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26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eservaciones5\Documents\"/>
    </mc:Choice>
  </mc:AlternateContent>
  <xr:revisionPtr revIDLastSave="0" documentId="8_{17711C26-3849-4627-9BEE-4E404C69ED16}" xr6:coauthVersionLast="47" xr6:coauthVersionMax="47" xr10:uidLastSave="{00000000-0000-0000-0000-000000000000}"/>
  <bookViews>
    <workbookView xWindow="-120" yWindow="-120" windowWidth="29040" windowHeight="15720" tabRatio="895" activeTab="3" xr2:uid="{00000000-000D-0000-FFFF-FFFF00000000}"/>
  </bookViews>
  <sheets>
    <sheet name="FORECAST" sheetId="33" r:id="rId1"/>
    <sheet name="ANALISIS" sheetId="34" r:id="rId2"/>
    <sheet name="Datos" sheetId="8" r:id="rId3"/>
    <sheet name="2023" sheetId="11" r:id="rId4"/>
    <sheet name="ENE" sheetId="18" r:id="rId5"/>
    <sheet name="FEB" sheetId="35" r:id="rId6"/>
    <sheet name="MAR" sheetId="36" r:id="rId7"/>
    <sheet name="ABR" sheetId="37" r:id="rId8"/>
    <sheet name="MAY" sheetId="38" r:id="rId9"/>
    <sheet name="JUN" sheetId="39" r:id="rId10"/>
    <sheet name="JUL" sheetId="40" r:id="rId11"/>
    <sheet name="AGO" sheetId="41" r:id="rId12"/>
    <sheet name="SEP" sheetId="42" r:id="rId13"/>
    <sheet name="OCT" sheetId="43" r:id="rId14"/>
    <sheet name="NOV" sheetId="44" r:id="rId15"/>
    <sheet name="DIC" sheetId="45" r:id="rId16"/>
  </sheets>
  <externalReferences>
    <externalReference r:id="rId17"/>
    <externalReference r:id="rId18"/>
  </externalReferences>
  <definedNames>
    <definedName name="_xlnm.Print_Area" localSheetId="3">'2023'!$A$1:$P$62</definedName>
    <definedName name="_xlnm.Print_Area" localSheetId="7">ABR!$A$2:$AF$44</definedName>
    <definedName name="_xlnm.Print_Area" localSheetId="11">AGO!$A$2:$AF$45</definedName>
    <definedName name="_xlnm.Print_Area" localSheetId="15">DIC!$A$2:$AF$45</definedName>
    <definedName name="_xlnm.Print_Area" localSheetId="4">ENE!$A$2:$AF$45</definedName>
    <definedName name="_xlnm.Print_Area" localSheetId="5">FEB!$A$2:$AF$42</definedName>
    <definedName name="_xlnm.Print_Area" localSheetId="10">JUL!$A$2:$AF$45</definedName>
    <definedName name="_xlnm.Print_Area" localSheetId="9">JUN!$A$2:$AF$44</definedName>
    <definedName name="_xlnm.Print_Area" localSheetId="6">MAR!$A$2:$AF$45</definedName>
    <definedName name="_xlnm.Print_Area" localSheetId="8">MAY!$A$2:$AF$45</definedName>
    <definedName name="_xlnm.Print_Area" localSheetId="14">NOV!$A$2:$AF$44</definedName>
    <definedName name="_xlnm.Print_Area" localSheetId="13">OCT!$A$2:$AF$45</definedName>
    <definedName name="_xlnm.Print_Area" localSheetId="12">SEP!$A$2:$AF$44</definedName>
    <definedName name="DIAS">Datos!$A$12:$A$42</definedName>
    <definedName name="Fecha">Datos!$A$6</definedName>
    <definedName name="Fecha2">Datos!$A$8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4" i="45" l="1"/>
  <c r="C14" i="45"/>
  <c r="C13" i="45"/>
  <c r="B13" i="45"/>
  <c r="C12" i="45"/>
  <c r="B12" i="45"/>
  <c r="A12" i="45"/>
  <c r="C11" i="45"/>
  <c r="B11" i="45"/>
  <c r="C10" i="45"/>
  <c r="A10" i="45"/>
  <c r="G9" i="45"/>
  <c r="D9" i="45"/>
  <c r="U6" i="45"/>
  <c r="T6" i="45"/>
  <c r="R6" i="45"/>
  <c r="N6" i="45"/>
  <c r="M6" i="45"/>
  <c r="I6" i="45"/>
  <c r="S6" i="45" s="1"/>
  <c r="M5" i="45"/>
  <c r="F9" i="45" s="1"/>
  <c r="H5" i="45"/>
  <c r="L5" i="45" s="1"/>
  <c r="X4" i="45"/>
  <c r="X3" i="45"/>
  <c r="AB1" i="45"/>
  <c r="AC1" i="45" s="1"/>
  <c r="AD1" i="45" s="1"/>
  <c r="AE1" i="45" s="1"/>
  <c r="AF1" i="45" s="1"/>
  <c r="Z1" i="45"/>
  <c r="AA1" i="45" s="1"/>
  <c r="Y1" i="45"/>
  <c r="X1" i="45"/>
  <c r="C14" i="44"/>
  <c r="D14" i="44" s="1"/>
  <c r="D13" i="44"/>
  <c r="C13" i="44"/>
  <c r="C12" i="44"/>
  <c r="D11" i="44"/>
  <c r="C11" i="44"/>
  <c r="B11" i="44"/>
  <c r="C10" i="44"/>
  <c r="A10" i="44"/>
  <c r="E9" i="44"/>
  <c r="D9" i="44"/>
  <c r="U6" i="44"/>
  <c r="T6" i="44"/>
  <c r="S6" i="44"/>
  <c r="R6" i="44"/>
  <c r="M6" i="44"/>
  <c r="I6" i="44"/>
  <c r="N6" i="44" s="1"/>
  <c r="Q5" i="44"/>
  <c r="M5" i="44"/>
  <c r="G9" i="44" s="1"/>
  <c r="H5" i="44"/>
  <c r="L5" i="44" s="1"/>
  <c r="X4" i="44"/>
  <c r="X3" i="44"/>
  <c r="Z1" i="44"/>
  <c r="AA1" i="44" s="1"/>
  <c r="AB1" i="44" s="1"/>
  <c r="AC1" i="44" s="1"/>
  <c r="AD1" i="44" s="1"/>
  <c r="AE1" i="44" s="1"/>
  <c r="AF1" i="44" s="1"/>
  <c r="Y1" i="44"/>
  <c r="X1" i="44"/>
  <c r="C14" i="43"/>
  <c r="D13" i="43"/>
  <c r="C13" i="43"/>
  <c r="B13" i="43"/>
  <c r="C12" i="43"/>
  <c r="B12" i="43"/>
  <c r="D11" i="43"/>
  <c r="C11" i="43"/>
  <c r="B11" i="43"/>
  <c r="C10" i="43"/>
  <c r="A10" i="43"/>
  <c r="G9" i="43"/>
  <c r="D9" i="43"/>
  <c r="U6" i="43"/>
  <c r="T6" i="43"/>
  <c r="S6" i="43"/>
  <c r="R6" i="43"/>
  <c r="N6" i="43"/>
  <c r="M6" i="43"/>
  <c r="I6" i="43"/>
  <c r="Q5" i="43"/>
  <c r="M5" i="43"/>
  <c r="F9" i="43" s="1"/>
  <c r="L5" i="43"/>
  <c r="H5" i="43"/>
  <c r="E9" i="43" s="1"/>
  <c r="X4" i="43"/>
  <c r="X3" i="43"/>
  <c r="AA1" i="43"/>
  <c r="AB1" i="43" s="1"/>
  <c r="AC1" i="43" s="1"/>
  <c r="AD1" i="43" s="1"/>
  <c r="AE1" i="43" s="1"/>
  <c r="AF1" i="43" s="1"/>
  <c r="X1" i="43"/>
  <c r="Y1" i="43" s="1"/>
  <c r="Z1" i="43" s="1"/>
  <c r="C14" i="42"/>
  <c r="D14" i="42" s="1"/>
  <c r="D13" i="42"/>
  <c r="C13" i="42"/>
  <c r="C12" i="42"/>
  <c r="B12" i="42"/>
  <c r="C11" i="42"/>
  <c r="D11" i="42" s="1"/>
  <c r="B11" i="42"/>
  <c r="A11" i="42"/>
  <c r="C10" i="42"/>
  <c r="A10" i="42"/>
  <c r="F9" i="42"/>
  <c r="D9" i="42"/>
  <c r="U6" i="42"/>
  <c r="T6" i="42"/>
  <c r="R6" i="42"/>
  <c r="M6" i="42"/>
  <c r="I6" i="42"/>
  <c r="S6" i="42" s="1"/>
  <c r="Q5" i="42"/>
  <c r="M5" i="42"/>
  <c r="G9" i="42" s="1"/>
  <c r="L5" i="42"/>
  <c r="H5" i="42"/>
  <c r="E9" i="42" s="1"/>
  <c r="X4" i="42"/>
  <c r="X3" i="42"/>
  <c r="X1" i="42"/>
  <c r="Y1" i="42" s="1"/>
  <c r="Z1" i="42" s="1"/>
  <c r="AA1" i="42" s="1"/>
  <c r="AB1" i="42" s="1"/>
  <c r="AC1" i="42" s="1"/>
  <c r="AD1" i="42" s="1"/>
  <c r="AE1" i="42" s="1"/>
  <c r="AF1" i="42" s="1"/>
  <c r="C14" i="41"/>
  <c r="C13" i="41"/>
  <c r="C12" i="41"/>
  <c r="B12" i="41"/>
  <c r="C11" i="41"/>
  <c r="B11" i="41"/>
  <c r="A11" i="41"/>
  <c r="C10" i="41"/>
  <c r="A10" i="41"/>
  <c r="F9" i="41"/>
  <c r="D9" i="41"/>
  <c r="U6" i="41"/>
  <c r="T6" i="41"/>
  <c r="R6" i="41"/>
  <c r="M6" i="41"/>
  <c r="I6" i="41"/>
  <c r="Q5" i="41"/>
  <c r="M5" i="41"/>
  <c r="G9" i="41" s="1"/>
  <c r="L5" i="41"/>
  <c r="H5" i="41"/>
  <c r="E9" i="41" s="1"/>
  <c r="X4" i="41"/>
  <c r="X3" i="41"/>
  <c r="AB1" i="41"/>
  <c r="AC1" i="41" s="1"/>
  <c r="AD1" i="41" s="1"/>
  <c r="AE1" i="41" s="1"/>
  <c r="AF1" i="41" s="1"/>
  <c r="X1" i="41"/>
  <c r="Y1" i="41" s="1"/>
  <c r="Z1" i="41" s="1"/>
  <c r="AA1" i="41" s="1"/>
  <c r="C14" i="40"/>
  <c r="B14" i="40"/>
  <c r="C13" i="40"/>
  <c r="D12" i="40"/>
  <c r="C12" i="40"/>
  <c r="B12" i="40"/>
  <c r="B13" i="40" s="1"/>
  <c r="C11" i="40"/>
  <c r="B11" i="40"/>
  <c r="A11" i="40"/>
  <c r="C10" i="40"/>
  <c r="A10" i="40"/>
  <c r="F9" i="40"/>
  <c r="D9" i="40"/>
  <c r="U6" i="40"/>
  <c r="T6" i="40"/>
  <c r="R6" i="40"/>
  <c r="M6" i="40"/>
  <c r="I6" i="40"/>
  <c r="N6" i="40" s="1"/>
  <c r="Q5" i="40"/>
  <c r="M5" i="40"/>
  <c r="G9" i="40" s="1"/>
  <c r="L5" i="40"/>
  <c r="H5" i="40"/>
  <c r="E9" i="40" s="1"/>
  <c r="X4" i="40"/>
  <c r="X3" i="40"/>
  <c r="AD1" i="40"/>
  <c r="AE1" i="40" s="1"/>
  <c r="AF1" i="40" s="1"/>
  <c r="Z1" i="40"/>
  <c r="AA1" i="40" s="1"/>
  <c r="AB1" i="40" s="1"/>
  <c r="AC1" i="40" s="1"/>
  <c r="X1" i="40"/>
  <c r="Y1" i="40" s="1"/>
  <c r="C14" i="39"/>
  <c r="C13" i="39"/>
  <c r="D12" i="39"/>
  <c r="C12" i="39"/>
  <c r="D11" i="39"/>
  <c r="C11" i="39"/>
  <c r="B11" i="39"/>
  <c r="A11" i="39"/>
  <c r="C10" i="39"/>
  <c r="A10" i="39"/>
  <c r="D9" i="39"/>
  <c r="U6" i="39"/>
  <c r="T6" i="39"/>
  <c r="R6" i="39"/>
  <c r="M6" i="39"/>
  <c r="I6" i="39"/>
  <c r="M5" i="39"/>
  <c r="G9" i="39" s="1"/>
  <c r="L5" i="39"/>
  <c r="H5" i="39"/>
  <c r="E9" i="39" s="1"/>
  <c r="X4" i="39"/>
  <c r="X3" i="39"/>
  <c r="AA1" i="39"/>
  <c r="AB1" i="39" s="1"/>
  <c r="AC1" i="39" s="1"/>
  <c r="AD1" i="39" s="1"/>
  <c r="AE1" i="39" s="1"/>
  <c r="AF1" i="39" s="1"/>
  <c r="Y1" i="39"/>
  <c r="Z1" i="39" s="1"/>
  <c r="X1" i="39"/>
  <c r="D14" i="38"/>
  <c r="C14" i="38"/>
  <c r="C13" i="38"/>
  <c r="D12" i="38"/>
  <c r="C12" i="38"/>
  <c r="B12" i="38"/>
  <c r="C11" i="38"/>
  <c r="B11" i="38"/>
  <c r="A11" i="38"/>
  <c r="D10" i="38"/>
  <c r="C10" i="38"/>
  <c r="A10" i="38"/>
  <c r="F9" i="38"/>
  <c r="D9" i="38"/>
  <c r="U6" i="38"/>
  <c r="T6" i="38"/>
  <c r="R6" i="38"/>
  <c r="M6" i="38"/>
  <c r="I6" i="38"/>
  <c r="N6" i="38" s="1"/>
  <c r="M5" i="38"/>
  <c r="Q5" i="38" s="1"/>
  <c r="L5" i="38"/>
  <c r="H5" i="38"/>
  <c r="E9" i="38" s="1"/>
  <c r="X4" i="38"/>
  <c r="X3" i="38"/>
  <c r="X1" i="38"/>
  <c r="Y1" i="38" s="1"/>
  <c r="Z1" i="38" s="1"/>
  <c r="AA1" i="38" s="1"/>
  <c r="AB1" i="38" s="1"/>
  <c r="AC1" i="38" s="1"/>
  <c r="AD1" i="38" s="1"/>
  <c r="AE1" i="38" s="1"/>
  <c r="AF1" i="38" s="1"/>
  <c r="D14" i="37"/>
  <c r="C14" i="37"/>
  <c r="C13" i="37"/>
  <c r="D12" i="37"/>
  <c r="C12" i="37"/>
  <c r="C11" i="37"/>
  <c r="D11" i="37" s="1"/>
  <c r="B11" i="37"/>
  <c r="D10" i="37"/>
  <c r="C10" i="37"/>
  <c r="A10" i="37"/>
  <c r="F9" i="37"/>
  <c r="D9" i="37"/>
  <c r="U6" i="37"/>
  <c r="T6" i="37"/>
  <c r="R6" i="37"/>
  <c r="N6" i="37"/>
  <c r="M6" i="37"/>
  <c r="I6" i="37"/>
  <c r="S6" i="37" s="1"/>
  <c r="Q5" i="37"/>
  <c r="M5" i="37"/>
  <c r="G9" i="37" s="1"/>
  <c r="H5" i="37"/>
  <c r="L5" i="37" s="1"/>
  <c r="X4" i="37"/>
  <c r="X3" i="37"/>
  <c r="X1" i="37"/>
  <c r="Y1" i="37" s="1"/>
  <c r="Z1" i="37" s="1"/>
  <c r="AA1" i="37" s="1"/>
  <c r="AB1" i="37" s="1"/>
  <c r="AC1" i="37" s="1"/>
  <c r="AD1" i="37" s="1"/>
  <c r="AE1" i="37" s="1"/>
  <c r="AF1" i="37" s="1"/>
  <c r="C14" i="36"/>
  <c r="C13" i="36"/>
  <c r="C12" i="36"/>
  <c r="D12" i="36" s="1"/>
  <c r="D11" i="36"/>
  <c r="C11" i="36"/>
  <c r="B11" i="36"/>
  <c r="C10" i="36"/>
  <c r="A10" i="36"/>
  <c r="G9" i="36"/>
  <c r="E9" i="36"/>
  <c r="D9" i="36"/>
  <c r="U6" i="36"/>
  <c r="T6" i="36"/>
  <c r="R6" i="36"/>
  <c r="M6" i="36"/>
  <c r="I6" i="36"/>
  <c r="M5" i="36"/>
  <c r="H5" i="36"/>
  <c r="L5" i="36" s="1"/>
  <c r="X4" i="36"/>
  <c r="X3" i="36"/>
  <c r="Y1" i="36"/>
  <c r="Z1" i="36" s="1"/>
  <c r="AA1" i="36" s="1"/>
  <c r="AB1" i="36" s="1"/>
  <c r="AC1" i="36" s="1"/>
  <c r="AD1" i="36" s="1"/>
  <c r="AE1" i="36" s="1"/>
  <c r="AF1" i="36" s="1"/>
  <c r="X1" i="36"/>
  <c r="C14" i="35"/>
  <c r="D13" i="35"/>
  <c r="C13" i="35"/>
  <c r="C12" i="35"/>
  <c r="D11" i="35"/>
  <c r="C11" i="35"/>
  <c r="B11" i="35"/>
  <c r="C10" i="35"/>
  <c r="A10" i="35"/>
  <c r="G9" i="35"/>
  <c r="D9" i="35"/>
  <c r="U6" i="35"/>
  <c r="T6" i="35"/>
  <c r="R6" i="35"/>
  <c r="N6" i="35"/>
  <c r="M6" i="35"/>
  <c r="I6" i="35"/>
  <c r="S6" i="35" s="1"/>
  <c r="M5" i="35"/>
  <c r="H5" i="35"/>
  <c r="L5" i="35" s="1"/>
  <c r="X4" i="35"/>
  <c r="X3" i="35"/>
  <c r="AA1" i="35"/>
  <c r="AB1" i="35" s="1"/>
  <c r="AC1" i="35" s="1"/>
  <c r="AD1" i="35" s="1"/>
  <c r="AE1" i="35" s="1"/>
  <c r="AF1" i="35" s="1"/>
  <c r="Y1" i="35"/>
  <c r="Z1" i="35" s="1"/>
  <c r="X1" i="35"/>
  <c r="C14" i="18"/>
  <c r="C13" i="18"/>
  <c r="C12" i="18"/>
  <c r="C11" i="18"/>
  <c r="B11" i="18"/>
  <c r="A11" i="18"/>
  <c r="C10" i="18"/>
  <c r="A10" i="18"/>
  <c r="F9" i="18"/>
  <c r="D9" i="18"/>
  <c r="U6" i="18"/>
  <c r="T6" i="18"/>
  <c r="R6" i="18"/>
  <c r="M6" i="18"/>
  <c r="I6" i="18"/>
  <c r="M5" i="18"/>
  <c r="Q5" i="18" s="1"/>
  <c r="L5" i="18"/>
  <c r="H5" i="18"/>
  <c r="E9" i="18" s="1"/>
  <c r="X4" i="18"/>
  <c r="X3" i="18"/>
  <c r="X1" i="18"/>
  <c r="Y1" i="18" s="1"/>
  <c r="Z1" i="18" s="1"/>
  <c r="AA1" i="18" s="1"/>
  <c r="AB1" i="18" s="1"/>
  <c r="AC1" i="18" s="1"/>
  <c r="AD1" i="18" s="1"/>
  <c r="AE1" i="18" s="1"/>
  <c r="AF1" i="18" s="1"/>
  <c r="M93" i="11"/>
  <c r="L93" i="11"/>
  <c r="K93" i="11"/>
  <c r="J93" i="11"/>
  <c r="I93" i="11"/>
  <c r="G93" i="11"/>
  <c r="F93" i="11"/>
  <c r="E93" i="11"/>
  <c r="D93" i="11"/>
  <c r="C93" i="11"/>
  <c r="A93" i="11"/>
  <c r="N93" i="11" s="1"/>
  <c r="M92" i="11"/>
  <c r="G92" i="11"/>
  <c r="D92" i="11"/>
  <c r="A92" i="11"/>
  <c r="F92" i="11" s="1"/>
  <c r="A69" i="11"/>
  <c r="P68" i="11"/>
  <c r="A68" i="11"/>
  <c r="A67" i="11"/>
  <c r="P65" i="11"/>
  <c r="N64" i="11"/>
  <c r="M64" i="11"/>
  <c r="L64" i="11"/>
  <c r="K64" i="11"/>
  <c r="J64" i="11"/>
  <c r="I64" i="11"/>
  <c r="H64" i="11"/>
  <c r="G64" i="11"/>
  <c r="F64" i="11"/>
  <c r="E64" i="11"/>
  <c r="D64" i="11"/>
  <c r="C64" i="11"/>
  <c r="P61" i="11"/>
  <c r="O61" i="11"/>
  <c r="P60" i="11"/>
  <c r="O60" i="11"/>
  <c r="P59" i="11"/>
  <c r="O59" i="11"/>
  <c r="P58" i="11"/>
  <c r="O58" i="11"/>
  <c r="P57" i="11"/>
  <c r="O57" i="11"/>
  <c r="P56" i="11"/>
  <c r="O56" i="11"/>
  <c r="P55" i="11"/>
  <c r="O55" i="11"/>
  <c r="P54" i="11"/>
  <c r="O54" i="11"/>
  <c r="P53" i="11"/>
  <c r="O53" i="11"/>
  <c r="P52" i="11"/>
  <c r="O52" i="11"/>
  <c r="P51" i="11"/>
  <c r="O51" i="11"/>
  <c r="P49" i="11"/>
  <c r="O49" i="11"/>
  <c r="P47" i="11"/>
  <c r="P45" i="11"/>
  <c r="O45" i="11"/>
  <c r="P43" i="11"/>
  <c r="O43" i="11"/>
  <c r="P41" i="11"/>
  <c r="P40" i="11"/>
  <c r="P69" i="11" s="1"/>
  <c r="P38" i="11"/>
  <c r="P37" i="11"/>
  <c r="P36" i="11"/>
  <c r="P34" i="11"/>
  <c r="A33" i="11"/>
  <c r="P33" i="11" s="1"/>
  <c r="P32" i="11"/>
  <c r="A31" i="11"/>
  <c r="P31" i="11" s="1"/>
  <c r="P67" i="11" s="1"/>
  <c r="P30" i="11"/>
  <c r="P66" i="11" s="1"/>
  <c r="A30" i="11"/>
  <c r="A66" i="11" s="1"/>
  <c r="P29" i="11"/>
  <c r="A29" i="11"/>
  <c r="A65" i="11" s="1"/>
  <c r="P27" i="11"/>
  <c r="P26" i="11"/>
  <c r="A1" i="11"/>
  <c r="AS370" i="8"/>
  <c r="Z370" i="8"/>
  <c r="Y370" i="8"/>
  <c r="X370" i="8"/>
  <c r="W370" i="8"/>
  <c r="V370" i="8"/>
  <c r="U370" i="8"/>
  <c r="H370" i="8"/>
  <c r="G370" i="8"/>
  <c r="F370" i="8"/>
  <c r="E370" i="8"/>
  <c r="D370" i="8"/>
  <c r="C370" i="8"/>
  <c r="A370" i="8"/>
  <c r="AS369" i="8"/>
  <c r="Z369" i="8"/>
  <c r="Y369" i="8"/>
  <c r="X369" i="8"/>
  <c r="W369" i="8"/>
  <c r="V369" i="8"/>
  <c r="U369" i="8"/>
  <c r="H369" i="8"/>
  <c r="G369" i="8"/>
  <c r="F369" i="8"/>
  <c r="E369" i="8"/>
  <c r="D369" i="8"/>
  <c r="C369" i="8"/>
  <c r="A369" i="8"/>
  <c r="AS368" i="8"/>
  <c r="Z368" i="8"/>
  <c r="Y368" i="8"/>
  <c r="X368" i="8"/>
  <c r="W368" i="8"/>
  <c r="V368" i="8"/>
  <c r="U368" i="8"/>
  <c r="H368" i="8"/>
  <c r="G368" i="8"/>
  <c r="F368" i="8"/>
  <c r="E368" i="8"/>
  <c r="D368" i="8"/>
  <c r="C368" i="8"/>
  <c r="A368" i="8"/>
  <c r="AS367" i="8"/>
  <c r="Z367" i="8"/>
  <c r="Y367" i="8"/>
  <c r="X367" i="8"/>
  <c r="W367" i="8"/>
  <c r="V367" i="8"/>
  <c r="U367" i="8"/>
  <c r="H367" i="8"/>
  <c r="G367" i="8"/>
  <c r="F367" i="8"/>
  <c r="E367" i="8"/>
  <c r="D367" i="8"/>
  <c r="C367" i="8"/>
  <c r="A367" i="8"/>
  <c r="AS366" i="8"/>
  <c r="Z366" i="8"/>
  <c r="Y366" i="8"/>
  <c r="X366" i="8"/>
  <c r="W366" i="8"/>
  <c r="V366" i="8"/>
  <c r="U366" i="8"/>
  <c r="H366" i="8"/>
  <c r="G366" i="8"/>
  <c r="F366" i="8"/>
  <c r="E366" i="8"/>
  <c r="D366" i="8"/>
  <c r="C366" i="8"/>
  <c r="A366" i="8"/>
  <c r="AS365" i="8"/>
  <c r="Z365" i="8"/>
  <c r="Y365" i="8"/>
  <c r="X365" i="8"/>
  <c r="W365" i="8"/>
  <c r="V365" i="8"/>
  <c r="U365" i="8"/>
  <c r="H365" i="8"/>
  <c r="G365" i="8"/>
  <c r="F365" i="8"/>
  <c r="E365" i="8"/>
  <c r="D365" i="8"/>
  <c r="C365" i="8"/>
  <c r="A365" i="8"/>
  <c r="AS364" i="8"/>
  <c r="Z364" i="8"/>
  <c r="Y364" i="8"/>
  <c r="X364" i="8"/>
  <c r="W364" i="8"/>
  <c r="V364" i="8"/>
  <c r="U364" i="8"/>
  <c r="H364" i="8"/>
  <c r="G364" i="8"/>
  <c r="F364" i="8"/>
  <c r="E364" i="8"/>
  <c r="D364" i="8"/>
  <c r="C364" i="8"/>
  <c r="A364" i="8"/>
  <c r="AS363" i="8"/>
  <c r="Z363" i="8"/>
  <c r="Y363" i="8"/>
  <c r="X363" i="8"/>
  <c r="W363" i="8"/>
  <c r="V363" i="8"/>
  <c r="U363" i="8"/>
  <c r="H363" i="8"/>
  <c r="G363" i="8"/>
  <c r="F363" i="8"/>
  <c r="E363" i="8"/>
  <c r="D363" i="8"/>
  <c r="C363" i="8"/>
  <c r="A363" i="8"/>
  <c r="AS362" i="8"/>
  <c r="Z362" i="8"/>
  <c r="Y362" i="8"/>
  <c r="X362" i="8"/>
  <c r="W362" i="8"/>
  <c r="V362" i="8"/>
  <c r="U362" i="8"/>
  <c r="H362" i="8"/>
  <c r="G362" i="8"/>
  <c r="F362" i="8"/>
  <c r="E362" i="8"/>
  <c r="D362" i="8"/>
  <c r="C362" i="8"/>
  <c r="A362" i="8"/>
  <c r="AS361" i="8"/>
  <c r="Z361" i="8"/>
  <c r="Y361" i="8"/>
  <c r="X361" i="8"/>
  <c r="W361" i="8"/>
  <c r="V361" i="8"/>
  <c r="U361" i="8"/>
  <c r="H361" i="8"/>
  <c r="G361" i="8"/>
  <c r="F361" i="8"/>
  <c r="E361" i="8"/>
  <c r="D361" i="8"/>
  <c r="C361" i="8"/>
  <c r="A361" i="8"/>
  <c r="AS360" i="8"/>
  <c r="Z360" i="8"/>
  <c r="Y360" i="8"/>
  <c r="X360" i="8"/>
  <c r="W360" i="8"/>
  <c r="V360" i="8"/>
  <c r="U360" i="8"/>
  <c r="H360" i="8"/>
  <c r="G360" i="8"/>
  <c r="F360" i="8"/>
  <c r="E360" i="8"/>
  <c r="D360" i="8"/>
  <c r="C360" i="8"/>
  <c r="A360" i="8"/>
  <c r="AS359" i="8"/>
  <c r="Z359" i="8"/>
  <c r="Y359" i="8"/>
  <c r="X359" i="8"/>
  <c r="W359" i="8"/>
  <c r="V359" i="8"/>
  <c r="U359" i="8"/>
  <c r="H359" i="8"/>
  <c r="G359" i="8"/>
  <c r="F359" i="8"/>
  <c r="E359" i="8"/>
  <c r="D359" i="8"/>
  <c r="C359" i="8"/>
  <c r="A359" i="8"/>
  <c r="AS358" i="8"/>
  <c r="Z358" i="8"/>
  <c r="Y358" i="8"/>
  <c r="X358" i="8"/>
  <c r="W358" i="8"/>
  <c r="V358" i="8"/>
  <c r="U358" i="8"/>
  <c r="H358" i="8"/>
  <c r="G358" i="8"/>
  <c r="F358" i="8"/>
  <c r="E358" i="8"/>
  <c r="D358" i="8"/>
  <c r="C358" i="8"/>
  <c r="A358" i="8"/>
  <c r="AS357" i="8"/>
  <c r="Z357" i="8"/>
  <c r="Y357" i="8"/>
  <c r="X357" i="8"/>
  <c r="W357" i="8"/>
  <c r="V357" i="8"/>
  <c r="U357" i="8"/>
  <c r="H357" i="8"/>
  <c r="G357" i="8"/>
  <c r="F357" i="8"/>
  <c r="E357" i="8"/>
  <c r="D357" i="8"/>
  <c r="C357" i="8"/>
  <c r="A357" i="8"/>
  <c r="AS356" i="8"/>
  <c r="Z356" i="8"/>
  <c r="Y356" i="8"/>
  <c r="X356" i="8"/>
  <c r="W356" i="8"/>
  <c r="V356" i="8"/>
  <c r="U356" i="8"/>
  <c r="H356" i="8"/>
  <c r="G356" i="8"/>
  <c r="F356" i="8"/>
  <c r="E356" i="8"/>
  <c r="D356" i="8"/>
  <c r="C356" i="8"/>
  <c r="A356" i="8"/>
  <c r="AS355" i="8"/>
  <c r="Z355" i="8"/>
  <c r="Y355" i="8"/>
  <c r="X355" i="8"/>
  <c r="W355" i="8"/>
  <c r="V355" i="8"/>
  <c r="U355" i="8"/>
  <c r="H355" i="8"/>
  <c r="G355" i="8"/>
  <c r="F355" i="8"/>
  <c r="E355" i="8"/>
  <c r="D355" i="8"/>
  <c r="C355" i="8"/>
  <c r="A355" i="8"/>
  <c r="AS354" i="8"/>
  <c r="Z354" i="8"/>
  <c r="Y354" i="8"/>
  <c r="X354" i="8"/>
  <c r="W354" i="8"/>
  <c r="V354" i="8"/>
  <c r="U354" i="8"/>
  <c r="H354" i="8"/>
  <c r="G354" i="8"/>
  <c r="F354" i="8"/>
  <c r="E354" i="8"/>
  <c r="D354" i="8"/>
  <c r="C354" i="8"/>
  <c r="A354" i="8"/>
  <c r="AS353" i="8"/>
  <c r="Z353" i="8"/>
  <c r="Y353" i="8"/>
  <c r="X353" i="8"/>
  <c r="W353" i="8"/>
  <c r="V353" i="8"/>
  <c r="U353" i="8"/>
  <c r="H353" i="8"/>
  <c r="G353" i="8"/>
  <c r="F353" i="8"/>
  <c r="E353" i="8"/>
  <c r="D353" i="8"/>
  <c r="C353" i="8"/>
  <c r="A353" i="8"/>
  <c r="AS352" i="8"/>
  <c r="Z352" i="8"/>
  <c r="Y352" i="8"/>
  <c r="X352" i="8"/>
  <c r="W352" i="8"/>
  <c r="V352" i="8"/>
  <c r="U352" i="8"/>
  <c r="H352" i="8"/>
  <c r="G352" i="8"/>
  <c r="F352" i="8"/>
  <c r="E352" i="8"/>
  <c r="D352" i="8"/>
  <c r="C352" i="8"/>
  <c r="A352" i="8"/>
  <c r="AS351" i="8"/>
  <c r="Z351" i="8"/>
  <c r="Y351" i="8"/>
  <c r="X351" i="8"/>
  <c r="W351" i="8"/>
  <c r="V351" i="8"/>
  <c r="U351" i="8"/>
  <c r="H351" i="8"/>
  <c r="G351" i="8"/>
  <c r="F351" i="8"/>
  <c r="E351" i="8"/>
  <c r="D351" i="8"/>
  <c r="C351" i="8"/>
  <c r="A351" i="8"/>
  <c r="AS350" i="8"/>
  <c r="Z350" i="8"/>
  <c r="Y350" i="8"/>
  <c r="X350" i="8"/>
  <c r="W350" i="8"/>
  <c r="V350" i="8"/>
  <c r="U350" i="8"/>
  <c r="H350" i="8"/>
  <c r="G350" i="8"/>
  <c r="F350" i="8"/>
  <c r="E350" i="8"/>
  <c r="D350" i="8"/>
  <c r="C350" i="8"/>
  <c r="A350" i="8"/>
  <c r="AS349" i="8"/>
  <c r="Z349" i="8"/>
  <c r="Y349" i="8"/>
  <c r="X349" i="8"/>
  <c r="W349" i="8"/>
  <c r="V349" i="8"/>
  <c r="U349" i="8"/>
  <c r="H349" i="8"/>
  <c r="G349" i="8"/>
  <c r="F349" i="8"/>
  <c r="E349" i="8"/>
  <c r="D349" i="8"/>
  <c r="C349" i="8"/>
  <c r="A349" i="8"/>
  <c r="AS348" i="8"/>
  <c r="Z348" i="8"/>
  <c r="Y348" i="8"/>
  <c r="X348" i="8"/>
  <c r="W348" i="8"/>
  <c r="V348" i="8"/>
  <c r="U348" i="8"/>
  <c r="H348" i="8"/>
  <c r="G348" i="8"/>
  <c r="F348" i="8"/>
  <c r="E348" i="8"/>
  <c r="D348" i="8"/>
  <c r="C348" i="8"/>
  <c r="A348" i="8"/>
  <c r="AS347" i="8"/>
  <c r="Z347" i="8"/>
  <c r="Y347" i="8"/>
  <c r="X347" i="8"/>
  <c r="W347" i="8"/>
  <c r="V347" i="8"/>
  <c r="U347" i="8"/>
  <c r="H347" i="8"/>
  <c r="G347" i="8"/>
  <c r="F347" i="8"/>
  <c r="E347" i="8"/>
  <c r="D347" i="8"/>
  <c r="C347" i="8"/>
  <c r="A347" i="8"/>
  <c r="AS346" i="8"/>
  <c r="Z346" i="8"/>
  <c r="Y346" i="8"/>
  <c r="X346" i="8"/>
  <c r="W346" i="8"/>
  <c r="V346" i="8"/>
  <c r="U346" i="8"/>
  <c r="H346" i="8"/>
  <c r="G346" i="8"/>
  <c r="F346" i="8"/>
  <c r="E346" i="8"/>
  <c r="D346" i="8"/>
  <c r="C346" i="8"/>
  <c r="A346" i="8"/>
  <c r="AS345" i="8"/>
  <c r="Z345" i="8"/>
  <c r="Y345" i="8"/>
  <c r="X345" i="8"/>
  <c r="W345" i="8"/>
  <c r="V345" i="8"/>
  <c r="U345" i="8"/>
  <c r="H345" i="8"/>
  <c r="G345" i="8"/>
  <c r="F345" i="8"/>
  <c r="E345" i="8"/>
  <c r="D345" i="8"/>
  <c r="C345" i="8"/>
  <c r="A345" i="8"/>
  <c r="AS344" i="8"/>
  <c r="Z344" i="8"/>
  <c r="Y344" i="8"/>
  <c r="X344" i="8"/>
  <c r="W344" i="8"/>
  <c r="V344" i="8"/>
  <c r="U344" i="8"/>
  <c r="H344" i="8"/>
  <c r="G344" i="8"/>
  <c r="F344" i="8"/>
  <c r="E344" i="8"/>
  <c r="D344" i="8"/>
  <c r="C344" i="8"/>
  <c r="A344" i="8"/>
  <c r="AS343" i="8"/>
  <c r="Z343" i="8"/>
  <c r="Y343" i="8"/>
  <c r="X343" i="8"/>
  <c r="W343" i="8"/>
  <c r="V343" i="8"/>
  <c r="U343" i="8"/>
  <c r="H343" i="8"/>
  <c r="G343" i="8"/>
  <c r="F343" i="8"/>
  <c r="E343" i="8"/>
  <c r="D343" i="8"/>
  <c r="C343" i="8"/>
  <c r="A343" i="8"/>
  <c r="AS342" i="8"/>
  <c r="Z342" i="8"/>
  <c r="Y342" i="8"/>
  <c r="X342" i="8"/>
  <c r="W342" i="8"/>
  <c r="V342" i="8"/>
  <c r="U342" i="8"/>
  <c r="H342" i="8"/>
  <c r="G342" i="8"/>
  <c r="F342" i="8"/>
  <c r="E342" i="8"/>
  <c r="D342" i="8"/>
  <c r="C342" i="8"/>
  <c r="A342" i="8"/>
  <c r="AS341" i="8"/>
  <c r="Z341" i="8"/>
  <c r="Y341" i="8"/>
  <c r="X341" i="8"/>
  <c r="W341" i="8"/>
  <c r="V341" i="8"/>
  <c r="U341" i="8"/>
  <c r="H341" i="8"/>
  <c r="G341" i="8"/>
  <c r="F341" i="8"/>
  <c r="E341" i="8"/>
  <c r="D341" i="8"/>
  <c r="C341" i="8"/>
  <c r="A341" i="8"/>
  <c r="AS340" i="8"/>
  <c r="Z340" i="8"/>
  <c r="Y340" i="8"/>
  <c r="X340" i="8"/>
  <c r="W340" i="8"/>
  <c r="V340" i="8"/>
  <c r="U340" i="8"/>
  <c r="H340" i="8"/>
  <c r="G340" i="8"/>
  <c r="F340" i="8"/>
  <c r="E340" i="8"/>
  <c r="D340" i="8"/>
  <c r="C340" i="8"/>
  <c r="A340" i="8"/>
  <c r="AS339" i="8"/>
  <c r="Z339" i="8"/>
  <c r="Y339" i="8"/>
  <c r="X339" i="8"/>
  <c r="W339" i="8"/>
  <c r="V339" i="8"/>
  <c r="U339" i="8"/>
  <c r="H339" i="8"/>
  <c r="G339" i="8"/>
  <c r="F339" i="8"/>
  <c r="E339" i="8"/>
  <c r="D339" i="8"/>
  <c r="C339" i="8"/>
  <c r="A339" i="8"/>
  <c r="AS338" i="8"/>
  <c r="Z338" i="8"/>
  <c r="Y338" i="8"/>
  <c r="X338" i="8"/>
  <c r="W338" i="8"/>
  <c r="V338" i="8"/>
  <c r="U338" i="8"/>
  <c r="H338" i="8"/>
  <c r="G338" i="8"/>
  <c r="F338" i="8"/>
  <c r="E338" i="8"/>
  <c r="D338" i="8"/>
  <c r="C338" i="8"/>
  <c r="A338" i="8"/>
  <c r="AS337" i="8"/>
  <c r="Z337" i="8"/>
  <c r="Y337" i="8"/>
  <c r="X337" i="8"/>
  <c r="W337" i="8"/>
  <c r="V337" i="8"/>
  <c r="U337" i="8"/>
  <c r="H337" i="8"/>
  <c r="G337" i="8"/>
  <c r="F337" i="8"/>
  <c r="E337" i="8"/>
  <c r="D337" i="8"/>
  <c r="C337" i="8"/>
  <c r="A337" i="8"/>
  <c r="AS336" i="8"/>
  <c r="Z336" i="8"/>
  <c r="Y336" i="8"/>
  <c r="X336" i="8"/>
  <c r="W336" i="8"/>
  <c r="V336" i="8"/>
  <c r="U336" i="8"/>
  <c r="H336" i="8"/>
  <c r="G336" i="8"/>
  <c r="F336" i="8"/>
  <c r="E336" i="8"/>
  <c r="D336" i="8"/>
  <c r="C336" i="8"/>
  <c r="A336" i="8"/>
  <c r="AS335" i="8"/>
  <c r="Z335" i="8"/>
  <c r="Y335" i="8"/>
  <c r="X335" i="8"/>
  <c r="W335" i="8"/>
  <c r="V335" i="8"/>
  <c r="U335" i="8"/>
  <c r="H335" i="8"/>
  <c r="G335" i="8"/>
  <c r="F335" i="8"/>
  <c r="E335" i="8"/>
  <c r="D335" i="8"/>
  <c r="C335" i="8"/>
  <c r="A335" i="8"/>
  <c r="AS334" i="8"/>
  <c r="Z334" i="8"/>
  <c r="Y334" i="8"/>
  <c r="X334" i="8"/>
  <c r="W334" i="8"/>
  <c r="V334" i="8"/>
  <c r="U334" i="8"/>
  <c r="H334" i="8"/>
  <c r="G334" i="8"/>
  <c r="F334" i="8"/>
  <c r="E334" i="8"/>
  <c r="D334" i="8"/>
  <c r="C334" i="8"/>
  <c r="A334" i="8"/>
  <c r="AS333" i="8"/>
  <c r="Z333" i="8"/>
  <c r="Y333" i="8"/>
  <c r="X333" i="8"/>
  <c r="W333" i="8"/>
  <c r="V333" i="8"/>
  <c r="U333" i="8"/>
  <c r="H333" i="8"/>
  <c r="G333" i="8"/>
  <c r="F333" i="8"/>
  <c r="E333" i="8"/>
  <c r="D333" i="8"/>
  <c r="C333" i="8"/>
  <c r="A333" i="8"/>
  <c r="AS332" i="8"/>
  <c r="Z332" i="8"/>
  <c r="Y332" i="8"/>
  <c r="X332" i="8"/>
  <c r="W332" i="8"/>
  <c r="V332" i="8"/>
  <c r="U332" i="8"/>
  <c r="H332" i="8"/>
  <c r="G332" i="8"/>
  <c r="F332" i="8"/>
  <c r="E332" i="8"/>
  <c r="D332" i="8"/>
  <c r="C332" i="8"/>
  <c r="A332" i="8"/>
  <c r="AS331" i="8"/>
  <c r="Z331" i="8"/>
  <c r="Y331" i="8"/>
  <c r="X331" i="8"/>
  <c r="W331" i="8"/>
  <c r="V331" i="8"/>
  <c r="U331" i="8"/>
  <c r="H331" i="8"/>
  <c r="G331" i="8"/>
  <c r="F331" i="8"/>
  <c r="E331" i="8"/>
  <c r="D331" i="8"/>
  <c r="C331" i="8"/>
  <c r="A331" i="8"/>
  <c r="AS330" i="8"/>
  <c r="Z330" i="8"/>
  <c r="Y330" i="8"/>
  <c r="X330" i="8"/>
  <c r="W330" i="8"/>
  <c r="V330" i="8"/>
  <c r="U330" i="8"/>
  <c r="H330" i="8"/>
  <c r="G330" i="8"/>
  <c r="F330" i="8"/>
  <c r="E330" i="8"/>
  <c r="D330" i="8"/>
  <c r="C330" i="8"/>
  <c r="A330" i="8"/>
  <c r="AS329" i="8"/>
  <c r="Z329" i="8"/>
  <c r="Y329" i="8"/>
  <c r="X329" i="8"/>
  <c r="W329" i="8"/>
  <c r="V329" i="8"/>
  <c r="U329" i="8"/>
  <c r="H329" i="8"/>
  <c r="G329" i="8"/>
  <c r="F329" i="8"/>
  <c r="E329" i="8"/>
  <c r="D329" i="8"/>
  <c r="C329" i="8"/>
  <c r="A329" i="8"/>
  <c r="AS328" i="8"/>
  <c r="Z328" i="8"/>
  <c r="Y328" i="8"/>
  <c r="X328" i="8"/>
  <c r="W328" i="8"/>
  <c r="V328" i="8"/>
  <c r="U328" i="8"/>
  <c r="H328" i="8"/>
  <c r="G328" i="8"/>
  <c r="F328" i="8"/>
  <c r="E328" i="8"/>
  <c r="D328" i="8"/>
  <c r="C328" i="8"/>
  <c r="A328" i="8"/>
  <c r="AS327" i="8"/>
  <c r="Z327" i="8"/>
  <c r="Y327" i="8"/>
  <c r="X327" i="8"/>
  <c r="W327" i="8"/>
  <c r="V327" i="8"/>
  <c r="U327" i="8"/>
  <c r="H327" i="8"/>
  <c r="G327" i="8"/>
  <c r="F327" i="8"/>
  <c r="E327" i="8"/>
  <c r="D327" i="8"/>
  <c r="C327" i="8"/>
  <c r="A327" i="8"/>
  <c r="AS326" i="8"/>
  <c r="Z326" i="8"/>
  <c r="Y326" i="8"/>
  <c r="X326" i="8"/>
  <c r="W326" i="8"/>
  <c r="V326" i="8"/>
  <c r="U326" i="8"/>
  <c r="H326" i="8"/>
  <c r="G326" i="8"/>
  <c r="F326" i="8"/>
  <c r="E326" i="8"/>
  <c r="D326" i="8"/>
  <c r="C326" i="8"/>
  <c r="A326" i="8"/>
  <c r="AS325" i="8"/>
  <c r="Z325" i="8"/>
  <c r="Y325" i="8"/>
  <c r="X325" i="8"/>
  <c r="W325" i="8"/>
  <c r="V325" i="8"/>
  <c r="U325" i="8"/>
  <c r="H325" i="8"/>
  <c r="G325" i="8"/>
  <c r="F325" i="8"/>
  <c r="E325" i="8"/>
  <c r="D325" i="8"/>
  <c r="C325" i="8"/>
  <c r="A325" i="8"/>
  <c r="AS324" i="8"/>
  <c r="Z324" i="8"/>
  <c r="Y324" i="8"/>
  <c r="X324" i="8"/>
  <c r="W324" i="8"/>
  <c r="V324" i="8"/>
  <c r="U324" i="8"/>
  <c r="H324" i="8"/>
  <c r="G324" i="8"/>
  <c r="F324" i="8"/>
  <c r="E324" i="8"/>
  <c r="D324" i="8"/>
  <c r="C324" i="8"/>
  <c r="A324" i="8"/>
  <c r="AS323" i="8"/>
  <c r="Z323" i="8"/>
  <c r="Y323" i="8"/>
  <c r="X323" i="8"/>
  <c r="W323" i="8"/>
  <c r="V323" i="8"/>
  <c r="U323" i="8"/>
  <c r="H323" i="8"/>
  <c r="G323" i="8"/>
  <c r="F323" i="8"/>
  <c r="E323" i="8"/>
  <c r="D323" i="8"/>
  <c r="C323" i="8"/>
  <c r="A323" i="8"/>
  <c r="AS322" i="8"/>
  <c r="Z322" i="8"/>
  <c r="Y322" i="8"/>
  <c r="X322" i="8"/>
  <c r="W322" i="8"/>
  <c r="V322" i="8"/>
  <c r="U322" i="8"/>
  <c r="H322" i="8"/>
  <c r="G322" i="8"/>
  <c r="F322" i="8"/>
  <c r="E322" i="8"/>
  <c r="D322" i="8"/>
  <c r="C322" i="8"/>
  <c r="A322" i="8"/>
  <c r="AS321" i="8"/>
  <c r="Z321" i="8"/>
  <c r="Y321" i="8"/>
  <c r="X321" i="8"/>
  <c r="W321" i="8"/>
  <c r="V321" i="8"/>
  <c r="U321" i="8"/>
  <c r="H321" i="8"/>
  <c r="G321" i="8"/>
  <c r="F321" i="8"/>
  <c r="E321" i="8"/>
  <c r="D321" i="8"/>
  <c r="C321" i="8"/>
  <c r="A321" i="8"/>
  <c r="AS320" i="8"/>
  <c r="Z320" i="8"/>
  <c r="Y320" i="8"/>
  <c r="X320" i="8"/>
  <c r="W320" i="8"/>
  <c r="V320" i="8"/>
  <c r="U320" i="8"/>
  <c r="H320" i="8"/>
  <c r="G320" i="8"/>
  <c r="F320" i="8"/>
  <c r="E320" i="8"/>
  <c r="D320" i="8"/>
  <c r="C320" i="8"/>
  <c r="A320" i="8"/>
  <c r="AS319" i="8"/>
  <c r="Z319" i="8"/>
  <c r="Y319" i="8"/>
  <c r="X319" i="8"/>
  <c r="W319" i="8"/>
  <c r="V319" i="8"/>
  <c r="U319" i="8"/>
  <c r="H319" i="8"/>
  <c r="G319" i="8"/>
  <c r="F319" i="8"/>
  <c r="E319" i="8"/>
  <c r="D319" i="8"/>
  <c r="C319" i="8"/>
  <c r="A319" i="8"/>
  <c r="AS318" i="8"/>
  <c r="Z318" i="8"/>
  <c r="Y318" i="8"/>
  <c r="X318" i="8"/>
  <c r="W318" i="8"/>
  <c r="V318" i="8"/>
  <c r="U318" i="8"/>
  <c r="H318" i="8"/>
  <c r="G318" i="8"/>
  <c r="F318" i="8"/>
  <c r="E318" i="8"/>
  <c r="D318" i="8"/>
  <c r="C318" i="8"/>
  <c r="A318" i="8"/>
  <c r="AS317" i="8"/>
  <c r="Z317" i="8"/>
  <c r="Y317" i="8"/>
  <c r="X317" i="8"/>
  <c r="W317" i="8"/>
  <c r="V317" i="8"/>
  <c r="U317" i="8"/>
  <c r="H317" i="8"/>
  <c r="G317" i="8"/>
  <c r="F317" i="8"/>
  <c r="E317" i="8"/>
  <c r="D317" i="8"/>
  <c r="C317" i="8"/>
  <c r="A317" i="8"/>
  <c r="AS316" i="8"/>
  <c r="Z316" i="8"/>
  <c r="Y316" i="8"/>
  <c r="X316" i="8"/>
  <c r="W316" i="8"/>
  <c r="V316" i="8"/>
  <c r="U316" i="8"/>
  <c r="H316" i="8"/>
  <c r="G316" i="8"/>
  <c r="F316" i="8"/>
  <c r="E316" i="8"/>
  <c r="D316" i="8"/>
  <c r="C316" i="8"/>
  <c r="A316" i="8"/>
  <c r="AS315" i="8"/>
  <c r="Z315" i="8"/>
  <c r="Y315" i="8"/>
  <c r="X315" i="8"/>
  <c r="W315" i="8"/>
  <c r="V315" i="8"/>
  <c r="U315" i="8"/>
  <c r="H315" i="8"/>
  <c r="G315" i="8"/>
  <c r="F315" i="8"/>
  <c r="E315" i="8"/>
  <c r="D315" i="8"/>
  <c r="C315" i="8"/>
  <c r="A315" i="8"/>
  <c r="AS314" i="8"/>
  <c r="Z314" i="8"/>
  <c r="Y314" i="8"/>
  <c r="X314" i="8"/>
  <c r="W314" i="8"/>
  <c r="V314" i="8"/>
  <c r="U314" i="8"/>
  <c r="H314" i="8"/>
  <c r="G314" i="8"/>
  <c r="F314" i="8"/>
  <c r="E314" i="8"/>
  <c r="D314" i="8"/>
  <c r="C314" i="8"/>
  <c r="A314" i="8"/>
  <c r="AS313" i="8"/>
  <c r="Z313" i="8"/>
  <c r="Y313" i="8"/>
  <c r="X313" i="8"/>
  <c r="W313" i="8"/>
  <c r="V313" i="8"/>
  <c r="U313" i="8"/>
  <c r="H313" i="8"/>
  <c r="G313" i="8"/>
  <c r="F313" i="8"/>
  <c r="E313" i="8"/>
  <c r="D313" i="8"/>
  <c r="C313" i="8"/>
  <c r="A313" i="8"/>
  <c r="AS312" i="8"/>
  <c r="Z312" i="8"/>
  <c r="Y312" i="8"/>
  <c r="X312" i="8"/>
  <c r="W312" i="8"/>
  <c r="V312" i="8"/>
  <c r="U312" i="8"/>
  <c r="H312" i="8"/>
  <c r="G312" i="8"/>
  <c r="F312" i="8"/>
  <c r="E312" i="8"/>
  <c r="D312" i="8"/>
  <c r="C312" i="8"/>
  <c r="A312" i="8"/>
  <c r="AS311" i="8"/>
  <c r="Z311" i="8"/>
  <c r="Y311" i="8"/>
  <c r="X311" i="8"/>
  <c r="W311" i="8"/>
  <c r="V311" i="8"/>
  <c r="U311" i="8"/>
  <c r="H311" i="8"/>
  <c r="G311" i="8"/>
  <c r="F311" i="8"/>
  <c r="E311" i="8"/>
  <c r="D311" i="8"/>
  <c r="C311" i="8"/>
  <c r="A311" i="8"/>
  <c r="AS310" i="8"/>
  <c r="Z310" i="8"/>
  <c r="Y310" i="8"/>
  <c r="X310" i="8"/>
  <c r="W310" i="8"/>
  <c r="V310" i="8"/>
  <c r="U310" i="8"/>
  <c r="H310" i="8"/>
  <c r="G310" i="8"/>
  <c r="F310" i="8"/>
  <c r="E310" i="8"/>
  <c r="D310" i="8"/>
  <c r="C310" i="8"/>
  <c r="A310" i="8"/>
  <c r="AS309" i="8"/>
  <c r="Z309" i="8"/>
  <c r="Y309" i="8"/>
  <c r="X309" i="8"/>
  <c r="W309" i="8"/>
  <c r="V309" i="8"/>
  <c r="U309" i="8"/>
  <c r="H309" i="8"/>
  <c r="G309" i="8"/>
  <c r="F309" i="8"/>
  <c r="E309" i="8"/>
  <c r="D309" i="8"/>
  <c r="C309" i="8"/>
  <c r="A309" i="8"/>
  <c r="AS308" i="8"/>
  <c r="Z308" i="8"/>
  <c r="Y308" i="8"/>
  <c r="X308" i="8"/>
  <c r="W308" i="8"/>
  <c r="V308" i="8"/>
  <c r="U308" i="8"/>
  <c r="H308" i="8"/>
  <c r="G308" i="8"/>
  <c r="F308" i="8"/>
  <c r="E308" i="8"/>
  <c r="D308" i="8"/>
  <c r="C308" i="8"/>
  <c r="A308" i="8"/>
  <c r="AS307" i="8"/>
  <c r="Z307" i="8"/>
  <c r="Y307" i="8"/>
  <c r="X307" i="8"/>
  <c r="W307" i="8"/>
  <c r="V307" i="8"/>
  <c r="U307" i="8"/>
  <c r="H307" i="8"/>
  <c r="G307" i="8"/>
  <c r="F307" i="8"/>
  <c r="E307" i="8"/>
  <c r="D307" i="8"/>
  <c r="C307" i="8"/>
  <c r="A307" i="8"/>
  <c r="AS306" i="8"/>
  <c r="Z306" i="8"/>
  <c r="Y306" i="8"/>
  <c r="X306" i="8"/>
  <c r="W306" i="8"/>
  <c r="V306" i="8"/>
  <c r="U306" i="8"/>
  <c r="H306" i="8"/>
  <c r="G306" i="8"/>
  <c r="F306" i="8"/>
  <c r="E306" i="8"/>
  <c r="D306" i="8"/>
  <c r="C306" i="8"/>
  <c r="A306" i="8"/>
  <c r="AS305" i="8"/>
  <c r="Z305" i="8"/>
  <c r="Y305" i="8"/>
  <c r="X305" i="8"/>
  <c r="W305" i="8"/>
  <c r="V305" i="8"/>
  <c r="U305" i="8"/>
  <c r="H305" i="8"/>
  <c r="G305" i="8"/>
  <c r="F305" i="8"/>
  <c r="E305" i="8"/>
  <c r="D305" i="8"/>
  <c r="C305" i="8"/>
  <c r="A305" i="8"/>
  <c r="AS304" i="8"/>
  <c r="Z304" i="8"/>
  <c r="Y304" i="8"/>
  <c r="X304" i="8"/>
  <c r="W304" i="8"/>
  <c r="V304" i="8"/>
  <c r="U304" i="8"/>
  <c r="H304" i="8"/>
  <c r="G304" i="8"/>
  <c r="F304" i="8"/>
  <c r="E304" i="8"/>
  <c r="D304" i="8"/>
  <c r="C304" i="8"/>
  <c r="A304" i="8"/>
  <c r="AS303" i="8"/>
  <c r="Z303" i="8"/>
  <c r="Y303" i="8"/>
  <c r="X303" i="8"/>
  <c r="W303" i="8"/>
  <c r="V303" i="8"/>
  <c r="U303" i="8"/>
  <c r="H303" i="8"/>
  <c r="G303" i="8"/>
  <c r="F303" i="8"/>
  <c r="E303" i="8"/>
  <c r="D303" i="8"/>
  <c r="C303" i="8"/>
  <c r="A303" i="8"/>
  <c r="AS302" i="8"/>
  <c r="Z302" i="8"/>
  <c r="Y302" i="8"/>
  <c r="X302" i="8"/>
  <c r="W302" i="8"/>
  <c r="V302" i="8"/>
  <c r="U302" i="8"/>
  <c r="H302" i="8"/>
  <c r="G302" i="8"/>
  <c r="F302" i="8"/>
  <c r="E302" i="8"/>
  <c r="D302" i="8"/>
  <c r="C302" i="8"/>
  <c r="A302" i="8"/>
  <c r="AS301" i="8"/>
  <c r="Z301" i="8"/>
  <c r="Y301" i="8"/>
  <c r="X301" i="8"/>
  <c r="W301" i="8"/>
  <c r="V301" i="8"/>
  <c r="U301" i="8"/>
  <c r="H301" i="8"/>
  <c r="G301" i="8"/>
  <c r="F301" i="8"/>
  <c r="E301" i="8"/>
  <c r="D301" i="8"/>
  <c r="C301" i="8"/>
  <c r="A301" i="8"/>
  <c r="AS300" i="8"/>
  <c r="Z300" i="8"/>
  <c r="Y300" i="8"/>
  <c r="X300" i="8"/>
  <c r="W300" i="8"/>
  <c r="V300" i="8"/>
  <c r="U300" i="8"/>
  <c r="H300" i="8"/>
  <c r="G300" i="8"/>
  <c r="F300" i="8"/>
  <c r="E300" i="8"/>
  <c r="D300" i="8"/>
  <c r="C300" i="8"/>
  <c r="A300" i="8"/>
  <c r="AS299" i="8"/>
  <c r="Z299" i="8"/>
  <c r="Y299" i="8"/>
  <c r="X299" i="8"/>
  <c r="W299" i="8"/>
  <c r="V299" i="8"/>
  <c r="U299" i="8"/>
  <c r="H299" i="8"/>
  <c r="G299" i="8"/>
  <c r="F299" i="8"/>
  <c r="E299" i="8"/>
  <c r="D299" i="8"/>
  <c r="C299" i="8"/>
  <c r="A299" i="8"/>
  <c r="AS298" i="8"/>
  <c r="Z298" i="8"/>
  <c r="Y298" i="8"/>
  <c r="X298" i="8"/>
  <c r="W298" i="8"/>
  <c r="V298" i="8"/>
  <c r="U298" i="8"/>
  <c r="H298" i="8"/>
  <c r="G298" i="8"/>
  <c r="F298" i="8"/>
  <c r="E298" i="8"/>
  <c r="D298" i="8"/>
  <c r="C298" i="8"/>
  <c r="A298" i="8"/>
  <c r="AS297" i="8"/>
  <c r="Z297" i="8"/>
  <c r="Y297" i="8"/>
  <c r="X297" i="8"/>
  <c r="W297" i="8"/>
  <c r="V297" i="8"/>
  <c r="U297" i="8"/>
  <c r="H297" i="8"/>
  <c r="G297" i="8"/>
  <c r="F297" i="8"/>
  <c r="E297" i="8"/>
  <c r="D297" i="8"/>
  <c r="C297" i="8"/>
  <c r="A297" i="8"/>
  <c r="AS296" i="8"/>
  <c r="Z296" i="8"/>
  <c r="Y296" i="8"/>
  <c r="X296" i="8"/>
  <c r="W296" i="8"/>
  <c r="V296" i="8"/>
  <c r="U296" i="8"/>
  <c r="H296" i="8"/>
  <c r="G296" i="8"/>
  <c r="F296" i="8"/>
  <c r="E296" i="8"/>
  <c r="D296" i="8"/>
  <c r="C296" i="8"/>
  <c r="A296" i="8"/>
  <c r="AS295" i="8"/>
  <c r="Z295" i="8"/>
  <c r="Y295" i="8"/>
  <c r="X295" i="8"/>
  <c r="W295" i="8"/>
  <c r="V295" i="8"/>
  <c r="U295" i="8"/>
  <c r="H295" i="8"/>
  <c r="G295" i="8"/>
  <c r="F295" i="8"/>
  <c r="E295" i="8"/>
  <c r="D295" i="8"/>
  <c r="C295" i="8"/>
  <c r="A295" i="8"/>
  <c r="AS294" i="8"/>
  <c r="Z294" i="8"/>
  <c r="Y294" i="8"/>
  <c r="X294" i="8"/>
  <c r="W294" i="8"/>
  <c r="V294" i="8"/>
  <c r="U294" i="8"/>
  <c r="H294" i="8"/>
  <c r="G294" i="8"/>
  <c r="F294" i="8"/>
  <c r="E294" i="8"/>
  <c r="D294" i="8"/>
  <c r="C294" i="8"/>
  <c r="A294" i="8"/>
  <c r="AS293" i="8"/>
  <c r="Z293" i="8"/>
  <c r="Y293" i="8"/>
  <c r="X293" i="8"/>
  <c r="W293" i="8"/>
  <c r="V293" i="8"/>
  <c r="U293" i="8"/>
  <c r="H293" i="8"/>
  <c r="G293" i="8"/>
  <c r="F293" i="8"/>
  <c r="E293" i="8"/>
  <c r="D293" i="8"/>
  <c r="C293" i="8"/>
  <c r="A293" i="8"/>
  <c r="AS292" i="8"/>
  <c r="Z292" i="8"/>
  <c r="Y292" i="8"/>
  <c r="X292" i="8"/>
  <c r="W292" i="8"/>
  <c r="V292" i="8"/>
  <c r="U292" i="8"/>
  <c r="H292" i="8"/>
  <c r="G292" i="8"/>
  <c r="F292" i="8"/>
  <c r="E292" i="8"/>
  <c r="D292" i="8"/>
  <c r="C292" i="8"/>
  <c r="A292" i="8"/>
  <c r="AS291" i="8"/>
  <c r="Z291" i="8"/>
  <c r="Y291" i="8"/>
  <c r="X291" i="8"/>
  <c r="W291" i="8"/>
  <c r="V291" i="8"/>
  <c r="U291" i="8"/>
  <c r="H291" i="8"/>
  <c r="G291" i="8"/>
  <c r="F291" i="8"/>
  <c r="E291" i="8"/>
  <c r="D291" i="8"/>
  <c r="C291" i="8"/>
  <c r="A291" i="8"/>
  <c r="AS290" i="8"/>
  <c r="Z290" i="8"/>
  <c r="Y290" i="8"/>
  <c r="X290" i="8"/>
  <c r="W290" i="8"/>
  <c r="V290" i="8"/>
  <c r="U290" i="8"/>
  <c r="H290" i="8"/>
  <c r="G290" i="8"/>
  <c r="F290" i="8"/>
  <c r="E290" i="8"/>
  <c r="D290" i="8"/>
  <c r="C290" i="8"/>
  <c r="A290" i="8"/>
  <c r="AS289" i="8"/>
  <c r="Z289" i="8"/>
  <c r="Y289" i="8"/>
  <c r="X289" i="8"/>
  <c r="W289" i="8"/>
  <c r="V289" i="8"/>
  <c r="U289" i="8"/>
  <c r="H289" i="8"/>
  <c r="G289" i="8"/>
  <c r="F289" i="8"/>
  <c r="E289" i="8"/>
  <c r="D289" i="8"/>
  <c r="C289" i="8"/>
  <c r="A289" i="8"/>
  <c r="AS288" i="8"/>
  <c r="Z288" i="8"/>
  <c r="Y288" i="8"/>
  <c r="X288" i="8"/>
  <c r="W288" i="8"/>
  <c r="V288" i="8"/>
  <c r="U288" i="8"/>
  <c r="H288" i="8"/>
  <c r="G288" i="8"/>
  <c r="F288" i="8"/>
  <c r="E288" i="8"/>
  <c r="D288" i="8"/>
  <c r="C288" i="8"/>
  <c r="A288" i="8"/>
  <c r="AS287" i="8"/>
  <c r="Z287" i="8"/>
  <c r="Y287" i="8"/>
  <c r="X287" i="8"/>
  <c r="W287" i="8"/>
  <c r="V287" i="8"/>
  <c r="U287" i="8"/>
  <c r="H287" i="8"/>
  <c r="G287" i="8"/>
  <c r="F287" i="8"/>
  <c r="E287" i="8"/>
  <c r="D287" i="8"/>
  <c r="C287" i="8"/>
  <c r="A287" i="8"/>
  <c r="AS286" i="8"/>
  <c r="Z286" i="8"/>
  <c r="Y286" i="8"/>
  <c r="X286" i="8"/>
  <c r="W286" i="8"/>
  <c r="V286" i="8"/>
  <c r="U286" i="8"/>
  <c r="H286" i="8"/>
  <c r="G286" i="8"/>
  <c r="F286" i="8"/>
  <c r="E286" i="8"/>
  <c r="D286" i="8"/>
  <c r="C286" i="8"/>
  <c r="A286" i="8"/>
  <c r="AS285" i="8"/>
  <c r="Z285" i="8"/>
  <c r="Y285" i="8"/>
  <c r="X285" i="8"/>
  <c r="W285" i="8"/>
  <c r="V285" i="8"/>
  <c r="U285" i="8"/>
  <c r="H285" i="8"/>
  <c r="G285" i="8"/>
  <c r="F285" i="8"/>
  <c r="E285" i="8"/>
  <c r="D285" i="8"/>
  <c r="C285" i="8"/>
  <c r="A285" i="8"/>
  <c r="AS284" i="8"/>
  <c r="Z284" i="8"/>
  <c r="Y284" i="8"/>
  <c r="X284" i="8"/>
  <c r="W284" i="8"/>
  <c r="V284" i="8"/>
  <c r="U284" i="8"/>
  <c r="H284" i="8"/>
  <c r="G284" i="8"/>
  <c r="F284" i="8"/>
  <c r="E284" i="8"/>
  <c r="D284" i="8"/>
  <c r="C284" i="8"/>
  <c r="A284" i="8"/>
  <c r="AS283" i="8"/>
  <c r="Z283" i="8"/>
  <c r="Y283" i="8"/>
  <c r="X283" i="8"/>
  <c r="W283" i="8"/>
  <c r="V283" i="8"/>
  <c r="U283" i="8"/>
  <c r="H283" i="8"/>
  <c r="G283" i="8"/>
  <c r="F283" i="8"/>
  <c r="E283" i="8"/>
  <c r="D283" i="8"/>
  <c r="C283" i="8"/>
  <c r="A283" i="8"/>
  <c r="AS282" i="8"/>
  <c r="Z282" i="8"/>
  <c r="Y282" i="8"/>
  <c r="X282" i="8"/>
  <c r="W282" i="8"/>
  <c r="V282" i="8"/>
  <c r="U282" i="8"/>
  <c r="H282" i="8"/>
  <c r="G282" i="8"/>
  <c r="F282" i="8"/>
  <c r="E282" i="8"/>
  <c r="D282" i="8"/>
  <c r="C282" i="8"/>
  <c r="A282" i="8"/>
  <c r="AS281" i="8"/>
  <c r="Z281" i="8"/>
  <c r="Y281" i="8"/>
  <c r="X281" i="8"/>
  <c r="W281" i="8"/>
  <c r="V281" i="8"/>
  <c r="U281" i="8"/>
  <c r="H281" i="8"/>
  <c r="G281" i="8"/>
  <c r="F281" i="8"/>
  <c r="E281" i="8"/>
  <c r="D281" i="8"/>
  <c r="C281" i="8"/>
  <c r="A281" i="8"/>
  <c r="AS280" i="8"/>
  <c r="Z280" i="8"/>
  <c r="Y280" i="8"/>
  <c r="X280" i="8"/>
  <c r="W280" i="8"/>
  <c r="V280" i="8"/>
  <c r="U280" i="8"/>
  <c r="H280" i="8"/>
  <c r="G280" i="8"/>
  <c r="F280" i="8"/>
  <c r="E280" i="8"/>
  <c r="D280" i="8"/>
  <c r="C280" i="8"/>
  <c r="A280" i="8"/>
  <c r="AS279" i="8"/>
  <c r="Z279" i="8"/>
  <c r="Y279" i="8"/>
  <c r="X279" i="8"/>
  <c r="W279" i="8"/>
  <c r="V279" i="8"/>
  <c r="U279" i="8"/>
  <c r="H279" i="8"/>
  <c r="G279" i="8"/>
  <c r="F279" i="8"/>
  <c r="E279" i="8"/>
  <c r="D279" i="8"/>
  <c r="C279" i="8"/>
  <c r="A279" i="8"/>
  <c r="AS278" i="8"/>
  <c r="Z278" i="8"/>
  <c r="Y278" i="8"/>
  <c r="X278" i="8"/>
  <c r="W278" i="8"/>
  <c r="V278" i="8"/>
  <c r="U278" i="8"/>
  <c r="H278" i="8"/>
  <c r="G278" i="8"/>
  <c r="F278" i="8"/>
  <c r="E278" i="8"/>
  <c r="D278" i="8"/>
  <c r="C278" i="8"/>
  <c r="A278" i="8"/>
  <c r="AS277" i="8"/>
  <c r="Z277" i="8"/>
  <c r="Y277" i="8"/>
  <c r="X277" i="8"/>
  <c r="W277" i="8"/>
  <c r="V277" i="8"/>
  <c r="U277" i="8"/>
  <c r="H277" i="8"/>
  <c r="G277" i="8"/>
  <c r="F277" i="8"/>
  <c r="E277" i="8"/>
  <c r="D277" i="8"/>
  <c r="C277" i="8"/>
  <c r="A277" i="8"/>
  <c r="AS276" i="8"/>
  <c r="Z276" i="8"/>
  <c r="Y276" i="8"/>
  <c r="X276" i="8"/>
  <c r="W276" i="8"/>
  <c r="V276" i="8"/>
  <c r="U276" i="8"/>
  <c r="H276" i="8"/>
  <c r="G276" i="8"/>
  <c r="F276" i="8"/>
  <c r="E276" i="8"/>
  <c r="D276" i="8"/>
  <c r="C276" i="8"/>
  <c r="A276" i="8"/>
  <c r="AS275" i="8"/>
  <c r="Z275" i="8"/>
  <c r="Y275" i="8"/>
  <c r="X275" i="8"/>
  <c r="W275" i="8"/>
  <c r="V275" i="8"/>
  <c r="U275" i="8"/>
  <c r="H275" i="8"/>
  <c r="G275" i="8"/>
  <c r="F275" i="8"/>
  <c r="E275" i="8"/>
  <c r="D275" i="8"/>
  <c r="C275" i="8"/>
  <c r="A275" i="8"/>
  <c r="AS274" i="8"/>
  <c r="Z274" i="8"/>
  <c r="Y274" i="8"/>
  <c r="X274" i="8"/>
  <c r="W274" i="8"/>
  <c r="V274" i="8"/>
  <c r="U274" i="8"/>
  <c r="H274" i="8"/>
  <c r="G274" i="8"/>
  <c r="F274" i="8"/>
  <c r="E274" i="8"/>
  <c r="D274" i="8"/>
  <c r="C274" i="8"/>
  <c r="A274" i="8"/>
  <c r="AS273" i="8"/>
  <c r="Z273" i="8"/>
  <c r="Y273" i="8"/>
  <c r="X273" i="8"/>
  <c r="W273" i="8"/>
  <c r="V273" i="8"/>
  <c r="U273" i="8"/>
  <c r="H273" i="8"/>
  <c r="G273" i="8"/>
  <c r="F273" i="8"/>
  <c r="E273" i="8"/>
  <c r="D273" i="8"/>
  <c r="C273" i="8"/>
  <c r="A273" i="8"/>
  <c r="AS272" i="8"/>
  <c r="Z272" i="8"/>
  <c r="Y272" i="8"/>
  <c r="X272" i="8"/>
  <c r="W272" i="8"/>
  <c r="V272" i="8"/>
  <c r="U272" i="8"/>
  <c r="H272" i="8"/>
  <c r="G272" i="8"/>
  <c r="F272" i="8"/>
  <c r="E272" i="8"/>
  <c r="D272" i="8"/>
  <c r="C272" i="8"/>
  <c r="A272" i="8"/>
  <c r="AS271" i="8"/>
  <c r="Z271" i="8"/>
  <c r="Y271" i="8"/>
  <c r="X271" i="8"/>
  <c r="W271" i="8"/>
  <c r="V271" i="8"/>
  <c r="U271" i="8"/>
  <c r="H271" i="8"/>
  <c r="G271" i="8"/>
  <c r="F271" i="8"/>
  <c r="E271" i="8"/>
  <c r="D271" i="8"/>
  <c r="C271" i="8"/>
  <c r="A271" i="8"/>
  <c r="AS270" i="8"/>
  <c r="Z270" i="8"/>
  <c r="Y270" i="8"/>
  <c r="X270" i="8"/>
  <c r="W270" i="8"/>
  <c r="V270" i="8"/>
  <c r="U270" i="8"/>
  <c r="H270" i="8"/>
  <c r="G270" i="8"/>
  <c r="F270" i="8"/>
  <c r="E270" i="8"/>
  <c r="D270" i="8"/>
  <c r="C270" i="8"/>
  <c r="A270" i="8"/>
  <c r="AS269" i="8"/>
  <c r="Z269" i="8"/>
  <c r="Y269" i="8"/>
  <c r="X269" i="8"/>
  <c r="W269" i="8"/>
  <c r="V269" i="8"/>
  <c r="U269" i="8"/>
  <c r="H269" i="8"/>
  <c r="G269" i="8"/>
  <c r="F269" i="8"/>
  <c r="E269" i="8"/>
  <c r="D269" i="8"/>
  <c r="C269" i="8"/>
  <c r="A269" i="8"/>
  <c r="AS268" i="8"/>
  <c r="Z268" i="8"/>
  <c r="Y268" i="8"/>
  <c r="X268" i="8"/>
  <c r="W268" i="8"/>
  <c r="V268" i="8"/>
  <c r="U268" i="8"/>
  <c r="H268" i="8"/>
  <c r="G268" i="8"/>
  <c r="F268" i="8"/>
  <c r="E268" i="8"/>
  <c r="D268" i="8"/>
  <c r="C268" i="8"/>
  <c r="A268" i="8"/>
  <c r="AS267" i="8"/>
  <c r="Z267" i="8"/>
  <c r="Y267" i="8"/>
  <c r="X267" i="8"/>
  <c r="W267" i="8"/>
  <c r="V267" i="8"/>
  <c r="U267" i="8"/>
  <c r="H267" i="8"/>
  <c r="G267" i="8"/>
  <c r="F267" i="8"/>
  <c r="E267" i="8"/>
  <c r="D267" i="8"/>
  <c r="C267" i="8"/>
  <c r="A267" i="8"/>
  <c r="AS266" i="8"/>
  <c r="Z266" i="8"/>
  <c r="Y266" i="8"/>
  <c r="X266" i="8"/>
  <c r="W266" i="8"/>
  <c r="V266" i="8"/>
  <c r="U266" i="8"/>
  <c r="H266" i="8"/>
  <c r="G266" i="8"/>
  <c r="F266" i="8"/>
  <c r="E266" i="8"/>
  <c r="D266" i="8"/>
  <c r="C266" i="8"/>
  <c r="A266" i="8"/>
  <c r="AS265" i="8"/>
  <c r="Z265" i="8"/>
  <c r="Y265" i="8"/>
  <c r="X265" i="8"/>
  <c r="W265" i="8"/>
  <c r="V265" i="8"/>
  <c r="U265" i="8"/>
  <c r="H265" i="8"/>
  <c r="G265" i="8"/>
  <c r="F265" i="8"/>
  <c r="E265" i="8"/>
  <c r="D265" i="8"/>
  <c r="C265" i="8"/>
  <c r="A265" i="8"/>
  <c r="AS264" i="8"/>
  <c r="Z264" i="8"/>
  <c r="Y264" i="8"/>
  <c r="X264" i="8"/>
  <c r="W264" i="8"/>
  <c r="V264" i="8"/>
  <c r="U264" i="8"/>
  <c r="H264" i="8"/>
  <c r="G264" i="8"/>
  <c r="F264" i="8"/>
  <c r="E264" i="8"/>
  <c r="D264" i="8"/>
  <c r="C264" i="8"/>
  <c r="A264" i="8"/>
  <c r="AS263" i="8"/>
  <c r="Z263" i="8"/>
  <c r="Y263" i="8"/>
  <c r="X263" i="8"/>
  <c r="W263" i="8"/>
  <c r="V263" i="8"/>
  <c r="U263" i="8"/>
  <c r="H263" i="8"/>
  <c r="G263" i="8"/>
  <c r="F263" i="8"/>
  <c r="E263" i="8"/>
  <c r="D263" i="8"/>
  <c r="C263" i="8"/>
  <c r="A263" i="8"/>
  <c r="AS262" i="8"/>
  <c r="Z262" i="8"/>
  <c r="Y262" i="8"/>
  <c r="X262" i="8"/>
  <c r="W262" i="8"/>
  <c r="V262" i="8"/>
  <c r="U262" i="8"/>
  <c r="H262" i="8"/>
  <c r="G262" i="8"/>
  <c r="F262" i="8"/>
  <c r="E262" i="8"/>
  <c r="D262" i="8"/>
  <c r="C262" i="8"/>
  <c r="A262" i="8"/>
  <c r="AS261" i="8"/>
  <c r="Z261" i="8"/>
  <c r="Y261" i="8"/>
  <c r="X261" i="8"/>
  <c r="W261" i="8"/>
  <c r="V261" i="8"/>
  <c r="U261" i="8"/>
  <c r="H261" i="8"/>
  <c r="G261" i="8"/>
  <c r="F261" i="8"/>
  <c r="E261" i="8"/>
  <c r="D261" i="8"/>
  <c r="C261" i="8"/>
  <c r="A261" i="8"/>
  <c r="AS260" i="8"/>
  <c r="Z260" i="8"/>
  <c r="Y260" i="8"/>
  <c r="X260" i="8"/>
  <c r="W260" i="8"/>
  <c r="V260" i="8"/>
  <c r="U260" i="8"/>
  <c r="H260" i="8"/>
  <c r="G260" i="8"/>
  <c r="F260" i="8"/>
  <c r="E260" i="8"/>
  <c r="D260" i="8"/>
  <c r="C260" i="8"/>
  <c r="A260" i="8"/>
  <c r="AS259" i="8"/>
  <c r="Z259" i="8"/>
  <c r="Y259" i="8"/>
  <c r="X259" i="8"/>
  <c r="W259" i="8"/>
  <c r="V259" i="8"/>
  <c r="U259" i="8"/>
  <c r="H259" i="8"/>
  <c r="G259" i="8"/>
  <c r="F259" i="8"/>
  <c r="E259" i="8"/>
  <c r="D259" i="8"/>
  <c r="C259" i="8"/>
  <c r="A259" i="8"/>
  <c r="AS258" i="8"/>
  <c r="Z258" i="8"/>
  <c r="Y258" i="8"/>
  <c r="X258" i="8"/>
  <c r="W258" i="8"/>
  <c r="V258" i="8"/>
  <c r="U258" i="8"/>
  <c r="H258" i="8"/>
  <c r="G258" i="8"/>
  <c r="F258" i="8"/>
  <c r="E258" i="8"/>
  <c r="D258" i="8"/>
  <c r="C258" i="8"/>
  <c r="A258" i="8"/>
  <c r="AS257" i="8"/>
  <c r="Z257" i="8"/>
  <c r="Y257" i="8"/>
  <c r="X257" i="8"/>
  <c r="W257" i="8"/>
  <c r="V257" i="8"/>
  <c r="U257" i="8"/>
  <c r="H257" i="8"/>
  <c r="G257" i="8"/>
  <c r="F257" i="8"/>
  <c r="E257" i="8"/>
  <c r="D257" i="8"/>
  <c r="C257" i="8"/>
  <c r="A257" i="8"/>
  <c r="AS256" i="8"/>
  <c r="Z256" i="8"/>
  <c r="Y256" i="8"/>
  <c r="X256" i="8"/>
  <c r="W256" i="8"/>
  <c r="V256" i="8"/>
  <c r="U256" i="8"/>
  <c r="H256" i="8"/>
  <c r="G256" i="8"/>
  <c r="F256" i="8"/>
  <c r="E256" i="8"/>
  <c r="D256" i="8"/>
  <c r="C256" i="8"/>
  <c r="A256" i="8"/>
  <c r="AS255" i="8"/>
  <c r="Z255" i="8"/>
  <c r="Y255" i="8"/>
  <c r="X255" i="8"/>
  <c r="W255" i="8"/>
  <c r="V255" i="8"/>
  <c r="U255" i="8"/>
  <c r="H255" i="8"/>
  <c r="G255" i="8"/>
  <c r="F255" i="8"/>
  <c r="E255" i="8"/>
  <c r="D255" i="8"/>
  <c r="C255" i="8"/>
  <c r="A255" i="8"/>
  <c r="AS254" i="8"/>
  <c r="Z254" i="8"/>
  <c r="Y254" i="8"/>
  <c r="X254" i="8"/>
  <c r="W254" i="8"/>
  <c r="V254" i="8"/>
  <c r="U254" i="8"/>
  <c r="H254" i="8"/>
  <c r="G254" i="8"/>
  <c r="F254" i="8"/>
  <c r="E254" i="8"/>
  <c r="D254" i="8"/>
  <c r="C254" i="8"/>
  <c r="A254" i="8"/>
  <c r="AS253" i="8"/>
  <c r="Z253" i="8"/>
  <c r="Y253" i="8"/>
  <c r="X253" i="8"/>
  <c r="W253" i="8"/>
  <c r="V253" i="8"/>
  <c r="U253" i="8"/>
  <c r="H253" i="8"/>
  <c r="G253" i="8"/>
  <c r="F253" i="8"/>
  <c r="E253" i="8"/>
  <c r="D253" i="8"/>
  <c r="C253" i="8"/>
  <c r="A253" i="8"/>
  <c r="AS252" i="8"/>
  <c r="Z252" i="8"/>
  <c r="Y252" i="8"/>
  <c r="X252" i="8"/>
  <c r="W252" i="8"/>
  <c r="V252" i="8"/>
  <c r="U252" i="8"/>
  <c r="H252" i="8"/>
  <c r="G252" i="8"/>
  <c r="F252" i="8"/>
  <c r="E252" i="8"/>
  <c r="D252" i="8"/>
  <c r="C252" i="8"/>
  <c r="A252" i="8"/>
  <c r="AS251" i="8"/>
  <c r="Z251" i="8"/>
  <c r="Y251" i="8"/>
  <c r="X251" i="8"/>
  <c r="W251" i="8"/>
  <c r="V251" i="8"/>
  <c r="U251" i="8"/>
  <c r="H251" i="8"/>
  <c r="G251" i="8"/>
  <c r="F251" i="8"/>
  <c r="E251" i="8"/>
  <c r="D251" i="8"/>
  <c r="C251" i="8"/>
  <c r="A251" i="8"/>
  <c r="AS250" i="8"/>
  <c r="Z250" i="8"/>
  <c r="Y250" i="8"/>
  <c r="X250" i="8"/>
  <c r="W250" i="8"/>
  <c r="V250" i="8"/>
  <c r="U250" i="8"/>
  <c r="H250" i="8"/>
  <c r="G250" i="8"/>
  <c r="F250" i="8"/>
  <c r="E250" i="8"/>
  <c r="D250" i="8"/>
  <c r="C250" i="8"/>
  <c r="A250" i="8"/>
  <c r="AS249" i="8"/>
  <c r="Z249" i="8"/>
  <c r="Y249" i="8"/>
  <c r="X249" i="8"/>
  <c r="W249" i="8"/>
  <c r="V249" i="8"/>
  <c r="U249" i="8"/>
  <c r="H249" i="8"/>
  <c r="G249" i="8"/>
  <c r="F249" i="8"/>
  <c r="E249" i="8"/>
  <c r="D249" i="8"/>
  <c r="C249" i="8"/>
  <c r="A249" i="8"/>
  <c r="AS248" i="8"/>
  <c r="Z248" i="8"/>
  <c r="Y248" i="8"/>
  <c r="X248" i="8"/>
  <c r="W248" i="8"/>
  <c r="V248" i="8"/>
  <c r="U248" i="8"/>
  <c r="H248" i="8"/>
  <c r="G248" i="8"/>
  <c r="F248" i="8"/>
  <c r="E248" i="8"/>
  <c r="D248" i="8"/>
  <c r="C248" i="8"/>
  <c r="A248" i="8"/>
  <c r="AS247" i="8"/>
  <c r="Z247" i="8"/>
  <c r="Y247" i="8"/>
  <c r="X247" i="8"/>
  <c r="W247" i="8"/>
  <c r="V247" i="8"/>
  <c r="U247" i="8"/>
  <c r="H247" i="8"/>
  <c r="G247" i="8"/>
  <c r="F247" i="8"/>
  <c r="E247" i="8"/>
  <c r="D247" i="8"/>
  <c r="C247" i="8"/>
  <c r="A247" i="8"/>
  <c r="AS246" i="8"/>
  <c r="Z246" i="8"/>
  <c r="Y246" i="8"/>
  <c r="X246" i="8"/>
  <c r="W246" i="8"/>
  <c r="V246" i="8"/>
  <c r="U246" i="8"/>
  <c r="H246" i="8"/>
  <c r="G246" i="8"/>
  <c r="F246" i="8"/>
  <c r="E246" i="8"/>
  <c r="D246" i="8"/>
  <c r="C246" i="8"/>
  <c r="A246" i="8"/>
  <c r="AS245" i="8"/>
  <c r="Z245" i="8"/>
  <c r="Y245" i="8"/>
  <c r="X245" i="8"/>
  <c r="W245" i="8"/>
  <c r="V245" i="8"/>
  <c r="U245" i="8"/>
  <c r="H245" i="8"/>
  <c r="G245" i="8"/>
  <c r="F245" i="8"/>
  <c r="E245" i="8"/>
  <c r="D245" i="8"/>
  <c r="C245" i="8"/>
  <c r="A245" i="8"/>
  <c r="AS244" i="8"/>
  <c r="Z244" i="8"/>
  <c r="Y244" i="8"/>
  <c r="X244" i="8"/>
  <c r="W244" i="8"/>
  <c r="V244" i="8"/>
  <c r="U244" i="8"/>
  <c r="H244" i="8"/>
  <c r="G244" i="8"/>
  <c r="F244" i="8"/>
  <c r="E244" i="8"/>
  <c r="D244" i="8"/>
  <c r="C244" i="8"/>
  <c r="A244" i="8"/>
  <c r="AS243" i="8"/>
  <c r="Z243" i="8"/>
  <c r="Y243" i="8"/>
  <c r="X243" i="8"/>
  <c r="W243" i="8"/>
  <c r="V243" i="8"/>
  <c r="U243" i="8"/>
  <c r="H243" i="8"/>
  <c r="G243" i="8"/>
  <c r="F243" i="8"/>
  <c r="E243" i="8"/>
  <c r="D243" i="8"/>
  <c r="C243" i="8"/>
  <c r="A243" i="8"/>
  <c r="AS242" i="8"/>
  <c r="Z242" i="8"/>
  <c r="Y242" i="8"/>
  <c r="X242" i="8"/>
  <c r="W242" i="8"/>
  <c r="V242" i="8"/>
  <c r="U242" i="8"/>
  <c r="H242" i="8"/>
  <c r="G242" i="8"/>
  <c r="F242" i="8"/>
  <c r="E242" i="8"/>
  <c r="D242" i="8"/>
  <c r="C242" i="8"/>
  <c r="A242" i="8"/>
  <c r="AS241" i="8"/>
  <c r="Z241" i="8"/>
  <c r="Y241" i="8"/>
  <c r="X241" i="8"/>
  <c r="W241" i="8"/>
  <c r="V241" i="8"/>
  <c r="U241" i="8"/>
  <c r="H241" i="8"/>
  <c r="G241" i="8"/>
  <c r="F241" i="8"/>
  <c r="E241" i="8"/>
  <c r="D241" i="8"/>
  <c r="C241" i="8"/>
  <c r="A241" i="8"/>
  <c r="AS240" i="8"/>
  <c r="Z240" i="8"/>
  <c r="Y240" i="8"/>
  <c r="X240" i="8"/>
  <c r="W240" i="8"/>
  <c r="V240" i="8"/>
  <c r="U240" i="8"/>
  <c r="H240" i="8"/>
  <c r="G240" i="8"/>
  <c r="F240" i="8"/>
  <c r="E240" i="8"/>
  <c r="D240" i="8"/>
  <c r="C240" i="8"/>
  <c r="A240" i="8"/>
  <c r="AS239" i="8"/>
  <c r="Z239" i="8"/>
  <c r="Y239" i="8"/>
  <c r="X239" i="8"/>
  <c r="W239" i="8"/>
  <c r="V239" i="8"/>
  <c r="U239" i="8"/>
  <c r="H239" i="8"/>
  <c r="G239" i="8"/>
  <c r="F239" i="8"/>
  <c r="E239" i="8"/>
  <c r="D239" i="8"/>
  <c r="C239" i="8"/>
  <c r="A239" i="8"/>
  <c r="AS238" i="8"/>
  <c r="Z238" i="8"/>
  <c r="Y238" i="8"/>
  <c r="X238" i="8"/>
  <c r="W238" i="8"/>
  <c r="V238" i="8"/>
  <c r="U238" i="8"/>
  <c r="H238" i="8"/>
  <c r="G238" i="8"/>
  <c r="F238" i="8"/>
  <c r="E238" i="8"/>
  <c r="D238" i="8"/>
  <c r="C238" i="8"/>
  <c r="A238" i="8"/>
  <c r="AS237" i="8"/>
  <c r="Z237" i="8"/>
  <c r="Y237" i="8"/>
  <c r="X237" i="8"/>
  <c r="W237" i="8"/>
  <c r="V237" i="8"/>
  <c r="U237" i="8"/>
  <c r="H237" i="8"/>
  <c r="G237" i="8"/>
  <c r="F237" i="8"/>
  <c r="E237" i="8"/>
  <c r="D237" i="8"/>
  <c r="C237" i="8"/>
  <c r="A237" i="8"/>
  <c r="AS236" i="8"/>
  <c r="Z236" i="8"/>
  <c r="Y236" i="8"/>
  <c r="X236" i="8"/>
  <c r="W236" i="8"/>
  <c r="V236" i="8"/>
  <c r="U236" i="8"/>
  <c r="H236" i="8"/>
  <c r="G236" i="8"/>
  <c r="F236" i="8"/>
  <c r="E236" i="8"/>
  <c r="D236" i="8"/>
  <c r="C236" i="8"/>
  <c r="A236" i="8"/>
  <c r="AS235" i="8"/>
  <c r="Z235" i="8"/>
  <c r="Y235" i="8"/>
  <c r="X235" i="8"/>
  <c r="W235" i="8"/>
  <c r="V235" i="8"/>
  <c r="U235" i="8"/>
  <c r="H235" i="8"/>
  <c r="G235" i="8"/>
  <c r="F235" i="8"/>
  <c r="E235" i="8"/>
  <c r="D235" i="8"/>
  <c r="C235" i="8"/>
  <c r="A235" i="8"/>
  <c r="AS234" i="8"/>
  <c r="Z234" i="8"/>
  <c r="Y234" i="8"/>
  <c r="X234" i="8"/>
  <c r="W234" i="8"/>
  <c r="V234" i="8"/>
  <c r="U234" i="8"/>
  <c r="H234" i="8"/>
  <c r="G234" i="8"/>
  <c r="F234" i="8"/>
  <c r="E234" i="8"/>
  <c r="D234" i="8"/>
  <c r="C234" i="8"/>
  <c r="A234" i="8"/>
  <c r="AS233" i="8"/>
  <c r="Z233" i="8"/>
  <c r="Y233" i="8"/>
  <c r="X233" i="8"/>
  <c r="W233" i="8"/>
  <c r="V233" i="8"/>
  <c r="U233" i="8"/>
  <c r="H233" i="8"/>
  <c r="G233" i="8"/>
  <c r="F233" i="8"/>
  <c r="E233" i="8"/>
  <c r="D233" i="8"/>
  <c r="C233" i="8"/>
  <c r="A233" i="8"/>
  <c r="AS232" i="8"/>
  <c r="Z232" i="8"/>
  <c r="Y232" i="8"/>
  <c r="X232" i="8"/>
  <c r="W232" i="8"/>
  <c r="V232" i="8"/>
  <c r="U232" i="8"/>
  <c r="H232" i="8"/>
  <c r="G232" i="8"/>
  <c r="F232" i="8"/>
  <c r="E232" i="8"/>
  <c r="D232" i="8"/>
  <c r="C232" i="8"/>
  <c r="A232" i="8"/>
  <c r="AS231" i="8"/>
  <c r="Z231" i="8"/>
  <c r="Y231" i="8"/>
  <c r="X231" i="8"/>
  <c r="W231" i="8"/>
  <c r="V231" i="8"/>
  <c r="U231" i="8"/>
  <c r="H231" i="8"/>
  <c r="G231" i="8"/>
  <c r="F231" i="8"/>
  <c r="E231" i="8"/>
  <c r="D231" i="8"/>
  <c r="C231" i="8"/>
  <c r="A231" i="8"/>
  <c r="AS230" i="8"/>
  <c r="Z230" i="8"/>
  <c r="Y230" i="8"/>
  <c r="X230" i="8"/>
  <c r="W230" i="8"/>
  <c r="V230" i="8"/>
  <c r="U230" i="8"/>
  <c r="H230" i="8"/>
  <c r="G230" i="8"/>
  <c r="F230" i="8"/>
  <c r="E230" i="8"/>
  <c r="D230" i="8"/>
  <c r="C230" i="8"/>
  <c r="A230" i="8"/>
  <c r="AS229" i="8"/>
  <c r="Z229" i="8"/>
  <c r="Y229" i="8"/>
  <c r="X229" i="8"/>
  <c r="W229" i="8"/>
  <c r="V229" i="8"/>
  <c r="U229" i="8"/>
  <c r="H229" i="8"/>
  <c r="G229" i="8"/>
  <c r="F229" i="8"/>
  <c r="E229" i="8"/>
  <c r="D229" i="8"/>
  <c r="C229" i="8"/>
  <c r="A229" i="8"/>
  <c r="AS228" i="8"/>
  <c r="Z228" i="8"/>
  <c r="Y228" i="8"/>
  <c r="X228" i="8"/>
  <c r="W228" i="8"/>
  <c r="V228" i="8"/>
  <c r="U228" i="8"/>
  <c r="H228" i="8"/>
  <c r="G228" i="8"/>
  <c r="F228" i="8"/>
  <c r="E228" i="8"/>
  <c r="D228" i="8"/>
  <c r="C228" i="8"/>
  <c r="A228" i="8"/>
  <c r="AS227" i="8"/>
  <c r="Z227" i="8"/>
  <c r="Y227" i="8"/>
  <c r="X227" i="8"/>
  <c r="W227" i="8"/>
  <c r="V227" i="8"/>
  <c r="U227" i="8"/>
  <c r="H227" i="8"/>
  <c r="G227" i="8"/>
  <c r="F227" i="8"/>
  <c r="E227" i="8"/>
  <c r="D227" i="8"/>
  <c r="C227" i="8"/>
  <c r="A227" i="8"/>
  <c r="AS226" i="8"/>
  <c r="Z226" i="8"/>
  <c r="Y226" i="8"/>
  <c r="X226" i="8"/>
  <c r="W226" i="8"/>
  <c r="V226" i="8"/>
  <c r="U226" i="8"/>
  <c r="H226" i="8"/>
  <c r="G226" i="8"/>
  <c r="F226" i="8"/>
  <c r="E226" i="8"/>
  <c r="D226" i="8"/>
  <c r="C226" i="8"/>
  <c r="A226" i="8"/>
  <c r="AS225" i="8"/>
  <c r="Z225" i="8"/>
  <c r="Y225" i="8"/>
  <c r="X225" i="8"/>
  <c r="W225" i="8"/>
  <c r="V225" i="8"/>
  <c r="U225" i="8"/>
  <c r="H225" i="8"/>
  <c r="G225" i="8"/>
  <c r="F225" i="8"/>
  <c r="E225" i="8"/>
  <c r="D225" i="8"/>
  <c r="C225" i="8"/>
  <c r="A225" i="8"/>
  <c r="AS224" i="8"/>
  <c r="Z224" i="8"/>
  <c r="Y224" i="8"/>
  <c r="X224" i="8"/>
  <c r="W224" i="8"/>
  <c r="V224" i="8"/>
  <c r="U224" i="8"/>
  <c r="H224" i="8"/>
  <c r="G224" i="8"/>
  <c r="F224" i="8"/>
  <c r="E224" i="8"/>
  <c r="D224" i="8"/>
  <c r="C224" i="8"/>
  <c r="A224" i="8"/>
  <c r="AS223" i="8"/>
  <c r="Z223" i="8"/>
  <c r="Y223" i="8"/>
  <c r="X223" i="8"/>
  <c r="W223" i="8"/>
  <c r="V223" i="8"/>
  <c r="U223" i="8"/>
  <c r="H223" i="8"/>
  <c r="G223" i="8"/>
  <c r="F223" i="8"/>
  <c r="E223" i="8"/>
  <c r="D223" i="8"/>
  <c r="C223" i="8"/>
  <c r="A223" i="8"/>
  <c r="AS222" i="8"/>
  <c r="Z222" i="8"/>
  <c r="Y222" i="8"/>
  <c r="X222" i="8"/>
  <c r="W222" i="8"/>
  <c r="V222" i="8"/>
  <c r="U222" i="8"/>
  <c r="H222" i="8"/>
  <c r="G222" i="8"/>
  <c r="F222" i="8"/>
  <c r="E222" i="8"/>
  <c r="D222" i="8"/>
  <c r="C222" i="8"/>
  <c r="A222" i="8"/>
  <c r="AS221" i="8"/>
  <c r="Z221" i="8"/>
  <c r="Y221" i="8"/>
  <c r="X221" i="8"/>
  <c r="W221" i="8"/>
  <c r="V221" i="8"/>
  <c r="U221" i="8"/>
  <c r="H221" i="8"/>
  <c r="G221" i="8"/>
  <c r="F221" i="8"/>
  <c r="E221" i="8"/>
  <c r="D221" i="8"/>
  <c r="C221" i="8"/>
  <c r="A221" i="8"/>
  <c r="AS220" i="8"/>
  <c r="Z220" i="8"/>
  <c r="Y220" i="8"/>
  <c r="X220" i="8"/>
  <c r="W220" i="8"/>
  <c r="V220" i="8"/>
  <c r="U220" i="8"/>
  <c r="H220" i="8"/>
  <c r="G220" i="8"/>
  <c r="F220" i="8"/>
  <c r="E220" i="8"/>
  <c r="D220" i="8"/>
  <c r="C220" i="8"/>
  <c r="A220" i="8"/>
  <c r="AS219" i="8"/>
  <c r="Z219" i="8"/>
  <c r="Y219" i="8"/>
  <c r="X219" i="8"/>
  <c r="W219" i="8"/>
  <c r="V219" i="8"/>
  <c r="U219" i="8"/>
  <c r="H219" i="8"/>
  <c r="G219" i="8"/>
  <c r="F219" i="8"/>
  <c r="E219" i="8"/>
  <c r="D219" i="8"/>
  <c r="C219" i="8"/>
  <c r="A219" i="8"/>
  <c r="AS218" i="8"/>
  <c r="Z218" i="8"/>
  <c r="Y218" i="8"/>
  <c r="X218" i="8"/>
  <c r="W218" i="8"/>
  <c r="V218" i="8"/>
  <c r="U218" i="8"/>
  <c r="H218" i="8"/>
  <c r="G218" i="8"/>
  <c r="F218" i="8"/>
  <c r="E218" i="8"/>
  <c r="D218" i="8"/>
  <c r="C218" i="8"/>
  <c r="A218" i="8"/>
  <c r="AS217" i="8"/>
  <c r="Z217" i="8"/>
  <c r="Y217" i="8"/>
  <c r="X217" i="8"/>
  <c r="W217" i="8"/>
  <c r="V217" i="8"/>
  <c r="U217" i="8"/>
  <c r="H217" i="8"/>
  <c r="G217" i="8"/>
  <c r="F217" i="8"/>
  <c r="E217" i="8"/>
  <c r="D217" i="8"/>
  <c r="C217" i="8"/>
  <c r="A217" i="8"/>
  <c r="AS216" i="8"/>
  <c r="Z216" i="8"/>
  <c r="Y216" i="8"/>
  <c r="X216" i="8"/>
  <c r="W216" i="8"/>
  <c r="V216" i="8"/>
  <c r="U216" i="8"/>
  <c r="H216" i="8"/>
  <c r="G216" i="8"/>
  <c r="F216" i="8"/>
  <c r="E216" i="8"/>
  <c r="D216" i="8"/>
  <c r="C216" i="8"/>
  <c r="A216" i="8"/>
  <c r="AS215" i="8"/>
  <c r="Z215" i="8"/>
  <c r="Y215" i="8"/>
  <c r="X215" i="8"/>
  <c r="W215" i="8"/>
  <c r="V215" i="8"/>
  <c r="U215" i="8"/>
  <c r="H215" i="8"/>
  <c r="G215" i="8"/>
  <c r="F215" i="8"/>
  <c r="E215" i="8"/>
  <c r="D215" i="8"/>
  <c r="C215" i="8"/>
  <c r="A215" i="8"/>
  <c r="AS214" i="8"/>
  <c r="Z214" i="8"/>
  <c r="Y214" i="8"/>
  <c r="X214" i="8"/>
  <c r="W214" i="8"/>
  <c r="V214" i="8"/>
  <c r="U214" i="8"/>
  <c r="H214" i="8"/>
  <c r="G214" i="8"/>
  <c r="F214" i="8"/>
  <c r="E214" i="8"/>
  <c r="D214" i="8"/>
  <c r="C214" i="8"/>
  <c r="A214" i="8"/>
  <c r="AS213" i="8"/>
  <c r="Z213" i="8"/>
  <c r="Y213" i="8"/>
  <c r="X213" i="8"/>
  <c r="W213" i="8"/>
  <c r="V213" i="8"/>
  <c r="U213" i="8"/>
  <c r="H213" i="8"/>
  <c r="G213" i="8"/>
  <c r="F213" i="8"/>
  <c r="E213" i="8"/>
  <c r="D213" i="8"/>
  <c r="C213" i="8"/>
  <c r="A213" i="8"/>
  <c r="AS212" i="8"/>
  <c r="Z212" i="8"/>
  <c r="Y212" i="8"/>
  <c r="X212" i="8"/>
  <c r="W212" i="8"/>
  <c r="V212" i="8"/>
  <c r="U212" i="8"/>
  <c r="H212" i="8"/>
  <c r="G212" i="8"/>
  <c r="F212" i="8"/>
  <c r="E212" i="8"/>
  <c r="D212" i="8"/>
  <c r="C212" i="8"/>
  <c r="A212" i="8"/>
  <c r="AS211" i="8"/>
  <c r="Z211" i="8"/>
  <c r="Y211" i="8"/>
  <c r="X211" i="8"/>
  <c r="W211" i="8"/>
  <c r="V211" i="8"/>
  <c r="U211" i="8"/>
  <c r="H211" i="8"/>
  <c r="G211" i="8"/>
  <c r="F211" i="8"/>
  <c r="E211" i="8"/>
  <c r="D211" i="8"/>
  <c r="C211" i="8"/>
  <c r="A211" i="8"/>
  <c r="AS210" i="8"/>
  <c r="Z210" i="8"/>
  <c r="Y210" i="8"/>
  <c r="X210" i="8"/>
  <c r="W210" i="8"/>
  <c r="V210" i="8"/>
  <c r="U210" i="8"/>
  <c r="H210" i="8"/>
  <c r="G210" i="8"/>
  <c r="F210" i="8"/>
  <c r="E210" i="8"/>
  <c r="D210" i="8"/>
  <c r="C210" i="8"/>
  <c r="A210" i="8"/>
  <c r="AS209" i="8"/>
  <c r="Z209" i="8"/>
  <c r="Y209" i="8"/>
  <c r="X209" i="8"/>
  <c r="W209" i="8"/>
  <c r="V209" i="8"/>
  <c r="U209" i="8"/>
  <c r="H209" i="8"/>
  <c r="G209" i="8"/>
  <c r="F209" i="8"/>
  <c r="E209" i="8"/>
  <c r="D209" i="8"/>
  <c r="C209" i="8"/>
  <c r="A209" i="8"/>
  <c r="AS208" i="8"/>
  <c r="Z208" i="8"/>
  <c r="Y208" i="8"/>
  <c r="X208" i="8"/>
  <c r="W208" i="8"/>
  <c r="V208" i="8"/>
  <c r="U208" i="8"/>
  <c r="H208" i="8"/>
  <c r="G208" i="8"/>
  <c r="F208" i="8"/>
  <c r="E208" i="8"/>
  <c r="D208" i="8"/>
  <c r="C208" i="8"/>
  <c r="A208" i="8"/>
  <c r="AS207" i="8"/>
  <c r="Z207" i="8"/>
  <c r="Y207" i="8"/>
  <c r="X207" i="8"/>
  <c r="W207" i="8"/>
  <c r="V207" i="8"/>
  <c r="U207" i="8"/>
  <c r="H207" i="8"/>
  <c r="G207" i="8"/>
  <c r="F207" i="8"/>
  <c r="E207" i="8"/>
  <c r="D207" i="8"/>
  <c r="C207" i="8"/>
  <c r="A207" i="8"/>
  <c r="AS206" i="8"/>
  <c r="Z206" i="8"/>
  <c r="Y206" i="8"/>
  <c r="X206" i="8"/>
  <c r="W206" i="8"/>
  <c r="V206" i="8"/>
  <c r="U206" i="8"/>
  <c r="H206" i="8"/>
  <c r="G206" i="8"/>
  <c r="F206" i="8"/>
  <c r="E206" i="8"/>
  <c r="D206" i="8"/>
  <c r="C206" i="8"/>
  <c r="A206" i="8"/>
  <c r="AS205" i="8"/>
  <c r="Z205" i="8"/>
  <c r="Y205" i="8"/>
  <c r="X205" i="8"/>
  <c r="W205" i="8"/>
  <c r="V205" i="8"/>
  <c r="U205" i="8"/>
  <c r="H205" i="8"/>
  <c r="G205" i="8"/>
  <c r="F205" i="8"/>
  <c r="E205" i="8"/>
  <c r="D205" i="8"/>
  <c r="C205" i="8"/>
  <c r="A205" i="8"/>
  <c r="AS204" i="8"/>
  <c r="Z204" i="8"/>
  <c r="Y204" i="8"/>
  <c r="X204" i="8"/>
  <c r="W204" i="8"/>
  <c r="V204" i="8"/>
  <c r="U204" i="8"/>
  <c r="H204" i="8"/>
  <c r="G204" i="8"/>
  <c r="F204" i="8"/>
  <c r="E204" i="8"/>
  <c r="D204" i="8"/>
  <c r="C204" i="8"/>
  <c r="A204" i="8"/>
  <c r="AS203" i="8"/>
  <c r="Z203" i="8"/>
  <c r="Y203" i="8"/>
  <c r="X203" i="8"/>
  <c r="W203" i="8"/>
  <c r="V203" i="8"/>
  <c r="U203" i="8"/>
  <c r="H203" i="8"/>
  <c r="G203" i="8"/>
  <c r="F203" i="8"/>
  <c r="E203" i="8"/>
  <c r="D203" i="8"/>
  <c r="C203" i="8"/>
  <c r="A203" i="8"/>
  <c r="AS202" i="8"/>
  <c r="Z202" i="8"/>
  <c r="Y202" i="8"/>
  <c r="X202" i="8"/>
  <c r="W202" i="8"/>
  <c r="V202" i="8"/>
  <c r="U202" i="8"/>
  <c r="H202" i="8"/>
  <c r="G202" i="8"/>
  <c r="F202" i="8"/>
  <c r="E202" i="8"/>
  <c r="D202" i="8"/>
  <c r="C202" i="8"/>
  <c r="A202" i="8"/>
  <c r="AS201" i="8"/>
  <c r="Z201" i="8"/>
  <c r="Y201" i="8"/>
  <c r="X201" i="8"/>
  <c r="W201" i="8"/>
  <c r="V201" i="8"/>
  <c r="U201" i="8"/>
  <c r="H201" i="8"/>
  <c r="G201" i="8"/>
  <c r="F201" i="8"/>
  <c r="E201" i="8"/>
  <c r="D201" i="8"/>
  <c r="C201" i="8"/>
  <c r="A201" i="8"/>
  <c r="AS200" i="8"/>
  <c r="Z200" i="8"/>
  <c r="Y200" i="8"/>
  <c r="X200" i="8"/>
  <c r="W200" i="8"/>
  <c r="V200" i="8"/>
  <c r="U200" i="8"/>
  <c r="H200" i="8"/>
  <c r="G200" i="8"/>
  <c r="F200" i="8"/>
  <c r="E200" i="8"/>
  <c r="D200" i="8"/>
  <c r="C200" i="8"/>
  <c r="A200" i="8"/>
  <c r="AS199" i="8"/>
  <c r="Z199" i="8"/>
  <c r="Y199" i="8"/>
  <c r="X199" i="8"/>
  <c r="W199" i="8"/>
  <c r="V199" i="8"/>
  <c r="U199" i="8"/>
  <c r="H199" i="8"/>
  <c r="G199" i="8"/>
  <c r="F199" i="8"/>
  <c r="E199" i="8"/>
  <c r="D199" i="8"/>
  <c r="C199" i="8"/>
  <c r="A199" i="8"/>
  <c r="AS198" i="8"/>
  <c r="Z198" i="8"/>
  <c r="Y198" i="8"/>
  <c r="X198" i="8"/>
  <c r="W198" i="8"/>
  <c r="V198" i="8"/>
  <c r="U198" i="8"/>
  <c r="H198" i="8"/>
  <c r="G198" i="8"/>
  <c r="F198" i="8"/>
  <c r="E198" i="8"/>
  <c r="D198" i="8"/>
  <c r="C198" i="8"/>
  <c r="A198" i="8"/>
  <c r="AS197" i="8"/>
  <c r="Z197" i="8"/>
  <c r="Y197" i="8"/>
  <c r="X197" i="8"/>
  <c r="W197" i="8"/>
  <c r="V197" i="8"/>
  <c r="U197" i="8"/>
  <c r="H197" i="8"/>
  <c r="G197" i="8"/>
  <c r="F197" i="8"/>
  <c r="E197" i="8"/>
  <c r="D197" i="8"/>
  <c r="C197" i="8"/>
  <c r="A197" i="8"/>
  <c r="AS196" i="8"/>
  <c r="Z196" i="8"/>
  <c r="Y196" i="8"/>
  <c r="X196" i="8"/>
  <c r="W196" i="8"/>
  <c r="V196" i="8"/>
  <c r="U196" i="8"/>
  <c r="H196" i="8"/>
  <c r="G196" i="8"/>
  <c r="F196" i="8"/>
  <c r="E196" i="8"/>
  <c r="D196" i="8"/>
  <c r="C196" i="8"/>
  <c r="A196" i="8"/>
  <c r="AS195" i="8"/>
  <c r="Z195" i="8"/>
  <c r="Y195" i="8"/>
  <c r="X195" i="8"/>
  <c r="W195" i="8"/>
  <c r="V195" i="8"/>
  <c r="U195" i="8"/>
  <c r="H195" i="8"/>
  <c r="G195" i="8"/>
  <c r="F195" i="8"/>
  <c r="E195" i="8"/>
  <c r="D195" i="8"/>
  <c r="C195" i="8"/>
  <c r="A195" i="8"/>
  <c r="AS194" i="8"/>
  <c r="Z194" i="8"/>
  <c r="Y194" i="8"/>
  <c r="X194" i="8"/>
  <c r="W194" i="8"/>
  <c r="V194" i="8"/>
  <c r="U194" i="8"/>
  <c r="H194" i="8"/>
  <c r="G194" i="8"/>
  <c r="F194" i="8"/>
  <c r="E194" i="8"/>
  <c r="D194" i="8"/>
  <c r="C194" i="8"/>
  <c r="A194" i="8"/>
  <c r="AS193" i="8"/>
  <c r="Z193" i="8"/>
  <c r="Y193" i="8"/>
  <c r="X193" i="8"/>
  <c r="W193" i="8"/>
  <c r="V193" i="8"/>
  <c r="U193" i="8"/>
  <c r="H193" i="8"/>
  <c r="G193" i="8"/>
  <c r="F193" i="8"/>
  <c r="E193" i="8"/>
  <c r="D193" i="8"/>
  <c r="C193" i="8"/>
  <c r="A193" i="8"/>
  <c r="AS192" i="8"/>
  <c r="Z192" i="8"/>
  <c r="Y192" i="8"/>
  <c r="X192" i="8"/>
  <c r="W192" i="8"/>
  <c r="V192" i="8"/>
  <c r="U192" i="8"/>
  <c r="H192" i="8"/>
  <c r="G192" i="8"/>
  <c r="F192" i="8"/>
  <c r="E192" i="8"/>
  <c r="D192" i="8"/>
  <c r="C192" i="8"/>
  <c r="A192" i="8"/>
  <c r="AS191" i="8"/>
  <c r="Z191" i="8"/>
  <c r="Y191" i="8"/>
  <c r="X191" i="8"/>
  <c r="W191" i="8"/>
  <c r="V191" i="8"/>
  <c r="U191" i="8"/>
  <c r="H191" i="8"/>
  <c r="G191" i="8"/>
  <c r="F191" i="8"/>
  <c r="E191" i="8"/>
  <c r="D191" i="8"/>
  <c r="C191" i="8"/>
  <c r="A191" i="8"/>
  <c r="AS190" i="8"/>
  <c r="Z190" i="8"/>
  <c r="Y190" i="8"/>
  <c r="X190" i="8"/>
  <c r="W190" i="8"/>
  <c r="V190" i="8"/>
  <c r="U190" i="8"/>
  <c r="H190" i="8"/>
  <c r="G190" i="8"/>
  <c r="F190" i="8"/>
  <c r="E190" i="8"/>
  <c r="D190" i="8"/>
  <c r="C190" i="8"/>
  <c r="A190" i="8"/>
  <c r="AS189" i="8"/>
  <c r="Z189" i="8"/>
  <c r="Y189" i="8"/>
  <c r="X189" i="8"/>
  <c r="W189" i="8"/>
  <c r="V189" i="8"/>
  <c r="U189" i="8"/>
  <c r="H189" i="8"/>
  <c r="G189" i="8"/>
  <c r="F189" i="8"/>
  <c r="E189" i="8"/>
  <c r="D189" i="8"/>
  <c r="C189" i="8"/>
  <c r="A189" i="8"/>
  <c r="AS188" i="8"/>
  <c r="Z188" i="8"/>
  <c r="Y188" i="8"/>
  <c r="X188" i="8"/>
  <c r="W188" i="8"/>
  <c r="V188" i="8"/>
  <c r="U188" i="8"/>
  <c r="H188" i="8"/>
  <c r="G188" i="8"/>
  <c r="F188" i="8"/>
  <c r="E188" i="8"/>
  <c r="D188" i="8"/>
  <c r="C188" i="8"/>
  <c r="A188" i="8"/>
  <c r="AS187" i="8"/>
  <c r="Z187" i="8"/>
  <c r="Y187" i="8"/>
  <c r="X187" i="8"/>
  <c r="W187" i="8"/>
  <c r="V187" i="8"/>
  <c r="U187" i="8"/>
  <c r="H187" i="8"/>
  <c r="G187" i="8"/>
  <c r="F187" i="8"/>
  <c r="E187" i="8"/>
  <c r="D187" i="8"/>
  <c r="C187" i="8"/>
  <c r="A187" i="8"/>
  <c r="AS186" i="8"/>
  <c r="Z186" i="8"/>
  <c r="Y186" i="8"/>
  <c r="X186" i="8"/>
  <c r="W186" i="8"/>
  <c r="V186" i="8"/>
  <c r="U186" i="8"/>
  <c r="H186" i="8"/>
  <c r="G186" i="8"/>
  <c r="F186" i="8"/>
  <c r="E186" i="8"/>
  <c r="D186" i="8"/>
  <c r="C186" i="8"/>
  <c r="A186" i="8"/>
  <c r="AS185" i="8"/>
  <c r="Z185" i="8"/>
  <c r="Y185" i="8"/>
  <c r="X185" i="8"/>
  <c r="W185" i="8"/>
  <c r="V185" i="8"/>
  <c r="U185" i="8"/>
  <c r="H185" i="8"/>
  <c r="G185" i="8"/>
  <c r="F185" i="8"/>
  <c r="E185" i="8"/>
  <c r="D185" i="8"/>
  <c r="C185" i="8"/>
  <c r="A185" i="8"/>
  <c r="AS184" i="8"/>
  <c r="Z184" i="8"/>
  <c r="Y184" i="8"/>
  <c r="X184" i="8"/>
  <c r="W184" i="8"/>
  <c r="V184" i="8"/>
  <c r="U184" i="8"/>
  <c r="H184" i="8"/>
  <c r="G184" i="8"/>
  <c r="F184" i="8"/>
  <c r="E184" i="8"/>
  <c r="D184" i="8"/>
  <c r="C184" i="8"/>
  <c r="A184" i="8"/>
  <c r="AS183" i="8"/>
  <c r="Z183" i="8"/>
  <c r="Y183" i="8"/>
  <c r="X183" i="8"/>
  <c r="W183" i="8"/>
  <c r="V183" i="8"/>
  <c r="U183" i="8"/>
  <c r="H183" i="8"/>
  <c r="G183" i="8"/>
  <c r="F183" i="8"/>
  <c r="E183" i="8"/>
  <c r="D183" i="8"/>
  <c r="C183" i="8"/>
  <c r="A183" i="8"/>
  <c r="AS182" i="8"/>
  <c r="Z182" i="8"/>
  <c r="Y182" i="8"/>
  <c r="X182" i="8"/>
  <c r="W182" i="8"/>
  <c r="V182" i="8"/>
  <c r="U182" i="8"/>
  <c r="H182" i="8"/>
  <c r="G182" i="8"/>
  <c r="F182" i="8"/>
  <c r="E182" i="8"/>
  <c r="D182" i="8"/>
  <c r="C182" i="8"/>
  <c r="A182" i="8"/>
  <c r="AS181" i="8"/>
  <c r="Z181" i="8"/>
  <c r="Y181" i="8"/>
  <c r="X181" i="8"/>
  <c r="W181" i="8"/>
  <c r="V181" i="8"/>
  <c r="U181" i="8"/>
  <c r="H181" i="8"/>
  <c r="G181" i="8"/>
  <c r="F181" i="8"/>
  <c r="E181" i="8"/>
  <c r="D181" i="8"/>
  <c r="C181" i="8"/>
  <c r="A181" i="8"/>
  <c r="AS180" i="8"/>
  <c r="Z180" i="8"/>
  <c r="Y180" i="8"/>
  <c r="X180" i="8"/>
  <c r="W180" i="8"/>
  <c r="V180" i="8"/>
  <c r="U180" i="8"/>
  <c r="H180" i="8"/>
  <c r="G180" i="8"/>
  <c r="F180" i="8"/>
  <c r="E180" i="8"/>
  <c r="D180" i="8"/>
  <c r="C180" i="8"/>
  <c r="A180" i="8"/>
  <c r="AS179" i="8"/>
  <c r="Z179" i="8"/>
  <c r="Y179" i="8"/>
  <c r="X179" i="8"/>
  <c r="W179" i="8"/>
  <c r="V179" i="8"/>
  <c r="U179" i="8"/>
  <c r="H179" i="8"/>
  <c r="G179" i="8"/>
  <c r="F179" i="8"/>
  <c r="E179" i="8"/>
  <c r="D179" i="8"/>
  <c r="C179" i="8"/>
  <c r="A179" i="8"/>
  <c r="AS178" i="8"/>
  <c r="Z178" i="8"/>
  <c r="Y178" i="8"/>
  <c r="X178" i="8"/>
  <c r="W178" i="8"/>
  <c r="V178" i="8"/>
  <c r="U178" i="8"/>
  <c r="H178" i="8"/>
  <c r="G178" i="8"/>
  <c r="F178" i="8"/>
  <c r="E178" i="8"/>
  <c r="D178" i="8"/>
  <c r="C178" i="8"/>
  <c r="A178" i="8"/>
  <c r="AS177" i="8"/>
  <c r="Z177" i="8"/>
  <c r="Y177" i="8"/>
  <c r="X177" i="8"/>
  <c r="W177" i="8"/>
  <c r="V177" i="8"/>
  <c r="U177" i="8"/>
  <c r="H177" i="8"/>
  <c r="G177" i="8"/>
  <c r="F177" i="8"/>
  <c r="E177" i="8"/>
  <c r="D177" i="8"/>
  <c r="C177" i="8"/>
  <c r="A177" i="8"/>
  <c r="AS176" i="8"/>
  <c r="Z176" i="8"/>
  <c r="Y176" i="8"/>
  <c r="X176" i="8"/>
  <c r="W176" i="8"/>
  <c r="V176" i="8"/>
  <c r="U176" i="8"/>
  <c r="H176" i="8"/>
  <c r="G176" i="8"/>
  <c r="F176" i="8"/>
  <c r="E176" i="8"/>
  <c r="D176" i="8"/>
  <c r="C176" i="8"/>
  <c r="A176" i="8"/>
  <c r="AS175" i="8"/>
  <c r="Z175" i="8"/>
  <c r="Y175" i="8"/>
  <c r="X175" i="8"/>
  <c r="W175" i="8"/>
  <c r="V175" i="8"/>
  <c r="U175" i="8"/>
  <c r="H175" i="8"/>
  <c r="G175" i="8"/>
  <c r="F175" i="8"/>
  <c r="E175" i="8"/>
  <c r="D175" i="8"/>
  <c r="C175" i="8"/>
  <c r="A175" i="8"/>
  <c r="AS174" i="8"/>
  <c r="Z174" i="8"/>
  <c r="Y174" i="8"/>
  <c r="X174" i="8"/>
  <c r="W174" i="8"/>
  <c r="V174" i="8"/>
  <c r="U174" i="8"/>
  <c r="H174" i="8"/>
  <c r="G174" i="8"/>
  <c r="F174" i="8"/>
  <c r="E174" i="8"/>
  <c r="D174" i="8"/>
  <c r="C174" i="8"/>
  <c r="A174" i="8"/>
  <c r="AS173" i="8"/>
  <c r="Z173" i="8"/>
  <c r="Y173" i="8"/>
  <c r="X173" i="8"/>
  <c r="W173" i="8"/>
  <c r="V173" i="8"/>
  <c r="U173" i="8"/>
  <c r="H173" i="8"/>
  <c r="G173" i="8"/>
  <c r="F173" i="8"/>
  <c r="E173" i="8"/>
  <c r="D173" i="8"/>
  <c r="C173" i="8"/>
  <c r="A173" i="8"/>
  <c r="AS172" i="8"/>
  <c r="Z172" i="8"/>
  <c r="Y172" i="8"/>
  <c r="X172" i="8"/>
  <c r="W172" i="8"/>
  <c r="V172" i="8"/>
  <c r="U172" i="8"/>
  <c r="H172" i="8"/>
  <c r="G172" i="8"/>
  <c r="F172" i="8"/>
  <c r="E172" i="8"/>
  <c r="D172" i="8"/>
  <c r="C172" i="8"/>
  <c r="A172" i="8"/>
  <c r="AS171" i="8"/>
  <c r="Z171" i="8"/>
  <c r="Y171" i="8"/>
  <c r="X171" i="8"/>
  <c r="W171" i="8"/>
  <c r="V171" i="8"/>
  <c r="U171" i="8"/>
  <c r="H171" i="8"/>
  <c r="G171" i="8"/>
  <c r="F171" i="8"/>
  <c r="E171" i="8"/>
  <c r="D171" i="8"/>
  <c r="C171" i="8"/>
  <c r="A171" i="8"/>
  <c r="AS170" i="8"/>
  <c r="Z170" i="8"/>
  <c r="Y170" i="8"/>
  <c r="X170" i="8"/>
  <c r="W170" i="8"/>
  <c r="V170" i="8"/>
  <c r="U170" i="8"/>
  <c r="H170" i="8"/>
  <c r="G170" i="8"/>
  <c r="F170" i="8"/>
  <c r="E170" i="8"/>
  <c r="D170" i="8"/>
  <c r="C170" i="8"/>
  <c r="A170" i="8"/>
  <c r="AS169" i="8"/>
  <c r="Z169" i="8"/>
  <c r="Y169" i="8"/>
  <c r="X169" i="8"/>
  <c r="W169" i="8"/>
  <c r="V169" i="8"/>
  <c r="U169" i="8"/>
  <c r="H169" i="8"/>
  <c r="G169" i="8"/>
  <c r="F169" i="8"/>
  <c r="E169" i="8"/>
  <c r="D169" i="8"/>
  <c r="C169" i="8"/>
  <c r="A169" i="8"/>
  <c r="AS168" i="8"/>
  <c r="Z168" i="8"/>
  <c r="Y168" i="8"/>
  <c r="X168" i="8"/>
  <c r="W168" i="8"/>
  <c r="V168" i="8"/>
  <c r="U168" i="8"/>
  <c r="H168" i="8"/>
  <c r="G168" i="8"/>
  <c r="F168" i="8"/>
  <c r="E168" i="8"/>
  <c r="D168" i="8"/>
  <c r="C168" i="8"/>
  <c r="A168" i="8"/>
  <c r="AS167" i="8"/>
  <c r="Z167" i="8"/>
  <c r="Y167" i="8"/>
  <c r="X167" i="8"/>
  <c r="W167" i="8"/>
  <c r="V167" i="8"/>
  <c r="U167" i="8"/>
  <c r="H167" i="8"/>
  <c r="G167" i="8"/>
  <c r="F167" i="8"/>
  <c r="E167" i="8"/>
  <c r="D167" i="8"/>
  <c r="C167" i="8"/>
  <c r="A167" i="8"/>
  <c r="AS166" i="8"/>
  <c r="Z166" i="8"/>
  <c r="Y166" i="8"/>
  <c r="X166" i="8"/>
  <c r="W166" i="8"/>
  <c r="V166" i="8"/>
  <c r="U166" i="8"/>
  <c r="H166" i="8"/>
  <c r="G166" i="8"/>
  <c r="F166" i="8"/>
  <c r="E166" i="8"/>
  <c r="D166" i="8"/>
  <c r="C166" i="8"/>
  <c r="A166" i="8"/>
  <c r="AS165" i="8"/>
  <c r="Z165" i="8"/>
  <c r="Y165" i="8"/>
  <c r="X165" i="8"/>
  <c r="W165" i="8"/>
  <c r="V165" i="8"/>
  <c r="U165" i="8"/>
  <c r="H165" i="8"/>
  <c r="G165" i="8"/>
  <c r="F165" i="8"/>
  <c r="E165" i="8"/>
  <c r="D165" i="8"/>
  <c r="C165" i="8"/>
  <c r="A165" i="8"/>
  <c r="AS164" i="8"/>
  <c r="Z164" i="8"/>
  <c r="Y164" i="8"/>
  <c r="X164" i="8"/>
  <c r="W164" i="8"/>
  <c r="V164" i="8"/>
  <c r="U164" i="8"/>
  <c r="H164" i="8"/>
  <c r="G164" i="8"/>
  <c r="F164" i="8"/>
  <c r="E164" i="8"/>
  <c r="D164" i="8"/>
  <c r="C164" i="8"/>
  <c r="A164" i="8"/>
  <c r="AS163" i="8"/>
  <c r="Z163" i="8"/>
  <c r="Y163" i="8"/>
  <c r="X163" i="8"/>
  <c r="W163" i="8"/>
  <c r="V163" i="8"/>
  <c r="U163" i="8"/>
  <c r="H163" i="8"/>
  <c r="G163" i="8"/>
  <c r="F163" i="8"/>
  <c r="E163" i="8"/>
  <c r="D163" i="8"/>
  <c r="C163" i="8"/>
  <c r="A163" i="8"/>
  <c r="AS162" i="8"/>
  <c r="Z162" i="8"/>
  <c r="Y162" i="8"/>
  <c r="X162" i="8"/>
  <c r="W162" i="8"/>
  <c r="V162" i="8"/>
  <c r="U162" i="8"/>
  <c r="H162" i="8"/>
  <c r="G162" i="8"/>
  <c r="F162" i="8"/>
  <c r="E162" i="8"/>
  <c r="D162" i="8"/>
  <c r="C162" i="8"/>
  <c r="A162" i="8"/>
  <c r="AS161" i="8"/>
  <c r="Z161" i="8"/>
  <c r="Y161" i="8"/>
  <c r="X161" i="8"/>
  <c r="W161" i="8"/>
  <c r="V161" i="8"/>
  <c r="U161" i="8"/>
  <c r="H161" i="8"/>
  <c r="G161" i="8"/>
  <c r="F161" i="8"/>
  <c r="E161" i="8"/>
  <c r="D161" i="8"/>
  <c r="C161" i="8"/>
  <c r="A161" i="8"/>
  <c r="AS160" i="8"/>
  <c r="Z160" i="8"/>
  <c r="Y160" i="8"/>
  <c r="X160" i="8"/>
  <c r="W160" i="8"/>
  <c r="V160" i="8"/>
  <c r="U160" i="8"/>
  <c r="H160" i="8"/>
  <c r="G160" i="8"/>
  <c r="F160" i="8"/>
  <c r="E160" i="8"/>
  <c r="D160" i="8"/>
  <c r="C160" i="8"/>
  <c r="A160" i="8"/>
  <c r="AS159" i="8"/>
  <c r="Z159" i="8"/>
  <c r="Y159" i="8"/>
  <c r="X159" i="8"/>
  <c r="W159" i="8"/>
  <c r="V159" i="8"/>
  <c r="U159" i="8"/>
  <c r="H159" i="8"/>
  <c r="G159" i="8"/>
  <c r="F159" i="8"/>
  <c r="E159" i="8"/>
  <c r="D159" i="8"/>
  <c r="C159" i="8"/>
  <c r="A159" i="8"/>
  <c r="AS158" i="8"/>
  <c r="Z158" i="8"/>
  <c r="Y158" i="8"/>
  <c r="X158" i="8"/>
  <c r="W158" i="8"/>
  <c r="V158" i="8"/>
  <c r="U158" i="8"/>
  <c r="H158" i="8"/>
  <c r="G158" i="8"/>
  <c r="F158" i="8"/>
  <c r="E158" i="8"/>
  <c r="D158" i="8"/>
  <c r="C158" i="8"/>
  <c r="A158" i="8"/>
  <c r="AS157" i="8"/>
  <c r="Z157" i="8"/>
  <c r="Y157" i="8"/>
  <c r="X157" i="8"/>
  <c r="W157" i="8"/>
  <c r="V157" i="8"/>
  <c r="U157" i="8"/>
  <c r="H157" i="8"/>
  <c r="G157" i="8"/>
  <c r="F157" i="8"/>
  <c r="E157" i="8"/>
  <c r="D157" i="8"/>
  <c r="C157" i="8"/>
  <c r="A157" i="8"/>
  <c r="AS156" i="8"/>
  <c r="Z156" i="8"/>
  <c r="Y156" i="8"/>
  <c r="X156" i="8"/>
  <c r="W156" i="8"/>
  <c r="V156" i="8"/>
  <c r="U156" i="8"/>
  <c r="H156" i="8"/>
  <c r="G156" i="8"/>
  <c r="F156" i="8"/>
  <c r="E156" i="8"/>
  <c r="D156" i="8"/>
  <c r="C156" i="8"/>
  <c r="A156" i="8"/>
  <c r="AS155" i="8"/>
  <c r="Z155" i="8"/>
  <c r="Y155" i="8"/>
  <c r="X155" i="8"/>
  <c r="W155" i="8"/>
  <c r="V155" i="8"/>
  <c r="U155" i="8"/>
  <c r="H155" i="8"/>
  <c r="G155" i="8"/>
  <c r="F155" i="8"/>
  <c r="E155" i="8"/>
  <c r="D155" i="8"/>
  <c r="C155" i="8"/>
  <c r="A155" i="8"/>
  <c r="AS154" i="8"/>
  <c r="Z154" i="8"/>
  <c r="Y154" i="8"/>
  <c r="X154" i="8"/>
  <c r="W154" i="8"/>
  <c r="V154" i="8"/>
  <c r="U154" i="8"/>
  <c r="H154" i="8"/>
  <c r="G154" i="8"/>
  <c r="F154" i="8"/>
  <c r="E154" i="8"/>
  <c r="D154" i="8"/>
  <c r="C154" i="8"/>
  <c r="A154" i="8"/>
  <c r="AS153" i="8"/>
  <c r="Z153" i="8"/>
  <c r="Y153" i="8"/>
  <c r="X153" i="8"/>
  <c r="W153" i="8"/>
  <c r="V153" i="8"/>
  <c r="U153" i="8"/>
  <c r="H153" i="8"/>
  <c r="G153" i="8"/>
  <c r="F153" i="8"/>
  <c r="E153" i="8"/>
  <c r="D153" i="8"/>
  <c r="C153" i="8"/>
  <c r="A153" i="8"/>
  <c r="AS152" i="8"/>
  <c r="Z152" i="8"/>
  <c r="Y152" i="8"/>
  <c r="X152" i="8"/>
  <c r="W152" i="8"/>
  <c r="V152" i="8"/>
  <c r="U152" i="8"/>
  <c r="H152" i="8"/>
  <c r="G152" i="8"/>
  <c r="F152" i="8"/>
  <c r="E152" i="8"/>
  <c r="D152" i="8"/>
  <c r="C152" i="8"/>
  <c r="A152" i="8"/>
  <c r="AS151" i="8"/>
  <c r="Z151" i="8"/>
  <c r="Y151" i="8"/>
  <c r="X151" i="8"/>
  <c r="W151" i="8"/>
  <c r="V151" i="8"/>
  <c r="U151" i="8"/>
  <c r="H151" i="8"/>
  <c r="G151" i="8"/>
  <c r="F151" i="8"/>
  <c r="E151" i="8"/>
  <c r="D151" i="8"/>
  <c r="C151" i="8"/>
  <c r="A151" i="8"/>
  <c r="AS150" i="8"/>
  <c r="Z150" i="8"/>
  <c r="Y150" i="8"/>
  <c r="X150" i="8"/>
  <c r="W150" i="8"/>
  <c r="V150" i="8"/>
  <c r="U150" i="8"/>
  <c r="H150" i="8"/>
  <c r="G150" i="8"/>
  <c r="F150" i="8"/>
  <c r="E150" i="8"/>
  <c r="D150" i="8"/>
  <c r="C150" i="8"/>
  <c r="A150" i="8"/>
  <c r="AS149" i="8"/>
  <c r="Z149" i="8"/>
  <c r="Y149" i="8"/>
  <c r="X149" i="8"/>
  <c r="W149" i="8"/>
  <c r="V149" i="8"/>
  <c r="U149" i="8"/>
  <c r="H149" i="8"/>
  <c r="G149" i="8"/>
  <c r="F149" i="8"/>
  <c r="E149" i="8"/>
  <c r="D149" i="8"/>
  <c r="C149" i="8"/>
  <c r="A149" i="8"/>
  <c r="AS148" i="8"/>
  <c r="Z148" i="8"/>
  <c r="Y148" i="8"/>
  <c r="X148" i="8"/>
  <c r="W148" i="8"/>
  <c r="V148" i="8"/>
  <c r="U148" i="8"/>
  <c r="H148" i="8"/>
  <c r="G148" i="8"/>
  <c r="F148" i="8"/>
  <c r="E148" i="8"/>
  <c r="D148" i="8"/>
  <c r="C148" i="8"/>
  <c r="A148" i="8"/>
  <c r="AS147" i="8"/>
  <c r="Z147" i="8"/>
  <c r="Y147" i="8"/>
  <c r="X147" i="8"/>
  <c r="W147" i="8"/>
  <c r="V147" i="8"/>
  <c r="U147" i="8"/>
  <c r="H147" i="8"/>
  <c r="G147" i="8"/>
  <c r="F147" i="8"/>
  <c r="E147" i="8"/>
  <c r="D147" i="8"/>
  <c r="C147" i="8"/>
  <c r="A147" i="8"/>
  <c r="AS146" i="8"/>
  <c r="Z146" i="8"/>
  <c r="Y146" i="8"/>
  <c r="X146" i="8"/>
  <c r="W146" i="8"/>
  <c r="V146" i="8"/>
  <c r="U146" i="8"/>
  <c r="H146" i="8"/>
  <c r="G146" i="8"/>
  <c r="F146" i="8"/>
  <c r="E146" i="8"/>
  <c r="D146" i="8"/>
  <c r="C146" i="8"/>
  <c r="A146" i="8"/>
  <c r="AS145" i="8"/>
  <c r="Z145" i="8"/>
  <c r="Y145" i="8"/>
  <c r="X145" i="8"/>
  <c r="W145" i="8"/>
  <c r="V145" i="8"/>
  <c r="U145" i="8"/>
  <c r="H145" i="8"/>
  <c r="G145" i="8"/>
  <c r="F145" i="8"/>
  <c r="E145" i="8"/>
  <c r="D145" i="8"/>
  <c r="C145" i="8"/>
  <c r="A145" i="8"/>
  <c r="AS144" i="8"/>
  <c r="Z144" i="8"/>
  <c r="Y144" i="8"/>
  <c r="X144" i="8"/>
  <c r="W144" i="8"/>
  <c r="V144" i="8"/>
  <c r="U144" i="8"/>
  <c r="H144" i="8"/>
  <c r="G144" i="8"/>
  <c r="F144" i="8"/>
  <c r="E144" i="8"/>
  <c r="D144" i="8"/>
  <c r="C144" i="8"/>
  <c r="A144" i="8"/>
  <c r="AS143" i="8"/>
  <c r="Z143" i="8"/>
  <c r="Y143" i="8"/>
  <c r="X143" i="8"/>
  <c r="W143" i="8"/>
  <c r="V143" i="8"/>
  <c r="U143" i="8"/>
  <c r="H143" i="8"/>
  <c r="G143" i="8"/>
  <c r="F143" i="8"/>
  <c r="E143" i="8"/>
  <c r="D143" i="8"/>
  <c r="C143" i="8"/>
  <c r="A143" i="8"/>
  <c r="AS142" i="8"/>
  <c r="Z142" i="8"/>
  <c r="Y142" i="8"/>
  <c r="X142" i="8"/>
  <c r="W142" i="8"/>
  <c r="V142" i="8"/>
  <c r="U142" i="8"/>
  <c r="H142" i="8"/>
  <c r="G142" i="8"/>
  <c r="F142" i="8"/>
  <c r="E142" i="8"/>
  <c r="D142" i="8"/>
  <c r="C142" i="8"/>
  <c r="A142" i="8"/>
  <c r="AS141" i="8"/>
  <c r="Z141" i="8"/>
  <c r="Y141" i="8"/>
  <c r="X141" i="8"/>
  <c r="W141" i="8"/>
  <c r="V141" i="8"/>
  <c r="U141" i="8"/>
  <c r="H141" i="8"/>
  <c r="G141" i="8"/>
  <c r="F141" i="8"/>
  <c r="E141" i="8"/>
  <c r="D141" i="8"/>
  <c r="C141" i="8"/>
  <c r="A141" i="8"/>
  <c r="AS140" i="8"/>
  <c r="Z140" i="8"/>
  <c r="Y140" i="8"/>
  <c r="X140" i="8"/>
  <c r="W140" i="8"/>
  <c r="V140" i="8"/>
  <c r="U140" i="8"/>
  <c r="H140" i="8"/>
  <c r="G140" i="8"/>
  <c r="F140" i="8"/>
  <c r="E140" i="8"/>
  <c r="D140" i="8"/>
  <c r="C140" i="8"/>
  <c r="A140" i="8"/>
  <c r="AS139" i="8"/>
  <c r="Z139" i="8"/>
  <c r="Y139" i="8"/>
  <c r="X139" i="8"/>
  <c r="W139" i="8"/>
  <c r="V139" i="8"/>
  <c r="U139" i="8"/>
  <c r="H139" i="8"/>
  <c r="G139" i="8"/>
  <c r="F139" i="8"/>
  <c r="E139" i="8"/>
  <c r="D139" i="8"/>
  <c r="C139" i="8"/>
  <c r="A139" i="8"/>
  <c r="AS138" i="8"/>
  <c r="Z138" i="8"/>
  <c r="Y138" i="8"/>
  <c r="X138" i="8"/>
  <c r="W138" i="8"/>
  <c r="V138" i="8"/>
  <c r="U138" i="8"/>
  <c r="H138" i="8"/>
  <c r="G138" i="8"/>
  <c r="F138" i="8"/>
  <c r="E138" i="8"/>
  <c r="D138" i="8"/>
  <c r="C138" i="8"/>
  <c r="A138" i="8"/>
  <c r="AS137" i="8"/>
  <c r="Z137" i="8"/>
  <c r="Y137" i="8"/>
  <c r="X137" i="8"/>
  <c r="W137" i="8"/>
  <c r="V137" i="8"/>
  <c r="U137" i="8"/>
  <c r="H137" i="8"/>
  <c r="G137" i="8"/>
  <c r="F137" i="8"/>
  <c r="E137" i="8"/>
  <c r="D137" i="8"/>
  <c r="C137" i="8"/>
  <c r="A137" i="8"/>
  <c r="AS136" i="8"/>
  <c r="Z136" i="8"/>
  <c r="Y136" i="8"/>
  <c r="X136" i="8"/>
  <c r="W136" i="8"/>
  <c r="V136" i="8"/>
  <c r="U136" i="8"/>
  <c r="H136" i="8"/>
  <c r="G136" i="8"/>
  <c r="F136" i="8"/>
  <c r="E136" i="8"/>
  <c r="D136" i="8"/>
  <c r="C136" i="8"/>
  <c r="A136" i="8"/>
  <c r="AS135" i="8"/>
  <c r="Z135" i="8"/>
  <c r="Y135" i="8"/>
  <c r="X135" i="8"/>
  <c r="W135" i="8"/>
  <c r="V135" i="8"/>
  <c r="U135" i="8"/>
  <c r="H135" i="8"/>
  <c r="G135" i="8"/>
  <c r="F135" i="8"/>
  <c r="E135" i="8"/>
  <c r="D135" i="8"/>
  <c r="C135" i="8"/>
  <c r="A135" i="8"/>
  <c r="AS134" i="8"/>
  <c r="Z134" i="8"/>
  <c r="Y134" i="8"/>
  <c r="X134" i="8"/>
  <c r="W134" i="8"/>
  <c r="V134" i="8"/>
  <c r="U134" i="8"/>
  <c r="H134" i="8"/>
  <c r="G134" i="8"/>
  <c r="F134" i="8"/>
  <c r="E134" i="8"/>
  <c r="D134" i="8"/>
  <c r="C134" i="8"/>
  <c r="A134" i="8"/>
  <c r="AS133" i="8"/>
  <c r="Z133" i="8"/>
  <c r="Y133" i="8"/>
  <c r="X133" i="8"/>
  <c r="W133" i="8"/>
  <c r="V133" i="8"/>
  <c r="U133" i="8"/>
  <c r="H133" i="8"/>
  <c r="G133" i="8"/>
  <c r="F133" i="8"/>
  <c r="E133" i="8"/>
  <c r="D133" i="8"/>
  <c r="C133" i="8"/>
  <c r="A133" i="8"/>
  <c r="AS132" i="8"/>
  <c r="Z132" i="8"/>
  <c r="Y132" i="8"/>
  <c r="X132" i="8"/>
  <c r="W132" i="8"/>
  <c r="V132" i="8"/>
  <c r="U132" i="8"/>
  <c r="H132" i="8"/>
  <c r="G132" i="8"/>
  <c r="F132" i="8"/>
  <c r="E132" i="8"/>
  <c r="D132" i="8"/>
  <c r="C132" i="8"/>
  <c r="A132" i="8"/>
  <c r="AS131" i="8"/>
  <c r="Z131" i="8"/>
  <c r="Y131" i="8"/>
  <c r="X131" i="8"/>
  <c r="W131" i="8"/>
  <c r="V131" i="8"/>
  <c r="U131" i="8"/>
  <c r="H131" i="8"/>
  <c r="G131" i="8"/>
  <c r="F131" i="8"/>
  <c r="E131" i="8"/>
  <c r="D131" i="8"/>
  <c r="C131" i="8"/>
  <c r="A131" i="8"/>
  <c r="AS130" i="8"/>
  <c r="Z130" i="8"/>
  <c r="Y130" i="8"/>
  <c r="X130" i="8"/>
  <c r="W130" i="8"/>
  <c r="V130" i="8"/>
  <c r="U130" i="8"/>
  <c r="H130" i="8"/>
  <c r="G130" i="8"/>
  <c r="F130" i="8"/>
  <c r="E130" i="8"/>
  <c r="D130" i="8"/>
  <c r="C130" i="8"/>
  <c r="A130" i="8"/>
  <c r="AS129" i="8"/>
  <c r="Z129" i="8"/>
  <c r="Y129" i="8"/>
  <c r="X129" i="8"/>
  <c r="W129" i="8"/>
  <c r="V129" i="8"/>
  <c r="U129" i="8"/>
  <c r="H129" i="8"/>
  <c r="G129" i="8"/>
  <c r="F129" i="8"/>
  <c r="E129" i="8"/>
  <c r="D129" i="8"/>
  <c r="C129" i="8"/>
  <c r="A129" i="8"/>
  <c r="AS128" i="8"/>
  <c r="Z128" i="8"/>
  <c r="Y128" i="8"/>
  <c r="X128" i="8"/>
  <c r="W128" i="8"/>
  <c r="V128" i="8"/>
  <c r="U128" i="8"/>
  <c r="H128" i="8"/>
  <c r="G128" i="8"/>
  <c r="F128" i="8"/>
  <c r="E128" i="8"/>
  <c r="D128" i="8"/>
  <c r="C128" i="8"/>
  <c r="A128" i="8"/>
  <c r="AS127" i="8"/>
  <c r="Z127" i="8"/>
  <c r="Y127" i="8"/>
  <c r="X127" i="8"/>
  <c r="W127" i="8"/>
  <c r="V127" i="8"/>
  <c r="U127" i="8"/>
  <c r="H127" i="8"/>
  <c r="G127" i="8"/>
  <c r="F127" i="8"/>
  <c r="E127" i="8"/>
  <c r="D127" i="8"/>
  <c r="C127" i="8"/>
  <c r="A127" i="8"/>
  <c r="AS126" i="8"/>
  <c r="Z126" i="8"/>
  <c r="Y126" i="8"/>
  <c r="X126" i="8"/>
  <c r="W126" i="8"/>
  <c r="V126" i="8"/>
  <c r="U126" i="8"/>
  <c r="H126" i="8"/>
  <c r="G126" i="8"/>
  <c r="F126" i="8"/>
  <c r="E126" i="8"/>
  <c r="D126" i="8"/>
  <c r="C126" i="8"/>
  <c r="A126" i="8"/>
  <c r="AS125" i="8"/>
  <c r="Z125" i="8"/>
  <c r="Y125" i="8"/>
  <c r="X125" i="8"/>
  <c r="W125" i="8"/>
  <c r="V125" i="8"/>
  <c r="U125" i="8"/>
  <c r="H125" i="8"/>
  <c r="G125" i="8"/>
  <c r="F125" i="8"/>
  <c r="E125" i="8"/>
  <c r="D125" i="8"/>
  <c r="C125" i="8"/>
  <c r="A125" i="8"/>
  <c r="AS124" i="8"/>
  <c r="Z124" i="8"/>
  <c r="Y124" i="8"/>
  <c r="X124" i="8"/>
  <c r="W124" i="8"/>
  <c r="V124" i="8"/>
  <c r="U124" i="8"/>
  <c r="H124" i="8"/>
  <c r="G124" i="8"/>
  <c r="F124" i="8"/>
  <c r="E124" i="8"/>
  <c r="D124" i="8"/>
  <c r="C124" i="8"/>
  <c r="A124" i="8"/>
  <c r="AS123" i="8"/>
  <c r="Z123" i="8"/>
  <c r="Y123" i="8"/>
  <c r="X123" i="8"/>
  <c r="W123" i="8"/>
  <c r="V123" i="8"/>
  <c r="U123" i="8"/>
  <c r="H123" i="8"/>
  <c r="G123" i="8"/>
  <c r="F123" i="8"/>
  <c r="E123" i="8"/>
  <c r="D123" i="8"/>
  <c r="C123" i="8"/>
  <c r="A123" i="8"/>
  <c r="AS122" i="8"/>
  <c r="Z122" i="8"/>
  <c r="Y122" i="8"/>
  <c r="X122" i="8"/>
  <c r="W122" i="8"/>
  <c r="V122" i="8"/>
  <c r="U122" i="8"/>
  <c r="H122" i="8"/>
  <c r="G122" i="8"/>
  <c r="F122" i="8"/>
  <c r="E122" i="8"/>
  <c r="D122" i="8"/>
  <c r="C122" i="8"/>
  <c r="A122" i="8"/>
  <c r="AS121" i="8"/>
  <c r="Z121" i="8"/>
  <c r="Y121" i="8"/>
  <c r="X121" i="8"/>
  <c r="W121" i="8"/>
  <c r="V121" i="8"/>
  <c r="U121" i="8"/>
  <c r="H121" i="8"/>
  <c r="G121" i="8"/>
  <c r="F121" i="8"/>
  <c r="E121" i="8"/>
  <c r="D121" i="8"/>
  <c r="C121" i="8"/>
  <c r="A121" i="8"/>
  <c r="AS120" i="8"/>
  <c r="Z120" i="8"/>
  <c r="Y120" i="8"/>
  <c r="X120" i="8"/>
  <c r="W120" i="8"/>
  <c r="V120" i="8"/>
  <c r="U120" i="8"/>
  <c r="H120" i="8"/>
  <c r="G120" i="8"/>
  <c r="F120" i="8"/>
  <c r="E120" i="8"/>
  <c r="D120" i="8"/>
  <c r="C120" i="8"/>
  <c r="A120" i="8"/>
  <c r="AS119" i="8"/>
  <c r="Z119" i="8"/>
  <c r="Y119" i="8"/>
  <c r="X119" i="8"/>
  <c r="W119" i="8"/>
  <c r="V119" i="8"/>
  <c r="U119" i="8"/>
  <c r="H119" i="8"/>
  <c r="G119" i="8"/>
  <c r="F119" i="8"/>
  <c r="E119" i="8"/>
  <c r="D119" i="8"/>
  <c r="C119" i="8"/>
  <c r="A119" i="8"/>
  <c r="AS118" i="8"/>
  <c r="Z118" i="8"/>
  <c r="Y118" i="8"/>
  <c r="X118" i="8"/>
  <c r="W118" i="8"/>
  <c r="V118" i="8"/>
  <c r="U118" i="8"/>
  <c r="H118" i="8"/>
  <c r="G118" i="8"/>
  <c r="F118" i="8"/>
  <c r="E118" i="8"/>
  <c r="D118" i="8"/>
  <c r="C118" i="8"/>
  <c r="A118" i="8"/>
  <c r="AS117" i="8"/>
  <c r="Z117" i="8"/>
  <c r="Y117" i="8"/>
  <c r="X117" i="8"/>
  <c r="W117" i="8"/>
  <c r="V117" i="8"/>
  <c r="U117" i="8"/>
  <c r="H117" i="8"/>
  <c r="G117" i="8"/>
  <c r="F117" i="8"/>
  <c r="E117" i="8"/>
  <c r="D117" i="8"/>
  <c r="C117" i="8"/>
  <c r="A117" i="8"/>
  <c r="AS116" i="8"/>
  <c r="Z116" i="8"/>
  <c r="Y116" i="8"/>
  <c r="X116" i="8"/>
  <c r="W116" i="8"/>
  <c r="V116" i="8"/>
  <c r="U116" i="8"/>
  <c r="H116" i="8"/>
  <c r="G116" i="8"/>
  <c r="F116" i="8"/>
  <c r="E116" i="8"/>
  <c r="D116" i="8"/>
  <c r="C116" i="8"/>
  <c r="A116" i="8"/>
  <c r="AS115" i="8"/>
  <c r="Z115" i="8"/>
  <c r="Y115" i="8"/>
  <c r="X115" i="8"/>
  <c r="W115" i="8"/>
  <c r="V115" i="8"/>
  <c r="U115" i="8"/>
  <c r="H115" i="8"/>
  <c r="G115" i="8"/>
  <c r="F115" i="8"/>
  <c r="E115" i="8"/>
  <c r="D115" i="8"/>
  <c r="C115" i="8"/>
  <c r="A115" i="8"/>
  <c r="AS114" i="8"/>
  <c r="Z114" i="8"/>
  <c r="Y114" i="8"/>
  <c r="X114" i="8"/>
  <c r="W114" i="8"/>
  <c r="V114" i="8"/>
  <c r="U114" i="8"/>
  <c r="H114" i="8"/>
  <c r="G114" i="8"/>
  <c r="F114" i="8"/>
  <c r="E114" i="8"/>
  <c r="D114" i="8"/>
  <c r="C114" i="8"/>
  <c r="A114" i="8"/>
  <c r="AS113" i="8"/>
  <c r="Z113" i="8"/>
  <c r="Y113" i="8"/>
  <c r="X113" i="8"/>
  <c r="W113" i="8"/>
  <c r="V113" i="8"/>
  <c r="U113" i="8"/>
  <c r="H113" i="8"/>
  <c r="G113" i="8"/>
  <c r="F113" i="8"/>
  <c r="E113" i="8"/>
  <c r="D113" i="8"/>
  <c r="C113" i="8"/>
  <c r="A113" i="8"/>
  <c r="AS112" i="8"/>
  <c r="Z112" i="8"/>
  <c r="Y112" i="8"/>
  <c r="X112" i="8"/>
  <c r="W112" i="8"/>
  <c r="V112" i="8"/>
  <c r="U112" i="8"/>
  <c r="H112" i="8"/>
  <c r="G112" i="8"/>
  <c r="F112" i="8"/>
  <c r="E112" i="8"/>
  <c r="D112" i="8"/>
  <c r="C112" i="8"/>
  <c r="A112" i="8"/>
  <c r="AS111" i="8"/>
  <c r="Z111" i="8"/>
  <c r="Y111" i="8"/>
  <c r="X111" i="8"/>
  <c r="W111" i="8"/>
  <c r="V111" i="8"/>
  <c r="U111" i="8"/>
  <c r="H111" i="8"/>
  <c r="G111" i="8"/>
  <c r="F111" i="8"/>
  <c r="E111" i="8"/>
  <c r="D111" i="8"/>
  <c r="C111" i="8"/>
  <c r="A111" i="8"/>
  <c r="AS110" i="8"/>
  <c r="Z110" i="8"/>
  <c r="Y110" i="8"/>
  <c r="X110" i="8"/>
  <c r="W110" i="8"/>
  <c r="V110" i="8"/>
  <c r="U110" i="8"/>
  <c r="H110" i="8"/>
  <c r="G110" i="8"/>
  <c r="F110" i="8"/>
  <c r="E110" i="8"/>
  <c r="D110" i="8"/>
  <c r="C110" i="8"/>
  <c r="A110" i="8"/>
  <c r="AS109" i="8"/>
  <c r="Z109" i="8"/>
  <c r="Y109" i="8"/>
  <c r="X109" i="8"/>
  <c r="W109" i="8"/>
  <c r="V109" i="8"/>
  <c r="U109" i="8"/>
  <c r="H109" i="8"/>
  <c r="G109" i="8"/>
  <c r="F109" i="8"/>
  <c r="E109" i="8"/>
  <c r="D109" i="8"/>
  <c r="C109" i="8"/>
  <c r="A109" i="8"/>
  <c r="AS108" i="8"/>
  <c r="Z108" i="8"/>
  <c r="Y108" i="8"/>
  <c r="X108" i="8"/>
  <c r="W108" i="8"/>
  <c r="V108" i="8"/>
  <c r="U108" i="8"/>
  <c r="H108" i="8"/>
  <c r="G108" i="8"/>
  <c r="F108" i="8"/>
  <c r="E108" i="8"/>
  <c r="D108" i="8"/>
  <c r="C108" i="8"/>
  <c r="A108" i="8"/>
  <c r="AS107" i="8"/>
  <c r="Z107" i="8"/>
  <c r="Y107" i="8"/>
  <c r="X107" i="8"/>
  <c r="W107" i="8"/>
  <c r="V107" i="8"/>
  <c r="U107" i="8"/>
  <c r="H107" i="8"/>
  <c r="G107" i="8"/>
  <c r="F107" i="8"/>
  <c r="E107" i="8"/>
  <c r="D107" i="8"/>
  <c r="C107" i="8"/>
  <c r="A107" i="8"/>
  <c r="AS106" i="8"/>
  <c r="Z106" i="8"/>
  <c r="Y106" i="8"/>
  <c r="X106" i="8"/>
  <c r="W106" i="8"/>
  <c r="V106" i="8"/>
  <c r="U106" i="8"/>
  <c r="H106" i="8"/>
  <c r="G106" i="8"/>
  <c r="F106" i="8"/>
  <c r="E106" i="8"/>
  <c r="D106" i="8"/>
  <c r="C106" i="8"/>
  <c r="A106" i="8"/>
  <c r="AS105" i="8"/>
  <c r="Z105" i="8"/>
  <c r="Y105" i="8"/>
  <c r="X105" i="8"/>
  <c r="W105" i="8"/>
  <c r="V105" i="8"/>
  <c r="U105" i="8"/>
  <c r="H105" i="8"/>
  <c r="G105" i="8"/>
  <c r="F105" i="8"/>
  <c r="E105" i="8"/>
  <c r="D105" i="8"/>
  <c r="C105" i="8"/>
  <c r="A105" i="8"/>
  <c r="AS104" i="8"/>
  <c r="Z104" i="8"/>
  <c r="Y104" i="8"/>
  <c r="X104" i="8"/>
  <c r="W104" i="8"/>
  <c r="V104" i="8"/>
  <c r="U104" i="8"/>
  <c r="H104" i="8"/>
  <c r="G104" i="8"/>
  <c r="F104" i="8"/>
  <c r="E104" i="8"/>
  <c r="D104" i="8"/>
  <c r="C104" i="8"/>
  <c r="A104" i="8"/>
  <c r="AS103" i="8"/>
  <c r="Z103" i="8"/>
  <c r="Y103" i="8"/>
  <c r="X103" i="8"/>
  <c r="W103" i="8"/>
  <c r="V103" i="8"/>
  <c r="U103" i="8"/>
  <c r="H103" i="8"/>
  <c r="G103" i="8"/>
  <c r="F103" i="8"/>
  <c r="E103" i="8"/>
  <c r="D103" i="8"/>
  <c r="C103" i="8"/>
  <c r="A103" i="8"/>
  <c r="AS102" i="8"/>
  <c r="Z102" i="8"/>
  <c r="Y102" i="8"/>
  <c r="X102" i="8"/>
  <c r="W102" i="8"/>
  <c r="V102" i="8"/>
  <c r="U102" i="8"/>
  <c r="H102" i="8"/>
  <c r="G102" i="8"/>
  <c r="F102" i="8"/>
  <c r="E102" i="8"/>
  <c r="D102" i="8"/>
  <c r="C102" i="8"/>
  <c r="A102" i="8"/>
  <c r="AS101" i="8"/>
  <c r="Z101" i="8"/>
  <c r="Y101" i="8"/>
  <c r="X101" i="8"/>
  <c r="W101" i="8"/>
  <c r="V101" i="8"/>
  <c r="U101" i="8"/>
  <c r="H101" i="8"/>
  <c r="G101" i="8"/>
  <c r="F101" i="8"/>
  <c r="E101" i="8"/>
  <c r="D101" i="8"/>
  <c r="C101" i="8"/>
  <c r="A101" i="8"/>
  <c r="AS100" i="8"/>
  <c r="Z100" i="8"/>
  <c r="Y100" i="8"/>
  <c r="X100" i="8"/>
  <c r="W100" i="8"/>
  <c r="V100" i="8"/>
  <c r="U100" i="8"/>
  <c r="H100" i="8"/>
  <c r="G100" i="8"/>
  <c r="F100" i="8"/>
  <c r="E100" i="8"/>
  <c r="D100" i="8"/>
  <c r="C100" i="8"/>
  <c r="A100" i="8"/>
  <c r="AS99" i="8"/>
  <c r="Z99" i="8"/>
  <c r="Y99" i="8"/>
  <c r="X99" i="8"/>
  <c r="W99" i="8"/>
  <c r="V99" i="8"/>
  <c r="U99" i="8"/>
  <c r="H99" i="8"/>
  <c r="G99" i="8"/>
  <c r="F99" i="8"/>
  <c r="E99" i="8"/>
  <c r="D99" i="8"/>
  <c r="C99" i="8"/>
  <c r="A99" i="8"/>
  <c r="AS98" i="8"/>
  <c r="Z98" i="8"/>
  <c r="Y98" i="8"/>
  <c r="X98" i="8"/>
  <c r="W98" i="8"/>
  <c r="V98" i="8"/>
  <c r="U98" i="8"/>
  <c r="H98" i="8"/>
  <c r="G98" i="8"/>
  <c r="F98" i="8"/>
  <c r="E98" i="8"/>
  <c r="D98" i="8"/>
  <c r="C98" i="8"/>
  <c r="A98" i="8"/>
  <c r="AS97" i="8"/>
  <c r="Z97" i="8"/>
  <c r="Y97" i="8"/>
  <c r="X97" i="8"/>
  <c r="W97" i="8"/>
  <c r="V97" i="8"/>
  <c r="U97" i="8"/>
  <c r="H97" i="8"/>
  <c r="G97" i="8"/>
  <c r="F97" i="8"/>
  <c r="E97" i="8"/>
  <c r="D97" i="8"/>
  <c r="C97" i="8"/>
  <c r="A97" i="8"/>
  <c r="AS96" i="8"/>
  <c r="Z96" i="8"/>
  <c r="Y96" i="8"/>
  <c r="X96" i="8"/>
  <c r="W96" i="8"/>
  <c r="V96" i="8"/>
  <c r="U96" i="8"/>
  <c r="H96" i="8"/>
  <c r="G96" i="8"/>
  <c r="F96" i="8"/>
  <c r="E96" i="8"/>
  <c r="D96" i="8"/>
  <c r="C96" i="8"/>
  <c r="A96" i="8"/>
  <c r="AS95" i="8"/>
  <c r="Z95" i="8"/>
  <c r="Y95" i="8"/>
  <c r="X95" i="8"/>
  <c r="W95" i="8"/>
  <c r="V95" i="8"/>
  <c r="U95" i="8"/>
  <c r="H95" i="8"/>
  <c r="G95" i="8"/>
  <c r="F95" i="8"/>
  <c r="E95" i="8"/>
  <c r="D95" i="8"/>
  <c r="C95" i="8"/>
  <c r="A95" i="8"/>
  <c r="AS94" i="8"/>
  <c r="Z94" i="8"/>
  <c r="Y94" i="8"/>
  <c r="X94" i="8"/>
  <c r="W94" i="8"/>
  <c r="V94" i="8"/>
  <c r="U94" i="8"/>
  <c r="H94" i="8"/>
  <c r="G94" i="8"/>
  <c r="F94" i="8"/>
  <c r="E94" i="8"/>
  <c r="D94" i="8"/>
  <c r="C94" i="8"/>
  <c r="A94" i="8"/>
  <c r="AS93" i="8"/>
  <c r="Z93" i="8"/>
  <c r="Y93" i="8"/>
  <c r="X93" i="8"/>
  <c r="W93" i="8"/>
  <c r="V93" i="8"/>
  <c r="U93" i="8"/>
  <c r="H93" i="8"/>
  <c r="G93" i="8"/>
  <c r="F93" i="8"/>
  <c r="E93" i="8"/>
  <c r="D93" i="8"/>
  <c r="C93" i="8"/>
  <c r="A93" i="8"/>
  <c r="AS92" i="8"/>
  <c r="Z92" i="8"/>
  <c r="Y92" i="8"/>
  <c r="X92" i="8"/>
  <c r="W92" i="8"/>
  <c r="V92" i="8"/>
  <c r="U92" i="8"/>
  <c r="H92" i="8"/>
  <c r="G92" i="8"/>
  <c r="F92" i="8"/>
  <c r="E92" i="8"/>
  <c r="D92" i="8"/>
  <c r="C92" i="8"/>
  <c r="A92" i="8"/>
  <c r="AS91" i="8"/>
  <c r="Z91" i="8"/>
  <c r="Y91" i="8"/>
  <c r="X91" i="8"/>
  <c r="W91" i="8"/>
  <c r="V91" i="8"/>
  <c r="U91" i="8"/>
  <c r="H91" i="8"/>
  <c r="G91" i="8"/>
  <c r="F91" i="8"/>
  <c r="E91" i="8"/>
  <c r="D91" i="8"/>
  <c r="C91" i="8"/>
  <c r="A91" i="8"/>
  <c r="AS90" i="8"/>
  <c r="Z90" i="8"/>
  <c r="Y90" i="8"/>
  <c r="X90" i="8"/>
  <c r="W90" i="8"/>
  <c r="V90" i="8"/>
  <c r="U90" i="8"/>
  <c r="H90" i="8"/>
  <c r="G90" i="8"/>
  <c r="F90" i="8"/>
  <c r="E90" i="8"/>
  <c r="D90" i="8"/>
  <c r="C90" i="8"/>
  <c r="A90" i="8"/>
  <c r="AS89" i="8"/>
  <c r="Z89" i="8"/>
  <c r="Y89" i="8"/>
  <c r="X89" i="8"/>
  <c r="W89" i="8"/>
  <c r="V89" i="8"/>
  <c r="U89" i="8"/>
  <c r="H89" i="8"/>
  <c r="G89" i="8"/>
  <c r="F89" i="8"/>
  <c r="E89" i="8"/>
  <c r="D89" i="8"/>
  <c r="C89" i="8"/>
  <c r="A89" i="8"/>
  <c r="AS88" i="8"/>
  <c r="Z88" i="8"/>
  <c r="Y88" i="8"/>
  <c r="X88" i="8"/>
  <c r="W88" i="8"/>
  <c r="V88" i="8"/>
  <c r="U88" i="8"/>
  <c r="H88" i="8"/>
  <c r="G88" i="8"/>
  <c r="F88" i="8"/>
  <c r="E88" i="8"/>
  <c r="D88" i="8"/>
  <c r="C88" i="8"/>
  <c r="A88" i="8"/>
  <c r="AS87" i="8"/>
  <c r="Z87" i="8"/>
  <c r="Y87" i="8"/>
  <c r="X87" i="8"/>
  <c r="W87" i="8"/>
  <c r="V87" i="8"/>
  <c r="U87" i="8"/>
  <c r="H87" i="8"/>
  <c r="G87" i="8"/>
  <c r="F87" i="8"/>
  <c r="E87" i="8"/>
  <c r="D87" i="8"/>
  <c r="C87" i="8"/>
  <c r="A87" i="8"/>
  <c r="AS86" i="8"/>
  <c r="Z86" i="8"/>
  <c r="Y86" i="8"/>
  <c r="X86" i="8"/>
  <c r="W86" i="8"/>
  <c r="V86" i="8"/>
  <c r="U86" i="8"/>
  <c r="H86" i="8"/>
  <c r="G86" i="8"/>
  <c r="F86" i="8"/>
  <c r="E86" i="8"/>
  <c r="D86" i="8"/>
  <c r="C86" i="8"/>
  <c r="A86" i="8"/>
  <c r="AS85" i="8"/>
  <c r="Z85" i="8"/>
  <c r="Y85" i="8"/>
  <c r="X85" i="8"/>
  <c r="W85" i="8"/>
  <c r="V85" i="8"/>
  <c r="U85" i="8"/>
  <c r="H85" i="8"/>
  <c r="G85" i="8"/>
  <c r="F85" i="8"/>
  <c r="E85" i="8"/>
  <c r="D85" i="8"/>
  <c r="C85" i="8"/>
  <c r="A85" i="8"/>
  <c r="AS84" i="8"/>
  <c r="Z84" i="8"/>
  <c r="Y84" i="8"/>
  <c r="X84" i="8"/>
  <c r="W84" i="8"/>
  <c r="V84" i="8"/>
  <c r="U84" i="8"/>
  <c r="H84" i="8"/>
  <c r="G84" i="8"/>
  <c r="F84" i="8"/>
  <c r="E84" i="8"/>
  <c r="D84" i="8"/>
  <c r="C84" i="8"/>
  <c r="A84" i="8"/>
  <c r="AS83" i="8"/>
  <c r="Z83" i="8"/>
  <c r="Y83" i="8"/>
  <c r="X83" i="8"/>
  <c r="W83" i="8"/>
  <c r="V83" i="8"/>
  <c r="U83" i="8"/>
  <c r="H83" i="8"/>
  <c r="G83" i="8"/>
  <c r="F83" i="8"/>
  <c r="E83" i="8"/>
  <c r="D83" i="8"/>
  <c r="C83" i="8"/>
  <c r="A83" i="8"/>
  <c r="AS82" i="8"/>
  <c r="Z82" i="8"/>
  <c r="Y82" i="8"/>
  <c r="X82" i="8"/>
  <c r="W82" i="8"/>
  <c r="V82" i="8"/>
  <c r="U82" i="8"/>
  <c r="H82" i="8"/>
  <c r="G82" i="8"/>
  <c r="F82" i="8"/>
  <c r="E82" i="8"/>
  <c r="D82" i="8"/>
  <c r="C82" i="8"/>
  <c r="A82" i="8"/>
  <c r="AS81" i="8"/>
  <c r="Z81" i="8"/>
  <c r="Y81" i="8"/>
  <c r="X81" i="8"/>
  <c r="W81" i="8"/>
  <c r="V81" i="8"/>
  <c r="U81" i="8"/>
  <c r="H81" i="8"/>
  <c r="G81" i="8"/>
  <c r="F81" i="8"/>
  <c r="E81" i="8"/>
  <c r="D81" i="8"/>
  <c r="C81" i="8"/>
  <c r="A81" i="8"/>
  <c r="AS80" i="8"/>
  <c r="Z80" i="8"/>
  <c r="Y80" i="8"/>
  <c r="X80" i="8"/>
  <c r="W80" i="8"/>
  <c r="V80" i="8"/>
  <c r="U80" i="8"/>
  <c r="H80" i="8"/>
  <c r="G80" i="8"/>
  <c r="F80" i="8"/>
  <c r="E80" i="8"/>
  <c r="D80" i="8"/>
  <c r="C80" i="8"/>
  <c r="A80" i="8"/>
  <c r="AS79" i="8"/>
  <c r="Z79" i="8"/>
  <c r="Y79" i="8"/>
  <c r="X79" i="8"/>
  <c r="W79" i="8"/>
  <c r="V79" i="8"/>
  <c r="U79" i="8"/>
  <c r="H79" i="8"/>
  <c r="G79" i="8"/>
  <c r="F79" i="8"/>
  <c r="E79" i="8"/>
  <c r="D79" i="8"/>
  <c r="C79" i="8"/>
  <c r="A79" i="8"/>
  <c r="AS78" i="8"/>
  <c r="Z78" i="8"/>
  <c r="Y78" i="8"/>
  <c r="X78" i="8"/>
  <c r="W78" i="8"/>
  <c r="V78" i="8"/>
  <c r="U78" i="8"/>
  <c r="H78" i="8"/>
  <c r="G78" i="8"/>
  <c r="F78" i="8"/>
  <c r="E78" i="8"/>
  <c r="D78" i="8"/>
  <c r="C78" i="8"/>
  <c r="A78" i="8"/>
  <c r="AS77" i="8"/>
  <c r="Z77" i="8"/>
  <c r="Y77" i="8"/>
  <c r="X77" i="8"/>
  <c r="W77" i="8"/>
  <c r="V77" i="8"/>
  <c r="U77" i="8"/>
  <c r="H77" i="8"/>
  <c r="G77" i="8"/>
  <c r="F77" i="8"/>
  <c r="E77" i="8"/>
  <c r="D77" i="8"/>
  <c r="C77" i="8"/>
  <c r="A77" i="8"/>
  <c r="AS76" i="8"/>
  <c r="Z76" i="8"/>
  <c r="Y76" i="8"/>
  <c r="X76" i="8"/>
  <c r="W76" i="8"/>
  <c r="V76" i="8"/>
  <c r="U76" i="8"/>
  <c r="H76" i="8"/>
  <c r="G76" i="8"/>
  <c r="F76" i="8"/>
  <c r="E76" i="8"/>
  <c r="D76" i="8"/>
  <c r="C76" i="8"/>
  <c r="A76" i="8"/>
  <c r="AS75" i="8"/>
  <c r="Z75" i="8"/>
  <c r="Y75" i="8"/>
  <c r="X75" i="8"/>
  <c r="W75" i="8"/>
  <c r="V75" i="8"/>
  <c r="U75" i="8"/>
  <c r="H75" i="8"/>
  <c r="G75" i="8"/>
  <c r="F75" i="8"/>
  <c r="E75" i="8"/>
  <c r="D75" i="8"/>
  <c r="C75" i="8"/>
  <c r="A75" i="8"/>
  <c r="AS74" i="8"/>
  <c r="Z74" i="8"/>
  <c r="Y74" i="8"/>
  <c r="X74" i="8"/>
  <c r="W74" i="8"/>
  <c r="V74" i="8"/>
  <c r="U74" i="8"/>
  <c r="H74" i="8"/>
  <c r="G74" i="8"/>
  <c r="F74" i="8"/>
  <c r="E74" i="8"/>
  <c r="D74" i="8"/>
  <c r="C74" i="8"/>
  <c r="A74" i="8"/>
  <c r="AS73" i="8"/>
  <c r="Z73" i="8"/>
  <c r="Y73" i="8"/>
  <c r="X73" i="8"/>
  <c r="W73" i="8"/>
  <c r="V73" i="8"/>
  <c r="U73" i="8"/>
  <c r="H73" i="8"/>
  <c r="G73" i="8"/>
  <c r="F73" i="8"/>
  <c r="E73" i="8"/>
  <c r="D73" i="8"/>
  <c r="C73" i="8"/>
  <c r="A73" i="8"/>
  <c r="AS72" i="8"/>
  <c r="Z72" i="8"/>
  <c r="Y72" i="8"/>
  <c r="X72" i="8"/>
  <c r="W72" i="8"/>
  <c r="V72" i="8"/>
  <c r="U72" i="8"/>
  <c r="H72" i="8"/>
  <c r="G72" i="8"/>
  <c r="F72" i="8"/>
  <c r="E72" i="8"/>
  <c r="D72" i="8"/>
  <c r="C72" i="8"/>
  <c r="A72" i="8"/>
  <c r="AS71" i="8"/>
  <c r="Z71" i="8"/>
  <c r="Y71" i="8"/>
  <c r="X71" i="8"/>
  <c r="W71" i="8"/>
  <c r="V71" i="8"/>
  <c r="U71" i="8"/>
  <c r="H71" i="8"/>
  <c r="G71" i="8"/>
  <c r="F71" i="8"/>
  <c r="E71" i="8"/>
  <c r="D71" i="8"/>
  <c r="C71" i="8"/>
  <c r="A71" i="8"/>
  <c r="AS70" i="8"/>
  <c r="Z70" i="8"/>
  <c r="Y70" i="8"/>
  <c r="X70" i="8"/>
  <c r="W70" i="8"/>
  <c r="V70" i="8"/>
  <c r="U70" i="8"/>
  <c r="H70" i="8"/>
  <c r="G70" i="8"/>
  <c r="F70" i="8"/>
  <c r="E70" i="8"/>
  <c r="D70" i="8"/>
  <c r="C70" i="8"/>
  <c r="A70" i="8"/>
  <c r="AS69" i="8"/>
  <c r="Z69" i="8"/>
  <c r="Y69" i="8"/>
  <c r="X69" i="8"/>
  <c r="W69" i="8"/>
  <c r="V69" i="8"/>
  <c r="U69" i="8"/>
  <c r="H69" i="8"/>
  <c r="G69" i="8"/>
  <c r="F69" i="8"/>
  <c r="E69" i="8"/>
  <c r="D69" i="8"/>
  <c r="C69" i="8"/>
  <c r="A69" i="8"/>
  <c r="AS68" i="8"/>
  <c r="Z68" i="8"/>
  <c r="Y68" i="8"/>
  <c r="X68" i="8"/>
  <c r="W68" i="8"/>
  <c r="V68" i="8"/>
  <c r="U68" i="8"/>
  <c r="H68" i="8"/>
  <c r="G68" i="8"/>
  <c r="F68" i="8"/>
  <c r="E68" i="8"/>
  <c r="D68" i="8"/>
  <c r="C68" i="8"/>
  <c r="A68" i="8"/>
  <c r="AS67" i="8"/>
  <c r="Z67" i="8"/>
  <c r="Y67" i="8"/>
  <c r="X67" i="8"/>
  <c r="W67" i="8"/>
  <c r="V67" i="8"/>
  <c r="U67" i="8"/>
  <c r="H67" i="8"/>
  <c r="G67" i="8"/>
  <c r="F67" i="8"/>
  <c r="E67" i="8"/>
  <c r="D67" i="8"/>
  <c r="C67" i="8"/>
  <c r="A67" i="8"/>
  <c r="AS66" i="8"/>
  <c r="Z66" i="8"/>
  <c r="Y66" i="8"/>
  <c r="X66" i="8"/>
  <c r="W66" i="8"/>
  <c r="V66" i="8"/>
  <c r="U66" i="8"/>
  <c r="H66" i="8"/>
  <c r="G66" i="8"/>
  <c r="F66" i="8"/>
  <c r="E66" i="8"/>
  <c r="D66" i="8"/>
  <c r="C66" i="8"/>
  <c r="A66" i="8"/>
  <c r="AS65" i="8"/>
  <c r="Z65" i="8"/>
  <c r="Y65" i="8"/>
  <c r="X65" i="8"/>
  <c r="W65" i="8"/>
  <c r="V65" i="8"/>
  <c r="U65" i="8"/>
  <c r="H65" i="8"/>
  <c r="G65" i="8"/>
  <c r="F65" i="8"/>
  <c r="E65" i="8"/>
  <c r="D65" i="8"/>
  <c r="C65" i="8"/>
  <c r="A65" i="8"/>
  <c r="AS64" i="8"/>
  <c r="Z64" i="8"/>
  <c r="Y64" i="8"/>
  <c r="X64" i="8"/>
  <c r="W64" i="8"/>
  <c r="V64" i="8"/>
  <c r="U64" i="8"/>
  <c r="H64" i="8"/>
  <c r="G64" i="8"/>
  <c r="F64" i="8"/>
  <c r="E64" i="8"/>
  <c r="D64" i="8"/>
  <c r="C64" i="8"/>
  <c r="A64" i="8"/>
  <c r="AS63" i="8"/>
  <c r="Z63" i="8"/>
  <c r="Y63" i="8"/>
  <c r="X63" i="8"/>
  <c r="W63" i="8"/>
  <c r="V63" i="8"/>
  <c r="U63" i="8"/>
  <c r="H63" i="8"/>
  <c r="G63" i="8"/>
  <c r="F63" i="8"/>
  <c r="E63" i="8"/>
  <c r="D63" i="8"/>
  <c r="C63" i="8"/>
  <c r="A63" i="8"/>
  <c r="AS62" i="8"/>
  <c r="Z62" i="8"/>
  <c r="Y62" i="8"/>
  <c r="X62" i="8"/>
  <c r="W62" i="8"/>
  <c r="V62" i="8"/>
  <c r="U62" i="8"/>
  <c r="H62" i="8"/>
  <c r="G62" i="8"/>
  <c r="F62" i="8"/>
  <c r="E62" i="8"/>
  <c r="D62" i="8"/>
  <c r="C62" i="8"/>
  <c r="A62" i="8"/>
  <c r="AS61" i="8"/>
  <c r="Z61" i="8"/>
  <c r="Y61" i="8"/>
  <c r="X61" i="8"/>
  <c r="W61" i="8"/>
  <c r="V61" i="8"/>
  <c r="U61" i="8"/>
  <c r="H61" i="8"/>
  <c r="G61" i="8"/>
  <c r="F61" i="8"/>
  <c r="E61" i="8"/>
  <c r="D61" i="8"/>
  <c r="C61" i="8"/>
  <c r="A61" i="8"/>
  <c r="AS60" i="8"/>
  <c r="Z60" i="8"/>
  <c r="Y60" i="8"/>
  <c r="X60" i="8"/>
  <c r="W60" i="8"/>
  <c r="V60" i="8"/>
  <c r="U60" i="8"/>
  <c r="H60" i="8"/>
  <c r="G60" i="8"/>
  <c r="F60" i="8"/>
  <c r="E60" i="8"/>
  <c r="D60" i="8"/>
  <c r="C60" i="8"/>
  <c r="A60" i="8"/>
  <c r="AS59" i="8"/>
  <c r="Z59" i="8"/>
  <c r="Y59" i="8"/>
  <c r="X59" i="8"/>
  <c r="W59" i="8"/>
  <c r="V59" i="8"/>
  <c r="U59" i="8"/>
  <c r="H59" i="8"/>
  <c r="G59" i="8"/>
  <c r="F59" i="8"/>
  <c r="E59" i="8"/>
  <c r="D59" i="8"/>
  <c r="C59" i="8"/>
  <c r="A59" i="8"/>
  <c r="AS58" i="8"/>
  <c r="Z58" i="8"/>
  <c r="Y58" i="8"/>
  <c r="X58" i="8"/>
  <c r="W58" i="8"/>
  <c r="V58" i="8"/>
  <c r="U58" i="8"/>
  <c r="H58" i="8"/>
  <c r="G58" i="8"/>
  <c r="F58" i="8"/>
  <c r="E58" i="8"/>
  <c r="D58" i="8"/>
  <c r="C58" i="8"/>
  <c r="A58" i="8"/>
  <c r="AS57" i="8"/>
  <c r="Z57" i="8"/>
  <c r="Y57" i="8"/>
  <c r="X57" i="8"/>
  <c r="W57" i="8"/>
  <c r="V57" i="8"/>
  <c r="U57" i="8"/>
  <c r="H57" i="8"/>
  <c r="G57" i="8"/>
  <c r="F57" i="8"/>
  <c r="E57" i="8"/>
  <c r="D57" i="8"/>
  <c r="C57" i="8"/>
  <c r="A57" i="8"/>
  <c r="AS56" i="8"/>
  <c r="Z56" i="8"/>
  <c r="Y56" i="8"/>
  <c r="X56" i="8"/>
  <c r="W56" i="8"/>
  <c r="V56" i="8"/>
  <c r="U56" i="8"/>
  <c r="H56" i="8"/>
  <c r="G56" i="8"/>
  <c r="F56" i="8"/>
  <c r="E56" i="8"/>
  <c r="D56" i="8"/>
  <c r="C56" i="8"/>
  <c r="A56" i="8"/>
  <c r="AS55" i="8"/>
  <c r="Z55" i="8"/>
  <c r="Y55" i="8"/>
  <c r="X55" i="8"/>
  <c r="W55" i="8"/>
  <c r="V55" i="8"/>
  <c r="U55" i="8"/>
  <c r="H55" i="8"/>
  <c r="G55" i="8"/>
  <c r="F55" i="8"/>
  <c r="E55" i="8"/>
  <c r="D55" i="8"/>
  <c r="C55" i="8"/>
  <c r="A55" i="8"/>
  <c r="AS54" i="8"/>
  <c r="Z54" i="8"/>
  <c r="Y54" i="8"/>
  <c r="X54" i="8"/>
  <c r="W54" i="8"/>
  <c r="V54" i="8"/>
  <c r="U54" i="8"/>
  <c r="H54" i="8"/>
  <c r="G54" i="8"/>
  <c r="F54" i="8"/>
  <c r="E54" i="8"/>
  <c r="D54" i="8"/>
  <c r="C54" i="8"/>
  <c r="A54" i="8"/>
  <c r="AS53" i="8"/>
  <c r="Z53" i="8"/>
  <c r="Y53" i="8"/>
  <c r="X53" i="8"/>
  <c r="W53" i="8"/>
  <c r="V53" i="8"/>
  <c r="U53" i="8"/>
  <c r="H53" i="8"/>
  <c r="G53" i="8"/>
  <c r="F53" i="8"/>
  <c r="E53" i="8"/>
  <c r="D53" i="8"/>
  <c r="C53" i="8"/>
  <c r="A53" i="8"/>
  <c r="BD52" i="8"/>
  <c r="AS52" i="8"/>
  <c r="Z52" i="8"/>
  <c r="Y52" i="8"/>
  <c r="X52" i="8"/>
  <c r="W52" i="8"/>
  <c r="V52" i="8"/>
  <c r="U52" i="8"/>
  <c r="H52" i="8"/>
  <c r="G52" i="8"/>
  <c r="F52" i="8"/>
  <c r="E52" i="8"/>
  <c r="D52" i="8"/>
  <c r="C52" i="8"/>
  <c r="A52" i="8"/>
  <c r="AS51" i="8"/>
  <c r="Z51" i="8"/>
  <c r="Y51" i="8"/>
  <c r="X51" i="8"/>
  <c r="W51" i="8"/>
  <c r="V51" i="8"/>
  <c r="U51" i="8"/>
  <c r="H51" i="8"/>
  <c r="G51" i="8"/>
  <c r="F51" i="8"/>
  <c r="E51" i="8"/>
  <c r="D51" i="8"/>
  <c r="C51" i="8"/>
  <c r="A51" i="8"/>
  <c r="AS50" i="8"/>
  <c r="Z50" i="8"/>
  <c r="Y50" i="8"/>
  <c r="X50" i="8"/>
  <c r="W50" i="8"/>
  <c r="V50" i="8"/>
  <c r="U50" i="8"/>
  <c r="H50" i="8"/>
  <c r="G50" i="8"/>
  <c r="F50" i="8"/>
  <c r="E50" i="8"/>
  <c r="D50" i="8"/>
  <c r="C50" i="8"/>
  <c r="A50" i="8"/>
  <c r="AS49" i="8"/>
  <c r="Z49" i="8"/>
  <c r="Y49" i="8"/>
  <c r="X49" i="8"/>
  <c r="W49" i="8"/>
  <c r="V49" i="8"/>
  <c r="U49" i="8"/>
  <c r="H49" i="8"/>
  <c r="G49" i="8"/>
  <c r="F49" i="8"/>
  <c r="E49" i="8"/>
  <c r="D49" i="8"/>
  <c r="C49" i="8"/>
  <c r="A49" i="8"/>
  <c r="AS48" i="8"/>
  <c r="Z48" i="8"/>
  <c r="Y48" i="8"/>
  <c r="X48" i="8"/>
  <c r="W48" i="8"/>
  <c r="V48" i="8"/>
  <c r="U48" i="8"/>
  <c r="H48" i="8"/>
  <c r="G48" i="8"/>
  <c r="F48" i="8"/>
  <c r="E48" i="8"/>
  <c r="D48" i="8"/>
  <c r="C48" i="8"/>
  <c r="A48" i="8"/>
  <c r="AS47" i="8"/>
  <c r="Z47" i="8"/>
  <c r="Y47" i="8"/>
  <c r="X47" i="8"/>
  <c r="W47" i="8"/>
  <c r="V47" i="8"/>
  <c r="U47" i="8"/>
  <c r="H47" i="8"/>
  <c r="G47" i="8"/>
  <c r="F47" i="8"/>
  <c r="E47" i="8"/>
  <c r="D47" i="8"/>
  <c r="C47" i="8"/>
  <c r="A47" i="8"/>
  <c r="AS46" i="8"/>
  <c r="Z46" i="8"/>
  <c r="Y46" i="8"/>
  <c r="X46" i="8"/>
  <c r="W46" i="8"/>
  <c r="V46" i="8"/>
  <c r="U46" i="8"/>
  <c r="H46" i="8"/>
  <c r="G46" i="8"/>
  <c r="F46" i="8"/>
  <c r="E46" i="8"/>
  <c r="D46" i="8"/>
  <c r="C46" i="8"/>
  <c r="A46" i="8"/>
  <c r="AS45" i="8"/>
  <c r="Z45" i="8"/>
  <c r="Y45" i="8"/>
  <c r="X45" i="8"/>
  <c r="W45" i="8"/>
  <c r="V45" i="8"/>
  <c r="U45" i="8"/>
  <c r="H45" i="8"/>
  <c r="G45" i="8"/>
  <c r="F45" i="8"/>
  <c r="E45" i="8"/>
  <c r="D45" i="8"/>
  <c r="C45" i="8"/>
  <c r="A45" i="8"/>
  <c r="AS44" i="8"/>
  <c r="Z44" i="8"/>
  <c r="Y44" i="8"/>
  <c r="X44" i="8"/>
  <c r="W44" i="8"/>
  <c r="V44" i="8"/>
  <c r="U44" i="8"/>
  <c r="H44" i="8"/>
  <c r="G44" i="8"/>
  <c r="F44" i="8"/>
  <c r="E44" i="8"/>
  <c r="D44" i="8"/>
  <c r="C44" i="8"/>
  <c r="A44" i="8"/>
  <c r="AS43" i="8"/>
  <c r="Z43" i="8"/>
  <c r="Y43" i="8"/>
  <c r="X43" i="8"/>
  <c r="W43" i="8"/>
  <c r="V43" i="8"/>
  <c r="U43" i="8"/>
  <c r="H43" i="8"/>
  <c r="G43" i="8"/>
  <c r="F43" i="8"/>
  <c r="E43" i="8"/>
  <c r="D43" i="8"/>
  <c r="C43" i="8"/>
  <c r="A43" i="8"/>
  <c r="AS42" i="8"/>
  <c r="AB42" i="8"/>
  <c r="AB43" i="8" s="1"/>
  <c r="Z42" i="8"/>
  <c r="Y42" i="8"/>
  <c r="X42" i="8"/>
  <c r="W42" i="8"/>
  <c r="V42" i="8"/>
  <c r="U42" i="8"/>
  <c r="H42" i="8"/>
  <c r="G42" i="8"/>
  <c r="F42" i="8"/>
  <c r="E42" i="8"/>
  <c r="D42" i="8"/>
  <c r="C42" i="8"/>
  <c r="A42" i="8"/>
  <c r="BB41" i="8"/>
  <c r="BB42" i="8" s="1"/>
  <c r="BB43" i="8" s="1"/>
  <c r="BB44" i="8" s="1"/>
  <c r="BB45" i="8" s="1"/>
  <c r="BB46" i="8" s="1"/>
  <c r="BB47" i="8" s="1"/>
  <c r="BB48" i="8" s="1"/>
  <c r="BB49" i="8" s="1"/>
  <c r="BB50" i="8" s="1"/>
  <c r="BB51" i="8" s="1"/>
  <c r="AS41" i="8"/>
  <c r="AB41" i="8"/>
  <c r="Z41" i="8"/>
  <c r="Y41" i="8"/>
  <c r="X41" i="8"/>
  <c r="W41" i="8"/>
  <c r="V41" i="8"/>
  <c r="U41" i="8"/>
  <c r="H41" i="8"/>
  <c r="G41" i="8"/>
  <c r="F41" i="8"/>
  <c r="E41" i="8"/>
  <c r="D41" i="8"/>
  <c r="C41" i="8"/>
  <c r="A41" i="8"/>
  <c r="AS40" i="8"/>
  <c r="AO40" i="8" a="1"/>
  <c r="AO45" i="8" s="1"/>
  <c r="AL40" i="8" a="1"/>
  <c r="AL47" i="8" s="1"/>
  <c r="Z40" i="8"/>
  <c r="Y40" i="8"/>
  <c r="X40" i="8"/>
  <c r="W40" i="8"/>
  <c r="V40" i="8"/>
  <c r="U40" i="8"/>
  <c r="H40" i="8"/>
  <c r="G40" i="8"/>
  <c r="F40" i="8"/>
  <c r="E40" i="8"/>
  <c r="D40" i="8"/>
  <c r="C40" i="8"/>
  <c r="A40" i="8"/>
  <c r="AS39" i="8"/>
  <c r="Z39" i="8"/>
  <c r="Y39" i="8"/>
  <c r="X39" i="8"/>
  <c r="W39" i="8"/>
  <c r="V39" i="8"/>
  <c r="U39" i="8"/>
  <c r="H39" i="8"/>
  <c r="G39" i="8"/>
  <c r="F39" i="8"/>
  <c r="E39" i="8"/>
  <c r="D39" i="8"/>
  <c r="C39" i="8"/>
  <c r="A39" i="8"/>
  <c r="AS38" i="8"/>
  <c r="Z38" i="8"/>
  <c r="Y38" i="8"/>
  <c r="X38" i="8"/>
  <c r="W38" i="8"/>
  <c r="V38" i="8"/>
  <c r="U38" i="8"/>
  <c r="H38" i="8"/>
  <c r="G38" i="8"/>
  <c r="F38" i="8"/>
  <c r="E38" i="8"/>
  <c r="D38" i="8"/>
  <c r="C38" i="8"/>
  <c r="A38" i="8"/>
  <c r="AS37" i="8"/>
  <c r="Z37" i="8"/>
  <c r="Y37" i="8"/>
  <c r="X37" i="8"/>
  <c r="W37" i="8"/>
  <c r="V37" i="8"/>
  <c r="U37" i="8"/>
  <c r="H37" i="8"/>
  <c r="G37" i="8"/>
  <c r="F37" i="8"/>
  <c r="E37" i="8"/>
  <c r="D37" i="8"/>
  <c r="C37" i="8"/>
  <c r="A37" i="8"/>
  <c r="AS36" i="8"/>
  <c r="Z36" i="8"/>
  <c r="Y36" i="8"/>
  <c r="X36" i="8"/>
  <c r="W36" i="8"/>
  <c r="V36" i="8"/>
  <c r="U36" i="8"/>
  <c r="H36" i="8"/>
  <c r="G36" i="8"/>
  <c r="F36" i="8"/>
  <c r="E36" i="8"/>
  <c r="D36" i="8"/>
  <c r="C36" i="8"/>
  <c r="A36" i="8"/>
  <c r="AS35" i="8"/>
  <c r="Z35" i="8"/>
  <c r="Y35" i="8"/>
  <c r="X35" i="8"/>
  <c r="W35" i="8"/>
  <c r="V35" i="8"/>
  <c r="U35" i="8"/>
  <c r="H35" i="8"/>
  <c r="G35" i="8"/>
  <c r="F35" i="8"/>
  <c r="E35" i="8"/>
  <c r="D35" i="8"/>
  <c r="C35" i="8"/>
  <c r="A35" i="8"/>
  <c r="AS34" i="8"/>
  <c r="Z34" i="8"/>
  <c r="Y34" i="8"/>
  <c r="X34" i="8"/>
  <c r="W34" i="8"/>
  <c r="V34" i="8"/>
  <c r="U34" i="8"/>
  <c r="H34" i="8"/>
  <c r="G34" i="8"/>
  <c r="F34" i="8"/>
  <c r="E34" i="8"/>
  <c r="D34" i="8"/>
  <c r="C34" i="8"/>
  <c r="A34" i="8"/>
  <c r="AS33" i="8"/>
  <c r="Z33" i="8"/>
  <c r="Y33" i="8"/>
  <c r="X33" i="8"/>
  <c r="W33" i="8"/>
  <c r="V33" i="8"/>
  <c r="U33" i="8"/>
  <c r="H33" i="8"/>
  <c r="G33" i="8"/>
  <c r="F33" i="8"/>
  <c r="E33" i="8"/>
  <c r="D33" i="8"/>
  <c r="C33" i="8"/>
  <c r="A33" i="8"/>
  <c r="AS32" i="8"/>
  <c r="Z32" i="8"/>
  <c r="Y32" i="8"/>
  <c r="X32" i="8"/>
  <c r="W32" i="8"/>
  <c r="V32" i="8"/>
  <c r="U32" i="8"/>
  <c r="H32" i="8"/>
  <c r="G32" i="8"/>
  <c r="F32" i="8"/>
  <c r="E32" i="8"/>
  <c r="D32" i="8"/>
  <c r="C32" i="8"/>
  <c r="A32" i="8"/>
  <c r="AS31" i="8"/>
  <c r="Z31" i="8"/>
  <c r="Y31" i="8"/>
  <c r="X31" i="8"/>
  <c r="W31" i="8"/>
  <c r="V31" i="8"/>
  <c r="U31" i="8"/>
  <c r="H31" i="8"/>
  <c r="G31" i="8"/>
  <c r="F31" i="8"/>
  <c r="E31" i="8"/>
  <c r="D31" i="8"/>
  <c r="C31" i="8"/>
  <c r="A31" i="8"/>
  <c r="AS30" i="8"/>
  <c r="Z30" i="8"/>
  <c r="Y30" i="8"/>
  <c r="X30" i="8"/>
  <c r="W30" i="8"/>
  <c r="V30" i="8"/>
  <c r="U30" i="8"/>
  <c r="H30" i="8"/>
  <c r="G30" i="8"/>
  <c r="F30" i="8"/>
  <c r="E30" i="8"/>
  <c r="D30" i="8"/>
  <c r="C30" i="8"/>
  <c r="A30" i="8"/>
  <c r="AS29" i="8"/>
  <c r="Z29" i="8"/>
  <c r="Y29" i="8"/>
  <c r="X29" i="8"/>
  <c r="W29" i="8"/>
  <c r="V29" i="8"/>
  <c r="U29" i="8"/>
  <c r="H29" i="8"/>
  <c r="G29" i="8"/>
  <c r="F29" i="8"/>
  <c r="E29" i="8"/>
  <c r="D29" i="8"/>
  <c r="C29" i="8"/>
  <c r="A29" i="8"/>
  <c r="AS28" i="8"/>
  <c r="Z28" i="8"/>
  <c r="Y28" i="8"/>
  <c r="X28" i="8"/>
  <c r="W28" i="8"/>
  <c r="V28" i="8"/>
  <c r="U28" i="8"/>
  <c r="H28" i="8"/>
  <c r="G28" i="8"/>
  <c r="F28" i="8"/>
  <c r="E28" i="8"/>
  <c r="D28" i="8"/>
  <c r="C28" i="8"/>
  <c r="A28" i="8"/>
  <c r="AS27" i="8"/>
  <c r="Z27" i="8"/>
  <c r="Y27" i="8"/>
  <c r="X27" i="8"/>
  <c r="W27" i="8"/>
  <c r="V27" i="8"/>
  <c r="U27" i="8"/>
  <c r="H27" i="8"/>
  <c r="G27" i="8"/>
  <c r="F27" i="8"/>
  <c r="E27" i="8"/>
  <c r="D27" i="8"/>
  <c r="C27" i="8"/>
  <c r="A27" i="8"/>
  <c r="AS26" i="8"/>
  <c r="Z26" i="8"/>
  <c r="Y26" i="8"/>
  <c r="X26" i="8"/>
  <c r="W26" i="8"/>
  <c r="V26" i="8"/>
  <c r="U26" i="8"/>
  <c r="H26" i="8"/>
  <c r="G26" i="8"/>
  <c r="F26" i="8"/>
  <c r="E26" i="8"/>
  <c r="D26" i="8"/>
  <c r="C26" i="8"/>
  <c r="A26" i="8"/>
  <c r="AS25" i="8"/>
  <c r="Z25" i="8"/>
  <c r="Y25" i="8"/>
  <c r="X25" i="8"/>
  <c r="W25" i="8"/>
  <c r="V25" i="8"/>
  <c r="U25" i="8"/>
  <c r="H25" i="8"/>
  <c r="G25" i="8"/>
  <c r="F25" i="8"/>
  <c r="E25" i="8"/>
  <c r="D25" i="8"/>
  <c r="C25" i="8"/>
  <c r="A25" i="8"/>
  <c r="AS24" i="8"/>
  <c r="Z24" i="8"/>
  <c r="Y24" i="8"/>
  <c r="X24" i="8"/>
  <c r="W24" i="8"/>
  <c r="V24" i="8"/>
  <c r="U24" i="8"/>
  <c r="H24" i="8"/>
  <c r="G24" i="8"/>
  <c r="F24" i="8"/>
  <c r="E24" i="8"/>
  <c r="D24" i="8"/>
  <c r="C24" i="8"/>
  <c r="A24" i="8"/>
  <c r="BB23" i="8"/>
  <c r="AS23" i="8"/>
  <c r="AB23" i="8"/>
  <c r="Z23" i="8"/>
  <c r="Y23" i="8"/>
  <c r="X23" i="8"/>
  <c r="W23" i="8"/>
  <c r="V23" i="8"/>
  <c r="U23" i="8"/>
  <c r="H23" i="8"/>
  <c r="G23" i="8"/>
  <c r="F23" i="8"/>
  <c r="E23" i="8"/>
  <c r="D23" i="8"/>
  <c r="C23" i="8"/>
  <c r="A23" i="8"/>
  <c r="BO22" i="8" a="1"/>
  <c r="BO31" i="8" s="1"/>
  <c r="AS22" i="8"/>
  <c r="AO22" i="8" a="1"/>
  <c r="AO32" i="8" s="1"/>
  <c r="Z22" i="8"/>
  <c r="Y22" i="8"/>
  <c r="X22" i="8"/>
  <c r="W22" i="8"/>
  <c r="V22" i="8"/>
  <c r="U22" i="8"/>
  <c r="H22" i="8"/>
  <c r="G22" i="8"/>
  <c r="F22" i="8"/>
  <c r="E22" i="8"/>
  <c r="D22" i="8"/>
  <c r="C22" i="8"/>
  <c r="A22" i="8"/>
  <c r="AS21" i="8"/>
  <c r="Z21" i="8"/>
  <c r="Y21" i="8"/>
  <c r="X21" i="8"/>
  <c r="W21" i="8"/>
  <c r="V21" i="8"/>
  <c r="U21" i="8"/>
  <c r="H21" i="8"/>
  <c r="G21" i="8"/>
  <c r="F21" i="8"/>
  <c r="E21" i="8"/>
  <c r="D21" i="8"/>
  <c r="C21" i="8"/>
  <c r="A21" i="8"/>
  <c r="AS20" i="8"/>
  <c r="Z20" i="8"/>
  <c r="Y20" i="8"/>
  <c r="X20" i="8"/>
  <c r="W20" i="8"/>
  <c r="V20" i="8"/>
  <c r="U20" i="8"/>
  <c r="H20" i="8"/>
  <c r="G20" i="8"/>
  <c r="F20" i="8"/>
  <c r="E20" i="8"/>
  <c r="D20" i="8"/>
  <c r="C20" i="8"/>
  <c r="A20" i="8"/>
  <c r="BB19" i="8"/>
  <c r="AS19" i="8"/>
  <c r="AB19" i="8"/>
  <c r="Z19" i="8"/>
  <c r="Y19" i="8"/>
  <c r="X19" i="8"/>
  <c r="W19" i="8"/>
  <c r="V19" i="8"/>
  <c r="U19" i="8"/>
  <c r="H19" i="8"/>
  <c r="G19" i="8"/>
  <c r="F19" i="8"/>
  <c r="E19" i="8"/>
  <c r="D19" i="8"/>
  <c r="C19" i="8"/>
  <c r="A19" i="8"/>
  <c r="AS18" i="8"/>
  <c r="Z18" i="8"/>
  <c r="Y18" i="8"/>
  <c r="X18" i="8"/>
  <c r="W18" i="8"/>
  <c r="V18" i="8"/>
  <c r="U18" i="8"/>
  <c r="H18" i="8"/>
  <c r="G18" i="8"/>
  <c r="F18" i="8"/>
  <c r="E18" i="8"/>
  <c r="D18" i="8"/>
  <c r="C18" i="8"/>
  <c r="A18" i="8"/>
  <c r="AS17" i="8"/>
  <c r="Z17" i="8"/>
  <c r="Y17" i="8"/>
  <c r="X17" i="8"/>
  <c r="W17" i="8"/>
  <c r="V17" i="8"/>
  <c r="U17" i="8"/>
  <c r="H17" i="8"/>
  <c r="G17" i="8"/>
  <c r="F17" i="8"/>
  <c r="E17" i="8"/>
  <c r="D17" i="8"/>
  <c r="C17" i="8"/>
  <c r="A17" i="8"/>
  <c r="AS16" i="8"/>
  <c r="Z16" i="8"/>
  <c r="Y16" i="8"/>
  <c r="X16" i="8"/>
  <c r="W16" i="8"/>
  <c r="V16" i="8"/>
  <c r="U16" i="8"/>
  <c r="H16" i="8"/>
  <c r="G16" i="8"/>
  <c r="F16" i="8"/>
  <c r="E16" i="8"/>
  <c r="D16" i="8"/>
  <c r="C16" i="8"/>
  <c r="A16" i="8"/>
  <c r="AS15" i="8"/>
  <c r="Z15" i="8"/>
  <c r="Y15" i="8"/>
  <c r="X15" i="8"/>
  <c r="W15" i="8"/>
  <c r="V15" i="8"/>
  <c r="U15" i="8"/>
  <c r="H15" i="8"/>
  <c r="G15" i="8"/>
  <c r="F15" i="8"/>
  <c r="E15" i="8"/>
  <c r="D15" i="8"/>
  <c r="C15" i="8"/>
  <c r="A15" i="8"/>
  <c r="AS14" i="8"/>
  <c r="Z14" i="8"/>
  <c r="Y14" i="8"/>
  <c r="X14" i="8"/>
  <c r="W14" i="8"/>
  <c r="V14" i="8"/>
  <c r="U14" i="8"/>
  <c r="H14" i="8"/>
  <c r="G14" i="8"/>
  <c r="F14" i="8"/>
  <c r="E14" i="8"/>
  <c r="D14" i="8"/>
  <c r="C14" i="8"/>
  <c r="A14" i="8"/>
  <c r="AS13" i="8"/>
  <c r="Z13" i="8"/>
  <c r="Y13" i="8"/>
  <c r="X13" i="8"/>
  <c r="W13" i="8"/>
  <c r="V13" i="8"/>
  <c r="U13" i="8"/>
  <c r="H13" i="8"/>
  <c r="G13" i="8"/>
  <c r="F13" i="8"/>
  <c r="E13" i="8"/>
  <c r="D13" i="8"/>
  <c r="C13" i="8"/>
  <c r="A13" i="8"/>
  <c r="AS12" i="8"/>
  <c r="Z12" i="8"/>
  <c r="Y12" i="8"/>
  <c r="X12" i="8"/>
  <c r="W12" i="8"/>
  <c r="V12" i="8"/>
  <c r="U12" i="8"/>
  <c r="L12" i="8"/>
  <c r="L13" i="8" s="1"/>
  <c r="H12" i="8"/>
  <c r="G12" i="8"/>
  <c r="F12" i="8"/>
  <c r="E12" i="8"/>
  <c r="D12" i="8"/>
  <c r="C12" i="8"/>
  <c r="A12" i="8"/>
  <c r="AS11" i="8"/>
  <c r="Z11" i="8"/>
  <c r="Y11" i="8"/>
  <c r="X11" i="8"/>
  <c r="W11" i="8"/>
  <c r="V11" i="8"/>
  <c r="U11" i="8"/>
  <c r="L11" i="8"/>
  <c r="H11" i="8"/>
  <c r="G11" i="8"/>
  <c r="F11" i="8"/>
  <c r="E11" i="8"/>
  <c r="D11" i="8"/>
  <c r="C11" i="8"/>
  <c r="A11" i="8"/>
  <c r="AS10" i="8"/>
  <c r="Z10" i="8"/>
  <c r="Y10" i="8"/>
  <c r="X10" i="8"/>
  <c r="W10" i="8"/>
  <c r="V10" i="8"/>
  <c r="U10" i="8"/>
  <c r="H10" i="8"/>
  <c r="G10" i="8"/>
  <c r="F10" i="8"/>
  <c r="E10" i="8"/>
  <c r="D10" i="8"/>
  <c r="C10" i="8"/>
  <c r="A10" i="8"/>
  <c r="AS9" i="8"/>
  <c r="Z9" i="8"/>
  <c r="Y9" i="8"/>
  <c r="X9" i="8"/>
  <c r="W9" i="8"/>
  <c r="V9" i="8"/>
  <c r="U9" i="8"/>
  <c r="H9" i="8"/>
  <c r="G9" i="8"/>
  <c r="F9" i="8"/>
  <c r="E9" i="8"/>
  <c r="D9" i="8"/>
  <c r="C9" i="8"/>
  <c r="A9" i="8"/>
  <c r="AS8" i="8"/>
  <c r="Z8" i="8"/>
  <c r="Y8" i="8"/>
  <c r="X8" i="8"/>
  <c r="W8" i="8"/>
  <c r="V8" i="8"/>
  <c r="U8" i="8"/>
  <c r="T8" i="8"/>
  <c r="S8" i="8"/>
  <c r="K8" i="8"/>
  <c r="J8" i="8"/>
  <c r="H8" i="8"/>
  <c r="G8" i="8"/>
  <c r="F8" i="8"/>
  <c r="E8" i="8"/>
  <c r="D8" i="8"/>
  <c r="C8" i="8"/>
  <c r="A8" i="8"/>
  <c r="AS7" i="8"/>
  <c r="Z7" i="8"/>
  <c r="Y7" i="8"/>
  <c r="X7" i="8"/>
  <c r="W7" i="8"/>
  <c r="V7" i="8"/>
  <c r="U7" i="8"/>
  <c r="T7" i="8"/>
  <c r="S7" i="8" s="1"/>
  <c r="K7" i="8"/>
  <c r="J7" i="8"/>
  <c r="H7" i="8"/>
  <c r="G7" i="8"/>
  <c r="F7" i="8"/>
  <c r="E7" i="8"/>
  <c r="D7" i="8"/>
  <c r="C7" i="8"/>
  <c r="A7" i="8"/>
  <c r="AS6" i="8"/>
  <c r="BE23" i="8" s="1"/>
  <c r="AB6" i="8"/>
  <c r="Z6" i="8"/>
  <c r="Y6" i="8"/>
  <c r="X6" i="8"/>
  <c r="W6" i="8"/>
  <c r="V6" i="8"/>
  <c r="U6" i="8"/>
  <c r="T6" i="8"/>
  <c r="J6" i="8"/>
  <c r="H6" i="8"/>
  <c r="G6" i="8"/>
  <c r="F6" i="8"/>
  <c r="E6" i="8"/>
  <c r="D6" i="8"/>
  <c r="C6" i="8"/>
  <c r="A6" i="8"/>
  <c r="AB5" i="8"/>
  <c r="Z5" i="8"/>
  <c r="Y5" i="8"/>
  <c r="X5" i="8"/>
  <c r="W5" i="8"/>
  <c r="V5" i="8"/>
  <c r="Q5" i="8"/>
  <c r="O5" i="8"/>
  <c r="N5" i="8"/>
  <c r="M5" i="8"/>
  <c r="AZ3" i="8"/>
  <c r="AY3" i="8"/>
  <c r="AX3" i="8"/>
  <c r="AW3" i="8"/>
  <c r="AV3" i="8"/>
  <c r="AB1" i="8"/>
  <c r="J6048" i="34"/>
  <c r="I6048" i="34"/>
  <c r="H6048" i="34"/>
  <c r="A6048" i="34"/>
  <c r="C6048" i="34" s="1"/>
  <c r="J6047" i="34"/>
  <c r="I6047" i="34"/>
  <c r="H6047" i="34"/>
  <c r="D6047" i="34"/>
  <c r="E6047" i="34" s="1"/>
  <c r="F6047" i="34" s="1"/>
  <c r="C6047" i="34"/>
  <c r="B6047" i="34"/>
  <c r="A6047" i="34"/>
  <c r="J6046" i="34"/>
  <c r="I6046" i="34"/>
  <c r="H6046" i="34"/>
  <c r="C6046" i="34"/>
  <c r="B6046" i="34"/>
  <c r="A6046" i="34"/>
  <c r="D6046" i="34" s="1"/>
  <c r="E6046" i="34" s="1"/>
  <c r="F6046" i="34" s="1"/>
  <c r="J6045" i="34"/>
  <c r="I6045" i="34"/>
  <c r="H6045" i="34"/>
  <c r="D6045" i="34"/>
  <c r="A6045" i="34"/>
  <c r="C6045" i="34" s="1"/>
  <c r="J6044" i="34"/>
  <c r="I6044" i="34"/>
  <c r="H6044" i="34"/>
  <c r="A6044" i="34"/>
  <c r="D6044" i="34" s="1"/>
  <c r="J6043" i="34"/>
  <c r="I6043" i="34"/>
  <c r="H6043" i="34"/>
  <c r="A6043" i="34"/>
  <c r="D6043" i="34" s="1"/>
  <c r="J6042" i="34"/>
  <c r="I6042" i="34"/>
  <c r="H6042" i="34"/>
  <c r="D6042" i="34"/>
  <c r="A6042" i="34"/>
  <c r="C6042" i="34" s="1"/>
  <c r="J6041" i="34"/>
  <c r="I6041" i="34"/>
  <c r="H6041" i="34"/>
  <c r="E6041" i="34"/>
  <c r="F6041" i="34" s="1"/>
  <c r="D6041" i="34"/>
  <c r="C6041" i="34"/>
  <c r="B6041" i="34"/>
  <c r="A6041" i="34"/>
  <c r="J6040" i="34"/>
  <c r="I6040" i="34"/>
  <c r="H6040" i="34"/>
  <c r="D6040" i="34"/>
  <c r="C6040" i="34"/>
  <c r="E6040" i="34" s="1"/>
  <c r="F6040" i="34" s="1"/>
  <c r="B6040" i="34"/>
  <c r="A6040" i="34"/>
  <c r="J6039" i="34"/>
  <c r="I6039" i="34"/>
  <c r="H6039" i="34"/>
  <c r="A6039" i="34"/>
  <c r="J6038" i="34"/>
  <c r="I6038" i="34"/>
  <c r="H6038" i="34"/>
  <c r="C6038" i="34"/>
  <c r="A6038" i="34"/>
  <c r="D6038" i="34" s="1"/>
  <c r="J6037" i="34"/>
  <c r="I6037" i="34"/>
  <c r="H6037" i="34"/>
  <c r="D6037" i="34"/>
  <c r="C6037" i="34"/>
  <c r="B6037" i="34"/>
  <c r="A6037" i="34"/>
  <c r="J6036" i="34"/>
  <c r="I6036" i="34"/>
  <c r="H6036" i="34"/>
  <c r="A6036" i="34"/>
  <c r="C6036" i="34" s="1"/>
  <c r="J6035" i="34"/>
  <c r="I6035" i="34"/>
  <c r="H6035" i="34"/>
  <c r="D6035" i="34"/>
  <c r="E6035" i="34" s="1"/>
  <c r="F6035" i="34" s="1"/>
  <c r="C6035" i="34"/>
  <c r="B6035" i="34"/>
  <c r="A6035" i="34"/>
  <c r="J6034" i="34"/>
  <c r="I6034" i="34"/>
  <c r="H6034" i="34"/>
  <c r="D6034" i="34"/>
  <c r="C6034" i="34"/>
  <c r="B6034" i="34"/>
  <c r="E6034" i="34" s="1"/>
  <c r="F6034" i="34" s="1"/>
  <c r="A6034" i="34"/>
  <c r="J6033" i="34"/>
  <c r="I6033" i="34"/>
  <c r="H6033" i="34"/>
  <c r="C6033" i="34"/>
  <c r="A6033" i="34"/>
  <c r="D6033" i="34" s="1"/>
  <c r="J6032" i="34"/>
  <c r="I6032" i="34"/>
  <c r="H6032" i="34"/>
  <c r="D6032" i="34"/>
  <c r="C6032" i="34"/>
  <c r="B6032" i="34"/>
  <c r="E6032" i="34" s="1"/>
  <c r="F6032" i="34" s="1"/>
  <c r="A6032" i="34"/>
  <c r="J6031" i="34"/>
  <c r="I6031" i="34"/>
  <c r="H6031" i="34"/>
  <c r="C6031" i="34"/>
  <c r="A6031" i="34"/>
  <c r="D6031" i="34" s="1"/>
  <c r="J6030" i="34"/>
  <c r="I6030" i="34"/>
  <c r="H6030" i="34"/>
  <c r="C6030" i="34"/>
  <c r="A6030" i="34"/>
  <c r="B6030" i="34" s="1"/>
  <c r="J6029" i="34"/>
  <c r="I6029" i="34"/>
  <c r="H6029" i="34"/>
  <c r="A6029" i="34"/>
  <c r="J6028" i="34"/>
  <c r="I6028" i="34"/>
  <c r="H6028" i="34"/>
  <c r="A6028" i="34"/>
  <c r="D6028" i="34" s="1"/>
  <c r="J6027" i="34"/>
  <c r="I6027" i="34"/>
  <c r="H6027" i="34"/>
  <c r="D6027" i="34"/>
  <c r="E6027" i="34" s="1"/>
  <c r="F6027" i="34" s="1"/>
  <c r="B6027" i="34"/>
  <c r="A6027" i="34"/>
  <c r="C6027" i="34" s="1"/>
  <c r="J6026" i="34"/>
  <c r="I6026" i="34"/>
  <c r="H6026" i="34"/>
  <c r="D6026" i="34"/>
  <c r="C6026" i="34"/>
  <c r="B6026" i="34"/>
  <c r="E6026" i="34" s="1"/>
  <c r="F6026" i="34" s="1"/>
  <c r="A6026" i="34"/>
  <c r="J6025" i="34"/>
  <c r="I6025" i="34"/>
  <c r="H6025" i="34"/>
  <c r="C6025" i="34"/>
  <c r="A6025" i="34"/>
  <c r="D6025" i="34" s="1"/>
  <c r="J6024" i="34"/>
  <c r="I6024" i="34"/>
  <c r="H6024" i="34"/>
  <c r="C6024" i="34"/>
  <c r="A6024" i="34"/>
  <c r="B6024" i="34" s="1"/>
  <c r="J6023" i="34"/>
  <c r="I6023" i="34"/>
  <c r="H6023" i="34"/>
  <c r="A6023" i="34"/>
  <c r="J6022" i="34"/>
  <c r="I6022" i="34"/>
  <c r="H6022" i="34"/>
  <c r="A6022" i="34"/>
  <c r="D6022" i="34" s="1"/>
  <c r="J6021" i="34"/>
  <c r="I6021" i="34"/>
  <c r="H6021" i="34"/>
  <c r="D6021" i="34"/>
  <c r="E6021" i="34" s="1"/>
  <c r="F6021" i="34" s="1"/>
  <c r="B6021" i="34"/>
  <c r="A6021" i="34"/>
  <c r="C6021" i="34" s="1"/>
  <c r="J6020" i="34"/>
  <c r="I6020" i="34"/>
  <c r="H6020" i="34"/>
  <c r="D6020" i="34"/>
  <c r="C6020" i="34"/>
  <c r="B6020" i="34"/>
  <c r="E6020" i="34" s="1"/>
  <c r="F6020" i="34" s="1"/>
  <c r="A6020" i="34"/>
  <c r="J6019" i="34"/>
  <c r="I6019" i="34"/>
  <c r="H6019" i="34"/>
  <c r="C6019" i="34"/>
  <c r="A6019" i="34"/>
  <c r="D6019" i="34" s="1"/>
  <c r="J6018" i="34"/>
  <c r="I6018" i="34"/>
  <c r="H6018" i="34"/>
  <c r="C6018" i="34"/>
  <c r="A6018" i="34"/>
  <c r="B6018" i="34" s="1"/>
  <c r="J6017" i="34"/>
  <c r="I6017" i="34"/>
  <c r="H6017" i="34"/>
  <c r="A6017" i="34"/>
  <c r="J6016" i="34"/>
  <c r="I6016" i="34"/>
  <c r="H6016" i="34"/>
  <c r="A6016" i="34"/>
  <c r="D6016" i="34" s="1"/>
  <c r="J6015" i="34"/>
  <c r="I6015" i="34"/>
  <c r="H6015" i="34"/>
  <c r="D6015" i="34"/>
  <c r="E6015" i="34" s="1"/>
  <c r="F6015" i="34" s="1"/>
  <c r="B6015" i="34"/>
  <c r="A6015" i="34"/>
  <c r="C6015" i="34" s="1"/>
  <c r="J6014" i="34"/>
  <c r="I6014" i="34"/>
  <c r="H6014" i="34"/>
  <c r="D6014" i="34"/>
  <c r="C6014" i="34"/>
  <c r="B6014" i="34"/>
  <c r="E6014" i="34" s="1"/>
  <c r="F6014" i="34" s="1"/>
  <c r="A6014" i="34"/>
  <c r="J6013" i="34"/>
  <c r="I6013" i="34"/>
  <c r="H6013" i="34"/>
  <c r="C6013" i="34"/>
  <c r="A6013" i="34"/>
  <c r="D6013" i="34" s="1"/>
  <c r="J6012" i="34"/>
  <c r="I6012" i="34"/>
  <c r="H6012" i="34"/>
  <c r="C6012" i="34"/>
  <c r="A6012" i="34"/>
  <c r="B6012" i="34" s="1"/>
  <c r="J6011" i="34"/>
  <c r="I6011" i="34"/>
  <c r="H6011" i="34"/>
  <c r="A6011" i="34"/>
  <c r="J6010" i="34"/>
  <c r="I6010" i="34"/>
  <c r="H6010" i="34"/>
  <c r="A6010" i="34"/>
  <c r="D6010" i="34" s="1"/>
  <c r="J6009" i="34"/>
  <c r="I6009" i="34"/>
  <c r="H6009" i="34"/>
  <c r="D6009" i="34"/>
  <c r="E6009" i="34" s="1"/>
  <c r="F6009" i="34" s="1"/>
  <c r="B6009" i="34"/>
  <c r="A6009" i="34"/>
  <c r="C6009" i="34" s="1"/>
  <c r="J6008" i="34"/>
  <c r="I6008" i="34"/>
  <c r="H6008" i="34"/>
  <c r="D6008" i="34"/>
  <c r="C6008" i="34"/>
  <c r="B6008" i="34"/>
  <c r="E6008" i="34" s="1"/>
  <c r="F6008" i="34" s="1"/>
  <c r="A6008" i="34"/>
  <c r="J6007" i="34"/>
  <c r="I6007" i="34"/>
  <c r="H6007" i="34"/>
  <c r="C6007" i="34"/>
  <c r="A6007" i="34"/>
  <c r="D6007" i="34" s="1"/>
  <c r="J6006" i="34"/>
  <c r="I6006" i="34"/>
  <c r="H6006" i="34"/>
  <c r="C6006" i="34"/>
  <c r="A6006" i="34"/>
  <c r="B6006" i="34" s="1"/>
  <c r="J6005" i="34"/>
  <c r="I6005" i="34"/>
  <c r="H6005" i="34"/>
  <c r="A6005" i="34"/>
  <c r="J6004" i="34"/>
  <c r="I6004" i="34"/>
  <c r="H6004" i="34"/>
  <c r="A6004" i="34"/>
  <c r="D6004" i="34" s="1"/>
  <c r="J6003" i="34"/>
  <c r="I6003" i="34"/>
  <c r="H6003" i="34"/>
  <c r="D6003" i="34"/>
  <c r="E6003" i="34" s="1"/>
  <c r="F6003" i="34" s="1"/>
  <c r="B6003" i="34"/>
  <c r="A6003" i="34"/>
  <c r="C6003" i="34" s="1"/>
  <c r="J6002" i="34"/>
  <c r="I6002" i="34"/>
  <c r="H6002" i="34"/>
  <c r="D6002" i="34"/>
  <c r="C6002" i="34"/>
  <c r="B6002" i="34"/>
  <c r="E6002" i="34" s="1"/>
  <c r="F6002" i="34" s="1"/>
  <c r="A6002" i="34"/>
  <c r="J6001" i="34"/>
  <c r="I6001" i="34"/>
  <c r="H6001" i="34"/>
  <c r="C6001" i="34"/>
  <c r="A6001" i="34"/>
  <c r="D6001" i="34" s="1"/>
  <c r="J6000" i="34"/>
  <c r="I6000" i="34"/>
  <c r="H6000" i="34"/>
  <c r="C6000" i="34"/>
  <c r="A6000" i="34"/>
  <c r="B6000" i="34" s="1"/>
  <c r="J5999" i="34"/>
  <c r="I5999" i="34"/>
  <c r="H5999" i="34"/>
  <c r="A5999" i="34"/>
  <c r="J5998" i="34"/>
  <c r="I5998" i="34"/>
  <c r="H5998" i="34"/>
  <c r="A5998" i="34"/>
  <c r="D5998" i="34" s="1"/>
  <c r="J5997" i="34"/>
  <c r="I5997" i="34"/>
  <c r="H5997" i="34"/>
  <c r="D5997" i="34"/>
  <c r="E5997" i="34" s="1"/>
  <c r="F5997" i="34" s="1"/>
  <c r="B5997" i="34"/>
  <c r="A5997" i="34"/>
  <c r="C5997" i="34" s="1"/>
  <c r="J5996" i="34"/>
  <c r="I5996" i="34"/>
  <c r="H5996" i="34"/>
  <c r="D5996" i="34"/>
  <c r="C5996" i="34"/>
  <c r="B5996" i="34"/>
  <c r="E5996" i="34" s="1"/>
  <c r="F5996" i="34" s="1"/>
  <c r="A5996" i="34"/>
  <c r="J5995" i="34"/>
  <c r="I5995" i="34"/>
  <c r="H5995" i="34"/>
  <c r="C5995" i="34"/>
  <c r="A5995" i="34"/>
  <c r="D5995" i="34" s="1"/>
  <c r="J5994" i="34"/>
  <c r="I5994" i="34"/>
  <c r="H5994" i="34"/>
  <c r="C5994" i="34"/>
  <c r="A5994" i="34"/>
  <c r="B5994" i="34" s="1"/>
  <c r="J5993" i="34"/>
  <c r="I5993" i="34"/>
  <c r="H5993" i="34"/>
  <c r="A5993" i="34"/>
  <c r="J5992" i="34"/>
  <c r="I5992" i="34"/>
  <c r="H5992" i="34"/>
  <c r="A5992" i="34"/>
  <c r="D5992" i="34" s="1"/>
  <c r="J5991" i="34"/>
  <c r="I5991" i="34"/>
  <c r="H5991" i="34"/>
  <c r="D5991" i="34"/>
  <c r="E5991" i="34" s="1"/>
  <c r="F5991" i="34" s="1"/>
  <c r="B5991" i="34"/>
  <c r="A5991" i="34"/>
  <c r="C5991" i="34" s="1"/>
  <c r="J5990" i="34"/>
  <c r="I5990" i="34"/>
  <c r="H5990" i="34"/>
  <c r="D5990" i="34"/>
  <c r="C5990" i="34"/>
  <c r="B5990" i="34"/>
  <c r="E5990" i="34" s="1"/>
  <c r="F5990" i="34" s="1"/>
  <c r="A5990" i="34"/>
  <c r="J5989" i="34"/>
  <c r="I5989" i="34"/>
  <c r="H5989" i="34"/>
  <c r="C5989" i="34"/>
  <c r="A5989" i="34"/>
  <c r="D5989" i="34" s="1"/>
  <c r="J5988" i="34"/>
  <c r="I5988" i="34"/>
  <c r="H5988" i="34"/>
  <c r="C5988" i="34"/>
  <c r="A5988" i="34"/>
  <c r="B5988" i="34" s="1"/>
  <c r="J5987" i="34"/>
  <c r="I5987" i="34"/>
  <c r="H5987" i="34"/>
  <c r="A5987" i="34"/>
  <c r="J5986" i="34"/>
  <c r="I5986" i="34"/>
  <c r="H5986" i="34"/>
  <c r="A5986" i="34"/>
  <c r="D5986" i="34" s="1"/>
  <c r="J5985" i="34"/>
  <c r="I5985" i="34"/>
  <c r="H5985" i="34"/>
  <c r="D5985" i="34"/>
  <c r="E5985" i="34" s="1"/>
  <c r="F5985" i="34" s="1"/>
  <c r="B5985" i="34"/>
  <c r="A5985" i="34"/>
  <c r="C5985" i="34" s="1"/>
  <c r="J5984" i="34"/>
  <c r="I5984" i="34"/>
  <c r="H5984" i="34"/>
  <c r="D5984" i="34"/>
  <c r="C5984" i="34"/>
  <c r="B5984" i="34"/>
  <c r="E5984" i="34" s="1"/>
  <c r="F5984" i="34" s="1"/>
  <c r="A5984" i="34"/>
  <c r="J5983" i="34"/>
  <c r="I5983" i="34"/>
  <c r="H5983" i="34"/>
  <c r="C5983" i="34"/>
  <c r="B5983" i="34"/>
  <c r="A5983" i="34"/>
  <c r="D5983" i="34" s="1"/>
  <c r="E5983" i="34" s="1"/>
  <c r="F5983" i="34" s="1"/>
  <c r="J5982" i="34"/>
  <c r="I5982" i="34"/>
  <c r="H5982" i="34"/>
  <c r="C5982" i="34"/>
  <c r="A5982" i="34"/>
  <c r="B5982" i="34" s="1"/>
  <c r="J5981" i="34"/>
  <c r="I5981" i="34"/>
  <c r="H5981" i="34"/>
  <c r="A5981" i="34"/>
  <c r="J5980" i="34"/>
  <c r="I5980" i="34"/>
  <c r="H5980" i="34"/>
  <c r="A5980" i="34"/>
  <c r="D5980" i="34" s="1"/>
  <c r="J5979" i="34"/>
  <c r="I5979" i="34"/>
  <c r="H5979" i="34"/>
  <c r="D5979" i="34"/>
  <c r="B5979" i="34"/>
  <c r="A5979" i="34"/>
  <c r="C5979" i="34" s="1"/>
  <c r="J5978" i="34"/>
  <c r="I5978" i="34"/>
  <c r="H5978" i="34"/>
  <c r="D5978" i="34"/>
  <c r="E5978" i="34" s="1"/>
  <c r="F5978" i="34" s="1"/>
  <c r="C5978" i="34"/>
  <c r="B5978" i="34"/>
  <c r="A5978" i="34"/>
  <c r="J5977" i="34"/>
  <c r="I5977" i="34"/>
  <c r="H5977" i="34"/>
  <c r="C5977" i="34"/>
  <c r="B5977" i="34"/>
  <c r="A5977" i="34"/>
  <c r="D5977" i="34" s="1"/>
  <c r="E5977" i="34" s="1"/>
  <c r="F5977" i="34" s="1"/>
  <c r="J5976" i="34"/>
  <c r="I5976" i="34"/>
  <c r="H5976" i="34"/>
  <c r="C5976" i="34"/>
  <c r="A5976" i="34"/>
  <c r="B5976" i="34" s="1"/>
  <c r="J5975" i="34"/>
  <c r="I5975" i="34"/>
  <c r="H5975" i="34"/>
  <c r="A5975" i="34"/>
  <c r="J5974" i="34"/>
  <c r="I5974" i="34"/>
  <c r="H5974" i="34"/>
  <c r="A5974" i="34"/>
  <c r="D5974" i="34" s="1"/>
  <c r="J5973" i="34"/>
  <c r="I5973" i="34"/>
  <c r="H5973" i="34"/>
  <c r="D5973" i="34"/>
  <c r="E5973" i="34" s="1"/>
  <c r="F5973" i="34" s="1"/>
  <c r="B5973" i="34"/>
  <c r="A5973" i="34"/>
  <c r="C5973" i="34" s="1"/>
  <c r="J5972" i="34"/>
  <c r="I5972" i="34"/>
  <c r="H5972" i="34"/>
  <c r="D5972" i="34"/>
  <c r="E5972" i="34" s="1"/>
  <c r="F5972" i="34" s="1"/>
  <c r="C5972" i="34"/>
  <c r="B5972" i="34"/>
  <c r="A5972" i="34"/>
  <c r="J5971" i="34"/>
  <c r="I5971" i="34"/>
  <c r="H5971" i="34"/>
  <c r="C5971" i="34"/>
  <c r="B5971" i="34"/>
  <c r="A5971" i="34"/>
  <c r="D5971" i="34" s="1"/>
  <c r="E5971" i="34" s="1"/>
  <c r="F5971" i="34" s="1"/>
  <c r="J5970" i="34"/>
  <c r="I5970" i="34"/>
  <c r="H5970" i="34"/>
  <c r="C5970" i="34"/>
  <c r="A5970" i="34"/>
  <c r="B5970" i="34" s="1"/>
  <c r="J5969" i="34"/>
  <c r="I5969" i="34"/>
  <c r="H5969" i="34"/>
  <c r="A5969" i="34"/>
  <c r="J5968" i="34"/>
  <c r="I5968" i="34"/>
  <c r="H5968" i="34"/>
  <c r="A5968" i="34"/>
  <c r="D5968" i="34" s="1"/>
  <c r="J5967" i="34"/>
  <c r="I5967" i="34"/>
  <c r="H5967" i="34"/>
  <c r="D5967" i="34"/>
  <c r="E5967" i="34" s="1"/>
  <c r="F5967" i="34" s="1"/>
  <c r="B5967" i="34"/>
  <c r="A5967" i="34"/>
  <c r="C5967" i="34" s="1"/>
  <c r="J5966" i="34"/>
  <c r="I5966" i="34"/>
  <c r="H5966" i="34"/>
  <c r="D5966" i="34"/>
  <c r="E5966" i="34" s="1"/>
  <c r="F5966" i="34" s="1"/>
  <c r="C5966" i="34"/>
  <c r="B5966" i="34"/>
  <c r="A5966" i="34"/>
  <c r="J5965" i="34"/>
  <c r="I5965" i="34"/>
  <c r="H5965" i="34"/>
  <c r="C5965" i="34"/>
  <c r="B5965" i="34"/>
  <c r="A5965" i="34"/>
  <c r="D5965" i="34" s="1"/>
  <c r="E5965" i="34" s="1"/>
  <c r="F5965" i="34" s="1"/>
  <c r="J5964" i="34"/>
  <c r="I5964" i="34"/>
  <c r="H5964" i="34"/>
  <c r="C5964" i="34"/>
  <c r="A5964" i="34"/>
  <c r="B5964" i="34" s="1"/>
  <c r="J5963" i="34"/>
  <c r="I5963" i="34"/>
  <c r="H5963" i="34"/>
  <c r="A5963" i="34"/>
  <c r="J5962" i="34"/>
  <c r="I5962" i="34"/>
  <c r="H5962" i="34"/>
  <c r="A5962" i="34"/>
  <c r="D5962" i="34" s="1"/>
  <c r="J5961" i="34"/>
  <c r="I5961" i="34"/>
  <c r="H5961" i="34"/>
  <c r="D5961" i="34"/>
  <c r="B5961" i="34"/>
  <c r="A5961" i="34"/>
  <c r="C5961" i="34" s="1"/>
  <c r="J5960" i="34"/>
  <c r="I5960" i="34"/>
  <c r="H5960" i="34"/>
  <c r="D5960" i="34"/>
  <c r="E5960" i="34" s="1"/>
  <c r="F5960" i="34" s="1"/>
  <c r="C5960" i="34"/>
  <c r="B5960" i="34"/>
  <c r="A5960" i="34"/>
  <c r="J5959" i="34"/>
  <c r="I5959" i="34"/>
  <c r="H5959" i="34"/>
  <c r="C5959" i="34"/>
  <c r="B5959" i="34"/>
  <c r="A5959" i="34"/>
  <c r="D5959" i="34" s="1"/>
  <c r="E5959" i="34" s="1"/>
  <c r="F5959" i="34" s="1"/>
  <c r="J5958" i="34"/>
  <c r="I5958" i="34"/>
  <c r="H5958" i="34"/>
  <c r="C5958" i="34"/>
  <c r="A5958" i="34"/>
  <c r="B5958" i="34" s="1"/>
  <c r="J5957" i="34"/>
  <c r="I5957" i="34"/>
  <c r="H5957" i="34"/>
  <c r="A5957" i="34"/>
  <c r="J5956" i="34"/>
  <c r="I5956" i="34"/>
  <c r="H5956" i="34"/>
  <c r="A5956" i="34"/>
  <c r="D5956" i="34" s="1"/>
  <c r="J5955" i="34"/>
  <c r="I5955" i="34"/>
  <c r="H5955" i="34"/>
  <c r="D5955" i="34"/>
  <c r="E5955" i="34" s="1"/>
  <c r="F5955" i="34" s="1"/>
  <c r="B5955" i="34"/>
  <c r="A5955" i="34"/>
  <c r="C5955" i="34" s="1"/>
  <c r="J5954" i="34"/>
  <c r="I5954" i="34"/>
  <c r="H5954" i="34"/>
  <c r="D5954" i="34"/>
  <c r="E5954" i="34" s="1"/>
  <c r="F5954" i="34" s="1"/>
  <c r="C5954" i="34"/>
  <c r="B5954" i="34"/>
  <c r="A5954" i="34"/>
  <c r="J5953" i="34"/>
  <c r="I5953" i="34"/>
  <c r="H5953" i="34"/>
  <c r="C5953" i="34"/>
  <c r="B5953" i="34"/>
  <c r="A5953" i="34"/>
  <c r="D5953" i="34" s="1"/>
  <c r="E5953" i="34" s="1"/>
  <c r="F5953" i="34" s="1"/>
  <c r="J5952" i="34"/>
  <c r="I5952" i="34"/>
  <c r="H5952" i="34"/>
  <c r="C5952" i="34"/>
  <c r="A5952" i="34"/>
  <c r="B5952" i="34" s="1"/>
  <c r="J5951" i="34"/>
  <c r="I5951" i="34"/>
  <c r="H5951" i="34"/>
  <c r="A5951" i="34"/>
  <c r="J5950" i="34"/>
  <c r="I5950" i="34"/>
  <c r="H5950" i="34"/>
  <c r="A5950" i="34"/>
  <c r="D5950" i="34" s="1"/>
  <c r="J5949" i="34"/>
  <c r="I5949" i="34"/>
  <c r="H5949" i="34"/>
  <c r="D5949" i="34"/>
  <c r="E5949" i="34" s="1"/>
  <c r="F5949" i="34" s="1"/>
  <c r="B5949" i="34"/>
  <c r="A5949" i="34"/>
  <c r="C5949" i="34" s="1"/>
  <c r="J5948" i="34"/>
  <c r="I5948" i="34"/>
  <c r="H5948" i="34"/>
  <c r="D5948" i="34"/>
  <c r="E5948" i="34" s="1"/>
  <c r="F5948" i="34" s="1"/>
  <c r="C5948" i="34"/>
  <c r="B5948" i="34"/>
  <c r="A5948" i="34"/>
  <c r="J5947" i="34"/>
  <c r="I5947" i="34"/>
  <c r="H5947" i="34"/>
  <c r="E5947" i="34"/>
  <c r="F5947" i="34" s="1"/>
  <c r="C5947" i="34"/>
  <c r="B5947" i="34"/>
  <c r="A5947" i="34"/>
  <c r="D5947" i="34" s="1"/>
  <c r="J5946" i="34"/>
  <c r="I5946" i="34"/>
  <c r="H5946" i="34"/>
  <c r="C5946" i="34"/>
  <c r="A5946" i="34"/>
  <c r="B5946" i="34" s="1"/>
  <c r="J5945" i="34"/>
  <c r="I5945" i="34"/>
  <c r="H5945" i="34"/>
  <c r="A5945" i="34"/>
  <c r="J5944" i="34"/>
  <c r="I5944" i="34"/>
  <c r="H5944" i="34"/>
  <c r="A5944" i="34"/>
  <c r="D5944" i="34" s="1"/>
  <c r="J5943" i="34"/>
  <c r="I5943" i="34"/>
  <c r="H5943" i="34"/>
  <c r="D5943" i="34"/>
  <c r="B5943" i="34"/>
  <c r="A5943" i="34"/>
  <c r="C5943" i="34" s="1"/>
  <c r="J5942" i="34"/>
  <c r="I5942" i="34"/>
  <c r="H5942" i="34"/>
  <c r="D5942" i="34"/>
  <c r="E5942" i="34" s="1"/>
  <c r="F5942" i="34" s="1"/>
  <c r="C5942" i="34"/>
  <c r="B5942" i="34"/>
  <c r="A5942" i="34"/>
  <c r="J5941" i="34"/>
  <c r="I5941" i="34"/>
  <c r="H5941" i="34"/>
  <c r="C5941" i="34"/>
  <c r="B5941" i="34"/>
  <c r="A5941" i="34"/>
  <c r="D5941" i="34" s="1"/>
  <c r="E5941" i="34" s="1"/>
  <c r="F5941" i="34" s="1"/>
  <c r="J5940" i="34"/>
  <c r="I5940" i="34"/>
  <c r="H5940" i="34"/>
  <c r="C5940" i="34"/>
  <c r="A5940" i="34"/>
  <c r="B5940" i="34" s="1"/>
  <c r="J5939" i="34"/>
  <c r="I5939" i="34"/>
  <c r="H5939" i="34"/>
  <c r="A5939" i="34"/>
  <c r="J5938" i="34"/>
  <c r="I5938" i="34"/>
  <c r="H5938" i="34"/>
  <c r="D5938" i="34"/>
  <c r="A5938" i="34"/>
  <c r="C5938" i="34" s="1"/>
  <c r="J5937" i="34"/>
  <c r="I5937" i="34"/>
  <c r="H5937" i="34"/>
  <c r="D5937" i="34"/>
  <c r="E5937" i="34" s="1"/>
  <c r="F5937" i="34" s="1"/>
  <c r="B5937" i="34"/>
  <c r="A5937" i="34"/>
  <c r="C5937" i="34" s="1"/>
  <c r="J5936" i="34"/>
  <c r="I5936" i="34"/>
  <c r="H5936" i="34"/>
  <c r="D5936" i="34"/>
  <c r="E5936" i="34" s="1"/>
  <c r="F5936" i="34" s="1"/>
  <c r="C5936" i="34"/>
  <c r="B5936" i="34"/>
  <c r="A5936" i="34"/>
  <c r="J5935" i="34"/>
  <c r="I5935" i="34"/>
  <c r="H5935" i="34"/>
  <c r="E5935" i="34"/>
  <c r="F5935" i="34" s="1"/>
  <c r="C5935" i="34"/>
  <c r="B5935" i="34"/>
  <c r="A5935" i="34"/>
  <c r="D5935" i="34" s="1"/>
  <c r="J5934" i="34"/>
  <c r="I5934" i="34"/>
  <c r="H5934" i="34"/>
  <c r="C5934" i="34"/>
  <c r="A5934" i="34"/>
  <c r="B5934" i="34" s="1"/>
  <c r="J5933" i="34"/>
  <c r="I5933" i="34"/>
  <c r="H5933" i="34"/>
  <c r="A5933" i="34"/>
  <c r="J5932" i="34"/>
  <c r="I5932" i="34"/>
  <c r="H5932" i="34"/>
  <c r="D5932" i="34"/>
  <c r="A5932" i="34"/>
  <c r="C5932" i="34" s="1"/>
  <c r="J5931" i="34"/>
  <c r="I5931" i="34"/>
  <c r="H5931" i="34"/>
  <c r="D5931" i="34"/>
  <c r="E5931" i="34" s="1"/>
  <c r="F5931" i="34" s="1"/>
  <c r="B5931" i="34"/>
  <c r="A5931" i="34"/>
  <c r="C5931" i="34" s="1"/>
  <c r="J5930" i="34"/>
  <c r="I5930" i="34"/>
  <c r="H5930" i="34"/>
  <c r="D5930" i="34"/>
  <c r="E5930" i="34" s="1"/>
  <c r="F5930" i="34" s="1"/>
  <c r="C5930" i="34"/>
  <c r="B5930" i="34"/>
  <c r="A5930" i="34"/>
  <c r="J5929" i="34"/>
  <c r="I5929" i="34"/>
  <c r="H5929" i="34"/>
  <c r="C5929" i="34"/>
  <c r="B5929" i="34"/>
  <c r="A5929" i="34"/>
  <c r="D5929" i="34" s="1"/>
  <c r="E5929" i="34" s="1"/>
  <c r="F5929" i="34" s="1"/>
  <c r="J5928" i="34"/>
  <c r="I5928" i="34"/>
  <c r="H5928" i="34"/>
  <c r="C5928" i="34"/>
  <c r="A5928" i="34"/>
  <c r="B5928" i="34" s="1"/>
  <c r="J5927" i="34"/>
  <c r="I5927" i="34"/>
  <c r="H5927" i="34"/>
  <c r="A5927" i="34"/>
  <c r="J5926" i="34"/>
  <c r="I5926" i="34"/>
  <c r="H5926" i="34"/>
  <c r="D5926" i="34"/>
  <c r="A5926" i="34"/>
  <c r="C5926" i="34" s="1"/>
  <c r="J5925" i="34"/>
  <c r="I5925" i="34"/>
  <c r="H5925" i="34"/>
  <c r="D5925" i="34"/>
  <c r="B5925" i="34"/>
  <c r="A5925" i="34"/>
  <c r="C5925" i="34" s="1"/>
  <c r="J5924" i="34"/>
  <c r="I5924" i="34"/>
  <c r="H5924" i="34"/>
  <c r="D5924" i="34"/>
  <c r="E5924" i="34" s="1"/>
  <c r="F5924" i="34" s="1"/>
  <c r="C5924" i="34"/>
  <c r="B5924" i="34"/>
  <c r="A5924" i="34"/>
  <c r="J5923" i="34"/>
  <c r="I5923" i="34"/>
  <c r="H5923" i="34"/>
  <c r="E5923" i="34"/>
  <c r="F5923" i="34" s="1"/>
  <c r="C5923" i="34"/>
  <c r="B5923" i="34"/>
  <c r="A5923" i="34"/>
  <c r="D5923" i="34" s="1"/>
  <c r="J5922" i="34"/>
  <c r="I5922" i="34"/>
  <c r="H5922" i="34"/>
  <c r="C5922" i="34"/>
  <c r="A5922" i="34"/>
  <c r="B5922" i="34" s="1"/>
  <c r="J5921" i="34"/>
  <c r="I5921" i="34"/>
  <c r="H5921" i="34"/>
  <c r="A5921" i="34"/>
  <c r="J5920" i="34"/>
  <c r="I5920" i="34"/>
  <c r="H5920" i="34"/>
  <c r="D5920" i="34"/>
  <c r="A5920" i="34"/>
  <c r="C5920" i="34" s="1"/>
  <c r="J5919" i="34"/>
  <c r="I5919" i="34"/>
  <c r="H5919" i="34"/>
  <c r="D5919" i="34"/>
  <c r="E5919" i="34" s="1"/>
  <c r="F5919" i="34" s="1"/>
  <c r="B5919" i="34"/>
  <c r="A5919" i="34"/>
  <c r="C5919" i="34" s="1"/>
  <c r="J5918" i="34"/>
  <c r="I5918" i="34"/>
  <c r="H5918" i="34"/>
  <c r="D5918" i="34"/>
  <c r="E5918" i="34" s="1"/>
  <c r="F5918" i="34" s="1"/>
  <c r="C5918" i="34"/>
  <c r="B5918" i="34"/>
  <c r="A5918" i="34"/>
  <c r="J5917" i="34"/>
  <c r="I5917" i="34"/>
  <c r="H5917" i="34"/>
  <c r="C5917" i="34"/>
  <c r="B5917" i="34"/>
  <c r="A5917" i="34"/>
  <c r="D5917" i="34" s="1"/>
  <c r="E5917" i="34" s="1"/>
  <c r="F5917" i="34" s="1"/>
  <c r="J5916" i="34"/>
  <c r="I5916" i="34"/>
  <c r="H5916" i="34"/>
  <c r="C5916" i="34"/>
  <c r="A5916" i="34"/>
  <c r="B5916" i="34" s="1"/>
  <c r="J5915" i="34"/>
  <c r="I5915" i="34"/>
  <c r="H5915" i="34"/>
  <c r="A5915" i="34"/>
  <c r="J5914" i="34"/>
  <c r="I5914" i="34"/>
  <c r="H5914" i="34"/>
  <c r="D5914" i="34"/>
  <c r="A5914" i="34"/>
  <c r="C5914" i="34" s="1"/>
  <c r="J5913" i="34"/>
  <c r="I5913" i="34"/>
  <c r="H5913" i="34"/>
  <c r="D5913" i="34"/>
  <c r="B5913" i="34"/>
  <c r="A5913" i="34"/>
  <c r="C5913" i="34" s="1"/>
  <c r="J5912" i="34"/>
  <c r="I5912" i="34"/>
  <c r="H5912" i="34"/>
  <c r="D5912" i="34"/>
  <c r="E5912" i="34" s="1"/>
  <c r="F5912" i="34" s="1"/>
  <c r="C5912" i="34"/>
  <c r="B5912" i="34"/>
  <c r="A5912" i="34"/>
  <c r="J5911" i="34"/>
  <c r="I5911" i="34"/>
  <c r="H5911" i="34"/>
  <c r="E5911" i="34"/>
  <c r="F5911" i="34" s="1"/>
  <c r="C5911" i="34"/>
  <c r="B5911" i="34"/>
  <c r="A5911" i="34"/>
  <c r="D5911" i="34" s="1"/>
  <c r="J5910" i="34"/>
  <c r="I5910" i="34"/>
  <c r="H5910" i="34"/>
  <c r="C5910" i="34"/>
  <c r="A5910" i="34"/>
  <c r="B5910" i="34" s="1"/>
  <c r="J5909" i="34"/>
  <c r="I5909" i="34"/>
  <c r="H5909" i="34"/>
  <c r="A5909" i="34"/>
  <c r="J5908" i="34"/>
  <c r="I5908" i="34"/>
  <c r="H5908" i="34"/>
  <c r="D5908" i="34"/>
  <c r="A5908" i="34"/>
  <c r="C5908" i="34" s="1"/>
  <c r="J5907" i="34"/>
  <c r="I5907" i="34"/>
  <c r="H5907" i="34"/>
  <c r="D5907" i="34"/>
  <c r="B5907" i="34"/>
  <c r="A5907" i="34"/>
  <c r="C5907" i="34" s="1"/>
  <c r="J5906" i="34"/>
  <c r="I5906" i="34"/>
  <c r="H5906" i="34"/>
  <c r="D5906" i="34"/>
  <c r="E5906" i="34" s="1"/>
  <c r="F5906" i="34" s="1"/>
  <c r="C5906" i="34"/>
  <c r="B5906" i="34"/>
  <c r="A5906" i="34"/>
  <c r="J5905" i="34"/>
  <c r="I5905" i="34"/>
  <c r="H5905" i="34"/>
  <c r="E5905" i="34"/>
  <c r="F5905" i="34" s="1"/>
  <c r="C5905" i="34"/>
  <c r="B5905" i="34"/>
  <c r="A5905" i="34"/>
  <c r="D5905" i="34" s="1"/>
  <c r="J5904" i="34"/>
  <c r="I5904" i="34"/>
  <c r="H5904" i="34"/>
  <c r="C5904" i="34"/>
  <c r="A5904" i="34"/>
  <c r="B5904" i="34" s="1"/>
  <c r="J5903" i="34"/>
  <c r="I5903" i="34"/>
  <c r="H5903" i="34"/>
  <c r="A5903" i="34"/>
  <c r="J5902" i="34"/>
  <c r="I5902" i="34"/>
  <c r="H5902" i="34"/>
  <c r="D5902" i="34"/>
  <c r="A5902" i="34"/>
  <c r="C5902" i="34" s="1"/>
  <c r="J5901" i="34"/>
  <c r="I5901" i="34"/>
  <c r="H5901" i="34"/>
  <c r="D5901" i="34"/>
  <c r="B5901" i="34"/>
  <c r="A5901" i="34"/>
  <c r="C5901" i="34" s="1"/>
  <c r="J5900" i="34"/>
  <c r="I5900" i="34"/>
  <c r="H5900" i="34"/>
  <c r="D5900" i="34"/>
  <c r="E5900" i="34" s="1"/>
  <c r="F5900" i="34" s="1"/>
  <c r="C5900" i="34"/>
  <c r="B5900" i="34"/>
  <c r="A5900" i="34"/>
  <c r="J5899" i="34"/>
  <c r="I5899" i="34"/>
  <c r="H5899" i="34"/>
  <c r="E5899" i="34"/>
  <c r="F5899" i="34" s="1"/>
  <c r="C5899" i="34"/>
  <c r="B5899" i="34"/>
  <c r="A5899" i="34"/>
  <c r="D5899" i="34" s="1"/>
  <c r="J5898" i="34"/>
  <c r="I5898" i="34"/>
  <c r="H5898" i="34"/>
  <c r="C5898" i="34"/>
  <c r="A5898" i="34"/>
  <c r="B5898" i="34" s="1"/>
  <c r="J5897" i="34"/>
  <c r="I5897" i="34"/>
  <c r="H5897" i="34"/>
  <c r="A5897" i="34"/>
  <c r="J5896" i="34"/>
  <c r="I5896" i="34"/>
  <c r="H5896" i="34"/>
  <c r="D5896" i="34"/>
  <c r="A5896" i="34"/>
  <c r="C5896" i="34" s="1"/>
  <c r="J5895" i="34"/>
  <c r="I5895" i="34"/>
  <c r="H5895" i="34"/>
  <c r="D5895" i="34"/>
  <c r="B5895" i="34"/>
  <c r="A5895" i="34"/>
  <c r="C5895" i="34" s="1"/>
  <c r="J5894" i="34"/>
  <c r="I5894" i="34"/>
  <c r="H5894" i="34"/>
  <c r="D5894" i="34"/>
  <c r="E5894" i="34" s="1"/>
  <c r="F5894" i="34" s="1"/>
  <c r="C5894" i="34"/>
  <c r="B5894" i="34"/>
  <c r="A5894" i="34"/>
  <c r="J5893" i="34"/>
  <c r="I5893" i="34"/>
  <c r="H5893" i="34"/>
  <c r="E5893" i="34"/>
  <c r="F5893" i="34" s="1"/>
  <c r="C5893" i="34"/>
  <c r="B5893" i="34"/>
  <c r="A5893" i="34"/>
  <c r="D5893" i="34" s="1"/>
  <c r="J5892" i="34"/>
  <c r="I5892" i="34"/>
  <c r="H5892" i="34"/>
  <c r="C5892" i="34"/>
  <c r="A5892" i="34"/>
  <c r="B5892" i="34" s="1"/>
  <c r="J5891" i="34"/>
  <c r="I5891" i="34"/>
  <c r="H5891" i="34"/>
  <c r="A5891" i="34"/>
  <c r="J5890" i="34"/>
  <c r="I5890" i="34"/>
  <c r="H5890" i="34"/>
  <c r="D5890" i="34"/>
  <c r="A5890" i="34"/>
  <c r="C5890" i="34" s="1"/>
  <c r="J5889" i="34"/>
  <c r="I5889" i="34"/>
  <c r="H5889" i="34"/>
  <c r="D5889" i="34"/>
  <c r="B5889" i="34"/>
  <c r="A5889" i="34"/>
  <c r="C5889" i="34" s="1"/>
  <c r="J5888" i="34"/>
  <c r="I5888" i="34"/>
  <c r="H5888" i="34"/>
  <c r="D5888" i="34"/>
  <c r="E5888" i="34" s="1"/>
  <c r="F5888" i="34" s="1"/>
  <c r="C5888" i="34"/>
  <c r="B5888" i="34"/>
  <c r="A5888" i="34"/>
  <c r="J5887" i="34"/>
  <c r="I5887" i="34"/>
  <c r="H5887" i="34"/>
  <c r="B5887" i="34"/>
  <c r="A5887" i="34"/>
  <c r="D5887" i="34" s="1"/>
  <c r="J5886" i="34"/>
  <c r="I5886" i="34"/>
  <c r="H5886" i="34"/>
  <c r="C5886" i="34"/>
  <c r="A5886" i="34"/>
  <c r="B5886" i="34" s="1"/>
  <c r="J5885" i="34"/>
  <c r="I5885" i="34"/>
  <c r="H5885" i="34"/>
  <c r="A5885" i="34"/>
  <c r="J5884" i="34"/>
  <c r="I5884" i="34"/>
  <c r="H5884" i="34"/>
  <c r="D5884" i="34"/>
  <c r="A5884" i="34"/>
  <c r="C5884" i="34" s="1"/>
  <c r="J5883" i="34"/>
  <c r="I5883" i="34"/>
  <c r="H5883" i="34"/>
  <c r="D5883" i="34"/>
  <c r="B5883" i="34"/>
  <c r="A5883" i="34"/>
  <c r="C5883" i="34" s="1"/>
  <c r="J5882" i="34"/>
  <c r="I5882" i="34"/>
  <c r="H5882" i="34"/>
  <c r="D5882" i="34"/>
  <c r="E5882" i="34" s="1"/>
  <c r="F5882" i="34" s="1"/>
  <c r="C5882" i="34"/>
  <c r="B5882" i="34"/>
  <c r="A5882" i="34"/>
  <c r="J5881" i="34"/>
  <c r="I5881" i="34"/>
  <c r="H5881" i="34"/>
  <c r="B5881" i="34"/>
  <c r="A5881" i="34"/>
  <c r="D5881" i="34" s="1"/>
  <c r="J5880" i="34"/>
  <c r="I5880" i="34"/>
  <c r="H5880" i="34"/>
  <c r="C5880" i="34"/>
  <c r="A5880" i="34"/>
  <c r="B5880" i="34" s="1"/>
  <c r="J5879" i="34"/>
  <c r="I5879" i="34"/>
  <c r="H5879" i="34"/>
  <c r="A5879" i="34"/>
  <c r="J5878" i="34"/>
  <c r="I5878" i="34"/>
  <c r="H5878" i="34"/>
  <c r="D5878" i="34"/>
  <c r="A5878" i="34"/>
  <c r="C5878" i="34" s="1"/>
  <c r="J5877" i="34"/>
  <c r="I5877" i="34"/>
  <c r="H5877" i="34"/>
  <c r="D5877" i="34"/>
  <c r="B5877" i="34"/>
  <c r="A5877" i="34"/>
  <c r="C5877" i="34" s="1"/>
  <c r="J5876" i="34"/>
  <c r="I5876" i="34"/>
  <c r="H5876" i="34"/>
  <c r="D5876" i="34"/>
  <c r="C5876" i="34"/>
  <c r="B5876" i="34"/>
  <c r="A5876" i="34"/>
  <c r="J5875" i="34"/>
  <c r="I5875" i="34"/>
  <c r="H5875" i="34"/>
  <c r="C5875" i="34"/>
  <c r="B5875" i="34"/>
  <c r="A5875" i="34"/>
  <c r="D5875" i="34" s="1"/>
  <c r="E5875" i="34" s="1"/>
  <c r="F5875" i="34" s="1"/>
  <c r="J5874" i="34"/>
  <c r="I5874" i="34"/>
  <c r="H5874" i="34"/>
  <c r="C5874" i="34"/>
  <c r="A5874" i="34"/>
  <c r="B5874" i="34" s="1"/>
  <c r="J5873" i="34"/>
  <c r="I5873" i="34"/>
  <c r="H5873" i="34"/>
  <c r="A5873" i="34"/>
  <c r="J5872" i="34"/>
  <c r="I5872" i="34"/>
  <c r="H5872" i="34"/>
  <c r="D5872" i="34"/>
  <c r="A5872" i="34"/>
  <c r="C5872" i="34" s="1"/>
  <c r="J5871" i="34"/>
  <c r="I5871" i="34"/>
  <c r="H5871" i="34"/>
  <c r="D5871" i="34"/>
  <c r="B5871" i="34"/>
  <c r="A5871" i="34"/>
  <c r="C5871" i="34" s="1"/>
  <c r="J5870" i="34"/>
  <c r="I5870" i="34"/>
  <c r="H5870" i="34"/>
  <c r="D5870" i="34"/>
  <c r="E5870" i="34" s="1"/>
  <c r="F5870" i="34" s="1"/>
  <c r="C5870" i="34"/>
  <c r="B5870" i="34"/>
  <c r="A5870" i="34"/>
  <c r="J5869" i="34"/>
  <c r="I5869" i="34"/>
  <c r="H5869" i="34"/>
  <c r="C5869" i="34"/>
  <c r="B5869" i="34"/>
  <c r="A5869" i="34"/>
  <c r="D5869" i="34" s="1"/>
  <c r="E5869" i="34" s="1"/>
  <c r="F5869" i="34" s="1"/>
  <c r="J5868" i="34"/>
  <c r="I5868" i="34"/>
  <c r="H5868" i="34"/>
  <c r="C5868" i="34"/>
  <c r="A5868" i="34"/>
  <c r="B5868" i="34" s="1"/>
  <c r="J5867" i="34"/>
  <c r="I5867" i="34"/>
  <c r="H5867" i="34"/>
  <c r="A5867" i="34"/>
  <c r="J5866" i="34"/>
  <c r="I5866" i="34"/>
  <c r="H5866" i="34"/>
  <c r="D5866" i="34"/>
  <c r="A5866" i="34"/>
  <c r="C5866" i="34" s="1"/>
  <c r="J5865" i="34"/>
  <c r="I5865" i="34"/>
  <c r="H5865" i="34"/>
  <c r="D5865" i="34"/>
  <c r="B5865" i="34"/>
  <c r="A5865" i="34"/>
  <c r="C5865" i="34" s="1"/>
  <c r="J5864" i="34"/>
  <c r="I5864" i="34"/>
  <c r="H5864" i="34"/>
  <c r="D5864" i="34"/>
  <c r="C5864" i="34"/>
  <c r="B5864" i="34"/>
  <c r="A5864" i="34"/>
  <c r="J5863" i="34"/>
  <c r="I5863" i="34"/>
  <c r="H5863" i="34"/>
  <c r="B5863" i="34"/>
  <c r="A5863" i="34"/>
  <c r="D5863" i="34" s="1"/>
  <c r="J5862" i="34"/>
  <c r="I5862" i="34"/>
  <c r="H5862" i="34"/>
  <c r="C5862" i="34"/>
  <c r="A5862" i="34"/>
  <c r="B5862" i="34" s="1"/>
  <c r="J5861" i="34"/>
  <c r="I5861" i="34"/>
  <c r="H5861" i="34"/>
  <c r="A5861" i="34"/>
  <c r="J5860" i="34"/>
  <c r="I5860" i="34"/>
  <c r="H5860" i="34"/>
  <c r="D5860" i="34"/>
  <c r="A5860" i="34"/>
  <c r="C5860" i="34" s="1"/>
  <c r="J5859" i="34"/>
  <c r="I5859" i="34"/>
  <c r="H5859" i="34"/>
  <c r="D5859" i="34"/>
  <c r="B5859" i="34"/>
  <c r="A5859" i="34"/>
  <c r="C5859" i="34" s="1"/>
  <c r="J5858" i="34"/>
  <c r="I5858" i="34"/>
  <c r="H5858" i="34"/>
  <c r="D5858" i="34"/>
  <c r="E5858" i="34" s="1"/>
  <c r="F5858" i="34" s="1"/>
  <c r="C5858" i="34"/>
  <c r="B5858" i="34"/>
  <c r="A5858" i="34"/>
  <c r="J5857" i="34"/>
  <c r="I5857" i="34"/>
  <c r="H5857" i="34"/>
  <c r="B5857" i="34"/>
  <c r="A5857" i="34"/>
  <c r="D5857" i="34" s="1"/>
  <c r="J5856" i="34"/>
  <c r="I5856" i="34"/>
  <c r="H5856" i="34"/>
  <c r="C5856" i="34"/>
  <c r="A5856" i="34"/>
  <c r="B5856" i="34" s="1"/>
  <c r="J5855" i="34"/>
  <c r="I5855" i="34"/>
  <c r="H5855" i="34"/>
  <c r="A5855" i="34"/>
  <c r="J5854" i="34"/>
  <c r="I5854" i="34"/>
  <c r="H5854" i="34"/>
  <c r="D5854" i="34"/>
  <c r="A5854" i="34"/>
  <c r="C5854" i="34" s="1"/>
  <c r="J5853" i="34"/>
  <c r="I5853" i="34"/>
  <c r="H5853" i="34"/>
  <c r="D5853" i="34"/>
  <c r="E5853" i="34" s="1"/>
  <c r="F5853" i="34" s="1"/>
  <c r="B5853" i="34"/>
  <c r="A5853" i="34"/>
  <c r="C5853" i="34" s="1"/>
  <c r="J5852" i="34"/>
  <c r="I5852" i="34"/>
  <c r="H5852" i="34"/>
  <c r="D5852" i="34"/>
  <c r="E5852" i="34" s="1"/>
  <c r="F5852" i="34" s="1"/>
  <c r="C5852" i="34"/>
  <c r="B5852" i="34"/>
  <c r="A5852" i="34"/>
  <c r="J5851" i="34"/>
  <c r="I5851" i="34"/>
  <c r="H5851" i="34"/>
  <c r="B5851" i="34"/>
  <c r="A5851" i="34"/>
  <c r="D5851" i="34" s="1"/>
  <c r="J5850" i="34"/>
  <c r="I5850" i="34"/>
  <c r="H5850" i="34"/>
  <c r="C5850" i="34"/>
  <c r="A5850" i="34"/>
  <c r="B5850" i="34" s="1"/>
  <c r="J5849" i="34"/>
  <c r="I5849" i="34"/>
  <c r="H5849" i="34"/>
  <c r="A5849" i="34"/>
  <c r="J5848" i="34"/>
  <c r="I5848" i="34"/>
  <c r="H5848" i="34"/>
  <c r="D5848" i="34"/>
  <c r="A5848" i="34"/>
  <c r="C5848" i="34" s="1"/>
  <c r="J5847" i="34"/>
  <c r="I5847" i="34"/>
  <c r="H5847" i="34"/>
  <c r="D5847" i="34"/>
  <c r="B5847" i="34"/>
  <c r="A5847" i="34"/>
  <c r="C5847" i="34" s="1"/>
  <c r="J5846" i="34"/>
  <c r="I5846" i="34"/>
  <c r="H5846" i="34"/>
  <c r="D5846" i="34"/>
  <c r="E5846" i="34" s="1"/>
  <c r="F5846" i="34" s="1"/>
  <c r="C5846" i="34"/>
  <c r="B5846" i="34"/>
  <c r="A5846" i="34"/>
  <c r="J5845" i="34"/>
  <c r="I5845" i="34"/>
  <c r="H5845" i="34"/>
  <c r="B5845" i="34"/>
  <c r="A5845" i="34"/>
  <c r="D5845" i="34" s="1"/>
  <c r="J5844" i="34"/>
  <c r="I5844" i="34"/>
  <c r="H5844" i="34"/>
  <c r="C5844" i="34"/>
  <c r="A5844" i="34"/>
  <c r="B5844" i="34" s="1"/>
  <c r="J5843" i="34"/>
  <c r="I5843" i="34"/>
  <c r="H5843" i="34"/>
  <c r="A5843" i="34"/>
  <c r="J5842" i="34"/>
  <c r="I5842" i="34"/>
  <c r="H5842" i="34"/>
  <c r="D5842" i="34"/>
  <c r="A5842" i="34"/>
  <c r="C5842" i="34" s="1"/>
  <c r="J5841" i="34"/>
  <c r="I5841" i="34"/>
  <c r="H5841" i="34"/>
  <c r="D5841" i="34"/>
  <c r="E5841" i="34" s="1"/>
  <c r="F5841" i="34" s="1"/>
  <c r="B5841" i="34"/>
  <c r="A5841" i="34"/>
  <c r="C5841" i="34" s="1"/>
  <c r="J5840" i="34"/>
  <c r="I5840" i="34"/>
  <c r="H5840" i="34"/>
  <c r="D5840" i="34"/>
  <c r="C5840" i="34"/>
  <c r="B5840" i="34"/>
  <c r="E5840" i="34" s="1"/>
  <c r="F5840" i="34" s="1"/>
  <c r="A5840" i="34"/>
  <c r="J5839" i="34"/>
  <c r="I5839" i="34"/>
  <c r="H5839" i="34"/>
  <c r="C5839" i="34"/>
  <c r="A5839" i="34"/>
  <c r="D5839" i="34" s="1"/>
  <c r="J5838" i="34"/>
  <c r="I5838" i="34"/>
  <c r="H5838" i="34"/>
  <c r="C5838" i="34"/>
  <c r="A5838" i="34"/>
  <c r="J5837" i="34"/>
  <c r="I5837" i="34"/>
  <c r="H5837" i="34"/>
  <c r="A5837" i="34"/>
  <c r="J5836" i="34"/>
  <c r="I5836" i="34"/>
  <c r="H5836" i="34"/>
  <c r="D5836" i="34"/>
  <c r="A5836" i="34"/>
  <c r="C5836" i="34" s="1"/>
  <c r="J5835" i="34"/>
  <c r="I5835" i="34"/>
  <c r="H5835" i="34"/>
  <c r="D5835" i="34"/>
  <c r="E5835" i="34" s="1"/>
  <c r="F5835" i="34" s="1"/>
  <c r="B5835" i="34"/>
  <c r="A5835" i="34"/>
  <c r="C5835" i="34" s="1"/>
  <c r="J5834" i="34"/>
  <c r="I5834" i="34"/>
  <c r="H5834" i="34"/>
  <c r="D5834" i="34"/>
  <c r="E5834" i="34" s="1"/>
  <c r="F5834" i="34" s="1"/>
  <c r="C5834" i="34"/>
  <c r="B5834" i="34"/>
  <c r="A5834" i="34"/>
  <c r="J5833" i="34"/>
  <c r="I5833" i="34"/>
  <c r="H5833" i="34"/>
  <c r="C5833" i="34"/>
  <c r="A5833" i="34"/>
  <c r="D5833" i="34" s="1"/>
  <c r="J5832" i="34"/>
  <c r="I5832" i="34"/>
  <c r="H5832" i="34"/>
  <c r="C5832" i="34"/>
  <c r="A5832" i="34"/>
  <c r="J5831" i="34"/>
  <c r="I5831" i="34"/>
  <c r="H5831" i="34"/>
  <c r="A5831" i="34"/>
  <c r="J5830" i="34"/>
  <c r="I5830" i="34"/>
  <c r="H5830" i="34"/>
  <c r="D5830" i="34"/>
  <c r="A5830" i="34"/>
  <c r="C5830" i="34" s="1"/>
  <c r="J5829" i="34"/>
  <c r="I5829" i="34"/>
  <c r="H5829" i="34"/>
  <c r="D5829" i="34"/>
  <c r="E5829" i="34" s="1"/>
  <c r="F5829" i="34" s="1"/>
  <c r="B5829" i="34"/>
  <c r="A5829" i="34"/>
  <c r="C5829" i="34" s="1"/>
  <c r="J5828" i="34"/>
  <c r="I5828" i="34"/>
  <c r="H5828" i="34"/>
  <c r="D5828" i="34"/>
  <c r="C5828" i="34"/>
  <c r="B5828" i="34"/>
  <c r="E5828" i="34" s="1"/>
  <c r="F5828" i="34" s="1"/>
  <c r="A5828" i="34"/>
  <c r="J5827" i="34"/>
  <c r="I5827" i="34"/>
  <c r="H5827" i="34"/>
  <c r="A5827" i="34"/>
  <c r="D5827" i="34" s="1"/>
  <c r="J5826" i="34"/>
  <c r="I5826" i="34"/>
  <c r="H5826" i="34"/>
  <c r="A5826" i="34"/>
  <c r="J5825" i="34"/>
  <c r="I5825" i="34"/>
  <c r="H5825" i="34"/>
  <c r="A5825" i="34"/>
  <c r="J5824" i="34"/>
  <c r="I5824" i="34"/>
  <c r="H5824" i="34"/>
  <c r="A5824" i="34"/>
  <c r="J5823" i="34"/>
  <c r="I5823" i="34"/>
  <c r="H5823" i="34"/>
  <c r="D5823" i="34"/>
  <c r="B5823" i="34"/>
  <c r="E5823" i="34" s="1"/>
  <c r="F5823" i="34" s="1"/>
  <c r="A5823" i="34"/>
  <c r="C5823" i="34" s="1"/>
  <c r="J5822" i="34"/>
  <c r="I5822" i="34"/>
  <c r="H5822" i="34"/>
  <c r="D5822" i="34"/>
  <c r="C5822" i="34"/>
  <c r="B5822" i="34"/>
  <c r="E5822" i="34" s="1"/>
  <c r="F5822" i="34" s="1"/>
  <c r="A5822" i="34"/>
  <c r="J5821" i="34"/>
  <c r="I5821" i="34"/>
  <c r="H5821" i="34"/>
  <c r="C5821" i="34"/>
  <c r="A5821" i="34"/>
  <c r="D5821" i="34" s="1"/>
  <c r="J5820" i="34"/>
  <c r="I5820" i="34"/>
  <c r="H5820" i="34"/>
  <c r="A5820" i="34"/>
  <c r="J5819" i="34"/>
  <c r="I5819" i="34"/>
  <c r="H5819" i="34"/>
  <c r="A5819" i="34"/>
  <c r="C5819" i="34" s="1"/>
  <c r="J5818" i="34"/>
  <c r="I5818" i="34"/>
  <c r="H5818" i="34"/>
  <c r="D5818" i="34"/>
  <c r="A5818" i="34"/>
  <c r="J5817" i="34"/>
  <c r="I5817" i="34"/>
  <c r="H5817" i="34"/>
  <c r="D5817" i="34"/>
  <c r="E5817" i="34" s="1"/>
  <c r="F5817" i="34" s="1"/>
  <c r="B5817" i="34"/>
  <c r="A5817" i="34"/>
  <c r="C5817" i="34" s="1"/>
  <c r="J5816" i="34"/>
  <c r="I5816" i="34"/>
  <c r="H5816" i="34"/>
  <c r="D5816" i="34"/>
  <c r="E5816" i="34" s="1"/>
  <c r="F5816" i="34" s="1"/>
  <c r="C5816" i="34"/>
  <c r="B5816" i="34"/>
  <c r="A5816" i="34"/>
  <c r="J5815" i="34"/>
  <c r="I5815" i="34"/>
  <c r="H5815" i="34"/>
  <c r="A5815" i="34"/>
  <c r="D5815" i="34" s="1"/>
  <c r="J5814" i="34"/>
  <c r="I5814" i="34"/>
  <c r="H5814" i="34"/>
  <c r="C5814" i="34"/>
  <c r="A5814" i="34"/>
  <c r="J5813" i="34"/>
  <c r="I5813" i="34"/>
  <c r="H5813" i="34"/>
  <c r="D5813" i="34"/>
  <c r="C5813" i="34"/>
  <c r="A5813" i="34"/>
  <c r="B5813" i="34" s="1"/>
  <c r="J5812" i="34"/>
  <c r="I5812" i="34"/>
  <c r="H5812" i="34"/>
  <c r="D5812" i="34"/>
  <c r="B5812" i="34"/>
  <c r="A5812" i="34"/>
  <c r="C5812" i="34" s="1"/>
  <c r="J5811" i="34"/>
  <c r="I5811" i="34"/>
  <c r="H5811" i="34"/>
  <c r="D5811" i="34"/>
  <c r="E5811" i="34" s="1"/>
  <c r="F5811" i="34" s="1"/>
  <c r="B5811" i="34"/>
  <c r="A5811" i="34"/>
  <c r="C5811" i="34" s="1"/>
  <c r="J5810" i="34"/>
  <c r="I5810" i="34"/>
  <c r="H5810" i="34"/>
  <c r="E5810" i="34"/>
  <c r="F5810" i="34" s="1"/>
  <c r="D5810" i="34"/>
  <c r="C5810" i="34"/>
  <c r="B5810" i="34"/>
  <c r="A5810" i="34"/>
  <c r="J5809" i="34"/>
  <c r="I5809" i="34"/>
  <c r="H5809" i="34"/>
  <c r="D5809" i="34"/>
  <c r="E5809" i="34" s="1"/>
  <c r="F5809" i="34" s="1"/>
  <c r="C5809" i="34"/>
  <c r="B5809" i="34"/>
  <c r="A5809" i="34"/>
  <c r="J5808" i="34"/>
  <c r="I5808" i="34"/>
  <c r="H5808" i="34"/>
  <c r="C5808" i="34"/>
  <c r="B5808" i="34"/>
  <c r="E5808" i="34" s="1"/>
  <c r="F5808" i="34" s="1"/>
  <c r="A5808" i="34"/>
  <c r="D5808" i="34" s="1"/>
  <c r="J5807" i="34"/>
  <c r="I5807" i="34"/>
  <c r="H5807" i="34"/>
  <c r="A5807" i="34"/>
  <c r="B5807" i="34" s="1"/>
  <c r="J5806" i="34"/>
  <c r="I5806" i="34"/>
  <c r="H5806" i="34"/>
  <c r="A5806" i="34"/>
  <c r="C5806" i="34" s="1"/>
  <c r="J5805" i="34"/>
  <c r="I5805" i="34"/>
  <c r="H5805" i="34"/>
  <c r="D5805" i="34"/>
  <c r="B5805" i="34"/>
  <c r="E5805" i="34" s="1"/>
  <c r="F5805" i="34" s="1"/>
  <c r="A5805" i="34"/>
  <c r="C5805" i="34" s="1"/>
  <c r="J5804" i="34"/>
  <c r="I5804" i="34"/>
  <c r="H5804" i="34"/>
  <c r="D5804" i="34"/>
  <c r="E5804" i="34" s="1"/>
  <c r="F5804" i="34" s="1"/>
  <c r="C5804" i="34"/>
  <c r="B5804" i="34"/>
  <c r="A5804" i="34"/>
  <c r="J5803" i="34"/>
  <c r="I5803" i="34"/>
  <c r="H5803" i="34"/>
  <c r="A5803" i="34"/>
  <c r="C5803" i="34" s="1"/>
  <c r="J5802" i="34"/>
  <c r="I5802" i="34"/>
  <c r="H5802" i="34"/>
  <c r="A5802" i="34"/>
  <c r="D5802" i="34" s="1"/>
  <c r="J5801" i="34"/>
  <c r="I5801" i="34"/>
  <c r="H5801" i="34"/>
  <c r="D5801" i="34"/>
  <c r="E5801" i="34" s="1"/>
  <c r="F5801" i="34" s="1"/>
  <c r="C5801" i="34"/>
  <c r="A5801" i="34"/>
  <c r="B5801" i="34" s="1"/>
  <c r="J5800" i="34"/>
  <c r="I5800" i="34"/>
  <c r="H5800" i="34"/>
  <c r="D5800" i="34"/>
  <c r="B5800" i="34"/>
  <c r="A5800" i="34"/>
  <c r="C5800" i="34" s="1"/>
  <c r="J5799" i="34"/>
  <c r="I5799" i="34"/>
  <c r="H5799" i="34"/>
  <c r="D5799" i="34"/>
  <c r="E5799" i="34" s="1"/>
  <c r="F5799" i="34" s="1"/>
  <c r="B5799" i="34"/>
  <c r="A5799" i="34"/>
  <c r="C5799" i="34" s="1"/>
  <c r="J5798" i="34"/>
  <c r="I5798" i="34"/>
  <c r="H5798" i="34"/>
  <c r="D5798" i="34"/>
  <c r="C5798" i="34"/>
  <c r="E5798" i="34" s="1"/>
  <c r="F5798" i="34" s="1"/>
  <c r="B5798" i="34"/>
  <c r="A5798" i="34"/>
  <c r="J5797" i="34"/>
  <c r="I5797" i="34"/>
  <c r="H5797" i="34"/>
  <c r="D5797" i="34"/>
  <c r="E5797" i="34" s="1"/>
  <c r="F5797" i="34" s="1"/>
  <c r="C5797" i="34"/>
  <c r="B5797" i="34"/>
  <c r="A5797" i="34"/>
  <c r="J5796" i="34"/>
  <c r="I5796" i="34"/>
  <c r="H5796" i="34"/>
  <c r="A5796" i="34"/>
  <c r="D5796" i="34" s="1"/>
  <c r="J5795" i="34"/>
  <c r="I5795" i="34"/>
  <c r="H5795" i="34"/>
  <c r="A5795" i="34"/>
  <c r="B5795" i="34" s="1"/>
  <c r="J5794" i="34"/>
  <c r="I5794" i="34"/>
  <c r="H5794" i="34"/>
  <c r="D5794" i="34"/>
  <c r="C5794" i="34"/>
  <c r="B5794" i="34"/>
  <c r="A5794" i="34"/>
  <c r="J5793" i="34"/>
  <c r="I5793" i="34"/>
  <c r="H5793" i="34"/>
  <c r="D5793" i="34"/>
  <c r="E5793" i="34" s="1"/>
  <c r="F5793" i="34" s="1"/>
  <c r="B5793" i="34"/>
  <c r="A5793" i="34"/>
  <c r="C5793" i="34" s="1"/>
  <c r="J5792" i="34"/>
  <c r="I5792" i="34"/>
  <c r="H5792" i="34"/>
  <c r="E5792" i="34"/>
  <c r="F5792" i="34" s="1"/>
  <c r="D5792" i="34"/>
  <c r="C5792" i="34"/>
  <c r="B5792" i="34"/>
  <c r="A5792" i="34"/>
  <c r="J5791" i="34"/>
  <c r="I5791" i="34"/>
  <c r="H5791" i="34"/>
  <c r="D5791" i="34"/>
  <c r="E5791" i="34" s="1"/>
  <c r="F5791" i="34" s="1"/>
  <c r="C5791" i="34"/>
  <c r="B5791" i="34"/>
  <c r="A5791" i="34"/>
  <c r="J5790" i="34"/>
  <c r="I5790" i="34"/>
  <c r="H5790" i="34"/>
  <c r="C5790" i="34"/>
  <c r="A5790" i="34"/>
  <c r="D5790" i="34" s="1"/>
  <c r="J5789" i="34"/>
  <c r="I5789" i="34"/>
  <c r="H5789" i="34"/>
  <c r="D5789" i="34"/>
  <c r="E5789" i="34" s="1"/>
  <c r="F5789" i="34" s="1"/>
  <c r="C5789" i="34"/>
  <c r="A5789" i="34"/>
  <c r="B5789" i="34" s="1"/>
  <c r="J5788" i="34"/>
  <c r="I5788" i="34"/>
  <c r="H5788" i="34"/>
  <c r="D5788" i="34"/>
  <c r="E5788" i="34" s="1"/>
  <c r="F5788" i="34" s="1"/>
  <c r="C5788" i="34"/>
  <c r="B5788" i="34"/>
  <c r="A5788" i="34"/>
  <c r="J5787" i="34"/>
  <c r="I5787" i="34"/>
  <c r="H5787" i="34"/>
  <c r="A5787" i="34"/>
  <c r="C5787" i="34" s="1"/>
  <c r="J5786" i="34"/>
  <c r="I5786" i="34"/>
  <c r="H5786" i="34"/>
  <c r="D5786" i="34"/>
  <c r="C5786" i="34"/>
  <c r="E5786" i="34" s="1"/>
  <c r="F5786" i="34" s="1"/>
  <c r="B5786" i="34"/>
  <c r="A5786" i="34"/>
  <c r="J5785" i="34"/>
  <c r="I5785" i="34"/>
  <c r="H5785" i="34"/>
  <c r="A5785" i="34"/>
  <c r="D5785" i="34" s="1"/>
  <c r="J5784" i="34"/>
  <c r="I5784" i="34"/>
  <c r="H5784" i="34"/>
  <c r="B5784" i="34"/>
  <c r="A5784" i="34"/>
  <c r="D5784" i="34" s="1"/>
  <c r="J5783" i="34"/>
  <c r="I5783" i="34"/>
  <c r="H5783" i="34"/>
  <c r="D5783" i="34"/>
  <c r="E5783" i="34" s="1"/>
  <c r="F5783" i="34" s="1"/>
  <c r="C5783" i="34"/>
  <c r="B5783" i="34"/>
  <c r="A5783" i="34"/>
  <c r="J5782" i="34"/>
  <c r="I5782" i="34"/>
  <c r="H5782" i="34"/>
  <c r="A5782" i="34"/>
  <c r="D5782" i="34" s="1"/>
  <c r="J5781" i="34"/>
  <c r="I5781" i="34"/>
  <c r="H5781" i="34"/>
  <c r="D5781" i="34"/>
  <c r="B5781" i="34"/>
  <c r="E5781" i="34" s="1"/>
  <c r="F5781" i="34" s="1"/>
  <c r="A5781" i="34"/>
  <c r="C5781" i="34" s="1"/>
  <c r="J5780" i="34"/>
  <c r="I5780" i="34"/>
  <c r="H5780" i="34"/>
  <c r="D5780" i="34"/>
  <c r="E5780" i="34" s="1"/>
  <c r="F5780" i="34" s="1"/>
  <c r="C5780" i="34"/>
  <c r="B5780" i="34"/>
  <c r="A5780" i="34"/>
  <c r="J5779" i="34"/>
  <c r="I5779" i="34"/>
  <c r="H5779" i="34"/>
  <c r="A5779" i="34"/>
  <c r="D5779" i="34" s="1"/>
  <c r="J5778" i="34"/>
  <c r="I5778" i="34"/>
  <c r="H5778" i="34"/>
  <c r="D5778" i="34"/>
  <c r="E5778" i="34" s="1"/>
  <c r="F5778" i="34" s="1"/>
  <c r="C5778" i="34"/>
  <c r="B5778" i="34"/>
  <c r="A5778" i="34"/>
  <c r="J5777" i="34"/>
  <c r="I5777" i="34"/>
  <c r="H5777" i="34"/>
  <c r="A5777" i="34"/>
  <c r="D5777" i="34" s="1"/>
  <c r="J5776" i="34"/>
  <c r="I5776" i="34"/>
  <c r="H5776" i="34"/>
  <c r="D5776" i="34"/>
  <c r="C5776" i="34"/>
  <c r="B5776" i="34"/>
  <c r="A5776" i="34"/>
  <c r="J5775" i="34"/>
  <c r="I5775" i="34"/>
  <c r="H5775" i="34"/>
  <c r="B5775" i="34"/>
  <c r="A5775" i="34"/>
  <c r="C5775" i="34" s="1"/>
  <c r="J5774" i="34"/>
  <c r="I5774" i="34"/>
  <c r="H5774" i="34"/>
  <c r="E5774" i="34"/>
  <c r="F5774" i="34" s="1"/>
  <c r="D5774" i="34"/>
  <c r="C5774" i="34"/>
  <c r="B5774" i="34"/>
  <c r="A5774" i="34"/>
  <c r="J5773" i="34"/>
  <c r="I5773" i="34"/>
  <c r="H5773" i="34"/>
  <c r="C5773" i="34"/>
  <c r="A5773" i="34"/>
  <c r="D5773" i="34" s="1"/>
  <c r="J5772" i="34"/>
  <c r="I5772" i="34"/>
  <c r="H5772" i="34"/>
  <c r="A5772" i="34"/>
  <c r="D5772" i="34" s="1"/>
  <c r="J5771" i="34"/>
  <c r="I5771" i="34"/>
  <c r="H5771" i="34"/>
  <c r="E5771" i="34"/>
  <c r="F5771" i="34" s="1"/>
  <c r="D5771" i="34"/>
  <c r="C5771" i="34"/>
  <c r="B5771" i="34"/>
  <c r="A5771" i="34"/>
  <c r="J5770" i="34"/>
  <c r="I5770" i="34"/>
  <c r="H5770" i="34"/>
  <c r="B5770" i="34"/>
  <c r="A5770" i="34"/>
  <c r="D5770" i="34" s="1"/>
  <c r="J5769" i="34"/>
  <c r="I5769" i="34"/>
  <c r="H5769" i="34"/>
  <c r="E5769" i="34"/>
  <c r="F5769" i="34" s="1"/>
  <c r="D5769" i="34"/>
  <c r="B5769" i="34"/>
  <c r="A5769" i="34"/>
  <c r="C5769" i="34" s="1"/>
  <c r="J5768" i="34"/>
  <c r="I5768" i="34"/>
  <c r="H5768" i="34"/>
  <c r="D5768" i="34"/>
  <c r="E5768" i="34" s="1"/>
  <c r="F5768" i="34" s="1"/>
  <c r="C5768" i="34"/>
  <c r="B5768" i="34"/>
  <c r="A5768" i="34"/>
  <c r="J5767" i="34"/>
  <c r="I5767" i="34"/>
  <c r="H5767" i="34"/>
  <c r="D5767" i="34"/>
  <c r="A5767" i="34"/>
  <c r="C5767" i="34" s="1"/>
  <c r="J5766" i="34"/>
  <c r="I5766" i="34"/>
  <c r="H5766" i="34"/>
  <c r="E5766" i="34"/>
  <c r="F5766" i="34" s="1"/>
  <c r="D5766" i="34"/>
  <c r="C5766" i="34"/>
  <c r="B5766" i="34"/>
  <c r="A5766" i="34"/>
  <c r="J5765" i="34"/>
  <c r="I5765" i="34"/>
  <c r="H5765" i="34"/>
  <c r="B5765" i="34"/>
  <c r="A5765" i="34"/>
  <c r="D5765" i="34" s="1"/>
  <c r="J5764" i="34"/>
  <c r="I5764" i="34"/>
  <c r="H5764" i="34"/>
  <c r="D5764" i="34"/>
  <c r="E5764" i="34" s="1"/>
  <c r="F5764" i="34" s="1"/>
  <c r="C5764" i="34"/>
  <c r="B5764" i="34"/>
  <c r="A5764" i="34"/>
  <c r="J5763" i="34"/>
  <c r="I5763" i="34"/>
  <c r="H5763" i="34"/>
  <c r="A5763" i="34"/>
  <c r="C5763" i="34" s="1"/>
  <c r="J5762" i="34"/>
  <c r="I5762" i="34"/>
  <c r="H5762" i="34"/>
  <c r="D5762" i="34"/>
  <c r="C5762" i="34"/>
  <c r="E5762" i="34" s="1"/>
  <c r="F5762" i="34" s="1"/>
  <c r="B5762" i="34"/>
  <c r="A5762" i="34"/>
  <c r="J5761" i="34"/>
  <c r="I5761" i="34"/>
  <c r="H5761" i="34"/>
  <c r="D5761" i="34"/>
  <c r="A5761" i="34"/>
  <c r="C5761" i="34" s="1"/>
  <c r="J5760" i="34"/>
  <c r="I5760" i="34"/>
  <c r="H5760" i="34"/>
  <c r="B5760" i="34"/>
  <c r="A5760" i="34"/>
  <c r="D5760" i="34" s="1"/>
  <c r="J5759" i="34"/>
  <c r="I5759" i="34"/>
  <c r="H5759" i="34"/>
  <c r="D5759" i="34"/>
  <c r="E5759" i="34" s="1"/>
  <c r="F5759" i="34" s="1"/>
  <c r="C5759" i="34"/>
  <c r="B5759" i="34"/>
  <c r="A5759" i="34"/>
  <c r="J5758" i="34"/>
  <c r="I5758" i="34"/>
  <c r="H5758" i="34"/>
  <c r="A5758" i="34"/>
  <c r="D5758" i="34" s="1"/>
  <c r="J5757" i="34"/>
  <c r="I5757" i="34"/>
  <c r="H5757" i="34"/>
  <c r="D5757" i="34"/>
  <c r="B5757" i="34"/>
  <c r="E5757" i="34" s="1"/>
  <c r="F5757" i="34" s="1"/>
  <c r="A5757" i="34"/>
  <c r="C5757" i="34" s="1"/>
  <c r="J5756" i="34"/>
  <c r="I5756" i="34"/>
  <c r="H5756" i="34"/>
  <c r="D5756" i="34"/>
  <c r="E5756" i="34" s="1"/>
  <c r="F5756" i="34" s="1"/>
  <c r="C5756" i="34"/>
  <c r="B5756" i="34"/>
  <c r="A5756" i="34"/>
  <c r="J5755" i="34"/>
  <c r="I5755" i="34"/>
  <c r="H5755" i="34"/>
  <c r="A5755" i="34"/>
  <c r="D5755" i="34" s="1"/>
  <c r="J5754" i="34"/>
  <c r="I5754" i="34"/>
  <c r="H5754" i="34"/>
  <c r="D5754" i="34"/>
  <c r="E5754" i="34" s="1"/>
  <c r="F5754" i="34" s="1"/>
  <c r="C5754" i="34"/>
  <c r="B5754" i="34"/>
  <c r="A5754" i="34"/>
  <c r="J5753" i="34"/>
  <c r="I5753" i="34"/>
  <c r="H5753" i="34"/>
  <c r="A5753" i="34"/>
  <c r="D5753" i="34" s="1"/>
  <c r="J5752" i="34"/>
  <c r="I5752" i="34"/>
  <c r="H5752" i="34"/>
  <c r="D5752" i="34"/>
  <c r="C5752" i="34"/>
  <c r="B5752" i="34"/>
  <c r="A5752" i="34"/>
  <c r="J5751" i="34"/>
  <c r="I5751" i="34"/>
  <c r="H5751" i="34"/>
  <c r="B5751" i="34"/>
  <c r="A5751" i="34"/>
  <c r="C5751" i="34" s="1"/>
  <c r="J5750" i="34"/>
  <c r="I5750" i="34"/>
  <c r="H5750" i="34"/>
  <c r="E5750" i="34"/>
  <c r="F5750" i="34" s="1"/>
  <c r="D5750" i="34"/>
  <c r="C5750" i="34"/>
  <c r="B5750" i="34"/>
  <c r="A5750" i="34"/>
  <c r="J5749" i="34"/>
  <c r="I5749" i="34"/>
  <c r="H5749" i="34"/>
  <c r="D5749" i="34"/>
  <c r="C5749" i="34"/>
  <c r="A5749" i="34"/>
  <c r="B5749" i="34" s="1"/>
  <c r="J5748" i="34"/>
  <c r="I5748" i="34"/>
  <c r="H5748" i="34"/>
  <c r="A5748" i="34"/>
  <c r="D5748" i="34" s="1"/>
  <c r="J5747" i="34"/>
  <c r="I5747" i="34"/>
  <c r="H5747" i="34"/>
  <c r="E5747" i="34"/>
  <c r="F5747" i="34" s="1"/>
  <c r="D5747" i="34"/>
  <c r="C5747" i="34"/>
  <c r="B5747" i="34"/>
  <c r="A5747" i="34"/>
  <c r="J5746" i="34"/>
  <c r="I5746" i="34"/>
  <c r="H5746" i="34"/>
  <c r="B5746" i="34"/>
  <c r="A5746" i="34"/>
  <c r="D5746" i="34" s="1"/>
  <c r="J5745" i="34"/>
  <c r="I5745" i="34"/>
  <c r="H5745" i="34"/>
  <c r="E5745" i="34"/>
  <c r="F5745" i="34" s="1"/>
  <c r="D5745" i="34"/>
  <c r="B5745" i="34"/>
  <c r="A5745" i="34"/>
  <c r="C5745" i="34" s="1"/>
  <c r="J5744" i="34"/>
  <c r="I5744" i="34"/>
  <c r="H5744" i="34"/>
  <c r="D5744" i="34"/>
  <c r="E5744" i="34" s="1"/>
  <c r="F5744" i="34" s="1"/>
  <c r="C5744" i="34"/>
  <c r="B5744" i="34"/>
  <c r="A5744" i="34"/>
  <c r="J5743" i="34"/>
  <c r="I5743" i="34"/>
  <c r="H5743" i="34"/>
  <c r="D5743" i="34"/>
  <c r="A5743" i="34"/>
  <c r="C5743" i="34" s="1"/>
  <c r="J5742" i="34"/>
  <c r="I5742" i="34"/>
  <c r="H5742" i="34"/>
  <c r="E5742" i="34"/>
  <c r="F5742" i="34" s="1"/>
  <c r="D5742" i="34"/>
  <c r="C5742" i="34"/>
  <c r="B5742" i="34"/>
  <c r="A5742" i="34"/>
  <c r="J5741" i="34"/>
  <c r="I5741" i="34"/>
  <c r="H5741" i="34"/>
  <c r="B5741" i="34"/>
  <c r="A5741" i="34"/>
  <c r="D5741" i="34" s="1"/>
  <c r="J5740" i="34"/>
  <c r="I5740" i="34"/>
  <c r="H5740" i="34"/>
  <c r="D5740" i="34"/>
  <c r="E5740" i="34" s="1"/>
  <c r="F5740" i="34" s="1"/>
  <c r="C5740" i="34"/>
  <c r="B5740" i="34"/>
  <c r="A5740" i="34"/>
  <c r="J5739" i="34"/>
  <c r="I5739" i="34"/>
  <c r="H5739" i="34"/>
  <c r="A5739" i="34"/>
  <c r="C5739" i="34" s="1"/>
  <c r="J5738" i="34"/>
  <c r="I5738" i="34"/>
  <c r="H5738" i="34"/>
  <c r="D5738" i="34"/>
  <c r="C5738" i="34"/>
  <c r="E5738" i="34" s="1"/>
  <c r="F5738" i="34" s="1"/>
  <c r="B5738" i="34"/>
  <c r="A5738" i="34"/>
  <c r="J5737" i="34"/>
  <c r="I5737" i="34"/>
  <c r="H5737" i="34"/>
  <c r="D5737" i="34"/>
  <c r="A5737" i="34"/>
  <c r="C5737" i="34" s="1"/>
  <c r="J5736" i="34"/>
  <c r="I5736" i="34"/>
  <c r="H5736" i="34"/>
  <c r="B5736" i="34"/>
  <c r="A5736" i="34"/>
  <c r="D5736" i="34" s="1"/>
  <c r="J5735" i="34"/>
  <c r="I5735" i="34"/>
  <c r="H5735" i="34"/>
  <c r="D5735" i="34"/>
  <c r="E5735" i="34" s="1"/>
  <c r="F5735" i="34" s="1"/>
  <c r="C5735" i="34"/>
  <c r="B5735" i="34"/>
  <c r="A5735" i="34"/>
  <c r="J5734" i="34"/>
  <c r="I5734" i="34"/>
  <c r="H5734" i="34"/>
  <c r="A5734" i="34"/>
  <c r="D5734" i="34" s="1"/>
  <c r="J5733" i="34"/>
  <c r="I5733" i="34"/>
  <c r="H5733" i="34"/>
  <c r="D5733" i="34"/>
  <c r="C5733" i="34"/>
  <c r="E5733" i="34" s="1"/>
  <c r="F5733" i="34" s="1"/>
  <c r="A5733" i="34"/>
  <c r="B5733" i="34" s="1"/>
  <c r="J5732" i="34"/>
  <c r="I5732" i="34"/>
  <c r="H5732" i="34"/>
  <c r="D5732" i="34"/>
  <c r="A5732" i="34"/>
  <c r="C5732" i="34" s="1"/>
  <c r="J5731" i="34"/>
  <c r="I5731" i="34"/>
  <c r="H5731" i="34"/>
  <c r="B5731" i="34"/>
  <c r="A5731" i="34"/>
  <c r="D5731" i="34" s="1"/>
  <c r="J5730" i="34"/>
  <c r="I5730" i="34"/>
  <c r="H5730" i="34"/>
  <c r="C5730" i="34"/>
  <c r="A5730" i="34"/>
  <c r="B5730" i="34" s="1"/>
  <c r="J5729" i="34"/>
  <c r="I5729" i="34"/>
  <c r="H5729" i="34"/>
  <c r="D5729" i="34"/>
  <c r="E5729" i="34" s="1"/>
  <c r="F5729" i="34" s="1"/>
  <c r="C5729" i="34"/>
  <c r="A5729" i="34"/>
  <c r="B5729" i="34" s="1"/>
  <c r="J5728" i="34"/>
  <c r="I5728" i="34"/>
  <c r="H5728" i="34"/>
  <c r="A5728" i="34"/>
  <c r="D5728" i="34" s="1"/>
  <c r="J5727" i="34"/>
  <c r="I5727" i="34"/>
  <c r="H5727" i="34"/>
  <c r="D5727" i="34"/>
  <c r="C5727" i="34"/>
  <c r="A5727" i="34"/>
  <c r="B5727" i="34" s="1"/>
  <c r="J5726" i="34"/>
  <c r="I5726" i="34"/>
  <c r="H5726" i="34"/>
  <c r="D5726" i="34"/>
  <c r="A5726" i="34"/>
  <c r="C5726" i="34" s="1"/>
  <c r="J5725" i="34"/>
  <c r="I5725" i="34"/>
  <c r="H5725" i="34"/>
  <c r="B5725" i="34"/>
  <c r="A5725" i="34"/>
  <c r="D5725" i="34" s="1"/>
  <c r="J5724" i="34"/>
  <c r="I5724" i="34"/>
  <c r="H5724" i="34"/>
  <c r="C5724" i="34"/>
  <c r="A5724" i="34"/>
  <c r="B5724" i="34" s="1"/>
  <c r="J5723" i="34"/>
  <c r="I5723" i="34"/>
  <c r="H5723" i="34"/>
  <c r="D5723" i="34"/>
  <c r="E5723" i="34" s="1"/>
  <c r="F5723" i="34" s="1"/>
  <c r="C5723" i="34"/>
  <c r="A5723" i="34"/>
  <c r="B5723" i="34" s="1"/>
  <c r="J5722" i="34"/>
  <c r="I5722" i="34"/>
  <c r="H5722" i="34"/>
  <c r="A5722" i="34"/>
  <c r="D5722" i="34" s="1"/>
  <c r="J5721" i="34"/>
  <c r="I5721" i="34"/>
  <c r="H5721" i="34"/>
  <c r="D5721" i="34"/>
  <c r="C5721" i="34"/>
  <c r="A5721" i="34"/>
  <c r="B5721" i="34" s="1"/>
  <c r="J5720" i="34"/>
  <c r="I5720" i="34"/>
  <c r="H5720" i="34"/>
  <c r="D5720" i="34"/>
  <c r="A5720" i="34"/>
  <c r="C5720" i="34" s="1"/>
  <c r="J5719" i="34"/>
  <c r="I5719" i="34"/>
  <c r="H5719" i="34"/>
  <c r="B5719" i="34"/>
  <c r="A5719" i="34"/>
  <c r="D5719" i="34" s="1"/>
  <c r="J5718" i="34"/>
  <c r="I5718" i="34"/>
  <c r="H5718" i="34"/>
  <c r="C5718" i="34"/>
  <c r="A5718" i="34"/>
  <c r="B5718" i="34" s="1"/>
  <c r="J5717" i="34"/>
  <c r="I5717" i="34"/>
  <c r="H5717" i="34"/>
  <c r="D5717" i="34"/>
  <c r="C5717" i="34"/>
  <c r="A5717" i="34"/>
  <c r="B5717" i="34" s="1"/>
  <c r="J5716" i="34"/>
  <c r="I5716" i="34"/>
  <c r="H5716" i="34"/>
  <c r="A5716" i="34"/>
  <c r="D5716" i="34" s="1"/>
  <c r="J5715" i="34"/>
  <c r="I5715" i="34"/>
  <c r="H5715" i="34"/>
  <c r="D5715" i="34"/>
  <c r="C5715" i="34"/>
  <c r="E5715" i="34" s="1"/>
  <c r="F5715" i="34" s="1"/>
  <c r="A5715" i="34"/>
  <c r="B5715" i="34" s="1"/>
  <c r="J5714" i="34"/>
  <c r="I5714" i="34"/>
  <c r="H5714" i="34"/>
  <c r="D5714" i="34"/>
  <c r="A5714" i="34"/>
  <c r="C5714" i="34" s="1"/>
  <c r="J5713" i="34"/>
  <c r="I5713" i="34"/>
  <c r="H5713" i="34"/>
  <c r="B5713" i="34"/>
  <c r="A5713" i="34"/>
  <c r="D5713" i="34" s="1"/>
  <c r="J5712" i="34"/>
  <c r="I5712" i="34"/>
  <c r="H5712" i="34"/>
  <c r="C5712" i="34"/>
  <c r="A5712" i="34"/>
  <c r="B5712" i="34" s="1"/>
  <c r="J5711" i="34"/>
  <c r="I5711" i="34"/>
  <c r="H5711" i="34"/>
  <c r="D5711" i="34"/>
  <c r="E5711" i="34" s="1"/>
  <c r="F5711" i="34" s="1"/>
  <c r="C5711" i="34"/>
  <c r="A5711" i="34"/>
  <c r="B5711" i="34" s="1"/>
  <c r="J5710" i="34"/>
  <c r="I5710" i="34"/>
  <c r="H5710" i="34"/>
  <c r="A5710" i="34"/>
  <c r="D5710" i="34" s="1"/>
  <c r="J5709" i="34"/>
  <c r="I5709" i="34"/>
  <c r="H5709" i="34"/>
  <c r="D5709" i="34"/>
  <c r="C5709" i="34"/>
  <c r="A5709" i="34"/>
  <c r="B5709" i="34" s="1"/>
  <c r="J5708" i="34"/>
  <c r="I5708" i="34"/>
  <c r="H5708" i="34"/>
  <c r="A5708" i="34"/>
  <c r="J5707" i="34"/>
  <c r="I5707" i="34"/>
  <c r="H5707" i="34"/>
  <c r="B5707" i="34"/>
  <c r="A5707" i="34"/>
  <c r="D5707" i="34" s="1"/>
  <c r="J5706" i="34"/>
  <c r="I5706" i="34"/>
  <c r="H5706" i="34"/>
  <c r="C5706" i="34"/>
  <c r="A5706" i="34"/>
  <c r="B5706" i="34" s="1"/>
  <c r="J5705" i="34"/>
  <c r="I5705" i="34"/>
  <c r="H5705" i="34"/>
  <c r="D5705" i="34"/>
  <c r="E5705" i="34" s="1"/>
  <c r="F5705" i="34" s="1"/>
  <c r="C5705" i="34"/>
  <c r="A5705" i="34"/>
  <c r="B5705" i="34" s="1"/>
  <c r="J5704" i="34"/>
  <c r="I5704" i="34"/>
  <c r="H5704" i="34"/>
  <c r="A5704" i="34"/>
  <c r="D5704" i="34" s="1"/>
  <c r="J5703" i="34"/>
  <c r="I5703" i="34"/>
  <c r="H5703" i="34"/>
  <c r="D5703" i="34"/>
  <c r="C5703" i="34"/>
  <c r="E5703" i="34" s="1"/>
  <c r="F5703" i="34" s="1"/>
  <c r="A5703" i="34"/>
  <c r="B5703" i="34" s="1"/>
  <c r="J5702" i="34"/>
  <c r="I5702" i="34"/>
  <c r="H5702" i="34"/>
  <c r="A5702" i="34"/>
  <c r="J5701" i="34"/>
  <c r="I5701" i="34"/>
  <c r="H5701" i="34"/>
  <c r="B5701" i="34"/>
  <c r="A5701" i="34"/>
  <c r="D5701" i="34" s="1"/>
  <c r="J5700" i="34"/>
  <c r="I5700" i="34"/>
  <c r="H5700" i="34"/>
  <c r="C5700" i="34"/>
  <c r="A5700" i="34"/>
  <c r="B5700" i="34" s="1"/>
  <c r="J5699" i="34"/>
  <c r="I5699" i="34"/>
  <c r="H5699" i="34"/>
  <c r="D5699" i="34"/>
  <c r="E5699" i="34" s="1"/>
  <c r="F5699" i="34" s="1"/>
  <c r="C5699" i="34"/>
  <c r="A5699" i="34"/>
  <c r="B5699" i="34" s="1"/>
  <c r="J5698" i="34"/>
  <c r="I5698" i="34"/>
  <c r="H5698" i="34"/>
  <c r="A5698" i="34"/>
  <c r="D5698" i="34" s="1"/>
  <c r="J5697" i="34"/>
  <c r="I5697" i="34"/>
  <c r="H5697" i="34"/>
  <c r="D5697" i="34"/>
  <c r="C5697" i="34"/>
  <c r="A5697" i="34"/>
  <c r="B5697" i="34" s="1"/>
  <c r="J5696" i="34"/>
  <c r="I5696" i="34"/>
  <c r="H5696" i="34"/>
  <c r="A5696" i="34"/>
  <c r="J5695" i="34"/>
  <c r="I5695" i="34"/>
  <c r="H5695" i="34"/>
  <c r="B5695" i="34"/>
  <c r="A5695" i="34"/>
  <c r="D5695" i="34" s="1"/>
  <c r="J5694" i="34"/>
  <c r="I5694" i="34"/>
  <c r="H5694" i="34"/>
  <c r="C5694" i="34"/>
  <c r="A5694" i="34"/>
  <c r="B5694" i="34" s="1"/>
  <c r="J5693" i="34"/>
  <c r="I5693" i="34"/>
  <c r="H5693" i="34"/>
  <c r="D5693" i="34"/>
  <c r="C5693" i="34"/>
  <c r="A5693" i="34"/>
  <c r="B5693" i="34" s="1"/>
  <c r="J5692" i="34"/>
  <c r="I5692" i="34"/>
  <c r="H5692" i="34"/>
  <c r="A5692" i="34"/>
  <c r="D5692" i="34" s="1"/>
  <c r="J5691" i="34"/>
  <c r="I5691" i="34"/>
  <c r="H5691" i="34"/>
  <c r="D5691" i="34"/>
  <c r="C5691" i="34"/>
  <c r="A5691" i="34"/>
  <c r="B5691" i="34" s="1"/>
  <c r="J5690" i="34"/>
  <c r="I5690" i="34"/>
  <c r="H5690" i="34"/>
  <c r="A5690" i="34"/>
  <c r="J5689" i="34"/>
  <c r="I5689" i="34"/>
  <c r="H5689" i="34"/>
  <c r="B5689" i="34"/>
  <c r="A5689" i="34"/>
  <c r="D5689" i="34" s="1"/>
  <c r="J5688" i="34"/>
  <c r="I5688" i="34"/>
  <c r="H5688" i="34"/>
  <c r="C5688" i="34"/>
  <c r="A5688" i="34"/>
  <c r="B5688" i="34" s="1"/>
  <c r="J5687" i="34"/>
  <c r="I5687" i="34"/>
  <c r="H5687" i="34"/>
  <c r="D5687" i="34"/>
  <c r="E5687" i="34" s="1"/>
  <c r="F5687" i="34" s="1"/>
  <c r="C5687" i="34"/>
  <c r="A5687" i="34"/>
  <c r="B5687" i="34" s="1"/>
  <c r="J5686" i="34"/>
  <c r="I5686" i="34"/>
  <c r="H5686" i="34"/>
  <c r="A5686" i="34"/>
  <c r="D5686" i="34" s="1"/>
  <c r="J5685" i="34"/>
  <c r="I5685" i="34"/>
  <c r="H5685" i="34"/>
  <c r="D5685" i="34"/>
  <c r="C5685" i="34"/>
  <c r="E5685" i="34" s="1"/>
  <c r="F5685" i="34" s="1"/>
  <c r="A5685" i="34"/>
  <c r="B5685" i="34" s="1"/>
  <c r="J5684" i="34"/>
  <c r="I5684" i="34"/>
  <c r="H5684" i="34"/>
  <c r="A5684" i="34"/>
  <c r="J5683" i="34"/>
  <c r="I5683" i="34"/>
  <c r="H5683" i="34"/>
  <c r="B5683" i="34"/>
  <c r="A5683" i="34"/>
  <c r="D5683" i="34" s="1"/>
  <c r="J5682" i="34"/>
  <c r="I5682" i="34"/>
  <c r="H5682" i="34"/>
  <c r="C5682" i="34"/>
  <c r="A5682" i="34"/>
  <c r="B5682" i="34" s="1"/>
  <c r="J5681" i="34"/>
  <c r="I5681" i="34"/>
  <c r="H5681" i="34"/>
  <c r="D5681" i="34"/>
  <c r="E5681" i="34" s="1"/>
  <c r="F5681" i="34" s="1"/>
  <c r="C5681" i="34"/>
  <c r="A5681" i="34"/>
  <c r="B5681" i="34" s="1"/>
  <c r="J5680" i="34"/>
  <c r="I5680" i="34"/>
  <c r="H5680" i="34"/>
  <c r="A5680" i="34"/>
  <c r="D5680" i="34" s="1"/>
  <c r="J5679" i="34"/>
  <c r="I5679" i="34"/>
  <c r="H5679" i="34"/>
  <c r="D5679" i="34"/>
  <c r="C5679" i="34"/>
  <c r="A5679" i="34"/>
  <c r="B5679" i="34" s="1"/>
  <c r="J5678" i="34"/>
  <c r="I5678" i="34"/>
  <c r="H5678" i="34"/>
  <c r="A5678" i="34"/>
  <c r="J5677" i="34"/>
  <c r="I5677" i="34"/>
  <c r="H5677" i="34"/>
  <c r="B5677" i="34"/>
  <c r="A5677" i="34"/>
  <c r="D5677" i="34" s="1"/>
  <c r="J5676" i="34"/>
  <c r="I5676" i="34"/>
  <c r="H5676" i="34"/>
  <c r="C5676" i="34"/>
  <c r="A5676" i="34"/>
  <c r="B5676" i="34" s="1"/>
  <c r="J5675" i="34"/>
  <c r="I5675" i="34"/>
  <c r="H5675" i="34"/>
  <c r="D5675" i="34"/>
  <c r="C5675" i="34"/>
  <c r="A5675" i="34"/>
  <c r="B5675" i="34" s="1"/>
  <c r="J5674" i="34"/>
  <c r="I5674" i="34"/>
  <c r="H5674" i="34"/>
  <c r="A5674" i="34"/>
  <c r="D5674" i="34" s="1"/>
  <c r="J5673" i="34"/>
  <c r="I5673" i="34"/>
  <c r="H5673" i="34"/>
  <c r="D5673" i="34"/>
  <c r="E5673" i="34" s="1"/>
  <c r="F5673" i="34" s="1"/>
  <c r="C5673" i="34"/>
  <c r="A5673" i="34"/>
  <c r="B5673" i="34" s="1"/>
  <c r="J5672" i="34"/>
  <c r="I5672" i="34"/>
  <c r="H5672" i="34"/>
  <c r="A5672" i="34"/>
  <c r="J5671" i="34"/>
  <c r="I5671" i="34"/>
  <c r="H5671" i="34"/>
  <c r="B5671" i="34"/>
  <c r="A5671" i="34"/>
  <c r="D5671" i="34" s="1"/>
  <c r="J5670" i="34"/>
  <c r="I5670" i="34"/>
  <c r="H5670" i="34"/>
  <c r="C5670" i="34"/>
  <c r="A5670" i="34"/>
  <c r="B5670" i="34" s="1"/>
  <c r="J5669" i="34"/>
  <c r="I5669" i="34"/>
  <c r="H5669" i="34"/>
  <c r="D5669" i="34"/>
  <c r="E5669" i="34" s="1"/>
  <c r="F5669" i="34" s="1"/>
  <c r="C5669" i="34"/>
  <c r="A5669" i="34"/>
  <c r="B5669" i="34" s="1"/>
  <c r="J5668" i="34"/>
  <c r="I5668" i="34"/>
  <c r="H5668" i="34"/>
  <c r="A5668" i="34"/>
  <c r="D5668" i="34" s="1"/>
  <c r="J5667" i="34"/>
  <c r="I5667" i="34"/>
  <c r="H5667" i="34"/>
  <c r="D5667" i="34"/>
  <c r="C5667" i="34"/>
  <c r="A5667" i="34"/>
  <c r="B5667" i="34" s="1"/>
  <c r="J5666" i="34"/>
  <c r="I5666" i="34"/>
  <c r="H5666" i="34"/>
  <c r="A5666" i="34"/>
  <c r="J5665" i="34"/>
  <c r="I5665" i="34"/>
  <c r="H5665" i="34"/>
  <c r="B5665" i="34"/>
  <c r="A5665" i="34"/>
  <c r="D5665" i="34" s="1"/>
  <c r="J5664" i="34"/>
  <c r="I5664" i="34"/>
  <c r="H5664" i="34"/>
  <c r="C5664" i="34"/>
  <c r="A5664" i="34"/>
  <c r="B5664" i="34" s="1"/>
  <c r="J5663" i="34"/>
  <c r="I5663" i="34"/>
  <c r="H5663" i="34"/>
  <c r="D5663" i="34"/>
  <c r="E5663" i="34" s="1"/>
  <c r="F5663" i="34" s="1"/>
  <c r="C5663" i="34"/>
  <c r="A5663" i="34"/>
  <c r="B5663" i="34" s="1"/>
  <c r="J5662" i="34"/>
  <c r="I5662" i="34"/>
  <c r="H5662" i="34"/>
  <c r="A5662" i="34"/>
  <c r="D5662" i="34" s="1"/>
  <c r="J5661" i="34"/>
  <c r="I5661" i="34"/>
  <c r="H5661" i="34"/>
  <c r="D5661" i="34"/>
  <c r="C5661" i="34"/>
  <c r="A5661" i="34"/>
  <c r="B5661" i="34" s="1"/>
  <c r="J5660" i="34"/>
  <c r="I5660" i="34"/>
  <c r="H5660" i="34"/>
  <c r="A5660" i="34"/>
  <c r="J5659" i="34"/>
  <c r="I5659" i="34"/>
  <c r="H5659" i="34"/>
  <c r="B5659" i="34"/>
  <c r="A5659" i="34"/>
  <c r="D5659" i="34" s="1"/>
  <c r="J5658" i="34"/>
  <c r="I5658" i="34"/>
  <c r="H5658" i="34"/>
  <c r="C5658" i="34"/>
  <c r="A5658" i="34"/>
  <c r="B5658" i="34" s="1"/>
  <c r="J5657" i="34"/>
  <c r="I5657" i="34"/>
  <c r="H5657" i="34"/>
  <c r="D5657" i="34"/>
  <c r="C5657" i="34"/>
  <c r="A5657" i="34"/>
  <c r="B5657" i="34" s="1"/>
  <c r="J5656" i="34"/>
  <c r="I5656" i="34"/>
  <c r="H5656" i="34"/>
  <c r="A5656" i="34"/>
  <c r="D5656" i="34" s="1"/>
  <c r="J5655" i="34"/>
  <c r="I5655" i="34"/>
  <c r="H5655" i="34"/>
  <c r="D5655" i="34"/>
  <c r="E5655" i="34" s="1"/>
  <c r="F5655" i="34" s="1"/>
  <c r="C5655" i="34"/>
  <c r="A5655" i="34"/>
  <c r="B5655" i="34" s="1"/>
  <c r="J5654" i="34"/>
  <c r="I5654" i="34"/>
  <c r="H5654" i="34"/>
  <c r="A5654" i="34"/>
  <c r="J5653" i="34"/>
  <c r="I5653" i="34"/>
  <c r="H5653" i="34"/>
  <c r="B5653" i="34"/>
  <c r="A5653" i="34"/>
  <c r="D5653" i="34" s="1"/>
  <c r="J5652" i="34"/>
  <c r="I5652" i="34"/>
  <c r="H5652" i="34"/>
  <c r="C5652" i="34"/>
  <c r="A5652" i="34"/>
  <c r="B5652" i="34" s="1"/>
  <c r="J5651" i="34"/>
  <c r="I5651" i="34"/>
  <c r="H5651" i="34"/>
  <c r="D5651" i="34"/>
  <c r="E5651" i="34" s="1"/>
  <c r="F5651" i="34" s="1"/>
  <c r="C5651" i="34"/>
  <c r="A5651" i="34"/>
  <c r="B5651" i="34" s="1"/>
  <c r="J5650" i="34"/>
  <c r="I5650" i="34"/>
  <c r="H5650" i="34"/>
  <c r="A5650" i="34"/>
  <c r="D5650" i="34" s="1"/>
  <c r="J5649" i="34"/>
  <c r="I5649" i="34"/>
  <c r="H5649" i="34"/>
  <c r="D5649" i="34"/>
  <c r="C5649" i="34"/>
  <c r="A5649" i="34"/>
  <c r="B5649" i="34" s="1"/>
  <c r="J5648" i="34"/>
  <c r="I5648" i="34"/>
  <c r="H5648" i="34"/>
  <c r="A5648" i="34"/>
  <c r="J5647" i="34"/>
  <c r="I5647" i="34"/>
  <c r="H5647" i="34"/>
  <c r="B5647" i="34"/>
  <c r="A5647" i="34"/>
  <c r="D5647" i="34" s="1"/>
  <c r="J5646" i="34"/>
  <c r="I5646" i="34"/>
  <c r="H5646" i="34"/>
  <c r="C5646" i="34"/>
  <c r="A5646" i="34"/>
  <c r="B5646" i="34" s="1"/>
  <c r="J5645" i="34"/>
  <c r="I5645" i="34"/>
  <c r="H5645" i="34"/>
  <c r="D5645" i="34"/>
  <c r="E5645" i="34" s="1"/>
  <c r="F5645" i="34" s="1"/>
  <c r="C5645" i="34"/>
  <c r="A5645" i="34"/>
  <c r="B5645" i="34" s="1"/>
  <c r="J5644" i="34"/>
  <c r="I5644" i="34"/>
  <c r="H5644" i="34"/>
  <c r="A5644" i="34"/>
  <c r="D5644" i="34" s="1"/>
  <c r="J5643" i="34"/>
  <c r="I5643" i="34"/>
  <c r="H5643" i="34"/>
  <c r="D5643" i="34"/>
  <c r="C5643" i="34"/>
  <c r="A5643" i="34"/>
  <c r="B5643" i="34" s="1"/>
  <c r="J5642" i="34"/>
  <c r="I5642" i="34"/>
  <c r="H5642" i="34"/>
  <c r="A5642" i="34"/>
  <c r="J5641" i="34"/>
  <c r="I5641" i="34"/>
  <c r="H5641" i="34"/>
  <c r="B5641" i="34"/>
  <c r="A5641" i="34"/>
  <c r="D5641" i="34" s="1"/>
  <c r="J5640" i="34"/>
  <c r="I5640" i="34"/>
  <c r="H5640" i="34"/>
  <c r="C5640" i="34"/>
  <c r="A5640" i="34"/>
  <c r="B5640" i="34" s="1"/>
  <c r="J5639" i="34"/>
  <c r="I5639" i="34"/>
  <c r="H5639" i="34"/>
  <c r="D5639" i="34"/>
  <c r="C5639" i="34"/>
  <c r="A5639" i="34"/>
  <c r="B5639" i="34" s="1"/>
  <c r="J5638" i="34"/>
  <c r="I5638" i="34"/>
  <c r="H5638" i="34"/>
  <c r="A5638" i="34"/>
  <c r="D5638" i="34" s="1"/>
  <c r="J5637" i="34"/>
  <c r="I5637" i="34"/>
  <c r="H5637" i="34"/>
  <c r="D5637" i="34"/>
  <c r="E5637" i="34" s="1"/>
  <c r="F5637" i="34" s="1"/>
  <c r="C5637" i="34"/>
  <c r="A5637" i="34"/>
  <c r="B5637" i="34" s="1"/>
  <c r="J5636" i="34"/>
  <c r="I5636" i="34"/>
  <c r="H5636" i="34"/>
  <c r="A5636" i="34"/>
  <c r="J5635" i="34"/>
  <c r="I5635" i="34"/>
  <c r="H5635" i="34"/>
  <c r="B5635" i="34"/>
  <c r="A5635" i="34"/>
  <c r="D5635" i="34" s="1"/>
  <c r="J5634" i="34"/>
  <c r="I5634" i="34"/>
  <c r="H5634" i="34"/>
  <c r="C5634" i="34"/>
  <c r="A5634" i="34"/>
  <c r="B5634" i="34" s="1"/>
  <c r="J5633" i="34"/>
  <c r="I5633" i="34"/>
  <c r="H5633" i="34"/>
  <c r="D5633" i="34"/>
  <c r="E5633" i="34" s="1"/>
  <c r="F5633" i="34" s="1"/>
  <c r="C5633" i="34"/>
  <c r="A5633" i="34"/>
  <c r="B5633" i="34" s="1"/>
  <c r="J5632" i="34"/>
  <c r="I5632" i="34"/>
  <c r="H5632" i="34"/>
  <c r="A5632" i="34"/>
  <c r="D5632" i="34" s="1"/>
  <c r="J5631" i="34"/>
  <c r="I5631" i="34"/>
  <c r="H5631" i="34"/>
  <c r="D5631" i="34"/>
  <c r="C5631" i="34"/>
  <c r="A5631" i="34"/>
  <c r="B5631" i="34" s="1"/>
  <c r="J5630" i="34"/>
  <c r="I5630" i="34"/>
  <c r="H5630" i="34"/>
  <c r="A5630" i="34"/>
  <c r="J5629" i="34"/>
  <c r="I5629" i="34"/>
  <c r="H5629" i="34"/>
  <c r="B5629" i="34"/>
  <c r="A5629" i="34"/>
  <c r="D5629" i="34" s="1"/>
  <c r="J5628" i="34"/>
  <c r="I5628" i="34"/>
  <c r="H5628" i="34"/>
  <c r="C5628" i="34"/>
  <c r="A5628" i="34"/>
  <c r="B5628" i="34" s="1"/>
  <c r="J5627" i="34"/>
  <c r="I5627" i="34"/>
  <c r="H5627" i="34"/>
  <c r="D5627" i="34"/>
  <c r="C5627" i="34"/>
  <c r="A5627" i="34"/>
  <c r="B5627" i="34" s="1"/>
  <c r="J5626" i="34"/>
  <c r="I5626" i="34"/>
  <c r="H5626" i="34"/>
  <c r="A5626" i="34"/>
  <c r="J5625" i="34"/>
  <c r="I5625" i="34"/>
  <c r="H5625" i="34"/>
  <c r="D5625" i="34"/>
  <c r="E5625" i="34" s="1"/>
  <c r="F5625" i="34" s="1"/>
  <c r="C5625" i="34"/>
  <c r="A5625" i="34"/>
  <c r="B5625" i="34" s="1"/>
  <c r="J5624" i="34"/>
  <c r="I5624" i="34"/>
  <c r="H5624" i="34"/>
  <c r="A5624" i="34"/>
  <c r="J5623" i="34"/>
  <c r="I5623" i="34"/>
  <c r="H5623" i="34"/>
  <c r="B5623" i="34"/>
  <c r="A5623" i="34"/>
  <c r="D5623" i="34" s="1"/>
  <c r="J5622" i="34"/>
  <c r="I5622" i="34"/>
  <c r="H5622" i="34"/>
  <c r="C5622" i="34"/>
  <c r="A5622" i="34"/>
  <c r="B5622" i="34" s="1"/>
  <c r="J5621" i="34"/>
  <c r="I5621" i="34"/>
  <c r="H5621" i="34"/>
  <c r="D5621" i="34"/>
  <c r="C5621" i="34"/>
  <c r="A5621" i="34"/>
  <c r="B5621" i="34" s="1"/>
  <c r="J5620" i="34"/>
  <c r="I5620" i="34"/>
  <c r="H5620" i="34"/>
  <c r="A5620" i="34"/>
  <c r="J5619" i="34"/>
  <c r="I5619" i="34"/>
  <c r="H5619" i="34"/>
  <c r="D5619" i="34"/>
  <c r="C5619" i="34"/>
  <c r="A5619" i="34"/>
  <c r="B5619" i="34" s="1"/>
  <c r="J5618" i="34"/>
  <c r="I5618" i="34"/>
  <c r="H5618" i="34"/>
  <c r="A5618" i="34"/>
  <c r="J5617" i="34"/>
  <c r="I5617" i="34"/>
  <c r="H5617" i="34"/>
  <c r="B5617" i="34"/>
  <c r="A5617" i="34"/>
  <c r="D5617" i="34" s="1"/>
  <c r="J5616" i="34"/>
  <c r="I5616" i="34"/>
  <c r="H5616" i="34"/>
  <c r="C5616" i="34"/>
  <c r="A5616" i="34"/>
  <c r="B5616" i="34" s="1"/>
  <c r="J5615" i="34"/>
  <c r="I5615" i="34"/>
  <c r="H5615" i="34"/>
  <c r="D5615" i="34"/>
  <c r="E5615" i="34" s="1"/>
  <c r="F5615" i="34" s="1"/>
  <c r="C5615" i="34"/>
  <c r="A5615" i="34"/>
  <c r="B5615" i="34" s="1"/>
  <c r="J5614" i="34"/>
  <c r="I5614" i="34"/>
  <c r="H5614" i="34"/>
  <c r="A5614" i="34"/>
  <c r="J5613" i="34"/>
  <c r="I5613" i="34"/>
  <c r="H5613" i="34"/>
  <c r="D5613" i="34"/>
  <c r="E5613" i="34" s="1"/>
  <c r="F5613" i="34" s="1"/>
  <c r="C5613" i="34"/>
  <c r="A5613" i="34"/>
  <c r="B5613" i="34" s="1"/>
  <c r="J5612" i="34"/>
  <c r="I5612" i="34"/>
  <c r="H5612" i="34"/>
  <c r="D5612" i="34"/>
  <c r="A5612" i="34"/>
  <c r="J5611" i="34"/>
  <c r="I5611" i="34"/>
  <c r="H5611" i="34"/>
  <c r="B5611" i="34"/>
  <c r="A5611" i="34"/>
  <c r="D5611" i="34" s="1"/>
  <c r="J5610" i="34"/>
  <c r="I5610" i="34"/>
  <c r="H5610" i="34"/>
  <c r="C5610" i="34"/>
  <c r="A5610" i="34"/>
  <c r="B5610" i="34" s="1"/>
  <c r="J5609" i="34"/>
  <c r="I5609" i="34"/>
  <c r="H5609" i="34"/>
  <c r="D5609" i="34"/>
  <c r="E5609" i="34" s="1"/>
  <c r="F5609" i="34" s="1"/>
  <c r="C5609" i="34"/>
  <c r="A5609" i="34"/>
  <c r="B5609" i="34" s="1"/>
  <c r="J5608" i="34"/>
  <c r="I5608" i="34"/>
  <c r="H5608" i="34"/>
  <c r="A5608" i="34"/>
  <c r="J5607" i="34"/>
  <c r="I5607" i="34"/>
  <c r="H5607" i="34"/>
  <c r="D5607" i="34"/>
  <c r="E5607" i="34" s="1"/>
  <c r="F5607" i="34" s="1"/>
  <c r="C5607" i="34"/>
  <c r="A5607" i="34"/>
  <c r="B5607" i="34" s="1"/>
  <c r="J5606" i="34"/>
  <c r="I5606" i="34"/>
  <c r="H5606" i="34"/>
  <c r="D5606" i="34"/>
  <c r="A5606" i="34"/>
  <c r="J5605" i="34"/>
  <c r="I5605" i="34"/>
  <c r="H5605" i="34"/>
  <c r="B5605" i="34"/>
  <c r="A5605" i="34"/>
  <c r="D5605" i="34" s="1"/>
  <c r="J5604" i="34"/>
  <c r="I5604" i="34"/>
  <c r="H5604" i="34"/>
  <c r="C5604" i="34"/>
  <c r="A5604" i="34"/>
  <c r="B5604" i="34" s="1"/>
  <c r="J5603" i="34"/>
  <c r="I5603" i="34"/>
  <c r="H5603" i="34"/>
  <c r="D5603" i="34"/>
  <c r="E5603" i="34" s="1"/>
  <c r="F5603" i="34" s="1"/>
  <c r="C5603" i="34"/>
  <c r="A5603" i="34"/>
  <c r="B5603" i="34" s="1"/>
  <c r="J5602" i="34"/>
  <c r="I5602" i="34"/>
  <c r="H5602" i="34"/>
  <c r="A5602" i="34"/>
  <c r="J5601" i="34"/>
  <c r="I5601" i="34"/>
  <c r="H5601" i="34"/>
  <c r="D5601" i="34"/>
  <c r="E5601" i="34" s="1"/>
  <c r="F5601" i="34" s="1"/>
  <c r="C5601" i="34"/>
  <c r="A5601" i="34"/>
  <c r="B5601" i="34" s="1"/>
  <c r="J5600" i="34"/>
  <c r="I5600" i="34"/>
  <c r="H5600" i="34"/>
  <c r="D5600" i="34"/>
  <c r="A5600" i="34"/>
  <c r="J5599" i="34"/>
  <c r="I5599" i="34"/>
  <c r="H5599" i="34"/>
  <c r="B5599" i="34"/>
  <c r="A5599" i="34"/>
  <c r="D5599" i="34" s="1"/>
  <c r="J5598" i="34"/>
  <c r="I5598" i="34"/>
  <c r="H5598" i="34"/>
  <c r="C5598" i="34"/>
  <c r="A5598" i="34"/>
  <c r="B5598" i="34" s="1"/>
  <c r="J5597" i="34"/>
  <c r="I5597" i="34"/>
  <c r="H5597" i="34"/>
  <c r="A5597" i="34"/>
  <c r="J5596" i="34"/>
  <c r="I5596" i="34"/>
  <c r="H5596" i="34"/>
  <c r="A5596" i="34"/>
  <c r="J5595" i="34"/>
  <c r="I5595" i="34"/>
  <c r="H5595" i="34"/>
  <c r="D5595" i="34"/>
  <c r="C5595" i="34"/>
  <c r="A5595" i="34"/>
  <c r="B5595" i="34" s="1"/>
  <c r="J5594" i="34"/>
  <c r="I5594" i="34"/>
  <c r="H5594" i="34"/>
  <c r="A5594" i="34"/>
  <c r="J5593" i="34"/>
  <c r="I5593" i="34"/>
  <c r="H5593" i="34"/>
  <c r="B5593" i="34"/>
  <c r="A5593" i="34"/>
  <c r="D5593" i="34" s="1"/>
  <c r="J5592" i="34"/>
  <c r="I5592" i="34"/>
  <c r="H5592" i="34"/>
  <c r="C5592" i="34"/>
  <c r="A5592" i="34"/>
  <c r="B5592" i="34" s="1"/>
  <c r="J5591" i="34"/>
  <c r="I5591" i="34"/>
  <c r="H5591" i="34"/>
  <c r="A5591" i="34"/>
  <c r="B5591" i="34" s="1"/>
  <c r="J5590" i="34"/>
  <c r="I5590" i="34"/>
  <c r="H5590" i="34"/>
  <c r="A5590" i="34"/>
  <c r="J5589" i="34"/>
  <c r="I5589" i="34"/>
  <c r="H5589" i="34"/>
  <c r="D5589" i="34"/>
  <c r="C5589" i="34"/>
  <c r="A5589" i="34"/>
  <c r="B5589" i="34" s="1"/>
  <c r="J5588" i="34"/>
  <c r="I5588" i="34"/>
  <c r="H5588" i="34"/>
  <c r="D5588" i="34"/>
  <c r="A5588" i="34"/>
  <c r="J5587" i="34"/>
  <c r="I5587" i="34"/>
  <c r="H5587" i="34"/>
  <c r="B5587" i="34"/>
  <c r="A5587" i="34"/>
  <c r="D5587" i="34" s="1"/>
  <c r="J5586" i="34"/>
  <c r="I5586" i="34"/>
  <c r="H5586" i="34"/>
  <c r="C5586" i="34"/>
  <c r="A5586" i="34"/>
  <c r="B5586" i="34" s="1"/>
  <c r="J5585" i="34"/>
  <c r="I5585" i="34"/>
  <c r="H5585" i="34"/>
  <c r="D5585" i="34"/>
  <c r="C5585" i="34"/>
  <c r="A5585" i="34"/>
  <c r="B5585" i="34" s="1"/>
  <c r="J5584" i="34"/>
  <c r="I5584" i="34"/>
  <c r="H5584" i="34"/>
  <c r="B5584" i="34"/>
  <c r="A5584" i="34"/>
  <c r="J5583" i="34"/>
  <c r="I5583" i="34"/>
  <c r="H5583" i="34"/>
  <c r="D5583" i="34"/>
  <c r="E5583" i="34" s="1"/>
  <c r="F5583" i="34" s="1"/>
  <c r="C5583" i="34"/>
  <c r="A5583" i="34"/>
  <c r="B5583" i="34" s="1"/>
  <c r="J5582" i="34"/>
  <c r="I5582" i="34"/>
  <c r="H5582" i="34"/>
  <c r="A5582" i="34"/>
  <c r="C5582" i="34" s="1"/>
  <c r="J5581" i="34"/>
  <c r="I5581" i="34"/>
  <c r="H5581" i="34"/>
  <c r="B5581" i="34"/>
  <c r="A5581" i="34"/>
  <c r="D5581" i="34" s="1"/>
  <c r="J5580" i="34"/>
  <c r="I5580" i="34"/>
  <c r="H5580" i="34"/>
  <c r="C5580" i="34"/>
  <c r="A5580" i="34"/>
  <c r="B5580" i="34" s="1"/>
  <c r="J5579" i="34"/>
  <c r="I5579" i="34"/>
  <c r="H5579" i="34"/>
  <c r="A5579" i="34"/>
  <c r="B5579" i="34" s="1"/>
  <c r="J5578" i="34"/>
  <c r="I5578" i="34"/>
  <c r="H5578" i="34"/>
  <c r="B5578" i="34"/>
  <c r="A5578" i="34"/>
  <c r="J5577" i="34"/>
  <c r="I5577" i="34"/>
  <c r="H5577" i="34"/>
  <c r="D5577" i="34"/>
  <c r="E5577" i="34" s="1"/>
  <c r="F5577" i="34" s="1"/>
  <c r="C5577" i="34"/>
  <c r="A5577" i="34"/>
  <c r="B5577" i="34" s="1"/>
  <c r="J5576" i="34"/>
  <c r="I5576" i="34"/>
  <c r="H5576" i="34"/>
  <c r="A5576" i="34"/>
  <c r="C5576" i="34" s="1"/>
  <c r="J5575" i="34"/>
  <c r="I5575" i="34"/>
  <c r="H5575" i="34"/>
  <c r="B5575" i="34"/>
  <c r="A5575" i="34"/>
  <c r="D5575" i="34" s="1"/>
  <c r="J5574" i="34"/>
  <c r="I5574" i="34"/>
  <c r="H5574" i="34"/>
  <c r="C5574" i="34"/>
  <c r="A5574" i="34"/>
  <c r="B5574" i="34" s="1"/>
  <c r="J5573" i="34"/>
  <c r="I5573" i="34"/>
  <c r="H5573" i="34"/>
  <c r="A5573" i="34"/>
  <c r="J5572" i="34"/>
  <c r="I5572" i="34"/>
  <c r="H5572" i="34"/>
  <c r="B5572" i="34"/>
  <c r="A5572" i="34"/>
  <c r="J5571" i="34"/>
  <c r="I5571" i="34"/>
  <c r="H5571" i="34"/>
  <c r="D5571" i="34"/>
  <c r="E5571" i="34" s="1"/>
  <c r="F5571" i="34" s="1"/>
  <c r="C5571" i="34"/>
  <c r="A5571" i="34"/>
  <c r="B5571" i="34" s="1"/>
  <c r="J5570" i="34"/>
  <c r="I5570" i="34"/>
  <c r="H5570" i="34"/>
  <c r="A5570" i="34"/>
  <c r="C5570" i="34" s="1"/>
  <c r="J5569" i="34"/>
  <c r="I5569" i="34"/>
  <c r="H5569" i="34"/>
  <c r="B5569" i="34"/>
  <c r="A5569" i="34"/>
  <c r="D5569" i="34" s="1"/>
  <c r="J5568" i="34"/>
  <c r="I5568" i="34"/>
  <c r="H5568" i="34"/>
  <c r="C5568" i="34"/>
  <c r="A5568" i="34"/>
  <c r="B5568" i="34" s="1"/>
  <c r="J5567" i="34"/>
  <c r="I5567" i="34"/>
  <c r="H5567" i="34"/>
  <c r="A5567" i="34"/>
  <c r="B5567" i="34" s="1"/>
  <c r="J5566" i="34"/>
  <c r="I5566" i="34"/>
  <c r="H5566" i="34"/>
  <c r="B5566" i="34"/>
  <c r="A5566" i="34"/>
  <c r="J5565" i="34"/>
  <c r="I5565" i="34"/>
  <c r="H5565" i="34"/>
  <c r="D5565" i="34"/>
  <c r="E5565" i="34" s="1"/>
  <c r="F5565" i="34" s="1"/>
  <c r="C5565" i="34"/>
  <c r="A5565" i="34"/>
  <c r="B5565" i="34" s="1"/>
  <c r="J5564" i="34"/>
  <c r="I5564" i="34"/>
  <c r="H5564" i="34"/>
  <c r="A5564" i="34"/>
  <c r="C5564" i="34" s="1"/>
  <c r="J5563" i="34"/>
  <c r="I5563" i="34"/>
  <c r="H5563" i="34"/>
  <c r="B5563" i="34"/>
  <c r="A5563" i="34"/>
  <c r="D5563" i="34" s="1"/>
  <c r="J5562" i="34"/>
  <c r="I5562" i="34"/>
  <c r="H5562" i="34"/>
  <c r="C5562" i="34"/>
  <c r="A5562" i="34"/>
  <c r="B5562" i="34" s="1"/>
  <c r="J5561" i="34"/>
  <c r="I5561" i="34"/>
  <c r="H5561" i="34"/>
  <c r="A5561" i="34"/>
  <c r="J5560" i="34"/>
  <c r="I5560" i="34"/>
  <c r="H5560" i="34"/>
  <c r="A5560" i="34"/>
  <c r="J5559" i="34"/>
  <c r="I5559" i="34"/>
  <c r="H5559" i="34"/>
  <c r="D5559" i="34"/>
  <c r="E5559" i="34" s="1"/>
  <c r="F5559" i="34" s="1"/>
  <c r="C5559" i="34"/>
  <c r="A5559" i="34"/>
  <c r="B5559" i="34" s="1"/>
  <c r="J5558" i="34"/>
  <c r="I5558" i="34"/>
  <c r="H5558" i="34"/>
  <c r="A5558" i="34"/>
  <c r="J5557" i="34"/>
  <c r="I5557" i="34"/>
  <c r="H5557" i="34"/>
  <c r="B5557" i="34"/>
  <c r="A5557" i="34"/>
  <c r="J5556" i="34"/>
  <c r="I5556" i="34"/>
  <c r="H5556" i="34"/>
  <c r="C5556" i="34"/>
  <c r="A5556" i="34"/>
  <c r="B5556" i="34" s="1"/>
  <c r="J5555" i="34"/>
  <c r="I5555" i="34"/>
  <c r="H5555" i="34"/>
  <c r="A5555" i="34"/>
  <c r="B5555" i="34" s="1"/>
  <c r="J5554" i="34"/>
  <c r="I5554" i="34"/>
  <c r="H5554" i="34"/>
  <c r="A5554" i="34"/>
  <c r="J5553" i="34"/>
  <c r="I5553" i="34"/>
  <c r="H5553" i="34"/>
  <c r="D5553" i="34"/>
  <c r="C5553" i="34"/>
  <c r="E5553" i="34" s="1"/>
  <c r="F5553" i="34" s="1"/>
  <c r="A5553" i="34"/>
  <c r="B5553" i="34" s="1"/>
  <c r="J5552" i="34"/>
  <c r="I5552" i="34"/>
  <c r="H5552" i="34"/>
  <c r="D5552" i="34"/>
  <c r="A5552" i="34"/>
  <c r="C5552" i="34" s="1"/>
  <c r="J5551" i="34"/>
  <c r="I5551" i="34"/>
  <c r="H5551" i="34"/>
  <c r="B5551" i="34"/>
  <c r="A5551" i="34"/>
  <c r="J5550" i="34"/>
  <c r="I5550" i="34"/>
  <c r="H5550" i="34"/>
  <c r="C5550" i="34"/>
  <c r="A5550" i="34"/>
  <c r="B5550" i="34" s="1"/>
  <c r="J5549" i="34"/>
  <c r="I5549" i="34"/>
  <c r="H5549" i="34"/>
  <c r="A5549" i="34"/>
  <c r="B5549" i="34" s="1"/>
  <c r="J5548" i="34"/>
  <c r="I5548" i="34"/>
  <c r="H5548" i="34"/>
  <c r="A5548" i="34"/>
  <c r="J5547" i="34"/>
  <c r="I5547" i="34"/>
  <c r="H5547" i="34"/>
  <c r="D5547" i="34"/>
  <c r="E5547" i="34" s="1"/>
  <c r="F5547" i="34" s="1"/>
  <c r="C5547" i="34"/>
  <c r="A5547" i="34"/>
  <c r="B5547" i="34" s="1"/>
  <c r="J5546" i="34"/>
  <c r="I5546" i="34"/>
  <c r="H5546" i="34"/>
  <c r="D5546" i="34"/>
  <c r="A5546" i="34"/>
  <c r="C5546" i="34" s="1"/>
  <c r="J5545" i="34"/>
  <c r="I5545" i="34"/>
  <c r="H5545" i="34"/>
  <c r="B5545" i="34"/>
  <c r="A5545" i="34"/>
  <c r="J5544" i="34"/>
  <c r="I5544" i="34"/>
  <c r="H5544" i="34"/>
  <c r="C5544" i="34"/>
  <c r="A5544" i="34"/>
  <c r="B5544" i="34" s="1"/>
  <c r="J5543" i="34"/>
  <c r="I5543" i="34"/>
  <c r="H5543" i="34"/>
  <c r="A5543" i="34"/>
  <c r="B5543" i="34" s="1"/>
  <c r="J5542" i="34"/>
  <c r="I5542" i="34"/>
  <c r="H5542" i="34"/>
  <c r="B5542" i="34"/>
  <c r="A5542" i="34"/>
  <c r="J5541" i="34"/>
  <c r="I5541" i="34"/>
  <c r="H5541" i="34"/>
  <c r="D5541" i="34"/>
  <c r="E5541" i="34" s="1"/>
  <c r="F5541" i="34" s="1"/>
  <c r="C5541" i="34"/>
  <c r="A5541" i="34"/>
  <c r="B5541" i="34" s="1"/>
  <c r="J5540" i="34"/>
  <c r="I5540" i="34"/>
  <c r="H5540" i="34"/>
  <c r="D5540" i="34"/>
  <c r="A5540" i="34"/>
  <c r="C5540" i="34" s="1"/>
  <c r="J5539" i="34"/>
  <c r="I5539" i="34"/>
  <c r="H5539" i="34"/>
  <c r="B5539" i="34"/>
  <c r="A5539" i="34"/>
  <c r="J5538" i="34"/>
  <c r="I5538" i="34"/>
  <c r="H5538" i="34"/>
  <c r="C5538" i="34"/>
  <c r="A5538" i="34"/>
  <c r="B5538" i="34" s="1"/>
  <c r="J5537" i="34"/>
  <c r="I5537" i="34"/>
  <c r="H5537" i="34"/>
  <c r="A5537" i="34"/>
  <c r="J5536" i="34"/>
  <c r="I5536" i="34"/>
  <c r="H5536" i="34"/>
  <c r="A5536" i="34"/>
  <c r="J5535" i="34"/>
  <c r="I5535" i="34"/>
  <c r="H5535" i="34"/>
  <c r="D5535" i="34"/>
  <c r="E5535" i="34" s="1"/>
  <c r="F5535" i="34" s="1"/>
  <c r="C5535" i="34"/>
  <c r="A5535" i="34"/>
  <c r="B5535" i="34" s="1"/>
  <c r="J5534" i="34"/>
  <c r="I5534" i="34"/>
  <c r="H5534" i="34"/>
  <c r="A5534" i="34"/>
  <c r="J5533" i="34"/>
  <c r="I5533" i="34"/>
  <c r="H5533" i="34"/>
  <c r="B5533" i="34"/>
  <c r="A5533" i="34"/>
  <c r="J5532" i="34"/>
  <c r="I5532" i="34"/>
  <c r="H5532" i="34"/>
  <c r="C5532" i="34"/>
  <c r="A5532" i="34"/>
  <c r="B5532" i="34" s="1"/>
  <c r="J5531" i="34"/>
  <c r="I5531" i="34"/>
  <c r="H5531" i="34"/>
  <c r="A5531" i="34"/>
  <c r="B5531" i="34" s="1"/>
  <c r="J5530" i="34"/>
  <c r="I5530" i="34"/>
  <c r="H5530" i="34"/>
  <c r="A5530" i="34"/>
  <c r="J5529" i="34"/>
  <c r="I5529" i="34"/>
  <c r="H5529" i="34"/>
  <c r="D5529" i="34"/>
  <c r="C5529" i="34"/>
  <c r="E5529" i="34" s="1"/>
  <c r="F5529" i="34" s="1"/>
  <c r="A5529" i="34"/>
  <c r="B5529" i="34" s="1"/>
  <c r="J5528" i="34"/>
  <c r="I5528" i="34"/>
  <c r="H5528" i="34"/>
  <c r="D5528" i="34"/>
  <c r="A5528" i="34"/>
  <c r="C5528" i="34" s="1"/>
  <c r="J5527" i="34"/>
  <c r="I5527" i="34"/>
  <c r="H5527" i="34"/>
  <c r="A5527" i="34"/>
  <c r="J5526" i="34"/>
  <c r="I5526" i="34"/>
  <c r="H5526" i="34"/>
  <c r="D5526" i="34"/>
  <c r="C5526" i="34"/>
  <c r="E5526" i="34" s="1"/>
  <c r="F5526" i="34" s="1"/>
  <c r="A5526" i="34"/>
  <c r="B5526" i="34" s="1"/>
  <c r="J5525" i="34"/>
  <c r="I5525" i="34"/>
  <c r="H5525" i="34"/>
  <c r="D5525" i="34"/>
  <c r="A5525" i="34"/>
  <c r="C5525" i="34" s="1"/>
  <c r="J5524" i="34"/>
  <c r="I5524" i="34"/>
  <c r="H5524" i="34"/>
  <c r="A5524" i="34"/>
  <c r="J5523" i="34"/>
  <c r="I5523" i="34"/>
  <c r="H5523" i="34"/>
  <c r="D5523" i="34"/>
  <c r="C5523" i="34"/>
  <c r="B5523" i="34"/>
  <c r="A5523" i="34"/>
  <c r="J5522" i="34"/>
  <c r="I5522" i="34"/>
  <c r="H5522" i="34"/>
  <c r="B5522" i="34"/>
  <c r="A5522" i="34"/>
  <c r="D5522" i="34" s="1"/>
  <c r="J5521" i="34"/>
  <c r="I5521" i="34"/>
  <c r="H5521" i="34"/>
  <c r="A5521" i="34"/>
  <c r="J5520" i="34"/>
  <c r="I5520" i="34"/>
  <c r="H5520" i="34"/>
  <c r="D5520" i="34"/>
  <c r="E5520" i="34" s="1"/>
  <c r="F5520" i="34" s="1"/>
  <c r="C5520" i="34"/>
  <c r="A5520" i="34"/>
  <c r="B5520" i="34" s="1"/>
  <c r="J5519" i="34"/>
  <c r="I5519" i="34"/>
  <c r="H5519" i="34"/>
  <c r="B5519" i="34"/>
  <c r="A5519" i="34"/>
  <c r="D5519" i="34" s="1"/>
  <c r="J5518" i="34"/>
  <c r="I5518" i="34"/>
  <c r="H5518" i="34"/>
  <c r="A5518" i="34"/>
  <c r="J5517" i="34"/>
  <c r="I5517" i="34"/>
  <c r="H5517" i="34"/>
  <c r="D5517" i="34"/>
  <c r="E5517" i="34" s="1"/>
  <c r="F5517" i="34" s="1"/>
  <c r="C5517" i="34"/>
  <c r="B5517" i="34"/>
  <c r="A5517" i="34"/>
  <c r="J5516" i="34"/>
  <c r="I5516" i="34"/>
  <c r="H5516" i="34"/>
  <c r="C5516" i="34"/>
  <c r="A5516" i="34"/>
  <c r="D5516" i="34" s="1"/>
  <c r="J5515" i="34"/>
  <c r="I5515" i="34"/>
  <c r="H5515" i="34"/>
  <c r="B5515" i="34"/>
  <c r="A5515" i="34"/>
  <c r="J5514" i="34"/>
  <c r="I5514" i="34"/>
  <c r="H5514" i="34"/>
  <c r="A5514" i="34"/>
  <c r="B5514" i="34" s="1"/>
  <c r="J5513" i="34"/>
  <c r="I5513" i="34"/>
  <c r="H5513" i="34"/>
  <c r="A5513" i="34"/>
  <c r="J5512" i="34"/>
  <c r="I5512" i="34"/>
  <c r="H5512" i="34"/>
  <c r="A5512" i="34"/>
  <c r="C5512" i="34" s="1"/>
  <c r="J5511" i="34"/>
  <c r="I5511" i="34"/>
  <c r="H5511" i="34"/>
  <c r="E5511" i="34"/>
  <c r="F5511" i="34" s="1"/>
  <c r="D5511" i="34"/>
  <c r="C5511" i="34"/>
  <c r="B5511" i="34"/>
  <c r="A5511" i="34"/>
  <c r="J5510" i="34"/>
  <c r="I5510" i="34"/>
  <c r="H5510" i="34"/>
  <c r="C5510" i="34"/>
  <c r="B5510" i="34"/>
  <c r="A5510" i="34"/>
  <c r="D5510" i="34" s="1"/>
  <c r="E5510" i="34" s="1"/>
  <c r="F5510" i="34" s="1"/>
  <c r="J5509" i="34"/>
  <c r="I5509" i="34"/>
  <c r="H5509" i="34"/>
  <c r="C5509" i="34"/>
  <c r="B5509" i="34"/>
  <c r="A5509" i="34"/>
  <c r="D5509" i="34" s="1"/>
  <c r="J5508" i="34"/>
  <c r="I5508" i="34"/>
  <c r="H5508" i="34"/>
  <c r="A5508" i="34"/>
  <c r="B5508" i="34" s="1"/>
  <c r="J5507" i="34"/>
  <c r="I5507" i="34"/>
  <c r="H5507" i="34"/>
  <c r="D5507" i="34"/>
  <c r="A5507" i="34"/>
  <c r="C5507" i="34" s="1"/>
  <c r="J5506" i="34"/>
  <c r="I5506" i="34"/>
  <c r="H5506" i="34"/>
  <c r="A5506" i="34"/>
  <c r="C5506" i="34" s="1"/>
  <c r="J5505" i="34"/>
  <c r="I5505" i="34"/>
  <c r="H5505" i="34"/>
  <c r="D5505" i="34"/>
  <c r="C5505" i="34"/>
  <c r="B5505" i="34"/>
  <c r="E5505" i="34" s="1"/>
  <c r="F5505" i="34" s="1"/>
  <c r="A5505" i="34"/>
  <c r="J5504" i="34"/>
  <c r="I5504" i="34"/>
  <c r="H5504" i="34"/>
  <c r="B5504" i="34"/>
  <c r="A5504" i="34"/>
  <c r="D5504" i="34" s="1"/>
  <c r="J5503" i="34"/>
  <c r="I5503" i="34"/>
  <c r="H5503" i="34"/>
  <c r="C5503" i="34"/>
  <c r="E5503" i="34" s="1"/>
  <c r="F5503" i="34" s="1"/>
  <c r="B5503" i="34"/>
  <c r="A5503" i="34"/>
  <c r="D5503" i="34" s="1"/>
  <c r="J5502" i="34"/>
  <c r="I5502" i="34"/>
  <c r="H5502" i="34"/>
  <c r="A5502" i="34"/>
  <c r="B5502" i="34" s="1"/>
  <c r="J5501" i="34"/>
  <c r="I5501" i="34"/>
  <c r="H5501" i="34"/>
  <c r="A5501" i="34"/>
  <c r="J5500" i="34"/>
  <c r="I5500" i="34"/>
  <c r="H5500" i="34"/>
  <c r="B5500" i="34"/>
  <c r="A5500" i="34"/>
  <c r="D5500" i="34" s="1"/>
  <c r="J5499" i="34"/>
  <c r="I5499" i="34"/>
  <c r="H5499" i="34"/>
  <c r="D5499" i="34"/>
  <c r="E5499" i="34" s="1"/>
  <c r="F5499" i="34" s="1"/>
  <c r="C5499" i="34"/>
  <c r="A5499" i="34"/>
  <c r="B5499" i="34" s="1"/>
  <c r="J5498" i="34"/>
  <c r="I5498" i="34"/>
  <c r="H5498" i="34"/>
  <c r="D5498" i="34"/>
  <c r="A5498" i="34"/>
  <c r="C5498" i="34" s="1"/>
  <c r="J5497" i="34"/>
  <c r="I5497" i="34"/>
  <c r="H5497" i="34"/>
  <c r="E5497" i="34"/>
  <c r="F5497" i="34" s="1"/>
  <c r="C5497" i="34"/>
  <c r="B5497" i="34"/>
  <c r="A5497" i="34"/>
  <c r="D5497" i="34" s="1"/>
  <c r="J5496" i="34"/>
  <c r="I5496" i="34"/>
  <c r="H5496" i="34"/>
  <c r="C5496" i="34"/>
  <c r="A5496" i="34"/>
  <c r="B5496" i="34" s="1"/>
  <c r="J5495" i="34"/>
  <c r="I5495" i="34"/>
  <c r="H5495" i="34"/>
  <c r="A5495" i="34"/>
  <c r="J5494" i="34"/>
  <c r="I5494" i="34"/>
  <c r="H5494" i="34"/>
  <c r="B5494" i="34"/>
  <c r="A5494" i="34"/>
  <c r="D5494" i="34" s="1"/>
  <c r="J5493" i="34"/>
  <c r="I5493" i="34"/>
  <c r="H5493" i="34"/>
  <c r="D5493" i="34"/>
  <c r="E5493" i="34" s="1"/>
  <c r="F5493" i="34" s="1"/>
  <c r="C5493" i="34"/>
  <c r="A5493" i="34"/>
  <c r="B5493" i="34" s="1"/>
  <c r="J5492" i="34"/>
  <c r="I5492" i="34"/>
  <c r="H5492" i="34"/>
  <c r="D5492" i="34"/>
  <c r="A5492" i="34"/>
  <c r="C5492" i="34" s="1"/>
  <c r="J5491" i="34"/>
  <c r="I5491" i="34"/>
  <c r="H5491" i="34"/>
  <c r="C5491" i="34"/>
  <c r="B5491" i="34"/>
  <c r="A5491" i="34"/>
  <c r="D5491" i="34" s="1"/>
  <c r="E5491" i="34" s="1"/>
  <c r="F5491" i="34" s="1"/>
  <c r="J5490" i="34"/>
  <c r="I5490" i="34"/>
  <c r="H5490" i="34"/>
  <c r="C5490" i="34"/>
  <c r="A5490" i="34"/>
  <c r="B5490" i="34" s="1"/>
  <c r="J5489" i="34"/>
  <c r="I5489" i="34"/>
  <c r="H5489" i="34"/>
  <c r="A5489" i="34"/>
  <c r="J5488" i="34"/>
  <c r="I5488" i="34"/>
  <c r="H5488" i="34"/>
  <c r="B5488" i="34"/>
  <c r="A5488" i="34"/>
  <c r="D5488" i="34" s="1"/>
  <c r="J5487" i="34"/>
  <c r="I5487" i="34"/>
  <c r="H5487" i="34"/>
  <c r="D5487" i="34"/>
  <c r="E5487" i="34" s="1"/>
  <c r="F5487" i="34" s="1"/>
  <c r="C5487" i="34"/>
  <c r="A5487" i="34"/>
  <c r="B5487" i="34" s="1"/>
  <c r="J5486" i="34"/>
  <c r="I5486" i="34"/>
  <c r="H5486" i="34"/>
  <c r="D5486" i="34"/>
  <c r="A5486" i="34"/>
  <c r="C5486" i="34" s="1"/>
  <c r="J5485" i="34"/>
  <c r="I5485" i="34"/>
  <c r="H5485" i="34"/>
  <c r="E5485" i="34"/>
  <c r="F5485" i="34" s="1"/>
  <c r="C5485" i="34"/>
  <c r="B5485" i="34"/>
  <c r="A5485" i="34"/>
  <c r="D5485" i="34" s="1"/>
  <c r="J5484" i="34"/>
  <c r="I5484" i="34"/>
  <c r="H5484" i="34"/>
  <c r="C5484" i="34"/>
  <c r="A5484" i="34"/>
  <c r="B5484" i="34" s="1"/>
  <c r="J5483" i="34"/>
  <c r="I5483" i="34"/>
  <c r="H5483" i="34"/>
  <c r="A5483" i="34"/>
  <c r="J5482" i="34"/>
  <c r="I5482" i="34"/>
  <c r="H5482" i="34"/>
  <c r="B5482" i="34"/>
  <c r="A5482" i="34"/>
  <c r="D5482" i="34" s="1"/>
  <c r="J5481" i="34"/>
  <c r="I5481" i="34"/>
  <c r="H5481" i="34"/>
  <c r="D5481" i="34"/>
  <c r="C5481" i="34"/>
  <c r="A5481" i="34"/>
  <c r="B5481" i="34" s="1"/>
  <c r="J5480" i="34"/>
  <c r="I5480" i="34"/>
  <c r="H5480" i="34"/>
  <c r="D5480" i="34"/>
  <c r="A5480" i="34"/>
  <c r="C5480" i="34" s="1"/>
  <c r="J5479" i="34"/>
  <c r="I5479" i="34"/>
  <c r="H5479" i="34"/>
  <c r="C5479" i="34"/>
  <c r="B5479" i="34"/>
  <c r="A5479" i="34"/>
  <c r="D5479" i="34" s="1"/>
  <c r="E5479" i="34" s="1"/>
  <c r="F5479" i="34" s="1"/>
  <c r="J5478" i="34"/>
  <c r="I5478" i="34"/>
  <c r="H5478" i="34"/>
  <c r="C5478" i="34"/>
  <c r="A5478" i="34"/>
  <c r="B5478" i="34" s="1"/>
  <c r="J5477" i="34"/>
  <c r="I5477" i="34"/>
  <c r="H5477" i="34"/>
  <c r="A5477" i="34"/>
  <c r="J5476" i="34"/>
  <c r="I5476" i="34"/>
  <c r="H5476" i="34"/>
  <c r="B5476" i="34"/>
  <c r="A5476" i="34"/>
  <c r="D5476" i="34" s="1"/>
  <c r="J5475" i="34"/>
  <c r="I5475" i="34"/>
  <c r="H5475" i="34"/>
  <c r="D5475" i="34"/>
  <c r="E5475" i="34" s="1"/>
  <c r="F5475" i="34" s="1"/>
  <c r="C5475" i="34"/>
  <c r="A5475" i="34"/>
  <c r="B5475" i="34" s="1"/>
  <c r="J5474" i="34"/>
  <c r="I5474" i="34"/>
  <c r="H5474" i="34"/>
  <c r="D5474" i="34"/>
  <c r="A5474" i="34"/>
  <c r="C5474" i="34" s="1"/>
  <c r="J5473" i="34"/>
  <c r="I5473" i="34"/>
  <c r="H5473" i="34"/>
  <c r="E5473" i="34"/>
  <c r="F5473" i="34" s="1"/>
  <c r="C5473" i="34"/>
  <c r="B5473" i="34"/>
  <c r="A5473" i="34"/>
  <c r="D5473" i="34" s="1"/>
  <c r="J5472" i="34"/>
  <c r="I5472" i="34"/>
  <c r="H5472" i="34"/>
  <c r="C5472" i="34"/>
  <c r="A5472" i="34"/>
  <c r="B5472" i="34" s="1"/>
  <c r="J5471" i="34"/>
  <c r="I5471" i="34"/>
  <c r="H5471" i="34"/>
  <c r="A5471" i="34"/>
  <c r="J5470" i="34"/>
  <c r="I5470" i="34"/>
  <c r="H5470" i="34"/>
  <c r="B5470" i="34"/>
  <c r="A5470" i="34"/>
  <c r="D5470" i="34" s="1"/>
  <c r="J5469" i="34"/>
  <c r="I5469" i="34"/>
  <c r="H5469" i="34"/>
  <c r="D5469" i="34"/>
  <c r="E5469" i="34" s="1"/>
  <c r="F5469" i="34" s="1"/>
  <c r="C5469" i="34"/>
  <c r="A5469" i="34"/>
  <c r="B5469" i="34" s="1"/>
  <c r="J5468" i="34"/>
  <c r="I5468" i="34"/>
  <c r="H5468" i="34"/>
  <c r="D5468" i="34"/>
  <c r="A5468" i="34"/>
  <c r="C5468" i="34" s="1"/>
  <c r="J5467" i="34"/>
  <c r="I5467" i="34"/>
  <c r="H5467" i="34"/>
  <c r="C5467" i="34"/>
  <c r="B5467" i="34"/>
  <c r="A5467" i="34"/>
  <c r="D5467" i="34" s="1"/>
  <c r="E5467" i="34" s="1"/>
  <c r="F5467" i="34" s="1"/>
  <c r="J5466" i="34"/>
  <c r="I5466" i="34"/>
  <c r="H5466" i="34"/>
  <c r="C5466" i="34"/>
  <c r="A5466" i="34"/>
  <c r="B5466" i="34" s="1"/>
  <c r="J5465" i="34"/>
  <c r="I5465" i="34"/>
  <c r="H5465" i="34"/>
  <c r="A5465" i="34"/>
  <c r="J5464" i="34"/>
  <c r="I5464" i="34"/>
  <c r="H5464" i="34"/>
  <c r="B5464" i="34"/>
  <c r="A5464" i="34"/>
  <c r="D5464" i="34" s="1"/>
  <c r="J5463" i="34"/>
  <c r="I5463" i="34"/>
  <c r="H5463" i="34"/>
  <c r="D5463" i="34"/>
  <c r="E5463" i="34" s="1"/>
  <c r="F5463" i="34" s="1"/>
  <c r="C5463" i="34"/>
  <c r="A5463" i="34"/>
  <c r="B5463" i="34" s="1"/>
  <c r="J5462" i="34"/>
  <c r="I5462" i="34"/>
  <c r="H5462" i="34"/>
  <c r="D5462" i="34"/>
  <c r="A5462" i="34"/>
  <c r="C5462" i="34" s="1"/>
  <c r="J5461" i="34"/>
  <c r="I5461" i="34"/>
  <c r="H5461" i="34"/>
  <c r="E5461" i="34"/>
  <c r="F5461" i="34" s="1"/>
  <c r="C5461" i="34"/>
  <c r="B5461" i="34"/>
  <c r="A5461" i="34"/>
  <c r="D5461" i="34" s="1"/>
  <c r="J5460" i="34"/>
  <c r="I5460" i="34"/>
  <c r="H5460" i="34"/>
  <c r="C5460" i="34"/>
  <c r="A5460" i="34"/>
  <c r="B5460" i="34" s="1"/>
  <c r="J5459" i="34"/>
  <c r="I5459" i="34"/>
  <c r="H5459" i="34"/>
  <c r="A5459" i="34"/>
  <c r="J5458" i="34"/>
  <c r="I5458" i="34"/>
  <c r="H5458" i="34"/>
  <c r="B5458" i="34"/>
  <c r="A5458" i="34"/>
  <c r="D5458" i="34" s="1"/>
  <c r="J5457" i="34"/>
  <c r="I5457" i="34"/>
  <c r="H5457" i="34"/>
  <c r="D5457" i="34"/>
  <c r="C5457" i="34"/>
  <c r="A5457" i="34"/>
  <c r="B5457" i="34" s="1"/>
  <c r="J5456" i="34"/>
  <c r="I5456" i="34"/>
  <c r="H5456" i="34"/>
  <c r="D5456" i="34"/>
  <c r="A5456" i="34"/>
  <c r="C5456" i="34" s="1"/>
  <c r="J5455" i="34"/>
  <c r="I5455" i="34"/>
  <c r="H5455" i="34"/>
  <c r="C5455" i="34"/>
  <c r="B5455" i="34"/>
  <c r="A5455" i="34"/>
  <c r="D5455" i="34" s="1"/>
  <c r="E5455" i="34" s="1"/>
  <c r="F5455" i="34" s="1"/>
  <c r="J5454" i="34"/>
  <c r="I5454" i="34"/>
  <c r="H5454" i="34"/>
  <c r="C5454" i="34"/>
  <c r="A5454" i="34"/>
  <c r="B5454" i="34" s="1"/>
  <c r="J5453" i="34"/>
  <c r="I5453" i="34"/>
  <c r="H5453" i="34"/>
  <c r="A5453" i="34"/>
  <c r="J5452" i="34"/>
  <c r="I5452" i="34"/>
  <c r="H5452" i="34"/>
  <c r="B5452" i="34"/>
  <c r="A5452" i="34"/>
  <c r="D5452" i="34" s="1"/>
  <c r="J5451" i="34"/>
  <c r="I5451" i="34"/>
  <c r="H5451" i="34"/>
  <c r="D5451" i="34"/>
  <c r="E5451" i="34" s="1"/>
  <c r="F5451" i="34" s="1"/>
  <c r="C5451" i="34"/>
  <c r="A5451" i="34"/>
  <c r="B5451" i="34" s="1"/>
  <c r="J5450" i="34"/>
  <c r="I5450" i="34"/>
  <c r="H5450" i="34"/>
  <c r="D5450" i="34"/>
  <c r="A5450" i="34"/>
  <c r="C5450" i="34" s="1"/>
  <c r="J5449" i="34"/>
  <c r="I5449" i="34"/>
  <c r="H5449" i="34"/>
  <c r="E5449" i="34"/>
  <c r="F5449" i="34" s="1"/>
  <c r="C5449" i="34"/>
  <c r="B5449" i="34"/>
  <c r="A5449" i="34"/>
  <c r="D5449" i="34" s="1"/>
  <c r="J5448" i="34"/>
  <c r="I5448" i="34"/>
  <c r="H5448" i="34"/>
  <c r="C5448" i="34"/>
  <c r="A5448" i="34"/>
  <c r="B5448" i="34" s="1"/>
  <c r="J5447" i="34"/>
  <c r="I5447" i="34"/>
  <c r="H5447" i="34"/>
  <c r="A5447" i="34"/>
  <c r="J5446" i="34"/>
  <c r="I5446" i="34"/>
  <c r="H5446" i="34"/>
  <c r="B5446" i="34"/>
  <c r="A5446" i="34"/>
  <c r="D5446" i="34" s="1"/>
  <c r="J5445" i="34"/>
  <c r="I5445" i="34"/>
  <c r="H5445" i="34"/>
  <c r="D5445" i="34"/>
  <c r="E5445" i="34" s="1"/>
  <c r="F5445" i="34" s="1"/>
  <c r="C5445" i="34"/>
  <c r="A5445" i="34"/>
  <c r="B5445" i="34" s="1"/>
  <c r="J5444" i="34"/>
  <c r="I5444" i="34"/>
  <c r="H5444" i="34"/>
  <c r="D5444" i="34"/>
  <c r="A5444" i="34"/>
  <c r="C5444" i="34" s="1"/>
  <c r="J5443" i="34"/>
  <c r="I5443" i="34"/>
  <c r="H5443" i="34"/>
  <c r="C5443" i="34"/>
  <c r="B5443" i="34"/>
  <c r="A5443" i="34"/>
  <c r="D5443" i="34" s="1"/>
  <c r="E5443" i="34" s="1"/>
  <c r="F5443" i="34" s="1"/>
  <c r="J5442" i="34"/>
  <c r="I5442" i="34"/>
  <c r="H5442" i="34"/>
  <c r="C5442" i="34"/>
  <c r="A5442" i="34"/>
  <c r="B5442" i="34" s="1"/>
  <c r="J5441" i="34"/>
  <c r="I5441" i="34"/>
  <c r="H5441" i="34"/>
  <c r="A5441" i="34"/>
  <c r="J5440" i="34"/>
  <c r="I5440" i="34"/>
  <c r="H5440" i="34"/>
  <c r="B5440" i="34"/>
  <c r="A5440" i="34"/>
  <c r="D5440" i="34" s="1"/>
  <c r="J5439" i="34"/>
  <c r="I5439" i="34"/>
  <c r="H5439" i="34"/>
  <c r="D5439" i="34"/>
  <c r="E5439" i="34" s="1"/>
  <c r="F5439" i="34" s="1"/>
  <c r="C5439" i="34"/>
  <c r="A5439" i="34"/>
  <c r="B5439" i="34" s="1"/>
  <c r="J5438" i="34"/>
  <c r="I5438" i="34"/>
  <c r="H5438" i="34"/>
  <c r="D5438" i="34"/>
  <c r="A5438" i="34"/>
  <c r="C5438" i="34" s="1"/>
  <c r="J5437" i="34"/>
  <c r="I5437" i="34"/>
  <c r="H5437" i="34"/>
  <c r="E5437" i="34"/>
  <c r="F5437" i="34" s="1"/>
  <c r="C5437" i="34"/>
  <c r="B5437" i="34"/>
  <c r="A5437" i="34"/>
  <c r="D5437" i="34" s="1"/>
  <c r="J5436" i="34"/>
  <c r="I5436" i="34"/>
  <c r="H5436" i="34"/>
  <c r="C5436" i="34"/>
  <c r="A5436" i="34"/>
  <c r="B5436" i="34" s="1"/>
  <c r="J5435" i="34"/>
  <c r="I5435" i="34"/>
  <c r="H5435" i="34"/>
  <c r="A5435" i="34"/>
  <c r="J5434" i="34"/>
  <c r="I5434" i="34"/>
  <c r="H5434" i="34"/>
  <c r="B5434" i="34"/>
  <c r="A5434" i="34"/>
  <c r="D5434" i="34" s="1"/>
  <c r="J5433" i="34"/>
  <c r="I5433" i="34"/>
  <c r="H5433" i="34"/>
  <c r="D5433" i="34"/>
  <c r="C5433" i="34"/>
  <c r="A5433" i="34"/>
  <c r="B5433" i="34" s="1"/>
  <c r="J5432" i="34"/>
  <c r="I5432" i="34"/>
  <c r="H5432" i="34"/>
  <c r="D5432" i="34"/>
  <c r="A5432" i="34"/>
  <c r="C5432" i="34" s="1"/>
  <c r="J5431" i="34"/>
  <c r="I5431" i="34"/>
  <c r="H5431" i="34"/>
  <c r="C5431" i="34"/>
  <c r="B5431" i="34"/>
  <c r="A5431" i="34"/>
  <c r="D5431" i="34" s="1"/>
  <c r="E5431" i="34" s="1"/>
  <c r="F5431" i="34" s="1"/>
  <c r="J5430" i="34"/>
  <c r="I5430" i="34"/>
  <c r="H5430" i="34"/>
  <c r="C5430" i="34"/>
  <c r="A5430" i="34"/>
  <c r="B5430" i="34" s="1"/>
  <c r="J5429" i="34"/>
  <c r="I5429" i="34"/>
  <c r="H5429" i="34"/>
  <c r="A5429" i="34"/>
  <c r="J5428" i="34"/>
  <c r="I5428" i="34"/>
  <c r="H5428" i="34"/>
  <c r="B5428" i="34"/>
  <c r="A5428" i="34"/>
  <c r="D5428" i="34" s="1"/>
  <c r="J5427" i="34"/>
  <c r="I5427" i="34"/>
  <c r="H5427" i="34"/>
  <c r="D5427" i="34"/>
  <c r="E5427" i="34" s="1"/>
  <c r="F5427" i="34" s="1"/>
  <c r="C5427" i="34"/>
  <c r="A5427" i="34"/>
  <c r="B5427" i="34" s="1"/>
  <c r="J5426" i="34"/>
  <c r="I5426" i="34"/>
  <c r="H5426" i="34"/>
  <c r="D5426" i="34"/>
  <c r="A5426" i="34"/>
  <c r="C5426" i="34" s="1"/>
  <c r="J5425" i="34"/>
  <c r="I5425" i="34"/>
  <c r="H5425" i="34"/>
  <c r="E5425" i="34"/>
  <c r="F5425" i="34" s="1"/>
  <c r="C5425" i="34"/>
  <c r="B5425" i="34"/>
  <c r="A5425" i="34"/>
  <c r="D5425" i="34" s="1"/>
  <c r="J5424" i="34"/>
  <c r="I5424" i="34"/>
  <c r="H5424" i="34"/>
  <c r="C5424" i="34"/>
  <c r="A5424" i="34"/>
  <c r="B5424" i="34" s="1"/>
  <c r="J5423" i="34"/>
  <c r="I5423" i="34"/>
  <c r="H5423" i="34"/>
  <c r="A5423" i="34"/>
  <c r="J5422" i="34"/>
  <c r="I5422" i="34"/>
  <c r="H5422" i="34"/>
  <c r="B5422" i="34"/>
  <c r="A5422" i="34"/>
  <c r="D5422" i="34" s="1"/>
  <c r="J5421" i="34"/>
  <c r="I5421" i="34"/>
  <c r="H5421" i="34"/>
  <c r="D5421" i="34"/>
  <c r="E5421" i="34" s="1"/>
  <c r="F5421" i="34" s="1"/>
  <c r="C5421" i="34"/>
  <c r="A5421" i="34"/>
  <c r="B5421" i="34" s="1"/>
  <c r="J5420" i="34"/>
  <c r="I5420" i="34"/>
  <c r="H5420" i="34"/>
  <c r="D5420" i="34"/>
  <c r="A5420" i="34"/>
  <c r="C5420" i="34" s="1"/>
  <c r="J5419" i="34"/>
  <c r="I5419" i="34"/>
  <c r="H5419" i="34"/>
  <c r="C5419" i="34"/>
  <c r="B5419" i="34"/>
  <c r="A5419" i="34"/>
  <c r="D5419" i="34" s="1"/>
  <c r="E5419" i="34" s="1"/>
  <c r="F5419" i="34" s="1"/>
  <c r="J5418" i="34"/>
  <c r="I5418" i="34"/>
  <c r="H5418" i="34"/>
  <c r="C5418" i="34"/>
  <c r="A5418" i="34"/>
  <c r="B5418" i="34" s="1"/>
  <c r="J5417" i="34"/>
  <c r="I5417" i="34"/>
  <c r="H5417" i="34"/>
  <c r="A5417" i="34"/>
  <c r="J5416" i="34"/>
  <c r="I5416" i="34"/>
  <c r="H5416" i="34"/>
  <c r="B5416" i="34"/>
  <c r="A5416" i="34"/>
  <c r="D5416" i="34" s="1"/>
  <c r="J5415" i="34"/>
  <c r="I5415" i="34"/>
  <c r="H5415" i="34"/>
  <c r="D5415" i="34"/>
  <c r="E5415" i="34" s="1"/>
  <c r="F5415" i="34" s="1"/>
  <c r="C5415" i="34"/>
  <c r="A5415" i="34"/>
  <c r="B5415" i="34" s="1"/>
  <c r="J5414" i="34"/>
  <c r="I5414" i="34"/>
  <c r="H5414" i="34"/>
  <c r="D5414" i="34"/>
  <c r="A5414" i="34"/>
  <c r="C5414" i="34" s="1"/>
  <c r="J5413" i="34"/>
  <c r="I5413" i="34"/>
  <c r="H5413" i="34"/>
  <c r="E5413" i="34"/>
  <c r="F5413" i="34" s="1"/>
  <c r="C5413" i="34"/>
  <c r="B5413" i="34"/>
  <c r="A5413" i="34"/>
  <c r="D5413" i="34" s="1"/>
  <c r="J5412" i="34"/>
  <c r="I5412" i="34"/>
  <c r="H5412" i="34"/>
  <c r="C5412" i="34"/>
  <c r="A5412" i="34"/>
  <c r="B5412" i="34" s="1"/>
  <c r="J5411" i="34"/>
  <c r="I5411" i="34"/>
  <c r="H5411" i="34"/>
  <c r="A5411" i="34"/>
  <c r="J5410" i="34"/>
  <c r="I5410" i="34"/>
  <c r="H5410" i="34"/>
  <c r="D5410" i="34"/>
  <c r="B5410" i="34"/>
  <c r="A5410" i="34"/>
  <c r="C5410" i="34" s="1"/>
  <c r="E5410" i="34" s="1"/>
  <c r="F5410" i="34" s="1"/>
  <c r="J5409" i="34"/>
  <c r="I5409" i="34"/>
  <c r="H5409" i="34"/>
  <c r="D5409" i="34"/>
  <c r="E5409" i="34" s="1"/>
  <c r="F5409" i="34" s="1"/>
  <c r="C5409" i="34"/>
  <c r="B5409" i="34"/>
  <c r="A5409" i="34"/>
  <c r="J5408" i="34"/>
  <c r="I5408" i="34"/>
  <c r="H5408" i="34"/>
  <c r="D5408" i="34"/>
  <c r="A5408" i="34"/>
  <c r="C5408" i="34" s="1"/>
  <c r="J5407" i="34"/>
  <c r="I5407" i="34"/>
  <c r="H5407" i="34"/>
  <c r="E5407" i="34"/>
  <c r="F5407" i="34" s="1"/>
  <c r="C5407" i="34"/>
  <c r="B5407" i="34"/>
  <c r="A5407" i="34"/>
  <c r="D5407" i="34" s="1"/>
  <c r="J5406" i="34"/>
  <c r="I5406" i="34"/>
  <c r="H5406" i="34"/>
  <c r="C5406" i="34"/>
  <c r="A5406" i="34"/>
  <c r="B5406" i="34" s="1"/>
  <c r="J5405" i="34"/>
  <c r="I5405" i="34"/>
  <c r="H5405" i="34"/>
  <c r="A5405" i="34"/>
  <c r="J5404" i="34"/>
  <c r="I5404" i="34"/>
  <c r="H5404" i="34"/>
  <c r="D5404" i="34"/>
  <c r="B5404" i="34"/>
  <c r="A5404" i="34"/>
  <c r="C5404" i="34" s="1"/>
  <c r="E5404" i="34" s="1"/>
  <c r="F5404" i="34" s="1"/>
  <c r="J5403" i="34"/>
  <c r="I5403" i="34"/>
  <c r="H5403" i="34"/>
  <c r="D5403" i="34"/>
  <c r="E5403" i="34" s="1"/>
  <c r="F5403" i="34" s="1"/>
  <c r="C5403" i="34"/>
  <c r="B5403" i="34"/>
  <c r="A5403" i="34"/>
  <c r="J5402" i="34"/>
  <c r="I5402" i="34"/>
  <c r="H5402" i="34"/>
  <c r="D5402" i="34"/>
  <c r="A5402" i="34"/>
  <c r="C5402" i="34" s="1"/>
  <c r="J5401" i="34"/>
  <c r="I5401" i="34"/>
  <c r="H5401" i="34"/>
  <c r="E5401" i="34"/>
  <c r="F5401" i="34" s="1"/>
  <c r="C5401" i="34"/>
  <c r="B5401" i="34"/>
  <c r="A5401" i="34"/>
  <c r="D5401" i="34" s="1"/>
  <c r="J5400" i="34"/>
  <c r="I5400" i="34"/>
  <c r="H5400" i="34"/>
  <c r="C5400" i="34"/>
  <c r="A5400" i="34"/>
  <c r="B5400" i="34" s="1"/>
  <c r="J5399" i="34"/>
  <c r="I5399" i="34"/>
  <c r="H5399" i="34"/>
  <c r="A5399" i="34"/>
  <c r="J5398" i="34"/>
  <c r="I5398" i="34"/>
  <c r="H5398" i="34"/>
  <c r="D5398" i="34"/>
  <c r="B5398" i="34"/>
  <c r="A5398" i="34"/>
  <c r="C5398" i="34" s="1"/>
  <c r="E5398" i="34" s="1"/>
  <c r="F5398" i="34" s="1"/>
  <c r="J5397" i="34"/>
  <c r="I5397" i="34"/>
  <c r="H5397" i="34"/>
  <c r="D5397" i="34"/>
  <c r="E5397" i="34" s="1"/>
  <c r="F5397" i="34" s="1"/>
  <c r="C5397" i="34"/>
  <c r="B5397" i="34"/>
  <c r="A5397" i="34"/>
  <c r="J5396" i="34"/>
  <c r="I5396" i="34"/>
  <c r="H5396" i="34"/>
  <c r="D5396" i="34"/>
  <c r="A5396" i="34"/>
  <c r="C5396" i="34" s="1"/>
  <c r="J5395" i="34"/>
  <c r="I5395" i="34"/>
  <c r="H5395" i="34"/>
  <c r="C5395" i="34"/>
  <c r="B5395" i="34"/>
  <c r="A5395" i="34"/>
  <c r="D5395" i="34" s="1"/>
  <c r="E5395" i="34" s="1"/>
  <c r="F5395" i="34" s="1"/>
  <c r="J5394" i="34"/>
  <c r="I5394" i="34"/>
  <c r="H5394" i="34"/>
  <c r="C5394" i="34"/>
  <c r="A5394" i="34"/>
  <c r="B5394" i="34" s="1"/>
  <c r="J5393" i="34"/>
  <c r="I5393" i="34"/>
  <c r="H5393" i="34"/>
  <c r="A5393" i="34"/>
  <c r="J5392" i="34"/>
  <c r="I5392" i="34"/>
  <c r="H5392" i="34"/>
  <c r="D5392" i="34"/>
  <c r="B5392" i="34"/>
  <c r="A5392" i="34"/>
  <c r="C5392" i="34" s="1"/>
  <c r="E5392" i="34" s="1"/>
  <c r="F5392" i="34" s="1"/>
  <c r="J5391" i="34"/>
  <c r="I5391" i="34"/>
  <c r="H5391" i="34"/>
  <c r="D5391" i="34"/>
  <c r="E5391" i="34" s="1"/>
  <c r="F5391" i="34" s="1"/>
  <c r="C5391" i="34"/>
  <c r="B5391" i="34"/>
  <c r="A5391" i="34"/>
  <c r="J5390" i="34"/>
  <c r="I5390" i="34"/>
  <c r="H5390" i="34"/>
  <c r="D5390" i="34"/>
  <c r="A5390" i="34"/>
  <c r="C5390" i="34" s="1"/>
  <c r="J5389" i="34"/>
  <c r="I5389" i="34"/>
  <c r="H5389" i="34"/>
  <c r="C5389" i="34"/>
  <c r="B5389" i="34"/>
  <c r="A5389" i="34"/>
  <c r="D5389" i="34" s="1"/>
  <c r="E5389" i="34" s="1"/>
  <c r="F5389" i="34" s="1"/>
  <c r="J5388" i="34"/>
  <c r="I5388" i="34"/>
  <c r="H5388" i="34"/>
  <c r="C5388" i="34"/>
  <c r="A5388" i="34"/>
  <c r="B5388" i="34" s="1"/>
  <c r="J5387" i="34"/>
  <c r="I5387" i="34"/>
  <c r="H5387" i="34"/>
  <c r="A5387" i="34"/>
  <c r="J5386" i="34"/>
  <c r="I5386" i="34"/>
  <c r="H5386" i="34"/>
  <c r="D5386" i="34"/>
  <c r="B5386" i="34"/>
  <c r="A5386" i="34"/>
  <c r="C5386" i="34" s="1"/>
  <c r="E5386" i="34" s="1"/>
  <c r="F5386" i="34" s="1"/>
  <c r="J5385" i="34"/>
  <c r="I5385" i="34"/>
  <c r="H5385" i="34"/>
  <c r="D5385" i="34"/>
  <c r="E5385" i="34" s="1"/>
  <c r="F5385" i="34" s="1"/>
  <c r="C5385" i="34"/>
  <c r="B5385" i="34"/>
  <c r="A5385" i="34"/>
  <c r="J5384" i="34"/>
  <c r="I5384" i="34"/>
  <c r="H5384" i="34"/>
  <c r="D5384" i="34"/>
  <c r="A5384" i="34"/>
  <c r="C5384" i="34" s="1"/>
  <c r="J5383" i="34"/>
  <c r="I5383" i="34"/>
  <c r="H5383" i="34"/>
  <c r="E5383" i="34"/>
  <c r="F5383" i="34" s="1"/>
  <c r="D5383" i="34"/>
  <c r="C5383" i="34"/>
  <c r="B5383" i="34"/>
  <c r="A5383" i="34"/>
  <c r="J5382" i="34"/>
  <c r="I5382" i="34"/>
  <c r="H5382" i="34"/>
  <c r="C5382" i="34"/>
  <c r="A5382" i="34"/>
  <c r="B5382" i="34" s="1"/>
  <c r="J5381" i="34"/>
  <c r="I5381" i="34"/>
  <c r="H5381" i="34"/>
  <c r="A5381" i="34"/>
  <c r="J5380" i="34"/>
  <c r="I5380" i="34"/>
  <c r="H5380" i="34"/>
  <c r="B5380" i="34"/>
  <c r="A5380" i="34"/>
  <c r="D5380" i="34" s="1"/>
  <c r="J5379" i="34"/>
  <c r="I5379" i="34"/>
  <c r="H5379" i="34"/>
  <c r="D5379" i="34"/>
  <c r="E5379" i="34" s="1"/>
  <c r="F5379" i="34" s="1"/>
  <c r="C5379" i="34"/>
  <c r="B5379" i="34"/>
  <c r="A5379" i="34"/>
  <c r="J5378" i="34"/>
  <c r="I5378" i="34"/>
  <c r="H5378" i="34"/>
  <c r="D5378" i="34"/>
  <c r="A5378" i="34"/>
  <c r="C5378" i="34" s="1"/>
  <c r="J5377" i="34"/>
  <c r="I5377" i="34"/>
  <c r="H5377" i="34"/>
  <c r="E5377" i="34"/>
  <c r="F5377" i="34" s="1"/>
  <c r="D5377" i="34"/>
  <c r="C5377" i="34"/>
  <c r="B5377" i="34"/>
  <c r="A5377" i="34"/>
  <c r="J5376" i="34"/>
  <c r="I5376" i="34"/>
  <c r="H5376" i="34"/>
  <c r="C5376" i="34"/>
  <c r="A5376" i="34"/>
  <c r="B5376" i="34" s="1"/>
  <c r="J5375" i="34"/>
  <c r="I5375" i="34"/>
  <c r="H5375" i="34"/>
  <c r="A5375" i="34"/>
  <c r="J5374" i="34"/>
  <c r="I5374" i="34"/>
  <c r="H5374" i="34"/>
  <c r="B5374" i="34"/>
  <c r="A5374" i="34"/>
  <c r="D5374" i="34" s="1"/>
  <c r="J5373" i="34"/>
  <c r="I5373" i="34"/>
  <c r="H5373" i="34"/>
  <c r="D5373" i="34"/>
  <c r="E5373" i="34" s="1"/>
  <c r="F5373" i="34" s="1"/>
  <c r="C5373" i="34"/>
  <c r="B5373" i="34"/>
  <c r="A5373" i="34"/>
  <c r="J5372" i="34"/>
  <c r="I5372" i="34"/>
  <c r="H5372" i="34"/>
  <c r="D5372" i="34"/>
  <c r="A5372" i="34"/>
  <c r="C5372" i="34" s="1"/>
  <c r="J5371" i="34"/>
  <c r="I5371" i="34"/>
  <c r="H5371" i="34"/>
  <c r="E5371" i="34"/>
  <c r="F5371" i="34" s="1"/>
  <c r="D5371" i="34"/>
  <c r="C5371" i="34"/>
  <c r="B5371" i="34"/>
  <c r="A5371" i="34"/>
  <c r="J5370" i="34"/>
  <c r="I5370" i="34"/>
  <c r="H5370" i="34"/>
  <c r="C5370" i="34"/>
  <c r="A5370" i="34"/>
  <c r="B5370" i="34" s="1"/>
  <c r="J5369" i="34"/>
  <c r="I5369" i="34"/>
  <c r="H5369" i="34"/>
  <c r="A5369" i="34"/>
  <c r="J5368" i="34"/>
  <c r="I5368" i="34"/>
  <c r="H5368" i="34"/>
  <c r="B5368" i="34"/>
  <c r="A5368" i="34"/>
  <c r="D5368" i="34" s="1"/>
  <c r="J5367" i="34"/>
  <c r="I5367" i="34"/>
  <c r="H5367" i="34"/>
  <c r="D5367" i="34"/>
  <c r="E5367" i="34" s="1"/>
  <c r="F5367" i="34" s="1"/>
  <c r="C5367" i="34"/>
  <c r="A5367" i="34"/>
  <c r="B5367" i="34" s="1"/>
  <c r="J5366" i="34"/>
  <c r="I5366" i="34"/>
  <c r="H5366" i="34"/>
  <c r="D5366" i="34"/>
  <c r="A5366" i="34"/>
  <c r="C5366" i="34" s="1"/>
  <c r="J5365" i="34"/>
  <c r="I5365" i="34"/>
  <c r="H5365" i="34"/>
  <c r="E5365" i="34"/>
  <c r="F5365" i="34" s="1"/>
  <c r="D5365" i="34"/>
  <c r="C5365" i="34"/>
  <c r="B5365" i="34"/>
  <c r="A5365" i="34"/>
  <c r="J5364" i="34"/>
  <c r="I5364" i="34"/>
  <c r="H5364" i="34"/>
  <c r="C5364" i="34"/>
  <c r="A5364" i="34"/>
  <c r="B5364" i="34" s="1"/>
  <c r="J5363" i="34"/>
  <c r="I5363" i="34"/>
  <c r="H5363" i="34"/>
  <c r="A5363" i="34"/>
  <c r="J5362" i="34"/>
  <c r="I5362" i="34"/>
  <c r="H5362" i="34"/>
  <c r="B5362" i="34"/>
  <c r="A5362" i="34"/>
  <c r="D5362" i="34" s="1"/>
  <c r="J5361" i="34"/>
  <c r="I5361" i="34"/>
  <c r="H5361" i="34"/>
  <c r="D5361" i="34"/>
  <c r="C5361" i="34"/>
  <c r="A5361" i="34"/>
  <c r="B5361" i="34" s="1"/>
  <c r="J5360" i="34"/>
  <c r="I5360" i="34"/>
  <c r="H5360" i="34"/>
  <c r="D5360" i="34"/>
  <c r="A5360" i="34"/>
  <c r="C5360" i="34" s="1"/>
  <c r="J5359" i="34"/>
  <c r="I5359" i="34"/>
  <c r="H5359" i="34"/>
  <c r="E5359" i="34"/>
  <c r="F5359" i="34" s="1"/>
  <c r="D5359" i="34"/>
  <c r="C5359" i="34"/>
  <c r="B5359" i="34"/>
  <c r="A5359" i="34"/>
  <c r="J5358" i="34"/>
  <c r="I5358" i="34"/>
  <c r="H5358" i="34"/>
  <c r="C5358" i="34"/>
  <c r="A5358" i="34"/>
  <c r="B5358" i="34" s="1"/>
  <c r="J5357" i="34"/>
  <c r="I5357" i="34"/>
  <c r="H5357" i="34"/>
  <c r="A5357" i="34"/>
  <c r="J5356" i="34"/>
  <c r="I5356" i="34"/>
  <c r="H5356" i="34"/>
  <c r="B5356" i="34"/>
  <c r="A5356" i="34"/>
  <c r="D5356" i="34" s="1"/>
  <c r="J5355" i="34"/>
  <c r="I5355" i="34"/>
  <c r="H5355" i="34"/>
  <c r="D5355" i="34"/>
  <c r="E5355" i="34" s="1"/>
  <c r="F5355" i="34" s="1"/>
  <c r="C5355" i="34"/>
  <c r="A5355" i="34"/>
  <c r="B5355" i="34" s="1"/>
  <c r="J5354" i="34"/>
  <c r="I5354" i="34"/>
  <c r="H5354" i="34"/>
  <c r="D5354" i="34"/>
  <c r="A5354" i="34"/>
  <c r="C5354" i="34" s="1"/>
  <c r="J5353" i="34"/>
  <c r="I5353" i="34"/>
  <c r="H5353" i="34"/>
  <c r="E5353" i="34"/>
  <c r="F5353" i="34" s="1"/>
  <c r="D5353" i="34"/>
  <c r="C5353" i="34"/>
  <c r="B5353" i="34"/>
  <c r="A5353" i="34"/>
  <c r="J5352" i="34"/>
  <c r="I5352" i="34"/>
  <c r="H5352" i="34"/>
  <c r="C5352" i="34"/>
  <c r="A5352" i="34"/>
  <c r="B5352" i="34" s="1"/>
  <c r="J5351" i="34"/>
  <c r="I5351" i="34"/>
  <c r="H5351" i="34"/>
  <c r="A5351" i="34"/>
  <c r="J5350" i="34"/>
  <c r="I5350" i="34"/>
  <c r="H5350" i="34"/>
  <c r="B5350" i="34"/>
  <c r="A5350" i="34"/>
  <c r="D5350" i="34" s="1"/>
  <c r="J5349" i="34"/>
  <c r="I5349" i="34"/>
  <c r="H5349" i="34"/>
  <c r="D5349" i="34"/>
  <c r="C5349" i="34"/>
  <c r="A5349" i="34"/>
  <c r="B5349" i="34" s="1"/>
  <c r="J5348" i="34"/>
  <c r="I5348" i="34"/>
  <c r="H5348" i="34"/>
  <c r="D5348" i="34"/>
  <c r="A5348" i="34"/>
  <c r="C5348" i="34" s="1"/>
  <c r="J5347" i="34"/>
  <c r="I5347" i="34"/>
  <c r="H5347" i="34"/>
  <c r="E5347" i="34"/>
  <c r="F5347" i="34" s="1"/>
  <c r="D5347" i="34"/>
  <c r="C5347" i="34"/>
  <c r="B5347" i="34"/>
  <c r="A5347" i="34"/>
  <c r="J5346" i="34"/>
  <c r="I5346" i="34"/>
  <c r="H5346" i="34"/>
  <c r="C5346" i="34"/>
  <c r="A5346" i="34"/>
  <c r="B5346" i="34" s="1"/>
  <c r="J5345" i="34"/>
  <c r="I5345" i="34"/>
  <c r="H5345" i="34"/>
  <c r="A5345" i="34"/>
  <c r="J5344" i="34"/>
  <c r="I5344" i="34"/>
  <c r="H5344" i="34"/>
  <c r="B5344" i="34"/>
  <c r="A5344" i="34"/>
  <c r="D5344" i="34" s="1"/>
  <c r="J5343" i="34"/>
  <c r="I5343" i="34"/>
  <c r="H5343" i="34"/>
  <c r="C5343" i="34"/>
  <c r="A5343" i="34"/>
  <c r="D5343" i="34" s="1"/>
  <c r="J5342" i="34"/>
  <c r="I5342" i="34"/>
  <c r="H5342" i="34"/>
  <c r="D5342" i="34"/>
  <c r="A5342" i="34"/>
  <c r="C5342" i="34" s="1"/>
  <c r="J5341" i="34"/>
  <c r="I5341" i="34"/>
  <c r="H5341" i="34"/>
  <c r="E5341" i="34"/>
  <c r="F5341" i="34" s="1"/>
  <c r="D5341" i="34"/>
  <c r="B5341" i="34"/>
  <c r="A5341" i="34"/>
  <c r="C5341" i="34" s="1"/>
  <c r="J5340" i="34"/>
  <c r="I5340" i="34"/>
  <c r="H5340" i="34"/>
  <c r="C5340" i="34"/>
  <c r="B5340" i="34"/>
  <c r="A5340" i="34"/>
  <c r="D5340" i="34" s="1"/>
  <c r="E5340" i="34" s="1"/>
  <c r="F5340" i="34" s="1"/>
  <c r="J5339" i="34"/>
  <c r="I5339" i="34"/>
  <c r="H5339" i="34"/>
  <c r="A5339" i="34"/>
  <c r="J5338" i="34"/>
  <c r="I5338" i="34"/>
  <c r="H5338" i="34"/>
  <c r="E5338" i="34"/>
  <c r="F5338" i="34" s="1"/>
  <c r="D5338" i="34"/>
  <c r="C5338" i="34"/>
  <c r="B5338" i="34"/>
  <c r="A5338" i="34"/>
  <c r="J5337" i="34"/>
  <c r="I5337" i="34"/>
  <c r="H5337" i="34"/>
  <c r="C5337" i="34"/>
  <c r="A5337" i="34"/>
  <c r="D5337" i="34" s="1"/>
  <c r="J5336" i="34"/>
  <c r="I5336" i="34"/>
  <c r="H5336" i="34"/>
  <c r="D5336" i="34"/>
  <c r="A5336" i="34"/>
  <c r="C5336" i="34" s="1"/>
  <c r="J5335" i="34"/>
  <c r="I5335" i="34"/>
  <c r="H5335" i="34"/>
  <c r="B5335" i="34"/>
  <c r="A5335" i="34"/>
  <c r="D5335" i="34" s="1"/>
  <c r="J5334" i="34"/>
  <c r="I5334" i="34"/>
  <c r="H5334" i="34"/>
  <c r="C5334" i="34"/>
  <c r="A5334" i="34"/>
  <c r="B5334" i="34" s="1"/>
  <c r="J5333" i="34"/>
  <c r="I5333" i="34"/>
  <c r="H5333" i="34"/>
  <c r="A5333" i="34"/>
  <c r="J5332" i="34"/>
  <c r="I5332" i="34"/>
  <c r="H5332" i="34"/>
  <c r="D5332" i="34"/>
  <c r="B5332" i="34"/>
  <c r="A5332" i="34"/>
  <c r="C5332" i="34" s="1"/>
  <c r="E5332" i="34" s="1"/>
  <c r="F5332" i="34" s="1"/>
  <c r="J5331" i="34"/>
  <c r="I5331" i="34"/>
  <c r="H5331" i="34"/>
  <c r="C5331" i="34"/>
  <c r="B5331" i="34"/>
  <c r="A5331" i="34"/>
  <c r="D5331" i="34" s="1"/>
  <c r="E5331" i="34" s="1"/>
  <c r="F5331" i="34" s="1"/>
  <c r="J5330" i="34"/>
  <c r="I5330" i="34"/>
  <c r="H5330" i="34"/>
  <c r="D5330" i="34"/>
  <c r="A5330" i="34"/>
  <c r="C5330" i="34" s="1"/>
  <c r="J5329" i="34"/>
  <c r="I5329" i="34"/>
  <c r="H5329" i="34"/>
  <c r="B5329" i="34"/>
  <c r="A5329" i="34"/>
  <c r="D5329" i="34" s="1"/>
  <c r="J5328" i="34"/>
  <c r="I5328" i="34"/>
  <c r="H5328" i="34"/>
  <c r="C5328" i="34"/>
  <c r="A5328" i="34"/>
  <c r="B5328" i="34" s="1"/>
  <c r="J5327" i="34"/>
  <c r="I5327" i="34"/>
  <c r="H5327" i="34"/>
  <c r="A5327" i="34"/>
  <c r="J5326" i="34"/>
  <c r="I5326" i="34"/>
  <c r="H5326" i="34"/>
  <c r="D5326" i="34"/>
  <c r="B5326" i="34"/>
  <c r="A5326" i="34"/>
  <c r="C5326" i="34" s="1"/>
  <c r="E5326" i="34" s="1"/>
  <c r="F5326" i="34" s="1"/>
  <c r="J5325" i="34"/>
  <c r="I5325" i="34"/>
  <c r="H5325" i="34"/>
  <c r="D5325" i="34"/>
  <c r="E5325" i="34" s="1"/>
  <c r="F5325" i="34" s="1"/>
  <c r="C5325" i="34"/>
  <c r="B5325" i="34"/>
  <c r="A5325" i="34"/>
  <c r="J5324" i="34"/>
  <c r="I5324" i="34"/>
  <c r="H5324" i="34"/>
  <c r="D5324" i="34"/>
  <c r="A5324" i="34"/>
  <c r="C5324" i="34" s="1"/>
  <c r="J5323" i="34"/>
  <c r="I5323" i="34"/>
  <c r="H5323" i="34"/>
  <c r="B5323" i="34"/>
  <c r="A5323" i="34"/>
  <c r="D5323" i="34" s="1"/>
  <c r="J5322" i="34"/>
  <c r="I5322" i="34"/>
  <c r="H5322" i="34"/>
  <c r="C5322" i="34"/>
  <c r="A5322" i="34"/>
  <c r="B5322" i="34" s="1"/>
  <c r="J5321" i="34"/>
  <c r="I5321" i="34"/>
  <c r="H5321" i="34"/>
  <c r="A5321" i="34"/>
  <c r="J5320" i="34"/>
  <c r="I5320" i="34"/>
  <c r="H5320" i="34"/>
  <c r="D5320" i="34"/>
  <c r="B5320" i="34"/>
  <c r="A5320" i="34"/>
  <c r="C5320" i="34" s="1"/>
  <c r="E5320" i="34" s="1"/>
  <c r="F5320" i="34" s="1"/>
  <c r="J5319" i="34"/>
  <c r="I5319" i="34"/>
  <c r="H5319" i="34"/>
  <c r="D5319" i="34"/>
  <c r="E5319" i="34" s="1"/>
  <c r="F5319" i="34" s="1"/>
  <c r="C5319" i="34"/>
  <c r="B5319" i="34"/>
  <c r="A5319" i="34"/>
  <c r="J5318" i="34"/>
  <c r="I5318" i="34"/>
  <c r="H5318" i="34"/>
  <c r="D5318" i="34"/>
  <c r="A5318" i="34"/>
  <c r="C5318" i="34" s="1"/>
  <c r="J5317" i="34"/>
  <c r="I5317" i="34"/>
  <c r="H5317" i="34"/>
  <c r="B5317" i="34"/>
  <c r="A5317" i="34"/>
  <c r="D5317" i="34" s="1"/>
  <c r="J5316" i="34"/>
  <c r="I5316" i="34"/>
  <c r="H5316" i="34"/>
  <c r="D5316" i="34"/>
  <c r="C5316" i="34"/>
  <c r="A5316" i="34"/>
  <c r="B5316" i="34" s="1"/>
  <c r="J5315" i="34"/>
  <c r="I5315" i="34"/>
  <c r="H5315" i="34"/>
  <c r="A5315" i="34"/>
  <c r="J5314" i="34"/>
  <c r="I5314" i="34"/>
  <c r="H5314" i="34"/>
  <c r="D5314" i="34"/>
  <c r="B5314" i="34"/>
  <c r="A5314" i="34"/>
  <c r="C5314" i="34" s="1"/>
  <c r="E5314" i="34" s="1"/>
  <c r="F5314" i="34" s="1"/>
  <c r="J5313" i="34"/>
  <c r="I5313" i="34"/>
  <c r="H5313" i="34"/>
  <c r="D5313" i="34"/>
  <c r="E5313" i="34" s="1"/>
  <c r="F5313" i="34" s="1"/>
  <c r="C5313" i="34"/>
  <c r="B5313" i="34"/>
  <c r="A5313" i="34"/>
  <c r="J5312" i="34"/>
  <c r="I5312" i="34"/>
  <c r="H5312" i="34"/>
  <c r="D5312" i="34"/>
  <c r="A5312" i="34"/>
  <c r="C5312" i="34" s="1"/>
  <c r="J5311" i="34"/>
  <c r="I5311" i="34"/>
  <c r="H5311" i="34"/>
  <c r="E5311" i="34"/>
  <c r="F5311" i="34" s="1"/>
  <c r="D5311" i="34"/>
  <c r="B5311" i="34"/>
  <c r="A5311" i="34"/>
  <c r="C5311" i="34" s="1"/>
  <c r="J5310" i="34"/>
  <c r="I5310" i="34"/>
  <c r="H5310" i="34"/>
  <c r="D5310" i="34"/>
  <c r="E5310" i="34" s="1"/>
  <c r="F5310" i="34" s="1"/>
  <c r="C5310" i="34"/>
  <c r="B5310" i="34"/>
  <c r="A5310" i="34"/>
  <c r="J5309" i="34"/>
  <c r="I5309" i="34"/>
  <c r="H5309" i="34"/>
  <c r="A5309" i="34"/>
  <c r="J5308" i="34"/>
  <c r="I5308" i="34"/>
  <c r="H5308" i="34"/>
  <c r="D5308" i="34"/>
  <c r="B5308" i="34"/>
  <c r="A5308" i="34"/>
  <c r="C5308" i="34" s="1"/>
  <c r="E5308" i="34" s="1"/>
  <c r="F5308" i="34" s="1"/>
  <c r="J5307" i="34"/>
  <c r="I5307" i="34"/>
  <c r="H5307" i="34"/>
  <c r="D5307" i="34"/>
  <c r="E5307" i="34" s="1"/>
  <c r="F5307" i="34" s="1"/>
  <c r="C5307" i="34"/>
  <c r="B5307" i="34"/>
  <c r="A5307" i="34"/>
  <c r="J5306" i="34"/>
  <c r="I5306" i="34"/>
  <c r="H5306" i="34"/>
  <c r="D5306" i="34"/>
  <c r="A5306" i="34"/>
  <c r="C5306" i="34" s="1"/>
  <c r="J5305" i="34"/>
  <c r="I5305" i="34"/>
  <c r="H5305" i="34"/>
  <c r="D5305" i="34"/>
  <c r="B5305" i="34"/>
  <c r="A5305" i="34"/>
  <c r="C5305" i="34" s="1"/>
  <c r="E5305" i="34" s="1"/>
  <c r="F5305" i="34" s="1"/>
  <c r="J5304" i="34"/>
  <c r="I5304" i="34"/>
  <c r="H5304" i="34"/>
  <c r="D5304" i="34"/>
  <c r="E5304" i="34" s="1"/>
  <c r="F5304" i="34" s="1"/>
  <c r="C5304" i="34"/>
  <c r="B5304" i="34"/>
  <c r="A5304" i="34"/>
  <c r="J5303" i="34"/>
  <c r="I5303" i="34"/>
  <c r="H5303" i="34"/>
  <c r="A5303" i="34"/>
  <c r="J5302" i="34"/>
  <c r="I5302" i="34"/>
  <c r="H5302" i="34"/>
  <c r="D5302" i="34"/>
  <c r="B5302" i="34"/>
  <c r="A5302" i="34"/>
  <c r="C5302" i="34" s="1"/>
  <c r="J5301" i="34"/>
  <c r="I5301" i="34"/>
  <c r="H5301" i="34"/>
  <c r="D5301" i="34"/>
  <c r="E5301" i="34" s="1"/>
  <c r="F5301" i="34" s="1"/>
  <c r="C5301" i="34"/>
  <c r="B5301" i="34"/>
  <c r="A5301" i="34"/>
  <c r="J5300" i="34"/>
  <c r="I5300" i="34"/>
  <c r="H5300" i="34"/>
  <c r="D5300" i="34"/>
  <c r="A5300" i="34"/>
  <c r="C5300" i="34" s="1"/>
  <c r="J5299" i="34"/>
  <c r="I5299" i="34"/>
  <c r="H5299" i="34"/>
  <c r="D5299" i="34"/>
  <c r="B5299" i="34"/>
  <c r="A5299" i="34"/>
  <c r="C5299" i="34" s="1"/>
  <c r="E5299" i="34" s="1"/>
  <c r="F5299" i="34" s="1"/>
  <c r="J5298" i="34"/>
  <c r="I5298" i="34"/>
  <c r="H5298" i="34"/>
  <c r="D5298" i="34"/>
  <c r="C5298" i="34"/>
  <c r="B5298" i="34"/>
  <c r="A5298" i="34"/>
  <c r="J5297" i="34"/>
  <c r="I5297" i="34"/>
  <c r="H5297" i="34"/>
  <c r="A5297" i="34"/>
  <c r="J5296" i="34"/>
  <c r="I5296" i="34"/>
  <c r="H5296" i="34"/>
  <c r="D5296" i="34"/>
  <c r="B5296" i="34"/>
  <c r="A5296" i="34"/>
  <c r="C5296" i="34" s="1"/>
  <c r="J5295" i="34"/>
  <c r="I5295" i="34"/>
  <c r="H5295" i="34"/>
  <c r="F5295" i="34"/>
  <c r="D5295" i="34"/>
  <c r="E5295" i="34" s="1"/>
  <c r="C5295" i="34"/>
  <c r="B5295" i="34"/>
  <c r="A5295" i="34"/>
  <c r="J5294" i="34"/>
  <c r="I5294" i="34"/>
  <c r="H5294" i="34"/>
  <c r="D5294" i="34"/>
  <c r="A5294" i="34"/>
  <c r="C5294" i="34" s="1"/>
  <c r="J5293" i="34"/>
  <c r="I5293" i="34"/>
  <c r="H5293" i="34"/>
  <c r="D5293" i="34"/>
  <c r="B5293" i="34"/>
  <c r="A5293" i="34"/>
  <c r="C5293" i="34" s="1"/>
  <c r="E5293" i="34" s="1"/>
  <c r="F5293" i="34" s="1"/>
  <c r="J5292" i="34"/>
  <c r="I5292" i="34"/>
  <c r="H5292" i="34"/>
  <c r="D5292" i="34"/>
  <c r="E5292" i="34" s="1"/>
  <c r="F5292" i="34" s="1"/>
  <c r="C5292" i="34"/>
  <c r="B5292" i="34"/>
  <c r="A5292" i="34"/>
  <c r="J5291" i="34"/>
  <c r="I5291" i="34"/>
  <c r="H5291" i="34"/>
  <c r="A5291" i="34"/>
  <c r="J5290" i="34"/>
  <c r="I5290" i="34"/>
  <c r="H5290" i="34"/>
  <c r="D5290" i="34"/>
  <c r="E5290" i="34" s="1"/>
  <c r="F5290" i="34" s="1"/>
  <c r="B5290" i="34"/>
  <c r="A5290" i="34"/>
  <c r="C5290" i="34" s="1"/>
  <c r="J5289" i="34"/>
  <c r="I5289" i="34"/>
  <c r="H5289" i="34"/>
  <c r="C5289" i="34"/>
  <c r="B5289" i="34"/>
  <c r="A5289" i="34"/>
  <c r="D5289" i="34" s="1"/>
  <c r="E5289" i="34" s="1"/>
  <c r="F5289" i="34" s="1"/>
  <c r="J5288" i="34"/>
  <c r="I5288" i="34"/>
  <c r="H5288" i="34"/>
  <c r="D5288" i="34"/>
  <c r="A5288" i="34"/>
  <c r="C5288" i="34" s="1"/>
  <c r="J5287" i="34"/>
  <c r="I5287" i="34"/>
  <c r="H5287" i="34"/>
  <c r="B5287" i="34"/>
  <c r="A5287" i="34"/>
  <c r="D5287" i="34" s="1"/>
  <c r="J5286" i="34"/>
  <c r="I5286" i="34"/>
  <c r="H5286" i="34"/>
  <c r="C5286" i="34"/>
  <c r="A5286" i="34"/>
  <c r="B5286" i="34" s="1"/>
  <c r="J5285" i="34"/>
  <c r="I5285" i="34"/>
  <c r="H5285" i="34"/>
  <c r="A5285" i="34"/>
  <c r="J5284" i="34"/>
  <c r="I5284" i="34"/>
  <c r="H5284" i="34"/>
  <c r="D5284" i="34"/>
  <c r="B5284" i="34"/>
  <c r="A5284" i="34"/>
  <c r="C5284" i="34" s="1"/>
  <c r="J5283" i="34"/>
  <c r="I5283" i="34"/>
  <c r="H5283" i="34"/>
  <c r="F5283" i="34"/>
  <c r="D5283" i="34"/>
  <c r="C5283" i="34"/>
  <c r="E5283" i="34" s="1"/>
  <c r="B5283" i="34"/>
  <c r="A5283" i="34"/>
  <c r="J5282" i="34"/>
  <c r="I5282" i="34"/>
  <c r="H5282" i="34"/>
  <c r="D5282" i="34"/>
  <c r="A5282" i="34"/>
  <c r="C5282" i="34" s="1"/>
  <c r="J5281" i="34"/>
  <c r="I5281" i="34"/>
  <c r="H5281" i="34"/>
  <c r="B5281" i="34"/>
  <c r="A5281" i="34"/>
  <c r="D5281" i="34" s="1"/>
  <c r="J5280" i="34"/>
  <c r="I5280" i="34"/>
  <c r="H5280" i="34"/>
  <c r="C5280" i="34"/>
  <c r="B5280" i="34"/>
  <c r="A5280" i="34"/>
  <c r="D5280" i="34" s="1"/>
  <c r="J5279" i="34"/>
  <c r="I5279" i="34"/>
  <c r="H5279" i="34"/>
  <c r="A5279" i="34"/>
  <c r="J5278" i="34"/>
  <c r="I5278" i="34"/>
  <c r="H5278" i="34"/>
  <c r="D5278" i="34"/>
  <c r="B5278" i="34"/>
  <c r="A5278" i="34"/>
  <c r="C5278" i="34" s="1"/>
  <c r="J5277" i="34"/>
  <c r="I5277" i="34"/>
  <c r="H5277" i="34"/>
  <c r="F5277" i="34"/>
  <c r="D5277" i="34"/>
  <c r="C5277" i="34"/>
  <c r="E5277" i="34" s="1"/>
  <c r="B5277" i="34"/>
  <c r="A5277" i="34"/>
  <c r="J5276" i="34"/>
  <c r="I5276" i="34"/>
  <c r="H5276" i="34"/>
  <c r="D5276" i="34"/>
  <c r="A5276" i="34"/>
  <c r="C5276" i="34" s="1"/>
  <c r="J5275" i="34"/>
  <c r="I5275" i="34"/>
  <c r="H5275" i="34"/>
  <c r="D5275" i="34"/>
  <c r="B5275" i="34"/>
  <c r="A5275" i="34"/>
  <c r="C5275" i="34" s="1"/>
  <c r="E5275" i="34" s="1"/>
  <c r="F5275" i="34" s="1"/>
  <c r="J5274" i="34"/>
  <c r="I5274" i="34"/>
  <c r="H5274" i="34"/>
  <c r="C5274" i="34"/>
  <c r="B5274" i="34"/>
  <c r="A5274" i="34"/>
  <c r="D5274" i="34" s="1"/>
  <c r="J5273" i="34"/>
  <c r="I5273" i="34"/>
  <c r="H5273" i="34"/>
  <c r="A5273" i="34"/>
  <c r="J5272" i="34"/>
  <c r="I5272" i="34"/>
  <c r="H5272" i="34"/>
  <c r="D5272" i="34"/>
  <c r="E5272" i="34" s="1"/>
  <c r="F5272" i="34" s="1"/>
  <c r="B5272" i="34"/>
  <c r="A5272" i="34"/>
  <c r="C5272" i="34" s="1"/>
  <c r="J5271" i="34"/>
  <c r="I5271" i="34"/>
  <c r="H5271" i="34"/>
  <c r="D5271" i="34"/>
  <c r="E5271" i="34" s="1"/>
  <c r="F5271" i="34" s="1"/>
  <c r="C5271" i="34"/>
  <c r="B5271" i="34"/>
  <c r="A5271" i="34"/>
  <c r="J5270" i="34"/>
  <c r="I5270" i="34"/>
  <c r="H5270" i="34"/>
  <c r="D5270" i="34"/>
  <c r="A5270" i="34"/>
  <c r="C5270" i="34" s="1"/>
  <c r="J5269" i="34"/>
  <c r="I5269" i="34"/>
  <c r="H5269" i="34"/>
  <c r="D5269" i="34"/>
  <c r="B5269" i="34"/>
  <c r="A5269" i="34"/>
  <c r="C5269" i="34" s="1"/>
  <c r="E5269" i="34" s="1"/>
  <c r="F5269" i="34" s="1"/>
  <c r="J5268" i="34"/>
  <c r="I5268" i="34"/>
  <c r="H5268" i="34"/>
  <c r="D5268" i="34"/>
  <c r="C5268" i="34"/>
  <c r="B5268" i="34"/>
  <c r="A5268" i="34"/>
  <c r="J5267" i="34"/>
  <c r="I5267" i="34"/>
  <c r="H5267" i="34"/>
  <c r="D5267" i="34"/>
  <c r="A5267" i="34"/>
  <c r="J5266" i="34"/>
  <c r="I5266" i="34"/>
  <c r="H5266" i="34"/>
  <c r="D5266" i="34"/>
  <c r="B5266" i="34"/>
  <c r="A5266" i="34"/>
  <c r="C5266" i="34" s="1"/>
  <c r="J5265" i="34"/>
  <c r="I5265" i="34"/>
  <c r="H5265" i="34"/>
  <c r="B5265" i="34"/>
  <c r="A5265" i="34"/>
  <c r="D5265" i="34" s="1"/>
  <c r="J5264" i="34"/>
  <c r="I5264" i="34"/>
  <c r="H5264" i="34"/>
  <c r="D5264" i="34"/>
  <c r="B5264" i="34"/>
  <c r="A5264" i="34"/>
  <c r="C5264" i="34" s="1"/>
  <c r="E5264" i="34" s="1"/>
  <c r="F5264" i="34" s="1"/>
  <c r="J5263" i="34"/>
  <c r="I5263" i="34"/>
  <c r="H5263" i="34"/>
  <c r="D5263" i="34"/>
  <c r="E5263" i="34" s="1"/>
  <c r="F5263" i="34" s="1"/>
  <c r="B5263" i="34"/>
  <c r="A5263" i="34"/>
  <c r="C5263" i="34" s="1"/>
  <c r="J5262" i="34"/>
  <c r="I5262" i="34"/>
  <c r="H5262" i="34"/>
  <c r="D5262" i="34"/>
  <c r="C5262" i="34"/>
  <c r="B5262" i="34"/>
  <c r="E5262" i="34" s="1"/>
  <c r="F5262" i="34" s="1"/>
  <c r="A5262" i="34"/>
  <c r="J5261" i="34"/>
  <c r="I5261" i="34"/>
  <c r="H5261" i="34"/>
  <c r="D5261" i="34"/>
  <c r="C5261" i="34"/>
  <c r="A5261" i="34"/>
  <c r="B5261" i="34" s="1"/>
  <c r="J5260" i="34"/>
  <c r="I5260" i="34"/>
  <c r="H5260" i="34"/>
  <c r="D5260" i="34"/>
  <c r="A5260" i="34"/>
  <c r="C5260" i="34" s="1"/>
  <c r="J5259" i="34"/>
  <c r="I5259" i="34"/>
  <c r="H5259" i="34"/>
  <c r="D5259" i="34"/>
  <c r="C5259" i="34"/>
  <c r="B5259" i="34"/>
  <c r="A5259" i="34"/>
  <c r="J5258" i="34"/>
  <c r="I5258" i="34"/>
  <c r="H5258" i="34"/>
  <c r="A5258" i="34"/>
  <c r="D5258" i="34" s="1"/>
  <c r="J5257" i="34"/>
  <c r="I5257" i="34"/>
  <c r="H5257" i="34"/>
  <c r="D5257" i="34"/>
  <c r="E5257" i="34" s="1"/>
  <c r="F5257" i="34" s="1"/>
  <c r="B5257" i="34"/>
  <c r="A5257" i="34"/>
  <c r="C5257" i="34" s="1"/>
  <c r="J5256" i="34"/>
  <c r="I5256" i="34"/>
  <c r="H5256" i="34"/>
  <c r="D5256" i="34"/>
  <c r="C5256" i="34"/>
  <c r="B5256" i="34"/>
  <c r="E5256" i="34" s="1"/>
  <c r="F5256" i="34" s="1"/>
  <c r="A5256" i="34"/>
  <c r="J5255" i="34"/>
  <c r="I5255" i="34"/>
  <c r="H5255" i="34"/>
  <c r="D5255" i="34"/>
  <c r="C5255" i="34"/>
  <c r="A5255" i="34"/>
  <c r="B5255" i="34" s="1"/>
  <c r="J5254" i="34"/>
  <c r="I5254" i="34"/>
  <c r="H5254" i="34"/>
  <c r="D5254" i="34"/>
  <c r="A5254" i="34"/>
  <c r="C5254" i="34" s="1"/>
  <c r="J5253" i="34"/>
  <c r="I5253" i="34"/>
  <c r="H5253" i="34"/>
  <c r="D5253" i="34"/>
  <c r="C5253" i="34"/>
  <c r="B5253" i="34"/>
  <c r="A5253" i="34"/>
  <c r="J5252" i="34"/>
  <c r="I5252" i="34"/>
  <c r="H5252" i="34"/>
  <c r="A5252" i="34"/>
  <c r="D5252" i="34" s="1"/>
  <c r="J5251" i="34"/>
  <c r="I5251" i="34"/>
  <c r="H5251" i="34"/>
  <c r="D5251" i="34"/>
  <c r="E5251" i="34" s="1"/>
  <c r="F5251" i="34" s="1"/>
  <c r="B5251" i="34"/>
  <c r="A5251" i="34"/>
  <c r="C5251" i="34" s="1"/>
  <c r="J5250" i="34"/>
  <c r="I5250" i="34"/>
  <c r="H5250" i="34"/>
  <c r="D5250" i="34"/>
  <c r="C5250" i="34"/>
  <c r="B5250" i="34"/>
  <c r="E5250" i="34" s="1"/>
  <c r="F5250" i="34" s="1"/>
  <c r="A5250" i="34"/>
  <c r="J5249" i="34"/>
  <c r="I5249" i="34"/>
  <c r="H5249" i="34"/>
  <c r="D5249" i="34"/>
  <c r="C5249" i="34"/>
  <c r="A5249" i="34"/>
  <c r="B5249" i="34" s="1"/>
  <c r="J5248" i="34"/>
  <c r="I5248" i="34"/>
  <c r="H5248" i="34"/>
  <c r="D5248" i="34"/>
  <c r="A5248" i="34"/>
  <c r="C5248" i="34" s="1"/>
  <c r="J5247" i="34"/>
  <c r="I5247" i="34"/>
  <c r="H5247" i="34"/>
  <c r="D5247" i="34"/>
  <c r="C5247" i="34"/>
  <c r="B5247" i="34"/>
  <c r="A5247" i="34"/>
  <c r="J5246" i="34"/>
  <c r="I5246" i="34"/>
  <c r="H5246" i="34"/>
  <c r="A5246" i="34"/>
  <c r="D5246" i="34" s="1"/>
  <c r="J5245" i="34"/>
  <c r="I5245" i="34"/>
  <c r="H5245" i="34"/>
  <c r="D5245" i="34"/>
  <c r="E5245" i="34" s="1"/>
  <c r="F5245" i="34" s="1"/>
  <c r="B5245" i="34"/>
  <c r="A5245" i="34"/>
  <c r="C5245" i="34" s="1"/>
  <c r="J5244" i="34"/>
  <c r="I5244" i="34"/>
  <c r="H5244" i="34"/>
  <c r="D5244" i="34"/>
  <c r="C5244" i="34"/>
  <c r="B5244" i="34"/>
  <c r="E5244" i="34" s="1"/>
  <c r="F5244" i="34" s="1"/>
  <c r="A5244" i="34"/>
  <c r="J5243" i="34"/>
  <c r="I5243" i="34"/>
  <c r="H5243" i="34"/>
  <c r="D5243" i="34"/>
  <c r="C5243" i="34"/>
  <c r="A5243" i="34"/>
  <c r="B5243" i="34" s="1"/>
  <c r="J5242" i="34"/>
  <c r="I5242" i="34"/>
  <c r="H5242" i="34"/>
  <c r="D5242" i="34"/>
  <c r="A5242" i="34"/>
  <c r="C5242" i="34" s="1"/>
  <c r="J5241" i="34"/>
  <c r="I5241" i="34"/>
  <c r="H5241" i="34"/>
  <c r="D5241" i="34"/>
  <c r="C5241" i="34"/>
  <c r="B5241" i="34"/>
  <c r="A5241" i="34"/>
  <c r="J5240" i="34"/>
  <c r="I5240" i="34"/>
  <c r="H5240" i="34"/>
  <c r="A5240" i="34"/>
  <c r="D5240" i="34" s="1"/>
  <c r="J5239" i="34"/>
  <c r="I5239" i="34"/>
  <c r="H5239" i="34"/>
  <c r="D5239" i="34"/>
  <c r="E5239" i="34" s="1"/>
  <c r="F5239" i="34" s="1"/>
  <c r="B5239" i="34"/>
  <c r="A5239" i="34"/>
  <c r="C5239" i="34" s="1"/>
  <c r="J5238" i="34"/>
  <c r="I5238" i="34"/>
  <c r="H5238" i="34"/>
  <c r="D5238" i="34"/>
  <c r="C5238" i="34"/>
  <c r="B5238" i="34"/>
  <c r="E5238" i="34" s="1"/>
  <c r="F5238" i="34" s="1"/>
  <c r="A5238" i="34"/>
  <c r="J5237" i="34"/>
  <c r="I5237" i="34"/>
  <c r="H5237" i="34"/>
  <c r="D5237" i="34"/>
  <c r="C5237" i="34"/>
  <c r="A5237" i="34"/>
  <c r="B5237" i="34" s="1"/>
  <c r="J5236" i="34"/>
  <c r="I5236" i="34"/>
  <c r="H5236" i="34"/>
  <c r="D5236" i="34"/>
  <c r="A5236" i="34"/>
  <c r="C5236" i="34" s="1"/>
  <c r="J5235" i="34"/>
  <c r="I5235" i="34"/>
  <c r="H5235" i="34"/>
  <c r="D5235" i="34"/>
  <c r="C5235" i="34"/>
  <c r="B5235" i="34"/>
  <c r="A5235" i="34"/>
  <c r="J5234" i="34"/>
  <c r="I5234" i="34"/>
  <c r="H5234" i="34"/>
  <c r="A5234" i="34"/>
  <c r="D5234" i="34" s="1"/>
  <c r="J5233" i="34"/>
  <c r="I5233" i="34"/>
  <c r="H5233" i="34"/>
  <c r="D5233" i="34"/>
  <c r="E5233" i="34" s="1"/>
  <c r="F5233" i="34" s="1"/>
  <c r="B5233" i="34"/>
  <c r="A5233" i="34"/>
  <c r="C5233" i="34" s="1"/>
  <c r="J5232" i="34"/>
  <c r="I5232" i="34"/>
  <c r="H5232" i="34"/>
  <c r="D5232" i="34"/>
  <c r="C5232" i="34"/>
  <c r="B5232" i="34"/>
  <c r="E5232" i="34" s="1"/>
  <c r="F5232" i="34" s="1"/>
  <c r="A5232" i="34"/>
  <c r="J5231" i="34"/>
  <c r="I5231" i="34"/>
  <c r="H5231" i="34"/>
  <c r="D5231" i="34"/>
  <c r="C5231" i="34"/>
  <c r="A5231" i="34"/>
  <c r="B5231" i="34" s="1"/>
  <c r="J5230" i="34"/>
  <c r="I5230" i="34"/>
  <c r="H5230" i="34"/>
  <c r="D5230" i="34"/>
  <c r="A5230" i="34"/>
  <c r="C5230" i="34" s="1"/>
  <c r="J5229" i="34"/>
  <c r="I5229" i="34"/>
  <c r="H5229" i="34"/>
  <c r="D5229" i="34"/>
  <c r="C5229" i="34"/>
  <c r="B5229" i="34"/>
  <c r="A5229" i="34"/>
  <c r="J5228" i="34"/>
  <c r="I5228" i="34"/>
  <c r="H5228" i="34"/>
  <c r="A5228" i="34"/>
  <c r="D5228" i="34" s="1"/>
  <c r="J5227" i="34"/>
  <c r="I5227" i="34"/>
  <c r="H5227" i="34"/>
  <c r="D5227" i="34"/>
  <c r="E5227" i="34" s="1"/>
  <c r="F5227" i="34" s="1"/>
  <c r="B5227" i="34"/>
  <c r="A5227" i="34"/>
  <c r="C5227" i="34" s="1"/>
  <c r="J5226" i="34"/>
  <c r="I5226" i="34"/>
  <c r="H5226" i="34"/>
  <c r="C5226" i="34"/>
  <c r="B5226" i="34"/>
  <c r="A5226" i="34"/>
  <c r="D5226" i="34" s="1"/>
  <c r="E5226" i="34" s="1"/>
  <c r="F5226" i="34" s="1"/>
  <c r="J5225" i="34"/>
  <c r="I5225" i="34"/>
  <c r="H5225" i="34"/>
  <c r="D5225" i="34"/>
  <c r="C5225" i="34"/>
  <c r="A5225" i="34"/>
  <c r="B5225" i="34" s="1"/>
  <c r="J5224" i="34"/>
  <c r="I5224" i="34"/>
  <c r="H5224" i="34"/>
  <c r="D5224" i="34"/>
  <c r="A5224" i="34"/>
  <c r="C5224" i="34" s="1"/>
  <c r="J5223" i="34"/>
  <c r="I5223" i="34"/>
  <c r="H5223" i="34"/>
  <c r="D5223" i="34"/>
  <c r="C5223" i="34"/>
  <c r="B5223" i="34"/>
  <c r="A5223" i="34"/>
  <c r="J5222" i="34"/>
  <c r="I5222" i="34"/>
  <c r="H5222" i="34"/>
  <c r="A5222" i="34"/>
  <c r="J5221" i="34"/>
  <c r="I5221" i="34"/>
  <c r="H5221" i="34"/>
  <c r="D5221" i="34"/>
  <c r="E5221" i="34" s="1"/>
  <c r="F5221" i="34" s="1"/>
  <c r="B5221" i="34"/>
  <c r="A5221" i="34"/>
  <c r="C5221" i="34" s="1"/>
  <c r="J5220" i="34"/>
  <c r="I5220" i="34"/>
  <c r="H5220" i="34"/>
  <c r="C5220" i="34"/>
  <c r="B5220" i="34"/>
  <c r="A5220" i="34"/>
  <c r="D5220" i="34" s="1"/>
  <c r="E5220" i="34" s="1"/>
  <c r="F5220" i="34" s="1"/>
  <c r="J5219" i="34"/>
  <c r="I5219" i="34"/>
  <c r="H5219" i="34"/>
  <c r="D5219" i="34"/>
  <c r="C5219" i="34"/>
  <c r="A5219" i="34"/>
  <c r="B5219" i="34" s="1"/>
  <c r="J5218" i="34"/>
  <c r="I5218" i="34"/>
  <c r="H5218" i="34"/>
  <c r="D5218" i="34"/>
  <c r="A5218" i="34"/>
  <c r="C5218" i="34" s="1"/>
  <c r="J5217" i="34"/>
  <c r="I5217" i="34"/>
  <c r="H5217" i="34"/>
  <c r="D5217" i="34"/>
  <c r="C5217" i="34"/>
  <c r="B5217" i="34"/>
  <c r="A5217" i="34"/>
  <c r="J5216" i="34"/>
  <c r="I5216" i="34"/>
  <c r="H5216" i="34"/>
  <c r="A5216" i="34"/>
  <c r="J5215" i="34"/>
  <c r="I5215" i="34"/>
  <c r="H5215" i="34"/>
  <c r="D5215" i="34"/>
  <c r="B5215" i="34"/>
  <c r="A5215" i="34"/>
  <c r="C5215" i="34" s="1"/>
  <c r="J5214" i="34"/>
  <c r="I5214" i="34"/>
  <c r="H5214" i="34"/>
  <c r="C5214" i="34"/>
  <c r="B5214" i="34"/>
  <c r="A5214" i="34"/>
  <c r="D5214" i="34" s="1"/>
  <c r="E5214" i="34" s="1"/>
  <c r="F5214" i="34" s="1"/>
  <c r="J5213" i="34"/>
  <c r="I5213" i="34"/>
  <c r="H5213" i="34"/>
  <c r="F5213" i="34"/>
  <c r="D5213" i="34"/>
  <c r="E5213" i="34" s="1"/>
  <c r="C5213" i="34"/>
  <c r="A5213" i="34"/>
  <c r="B5213" i="34" s="1"/>
  <c r="J5212" i="34"/>
  <c r="I5212" i="34"/>
  <c r="H5212" i="34"/>
  <c r="D5212" i="34"/>
  <c r="A5212" i="34"/>
  <c r="C5212" i="34" s="1"/>
  <c r="J5211" i="34"/>
  <c r="I5211" i="34"/>
  <c r="H5211" i="34"/>
  <c r="D5211" i="34"/>
  <c r="C5211" i="34"/>
  <c r="B5211" i="34"/>
  <c r="A5211" i="34"/>
  <c r="J5210" i="34"/>
  <c r="I5210" i="34"/>
  <c r="H5210" i="34"/>
  <c r="A5210" i="34"/>
  <c r="J5209" i="34"/>
  <c r="I5209" i="34"/>
  <c r="H5209" i="34"/>
  <c r="D5209" i="34"/>
  <c r="B5209" i="34"/>
  <c r="A5209" i="34"/>
  <c r="C5209" i="34" s="1"/>
  <c r="J5208" i="34"/>
  <c r="I5208" i="34"/>
  <c r="H5208" i="34"/>
  <c r="C5208" i="34"/>
  <c r="B5208" i="34"/>
  <c r="A5208" i="34"/>
  <c r="D5208" i="34" s="1"/>
  <c r="E5208" i="34" s="1"/>
  <c r="F5208" i="34" s="1"/>
  <c r="J5207" i="34"/>
  <c r="I5207" i="34"/>
  <c r="H5207" i="34"/>
  <c r="D5207" i="34"/>
  <c r="C5207" i="34"/>
  <c r="A5207" i="34"/>
  <c r="B5207" i="34" s="1"/>
  <c r="J5206" i="34"/>
  <c r="I5206" i="34"/>
  <c r="H5206" i="34"/>
  <c r="D5206" i="34"/>
  <c r="A5206" i="34"/>
  <c r="C5206" i="34" s="1"/>
  <c r="J5205" i="34"/>
  <c r="I5205" i="34"/>
  <c r="H5205" i="34"/>
  <c r="C5205" i="34"/>
  <c r="B5205" i="34"/>
  <c r="A5205" i="34"/>
  <c r="D5205" i="34" s="1"/>
  <c r="E5205" i="34" s="1"/>
  <c r="F5205" i="34" s="1"/>
  <c r="J5204" i="34"/>
  <c r="I5204" i="34"/>
  <c r="H5204" i="34"/>
  <c r="A5204" i="34"/>
  <c r="J5203" i="34"/>
  <c r="I5203" i="34"/>
  <c r="H5203" i="34"/>
  <c r="D5203" i="34"/>
  <c r="E5203" i="34" s="1"/>
  <c r="F5203" i="34" s="1"/>
  <c r="C5203" i="34"/>
  <c r="B5203" i="34"/>
  <c r="A5203" i="34"/>
  <c r="J5202" i="34"/>
  <c r="I5202" i="34"/>
  <c r="H5202" i="34"/>
  <c r="B5202" i="34"/>
  <c r="A5202" i="34"/>
  <c r="D5202" i="34" s="1"/>
  <c r="J5201" i="34"/>
  <c r="I5201" i="34"/>
  <c r="H5201" i="34"/>
  <c r="D5201" i="34"/>
  <c r="C5201" i="34"/>
  <c r="A5201" i="34"/>
  <c r="B5201" i="34" s="1"/>
  <c r="J5200" i="34"/>
  <c r="I5200" i="34"/>
  <c r="H5200" i="34"/>
  <c r="D5200" i="34"/>
  <c r="A5200" i="34"/>
  <c r="C5200" i="34" s="1"/>
  <c r="J5199" i="34"/>
  <c r="I5199" i="34"/>
  <c r="H5199" i="34"/>
  <c r="C5199" i="34"/>
  <c r="B5199" i="34"/>
  <c r="A5199" i="34"/>
  <c r="D5199" i="34" s="1"/>
  <c r="E5199" i="34" s="1"/>
  <c r="F5199" i="34" s="1"/>
  <c r="J5198" i="34"/>
  <c r="I5198" i="34"/>
  <c r="H5198" i="34"/>
  <c r="A5198" i="34"/>
  <c r="J5197" i="34"/>
  <c r="I5197" i="34"/>
  <c r="H5197" i="34"/>
  <c r="D5197" i="34"/>
  <c r="B5197" i="34"/>
  <c r="A5197" i="34"/>
  <c r="C5197" i="34" s="1"/>
  <c r="J5196" i="34"/>
  <c r="I5196" i="34"/>
  <c r="H5196" i="34"/>
  <c r="B5196" i="34"/>
  <c r="A5196" i="34"/>
  <c r="D5196" i="34" s="1"/>
  <c r="J5195" i="34"/>
  <c r="I5195" i="34"/>
  <c r="H5195" i="34"/>
  <c r="F5195" i="34"/>
  <c r="D5195" i="34"/>
  <c r="E5195" i="34" s="1"/>
  <c r="C5195" i="34"/>
  <c r="B5195" i="34"/>
  <c r="A5195" i="34"/>
  <c r="J5194" i="34"/>
  <c r="I5194" i="34"/>
  <c r="H5194" i="34"/>
  <c r="D5194" i="34"/>
  <c r="A5194" i="34"/>
  <c r="C5194" i="34" s="1"/>
  <c r="J5193" i="34"/>
  <c r="I5193" i="34"/>
  <c r="H5193" i="34"/>
  <c r="C5193" i="34"/>
  <c r="B5193" i="34"/>
  <c r="A5193" i="34"/>
  <c r="D5193" i="34" s="1"/>
  <c r="E5193" i="34" s="1"/>
  <c r="F5193" i="34" s="1"/>
  <c r="J5192" i="34"/>
  <c r="I5192" i="34"/>
  <c r="H5192" i="34"/>
  <c r="A5192" i="34"/>
  <c r="J5191" i="34"/>
  <c r="I5191" i="34"/>
  <c r="H5191" i="34"/>
  <c r="D5191" i="34"/>
  <c r="B5191" i="34"/>
  <c r="A5191" i="34"/>
  <c r="C5191" i="34" s="1"/>
  <c r="J5190" i="34"/>
  <c r="I5190" i="34"/>
  <c r="H5190" i="34"/>
  <c r="D5190" i="34"/>
  <c r="B5190" i="34"/>
  <c r="A5190" i="34"/>
  <c r="C5190" i="34" s="1"/>
  <c r="E5190" i="34" s="1"/>
  <c r="F5190" i="34" s="1"/>
  <c r="J5189" i="34"/>
  <c r="I5189" i="34"/>
  <c r="H5189" i="34"/>
  <c r="D5189" i="34"/>
  <c r="E5189" i="34" s="1"/>
  <c r="F5189" i="34" s="1"/>
  <c r="C5189" i="34"/>
  <c r="B5189" i="34"/>
  <c r="A5189" i="34"/>
  <c r="J5188" i="34"/>
  <c r="I5188" i="34"/>
  <c r="H5188" i="34"/>
  <c r="D5188" i="34"/>
  <c r="A5188" i="34"/>
  <c r="C5188" i="34" s="1"/>
  <c r="J5187" i="34"/>
  <c r="I5187" i="34"/>
  <c r="H5187" i="34"/>
  <c r="C5187" i="34"/>
  <c r="B5187" i="34"/>
  <c r="A5187" i="34"/>
  <c r="D5187" i="34" s="1"/>
  <c r="J5186" i="34"/>
  <c r="I5186" i="34"/>
  <c r="H5186" i="34"/>
  <c r="A5186" i="34"/>
  <c r="J5185" i="34"/>
  <c r="I5185" i="34"/>
  <c r="H5185" i="34"/>
  <c r="D5185" i="34"/>
  <c r="E5185" i="34" s="1"/>
  <c r="F5185" i="34" s="1"/>
  <c r="B5185" i="34"/>
  <c r="A5185" i="34"/>
  <c r="C5185" i="34" s="1"/>
  <c r="J5184" i="34"/>
  <c r="I5184" i="34"/>
  <c r="H5184" i="34"/>
  <c r="D5184" i="34"/>
  <c r="B5184" i="34"/>
  <c r="A5184" i="34"/>
  <c r="C5184" i="34" s="1"/>
  <c r="E5184" i="34" s="1"/>
  <c r="F5184" i="34" s="1"/>
  <c r="J5183" i="34"/>
  <c r="I5183" i="34"/>
  <c r="H5183" i="34"/>
  <c r="F5183" i="34"/>
  <c r="D5183" i="34"/>
  <c r="E5183" i="34" s="1"/>
  <c r="C5183" i="34"/>
  <c r="B5183" i="34"/>
  <c r="A5183" i="34"/>
  <c r="J5182" i="34"/>
  <c r="I5182" i="34"/>
  <c r="H5182" i="34"/>
  <c r="D5182" i="34"/>
  <c r="A5182" i="34"/>
  <c r="C5182" i="34" s="1"/>
  <c r="J5181" i="34"/>
  <c r="I5181" i="34"/>
  <c r="H5181" i="34"/>
  <c r="D5181" i="34"/>
  <c r="E5181" i="34" s="1"/>
  <c r="F5181" i="34" s="1"/>
  <c r="C5181" i="34"/>
  <c r="B5181" i="34"/>
  <c r="A5181" i="34"/>
  <c r="J5180" i="34"/>
  <c r="I5180" i="34"/>
  <c r="H5180" i="34"/>
  <c r="A5180" i="34"/>
  <c r="J5179" i="34"/>
  <c r="I5179" i="34"/>
  <c r="H5179" i="34"/>
  <c r="D5179" i="34"/>
  <c r="B5179" i="34"/>
  <c r="A5179" i="34"/>
  <c r="C5179" i="34" s="1"/>
  <c r="J5178" i="34"/>
  <c r="I5178" i="34"/>
  <c r="H5178" i="34"/>
  <c r="D5178" i="34"/>
  <c r="B5178" i="34"/>
  <c r="A5178" i="34"/>
  <c r="C5178" i="34" s="1"/>
  <c r="E5178" i="34" s="1"/>
  <c r="F5178" i="34" s="1"/>
  <c r="J5177" i="34"/>
  <c r="I5177" i="34"/>
  <c r="H5177" i="34"/>
  <c r="D5177" i="34"/>
  <c r="E5177" i="34" s="1"/>
  <c r="F5177" i="34" s="1"/>
  <c r="C5177" i="34"/>
  <c r="B5177" i="34"/>
  <c r="A5177" i="34"/>
  <c r="J5176" i="34"/>
  <c r="I5176" i="34"/>
  <c r="H5176" i="34"/>
  <c r="D5176" i="34"/>
  <c r="B5176" i="34"/>
  <c r="A5176" i="34"/>
  <c r="C5176" i="34" s="1"/>
  <c r="J5175" i="34"/>
  <c r="I5175" i="34"/>
  <c r="H5175" i="34"/>
  <c r="C5175" i="34"/>
  <c r="B5175" i="34"/>
  <c r="A5175" i="34"/>
  <c r="D5175" i="34" s="1"/>
  <c r="E5175" i="34" s="1"/>
  <c r="F5175" i="34" s="1"/>
  <c r="J5174" i="34"/>
  <c r="I5174" i="34"/>
  <c r="H5174" i="34"/>
  <c r="A5174" i="34"/>
  <c r="J5173" i="34"/>
  <c r="I5173" i="34"/>
  <c r="H5173" i="34"/>
  <c r="D5173" i="34"/>
  <c r="E5173" i="34" s="1"/>
  <c r="F5173" i="34" s="1"/>
  <c r="B5173" i="34"/>
  <c r="A5173" i="34"/>
  <c r="C5173" i="34" s="1"/>
  <c r="J5172" i="34"/>
  <c r="I5172" i="34"/>
  <c r="H5172" i="34"/>
  <c r="F5172" i="34"/>
  <c r="D5172" i="34"/>
  <c r="C5172" i="34"/>
  <c r="B5172" i="34"/>
  <c r="E5172" i="34" s="1"/>
  <c r="A5172" i="34"/>
  <c r="J5171" i="34"/>
  <c r="I5171" i="34"/>
  <c r="H5171" i="34"/>
  <c r="D5171" i="34"/>
  <c r="E5171" i="34" s="1"/>
  <c r="F5171" i="34" s="1"/>
  <c r="C5171" i="34"/>
  <c r="B5171" i="34"/>
  <c r="A5171" i="34"/>
  <c r="J5170" i="34"/>
  <c r="I5170" i="34"/>
  <c r="H5170" i="34"/>
  <c r="D5170" i="34"/>
  <c r="E5170" i="34" s="1"/>
  <c r="F5170" i="34" s="1"/>
  <c r="B5170" i="34"/>
  <c r="A5170" i="34"/>
  <c r="C5170" i="34" s="1"/>
  <c r="J5169" i="34"/>
  <c r="I5169" i="34"/>
  <c r="H5169" i="34"/>
  <c r="C5169" i="34"/>
  <c r="B5169" i="34"/>
  <c r="A5169" i="34"/>
  <c r="D5169" i="34" s="1"/>
  <c r="E5169" i="34" s="1"/>
  <c r="F5169" i="34" s="1"/>
  <c r="J5168" i="34"/>
  <c r="I5168" i="34"/>
  <c r="H5168" i="34"/>
  <c r="A5168" i="34"/>
  <c r="J5167" i="34"/>
  <c r="I5167" i="34"/>
  <c r="H5167" i="34"/>
  <c r="D5167" i="34"/>
  <c r="E5167" i="34" s="1"/>
  <c r="F5167" i="34" s="1"/>
  <c r="B5167" i="34"/>
  <c r="A5167" i="34"/>
  <c r="C5167" i="34" s="1"/>
  <c r="J5166" i="34"/>
  <c r="I5166" i="34"/>
  <c r="H5166" i="34"/>
  <c r="F5166" i="34"/>
  <c r="D5166" i="34"/>
  <c r="B5166" i="34"/>
  <c r="A5166" i="34"/>
  <c r="C5166" i="34" s="1"/>
  <c r="E5166" i="34" s="1"/>
  <c r="J5165" i="34"/>
  <c r="I5165" i="34"/>
  <c r="H5165" i="34"/>
  <c r="F5165" i="34"/>
  <c r="D5165" i="34"/>
  <c r="E5165" i="34" s="1"/>
  <c r="C5165" i="34"/>
  <c r="B5165" i="34"/>
  <c r="A5165" i="34"/>
  <c r="J5164" i="34"/>
  <c r="I5164" i="34"/>
  <c r="H5164" i="34"/>
  <c r="D5164" i="34"/>
  <c r="B5164" i="34"/>
  <c r="A5164" i="34"/>
  <c r="C5164" i="34" s="1"/>
  <c r="E5164" i="34" s="1"/>
  <c r="F5164" i="34" s="1"/>
  <c r="J5163" i="34"/>
  <c r="I5163" i="34"/>
  <c r="H5163" i="34"/>
  <c r="C5163" i="34"/>
  <c r="B5163" i="34"/>
  <c r="A5163" i="34"/>
  <c r="D5163" i="34" s="1"/>
  <c r="J5162" i="34"/>
  <c r="I5162" i="34"/>
  <c r="H5162" i="34"/>
  <c r="A5162" i="34"/>
  <c r="J5161" i="34"/>
  <c r="I5161" i="34"/>
  <c r="H5161" i="34"/>
  <c r="D5161" i="34"/>
  <c r="E5161" i="34" s="1"/>
  <c r="F5161" i="34" s="1"/>
  <c r="B5161" i="34"/>
  <c r="A5161" i="34"/>
  <c r="C5161" i="34" s="1"/>
  <c r="J5160" i="34"/>
  <c r="I5160" i="34"/>
  <c r="H5160" i="34"/>
  <c r="D5160" i="34"/>
  <c r="B5160" i="34"/>
  <c r="A5160" i="34"/>
  <c r="C5160" i="34" s="1"/>
  <c r="E5160" i="34" s="1"/>
  <c r="F5160" i="34" s="1"/>
  <c r="J5159" i="34"/>
  <c r="I5159" i="34"/>
  <c r="H5159" i="34"/>
  <c r="D5159" i="34"/>
  <c r="E5159" i="34" s="1"/>
  <c r="F5159" i="34" s="1"/>
  <c r="C5159" i="34"/>
  <c r="B5159" i="34"/>
  <c r="A5159" i="34"/>
  <c r="J5158" i="34"/>
  <c r="I5158" i="34"/>
  <c r="H5158" i="34"/>
  <c r="D5158" i="34"/>
  <c r="E5158" i="34" s="1"/>
  <c r="F5158" i="34" s="1"/>
  <c r="B5158" i="34"/>
  <c r="A5158" i="34"/>
  <c r="C5158" i="34" s="1"/>
  <c r="J5157" i="34"/>
  <c r="I5157" i="34"/>
  <c r="H5157" i="34"/>
  <c r="C5157" i="34"/>
  <c r="B5157" i="34"/>
  <c r="A5157" i="34"/>
  <c r="D5157" i="34" s="1"/>
  <c r="J5156" i="34"/>
  <c r="I5156" i="34"/>
  <c r="H5156" i="34"/>
  <c r="A5156" i="34"/>
  <c r="J5155" i="34"/>
  <c r="I5155" i="34"/>
  <c r="H5155" i="34"/>
  <c r="D5155" i="34"/>
  <c r="A5155" i="34"/>
  <c r="C5155" i="34" s="1"/>
  <c r="J5154" i="34"/>
  <c r="I5154" i="34"/>
  <c r="H5154" i="34"/>
  <c r="D5154" i="34"/>
  <c r="B5154" i="34"/>
  <c r="A5154" i="34"/>
  <c r="C5154" i="34" s="1"/>
  <c r="E5154" i="34" s="1"/>
  <c r="F5154" i="34" s="1"/>
  <c r="J5153" i="34"/>
  <c r="I5153" i="34"/>
  <c r="H5153" i="34"/>
  <c r="D5153" i="34"/>
  <c r="E5153" i="34" s="1"/>
  <c r="F5153" i="34" s="1"/>
  <c r="C5153" i="34"/>
  <c r="B5153" i="34"/>
  <c r="A5153" i="34"/>
  <c r="J5152" i="34"/>
  <c r="I5152" i="34"/>
  <c r="H5152" i="34"/>
  <c r="D5152" i="34"/>
  <c r="B5152" i="34"/>
  <c r="A5152" i="34"/>
  <c r="C5152" i="34" s="1"/>
  <c r="J5151" i="34"/>
  <c r="I5151" i="34"/>
  <c r="H5151" i="34"/>
  <c r="C5151" i="34"/>
  <c r="B5151" i="34"/>
  <c r="A5151" i="34"/>
  <c r="D5151" i="34" s="1"/>
  <c r="E5151" i="34" s="1"/>
  <c r="F5151" i="34" s="1"/>
  <c r="J5150" i="34"/>
  <c r="I5150" i="34"/>
  <c r="H5150" i="34"/>
  <c r="A5150" i="34"/>
  <c r="J5149" i="34"/>
  <c r="I5149" i="34"/>
  <c r="H5149" i="34"/>
  <c r="D5149" i="34"/>
  <c r="A5149" i="34"/>
  <c r="C5149" i="34" s="1"/>
  <c r="J5148" i="34"/>
  <c r="I5148" i="34"/>
  <c r="H5148" i="34"/>
  <c r="D5148" i="34"/>
  <c r="B5148" i="34"/>
  <c r="A5148" i="34"/>
  <c r="C5148" i="34" s="1"/>
  <c r="E5148" i="34" s="1"/>
  <c r="F5148" i="34" s="1"/>
  <c r="J5147" i="34"/>
  <c r="I5147" i="34"/>
  <c r="H5147" i="34"/>
  <c r="D5147" i="34"/>
  <c r="E5147" i="34" s="1"/>
  <c r="F5147" i="34" s="1"/>
  <c r="C5147" i="34"/>
  <c r="B5147" i="34"/>
  <c r="A5147" i="34"/>
  <c r="J5146" i="34"/>
  <c r="I5146" i="34"/>
  <c r="H5146" i="34"/>
  <c r="D5146" i="34"/>
  <c r="E5146" i="34" s="1"/>
  <c r="F5146" i="34" s="1"/>
  <c r="B5146" i="34"/>
  <c r="A5146" i="34"/>
  <c r="C5146" i="34" s="1"/>
  <c r="J5145" i="34"/>
  <c r="I5145" i="34"/>
  <c r="H5145" i="34"/>
  <c r="D5145" i="34"/>
  <c r="E5145" i="34" s="1"/>
  <c r="F5145" i="34" s="1"/>
  <c r="C5145" i="34"/>
  <c r="B5145" i="34"/>
  <c r="A5145" i="34"/>
  <c r="J5144" i="34"/>
  <c r="I5144" i="34"/>
  <c r="H5144" i="34"/>
  <c r="A5144" i="34"/>
  <c r="J5143" i="34"/>
  <c r="I5143" i="34"/>
  <c r="H5143" i="34"/>
  <c r="D5143" i="34"/>
  <c r="A5143" i="34"/>
  <c r="C5143" i="34" s="1"/>
  <c r="J5142" i="34"/>
  <c r="I5142" i="34"/>
  <c r="H5142" i="34"/>
  <c r="F5142" i="34"/>
  <c r="D5142" i="34"/>
  <c r="C5142" i="34"/>
  <c r="B5142" i="34"/>
  <c r="E5142" i="34" s="1"/>
  <c r="A5142" i="34"/>
  <c r="J5141" i="34"/>
  <c r="I5141" i="34"/>
  <c r="H5141" i="34"/>
  <c r="D5141" i="34"/>
  <c r="C5141" i="34"/>
  <c r="A5141" i="34"/>
  <c r="B5141" i="34" s="1"/>
  <c r="J5140" i="34"/>
  <c r="I5140" i="34"/>
  <c r="H5140" i="34"/>
  <c r="E5140" i="34"/>
  <c r="F5140" i="34" s="1"/>
  <c r="D5140" i="34"/>
  <c r="B5140" i="34"/>
  <c r="A5140" i="34"/>
  <c r="C5140" i="34" s="1"/>
  <c r="J5139" i="34"/>
  <c r="I5139" i="34"/>
  <c r="H5139" i="34"/>
  <c r="D5139" i="34"/>
  <c r="C5139" i="34"/>
  <c r="B5139" i="34"/>
  <c r="A5139" i="34"/>
  <c r="J5138" i="34"/>
  <c r="I5138" i="34"/>
  <c r="H5138" i="34"/>
  <c r="A5138" i="34"/>
  <c r="J5137" i="34"/>
  <c r="I5137" i="34"/>
  <c r="H5137" i="34"/>
  <c r="D5137" i="34"/>
  <c r="A5137" i="34"/>
  <c r="C5137" i="34" s="1"/>
  <c r="J5136" i="34"/>
  <c r="I5136" i="34"/>
  <c r="H5136" i="34"/>
  <c r="F5136" i="34"/>
  <c r="D5136" i="34"/>
  <c r="C5136" i="34"/>
  <c r="B5136" i="34"/>
  <c r="E5136" i="34" s="1"/>
  <c r="A5136" i="34"/>
  <c r="J5135" i="34"/>
  <c r="I5135" i="34"/>
  <c r="H5135" i="34"/>
  <c r="F5135" i="34"/>
  <c r="D5135" i="34"/>
  <c r="E5135" i="34" s="1"/>
  <c r="C5135" i="34"/>
  <c r="B5135" i="34"/>
  <c r="A5135" i="34"/>
  <c r="J5134" i="34"/>
  <c r="I5134" i="34"/>
  <c r="H5134" i="34"/>
  <c r="E5134" i="34"/>
  <c r="F5134" i="34" s="1"/>
  <c r="D5134" i="34"/>
  <c r="B5134" i="34"/>
  <c r="A5134" i="34"/>
  <c r="C5134" i="34" s="1"/>
  <c r="J5133" i="34"/>
  <c r="I5133" i="34"/>
  <c r="H5133" i="34"/>
  <c r="D5133" i="34"/>
  <c r="C5133" i="34"/>
  <c r="B5133" i="34"/>
  <c r="A5133" i="34"/>
  <c r="J5132" i="34"/>
  <c r="I5132" i="34"/>
  <c r="H5132" i="34"/>
  <c r="A5132" i="34"/>
  <c r="J5131" i="34"/>
  <c r="I5131" i="34"/>
  <c r="H5131" i="34"/>
  <c r="D5131" i="34"/>
  <c r="A5131" i="34"/>
  <c r="C5131" i="34" s="1"/>
  <c r="J5130" i="34"/>
  <c r="I5130" i="34"/>
  <c r="H5130" i="34"/>
  <c r="D5130" i="34"/>
  <c r="E5130" i="34" s="1"/>
  <c r="F5130" i="34" s="1"/>
  <c r="C5130" i="34"/>
  <c r="B5130" i="34"/>
  <c r="A5130" i="34"/>
  <c r="J5129" i="34"/>
  <c r="I5129" i="34"/>
  <c r="H5129" i="34"/>
  <c r="D5129" i="34"/>
  <c r="A5129" i="34"/>
  <c r="C5129" i="34" s="1"/>
  <c r="J5128" i="34"/>
  <c r="I5128" i="34"/>
  <c r="H5128" i="34"/>
  <c r="D5128" i="34"/>
  <c r="B5128" i="34"/>
  <c r="E5128" i="34" s="1"/>
  <c r="F5128" i="34" s="1"/>
  <c r="A5128" i="34"/>
  <c r="C5128" i="34" s="1"/>
  <c r="J5127" i="34"/>
  <c r="I5127" i="34"/>
  <c r="H5127" i="34"/>
  <c r="D5127" i="34"/>
  <c r="C5127" i="34"/>
  <c r="B5127" i="34"/>
  <c r="A5127" i="34"/>
  <c r="J5126" i="34"/>
  <c r="I5126" i="34"/>
  <c r="H5126" i="34"/>
  <c r="A5126" i="34"/>
  <c r="J5125" i="34"/>
  <c r="I5125" i="34"/>
  <c r="H5125" i="34"/>
  <c r="D5125" i="34"/>
  <c r="E5125" i="34" s="1"/>
  <c r="F5125" i="34" s="1"/>
  <c r="C5125" i="34"/>
  <c r="A5125" i="34"/>
  <c r="B5125" i="34" s="1"/>
  <c r="J5124" i="34"/>
  <c r="I5124" i="34"/>
  <c r="H5124" i="34"/>
  <c r="A5124" i="34"/>
  <c r="D5124" i="34" s="1"/>
  <c r="J5123" i="34"/>
  <c r="I5123" i="34"/>
  <c r="H5123" i="34"/>
  <c r="D5123" i="34"/>
  <c r="A5123" i="34"/>
  <c r="C5123" i="34" s="1"/>
  <c r="J5122" i="34"/>
  <c r="I5122" i="34"/>
  <c r="H5122" i="34"/>
  <c r="E5122" i="34"/>
  <c r="F5122" i="34" s="1"/>
  <c r="D5122" i="34"/>
  <c r="C5122" i="34"/>
  <c r="B5122" i="34"/>
  <c r="A5122" i="34"/>
  <c r="J5121" i="34"/>
  <c r="I5121" i="34"/>
  <c r="H5121" i="34"/>
  <c r="C5121" i="34"/>
  <c r="B5121" i="34"/>
  <c r="A5121" i="34"/>
  <c r="D5121" i="34" s="1"/>
  <c r="E5121" i="34" s="1"/>
  <c r="F5121" i="34" s="1"/>
  <c r="J5120" i="34"/>
  <c r="I5120" i="34"/>
  <c r="H5120" i="34"/>
  <c r="A5120" i="34"/>
  <c r="J5119" i="34"/>
  <c r="I5119" i="34"/>
  <c r="H5119" i="34"/>
  <c r="D5119" i="34"/>
  <c r="E5119" i="34" s="1"/>
  <c r="F5119" i="34" s="1"/>
  <c r="C5119" i="34"/>
  <c r="A5119" i="34"/>
  <c r="B5119" i="34" s="1"/>
  <c r="J5118" i="34"/>
  <c r="I5118" i="34"/>
  <c r="H5118" i="34"/>
  <c r="A5118" i="34"/>
  <c r="D5118" i="34" s="1"/>
  <c r="J5117" i="34"/>
  <c r="I5117" i="34"/>
  <c r="H5117" i="34"/>
  <c r="D5117" i="34"/>
  <c r="A5117" i="34"/>
  <c r="C5117" i="34" s="1"/>
  <c r="J5116" i="34"/>
  <c r="I5116" i="34"/>
  <c r="H5116" i="34"/>
  <c r="E5116" i="34"/>
  <c r="F5116" i="34" s="1"/>
  <c r="D5116" i="34"/>
  <c r="C5116" i="34"/>
  <c r="B5116" i="34"/>
  <c r="A5116" i="34"/>
  <c r="J5115" i="34"/>
  <c r="I5115" i="34"/>
  <c r="H5115" i="34"/>
  <c r="C5115" i="34"/>
  <c r="B5115" i="34"/>
  <c r="A5115" i="34"/>
  <c r="D5115" i="34" s="1"/>
  <c r="E5115" i="34" s="1"/>
  <c r="F5115" i="34" s="1"/>
  <c r="J5114" i="34"/>
  <c r="I5114" i="34"/>
  <c r="H5114" i="34"/>
  <c r="A5114" i="34"/>
  <c r="J5113" i="34"/>
  <c r="I5113" i="34"/>
  <c r="H5113" i="34"/>
  <c r="D5113" i="34"/>
  <c r="E5113" i="34" s="1"/>
  <c r="F5113" i="34" s="1"/>
  <c r="C5113" i="34"/>
  <c r="A5113" i="34"/>
  <c r="B5113" i="34" s="1"/>
  <c r="J5112" i="34"/>
  <c r="I5112" i="34"/>
  <c r="H5112" i="34"/>
  <c r="A5112" i="34"/>
  <c r="D5112" i="34" s="1"/>
  <c r="J5111" i="34"/>
  <c r="I5111" i="34"/>
  <c r="H5111" i="34"/>
  <c r="D5111" i="34"/>
  <c r="A5111" i="34"/>
  <c r="C5111" i="34" s="1"/>
  <c r="J5110" i="34"/>
  <c r="I5110" i="34"/>
  <c r="H5110" i="34"/>
  <c r="E5110" i="34"/>
  <c r="F5110" i="34" s="1"/>
  <c r="D5110" i="34"/>
  <c r="C5110" i="34"/>
  <c r="B5110" i="34"/>
  <c r="A5110" i="34"/>
  <c r="J5109" i="34"/>
  <c r="I5109" i="34"/>
  <c r="H5109" i="34"/>
  <c r="C5109" i="34"/>
  <c r="B5109" i="34"/>
  <c r="A5109" i="34"/>
  <c r="D5109" i="34" s="1"/>
  <c r="E5109" i="34" s="1"/>
  <c r="F5109" i="34" s="1"/>
  <c r="J5108" i="34"/>
  <c r="I5108" i="34"/>
  <c r="H5108" i="34"/>
  <c r="A5108" i="34"/>
  <c r="J5107" i="34"/>
  <c r="I5107" i="34"/>
  <c r="H5107" i="34"/>
  <c r="D5107" i="34"/>
  <c r="E5107" i="34" s="1"/>
  <c r="F5107" i="34" s="1"/>
  <c r="C5107" i="34"/>
  <c r="B5107" i="34"/>
  <c r="A5107" i="34"/>
  <c r="J5106" i="34"/>
  <c r="I5106" i="34"/>
  <c r="H5106" i="34"/>
  <c r="A5106" i="34"/>
  <c r="D5106" i="34" s="1"/>
  <c r="J5105" i="34"/>
  <c r="I5105" i="34"/>
  <c r="H5105" i="34"/>
  <c r="D5105" i="34"/>
  <c r="A5105" i="34"/>
  <c r="C5105" i="34" s="1"/>
  <c r="J5104" i="34"/>
  <c r="I5104" i="34"/>
  <c r="H5104" i="34"/>
  <c r="D5104" i="34"/>
  <c r="C5104" i="34"/>
  <c r="B5104" i="34"/>
  <c r="A5104" i="34"/>
  <c r="J5103" i="34"/>
  <c r="I5103" i="34"/>
  <c r="H5103" i="34"/>
  <c r="C5103" i="34"/>
  <c r="B5103" i="34"/>
  <c r="A5103" i="34"/>
  <c r="D5103" i="34" s="1"/>
  <c r="J5102" i="34"/>
  <c r="I5102" i="34"/>
  <c r="H5102" i="34"/>
  <c r="A5102" i="34"/>
  <c r="J5101" i="34"/>
  <c r="I5101" i="34"/>
  <c r="H5101" i="34"/>
  <c r="D5101" i="34"/>
  <c r="E5101" i="34" s="1"/>
  <c r="F5101" i="34" s="1"/>
  <c r="C5101" i="34"/>
  <c r="B5101" i="34"/>
  <c r="A5101" i="34"/>
  <c r="J5100" i="34"/>
  <c r="I5100" i="34"/>
  <c r="H5100" i="34"/>
  <c r="A5100" i="34"/>
  <c r="D5100" i="34" s="1"/>
  <c r="J5099" i="34"/>
  <c r="I5099" i="34"/>
  <c r="H5099" i="34"/>
  <c r="D5099" i="34"/>
  <c r="A5099" i="34"/>
  <c r="C5099" i="34" s="1"/>
  <c r="J5098" i="34"/>
  <c r="I5098" i="34"/>
  <c r="H5098" i="34"/>
  <c r="E5098" i="34"/>
  <c r="F5098" i="34" s="1"/>
  <c r="D5098" i="34"/>
  <c r="C5098" i="34"/>
  <c r="B5098" i="34"/>
  <c r="A5098" i="34"/>
  <c r="J5097" i="34"/>
  <c r="I5097" i="34"/>
  <c r="H5097" i="34"/>
  <c r="C5097" i="34"/>
  <c r="B5097" i="34"/>
  <c r="A5097" i="34"/>
  <c r="D5097" i="34" s="1"/>
  <c r="J5096" i="34"/>
  <c r="I5096" i="34"/>
  <c r="H5096" i="34"/>
  <c r="A5096" i="34"/>
  <c r="J5095" i="34"/>
  <c r="I5095" i="34"/>
  <c r="H5095" i="34"/>
  <c r="D5095" i="34"/>
  <c r="E5095" i="34" s="1"/>
  <c r="F5095" i="34" s="1"/>
  <c r="C5095" i="34"/>
  <c r="B5095" i="34"/>
  <c r="A5095" i="34"/>
  <c r="J5094" i="34"/>
  <c r="I5094" i="34"/>
  <c r="H5094" i="34"/>
  <c r="A5094" i="34"/>
  <c r="D5094" i="34" s="1"/>
  <c r="J5093" i="34"/>
  <c r="I5093" i="34"/>
  <c r="H5093" i="34"/>
  <c r="D5093" i="34"/>
  <c r="A5093" i="34"/>
  <c r="C5093" i="34" s="1"/>
  <c r="J5092" i="34"/>
  <c r="I5092" i="34"/>
  <c r="H5092" i="34"/>
  <c r="D5092" i="34"/>
  <c r="E5092" i="34" s="1"/>
  <c r="F5092" i="34" s="1"/>
  <c r="C5092" i="34"/>
  <c r="B5092" i="34"/>
  <c r="A5092" i="34"/>
  <c r="J5091" i="34"/>
  <c r="I5091" i="34"/>
  <c r="H5091" i="34"/>
  <c r="C5091" i="34"/>
  <c r="B5091" i="34"/>
  <c r="A5091" i="34"/>
  <c r="D5091" i="34" s="1"/>
  <c r="J5090" i="34"/>
  <c r="I5090" i="34"/>
  <c r="H5090" i="34"/>
  <c r="A5090" i="34"/>
  <c r="J5089" i="34"/>
  <c r="I5089" i="34"/>
  <c r="H5089" i="34"/>
  <c r="C5089" i="34"/>
  <c r="B5089" i="34"/>
  <c r="A5089" i="34"/>
  <c r="D5089" i="34" s="1"/>
  <c r="E5089" i="34" s="1"/>
  <c r="F5089" i="34" s="1"/>
  <c r="J5088" i="34"/>
  <c r="I5088" i="34"/>
  <c r="H5088" i="34"/>
  <c r="A5088" i="34"/>
  <c r="D5088" i="34" s="1"/>
  <c r="J5087" i="34"/>
  <c r="I5087" i="34"/>
  <c r="H5087" i="34"/>
  <c r="D5087" i="34"/>
  <c r="A5087" i="34"/>
  <c r="C5087" i="34" s="1"/>
  <c r="J5086" i="34"/>
  <c r="I5086" i="34"/>
  <c r="H5086" i="34"/>
  <c r="D5086" i="34"/>
  <c r="E5086" i="34" s="1"/>
  <c r="F5086" i="34" s="1"/>
  <c r="C5086" i="34"/>
  <c r="B5086" i="34"/>
  <c r="A5086" i="34"/>
  <c r="J5085" i="34"/>
  <c r="I5085" i="34"/>
  <c r="H5085" i="34"/>
  <c r="C5085" i="34"/>
  <c r="B5085" i="34"/>
  <c r="A5085" i="34"/>
  <c r="D5085" i="34" s="1"/>
  <c r="J5084" i="34"/>
  <c r="I5084" i="34"/>
  <c r="H5084" i="34"/>
  <c r="A5084" i="34"/>
  <c r="J5083" i="34"/>
  <c r="I5083" i="34"/>
  <c r="H5083" i="34"/>
  <c r="C5083" i="34"/>
  <c r="B5083" i="34"/>
  <c r="A5083" i="34"/>
  <c r="D5083" i="34" s="1"/>
  <c r="E5083" i="34" s="1"/>
  <c r="F5083" i="34" s="1"/>
  <c r="J5082" i="34"/>
  <c r="I5082" i="34"/>
  <c r="H5082" i="34"/>
  <c r="A5082" i="34"/>
  <c r="D5082" i="34" s="1"/>
  <c r="J5081" i="34"/>
  <c r="I5081" i="34"/>
  <c r="H5081" i="34"/>
  <c r="D5081" i="34"/>
  <c r="A5081" i="34"/>
  <c r="C5081" i="34" s="1"/>
  <c r="J5080" i="34"/>
  <c r="I5080" i="34"/>
  <c r="H5080" i="34"/>
  <c r="D5080" i="34"/>
  <c r="E5080" i="34" s="1"/>
  <c r="F5080" i="34" s="1"/>
  <c r="C5080" i="34"/>
  <c r="B5080" i="34"/>
  <c r="A5080" i="34"/>
  <c r="J5079" i="34"/>
  <c r="I5079" i="34"/>
  <c r="H5079" i="34"/>
  <c r="C5079" i="34"/>
  <c r="B5079" i="34"/>
  <c r="A5079" i="34"/>
  <c r="D5079" i="34" s="1"/>
  <c r="J5078" i="34"/>
  <c r="I5078" i="34"/>
  <c r="H5078" i="34"/>
  <c r="A5078" i="34"/>
  <c r="J5077" i="34"/>
  <c r="I5077" i="34"/>
  <c r="H5077" i="34"/>
  <c r="C5077" i="34"/>
  <c r="B5077" i="34"/>
  <c r="A5077" i="34"/>
  <c r="D5077" i="34" s="1"/>
  <c r="E5077" i="34" s="1"/>
  <c r="F5077" i="34" s="1"/>
  <c r="J5076" i="34"/>
  <c r="I5076" i="34"/>
  <c r="H5076" i="34"/>
  <c r="D5076" i="34"/>
  <c r="A5076" i="34"/>
  <c r="C5076" i="34" s="1"/>
  <c r="J5075" i="34"/>
  <c r="I5075" i="34"/>
  <c r="H5075" i="34"/>
  <c r="D5075" i="34"/>
  <c r="B5075" i="34"/>
  <c r="A5075" i="34"/>
  <c r="C5075" i="34" s="1"/>
  <c r="J5074" i="34"/>
  <c r="I5074" i="34"/>
  <c r="H5074" i="34"/>
  <c r="D5074" i="34"/>
  <c r="E5074" i="34" s="1"/>
  <c r="F5074" i="34" s="1"/>
  <c r="B5074" i="34"/>
  <c r="A5074" i="34"/>
  <c r="C5074" i="34" s="1"/>
  <c r="J5073" i="34"/>
  <c r="I5073" i="34"/>
  <c r="H5073" i="34"/>
  <c r="C5073" i="34"/>
  <c r="B5073" i="34"/>
  <c r="A5073" i="34"/>
  <c r="D5073" i="34" s="1"/>
  <c r="E5073" i="34" s="1"/>
  <c r="F5073" i="34" s="1"/>
  <c r="J5072" i="34"/>
  <c r="I5072" i="34"/>
  <c r="H5072" i="34"/>
  <c r="A5072" i="34"/>
  <c r="J5071" i="34"/>
  <c r="I5071" i="34"/>
  <c r="H5071" i="34"/>
  <c r="D5071" i="34"/>
  <c r="E5071" i="34" s="1"/>
  <c r="F5071" i="34" s="1"/>
  <c r="C5071" i="34"/>
  <c r="B5071" i="34"/>
  <c r="A5071" i="34"/>
  <c r="J5070" i="34"/>
  <c r="I5070" i="34"/>
  <c r="H5070" i="34"/>
  <c r="D5070" i="34"/>
  <c r="A5070" i="34"/>
  <c r="C5070" i="34" s="1"/>
  <c r="J5069" i="34"/>
  <c r="I5069" i="34"/>
  <c r="H5069" i="34"/>
  <c r="F5069" i="34"/>
  <c r="D5069" i="34"/>
  <c r="E5069" i="34" s="1"/>
  <c r="B5069" i="34"/>
  <c r="A5069" i="34"/>
  <c r="C5069" i="34" s="1"/>
  <c r="J5068" i="34"/>
  <c r="I5068" i="34"/>
  <c r="H5068" i="34"/>
  <c r="D5068" i="34"/>
  <c r="E5068" i="34" s="1"/>
  <c r="F5068" i="34" s="1"/>
  <c r="B5068" i="34"/>
  <c r="A5068" i="34"/>
  <c r="C5068" i="34" s="1"/>
  <c r="J5067" i="34"/>
  <c r="I5067" i="34"/>
  <c r="H5067" i="34"/>
  <c r="C5067" i="34"/>
  <c r="B5067" i="34"/>
  <c r="A5067" i="34"/>
  <c r="D5067" i="34" s="1"/>
  <c r="E5067" i="34" s="1"/>
  <c r="F5067" i="34" s="1"/>
  <c r="J5066" i="34"/>
  <c r="I5066" i="34"/>
  <c r="H5066" i="34"/>
  <c r="A5066" i="34"/>
  <c r="J5065" i="34"/>
  <c r="I5065" i="34"/>
  <c r="H5065" i="34"/>
  <c r="B5065" i="34"/>
  <c r="A5065" i="34"/>
  <c r="D5065" i="34" s="1"/>
  <c r="J5064" i="34"/>
  <c r="I5064" i="34"/>
  <c r="H5064" i="34"/>
  <c r="D5064" i="34"/>
  <c r="A5064" i="34"/>
  <c r="C5064" i="34" s="1"/>
  <c r="J5063" i="34"/>
  <c r="I5063" i="34"/>
  <c r="H5063" i="34"/>
  <c r="F5063" i="34"/>
  <c r="D5063" i="34"/>
  <c r="E5063" i="34" s="1"/>
  <c r="B5063" i="34"/>
  <c r="A5063" i="34"/>
  <c r="C5063" i="34" s="1"/>
  <c r="J5062" i="34"/>
  <c r="I5062" i="34"/>
  <c r="H5062" i="34"/>
  <c r="D5062" i="34"/>
  <c r="E5062" i="34" s="1"/>
  <c r="F5062" i="34" s="1"/>
  <c r="B5062" i="34"/>
  <c r="A5062" i="34"/>
  <c r="C5062" i="34" s="1"/>
  <c r="J5061" i="34"/>
  <c r="I5061" i="34"/>
  <c r="H5061" i="34"/>
  <c r="C5061" i="34"/>
  <c r="B5061" i="34"/>
  <c r="A5061" i="34"/>
  <c r="D5061" i="34" s="1"/>
  <c r="E5061" i="34" s="1"/>
  <c r="F5061" i="34" s="1"/>
  <c r="J5060" i="34"/>
  <c r="I5060" i="34"/>
  <c r="H5060" i="34"/>
  <c r="A5060" i="34"/>
  <c r="J5059" i="34"/>
  <c r="I5059" i="34"/>
  <c r="H5059" i="34"/>
  <c r="B5059" i="34"/>
  <c r="A5059" i="34"/>
  <c r="D5059" i="34" s="1"/>
  <c r="J5058" i="34"/>
  <c r="I5058" i="34"/>
  <c r="H5058" i="34"/>
  <c r="D5058" i="34"/>
  <c r="A5058" i="34"/>
  <c r="C5058" i="34" s="1"/>
  <c r="J5057" i="34"/>
  <c r="I5057" i="34"/>
  <c r="H5057" i="34"/>
  <c r="D5057" i="34"/>
  <c r="E5057" i="34" s="1"/>
  <c r="F5057" i="34" s="1"/>
  <c r="B5057" i="34"/>
  <c r="A5057" i="34"/>
  <c r="C5057" i="34" s="1"/>
  <c r="J5056" i="34"/>
  <c r="I5056" i="34"/>
  <c r="H5056" i="34"/>
  <c r="D5056" i="34"/>
  <c r="E5056" i="34" s="1"/>
  <c r="F5056" i="34" s="1"/>
  <c r="B5056" i="34"/>
  <c r="A5056" i="34"/>
  <c r="C5056" i="34" s="1"/>
  <c r="J5055" i="34"/>
  <c r="I5055" i="34"/>
  <c r="H5055" i="34"/>
  <c r="C5055" i="34"/>
  <c r="B5055" i="34"/>
  <c r="A5055" i="34"/>
  <c r="D5055" i="34" s="1"/>
  <c r="E5055" i="34" s="1"/>
  <c r="F5055" i="34" s="1"/>
  <c r="J5054" i="34"/>
  <c r="I5054" i="34"/>
  <c r="H5054" i="34"/>
  <c r="A5054" i="34"/>
  <c r="J5053" i="34"/>
  <c r="I5053" i="34"/>
  <c r="H5053" i="34"/>
  <c r="B5053" i="34"/>
  <c r="A5053" i="34"/>
  <c r="D5053" i="34" s="1"/>
  <c r="J5052" i="34"/>
  <c r="I5052" i="34"/>
  <c r="H5052" i="34"/>
  <c r="D5052" i="34"/>
  <c r="A5052" i="34"/>
  <c r="C5052" i="34" s="1"/>
  <c r="J5051" i="34"/>
  <c r="I5051" i="34"/>
  <c r="H5051" i="34"/>
  <c r="D5051" i="34"/>
  <c r="E5051" i="34" s="1"/>
  <c r="F5051" i="34" s="1"/>
  <c r="B5051" i="34"/>
  <c r="A5051" i="34"/>
  <c r="C5051" i="34" s="1"/>
  <c r="J5050" i="34"/>
  <c r="I5050" i="34"/>
  <c r="H5050" i="34"/>
  <c r="D5050" i="34"/>
  <c r="E5050" i="34" s="1"/>
  <c r="F5050" i="34" s="1"/>
  <c r="C5050" i="34"/>
  <c r="B5050" i="34"/>
  <c r="A5050" i="34"/>
  <c r="J5049" i="34"/>
  <c r="I5049" i="34"/>
  <c r="H5049" i="34"/>
  <c r="C5049" i="34"/>
  <c r="B5049" i="34"/>
  <c r="A5049" i="34"/>
  <c r="D5049" i="34" s="1"/>
  <c r="J5048" i="34"/>
  <c r="I5048" i="34"/>
  <c r="H5048" i="34"/>
  <c r="A5048" i="34"/>
  <c r="J5047" i="34"/>
  <c r="I5047" i="34"/>
  <c r="H5047" i="34"/>
  <c r="C5047" i="34"/>
  <c r="B5047" i="34"/>
  <c r="A5047" i="34"/>
  <c r="D5047" i="34" s="1"/>
  <c r="E5047" i="34" s="1"/>
  <c r="F5047" i="34" s="1"/>
  <c r="J5046" i="34"/>
  <c r="I5046" i="34"/>
  <c r="H5046" i="34"/>
  <c r="D5046" i="34"/>
  <c r="A5046" i="34"/>
  <c r="C5046" i="34" s="1"/>
  <c r="J5045" i="34"/>
  <c r="I5045" i="34"/>
  <c r="H5045" i="34"/>
  <c r="F5045" i="34"/>
  <c r="D5045" i="34"/>
  <c r="E5045" i="34" s="1"/>
  <c r="B5045" i="34"/>
  <c r="A5045" i="34"/>
  <c r="C5045" i="34" s="1"/>
  <c r="J5044" i="34"/>
  <c r="I5044" i="34"/>
  <c r="H5044" i="34"/>
  <c r="D5044" i="34"/>
  <c r="E5044" i="34" s="1"/>
  <c r="F5044" i="34" s="1"/>
  <c r="C5044" i="34"/>
  <c r="B5044" i="34"/>
  <c r="A5044" i="34"/>
  <c r="J5043" i="34"/>
  <c r="I5043" i="34"/>
  <c r="H5043" i="34"/>
  <c r="C5043" i="34"/>
  <c r="B5043" i="34"/>
  <c r="A5043" i="34"/>
  <c r="D5043" i="34" s="1"/>
  <c r="J5042" i="34"/>
  <c r="I5042" i="34"/>
  <c r="H5042" i="34"/>
  <c r="A5042" i="34"/>
  <c r="J5041" i="34"/>
  <c r="I5041" i="34"/>
  <c r="H5041" i="34"/>
  <c r="B5041" i="34"/>
  <c r="A5041" i="34"/>
  <c r="D5041" i="34" s="1"/>
  <c r="J5040" i="34"/>
  <c r="I5040" i="34"/>
  <c r="H5040" i="34"/>
  <c r="D5040" i="34"/>
  <c r="A5040" i="34"/>
  <c r="C5040" i="34" s="1"/>
  <c r="J5039" i="34"/>
  <c r="I5039" i="34"/>
  <c r="H5039" i="34"/>
  <c r="D5039" i="34"/>
  <c r="E5039" i="34" s="1"/>
  <c r="F5039" i="34" s="1"/>
  <c r="C5039" i="34"/>
  <c r="B5039" i="34"/>
  <c r="A5039" i="34"/>
  <c r="J5038" i="34"/>
  <c r="I5038" i="34"/>
  <c r="H5038" i="34"/>
  <c r="D5038" i="34"/>
  <c r="E5038" i="34" s="1"/>
  <c r="F5038" i="34" s="1"/>
  <c r="C5038" i="34"/>
  <c r="B5038" i="34"/>
  <c r="A5038" i="34"/>
  <c r="J5037" i="34"/>
  <c r="I5037" i="34"/>
  <c r="H5037" i="34"/>
  <c r="C5037" i="34"/>
  <c r="B5037" i="34"/>
  <c r="A5037" i="34"/>
  <c r="D5037" i="34" s="1"/>
  <c r="J5036" i="34"/>
  <c r="I5036" i="34"/>
  <c r="H5036" i="34"/>
  <c r="A5036" i="34"/>
  <c r="J5035" i="34"/>
  <c r="I5035" i="34"/>
  <c r="H5035" i="34"/>
  <c r="B5035" i="34"/>
  <c r="A5035" i="34"/>
  <c r="D5035" i="34" s="1"/>
  <c r="J5034" i="34"/>
  <c r="I5034" i="34"/>
  <c r="H5034" i="34"/>
  <c r="D5034" i="34"/>
  <c r="A5034" i="34"/>
  <c r="C5034" i="34" s="1"/>
  <c r="J5033" i="34"/>
  <c r="I5033" i="34"/>
  <c r="H5033" i="34"/>
  <c r="D5033" i="34"/>
  <c r="E5033" i="34" s="1"/>
  <c r="F5033" i="34" s="1"/>
  <c r="B5033" i="34"/>
  <c r="A5033" i="34"/>
  <c r="C5033" i="34" s="1"/>
  <c r="J5032" i="34"/>
  <c r="I5032" i="34"/>
  <c r="H5032" i="34"/>
  <c r="D5032" i="34"/>
  <c r="C5032" i="34"/>
  <c r="B5032" i="34"/>
  <c r="E5032" i="34" s="1"/>
  <c r="F5032" i="34" s="1"/>
  <c r="A5032" i="34"/>
  <c r="J5031" i="34"/>
  <c r="I5031" i="34"/>
  <c r="H5031" i="34"/>
  <c r="C5031" i="34"/>
  <c r="B5031" i="34"/>
  <c r="A5031" i="34"/>
  <c r="D5031" i="34" s="1"/>
  <c r="E5031" i="34" s="1"/>
  <c r="F5031" i="34" s="1"/>
  <c r="J5030" i="34"/>
  <c r="I5030" i="34"/>
  <c r="H5030" i="34"/>
  <c r="A5030" i="34"/>
  <c r="J5029" i="34"/>
  <c r="I5029" i="34"/>
  <c r="H5029" i="34"/>
  <c r="B5029" i="34"/>
  <c r="A5029" i="34"/>
  <c r="D5029" i="34" s="1"/>
  <c r="J5028" i="34"/>
  <c r="I5028" i="34"/>
  <c r="H5028" i="34"/>
  <c r="D5028" i="34"/>
  <c r="A5028" i="34"/>
  <c r="C5028" i="34" s="1"/>
  <c r="J5027" i="34"/>
  <c r="I5027" i="34"/>
  <c r="H5027" i="34"/>
  <c r="F5027" i="34"/>
  <c r="D5027" i="34"/>
  <c r="E5027" i="34" s="1"/>
  <c r="B5027" i="34"/>
  <c r="A5027" i="34"/>
  <c r="C5027" i="34" s="1"/>
  <c r="J5026" i="34"/>
  <c r="I5026" i="34"/>
  <c r="H5026" i="34"/>
  <c r="D5026" i="34"/>
  <c r="E5026" i="34" s="1"/>
  <c r="F5026" i="34" s="1"/>
  <c r="C5026" i="34"/>
  <c r="B5026" i="34"/>
  <c r="A5026" i="34"/>
  <c r="J5025" i="34"/>
  <c r="I5025" i="34"/>
  <c r="H5025" i="34"/>
  <c r="C5025" i="34"/>
  <c r="B5025" i="34"/>
  <c r="A5025" i="34"/>
  <c r="D5025" i="34" s="1"/>
  <c r="J5024" i="34"/>
  <c r="I5024" i="34"/>
  <c r="H5024" i="34"/>
  <c r="A5024" i="34"/>
  <c r="J5023" i="34"/>
  <c r="I5023" i="34"/>
  <c r="H5023" i="34"/>
  <c r="B5023" i="34"/>
  <c r="A5023" i="34"/>
  <c r="D5023" i="34" s="1"/>
  <c r="J5022" i="34"/>
  <c r="I5022" i="34"/>
  <c r="H5022" i="34"/>
  <c r="D5022" i="34"/>
  <c r="A5022" i="34"/>
  <c r="C5022" i="34" s="1"/>
  <c r="J5021" i="34"/>
  <c r="I5021" i="34"/>
  <c r="H5021" i="34"/>
  <c r="D5021" i="34"/>
  <c r="B5021" i="34"/>
  <c r="A5021" i="34"/>
  <c r="C5021" i="34" s="1"/>
  <c r="J5020" i="34"/>
  <c r="I5020" i="34"/>
  <c r="H5020" i="34"/>
  <c r="E5020" i="34"/>
  <c r="F5020" i="34" s="1"/>
  <c r="D5020" i="34"/>
  <c r="C5020" i="34"/>
  <c r="B5020" i="34"/>
  <c r="A5020" i="34"/>
  <c r="J5019" i="34"/>
  <c r="I5019" i="34"/>
  <c r="H5019" i="34"/>
  <c r="C5019" i="34"/>
  <c r="B5019" i="34"/>
  <c r="A5019" i="34"/>
  <c r="D5019" i="34" s="1"/>
  <c r="J5018" i="34"/>
  <c r="I5018" i="34"/>
  <c r="H5018" i="34"/>
  <c r="A5018" i="34"/>
  <c r="J5017" i="34"/>
  <c r="I5017" i="34"/>
  <c r="H5017" i="34"/>
  <c r="B5017" i="34"/>
  <c r="A5017" i="34"/>
  <c r="D5017" i="34" s="1"/>
  <c r="J5016" i="34"/>
  <c r="I5016" i="34"/>
  <c r="H5016" i="34"/>
  <c r="D5016" i="34"/>
  <c r="A5016" i="34"/>
  <c r="C5016" i="34" s="1"/>
  <c r="J5015" i="34"/>
  <c r="I5015" i="34"/>
  <c r="H5015" i="34"/>
  <c r="D5015" i="34"/>
  <c r="B5015" i="34"/>
  <c r="A5015" i="34"/>
  <c r="C5015" i="34" s="1"/>
  <c r="J5014" i="34"/>
  <c r="I5014" i="34"/>
  <c r="H5014" i="34"/>
  <c r="D5014" i="34"/>
  <c r="E5014" i="34" s="1"/>
  <c r="F5014" i="34" s="1"/>
  <c r="B5014" i="34"/>
  <c r="A5014" i="34"/>
  <c r="C5014" i="34" s="1"/>
  <c r="J5013" i="34"/>
  <c r="I5013" i="34"/>
  <c r="H5013" i="34"/>
  <c r="D5013" i="34"/>
  <c r="E5013" i="34" s="1"/>
  <c r="F5013" i="34" s="1"/>
  <c r="C5013" i="34"/>
  <c r="B5013" i="34"/>
  <c r="A5013" i="34"/>
  <c r="J5012" i="34"/>
  <c r="I5012" i="34"/>
  <c r="H5012" i="34"/>
  <c r="A5012" i="34"/>
  <c r="J5011" i="34"/>
  <c r="I5011" i="34"/>
  <c r="H5011" i="34"/>
  <c r="B5011" i="34"/>
  <c r="A5011" i="34"/>
  <c r="D5011" i="34" s="1"/>
  <c r="J5010" i="34"/>
  <c r="I5010" i="34"/>
  <c r="H5010" i="34"/>
  <c r="D5010" i="34"/>
  <c r="A5010" i="34"/>
  <c r="C5010" i="34" s="1"/>
  <c r="J5009" i="34"/>
  <c r="I5009" i="34"/>
  <c r="H5009" i="34"/>
  <c r="D5009" i="34"/>
  <c r="E5009" i="34" s="1"/>
  <c r="F5009" i="34" s="1"/>
  <c r="B5009" i="34"/>
  <c r="A5009" i="34"/>
  <c r="C5009" i="34" s="1"/>
  <c r="J5008" i="34"/>
  <c r="I5008" i="34"/>
  <c r="H5008" i="34"/>
  <c r="E5008" i="34"/>
  <c r="F5008" i="34" s="1"/>
  <c r="D5008" i="34"/>
  <c r="C5008" i="34"/>
  <c r="B5008" i="34"/>
  <c r="A5008" i="34"/>
  <c r="J5007" i="34"/>
  <c r="I5007" i="34"/>
  <c r="H5007" i="34"/>
  <c r="D5007" i="34"/>
  <c r="C5007" i="34"/>
  <c r="B5007" i="34"/>
  <c r="A5007" i="34"/>
  <c r="J5006" i="34"/>
  <c r="I5006" i="34"/>
  <c r="H5006" i="34"/>
  <c r="A5006" i="34"/>
  <c r="J5005" i="34"/>
  <c r="I5005" i="34"/>
  <c r="H5005" i="34"/>
  <c r="B5005" i="34"/>
  <c r="A5005" i="34"/>
  <c r="D5005" i="34" s="1"/>
  <c r="J5004" i="34"/>
  <c r="I5004" i="34"/>
  <c r="H5004" i="34"/>
  <c r="A5004" i="34"/>
  <c r="D5004" i="34" s="1"/>
  <c r="J5003" i="34"/>
  <c r="I5003" i="34"/>
  <c r="H5003" i="34"/>
  <c r="D5003" i="34"/>
  <c r="A5003" i="34"/>
  <c r="C5003" i="34" s="1"/>
  <c r="J5002" i="34"/>
  <c r="I5002" i="34"/>
  <c r="H5002" i="34"/>
  <c r="E5002" i="34"/>
  <c r="F5002" i="34" s="1"/>
  <c r="D5002" i="34"/>
  <c r="B5002" i="34"/>
  <c r="A5002" i="34"/>
  <c r="C5002" i="34" s="1"/>
  <c r="J5001" i="34"/>
  <c r="I5001" i="34"/>
  <c r="H5001" i="34"/>
  <c r="D5001" i="34"/>
  <c r="C5001" i="34"/>
  <c r="B5001" i="34"/>
  <c r="A5001" i="34"/>
  <c r="J5000" i="34"/>
  <c r="I5000" i="34"/>
  <c r="H5000" i="34"/>
  <c r="A5000" i="34"/>
  <c r="J4999" i="34"/>
  <c r="I4999" i="34"/>
  <c r="H4999" i="34"/>
  <c r="B4999" i="34"/>
  <c r="A4999" i="34"/>
  <c r="D4999" i="34" s="1"/>
  <c r="J4998" i="34"/>
  <c r="I4998" i="34"/>
  <c r="H4998" i="34"/>
  <c r="A4998" i="34"/>
  <c r="D4998" i="34" s="1"/>
  <c r="J4997" i="34"/>
  <c r="I4997" i="34"/>
  <c r="H4997" i="34"/>
  <c r="D4997" i="34"/>
  <c r="A4997" i="34"/>
  <c r="C4997" i="34" s="1"/>
  <c r="J4996" i="34"/>
  <c r="I4996" i="34"/>
  <c r="H4996" i="34"/>
  <c r="D4996" i="34"/>
  <c r="E4996" i="34" s="1"/>
  <c r="F4996" i="34" s="1"/>
  <c r="B4996" i="34"/>
  <c r="A4996" i="34"/>
  <c r="C4996" i="34" s="1"/>
  <c r="J4995" i="34"/>
  <c r="I4995" i="34"/>
  <c r="H4995" i="34"/>
  <c r="D4995" i="34"/>
  <c r="E4995" i="34" s="1"/>
  <c r="F4995" i="34" s="1"/>
  <c r="C4995" i="34"/>
  <c r="B4995" i="34"/>
  <c r="A4995" i="34"/>
  <c r="J4994" i="34"/>
  <c r="I4994" i="34"/>
  <c r="H4994" i="34"/>
  <c r="A4994" i="34"/>
  <c r="J4993" i="34"/>
  <c r="I4993" i="34"/>
  <c r="H4993" i="34"/>
  <c r="B4993" i="34"/>
  <c r="A4993" i="34"/>
  <c r="D4993" i="34" s="1"/>
  <c r="J4992" i="34"/>
  <c r="I4992" i="34"/>
  <c r="H4992" i="34"/>
  <c r="A4992" i="34"/>
  <c r="D4992" i="34" s="1"/>
  <c r="J4991" i="34"/>
  <c r="I4991" i="34"/>
  <c r="H4991" i="34"/>
  <c r="D4991" i="34"/>
  <c r="A4991" i="34"/>
  <c r="C4991" i="34" s="1"/>
  <c r="J4990" i="34"/>
  <c r="I4990" i="34"/>
  <c r="H4990" i="34"/>
  <c r="E4990" i="34"/>
  <c r="F4990" i="34" s="1"/>
  <c r="D4990" i="34"/>
  <c r="C4990" i="34"/>
  <c r="B4990" i="34"/>
  <c r="A4990" i="34"/>
  <c r="J4989" i="34"/>
  <c r="I4989" i="34"/>
  <c r="H4989" i="34"/>
  <c r="D4989" i="34"/>
  <c r="C4989" i="34"/>
  <c r="B4989" i="34"/>
  <c r="A4989" i="34"/>
  <c r="J4988" i="34"/>
  <c r="I4988" i="34"/>
  <c r="H4988" i="34"/>
  <c r="A4988" i="34"/>
  <c r="J4987" i="34"/>
  <c r="I4987" i="34"/>
  <c r="H4987" i="34"/>
  <c r="B4987" i="34"/>
  <c r="A4987" i="34"/>
  <c r="D4987" i="34" s="1"/>
  <c r="J4986" i="34"/>
  <c r="I4986" i="34"/>
  <c r="H4986" i="34"/>
  <c r="A4986" i="34"/>
  <c r="D4986" i="34" s="1"/>
  <c r="J4985" i="34"/>
  <c r="I4985" i="34"/>
  <c r="H4985" i="34"/>
  <c r="D4985" i="34"/>
  <c r="A4985" i="34"/>
  <c r="C4985" i="34" s="1"/>
  <c r="J4984" i="34"/>
  <c r="I4984" i="34"/>
  <c r="H4984" i="34"/>
  <c r="E4984" i="34"/>
  <c r="F4984" i="34" s="1"/>
  <c r="D4984" i="34"/>
  <c r="C4984" i="34"/>
  <c r="B4984" i="34"/>
  <c r="A4984" i="34"/>
  <c r="J4983" i="34"/>
  <c r="I4983" i="34"/>
  <c r="H4983" i="34"/>
  <c r="D4983" i="34"/>
  <c r="C4983" i="34"/>
  <c r="B4983" i="34"/>
  <c r="A4983" i="34"/>
  <c r="J4982" i="34"/>
  <c r="I4982" i="34"/>
  <c r="H4982" i="34"/>
  <c r="A4982" i="34"/>
  <c r="J4981" i="34"/>
  <c r="I4981" i="34"/>
  <c r="H4981" i="34"/>
  <c r="D4981" i="34"/>
  <c r="B4981" i="34"/>
  <c r="A4981" i="34"/>
  <c r="C4981" i="34" s="1"/>
  <c r="J4980" i="34"/>
  <c r="I4980" i="34"/>
  <c r="H4980" i="34"/>
  <c r="B4980" i="34"/>
  <c r="A4980" i="34"/>
  <c r="D4980" i="34" s="1"/>
  <c r="J4979" i="34"/>
  <c r="I4979" i="34"/>
  <c r="H4979" i="34"/>
  <c r="D4979" i="34"/>
  <c r="A4979" i="34"/>
  <c r="C4979" i="34" s="1"/>
  <c r="J4978" i="34"/>
  <c r="I4978" i="34"/>
  <c r="H4978" i="34"/>
  <c r="E4978" i="34"/>
  <c r="F4978" i="34" s="1"/>
  <c r="D4978" i="34"/>
  <c r="C4978" i="34"/>
  <c r="B4978" i="34"/>
  <c r="A4978" i="34"/>
  <c r="J4977" i="34"/>
  <c r="I4977" i="34"/>
  <c r="H4977" i="34"/>
  <c r="D4977" i="34"/>
  <c r="E4977" i="34" s="1"/>
  <c r="F4977" i="34" s="1"/>
  <c r="C4977" i="34"/>
  <c r="B4977" i="34"/>
  <c r="A4977" i="34"/>
  <c r="J4976" i="34"/>
  <c r="I4976" i="34"/>
  <c r="H4976" i="34"/>
  <c r="A4976" i="34"/>
  <c r="J4975" i="34"/>
  <c r="I4975" i="34"/>
  <c r="H4975" i="34"/>
  <c r="B4975" i="34"/>
  <c r="A4975" i="34"/>
  <c r="D4975" i="34" s="1"/>
  <c r="J4974" i="34"/>
  <c r="I4974" i="34"/>
  <c r="H4974" i="34"/>
  <c r="A4974" i="34"/>
  <c r="D4974" i="34" s="1"/>
  <c r="J4973" i="34"/>
  <c r="I4973" i="34"/>
  <c r="H4973" i="34"/>
  <c r="D4973" i="34"/>
  <c r="A4973" i="34"/>
  <c r="C4973" i="34" s="1"/>
  <c r="J4972" i="34"/>
  <c r="I4972" i="34"/>
  <c r="H4972" i="34"/>
  <c r="D4972" i="34"/>
  <c r="B4972" i="34"/>
  <c r="E4972" i="34" s="1"/>
  <c r="F4972" i="34" s="1"/>
  <c r="A4972" i="34"/>
  <c r="C4972" i="34" s="1"/>
  <c r="J4971" i="34"/>
  <c r="I4971" i="34"/>
  <c r="H4971" i="34"/>
  <c r="D4971" i="34"/>
  <c r="C4971" i="34"/>
  <c r="B4971" i="34"/>
  <c r="A4971" i="34"/>
  <c r="J4970" i="34"/>
  <c r="I4970" i="34"/>
  <c r="H4970" i="34"/>
  <c r="B4970" i="34"/>
  <c r="A4970" i="34"/>
  <c r="J4969" i="34"/>
  <c r="I4969" i="34"/>
  <c r="H4969" i="34"/>
  <c r="A4969" i="34"/>
  <c r="D4969" i="34" s="1"/>
  <c r="J4968" i="34"/>
  <c r="I4968" i="34"/>
  <c r="H4968" i="34"/>
  <c r="D4968" i="34"/>
  <c r="C4968" i="34"/>
  <c r="E4968" i="34" s="1"/>
  <c r="F4968" i="34" s="1"/>
  <c r="A4968" i="34"/>
  <c r="B4968" i="34" s="1"/>
  <c r="J4967" i="34"/>
  <c r="I4967" i="34"/>
  <c r="H4967" i="34"/>
  <c r="B4967" i="34"/>
  <c r="A4967" i="34"/>
  <c r="D4967" i="34" s="1"/>
  <c r="J4966" i="34"/>
  <c r="I4966" i="34"/>
  <c r="H4966" i="34"/>
  <c r="D4966" i="34"/>
  <c r="E4966" i="34" s="1"/>
  <c r="F4966" i="34" s="1"/>
  <c r="C4966" i="34"/>
  <c r="B4966" i="34"/>
  <c r="A4966" i="34"/>
  <c r="J4965" i="34"/>
  <c r="I4965" i="34"/>
  <c r="H4965" i="34"/>
  <c r="B4965" i="34"/>
  <c r="A4965" i="34"/>
  <c r="D4965" i="34" s="1"/>
  <c r="J4964" i="34"/>
  <c r="I4964" i="34"/>
  <c r="H4964" i="34"/>
  <c r="D4964" i="34"/>
  <c r="E4964" i="34" s="1"/>
  <c r="F4964" i="34" s="1"/>
  <c r="B4964" i="34"/>
  <c r="A4964" i="34"/>
  <c r="C4964" i="34" s="1"/>
  <c r="J4963" i="34"/>
  <c r="I4963" i="34"/>
  <c r="H4963" i="34"/>
  <c r="D4963" i="34"/>
  <c r="E4963" i="34" s="1"/>
  <c r="F4963" i="34" s="1"/>
  <c r="C4963" i="34"/>
  <c r="B4963" i="34"/>
  <c r="A4963" i="34"/>
  <c r="J4962" i="34"/>
  <c r="I4962" i="34"/>
  <c r="H4962" i="34"/>
  <c r="D4962" i="34"/>
  <c r="C4962" i="34"/>
  <c r="B4962" i="34"/>
  <c r="A4962" i="34"/>
  <c r="J4961" i="34"/>
  <c r="I4961" i="34"/>
  <c r="H4961" i="34"/>
  <c r="B4961" i="34"/>
  <c r="A4961" i="34"/>
  <c r="D4961" i="34" s="1"/>
  <c r="J4960" i="34"/>
  <c r="I4960" i="34"/>
  <c r="H4960" i="34"/>
  <c r="D4960" i="34"/>
  <c r="E4960" i="34" s="1"/>
  <c r="F4960" i="34" s="1"/>
  <c r="C4960" i="34"/>
  <c r="B4960" i="34"/>
  <c r="A4960" i="34"/>
  <c r="J4959" i="34"/>
  <c r="I4959" i="34"/>
  <c r="H4959" i="34"/>
  <c r="B4959" i="34"/>
  <c r="A4959" i="34"/>
  <c r="D4959" i="34" s="1"/>
  <c r="J4958" i="34"/>
  <c r="I4958" i="34"/>
  <c r="H4958" i="34"/>
  <c r="D4958" i="34"/>
  <c r="E4958" i="34" s="1"/>
  <c r="F4958" i="34" s="1"/>
  <c r="B4958" i="34"/>
  <c r="A4958" i="34"/>
  <c r="C4958" i="34" s="1"/>
  <c r="J4957" i="34"/>
  <c r="I4957" i="34"/>
  <c r="H4957" i="34"/>
  <c r="D4957" i="34"/>
  <c r="E4957" i="34" s="1"/>
  <c r="F4957" i="34" s="1"/>
  <c r="C4957" i="34"/>
  <c r="B4957" i="34"/>
  <c r="A4957" i="34"/>
  <c r="J4956" i="34"/>
  <c r="I4956" i="34"/>
  <c r="H4956" i="34"/>
  <c r="D4956" i="34"/>
  <c r="E4956" i="34" s="1"/>
  <c r="F4956" i="34" s="1"/>
  <c r="B4956" i="34"/>
  <c r="A4956" i="34"/>
  <c r="C4956" i="34" s="1"/>
  <c r="J4955" i="34"/>
  <c r="I4955" i="34"/>
  <c r="H4955" i="34"/>
  <c r="D4955" i="34"/>
  <c r="E4955" i="34" s="1"/>
  <c r="F4955" i="34" s="1"/>
  <c r="B4955" i="34"/>
  <c r="A4955" i="34"/>
  <c r="C4955" i="34" s="1"/>
  <c r="J4954" i="34"/>
  <c r="I4954" i="34"/>
  <c r="H4954" i="34"/>
  <c r="D4954" i="34"/>
  <c r="E4954" i="34" s="1"/>
  <c r="F4954" i="34" s="1"/>
  <c r="C4954" i="34"/>
  <c r="B4954" i="34"/>
  <c r="A4954" i="34"/>
  <c r="J4953" i="34"/>
  <c r="I4953" i="34"/>
  <c r="H4953" i="34"/>
  <c r="B4953" i="34"/>
  <c r="A4953" i="34"/>
  <c r="D4953" i="34" s="1"/>
  <c r="J4952" i="34"/>
  <c r="I4952" i="34"/>
  <c r="H4952" i="34"/>
  <c r="D4952" i="34"/>
  <c r="B4952" i="34"/>
  <c r="A4952" i="34"/>
  <c r="C4952" i="34" s="1"/>
  <c r="J4951" i="34"/>
  <c r="I4951" i="34"/>
  <c r="H4951" i="34"/>
  <c r="D4951" i="34"/>
  <c r="E4951" i="34" s="1"/>
  <c r="F4951" i="34" s="1"/>
  <c r="C4951" i="34"/>
  <c r="B4951" i="34"/>
  <c r="A4951" i="34"/>
  <c r="J4950" i="34"/>
  <c r="I4950" i="34"/>
  <c r="H4950" i="34"/>
  <c r="D4950" i="34"/>
  <c r="B4950" i="34"/>
  <c r="A4950" i="34"/>
  <c r="C4950" i="34" s="1"/>
  <c r="J4949" i="34"/>
  <c r="I4949" i="34"/>
  <c r="H4949" i="34"/>
  <c r="D4949" i="34"/>
  <c r="E4949" i="34" s="1"/>
  <c r="F4949" i="34" s="1"/>
  <c r="B4949" i="34"/>
  <c r="A4949" i="34"/>
  <c r="C4949" i="34" s="1"/>
  <c r="J4948" i="34"/>
  <c r="I4948" i="34"/>
  <c r="H4948" i="34"/>
  <c r="D4948" i="34"/>
  <c r="E4948" i="34" s="1"/>
  <c r="F4948" i="34" s="1"/>
  <c r="C4948" i="34"/>
  <c r="B4948" i="34"/>
  <c r="A4948" i="34"/>
  <c r="J4947" i="34"/>
  <c r="I4947" i="34"/>
  <c r="H4947" i="34"/>
  <c r="B4947" i="34"/>
  <c r="A4947" i="34"/>
  <c r="D4947" i="34" s="1"/>
  <c r="J4946" i="34"/>
  <c r="I4946" i="34"/>
  <c r="H4946" i="34"/>
  <c r="D4946" i="34"/>
  <c r="E4946" i="34" s="1"/>
  <c r="F4946" i="34" s="1"/>
  <c r="B4946" i="34"/>
  <c r="A4946" i="34"/>
  <c r="C4946" i="34" s="1"/>
  <c r="J4945" i="34"/>
  <c r="I4945" i="34"/>
  <c r="H4945" i="34"/>
  <c r="D4945" i="34"/>
  <c r="E4945" i="34" s="1"/>
  <c r="F4945" i="34" s="1"/>
  <c r="C4945" i="34"/>
  <c r="B4945" i="34"/>
  <c r="A4945" i="34"/>
  <c r="J4944" i="34"/>
  <c r="I4944" i="34"/>
  <c r="H4944" i="34"/>
  <c r="D4944" i="34"/>
  <c r="B4944" i="34"/>
  <c r="A4944" i="34"/>
  <c r="C4944" i="34" s="1"/>
  <c r="J4943" i="34"/>
  <c r="I4943" i="34"/>
  <c r="H4943" i="34"/>
  <c r="D4943" i="34"/>
  <c r="B4943" i="34"/>
  <c r="A4943" i="34"/>
  <c r="C4943" i="34" s="1"/>
  <c r="J4942" i="34"/>
  <c r="I4942" i="34"/>
  <c r="H4942" i="34"/>
  <c r="D4942" i="34"/>
  <c r="E4942" i="34" s="1"/>
  <c r="F4942" i="34" s="1"/>
  <c r="C4942" i="34"/>
  <c r="B4942" i="34"/>
  <c r="A4942" i="34"/>
  <c r="J4941" i="34"/>
  <c r="I4941" i="34"/>
  <c r="H4941" i="34"/>
  <c r="B4941" i="34"/>
  <c r="A4941" i="34"/>
  <c r="D4941" i="34" s="1"/>
  <c r="J4940" i="34"/>
  <c r="I4940" i="34"/>
  <c r="H4940" i="34"/>
  <c r="D4940" i="34"/>
  <c r="E4940" i="34" s="1"/>
  <c r="F4940" i="34" s="1"/>
  <c r="B4940" i="34"/>
  <c r="A4940" i="34"/>
  <c r="C4940" i="34" s="1"/>
  <c r="J4939" i="34"/>
  <c r="I4939" i="34"/>
  <c r="H4939" i="34"/>
  <c r="D4939" i="34"/>
  <c r="E4939" i="34" s="1"/>
  <c r="F4939" i="34" s="1"/>
  <c r="C4939" i="34"/>
  <c r="B4939" i="34"/>
  <c r="A4939" i="34"/>
  <c r="J4938" i="34"/>
  <c r="I4938" i="34"/>
  <c r="H4938" i="34"/>
  <c r="D4938" i="34"/>
  <c r="B4938" i="34"/>
  <c r="A4938" i="34"/>
  <c r="C4938" i="34" s="1"/>
  <c r="J4937" i="34"/>
  <c r="I4937" i="34"/>
  <c r="H4937" i="34"/>
  <c r="D4937" i="34"/>
  <c r="B4937" i="34"/>
  <c r="A4937" i="34"/>
  <c r="C4937" i="34" s="1"/>
  <c r="J4936" i="34"/>
  <c r="I4936" i="34"/>
  <c r="H4936" i="34"/>
  <c r="D4936" i="34"/>
  <c r="E4936" i="34" s="1"/>
  <c r="F4936" i="34" s="1"/>
  <c r="C4936" i="34"/>
  <c r="B4936" i="34"/>
  <c r="A4936" i="34"/>
  <c r="J4935" i="34"/>
  <c r="I4935" i="34"/>
  <c r="H4935" i="34"/>
  <c r="B4935" i="34"/>
  <c r="A4935" i="34"/>
  <c r="D4935" i="34" s="1"/>
  <c r="J4934" i="34"/>
  <c r="I4934" i="34"/>
  <c r="H4934" i="34"/>
  <c r="D4934" i="34"/>
  <c r="E4934" i="34" s="1"/>
  <c r="F4934" i="34" s="1"/>
  <c r="B4934" i="34"/>
  <c r="A4934" i="34"/>
  <c r="C4934" i="34" s="1"/>
  <c r="J4933" i="34"/>
  <c r="I4933" i="34"/>
  <c r="H4933" i="34"/>
  <c r="D4933" i="34"/>
  <c r="E4933" i="34" s="1"/>
  <c r="F4933" i="34" s="1"/>
  <c r="C4933" i="34"/>
  <c r="B4933" i="34"/>
  <c r="A4933" i="34"/>
  <c r="J4932" i="34"/>
  <c r="I4932" i="34"/>
  <c r="H4932" i="34"/>
  <c r="D4932" i="34"/>
  <c r="B4932" i="34"/>
  <c r="A4932" i="34"/>
  <c r="C4932" i="34" s="1"/>
  <c r="J4931" i="34"/>
  <c r="I4931" i="34"/>
  <c r="H4931" i="34"/>
  <c r="D4931" i="34"/>
  <c r="B4931" i="34"/>
  <c r="A4931" i="34"/>
  <c r="C4931" i="34" s="1"/>
  <c r="J4930" i="34"/>
  <c r="I4930" i="34"/>
  <c r="H4930" i="34"/>
  <c r="D4930" i="34"/>
  <c r="E4930" i="34" s="1"/>
  <c r="F4930" i="34" s="1"/>
  <c r="C4930" i="34"/>
  <c r="B4930" i="34"/>
  <c r="A4930" i="34"/>
  <c r="J4929" i="34"/>
  <c r="I4929" i="34"/>
  <c r="H4929" i="34"/>
  <c r="B4929" i="34"/>
  <c r="A4929" i="34"/>
  <c r="D4929" i="34" s="1"/>
  <c r="J4928" i="34"/>
  <c r="I4928" i="34"/>
  <c r="H4928" i="34"/>
  <c r="D4928" i="34"/>
  <c r="E4928" i="34" s="1"/>
  <c r="F4928" i="34" s="1"/>
  <c r="B4928" i="34"/>
  <c r="A4928" i="34"/>
  <c r="C4928" i="34" s="1"/>
  <c r="J4927" i="34"/>
  <c r="I4927" i="34"/>
  <c r="H4927" i="34"/>
  <c r="D4927" i="34"/>
  <c r="E4927" i="34" s="1"/>
  <c r="F4927" i="34" s="1"/>
  <c r="C4927" i="34"/>
  <c r="B4927" i="34"/>
  <c r="A4927" i="34"/>
  <c r="J4926" i="34"/>
  <c r="I4926" i="34"/>
  <c r="H4926" i="34"/>
  <c r="D4926" i="34"/>
  <c r="B4926" i="34"/>
  <c r="A4926" i="34"/>
  <c r="C4926" i="34" s="1"/>
  <c r="J4925" i="34"/>
  <c r="I4925" i="34"/>
  <c r="H4925" i="34"/>
  <c r="D4925" i="34"/>
  <c r="B4925" i="34"/>
  <c r="A4925" i="34"/>
  <c r="C4925" i="34" s="1"/>
  <c r="J4924" i="34"/>
  <c r="I4924" i="34"/>
  <c r="H4924" i="34"/>
  <c r="D4924" i="34"/>
  <c r="E4924" i="34" s="1"/>
  <c r="F4924" i="34" s="1"/>
  <c r="C4924" i="34"/>
  <c r="B4924" i="34"/>
  <c r="A4924" i="34"/>
  <c r="J4923" i="34"/>
  <c r="I4923" i="34"/>
  <c r="H4923" i="34"/>
  <c r="B4923" i="34"/>
  <c r="A4923" i="34"/>
  <c r="D4923" i="34" s="1"/>
  <c r="J4922" i="34"/>
  <c r="I4922" i="34"/>
  <c r="H4922" i="34"/>
  <c r="D4922" i="34"/>
  <c r="B4922" i="34"/>
  <c r="A4922" i="34"/>
  <c r="C4922" i="34" s="1"/>
  <c r="J4921" i="34"/>
  <c r="I4921" i="34"/>
  <c r="H4921" i="34"/>
  <c r="D4921" i="34"/>
  <c r="E4921" i="34" s="1"/>
  <c r="F4921" i="34" s="1"/>
  <c r="C4921" i="34"/>
  <c r="B4921" i="34"/>
  <c r="A4921" i="34"/>
  <c r="J4920" i="34"/>
  <c r="I4920" i="34"/>
  <c r="H4920" i="34"/>
  <c r="D4920" i="34"/>
  <c r="B4920" i="34"/>
  <c r="A4920" i="34"/>
  <c r="C4920" i="34" s="1"/>
  <c r="J4919" i="34"/>
  <c r="I4919" i="34"/>
  <c r="H4919" i="34"/>
  <c r="D4919" i="34"/>
  <c r="B4919" i="34"/>
  <c r="A4919" i="34"/>
  <c r="C4919" i="34" s="1"/>
  <c r="E4919" i="34" s="1"/>
  <c r="F4919" i="34" s="1"/>
  <c r="J4918" i="34"/>
  <c r="I4918" i="34"/>
  <c r="H4918" i="34"/>
  <c r="D4918" i="34"/>
  <c r="E4918" i="34" s="1"/>
  <c r="F4918" i="34" s="1"/>
  <c r="C4918" i="34"/>
  <c r="B4918" i="34"/>
  <c r="A4918" i="34"/>
  <c r="J4917" i="34"/>
  <c r="I4917" i="34"/>
  <c r="H4917" i="34"/>
  <c r="B4917" i="34"/>
  <c r="A4917" i="34"/>
  <c r="D4917" i="34" s="1"/>
  <c r="J4916" i="34"/>
  <c r="I4916" i="34"/>
  <c r="H4916" i="34"/>
  <c r="D4916" i="34"/>
  <c r="E4916" i="34" s="1"/>
  <c r="F4916" i="34" s="1"/>
  <c r="B4916" i="34"/>
  <c r="A4916" i="34"/>
  <c r="C4916" i="34" s="1"/>
  <c r="J4915" i="34"/>
  <c r="I4915" i="34"/>
  <c r="H4915" i="34"/>
  <c r="D4915" i="34"/>
  <c r="E4915" i="34" s="1"/>
  <c r="F4915" i="34" s="1"/>
  <c r="C4915" i="34"/>
  <c r="B4915" i="34"/>
  <c r="A4915" i="34"/>
  <c r="J4914" i="34"/>
  <c r="I4914" i="34"/>
  <c r="H4914" i="34"/>
  <c r="D4914" i="34"/>
  <c r="B4914" i="34"/>
  <c r="A4914" i="34"/>
  <c r="C4914" i="34" s="1"/>
  <c r="J4913" i="34"/>
  <c r="I4913" i="34"/>
  <c r="H4913" i="34"/>
  <c r="D4913" i="34"/>
  <c r="B4913" i="34"/>
  <c r="A4913" i="34"/>
  <c r="C4913" i="34" s="1"/>
  <c r="J4912" i="34"/>
  <c r="I4912" i="34"/>
  <c r="H4912" i="34"/>
  <c r="D4912" i="34"/>
  <c r="E4912" i="34" s="1"/>
  <c r="F4912" i="34" s="1"/>
  <c r="C4912" i="34"/>
  <c r="B4912" i="34"/>
  <c r="A4912" i="34"/>
  <c r="J4911" i="34"/>
  <c r="I4911" i="34"/>
  <c r="H4911" i="34"/>
  <c r="B4911" i="34"/>
  <c r="A4911" i="34"/>
  <c r="D4911" i="34" s="1"/>
  <c r="J4910" i="34"/>
  <c r="I4910" i="34"/>
  <c r="H4910" i="34"/>
  <c r="F4910" i="34"/>
  <c r="D4910" i="34"/>
  <c r="E4910" i="34" s="1"/>
  <c r="B4910" i="34"/>
  <c r="A4910" i="34"/>
  <c r="C4910" i="34" s="1"/>
  <c r="J4909" i="34"/>
  <c r="I4909" i="34"/>
  <c r="H4909" i="34"/>
  <c r="D4909" i="34"/>
  <c r="E4909" i="34" s="1"/>
  <c r="F4909" i="34" s="1"/>
  <c r="C4909" i="34"/>
  <c r="B4909" i="34"/>
  <c r="A4909" i="34"/>
  <c r="J4908" i="34"/>
  <c r="I4908" i="34"/>
  <c r="H4908" i="34"/>
  <c r="D4908" i="34"/>
  <c r="B4908" i="34"/>
  <c r="A4908" i="34"/>
  <c r="C4908" i="34" s="1"/>
  <c r="J4907" i="34"/>
  <c r="I4907" i="34"/>
  <c r="H4907" i="34"/>
  <c r="D4907" i="34"/>
  <c r="C4907" i="34"/>
  <c r="B4907" i="34"/>
  <c r="A4907" i="34"/>
  <c r="J4906" i="34"/>
  <c r="I4906" i="34"/>
  <c r="H4906" i="34"/>
  <c r="D4906" i="34"/>
  <c r="E4906" i="34" s="1"/>
  <c r="F4906" i="34" s="1"/>
  <c r="C4906" i="34"/>
  <c r="B4906" i="34"/>
  <c r="A4906" i="34"/>
  <c r="J4905" i="34"/>
  <c r="I4905" i="34"/>
  <c r="H4905" i="34"/>
  <c r="B4905" i="34"/>
  <c r="A4905" i="34"/>
  <c r="D4905" i="34" s="1"/>
  <c r="J4904" i="34"/>
  <c r="I4904" i="34"/>
  <c r="H4904" i="34"/>
  <c r="D4904" i="34"/>
  <c r="E4904" i="34" s="1"/>
  <c r="F4904" i="34" s="1"/>
  <c r="B4904" i="34"/>
  <c r="A4904" i="34"/>
  <c r="C4904" i="34" s="1"/>
  <c r="J4903" i="34"/>
  <c r="I4903" i="34"/>
  <c r="H4903" i="34"/>
  <c r="F4903" i="34"/>
  <c r="D4903" i="34"/>
  <c r="E4903" i="34" s="1"/>
  <c r="C4903" i="34"/>
  <c r="B4903" i="34"/>
  <c r="A4903" i="34"/>
  <c r="J4902" i="34"/>
  <c r="I4902" i="34"/>
  <c r="H4902" i="34"/>
  <c r="D4902" i="34"/>
  <c r="B4902" i="34"/>
  <c r="A4902" i="34"/>
  <c r="C4902" i="34" s="1"/>
  <c r="J4901" i="34"/>
  <c r="I4901" i="34"/>
  <c r="H4901" i="34"/>
  <c r="D4901" i="34"/>
  <c r="E4901" i="34" s="1"/>
  <c r="F4901" i="34" s="1"/>
  <c r="C4901" i="34"/>
  <c r="B4901" i="34"/>
  <c r="A4901" i="34"/>
  <c r="J4900" i="34"/>
  <c r="I4900" i="34"/>
  <c r="H4900" i="34"/>
  <c r="D4900" i="34"/>
  <c r="E4900" i="34" s="1"/>
  <c r="F4900" i="34" s="1"/>
  <c r="C4900" i="34"/>
  <c r="B4900" i="34"/>
  <c r="A4900" i="34"/>
  <c r="J4899" i="34"/>
  <c r="I4899" i="34"/>
  <c r="H4899" i="34"/>
  <c r="B4899" i="34"/>
  <c r="A4899" i="34"/>
  <c r="D4899" i="34" s="1"/>
  <c r="J4898" i="34"/>
  <c r="I4898" i="34"/>
  <c r="H4898" i="34"/>
  <c r="D4898" i="34"/>
  <c r="B4898" i="34"/>
  <c r="A4898" i="34"/>
  <c r="C4898" i="34" s="1"/>
  <c r="J4897" i="34"/>
  <c r="I4897" i="34"/>
  <c r="H4897" i="34"/>
  <c r="D4897" i="34"/>
  <c r="E4897" i="34" s="1"/>
  <c r="F4897" i="34" s="1"/>
  <c r="C4897" i="34"/>
  <c r="B4897" i="34"/>
  <c r="A4897" i="34"/>
  <c r="J4896" i="34"/>
  <c r="I4896" i="34"/>
  <c r="H4896" i="34"/>
  <c r="D4896" i="34"/>
  <c r="E4896" i="34" s="1"/>
  <c r="F4896" i="34" s="1"/>
  <c r="B4896" i="34"/>
  <c r="A4896" i="34"/>
  <c r="C4896" i="34" s="1"/>
  <c r="J4895" i="34"/>
  <c r="I4895" i="34"/>
  <c r="H4895" i="34"/>
  <c r="D4895" i="34"/>
  <c r="E4895" i="34" s="1"/>
  <c r="F4895" i="34" s="1"/>
  <c r="C4895" i="34"/>
  <c r="B4895" i="34"/>
  <c r="A4895" i="34"/>
  <c r="J4894" i="34"/>
  <c r="I4894" i="34"/>
  <c r="H4894" i="34"/>
  <c r="D4894" i="34"/>
  <c r="E4894" i="34" s="1"/>
  <c r="F4894" i="34" s="1"/>
  <c r="C4894" i="34"/>
  <c r="B4894" i="34"/>
  <c r="A4894" i="34"/>
  <c r="J4893" i="34"/>
  <c r="I4893" i="34"/>
  <c r="H4893" i="34"/>
  <c r="B4893" i="34"/>
  <c r="A4893" i="34"/>
  <c r="D4893" i="34" s="1"/>
  <c r="J4892" i="34"/>
  <c r="I4892" i="34"/>
  <c r="H4892" i="34"/>
  <c r="F4892" i="34"/>
  <c r="D4892" i="34"/>
  <c r="E4892" i="34" s="1"/>
  <c r="C4892" i="34"/>
  <c r="B4892" i="34"/>
  <c r="A4892" i="34"/>
  <c r="J4891" i="34"/>
  <c r="I4891" i="34"/>
  <c r="H4891" i="34"/>
  <c r="F4891" i="34"/>
  <c r="D4891" i="34"/>
  <c r="E4891" i="34" s="1"/>
  <c r="C4891" i="34"/>
  <c r="B4891" i="34"/>
  <c r="A4891" i="34"/>
  <c r="J4890" i="34"/>
  <c r="I4890" i="34"/>
  <c r="H4890" i="34"/>
  <c r="D4890" i="34"/>
  <c r="B4890" i="34"/>
  <c r="A4890" i="34"/>
  <c r="C4890" i="34" s="1"/>
  <c r="J4889" i="34"/>
  <c r="I4889" i="34"/>
  <c r="H4889" i="34"/>
  <c r="D4889" i="34"/>
  <c r="E4889" i="34" s="1"/>
  <c r="F4889" i="34" s="1"/>
  <c r="C4889" i="34"/>
  <c r="B4889" i="34"/>
  <c r="A4889" i="34"/>
  <c r="J4888" i="34"/>
  <c r="I4888" i="34"/>
  <c r="H4888" i="34"/>
  <c r="D4888" i="34"/>
  <c r="E4888" i="34" s="1"/>
  <c r="F4888" i="34" s="1"/>
  <c r="C4888" i="34"/>
  <c r="B4888" i="34"/>
  <c r="A4888" i="34"/>
  <c r="J4887" i="34"/>
  <c r="I4887" i="34"/>
  <c r="H4887" i="34"/>
  <c r="B4887" i="34"/>
  <c r="A4887" i="34"/>
  <c r="D4887" i="34" s="1"/>
  <c r="J4886" i="34"/>
  <c r="I4886" i="34"/>
  <c r="H4886" i="34"/>
  <c r="D4886" i="34"/>
  <c r="B4886" i="34"/>
  <c r="A4886" i="34"/>
  <c r="C4886" i="34" s="1"/>
  <c r="J4885" i="34"/>
  <c r="I4885" i="34"/>
  <c r="H4885" i="34"/>
  <c r="F4885" i="34"/>
  <c r="D4885" i="34"/>
  <c r="E4885" i="34" s="1"/>
  <c r="C4885" i="34"/>
  <c r="B4885" i="34"/>
  <c r="A4885" i="34"/>
  <c r="J4884" i="34"/>
  <c r="I4884" i="34"/>
  <c r="H4884" i="34"/>
  <c r="D4884" i="34"/>
  <c r="E4884" i="34" s="1"/>
  <c r="F4884" i="34" s="1"/>
  <c r="B4884" i="34"/>
  <c r="A4884" i="34"/>
  <c r="C4884" i="34" s="1"/>
  <c r="J4883" i="34"/>
  <c r="I4883" i="34"/>
  <c r="H4883" i="34"/>
  <c r="D4883" i="34"/>
  <c r="E4883" i="34" s="1"/>
  <c r="F4883" i="34" s="1"/>
  <c r="C4883" i="34"/>
  <c r="B4883" i="34"/>
  <c r="A4883" i="34"/>
  <c r="J4882" i="34"/>
  <c r="I4882" i="34"/>
  <c r="H4882" i="34"/>
  <c r="D4882" i="34"/>
  <c r="E4882" i="34" s="1"/>
  <c r="F4882" i="34" s="1"/>
  <c r="C4882" i="34"/>
  <c r="B4882" i="34"/>
  <c r="A4882" i="34"/>
  <c r="J4881" i="34"/>
  <c r="I4881" i="34"/>
  <c r="H4881" i="34"/>
  <c r="B4881" i="34"/>
  <c r="A4881" i="34"/>
  <c r="D4881" i="34" s="1"/>
  <c r="J4880" i="34"/>
  <c r="I4880" i="34"/>
  <c r="H4880" i="34"/>
  <c r="D4880" i="34"/>
  <c r="E4880" i="34" s="1"/>
  <c r="F4880" i="34" s="1"/>
  <c r="B4880" i="34"/>
  <c r="A4880" i="34"/>
  <c r="C4880" i="34" s="1"/>
  <c r="J4879" i="34"/>
  <c r="I4879" i="34"/>
  <c r="H4879" i="34"/>
  <c r="D4879" i="34"/>
  <c r="E4879" i="34" s="1"/>
  <c r="F4879" i="34" s="1"/>
  <c r="C4879" i="34"/>
  <c r="B4879" i="34"/>
  <c r="A4879" i="34"/>
  <c r="J4878" i="34"/>
  <c r="I4878" i="34"/>
  <c r="H4878" i="34"/>
  <c r="D4878" i="34"/>
  <c r="B4878" i="34"/>
  <c r="A4878" i="34"/>
  <c r="C4878" i="34" s="1"/>
  <c r="J4877" i="34"/>
  <c r="I4877" i="34"/>
  <c r="H4877" i="34"/>
  <c r="D4877" i="34"/>
  <c r="C4877" i="34"/>
  <c r="B4877" i="34"/>
  <c r="A4877" i="34"/>
  <c r="J4876" i="34"/>
  <c r="I4876" i="34"/>
  <c r="H4876" i="34"/>
  <c r="D4876" i="34"/>
  <c r="E4876" i="34" s="1"/>
  <c r="F4876" i="34" s="1"/>
  <c r="C4876" i="34"/>
  <c r="B4876" i="34"/>
  <c r="A4876" i="34"/>
  <c r="J4875" i="34"/>
  <c r="I4875" i="34"/>
  <c r="H4875" i="34"/>
  <c r="B4875" i="34"/>
  <c r="A4875" i="34"/>
  <c r="D4875" i="34" s="1"/>
  <c r="J4874" i="34"/>
  <c r="I4874" i="34"/>
  <c r="H4874" i="34"/>
  <c r="D4874" i="34"/>
  <c r="E4874" i="34" s="1"/>
  <c r="F4874" i="34" s="1"/>
  <c r="B4874" i="34"/>
  <c r="A4874" i="34"/>
  <c r="C4874" i="34" s="1"/>
  <c r="J4873" i="34"/>
  <c r="I4873" i="34"/>
  <c r="H4873" i="34"/>
  <c r="F4873" i="34"/>
  <c r="D4873" i="34"/>
  <c r="E4873" i="34" s="1"/>
  <c r="C4873" i="34"/>
  <c r="B4873" i="34"/>
  <c r="A4873" i="34"/>
  <c r="J4872" i="34"/>
  <c r="I4872" i="34"/>
  <c r="H4872" i="34"/>
  <c r="D4872" i="34"/>
  <c r="B4872" i="34"/>
  <c r="A4872" i="34"/>
  <c r="C4872" i="34" s="1"/>
  <c r="J4871" i="34"/>
  <c r="I4871" i="34"/>
  <c r="H4871" i="34"/>
  <c r="D4871" i="34"/>
  <c r="E4871" i="34" s="1"/>
  <c r="F4871" i="34" s="1"/>
  <c r="C4871" i="34"/>
  <c r="B4871" i="34"/>
  <c r="A4871" i="34"/>
  <c r="J4870" i="34"/>
  <c r="I4870" i="34"/>
  <c r="H4870" i="34"/>
  <c r="D4870" i="34"/>
  <c r="E4870" i="34" s="1"/>
  <c r="F4870" i="34" s="1"/>
  <c r="C4870" i="34"/>
  <c r="B4870" i="34"/>
  <c r="A4870" i="34"/>
  <c r="J4869" i="34"/>
  <c r="I4869" i="34"/>
  <c r="H4869" i="34"/>
  <c r="B4869" i="34"/>
  <c r="A4869" i="34"/>
  <c r="D4869" i="34" s="1"/>
  <c r="J4868" i="34"/>
  <c r="I4868" i="34"/>
  <c r="H4868" i="34"/>
  <c r="D4868" i="34"/>
  <c r="B4868" i="34"/>
  <c r="A4868" i="34"/>
  <c r="C4868" i="34" s="1"/>
  <c r="J4867" i="34"/>
  <c r="I4867" i="34"/>
  <c r="H4867" i="34"/>
  <c r="F4867" i="34"/>
  <c r="D4867" i="34"/>
  <c r="E4867" i="34" s="1"/>
  <c r="C4867" i="34"/>
  <c r="B4867" i="34"/>
  <c r="A4867" i="34"/>
  <c r="J4866" i="34"/>
  <c r="I4866" i="34"/>
  <c r="H4866" i="34"/>
  <c r="D4866" i="34"/>
  <c r="E4866" i="34" s="1"/>
  <c r="F4866" i="34" s="1"/>
  <c r="B4866" i="34"/>
  <c r="A4866" i="34"/>
  <c r="C4866" i="34" s="1"/>
  <c r="J4865" i="34"/>
  <c r="I4865" i="34"/>
  <c r="H4865" i="34"/>
  <c r="D4865" i="34"/>
  <c r="E4865" i="34" s="1"/>
  <c r="F4865" i="34" s="1"/>
  <c r="C4865" i="34"/>
  <c r="B4865" i="34"/>
  <c r="A4865" i="34"/>
  <c r="J4864" i="34"/>
  <c r="I4864" i="34"/>
  <c r="H4864" i="34"/>
  <c r="D4864" i="34"/>
  <c r="E4864" i="34" s="1"/>
  <c r="F4864" i="34" s="1"/>
  <c r="C4864" i="34"/>
  <c r="B4864" i="34"/>
  <c r="A4864" i="34"/>
  <c r="J4863" i="34"/>
  <c r="I4863" i="34"/>
  <c r="H4863" i="34"/>
  <c r="B4863" i="34"/>
  <c r="A4863" i="34"/>
  <c r="D4863" i="34" s="1"/>
  <c r="J4862" i="34"/>
  <c r="I4862" i="34"/>
  <c r="H4862" i="34"/>
  <c r="D4862" i="34"/>
  <c r="E4862" i="34" s="1"/>
  <c r="F4862" i="34" s="1"/>
  <c r="B4862" i="34"/>
  <c r="A4862" i="34"/>
  <c r="C4862" i="34" s="1"/>
  <c r="J4861" i="34"/>
  <c r="I4861" i="34"/>
  <c r="H4861" i="34"/>
  <c r="D4861" i="34"/>
  <c r="E4861" i="34" s="1"/>
  <c r="F4861" i="34" s="1"/>
  <c r="C4861" i="34"/>
  <c r="B4861" i="34"/>
  <c r="A4861" i="34"/>
  <c r="J4860" i="34"/>
  <c r="I4860" i="34"/>
  <c r="H4860" i="34"/>
  <c r="D4860" i="34"/>
  <c r="B4860" i="34"/>
  <c r="A4860" i="34"/>
  <c r="C4860" i="34" s="1"/>
  <c r="J4859" i="34"/>
  <c r="I4859" i="34"/>
  <c r="H4859" i="34"/>
  <c r="D4859" i="34"/>
  <c r="C4859" i="34"/>
  <c r="B4859" i="34"/>
  <c r="A4859" i="34"/>
  <c r="J4858" i="34"/>
  <c r="I4858" i="34"/>
  <c r="H4858" i="34"/>
  <c r="D4858" i="34"/>
  <c r="E4858" i="34" s="1"/>
  <c r="F4858" i="34" s="1"/>
  <c r="C4858" i="34"/>
  <c r="B4858" i="34"/>
  <c r="A4858" i="34"/>
  <c r="J4857" i="34"/>
  <c r="I4857" i="34"/>
  <c r="H4857" i="34"/>
  <c r="B4857" i="34"/>
  <c r="A4857" i="34"/>
  <c r="D4857" i="34" s="1"/>
  <c r="J4856" i="34"/>
  <c r="I4856" i="34"/>
  <c r="H4856" i="34"/>
  <c r="D4856" i="34"/>
  <c r="E4856" i="34" s="1"/>
  <c r="F4856" i="34" s="1"/>
  <c r="B4856" i="34"/>
  <c r="A4856" i="34"/>
  <c r="C4856" i="34" s="1"/>
  <c r="J4855" i="34"/>
  <c r="I4855" i="34"/>
  <c r="H4855" i="34"/>
  <c r="F4855" i="34"/>
  <c r="D4855" i="34"/>
  <c r="E4855" i="34" s="1"/>
  <c r="C4855" i="34"/>
  <c r="B4855" i="34"/>
  <c r="A4855" i="34"/>
  <c r="J4854" i="34"/>
  <c r="I4854" i="34"/>
  <c r="H4854" i="34"/>
  <c r="D4854" i="34"/>
  <c r="B4854" i="34"/>
  <c r="A4854" i="34"/>
  <c r="C4854" i="34" s="1"/>
  <c r="J4853" i="34"/>
  <c r="I4853" i="34"/>
  <c r="H4853" i="34"/>
  <c r="D4853" i="34"/>
  <c r="E4853" i="34" s="1"/>
  <c r="F4853" i="34" s="1"/>
  <c r="C4853" i="34"/>
  <c r="B4853" i="34"/>
  <c r="A4853" i="34"/>
  <c r="J4852" i="34"/>
  <c r="I4852" i="34"/>
  <c r="H4852" i="34"/>
  <c r="D4852" i="34"/>
  <c r="E4852" i="34" s="1"/>
  <c r="F4852" i="34" s="1"/>
  <c r="C4852" i="34"/>
  <c r="B4852" i="34"/>
  <c r="A4852" i="34"/>
  <c r="J4851" i="34"/>
  <c r="I4851" i="34"/>
  <c r="H4851" i="34"/>
  <c r="B4851" i="34"/>
  <c r="A4851" i="34"/>
  <c r="D4851" i="34" s="1"/>
  <c r="J4850" i="34"/>
  <c r="I4850" i="34"/>
  <c r="H4850" i="34"/>
  <c r="D4850" i="34"/>
  <c r="B4850" i="34"/>
  <c r="A4850" i="34"/>
  <c r="C4850" i="34" s="1"/>
  <c r="J4849" i="34"/>
  <c r="I4849" i="34"/>
  <c r="H4849" i="34"/>
  <c r="D4849" i="34"/>
  <c r="E4849" i="34" s="1"/>
  <c r="F4849" i="34" s="1"/>
  <c r="C4849" i="34"/>
  <c r="B4849" i="34"/>
  <c r="A4849" i="34"/>
  <c r="J4848" i="34"/>
  <c r="I4848" i="34"/>
  <c r="H4848" i="34"/>
  <c r="D4848" i="34"/>
  <c r="B4848" i="34"/>
  <c r="A4848" i="34"/>
  <c r="C4848" i="34" s="1"/>
  <c r="J4847" i="34"/>
  <c r="I4847" i="34"/>
  <c r="H4847" i="34"/>
  <c r="D4847" i="34"/>
  <c r="C4847" i="34"/>
  <c r="B4847" i="34"/>
  <c r="A4847" i="34"/>
  <c r="J4846" i="34"/>
  <c r="I4846" i="34"/>
  <c r="H4846" i="34"/>
  <c r="D4846" i="34"/>
  <c r="E4846" i="34" s="1"/>
  <c r="F4846" i="34" s="1"/>
  <c r="C4846" i="34"/>
  <c r="B4846" i="34"/>
  <c r="A4846" i="34"/>
  <c r="J4845" i="34"/>
  <c r="I4845" i="34"/>
  <c r="H4845" i="34"/>
  <c r="B4845" i="34"/>
  <c r="A4845" i="34"/>
  <c r="D4845" i="34" s="1"/>
  <c r="J4844" i="34"/>
  <c r="I4844" i="34"/>
  <c r="H4844" i="34"/>
  <c r="D4844" i="34"/>
  <c r="B4844" i="34"/>
  <c r="A4844" i="34"/>
  <c r="C4844" i="34" s="1"/>
  <c r="J4843" i="34"/>
  <c r="I4843" i="34"/>
  <c r="H4843" i="34"/>
  <c r="D4843" i="34"/>
  <c r="C4843" i="34"/>
  <c r="B4843" i="34"/>
  <c r="A4843" i="34"/>
  <c r="J4842" i="34"/>
  <c r="I4842" i="34"/>
  <c r="H4842" i="34"/>
  <c r="D4842" i="34"/>
  <c r="E4842" i="34" s="1"/>
  <c r="F4842" i="34" s="1"/>
  <c r="B4842" i="34"/>
  <c r="A4842" i="34"/>
  <c r="C4842" i="34" s="1"/>
  <c r="J4841" i="34"/>
  <c r="I4841" i="34"/>
  <c r="H4841" i="34"/>
  <c r="D4841" i="34"/>
  <c r="E4841" i="34" s="1"/>
  <c r="F4841" i="34" s="1"/>
  <c r="C4841" i="34"/>
  <c r="B4841" i="34"/>
  <c r="A4841" i="34"/>
  <c r="J4840" i="34"/>
  <c r="I4840" i="34"/>
  <c r="H4840" i="34"/>
  <c r="D4840" i="34"/>
  <c r="E4840" i="34" s="1"/>
  <c r="F4840" i="34" s="1"/>
  <c r="C4840" i="34"/>
  <c r="B4840" i="34"/>
  <c r="A4840" i="34"/>
  <c r="J4839" i="34"/>
  <c r="I4839" i="34"/>
  <c r="H4839" i="34"/>
  <c r="B4839" i="34"/>
  <c r="A4839" i="34"/>
  <c r="D4839" i="34" s="1"/>
  <c r="J4838" i="34"/>
  <c r="I4838" i="34"/>
  <c r="H4838" i="34"/>
  <c r="D4838" i="34"/>
  <c r="E4838" i="34" s="1"/>
  <c r="F4838" i="34" s="1"/>
  <c r="B4838" i="34"/>
  <c r="A4838" i="34"/>
  <c r="C4838" i="34" s="1"/>
  <c r="J4837" i="34"/>
  <c r="I4837" i="34"/>
  <c r="H4837" i="34"/>
  <c r="D4837" i="34"/>
  <c r="C4837" i="34"/>
  <c r="B4837" i="34"/>
  <c r="A4837" i="34"/>
  <c r="J4836" i="34"/>
  <c r="I4836" i="34"/>
  <c r="H4836" i="34"/>
  <c r="D4836" i="34"/>
  <c r="B4836" i="34"/>
  <c r="A4836" i="34"/>
  <c r="C4836" i="34" s="1"/>
  <c r="J4835" i="34"/>
  <c r="I4835" i="34"/>
  <c r="H4835" i="34"/>
  <c r="D4835" i="34"/>
  <c r="E4835" i="34" s="1"/>
  <c r="F4835" i="34" s="1"/>
  <c r="C4835" i="34"/>
  <c r="B4835" i="34"/>
  <c r="A4835" i="34"/>
  <c r="J4834" i="34"/>
  <c r="I4834" i="34"/>
  <c r="H4834" i="34"/>
  <c r="D4834" i="34"/>
  <c r="E4834" i="34" s="1"/>
  <c r="F4834" i="34" s="1"/>
  <c r="C4834" i="34"/>
  <c r="B4834" i="34"/>
  <c r="A4834" i="34"/>
  <c r="J4833" i="34"/>
  <c r="I4833" i="34"/>
  <c r="H4833" i="34"/>
  <c r="B4833" i="34"/>
  <c r="A4833" i="34"/>
  <c r="D4833" i="34" s="1"/>
  <c r="J4832" i="34"/>
  <c r="I4832" i="34"/>
  <c r="H4832" i="34"/>
  <c r="F4832" i="34"/>
  <c r="D4832" i="34"/>
  <c r="E4832" i="34" s="1"/>
  <c r="B4832" i="34"/>
  <c r="A4832" i="34"/>
  <c r="C4832" i="34" s="1"/>
  <c r="J4831" i="34"/>
  <c r="I4831" i="34"/>
  <c r="H4831" i="34"/>
  <c r="D4831" i="34"/>
  <c r="C4831" i="34"/>
  <c r="B4831" i="34"/>
  <c r="A4831" i="34"/>
  <c r="J4830" i="34"/>
  <c r="I4830" i="34"/>
  <c r="H4830" i="34"/>
  <c r="D4830" i="34"/>
  <c r="B4830" i="34"/>
  <c r="A4830" i="34"/>
  <c r="C4830" i="34" s="1"/>
  <c r="J4829" i="34"/>
  <c r="I4829" i="34"/>
  <c r="H4829" i="34"/>
  <c r="D4829" i="34"/>
  <c r="E4829" i="34" s="1"/>
  <c r="F4829" i="34" s="1"/>
  <c r="C4829" i="34"/>
  <c r="B4829" i="34"/>
  <c r="A4829" i="34"/>
  <c r="J4828" i="34"/>
  <c r="I4828" i="34"/>
  <c r="H4828" i="34"/>
  <c r="D4828" i="34"/>
  <c r="E4828" i="34" s="1"/>
  <c r="F4828" i="34" s="1"/>
  <c r="C4828" i="34"/>
  <c r="B4828" i="34"/>
  <c r="A4828" i="34"/>
  <c r="J4827" i="34"/>
  <c r="I4827" i="34"/>
  <c r="H4827" i="34"/>
  <c r="B4827" i="34"/>
  <c r="A4827" i="34"/>
  <c r="D4827" i="34" s="1"/>
  <c r="J4826" i="34"/>
  <c r="I4826" i="34"/>
  <c r="H4826" i="34"/>
  <c r="D4826" i="34"/>
  <c r="E4826" i="34" s="1"/>
  <c r="F4826" i="34" s="1"/>
  <c r="B4826" i="34"/>
  <c r="A4826" i="34"/>
  <c r="C4826" i="34" s="1"/>
  <c r="J4825" i="34"/>
  <c r="I4825" i="34"/>
  <c r="H4825" i="34"/>
  <c r="D4825" i="34"/>
  <c r="C4825" i="34"/>
  <c r="B4825" i="34"/>
  <c r="A4825" i="34"/>
  <c r="J4824" i="34"/>
  <c r="I4824" i="34"/>
  <c r="H4824" i="34"/>
  <c r="D4824" i="34"/>
  <c r="B4824" i="34"/>
  <c r="A4824" i="34"/>
  <c r="C4824" i="34" s="1"/>
  <c r="J4823" i="34"/>
  <c r="I4823" i="34"/>
  <c r="H4823" i="34"/>
  <c r="D4823" i="34"/>
  <c r="E4823" i="34" s="1"/>
  <c r="F4823" i="34" s="1"/>
  <c r="C4823" i="34"/>
  <c r="B4823" i="34"/>
  <c r="A4823" i="34"/>
  <c r="J4822" i="34"/>
  <c r="I4822" i="34"/>
  <c r="H4822" i="34"/>
  <c r="D4822" i="34"/>
  <c r="E4822" i="34" s="1"/>
  <c r="F4822" i="34" s="1"/>
  <c r="C4822" i="34"/>
  <c r="B4822" i="34"/>
  <c r="A4822" i="34"/>
  <c r="J4821" i="34"/>
  <c r="I4821" i="34"/>
  <c r="H4821" i="34"/>
  <c r="B4821" i="34"/>
  <c r="A4821" i="34"/>
  <c r="D4821" i="34" s="1"/>
  <c r="J4820" i="34"/>
  <c r="I4820" i="34"/>
  <c r="H4820" i="34"/>
  <c r="F4820" i="34"/>
  <c r="D4820" i="34"/>
  <c r="E4820" i="34" s="1"/>
  <c r="B4820" i="34"/>
  <c r="A4820" i="34"/>
  <c r="C4820" i="34" s="1"/>
  <c r="J4819" i="34"/>
  <c r="I4819" i="34"/>
  <c r="H4819" i="34"/>
  <c r="D4819" i="34"/>
  <c r="C4819" i="34"/>
  <c r="B4819" i="34"/>
  <c r="A4819" i="34"/>
  <c r="J4818" i="34"/>
  <c r="I4818" i="34"/>
  <c r="H4818" i="34"/>
  <c r="D4818" i="34"/>
  <c r="B4818" i="34"/>
  <c r="A4818" i="34"/>
  <c r="C4818" i="34" s="1"/>
  <c r="J4817" i="34"/>
  <c r="I4817" i="34"/>
  <c r="H4817" i="34"/>
  <c r="D4817" i="34"/>
  <c r="E4817" i="34" s="1"/>
  <c r="F4817" i="34" s="1"/>
  <c r="C4817" i="34"/>
  <c r="B4817" i="34"/>
  <c r="A4817" i="34"/>
  <c r="J4816" i="34"/>
  <c r="I4816" i="34"/>
  <c r="H4816" i="34"/>
  <c r="D4816" i="34"/>
  <c r="E4816" i="34" s="1"/>
  <c r="F4816" i="34" s="1"/>
  <c r="C4816" i="34"/>
  <c r="B4816" i="34"/>
  <c r="A4816" i="34"/>
  <c r="J4815" i="34"/>
  <c r="I4815" i="34"/>
  <c r="H4815" i="34"/>
  <c r="B4815" i="34"/>
  <c r="A4815" i="34"/>
  <c r="D4815" i="34" s="1"/>
  <c r="J4814" i="34"/>
  <c r="I4814" i="34"/>
  <c r="H4814" i="34"/>
  <c r="D4814" i="34"/>
  <c r="E4814" i="34" s="1"/>
  <c r="F4814" i="34" s="1"/>
  <c r="B4814" i="34"/>
  <c r="A4814" i="34"/>
  <c r="C4814" i="34" s="1"/>
  <c r="J4813" i="34"/>
  <c r="I4813" i="34"/>
  <c r="H4813" i="34"/>
  <c r="D4813" i="34"/>
  <c r="C4813" i="34"/>
  <c r="B4813" i="34"/>
  <c r="A4813" i="34"/>
  <c r="J4812" i="34"/>
  <c r="I4812" i="34"/>
  <c r="H4812" i="34"/>
  <c r="D4812" i="34"/>
  <c r="B4812" i="34"/>
  <c r="A4812" i="34"/>
  <c r="C4812" i="34" s="1"/>
  <c r="J4811" i="34"/>
  <c r="I4811" i="34"/>
  <c r="H4811" i="34"/>
  <c r="D4811" i="34"/>
  <c r="E4811" i="34" s="1"/>
  <c r="F4811" i="34" s="1"/>
  <c r="C4811" i="34"/>
  <c r="B4811" i="34"/>
  <c r="A4811" i="34"/>
  <c r="J4810" i="34"/>
  <c r="I4810" i="34"/>
  <c r="H4810" i="34"/>
  <c r="D4810" i="34"/>
  <c r="E4810" i="34" s="1"/>
  <c r="F4810" i="34" s="1"/>
  <c r="C4810" i="34"/>
  <c r="B4810" i="34"/>
  <c r="A4810" i="34"/>
  <c r="J4809" i="34"/>
  <c r="I4809" i="34"/>
  <c r="H4809" i="34"/>
  <c r="B4809" i="34"/>
  <c r="A4809" i="34"/>
  <c r="D4809" i="34" s="1"/>
  <c r="J4808" i="34"/>
  <c r="I4808" i="34"/>
  <c r="H4808" i="34"/>
  <c r="F4808" i="34"/>
  <c r="D4808" i="34"/>
  <c r="E4808" i="34" s="1"/>
  <c r="B4808" i="34"/>
  <c r="A4808" i="34"/>
  <c r="C4808" i="34" s="1"/>
  <c r="J4807" i="34"/>
  <c r="I4807" i="34"/>
  <c r="H4807" i="34"/>
  <c r="D4807" i="34"/>
  <c r="C4807" i="34"/>
  <c r="B4807" i="34"/>
  <c r="A4807" i="34"/>
  <c r="J4806" i="34"/>
  <c r="I4806" i="34"/>
  <c r="H4806" i="34"/>
  <c r="D4806" i="34"/>
  <c r="B4806" i="34"/>
  <c r="A4806" i="34"/>
  <c r="C4806" i="34" s="1"/>
  <c r="J4805" i="34"/>
  <c r="I4805" i="34"/>
  <c r="H4805" i="34"/>
  <c r="D4805" i="34"/>
  <c r="E4805" i="34" s="1"/>
  <c r="F4805" i="34" s="1"/>
  <c r="C4805" i="34"/>
  <c r="B4805" i="34"/>
  <c r="A4805" i="34"/>
  <c r="J4804" i="34"/>
  <c r="I4804" i="34"/>
  <c r="H4804" i="34"/>
  <c r="D4804" i="34"/>
  <c r="E4804" i="34" s="1"/>
  <c r="F4804" i="34" s="1"/>
  <c r="C4804" i="34"/>
  <c r="B4804" i="34"/>
  <c r="A4804" i="34"/>
  <c r="J4803" i="34"/>
  <c r="I4803" i="34"/>
  <c r="H4803" i="34"/>
  <c r="B4803" i="34"/>
  <c r="A4803" i="34"/>
  <c r="D4803" i="34" s="1"/>
  <c r="J4802" i="34"/>
  <c r="I4802" i="34"/>
  <c r="H4802" i="34"/>
  <c r="D4802" i="34"/>
  <c r="E4802" i="34" s="1"/>
  <c r="F4802" i="34" s="1"/>
  <c r="B4802" i="34"/>
  <c r="A4802" i="34"/>
  <c r="C4802" i="34" s="1"/>
  <c r="J4801" i="34"/>
  <c r="I4801" i="34"/>
  <c r="H4801" i="34"/>
  <c r="D4801" i="34"/>
  <c r="C4801" i="34"/>
  <c r="B4801" i="34"/>
  <c r="A4801" i="34"/>
  <c r="J4800" i="34"/>
  <c r="I4800" i="34"/>
  <c r="H4800" i="34"/>
  <c r="D4800" i="34"/>
  <c r="B4800" i="34"/>
  <c r="A4800" i="34"/>
  <c r="C4800" i="34" s="1"/>
  <c r="J4799" i="34"/>
  <c r="I4799" i="34"/>
  <c r="H4799" i="34"/>
  <c r="D4799" i="34"/>
  <c r="E4799" i="34" s="1"/>
  <c r="F4799" i="34" s="1"/>
  <c r="C4799" i="34"/>
  <c r="B4799" i="34"/>
  <c r="A4799" i="34"/>
  <c r="J4798" i="34"/>
  <c r="I4798" i="34"/>
  <c r="H4798" i="34"/>
  <c r="D4798" i="34"/>
  <c r="E4798" i="34" s="1"/>
  <c r="F4798" i="34" s="1"/>
  <c r="C4798" i="34"/>
  <c r="B4798" i="34"/>
  <c r="A4798" i="34"/>
  <c r="J4797" i="34"/>
  <c r="I4797" i="34"/>
  <c r="H4797" i="34"/>
  <c r="D4797" i="34"/>
  <c r="E4797" i="34" s="1"/>
  <c r="F4797" i="34" s="1"/>
  <c r="B4797" i="34"/>
  <c r="A4797" i="34"/>
  <c r="C4797" i="34" s="1"/>
  <c r="J4796" i="34"/>
  <c r="I4796" i="34"/>
  <c r="H4796" i="34"/>
  <c r="D4796" i="34"/>
  <c r="B4796" i="34"/>
  <c r="A4796" i="34"/>
  <c r="C4796" i="34" s="1"/>
  <c r="J4795" i="34"/>
  <c r="I4795" i="34"/>
  <c r="H4795" i="34"/>
  <c r="D4795" i="34"/>
  <c r="C4795" i="34"/>
  <c r="B4795" i="34"/>
  <c r="A4795" i="34"/>
  <c r="J4794" i="34"/>
  <c r="I4794" i="34"/>
  <c r="H4794" i="34"/>
  <c r="D4794" i="34"/>
  <c r="E4794" i="34" s="1"/>
  <c r="F4794" i="34" s="1"/>
  <c r="B4794" i="34"/>
  <c r="A4794" i="34"/>
  <c r="C4794" i="34" s="1"/>
  <c r="J4793" i="34"/>
  <c r="I4793" i="34"/>
  <c r="H4793" i="34"/>
  <c r="F4793" i="34"/>
  <c r="D4793" i="34"/>
  <c r="E4793" i="34" s="1"/>
  <c r="C4793" i="34"/>
  <c r="B4793" i="34"/>
  <c r="A4793" i="34"/>
  <c r="J4792" i="34"/>
  <c r="I4792" i="34"/>
  <c r="H4792" i="34"/>
  <c r="D4792" i="34"/>
  <c r="E4792" i="34" s="1"/>
  <c r="F4792" i="34" s="1"/>
  <c r="C4792" i="34"/>
  <c r="B4792" i="34"/>
  <c r="A4792" i="34"/>
  <c r="J4791" i="34"/>
  <c r="I4791" i="34"/>
  <c r="H4791" i="34"/>
  <c r="D4791" i="34"/>
  <c r="B4791" i="34"/>
  <c r="A4791" i="34"/>
  <c r="C4791" i="34" s="1"/>
  <c r="J4790" i="34"/>
  <c r="I4790" i="34"/>
  <c r="H4790" i="34"/>
  <c r="D4790" i="34"/>
  <c r="B4790" i="34"/>
  <c r="A4790" i="34"/>
  <c r="C4790" i="34" s="1"/>
  <c r="J4789" i="34"/>
  <c r="I4789" i="34"/>
  <c r="H4789" i="34"/>
  <c r="D4789" i="34"/>
  <c r="E4789" i="34" s="1"/>
  <c r="F4789" i="34" s="1"/>
  <c r="C4789" i="34"/>
  <c r="B4789" i="34"/>
  <c r="A4789" i="34"/>
  <c r="J4788" i="34"/>
  <c r="I4788" i="34"/>
  <c r="H4788" i="34"/>
  <c r="D4788" i="34"/>
  <c r="E4788" i="34" s="1"/>
  <c r="F4788" i="34" s="1"/>
  <c r="B4788" i="34"/>
  <c r="A4788" i="34"/>
  <c r="C4788" i="34" s="1"/>
  <c r="J4787" i="34"/>
  <c r="I4787" i="34"/>
  <c r="H4787" i="34"/>
  <c r="D4787" i="34"/>
  <c r="E4787" i="34" s="1"/>
  <c r="F4787" i="34" s="1"/>
  <c r="C4787" i="34"/>
  <c r="B4787" i="34"/>
  <c r="A4787" i="34"/>
  <c r="J4786" i="34"/>
  <c r="I4786" i="34"/>
  <c r="H4786" i="34"/>
  <c r="D4786" i="34"/>
  <c r="E4786" i="34" s="1"/>
  <c r="F4786" i="34" s="1"/>
  <c r="C4786" i="34"/>
  <c r="B4786" i="34"/>
  <c r="A4786" i="34"/>
  <c r="J4785" i="34"/>
  <c r="I4785" i="34"/>
  <c r="H4785" i="34"/>
  <c r="D4785" i="34"/>
  <c r="B4785" i="34"/>
  <c r="A4785" i="34"/>
  <c r="C4785" i="34" s="1"/>
  <c r="J4784" i="34"/>
  <c r="I4784" i="34"/>
  <c r="H4784" i="34"/>
  <c r="D4784" i="34"/>
  <c r="E4784" i="34" s="1"/>
  <c r="F4784" i="34" s="1"/>
  <c r="B4784" i="34"/>
  <c r="A4784" i="34"/>
  <c r="C4784" i="34" s="1"/>
  <c r="J4783" i="34"/>
  <c r="I4783" i="34"/>
  <c r="H4783" i="34"/>
  <c r="F4783" i="34"/>
  <c r="D4783" i="34"/>
  <c r="E4783" i="34" s="1"/>
  <c r="C4783" i="34"/>
  <c r="B4783" i="34"/>
  <c r="A4783" i="34"/>
  <c r="J4782" i="34"/>
  <c r="I4782" i="34"/>
  <c r="H4782" i="34"/>
  <c r="D4782" i="34"/>
  <c r="B4782" i="34"/>
  <c r="A4782" i="34"/>
  <c r="C4782" i="34" s="1"/>
  <c r="J4781" i="34"/>
  <c r="I4781" i="34"/>
  <c r="H4781" i="34"/>
  <c r="F4781" i="34"/>
  <c r="D4781" i="34"/>
  <c r="E4781" i="34" s="1"/>
  <c r="C4781" i="34"/>
  <c r="B4781" i="34"/>
  <c r="A4781" i="34"/>
  <c r="J4780" i="34"/>
  <c r="I4780" i="34"/>
  <c r="H4780" i="34"/>
  <c r="D4780" i="34"/>
  <c r="E4780" i="34" s="1"/>
  <c r="F4780" i="34" s="1"/>
  <c r="C4780" i="34"/>
  <c r="B4780" i="34"/>
  <c r="A4780" i="34"/>
  <c r="J4779" i="34"/>
  <c r="I4779" i="34"/>
  <c r="H4779" i="34"/>
  <c r="D4779" i="34"/>
  <c r="E4779" i="34" s="1"/>
  <c r="F4779" i="34" s="1"/>
  <c r="B4779" i="34"/>
  <c r="A4779" i="34"/>
  <c r="C4779" i="34" s="1"/>
  <c r="J4778" i="34"/>
  <c r="I4778" i="34"/>
  <c r="H4778" i="34"/>
  <c r="F4778" i="34"/>
  <c r="D4778" i="34"/>
  <c r="E4778" i="34" s="1"/>
  <c r="B4778" i="34"/>
  <c r="A4778" i="34"/>
  <c r="C4778" i="34" s="1"/>
  <c r="J4777" i="34"/>
  <c r="I4777" i="34"/>
  <c r="H4777" i="34"/>
  <c r="D4777" i="34"/>
  <c r="E4777" i="34" s="1"/>
  <c r="F4777" i="34" s="1"/>
  <c r="C4777" i="34"/>
  <c r="B4777" i="34"/>
  <c r="A4777" i="34"/>
  <c r="J4776" i="34"/>
  <c r="I4776" i="34"/>
  <c r="H4776" i="34"/>
  <c r="D4776" i="34"/>
  <c r="E4776" i="34" s="1"/>
  <c r="F4776" i="34" s="1"/>
  <c r="B4776" i="34"/>
  <c r="A4776" i="34"/>
  <c r="C4776" i="34" s="1"/>
  <c r="J4775" i="34"/>
  <c r="I4775" i="34"/>
  <c r="H4775" i="34"/>
  <c r="D4775" i="34"/>
  <c r="C4775" i="34"/>
  <c r="B4775" i="34"/>
  <c r="A4775" i="34"/>
  <c r="J4774" i="34"/>
  <c r="I4774" i="34"/>
  <c r="H4774" i="34"/>
  <c r="D4774" i="34"/>
  <c r="E4774" i="34" s="1"/>
  <c r="F4774" i="34" s="1"/>
  <c r="C4774" i="34"/>
  <c r="B4774" i="34"/>
  <c r="A4774" i="34"/>
  <c r="J4773" i="34"/>
  <c r="I4773" i="34"/>
  <c r="H4773" i="34"/>
  <c r="F4773" i="34"/>
  <c r="D4773" i="34"/>
  <c r="E4773" i="34" s="1"/>
  <c r="B4773" i="34"/>
  <c r="A4773" i="34"/>
  <c r="C4773" i="34" s="1"/>
  <c r="J4772" i="34"/>
  <c r="I4772" i="34"/>
  <c r="H4772" i="34"/>
  <c r="D4772" i="34"/>
  <c r="E4772" i="34" s="1"/>
  <c r="F4772" i="34" s="1"/>
  <c r="B4772" i="34"/>
  <c r="A4772" i="34"/>
  <c r="C4772" i="34" s="1"/>
  <c r="J4771" i="34"/>
  <c r="I4771" i="34"/>
  <c r="H4771" i="34"/>
  <c r="F4771" i="34"/>
  <c r="D4771" i="34"/>
  <c r="E4771" i="34" s="1"/>
  <c r="C4771" i="34"/>
  <c r="B4771" i="34"/>
  <c r="A4771" i="34"/>
  <c r="J4770" i="34"/>
  <c r="I4770" i="34"/>
  <c r="H4770" i="34"/>
  <c r="D4770" i="34"/>
  <c r="B4770" i="34"/>
  <c r="A4770" i="34"/>
  <c r="C4770" i="34" s="1"/>
  <c r="J4769" i="34"/>
  <c r="I4769" i="34"/>
  <c r="H4769" i="34"/>
  <c r="F4769" i="34"/>
  <c r="D4769" i="34"/>
  <c r="E4769" i="34" s="1"/>
  <c r="C4769" i="34"/>
  <c r="B4769" i="34"/>
  <c r="A4769" i="34"/>
  <c r="J4768" i="34"/>
  <c r="I4768" i="34"/>
  <c r="H4768" i="34"/>
  <c r="D4768" i="34"/>
  <c r="E4768" i="34" s="1"/>
  <c r="F4768" i="34" s="1"/>
  <c r="C4768" i="34"/>
  <c r="B4768" i="34"/>
  <c r="A4768" i="34"/>
  <c r="J4767" i="34"/>
  <c r="I4767" i="34"/>
  <c r="H4767" i="34"/>
  <c r="D4767" i="34"/>
  <c r="B4767" i="34"/>
  <c r="A4767" i="34"/>
  <c r="C4767" i="34" s="1"/>
  <c r="J4766" i="34"/>
  <c r="I4766" i="34"/>
  <c r="H4766" i="34"/>
  <c r="F4766" i="34"/>
  <c r="D4766" i="34"/>
  <c r="E4766" i="34" s="1"/>
  <c r="B4766" i="34"/>
  <c r="A4766" i="34"/>
  <c r="C4766" i="34" s="1"/>
  <c r="J4765" i="34"/>
  <c r="I4765" i="34"/>
  <c r="H4765" i="34"/>
  <c r="D4765" i="34"/>
  <c r="C4765" i="34"/>
  <c r="B4765" i="34"/>
  <c r="A4765" i="34"/>
  <c r="J4764" i="34"/>
  <c r="I4764" i="34"/>
  <c r="H4764" i="34"/>
  <c r="D4764" i="34"/>
  <c r="E4764" i="34" s="1"/>
  <c r="F4764" i="34" s="1"/>
  <c r="B4764" i="34"/>
  <c r="A4764" i="34"/>
  <c r="C4764" i="34" s="1"/>
  <c r="J4763" i="34"/>
  <c r="I4763" i="34"/>
  <c r="H4763" i="34"/>
  <c r="F4763" i="34"/>
  <c r="D4763" i="34"/>
  <c r="E4763" i="34" s="1"/>
  <c r="C4763" i="34"/>
  <c r="B4763" i="34"/>
  <c r="A4763" i="34"/>
  <c r="J4762" i="34"/>
  <c r="I4762" i="34"/>
  <c r="H4762" i="34"/>
  <c r="D4762" i="34"/>
  <c r="E4762" i="34" s="1"/>
  <c r="F4762" i="34" s="1"/>
  <c r="C4762" i="34"/>
  <c r="B4762" i="34"/>
  <c r="A4762" i="34"/>
  <c r="J4761" i="34"/>
  <c r="I4761" i="34"/>
  <c r="H4761" i="34"/>
  <c r="D4761" i="34"/>
  <c r="B4761" i="34"/>
  <c r="A4761" i="34"/>
  <c r="C4761" i="34" s="1"/>
  <c r="J4760" i="34"/>
  <c r="I4760" i="34"/>
  <c r="H4760" i="34"/>
  <c r="D4760" i="34"/>
  <c r="B4760" i="34"/>
  <c r="A4760" i="34"/>
  <c r="C4760" i="34" s="1"/>
  <c r="J4759" i="34"/>
  <c r="I4759" i="34"/>
  <c r="H4759" i="34"/>
  <c r="D4759" i="34"/>
  <c r="E4759" i="34" s="1"/>
  <c r="F4759" i="34" s="1"/>
  <c r="C4759" i="34"/>
  <c r="B4759" i="34"/>
  <c r="A4759" i="34"/>
  <c r="J4758" i="34"/>
  <c r="I4758" i="34"/>
  <c r="H4758" i="34"/>
  <c r="D4758" i="34"/>
  <c r="E4758" i="34" s="1"/>
  <c r="F4758" i="34" s="1"/>
  <c r="B4758" i="34"/>
  <c r="A4758" i="34"/>
  <c r="C4758" i="34" s="1"/>
  <c r="J4757" i="34"/>
  <c r="I4757" i="34"/>
  <c r="H4757" i="34"/>
  <c r="D4757" i="34"/>
  <c r="E4757" i="34" s="1"/>
  <c r="F4757" i="34" s="1"/>
  <c r="C4757" i="34"/>
  <c r="B4757" i="34"/>
  <c r="A4757" i="34"/>
  <c r="J4756" i="34"/>
  <c r="I4756" i="34"/>
  <c r="H4756" i="34"/>
  <c r="D4756" i="34"/>
  <c r="C4756" i="34"/>
  <c r="B4756" i="34"/>
  <c r="A4756" i="34"/>
  <c r="J4755" i="34"/>
  <c r="I4755" i="34"/>
  <c r="H4755" i="34"/>
  <c r="D4755" i="34"/>
  <c r="E4755" i="34" s="1"/>
  <c r="F4755" i="34" s="1"/>
  <c r="B4755" i="34"/>
  <c r="A4755" i="34"/>
  <c r="C4755" i="34" s="1"/>
  <c r="J4754" i="34"/>
  <c r="I4754" i="34"/>
  <c r="H4754" i="34"/>
  <c r="F4754" i="34"/>
  <c r="D4754" i="34"/>
  <c r="E4754" i="34" s="1"/>
  <c r="C4754" i="34"/>
  <c r="B4754" i="34"/>
  <c r="A4754" i="34"/>
  <c r="J4753" i="34"/>
  <c r="I4753" i="34"/>
  <c r="H4753" i="34"/>
  <c r="F4753" i="34"/>
  <c r="D4753" i="34"/>
  <c r="E4753" i="34" s="1"/>
  <c r="C4753" i="34"/>
  <c r="B4753" i="34"/>
  <c r="A4753" i="34"/>
  <c r="J4752" i="34"/>
  <c r="I4752" i="34"/>
  <c r="H4752" i="34"/>
  <c r="D4752" i="34"/>
  <c r="B4752" i="34"/>
  <c r="A4752" i="34"/>
  <c r="C4752" i="34" s="1"/>
  <c r="J4751" i="34"/>
  <c r="I4751" i="34"/>
  <c r="H4751" i="34"/>
  <c r="D4751" i="34"/>
  <c r="E4751" i="34" s="1"/>
  <c r="F4751" i="34" s="1"/>
  <c r="C4751" i="34"/>
  <c r="B4751" i="34"/>
  <c r="A4751" i="34"/>
  <c r="J4750" i="34"/>
  <c r="I4750" i="34"/>
  <c r="H4750" i="34"/>
  <c r="D4750" i="34"/>
  <c r="E4750" i="34" s="1"/>
  <c r="F4750" i="34" s="1"/>
  <c r="C4750" i="34"/>
  <c r="B4750" i="34"/>
  <c r="A4750" i="34"/>
  <c r="J4749" i="34"/>
  <c r="I4749" i="34"/>
  <c r="H4749" i="34"/>
  <c r="D4749" i="34"/>
  <c r="E4749" i="34" s="1"/>
  <c r="F4749" i="34" s="1"/>
  <c r="B4749" i="34"/>
  <c r="A4749" i="34"/>
  <c r="C4749" i="34" s="1"/>
  <c r="J4748" i="34"/>
  <c r="I4748" i="34"/>
  <c r="H4748" i="34"/>
  <c r="D4748" i="34"/>
  <c r="B4748" i="34"/>
  <c r="A4748" i="34"/>
  <c r="C4748" i="34" s="1"/>
  <c r="J4747" i="34"/>
  <c r="I4747" i="34"/>
  <c r="H4747" i="34"/>
  <c r="D4747" i="34"/>
  <c r="C4747" i="34"/>
  <c r="B4747" i="34"/>
  <c r="A4747" i="34"/>
  <c r="J4746" i="34"/>
  <c r="I4746" i="34"/>
  <c r="H4746" i="34"/>
  <c r="D4746" i="34"/>
  <c r="B4746" i="34"/>
  <c r="A4746" i="34"/>
  <c r="C4746" i="34" s="1"/>
  <c r="J4745" i="34"/>
  <c r="I4745" i="34"/>
  <c r="H4745" i="34"/>
  <c r="D4745" i="34"/>
  <c r="E4745" i="34" s="1"/>
  <c r="F4745" i="34" s="1"/>
  <c r="C4745" i="34"/>
  <c r="B4745" i="34"/>
  <c r="A4745" i="34"/>
  <c r="J4744" i="34"/>
  <c r="I4744" i="34"/>
  <c r="H4744" i="34"/>
  <c r="D4744" i="34"/>
  <c r="E4744" i="34" s="1"/>
  <c r="F4744" i="34" s="1"/>
  <c r="C4744" i="34"/>
  <c r="B4744" i="34"/>
  <c r="A4744" i="34"/>
  <c r="J4743" i="34"/>
  <c r="I4743" i="34"/>
  <c r="H4743" i="34"/>
  <c r="D4743" i="34"/>
  <c r="E4743" i="34" s="1"/>
  <c r="F4743" i="34" s="1"/>
  <c r="B4743" i="34"/>
  <c r="A4743" i="34"/>
  <c r="C4743" i="34" s="1"/>
  <c r="J4742" i="34"/>
  <c r="I4742" i="34"/>
  <c r="H4742" i="34"/>
  <c r="D4742" i="34"/>
  <c r="E4742" i="34" s="1"/>
  <c r="F4742" i="34" s="1"/>
  <c r="B4742" i="34"/>
  <c r="A4742" i="34"/>
  <c r="C4742" i="34" s="1"/>
  <c r="J4741" i="34"/>
  <c r="I4741" i="34"/>
  <c r="H4741" i="34"/>
  <c r="D4741" i="34"/>
  <c r="E4741" i="34" s="1"/>
  <c r="F4741" i="34" s="1"/>
  <c r="C4741" i="34"/>
  <c r="B4741" i="34"/>
  <c r="A4741" i="34"/>
  <c r="J4740" i="34"/>
  <c r="I4740" i="34"/>
  <c r="H4740" i="34"/>
  <c r="D4740" i="34"/>
  <c r="B4740" i="34"/>
  <c r="A4740" i="34"/>
  <c r="C4740" i="34" s="1"/>
  <c r="J4739" i="34"/>
  <c r="I4739" i="34"/>
  <c r="H4739" i="34"/>
  <c r="D4739" i="34"/>
  <c r="E4739" i="34" s="1"/>
  <c r="F4739" i="34" s="1"/>
  <c r="C4739" i="34"/>
  <c r="B4739" i="34"/>
  <c r="A4739" i="34"/>
  <c r="J4738" i="34"/>
  <c r="I4738" i="34"/>
  <c r="H4738" i="34"/>
  <c r="D4738" i="34"/>
  <c r="E4738" i="34" s="1"/>
  <c r="F4738" i="34" s="1"/>
  <c r="C4738" i="34"/>
  <c r="B4738" i="34"/>
  <c r="A4738" i="34"/>
  <c r="J4737" i="34"/>
  <c r="I4737" i="34"/>
  <c r="H4737" i="34"/>
  <c r="D4737" i="34"/>
  <c r="B4737" i="34"/>
  <c r="A4737" i="34"/>
  <c r="C4737" i="34" s="1"/>
  <c r="J4736" i="34"/>
  <c r="I4736" i="34"/>
  <c r="H4736" i="34"/>
  <c r="E4736" i="34"/>
  <c r="F4736" i="34" s="1"/>
  <c r="D4736" i="34"/>
  <c r="B4736" i="34"/>
  <c r="A4736" i="34"/>
  <c r="C4736" i="34" s="1"/>
  <c r="J4735" i="34"/>
  <c r="I4735" i="34"/>
  <c r="H4735" i="34"/>
  <c r="D4735" i="34"/>
  <c r="C4735" i="34"/>
  <c r="B4735" i="34"/>
  <c r="A4735" i="34"/>
  <c r="J4734" i="34"/>
  <c r="I4734" i="34"/>
  <c r="H4734" i="34"/>
  <c r="A4734" i="34"/>
  <c r="C4734" i="34" s="1"/>
  <c r="J4733" i="34"/>
  <c r="I4733" i="34"/>
  <c r="H4733" i="34"/>
  <c r="D4733" i="34"/>
  <c r="C4733" i="34"/>
  <c r="B4733" i="34"/>
  <c r="A4733" i="34"/>
  <c r="J4732" i="34"/>
  <c r="I4732" i="34"/>
  <c r="H4732" i="34"/>
  <c r="D4732" i="34"/>
  <c r="C4732" i="34"/>
  <c r="B4732" i="34"/>
  <c r="A4732" i="34"/>
  <c r="J4731" i="34"/>
  <c r="I4731" i="34"/>
  <c r="H4731" i="34"/>
  <c r="D4731" i="34"/>
  <c r="B4731" i="34"/>
  <c r="A4731" i="34"/>
  <c r="C4731" i="34" s="1"/>
  <c r="J4730" i="34"/>
  <c r="I4730" i="34"/>
  <c r="H4730" i="34"/>
  <c r="D4730" i="34"/>
  <c r="E4730" i="34" s="1"/>
  <c r="F4730" i="34" s="1"/>
  <c r="C4730" i="34"/>
  <c r="B4730" i="34"/>
  <c r="A4730" i="34"/>
  <c r="J4729" i="34"/>
  <c r="I4729" i="34"/>
  <c r="H4729" i="34"/>
  <c r="D4729" i="34"/>
  <c r="C4729" i="34"/>
  <c r="B4729" i="34"/>
  <c r="A4729" i="34"/>
  <c r="J4728" i="34"/>
  <c r="I4728" i="34"/>
  <c r="H4728" i="34"/>
  <c r="A4728" i="34"/>
  <c r="C4728" i="34" s="1"/>
  <c r="J4727" i="34"/>
  <c r="I4727" i="34"/>
  <c r="H4727" i="34"/>
  <c r="D4727" i="34"/>
  <c r="C4727" i="34"/>
  <c r="B4727" i="34"/>
  <c r="A4727" i="34"/>
  <c r="J4726" i="34"/>
  <c r="I4726" i="34"/>
  <c r="H4726" i="34"/>
  <c r="D4726" i="34"/>
  <c r="C4726" i="34"/>
  <c r="B4726" i="34"/>
  <c r="A4726" i="34"/>
  <c r="J4725" i="34"/>
  <c r="I4725" i="34"/>
  <c r="H4725" i="34"/>
  <c r="D4725" i="34"/>
  <c r="B4725" i="34"/>
  <c r="A4725" i="34"/>
  <c r="C4725" i="34" s="1"/>
  <c r="J4724" i="34"/>
  <c r="I4724" i="34"/>
  <c r="H4724" i="34"/>
  <c r="D4724" i="34"/>
  <c r="E4724" i="34" s="1"/>
  <c r="F4724" i="34" s="1"/>
  <c r="C4724" i="34"/>
  <c r="B4724" i="34"/>
  <c r="A4724" i="34"/>
  <c r="J4723" i="34"/>
  <c r="I4723" i="34"/>
  <c r="H4723" i="34"/>
  <c r="D4723" i="34"/>
  <c r="C4723" i="34"/>
  <c r="B4723" i="34"/>
  <c r="A4723" i="34"/>
  <c r="J4722" i="34"/>
  <c r="I4722" i="34"/>
  <c r="H4722" i="34"/>
  <c r="A4722" i="34"/>
  <c r="C4722" i="34" s="1"/>
  <c r="J4721" i="34"/>
  <c r="I4721" i="34"/>
  <c r="H4721" i="34"/>
  <c r="D4721" i="34"/>
  <c r="C4721" i="34"/>
  <c r="B4721" i="34"/>
  <c r="A4721" i="34"/>
  <c r="J4720" i="34"/>
  <c r="I4720" i="34"/>
  <c r="H4720" i="34"/>
  <c r="D4720" i="34"/>
  <c r="C4720" i="34"/>
  <c r="B4720" i="34"/>
  <c r="A4720" i="34"/>
  <c r="J4719" i="34"/>
  <c r="I4719" i="34"/>
  <c r="H4719" i="34"/>
  <c r="D4719" i="34"/>
  <c r="B4719" i="34"/>
  <c r="A4719" i="34"/>
  <c r="C4719" i="34" s="1"/>
  <c r="J4718" i="34"/>
  <c r="I4718" i="34"/>
  <c r="H4718" i="34"/>
  <c r="D4718" i="34"/>
  <c r="E4718" i="34" s="1"/>
  <c r="F4718" i="34" s="1"/>
  <c r="C4718" i="34"/>
  <c r="B4718" i="34"/>
  <c r="A4718" i="34"/>
  <c r="J4717" i="34"/>
  <c r="I4717" i="34"/>
  <c r="H4717" i="34"/>
  <c r="D4717" i="34"/>
  <c r="C4717" i="34"/>
  <c r="B4717" i="34"/>
  <c r="A4717" i="34"/>
  <c r="J4716" i="34"/>
  <c r="I4716" i="34"/>
  <c r="H4716" i="34"/>
  <c r="D4716" i="34"/>
  <c r="B4716" i="34"/>
  <c r="A4716" i="34"/>
  <c r="C4716" i="34" s="1"/>
  <c r="J4715" i="34"/>
  <c r="I4715" i="34"/>
  <c r="H4715" i="34"/>
  <c r="E4715" i="34"/>
  <c r="F4715" i="34" s="1"/>
  <c r="D4715" i="34"/>
  <c r="C4715" i="34"/>
  <c r="B4715" i="34"/>
  <c r="A4715" i="34"/>
  <c r="J4714" i="34"/>
  <c r="I4714" i="34"/>
  <c r="H4714" i="34"/>
  <c r="D4714" i="34"/>
  <c r="E4714" i="34" s="1"/>
  <c r="F4714" i="34" s="1"/>
  <c r="C4714" i="34"/>
  <c r="B4714" i="34"/>
  <c r="A4714" i="34"/>
  <c r="J4713" i="34"/>
  <c r="I4713" i="34"/>
  <c r="H4713" i="34"/>
  <c r="D4713" i="34"/>
  <c r="A4713" i="34"/>
  <c r="C4713" i="34" s="1"/>
  <c r="J4712" i="34"/>
  <c r="I4712" i="34"/>
  <c r="H4712" i="34"/>
  <c r="D4712" i="34"/>
  <c r="E4712" i="34" s="1"/>
  <c r="F4712" i="34" s="1"/>
  <c r="C4712" i="34"/>
  <c r="B4712" i="34"/>
  <c r="A4712" i="34"/>
  <c r="J4711" i="34"/>
  <c r="I4711" i="34"/>
  <c r="H4711" i="34"/>
  <c r="D4711" i="34"/>
  <c r="C4711" i="34"/>
  <c r="B4711" i="34"/>
  <c r="A4711" i="34"/>
  <c r="J4710" i="34"/>
  <c r="I4710" i="34"/>
  <c r="H4710" i="34"/>
  <c r="A4710" i="34"/>
  <c r="C4710" i="34" s="1"/>
  <c r="J4709" i="34"/>
  <c r="I4709" i="34"/>
  <c r="H4709" i="34"/>
  <c r="E4709" i="34"/>
  <c r="F4709" i="34" s="1"/>
  <c r="D4709" i="34"/>
  <c r="C4709" i="34"/>
  <c r="B4709" i="34"/>
  <c r="A4709" i="34"/>
  <c r="J4708" i="34"/>
  <c r="I4708" i="34"/>
  <c r="H4708" i="34"/>
  <c r="D4708" i="34"/>
  <c r="C4708" i="34"/>
  <c r="B4708" i="34"/>
  <c r="A4708" i="34"/>
  <c r="J4707" i="34"/>
  <c r="I4707" i="34"/>
  <c r="H4707" i="34"/>
  <c r="D4707" i="34"/>
  <c r="B4707" i="34"/>
  <c r="A4707" i="34"/>
  <c r="C4707" i="34" s="1"/>
  <c r="J4706" i="34"/>
  <c r="I4706" i="34"/>
  <c r="H4706" i="34"/>
  <c r="D4706" i="34"/>
  <c r="E4706" i="34" s="1"/>
  <c r="F4706" i="34" s="1"/>
  <c r="C4706" i="34"/>
  <c r="B4706" i="34"/>
  <c r="A4706" i="34"/>
  <c r="J4705" i="34"/>
  <c r="I4705" i="34"/>
  <c r="H4705" i="34"/>
  <c r="D4705" i="34"/>
  <c r="E4705" i="34" s="1"/>
  <c r="F4705" i="34" s="1"/>
  <c r="C4705" i="34"/>
  <c r="B4705" i="34"/>
  <c r="A4705" i="34"/>
  <c r="J4704" i="34"/>
  <c r="I4704" i="34"/>
  <c r="H4704" i="34"/>
  <c r="D4704" i="34"/>
  <c r="E4704" i="34" s="1"/>
  <c r="F4704" i="34" s="1"/>
  <c r="B4704" i="34"/>
  <c r="A4704" i="34"/>
  <c r="C4704" i="34" s="1"/>
  <c r="J4703" i="34"/>
  <c r="I4703" i="34"/>
  <c r="H4703" i="34"/>
  <c r="E4703" i="34"/>
  <c r="F4703" i="34" s="1"/>
  <c r="D4703" i="34"/>
  <c r="C4703" i="34"/>
  <c r="B4703" i="34"/>
  <c r="A4703" i="34"/>
  <c r="J4702" i="34"/>
  <c r="I4702" i="34"/>
  <c r="H4702" i="34"/>
  <c r="D4702" i="34"/>
  <c r="C4702" i="34"/>
  <c r="B4702" i="34"/>
  <c r="A4702" i="34"/>
  <c r="J4701" i="34"/>
  <c r="I4701" i="34"/>
  <c r="H4701" i="34"/>
  <c r="A4701" i="34"/>
  <c r="J4700" i="34"/>
  <c r="I4700" i="34"/>
  <c r="H4700" i="34"/>
  <c r="D4700" i="34"/>
  <c r="E4700" i="34" s="1"/>
  <c r="F4700" i="34" s="1"/>
  <c r="C4700" i="34"/>
  <c r="B4700" i="34"/>
  <c r="A4700" i="34"/>
  <c r="J4699" i="34"/>
  <c r="I4699" i="34"/>
  <c r="H4699" i="34"/>
  <c r="D4699" i="34"/>
  <c r="C4699" i="34"/>
  <c r="B4699" i="34"/>
  <c r="A4699" i="34"/>
  <c r="J4698" i="34"/>
  <c r="I4698" i="34"/>
  <c r="H4698" i="34"/>
  <c r="E4698" i="34"/>
  <c r="F4698" i="34" s="1"/>
  <c r="D4698" i="34"/>
  <c r="B4698" i="34"/>
  <c r="A4698" i="34"/>
  <c r="C4698" i="34" s="1"/>
  <c r="J4697" i="34"/>
  <c r="I4697" i="34"/>
  <c r="H4697" i="34"/>
  <c r="D4697" i="34"/>
  <c r="E4697" i="34" s="1"/>
  <c r="F4697" i="34" s="1"/>
  <c r="C4697" i="34"/>
  <c r="B4697" i="34"/>
  <c r="A4697" i="34"/>
  <c r="J4696" i="34"/>
  <c r="I4696" i="34"/>
  <c r="H4696" i="34"/>
  <c r="D4696" i="34"/>
  <c r="C4696" i="34"/>
  <c r="A4696" i="34"/>
  <c r="B4696" i="34" s="1"/>
  <c r="J4695" i="34"/>
  <c r="I4695" i="34"/>
  <c r="H4695" i="34"/>
  <c r="D4695" i="34"/>
  <c r="E4695" i="34" s="1"/>
  <c r="F4695" i="34" s="1"/>
  <c r="B4695" i="34"/>
  <c r="A4695" i="34"/>
  <c r="C4695" i="34" s="1"/>
  <c r="J4694" i="34"/>
  <c r="I4694" i="34"/>
  <c r="H4694" i="34"/>
  <c r="D4694" i="34"/>
  <c r="C4694" i="34"/>
  <c r="B4694" i="34"/>
  <c r="E4694" i="34" s="1"/>
  <c r="F4694" i="34" s="1"/>
  <c r="A4694" i="34"/>
  <c r="J4693" i="34"/>
  <c r="I4693" i="34"/>
  <c r="H4693" i="34"/>
  <c r="D4693" i="34"/>
  <c r="C4693" i="34"/>
  <c r="B4693" i="34"/>
  <c r="A4693" i="34"/>
  <c r="J4692" i="34"/>
  <c r="I4692" i="34"/>
  <c r="H4692" i="34"/>
  <c r="D4692" i="34"/>
  <c r="B4692" i="34"/>
  <c r="E4692" i="34" s="1"/>
  <c r="F4692" i="34" s="1"/>
  <c r="A4692" i="34"/>
  <c r="C4692" i="34" s="1"/>
  <c r="J4691" i="34"/>
  <c r="I4691" i="34"/>
  <c r="H4691" i="34"/>
  <c r="E4691" i="34"/>
  <c r="F4691" i="34" s="1"/>
  <c r="D4691" i="34"/>
  <c r="C4691" i="34"/>
  <c r="B4691" i="34"/>
  <c r="A4691" i="34"/>
  <c r="J4690" i="34"/>
  <c r="I4690" i="34"/>
  <c r="H4690" i="34"/>
  <c r="A4690" i="34"/>
  <c r="J4689" i="34"/>
  <c r="I4689" i="34"/>
  <c r="H4689" i="34"/>
  <c r="D4689" i="34"/>
  <c r="A4689" i="34"/>
  <c r="C4689" i="34" s="1"/>
  <c r="J4688" i="34"/>
  <c r="I4688" i="34"/>
  <c r="H4688" i="34"/>
  <c r="D4688" i="34"/>
  <c r="E4688" i="34" s="1"/>
  <c r="F4688" i="34" s="1"/>
  <c r="C4688" i="34"/>
  <c r="B4688" i="34"/>
  <c r="A4688" i="34"/>
  <c r="J4687" i="34"/>
  <c r="I4687" i="34"/>
  <c r="H4687" i="34"/>
  <c r="D4687" i="34"/>
  <c r="C4687" i="34"/>
  <c r="B4687" i="34"/>
  <c r="A4687" i="34"/>
  <c r="J4686" i="34"/>
  <c r="I4686" i="34"/>
  <c r="H4686" i="34"/>
  <c r="D4686" i="34"/>
  <c r="E4686" i="34" s="1"/>
  <c r="F4686" i="34" s="1"/>
  <c r="B4686" i="34"/>
  <c r="A4686" i="34"/>
  <c r="C4686" i="34" s="1"/>
  <c r="J4685" i="34"/>
  <c r="I4685" i="34"/>
  <c r="H4685" i="34"/>
  <c r="D4685" i="34"/>
  <c r="C4685" i="34"/>
  <c r="E4685" i="34" s="1"/>
  <c r="F4685" i="34" s="1"/>
  <c r="B4685" i="34"/>
  <c r="A4685" i="34"/>
  <c r="J4684" i="34"/>
  <c r="I4684" i="34"/>
  <c r="H4684" i="34"/>
  <c r="D4684" i="34"/>
  <c r="C4684" i="34"/>
  <c r="B4684" i="34"/>
  <c r="A4684" i="34"/>
  <c r="J4683" i="34"/>
  <c r="I4683" i="34"/>
  <c r="H4683" i="34"/>
  <c r="A4683" i="34"/>
  <c r="J4682" i="34"/>
  <c r="I4682" i="34"/>
  <c r="H4682" i="34"/>
  <c r="D4682" i="34"/>
  <c r="E4682" i="34" s="1"/>
  <c r="F4682" i="34" s="1"/>
  <c r="C4682" i="34"/>
  <c r="B4682" i="34"/>
  <c r="A4682" i="34"/>
  <c r="J4681" i="34"/>
  <c r="I4681" i="34"/>
  <c r="H4681" i="34"/>
  <c r="F4681" i="34"/>
  <c r="D4681" i="34"/>
  <c r="E4681" i="34" s="1"/>
  <c r="C4681" i="34"/>
  <c r="B4681" i="34"/>
  <c r="A4681" i="34"/>
  <c r="J4680" i="34"/>
  <c r="I4680" i="34"/>
  <c r="H4680" i="34"/>
  <c r="E4680" i="34"/>
  <c r="F4680" i="34" s="1"/>
  <c r="D4680" i="34"/>
  <c r="B4680" i="34"/>
  <c r="A4680" i="34"/>
  <c r="C4680" i="34" s="1"/>
  <c r="J4679" i="34"/>
  <c r="I4679" i="34"/>
  <c r="H4679" i="34"/>
  <c r="D4679" i="34"/>
  <c r="E4679" i="34" s="1"/>
  <c r="F4679" i="34" s="1"/>
  <c r="C4679" i="34"/>
  <c r="B4679" i="34"/>
  <c r="A4679" i="34"/>
  <c r="J4678" i="34"/>
  <c r="I4678" i="34"/>
  <c r="H4678" i="34"/>
  <c r="D4678" i="34"/>
  <c r="C4678" i="34"/>
  <c r="A4678" i="34"/>
  <c r="B4678" i="34" s="1"/>
  <c r="J4677" i="34"/>
  <c r="I4677" i="34"/>
  <c r="H4677" i="34"/>
  <c r="D4677" i="34"/>
  <c r="E4677" i="34" s="1"/>
  <c r="F4677" i="34" s="1"/>
  <c r="B4677" i="34"/>
  <c r="A4677" i="34"/>
  <c r="C4677" i="34" s="1"/>
  <c r="J4676" i="34"/>
  <c r="I4676" i="34"/>
  <c r="H4676" i="34"/>
  <c r="D4676" i="34"/>
  <c r="E4676" i="34" s="1"/>
  <c r="F4676" i="34" s="1"/>
  <c r="C4676" i="34"/>
  <c r="B4676" i="34"/>
  <c r="A4676" i="34"/>
  <c r="J4675" i="34"/>
  <c r="I4675" i="34"/>
  <c r="H4675" i="34"/>
  <c r="D4675" i="34"/>
  <c r="E4675" i="34" s="1"/>
  <c r="F4675" i="34" s="1"/>
  <c r="C4675" i="34"/>
  <c r="B4675" i="34"/>
  <c r="A4675" i="34"/>
  <c r="J4674" i="34"/>
  <c r="I4674" i="34"/>
  <c r="H4674" i="34"/>
  <c r="D4674" i="34"/>
  <c r="C4674" i="34"/>
  <c r="B4674" i="34"/>
  <c r="E4674" i="34" s="1"/>
  <c r="F4674" i="34" s="1"/>
  <c r="A4674" i="34"/>
  <c r="J4673" i="34"/>
  <c r="I4673" i="34"/>
  <c r="H4673" i="34"/>
  <c r="D4673" i="34"/>
  <c r="C4673" i="34"/>
  <c r="B4673" i="34"/>
  <c r="E4673" i="34" s="1"/>
  <c r="F4673" i="34" s="1"/>
  <c r="A4673" i="34"/>
  <c r="J4672" i="34"/>
  <c r="I4672" i="34"/>
  <c r="H4672" i="34"/>
  <c r="D4672" i="34"/>
  <c r="E4672" i="34" s="1"/>
  <c r="F4672" i="34" s="1"/>
  <c r="C4672" i="34"/>
  <c r="B4672" i="34"/>
  <c r="A4672" i="34"/>
  <c r="J4671" i="34"/>
  <c r="I4671" i="34"/>
  <c r="H4671" i="34"/>
  <c r="D4671" i="34"/>
  <c r="E4671" i="34" s="1"/>
  <c r="F4671" i="34" s="1"/>
  <c r="B4671" i="34"/>
  <c r="A4671" i="34"/>
  <c r="C4671" i="34" s="1"/>
  <c r="J4670" i="34"/>
  <c r="I4670" i="34"/>
  <c r="H4670" i="34"/>
  <c r="D4670" i="34"/>
  <c r="E4670" i="34" s="1"/>
  <c r="F4670" i="34" s="1"/>
  <c r="C4670" i="34"/>
  <c r="B4670" i="34"/>
  <c r="A4670" i="34"/>
  <c r="J4669" i="34"/>
  <c r="I4669" i="34"/>
  <c r="H4669" i="34"/>
  <c r="D4669" i="34"/>
  <c r="C4669" i="34"/>
  <c r="B4669" i="34"/>
  <c r="E4669" i="34" s="1"/>
  <c r="F4669" i="34" s="1"/>
  <c r="A4669" i="34"/>
  <c r="J4668" i="34"/>
  <c r="I4668" i="34"/>
  <c r="H4668" i="34"/>
  <c r="D4668" i="34"/>
  <c r="C4668" i="34"/>
  <c r="A4668" i="34"/>
  <c r="B4668" i="34" s="1"/>
  <c r="J4667" i="34"/>
  <c r="I4667" i="34"/>
  <c r="H4667" i="34"/>
  <c r="C4667" i="34"/>
  <c r="A4667" i="34"/>
  <c r="B4667" i="34" s="1"/>
  <c r="J4666" i="34"/>
  <c r="I4666" i="34"/>
  <c r="H4666" i="34"/>
  <c r="D4666" i="34"/>
  <c r="C4666" i="34"/>
  <c r="B4666" i="34"/>
  <c r="A4666" i="34"/>
  <c r="J4665" i="34"/>
  <c r="I4665" i="34"/>
  <c r="H4665" i="34"/>
  <c r="A4665" i="34"/>
  <c r="C4665" i="34" s="1"/>
  <c r="J4664" i="34"/>
  <c r="I4664" i="34"/>
  <c r="H4664" i="34"/>
  <c r="E4664" i="34"/>
  <c r="F4664" i="34" s="1"/>
  <c r="D4664" i="34"/>
  <c r="C4664" i="34"/>
  <c r="B4664" i="34"/>
  <c r="A4664" i="34"/>
  <c r="J4663" i="34"/>
  <c r="I4663" i="34"/>
  <c r="H4663" i="34"/>
  <c r="C4663" i="34"/>
  <c r="A4663" i="34"/>
  <c r="B4663" i="34" s="1"/>
  <c r="J4662" i="34"/>
  <c r="I4662" i="34"/>
  <c r="H4662" i="34"/>
  <c r="A4662" i="34"/>
  <c r="J4661" i="34"/>
  <c r="I4661" i="34"/>
  <c r="H4661" i="34"/>
  <c r="D4661" i="34"/>
  <c r="C4661" i="34"/>
  <c r="B4661" i="34"/>
  <c r="E4661" i="34" s="1"/>
  <c r="F4661" i="34" s="1"/>
  <c r="A4661" i="34"/>
  <c r="J4660" i="34"/>
  <c r="I4660" i="34"/>
  <c r="H4660" i="34"/>
  <c r="D4660" i="34"/>
  <c r="E4660" i="34" s="1"/>
  <c r="F4660" i="34" s="1"/>
  <c r="C4660" i="34"/>
  <c r="A4660" i="34"/>
  <c r="B4660" i="34" s="1"/>
  <c r="J4659" i="34"/>
  <c r="I4659" i="34"/>
  <c r="H4659" i="34"/>
  <c r="A4659" i="34"/>
  <c r="D4659" i="34" s="1"/>
  <c r="J4658" i="34"/>
  <c r="I4658" i="34"/>
  <c r="H4658" i="34"/>
  <c r="E4658" i="34"/>
  <c r="F4658" i="34" s="1"/>
  <c r="D4658" i="34"/>
  <c r="C4658" i="34"/>
  <c r="B4658" i="34"/>
  <c r="A4658" i="34"/>
  <c r="J4657" i="34"/>
  <c r="I4657" i="34"/>
  <c r="H4657" i="34"/>
  <c r="C4657" i="34"/>
  <c r="A4657" i="34"/>
  <c r="B4657" i="34" s="1"/>
  <c r="J4656" i="34"/>
  <c r="I4656" i="34"/>
  <c r="H4656" i="34"/>
  <c r="A4656" i="34"/>
  <c r="J4655" i="34"/>
  <c r="I4655" i="34"/>
  <c r="H4655" i="34"/>
  <c r="D4655" i="34"/>
  <c r="C4655" i="34"/>
  <c r="B4655" i="34"/>
  <c r="E4655" i="34" s="1"/>
  <c r="F4655" i="34" s="1"/>
  <c r="A4655" i="34"/>
  <c r="J4654" i="34"/>
  <c r="I4654" i="34"/>
  <c r="H4654" i="34"/>
  <c r="D4654" i="34"/>
  <c r="E4654" i="34" s="1"/>
  <c r="F4654" i="34" s="1"/>
  <c r="C4654" i="34"/>
  <c r="A4654" i="34"/>
  <c r="B4654" i="34" s="1"/>
  <c r="J4653" i="34"/>
  <c r="I4653" i="34"/>
  <c r="H4653" i="34"/>
  <c r="A4653" i="34"/>
  <c r="D4653" i="34" s="1"/>
  <c r="J4652" i="34"/>
  <c r="I4652" i="34"/>
  <c r="H4652" i="34"/>
  <c r="E4652" i="34"/>
  <c r="F4652" i="34" s="1"/>
  <c r="D4652" i="34"/>
  <c r="C4652" i="34"/>
  <c r="B4652" i="34"/>
  <c r="A4652" i="34"/>
  <c r="J4651" i="34"/>
  <c r="I4651" i="34"/>
  <c r="H4651" i="34"/>
  <c r="C4651" i="34"/>
  <c r="A4651" i="34"/>
  <c r="B4651" i="34" s="1"/>
  <c r="J4650" i="34"/>
  <c r="I4650" i="34"/>
  <c r="H4650" i="34"/>
  <c r="A4650" i="34"/>
  <c r="J4649" i="34"/>
  <c r="I4649" i="34"/>
  <c r="H4649" i="34"/>
  <c r="D4649" i="34"/>
  <c r="C4649" i="34"/>
  <c r="B4649" i="34"/>
  <c r="E4649" i="34" s="1"/>
  <c r="F4649" i="34" s="1"/>
  <c r="A4649" i="34"/>
  <c r="J4648" i="34"/>
  <c r="I4648" i="34"/>
  <c r="H4648" i="34"/>
  <c r="D4648" i="34"/>
  <c r="C4648" i="34"/>
  <c r="A4648" i="34"/>
  <c r="B4648" i="34" s="1"/>
  <c r="J4647" i="34"/>
  <c r="I4647" i="34"/>
  <c r="H4647" i="34"/>
  <c r="A4647" i="34"/>
  <c r="D4647" i="34" s="1"/>
  <c r="J4646" i="34"/>
  <c r="I4646" i="34"/>
  <c r="H4646" i="34"/>
  <c r="E4646" i="34"/>
  <c r="F4646" i="34" s="1"/>
  <c r="D4646" i="34"/>
  <c r="C4646" i="34"/>
  <c r="B4646" i="34"/>
  <c r="A4646" i="34"/>
  <c r="J4645" i="34"/>
  <c r="I4645" i="34"/>
  <c r="H4645" i="34"/>
  <c r="C4645" i="34"/>
  <c r="A4645" i="34"/>
  <c r="B4645" i="34" s="1"/>
  <c r="J4644" i="34"/>
  <c r="I4644" i="34"/>
  <c r="H4644" i="34"/>
  <c r="A4644" i="34"/>
  <c r="J4643" i="34"/>
  <c r="I4643" i="34"/>
  <c r="H4643" i="34"/>
  <c r="D4643" i="34"/>
  <c r="C4643" i="34"/>
  <c r="B4643" i="34"/>
  <c r="E4643" i="34" s="1"/>
  <c r="F4643" i="34" s="1"/>
  <c r="A4643" i="34"/>
  <c r="J4642" i="34"/>
  <c r="I4642" i="34"/>
  <c r="H4642" i="34"/>
  <c r="D4642" i="34"/>
  <c r="E4642" i="34" s="1"/>
  <c r="F4642" i="34" s="1"/>
  <c r="C4642" i="34"/>
  <c r="A4642" i="34"/>
  <c r="B4642" i="34" s="1"/>
  <c r="J4641" i="34"/>
  <c r="I4641" i="34"/>
  <c r="H4641" i="34"/>
  <c r="A4641" i="34"/>
  <c r="D4641" i="34" s="1"/>
  <c r="J4640" i="34"/>
  <c r="I4640" i="34"/>
  <c r="H4640" i="34"/>
  <c r="E4640" i="34"/>
  <c r="F4640" i="34" s="1"/>
  <c r="D4640" i="34"/>
  <c r="C4640" i="34"/>
  <c r="B4640" i="34"/>
  <c r="A4640" i="34"/>
  <c r="J4639" i="34"/>
  <c r="I4639" i="34"/>
  <c r="H4639" i="34"/>
  <c r="C4639" i="34"/>
  <c r="B4639" i="34"/>
  <c r="A4639" i="34"/>
  <c r="D4639" i="34" s="1"/>
  <c r="E4639" i="34" s="1"/>
  <c r="F4639" i="34" s="1"/>
  <c r="J4638" i="34"/>
  <c r="I4638" i="34"/>
  <c r="H4638" i="34"/>
  <c r="A4638" i="34"/>
  <c r="J4637" i="34"/>
  <c r="I4637" i="34"/>
  <c r="H4637" i="34"/>
  <c r="D4637" i="34"/>
  <c r="C4637" i="34"/>
  <c r="B4637" i="34"/>
  <c r="E4637" i="34" s="1"/>
  <c r="F4637" i="34" s="1"/>
  <c r="A4637" i="34"/>
  <c r="J4636" i="34"/>
  <c r="I4636" i="34"/>
  <c r="H4636" i="34"/>
  <c r="D4636" i="34"/>
  <c r="E4636" i="34" s="1"/>
  <c r="F4636" i="34" s="1"/>
  <c r="C4636" i="34"/>
  <c r="A4636" i="34"/>
  <c r="B4636" i="34" s="1"/>
  <c r="J4635" i="34"/>
  <c r="I4635" i="34"/>
  <c r="H4635" i="34"/>
  <c r="A4635" i="34"/>
  <c r="D4635" i="34" s="1"/>
  <c r="J4634" i="34"/>
  <c r="I4634" i="34"/>
  <c r="H4634" i="34"/>
  <c r="E4634" i="34"/>
  <c r="F4634" i="34" s="1"/>
  <c r="D4634" i="34"/>
  <c r="C4634" i="34"/>
  <c r="B4634" i="34"/>
  <c r="A4634" i="34"/>
  <c r="J4633" i="34"/>
  <c r="I4633" i="34"/>
  <c r="H4633" i="34"/>
  <c r="C4633" i="34"/>
  <c r="B4633" i="34"/>
  <c r="A4633" i="34"/>
  <c r="D4633" i="34" s="1"/>
  <c r="E4633" i="34" s="1"/>
  <c r="F4633" i="34" s="1"/>
  <c r="J4632" i="34"/>
  <c r="I4632" i="34"/>
  <c r="H4632" i="34"/>
  <c r="A4632" i="34"/>
  <c r="J4631" i="34"/>
  <c r="I4631" i="34"/>
  <c r="H4631" i="34"/>
  <c r="D4631" i="34"/>
  <c r="C4631" i="34"/>
  <c r="B4631" i="34"/>
  <c r="E4631" i="34" s="1"/>
  <c r="F4631" i="34" s="1"/>
  <c r="A4631" i="34"/>
  <c r="J4630" i="34"/>
  <c r="I4630" i="34"/>
  <c r="H4630" i="34"/>
  <c r="D4630" i="34"/>
  <c r="E4630" i="34" s="1"/>
  <c r="F4630" i="34" s="1"/>
  <c r="C4630" i="34"/>
  <c r="A4630" i="34"/>
  <c r="B4630" i="34" s="1"/>
  <c r="J4629" i="34"/>
  <c r="I4629" i="34"/>
  <c r="H4629" i="34"/>
  <c r="A4629" i="34"/>
  <c r="D4629" i="34" s="1"/>
  <c r="J4628" i="34"/>
  <c r="I4628" i="34"/>
  <c r="H4628" i="34"/>
  <c r="E4628" i="34"/>
  <c r="F4628" i="34" s="1"/>
  <c r="D4628" i="34"/>
  <c r="C4628" i="34"/>
  <c r="B4628" i="34"/>
  <c r="A4628" i="34"/>
  <c r="J4627" i="34"/>
  <c r="I4627" i="34"/>
  <c r="H4627" i="34"/>
  <c r="C4627" i="34"/>
  <c r="B4627" i="34"/>
  <c r="A4627" i="34"/>
  <c r="D4627" i="34" s="1"/>
  <c r="E4627" i="34" s="1"/>
  <c r="F4627" i="34" s="1"/>
  <c r="J4626" i="34"/>
  <c r="I4626" i="34"/>
  <c r="H4626" i="34"/>
  <c r="A4626" i="34"/>
  <c r="J4625" i="34"/>
  <c r="I4625" i="34"/>
  <c r="H4625" i="34"/>
  <c r="D4625" i="34"/>
  <c r="C4625" i="34"/>
  <c r="B4625" i="34"/>
  <c r="E4625" i="34" s="1"/>
  <c r="F4625" i="34" s="1"/>
  <c r="A4625" i="34"/>
  <c r="J4624" i="34"/>
  <c r="I4624" i="34"/>
  <c r="H4624" i="34"/>
  <c r="D4624" i="34"/>
  <c r="E4624" i="34" s="1"/>
  <c r="F4624" i="34" s="1"/>
  <c r="C4624" i="34"/>
  <c r="A4624" i="34"/>
  <c r="B4624" i="34" s="1"/>
  <c r="J4623" i="34"/>
  <c r="I4623" i="34"/>
  <c r="H4623" i="34"/>
  <c r="A4623" i="34"/>
  <c r="D4623" i="34" s="1"/>
  <c r="J4622" i="34"/>
  <c r="I4622" i="34"/>
  <c r="H4622" i="34"/>
  <c r="E4622" i="34"/>
  <c r="F4622" i="34" s="1"/>
  <c r="D4622" i="34"/>
  <c r="C4622" i="34"/>
  <c r="B4622" i="34"/>
  <c r="A4622" i="34"/>
  <c r="J4621" i="34"/>
  <c r="I4621" i="34"/>
  <c r="H4621" i="34"/>
  <c r="C4621" i="34"/>
  <c r="B4621" i="34"/>
  <c r="A4621" i="34"/>
  <c r="D4621" i="34" s="1"/>
  <c r="E4621" i="34" s="1"/>
  <c r="F4621" i="34" s="1"/>
  <c r="J4620" i="34"/>
  <c r="I4620" i="34"/>
  <c r="H4620" i="34"/>
  <c r="A4620" i="34"/>
  <c r="J4619" i="34"/>
  <c r="I4619" i="34"/>
  <c r="H4619" i="34"/>
  <c r="D4619" i="34"/>
  <c r="C4619" i="34"/>
  <c r="B4619" i="34"/>
  <c r="E4619" i="34" s="1"/>
  <c r="F4619" i="34" s="1"/>
  <c r="A4619" i="34"/>
  <c r="J4618" i="34"/>
  <c r="I4618" i="34"/>
  <c r="H4618" i="34"/>
  <c r="D4618" i="34"/>
  <c r="E4618" i="34" s="1"/>
  <c r="F4618" i="34" s="1"/>
  <c r="C4618" i="34"/>
  <c r="B4618" i="34"/>
  <c r="A4618" i="34"/>
  <c r="J4617" i="34"/>
  <c r="I4617" i="34"/>
  <c r="H4617" i="34"/>
  <c r="A4617" i="34"/>
  <c r="D4617" i="34" s="1"/>
  <c r="J4616" i="34"/>
  <c r="I4616" i="34"/>
  <c r="H4616" i="34"/>
  <c r="E4616" i="34"/>
  <c r="F4616" i="34" s="1"/>
  <c r="D4616" i="34"/>
  <c r="C4616" i="34"/>
  <c r="B4616" i="34"/>
  <c r="A4616" i="34"/>
  <c r="J4615" i="34"/>
  <c r="I4615" i="34"/>
  <c r="H4615" i="34"/>
  <c r="C4615" i="34"/>
  <c r="B4615" i="34"/>
  <c r="A4615" i="34"/>
  <c r="D4615" i="34" s="1"/>
  <c r="E4615" i="34" s="1"/>
  <c r="F4615" i="34" s="1"/>
  <c r="J4614" i="34"/>
  <c r="I4614" i="34"/>
  <c r="H4614" i="34"/>
  <c r="A4614" i="34"/>
  <c r="J4613" i="34"/>
  <c r="I4613" i="34"/>
  <c r="H4613" i="34"/>
  <c r="D4613" i="34"/>
  <c r="C4613" i="34"/>
  <c r="B4613" i="34"/>
  <c r="E4613" i="34" s="1"/>
  <c r="F4613" i="34" s="1"/>
  <c r="A4613" i="34"/>
  <c r="J4612" i="34"/>
  <c r="I4612" i="34"/>
  <c r="H4612" i="34"/>
  <c r="D4612" i="34"/>
  <c r="E4612" i="34" s="1"/>
  <c r="F4612" i="34" s="1"/>
  <c r="C4612" i="34"/>
  <c r="B4612" i="34"/>
  <c r="A4612" i="34"/>
  <c r="J4611" i="34"/>
  <c r="I4611" i="34"/>
  <c r="H4611" i="34"/>
  <c r="A4611" i="34"/>
  <c r="D4611" i="34" s="1"/>
  <c r="J4610" i="34"/>
  <c r="I4610" i="34"/>
  <c r="H4610" i="34"/>
  <c r="E4610" i="34"/>
  <c r="F4610" i="34" s="1"/>
  <c r="D4610" i="34"/>
  <c r="C4610" i="34"/>
  <c r="B4610" i="34"/>
  <c r="A4610" i="34"/>
  <c r="J4609" i="34"/>
  <c r="I4609" i="34"/>
  <c r="H4609" i="34"/>
  <c r="C4609" i="34"/>
  <c r="B4609" i="34"/>
  <c r="A4609" i="34"/>
  <c r="D4609" i="34" s="1"/>
  <c r="J4608" i="34"/>
  <c r="I4608" i="34"/>
  <c r="H4608" i="34"/>
  <c r="A4608" i="34"/>
  <c r="J4607" i="34"/>
  <c r="I4607" i="34"/>
  <c r="H4607" i="34"/>
  <c r="D4607" i="34"/>
  <c r="C4607" i="34"/>
  <c r="B4607" i="34"/>
  <c r="E4607" i="34" s="1"/>
  <c r="F4607" i="34" s="1"/>
  <c r="A4607" i="34"/>
  <c r="J4606" i="34"/>
  <c r="I4606" i="34"/>
  <c r="H4606" i="34"/>
  <c r="D4606" i="34"/>
  <c r="E4606" i="34" s="1"/>
  <c r="F4606" i="34" s="1"/>
  <c r="C4606" i="34"/>
  <c r="B4606" i="34"/>
  <c r="A4606" i="34"/>
  <c r="J4605" i="34"/>
  <c r="I4605" i="34"/>
  <c r="H4605" i="34"/>
  <c r="A4605" i="34"/>
  <c r="D4605" i="34" s="1"/>
  <c r="J4604" i="34"/>
  <c r="I4604" i="34"/>
  <c r="H4604" i="34"/>
  <c r="E4604" i="34"/>
  <c r="F4604" i="34" s="1"/>
  <c r="D4604" i="34"/>
  <c r="C4604" i="34"/>
  <c r="B4604" i="34"/>
  <c r="A4604" i="34"/>
  <c r="J4603" i="34"/>
  <c r="I4603" i="34"/>
  <c r="H4603" i="34"/>
  <c r="C4603" i="34"/>
  <c r="B4603" i="34"/>
  <c r="A4603" i="34"/>
  <c r="D4603" i="34" s="1"/>
  <c r="E4603" i="34" s="1"/>
  <c r="F4603" i="34" s="1"/>
  <c r="J4602" i="34"/>
  <c r="I4602" i="34"/>
  <c r="H4602" i="34"/>
  <c r="A4602" i="34"/>
  <c r="J4601" i="34"/>
  <c r="I4601" i="34"/>
  <c r="H4601" i="34"/>
  <c r="D4601" i="34"/>
  <c r="C4601" i="34"/>
  <c r="B4601" i="34"/>
  <c r="E4601" i="34" s="1"/>
  <c r="F4601" i="34" s="1"/>
  <c r="A4601" i="34"/>
  <c r="J4600" i="34"/>
  <c r="I4600" i="34"/>
  <c r="H4600" i="34"/>
  <c r="D4600" i="34"/>
  <c r="E4600" i="34" s="1"/>
  <c r="F4600" i="34" s="1"/>
  <c r="C4600" i="34"/>
  <c r="B4600" i="34"/>
  <c r="A4600" i="34"/>
  <c r="J4599" i="34"/>
  <c r="I4599" i="34"/>
  <c r="H4599" i="34"/>
  <c r="A4599" i="34"/>
  <c r="D4599" i="34" s="1"/>
  <c r="J4598" i="34"/>
  <c r="I4598" i="34"/>
  <c r="H4598" i="34"/>
  <c r="E4598" i="34"/>
  <c r="F4598" i="34" s="1"/>
  <c r="D4598" i="34"/>
  <c r="C4598" i="34"/>
  <c r="B4598" i="34"/>
  <c r="A4598" i="34"/>
  <c r="J4597" i="34"/>
  <c r="I4597" i="34"/>
  <c r="H4597" i="34"/>
  <c r="C4597" i="34"/>
  <c r="B4597" i="34"/>
  <c r="A4597" i="34"/>
  <c r="D4597" i="34" s="1"/>
  <c r="E4597" i="34" s="1"/>
  <c r="F4597" i="34" s="1"/>
  <c r="J4596" i="34"/>
  <c r="I4596" i="34"/>
  <c r="H4596" i="34"/>
  <c r="A4596" i="34"/>
  <c r="J4595" i="34"/>
  <c r="I4595" i="34"/>
  <c r="H4595" i="34"/>
  <c r="D4595" i="34"/>
  <c r="C4595" i="34"/>
  <c r="B4595" i="34"/>
  <c r="E4595" i="34" s="1"/>
  <c r="F4595" i="34" s="1"/>
  <c r="A4595" i="34"/>
  <c r="J4594" i="34"/>
  <c r="I4594" i="34"/>
  <c r="H4594" i="34"/>
  <c r="D4594" i="34"/>
  <c r="E4594" i="34" s="1"/>
  <c r="F4594" i="34" s="1"/>
  <c r="C4594" i="34"/>
  <c r="B4594" i="34"/>
  <c r="A4594" i="34"/>
  <c r="J4593" i="34"/>
  <c r="I4593" i="34"/>
  <c r="H4593" i="34"/>
  <c r="A4593" i="34"/>
  <c r="D4593" i="34" s="1"/>
  <c r="J4592" i="34"/>
  <c r="I4592" i="34"/>
  <c r="H4592" i="34"/>
  <c r="E4592" i="34"/>
  <c r="F4592" i="34" s="1"/>
  <c r="D4592" i="34"/>
  <c r="C4592" i="34"/>
  <c r="B4592" i="34"/>
  <c r="A4592" i="34"/>
  <c r="J4591" i="34"/>
  <c r="I4591" i="34"/>
  <c r="H4591" i="34"/>
  <c r="C4591" i="34"/>
  <c r="B4591" i="34"/>
  <c r="A4591" i="34"/>
  <c r="D4591" i="34" s="1"/>
  <c r="J4590" i="34"/>
  <c r="I4590" i="34"/>
  <c r="H4590" i="34"/>
  <c r="A4590" i="34"/>
  <c r="J4589" i="34"/>
  <c r="I4589" i="34"/>
  <c r="H4589" i="34"/>
  <c r="D4589" i="34"/>
  <c r="C4589" i="34"/>
  <c r="B4589" i="34"/>
  <c r="E4589" i="34" s="1"/>
  <c r="F4589" i="34" s="1"/>
  <c r="A4589" i="34"/>
  <c r="J4588" i="34"/>
  <c r="I4588" i="34"/>
  <c r="H4588" i="34"/>
  <c r="D4588" i="34"/>
  <c r="E4588" i="34" s="1"/>
  <c r="F4588" i="34" s="1"/>
  <c r="C4588" i="34"/>
  <c r="B4588" i="34"/>
  <c r="A4588" i="34"/>
  <c r="J4587" i="34"/>
  <c r="I4587" i="34"/>
  <c r="H4587" i="34"/>
  <c r="A4587" i="34"/>
  <c r="D4587" i="34" s="1"/>
  <c r="J4586" i="34"/>
  <c r="I4586" i="34"/>
  <c r="H4586" i="34"/>
  <c r="E4586" i="34"/>
  <c r="F4586" i="34" s="1"/>
  <c r="D4586" i="34"/>
  <c r="C4586" i="34"/>
  <c r="B4586" i="34"/>
  <c r="A4586" i="34"/>
  <c r="J4585" i="34"/>
  <c r="I4585" i="34"/>
  <c r="H4585" i="34"/>
  <c r="C4585" i="34"/>
  <c r="B4585" i="34"/>
  <c r="A4585" i="34"/>
  <c r="D4585" i="34" s="1"/>
  <c r="E4585" i="34" s="1"/>
  <c r="F4585" i="34" s="1"/>
  <c r="J4584" i="34"/>
  <c r="I4584" i="34"/>
  <c r="H4584" i="34"/>
  <c r="A4584" i="34"/>
  <c r="J4583" i="34"/>
  <c r="I4583" i="34"/>
  <c r="H4583" i="34"/>
  <c r="D4583" i="34"/>
  <c r="C4583" i="34"/>
  <c r="B4583" i="34"/>
  <c r="E4583" i="34" s="1"/>
  <c r="F4583" i="34" s="1"/>
  <c r="A4583" i="34"/>
  <c r="J4582" i="34"/>
  <c r="I4582" i="34"/>
  <c r="H4582" i="34"/>
  <c r="D4582" i="34"/>
  <c r="E4582" i="34" s="1"/>
  <c r="F4582" i="34" s="1"/>
  <c r="C4582" i="34"/>
  <c r="B4582" i="34"/>
  <c r="A4582" i="34"/>
  <c r="J4581" i="34"/>
  <c r="I4581" i="34"/>
  <c r="H4581" i="34"/>
  <c r="A4581" i="34"/>
  <c r="D4581" i="34" s="1"/>
  <c r="J4580" i="34"/>
  <c r="I4580" i="34"/>
  <c r="H4580" i="34"/>
  <c r="E4580" i="34"/>
  <c r="F4580" i="34" s="1"/>
  <c r="D4580" i="34"/>
  <c r="C4580" i="34"/>
  <c r="B4580" i="34"/>
  <c r="A4580" i="34"/>
  <c r="J4579" i="34"/>
  <c r="I4579" i="34"/>
  <c r="H4579" i="34"/>
  <c r="C4579" i="34"/>
  <c r="B4579" i="34"/>
  <c r="A4579" i="34"/>
  <c r="D4579" i="34" s="1"/>
  <c r="J4578" i="34"/>
  <c r="I4578" i="34"/>
  <c r="H4578" i="34"/>
  <c r="A4578" i="34"/>
  <c r="J4577" i="34"/>
  <c r="I4577" i="34"/>
  <c r="H4577" i="34"/>
  <c r="D4577" i="34"/>
  <c r="C4577" i="34"/>
  <c r="B4577" i="34"/>
  <c r="E4577" i="34" s="1"/>
  <c r="F4577" i="34" s="1"/>
  <c r="A4577" i="34"/>
  <c r="J4576" i="34"/>
  <c r="I4576" i="34"/>
  <c r="H4576" i="34"/>
  <c r="D4576" i="34"/>
  <c r="E4576" i="34" s="1"/>
  <c r="F4576" i="34" s="1"/>
  <c r="C4576" i="34"/>
  <c r="B4576" i="34"/>
  <c r="A4576" i="34"/>
  <c r="J4575" i="34"/>
  <c r="I4575" i="34"/>
  <c r="H4575" i="34"/>
  <c r="A4575" i="34"/>
  <c r="D4575" i="34" s="1"/>
  <c r="J4574" i="34"/>
  <c r="I4574" i="34"/>
  <c r="H4574" i="34"/>
  <c r="E4574" i="34"/>
  <c r="F4574" i="34" s="1"/>
  <c r="D4574" i="34"/>
  <c r="C4574" i="34"/>
  <c r="B4574" i="34"/>
  <c r="A4574" i="34"/>
  <c r="J4573" i="34"/>
  <c r="I4573" i="34"/>
  <c r="H4573" i="34"/>
  <c r="C4573" i="34"/>
  <c r="B4573" i="34"/>
  <c r="A4573" i="34"/>
  <c r="D4573" i="34" s="1"/>
  <c r="J4572" i="34"/>
  <c r="I4572" i="34"/>
  <c r="H4572" i="34"/>
  <c r="A4572" i="34"/>
  <c r="J4571" i="34"/>
  <c r="I4571" i="34"/>
  <c r="H4571" i="34"/>
  <c r="D4571" i="34"/>
  <c r="C4571" i="34"/>
  <c r="B4571" i="34"/>
  <c r="E4571" i="34" s="1"/>
  <c r="F4571" i="34" s="1"/>
  <c r="A4571" i="34"/>
  <c r="J4570" i="34"/>
  <c r="I4570" i="34"/>
  <c r="H4570" i="34"/>
  <c r="D4570" i="34"/>
  <c r="E4570" i="34" s="1"/>
  <c r="F4570" i="34" s="1"/>
  <c r="C4570" i="34"/>
  <c r="B4570" i="34"/>
  <c r="A4570" i="34"/>
  <c r="J4569" i="34"/>
  <c r="I4569" i="34"/>
  <c r="H4569" i="34"/>
  <c r="B4569" i="34"/>
  <c r="A4569" i="34"/>
  <c r="D4569" i="34" s="1"/>
  <c r="J4568" i="34"/>
  <c r="I4568" i="34"/>
  <c r="H4568" i="34"/>
  <c r="E4568" i="34"/>
  <c r="F4568" i="34" s="1"/>
  <c r="D4568" i="34"/>
  <c r="C4568" i="34"/>
  <c r="B4568" i="34"/>
  <c r="A4568" i="34"/>
  <c r="J4567" i="34"/>
  <c r="I4567" i="34"/>
  <c r="H4567" i="34"/>
  <c r="C4567" i="34"/>
  <c r="B4567" i="34"/>
  <c r="A4567" i="34"/>
  <c r="D4567" i="34" s="1"/>
  <c r="E4567" i="34" s="1"/>
  <c r="F4567" i="34" s="1"/>
  <c r="J4566" i="34"/>
  <c r="I4566" i="34"/>
  <c r="H4566" i="34"/>
  <c r="A4566" i="34"/>
  <c r="J4565" i="34"/>
  <c r="I4565" i="34"/>
  <c r="H4565" i="34"/>
  <c r="D4565" i="34"/>
  <c r="C4565" i="34"/>
  <c r="B4565" i="34"/>
  <c r="E4565" i="34" s="1"/>
  <c r="F4565" i="34" s="1"/>
  <c r="A4565" i="34"/>
  <c r="J4564" i="34"/>
  <c r="I4564" i="34"/>
  <c r="H4564" i="34"/>
  <c r="D4564" i="34"/>
  <c r="E4564" i="34" s="1"/>
  <c r="F4564" i="34" s="1"/>
  <c r="C4564" i="34"/>
  <c r="B4564" i="34"/>
  <c r="A4564" i="34"/>
  <c r="J4563" i="34"/>
  <c r="I4563" i="34"/>
  <c r="H4563" i="34"/>
  <c r="B4563" i="34"/>
  <c r="A4563" i="34"/>
  <c r="D4563" i="34" s="1"/>
  <c r="J4562" i="34"/>
  <c r="I4562" i="34"/>
  <c r="H4562" i="34"/>
  <c r="E4562" i="34"/>
  <c r="F4562" i="34" s="1"/>
  <c r="D4562" i="34"/>
  <c r="C4562" i="34"/>
  <c r="B4562" i="34"/>
  <c r="A4562" i="34"/>
  <c r="J4561" i="34"/>
  <c r="I4561" i="34"/>
  <c r="H4561" i="34"/>
  <c r="C4561" i="34"/>
  <c r="B4561" i="34"/>
  <c r="A4561" i="34"/>
  <c r="D4561" i="34" s="1"/>
  <c r="J4560" i="34"/>
  <c r="I4560" i="34"/>
  <c r="H4560" i="34"/>
  <c r="A4560" i="34"/>
  <c r="J4559" i="34"/>
  <c r="I4559" i="34"/>
  <c r="H4559" i="34"/>
  <c r="D4559" i="34"/>
  <c r="C4559" i="34"/>
  <c r="B4559" i="34"/>
  <c r="E4559" i="34" s="1"/>
  <c r="F4559" i="34" s="1"/>
  <c r="A4559" i="34"/>
  <c r="J4558" i="34"/>
  <c r="I4558" i="34"/>
  <c r="H4558" i="34"/>
  <c r="D4558" i="34"/>
  <c r="E4558" i="34" s="1"/>
  <c r="F4558" i="34" s="1"/>
  <c r="C4558" i="34"/>
  <c r="B4558" i="34"/>
  <c r="A4558" i="34"/>
  <c r="J4557" i="34"/>
  <c r="I4557" i="34"/>
  <c r="H4557" i="34"/>
  <c r="B4557" i="34"/>
  <c r="A4557" i="34"/>
  <c r="D4557" i="34" s="1"/>
  <c r="J4556" i="34"/>
  <c r="I4556" i="34"/>
  <c r="H4556" i="34"/>
  <c r="E4556" i="34"/>
  <c r="F4556" i="34" s="1"/>
  <c r="D4556" i="34"/>
  <c r="C4556" i="34"/>
  <c r="B4556" i="34"/>
  <c r="A4556" i="34"/>
  <c r="J4555" i="34"/>
  <c r="I4555" i="34"/>
  <c r="H4555" i="34"/>
  <c r="C4555" i="34"/>
  <c r="B4555" i="34"/>
  <c r="A4555" i="34"/>
  <c r="D4555" i="34" s="1"/>
  <c r="J4554" i="34"/>
  <c r="I4554" i="34"/>
  <c r="H4554" i="34"/>
  <c r="A4554" i="34"/>
  <c r="J4553" i="34"/>
  <c r="I4553" i="34"/>
  <c r="H4553" i="34"/>
  <c r="D4553" i="34"/>
  <c r="C4553" i="34"/>
  <c r="B4553" i="34"/>
  <c r="E4553" i="34" s="1"/>
  <c r="F4553" i="34" s="1"/>
  <c r="A4553" i="34"/>
  <c r="J4552" i="34"/>
  <c r="I4552" i="34"/>
  <c r="H4552" i="34"/>
  <c r="D4552" i="34"/>
  <c r="E4552" i="34" s="1"/>
  <c r="F4552" i="34" s="1"/>
  <c r="C4552" i="34"/>
  <c r="B4552" i="34"/>
  <c r="A4552" i="34"/>
  <c r="J4551" i="34"/>
  <c r="I4551" i="34"/>
  <c r="H4551" i="34"/>
  <c r="B4551" i="34"/>
  <c r="A4551" i="34"/>
  <c r="D4551" i="34" s="1"/>
  <c r="J4550" i="34"/>
  <c r="I4550" i="34"/>
  <c r="H4550" i="34"/>
  <c r="E4550" i="34"/>
  <c r="F4550" i="34" s="1"/>
  <c r="D4550" i="34"/>
  <c r="C4550" i="34"/>
  <c r="B4550" i="34"/>
  <c r="A4550" i="34"/>
  <c r="J4549" i="34"/>
  <c r="I4549" i="34"/>
  <c r="H4549" i="34"/>
  <c r="C4549" i="34"/>
  <c r="B4549" i="34"/>
  <c r="A4549" i="34"/>
  <c r="D4549" i="34" s="1"/>
  <c r="E4549" i="34" s="1"/>
  <c r="F4549" i="34" s="1"/>
  <c r="J4548" i="34"/>
  <c r="I4548" i="34"/>
  <c r="H4548" i="34"/>
  <c r="A4548" i="34"/>
  <c r="J4547" i="34"/>
  <c r="I4547" i="34"/>
  <c r="H4547" i="34"/>
  <c r="D4547" i="34"/>
  <c r="C4547" i="34"/>
  <c r="B4547" i="34"/>
  <c r="E4547" i="34" s="1"/>
  <c r="F4547" i="34" s="1"/>
  <c r="A4547" i="34"/>
  <c r="J4546" i="34"/>
  <c r="I4546" i="34"/>
  <c r="H4546" i="34"/>
  <c r="D4546" i="34"/>
  <c r="E4546" i="34" s="1"/>
  <c r="F4546" i="34" s="1"/>
  <c r="C4546" i="34"/>
  <c r="B4546" i="34"/>
  <c r="A4546" i="34"/>
  <c r="J4545" i="34"/>
  <c r="I4545" i="34"/>
  <c r="H4545" i="34"/>
  <c r="B4545" i="34"/>
  <c r="A4545" i="34"/>
  <c r="D4545" i="34" s="1"/>
  <c r="J4544" i="34"/>
  <c r="I4544" i="34"/>
  <c r="H4544" i="34"/>
  <c r="E4544" i="34"/>
  <c r="F4544" i="34" s="1"/>
  <c r="D4544" i="34"/>
  <c r="C4544" i="34"/>
  <c r="B4544" i="34"/>
  <c r="A4544" i="34"/>
  <c r="J4543" i="34"/>
  <c r="I4543" i="34"/>
  <c r="H4543" i="34"/>
  <c r="C4543" i="34"/>
  <c r="B4543" i="34"/>
  <c r="A4543" i="34"/>
  <c r="D4543" i="34" s="1"/>
  <c r="E4543" i="34" s="1"/>
  <c r="F4543" i="34" s="1"/>
  <c r="J4542" i="34"/>
  <c r="I4542" i="34"/>
  <c r="H4542" i="34"/>
  <c r="A4542" i="34"/>
  <c r="J4541" i="34"/>
  <c r="I4541" i="34"/>
  <c r="H4541" i="34"/>
  <c r="D4541" i="34"/>
  <c r="C4541" i="34"/>
  <c r="B4541" i="34"/>
  <c r="E4541" i="34" s="1"/>
  <c r="F4541" i="34" s="1"/>
  <c r="A4541" i="34"/>
  <c r="J4540" i="34"/>
  <c r="I4540" i="34"/>
  <c r="H4540" i="34"/>
  <c r="D4540" i="34"/>
  <c r="E4540" i="34" s="1"/>
  <c r="F4540" i="34" s="1"/>
  <c r="C4540" i="34"/>
  <c r="B4540" i="34"/>
  <c r="A4540" i="34"/>
  <c r="J4539" i="34"/>
  <c r="I4539" i="34"/>
  <c r="H4539" i="34"/>
  <c r="B4539" i="34"/>
  <c r="A4539" i="34"/>
  <c r="D4539" i="34" s="1"/>
  <c r="J4538" i="34"/>
  <c r="I4538" i="34"/>
  <c r="H4538" i="34"/>
  <c r="E4538" i="34"/>
  <c r="F4538" i="34" s="1"/>
  <c r="D4538" i="34"/>
  <c r="C4538" i="34"/>
  <c r="B4538" i="34"/>
  <c r="A4538" i="34"/>
  <c r="J4537" i="34"/>
  <c r="I4537" i="34"/>
  <c r="H4537" i="34"/>
  <c r="C4537" i="34"/>
  <c r="B4537" i="34"/>
  <c r="A4537" i="34"/>
  <c r="D4537" i="34" s="1"/>
  <c r="J4536" i="34"/>
  <c r="I4536" i="34"/>
  <c r="H4536" i="34"/>
  <c r="A4536" i="34"/>
  <c r="J4535" i="34"/>
  <c r="I4535" i="34"/>
  <c r="H4535" i="34"/>
  <c r="D4535" i="34"/>
  <c r="C4535" i="34"/>
  <c r="B4535" i="34"/>
  <c r="E4535" i="34" s="1"/>
  <c r="F4535" i="34" s="1"/>
  <c r="A4535" i="34"/>
  <c r="J4534" i="34"/>
  <c r="I4534" i="34"/>
  <c r="H4534" i="34"/>
  <c r="D4534" i="34"/>
  <c r="E4534" i="34" s="1"/>
  <c r="F4534" i="34" s="1"/>
  <c r="C4534" i="34"/>
  <c r="B4534" i="34"/>
  <c r="A4534" i="34"/>
  <c r="J4533" i="34"/>
  <c r="I4533" i="34"/>
  <c r="H4533" i="34"/>
  <c r="B4533" i="34"/>
  <c r="A4533" i="34"/>
  <c r="D4533" i="34" s="1"/>
  <c r="J4532" i="34"/>
  <c r="I4532" i="34"/>
  <c r="H4532" i="34"/>
  <c r="E4532" i="34"/>
  <c r="F4532" i="34" s="1"/>
  <c r="D4532" i="34"/>
  <c r="C4532" i="34"/>
  <c r="B4532" i="34"/>
  <c r="A4532" i="34"/>
  <c r="J4531" i="34"/>
  <c r="I4531" i="34"/>
  <c r="H4531" i="34"/>
  <c r="C4531" i="34"/>
  <c r="B4531" i="34"/>
  <c r="A4531" i="34"/>
  <c r="D4531" i="34" s="1"/>
  <c r="E4531" i="34" s="1"/>
  <c r="F4531" i="34" s="1"/>
  <c r="J4530" i="34"/>
  <c r="I4530" i="34"/>
  <c r="H4530" i="34"/>
  <c r="A4530" i="34"/>
  <c r="J4529" i="34"/>
  <c r="I4529" i="34"/>
  <c r="H4529" i="34"/>
  <c r="D4529" i="34"/>
  <c r="C4529" i="34"/>
  <c r="B4529" i="34"/>
  <c r="E4529" i="34" s="1"/>
  <c r="F4529" i="34" s="1"/>
  <c r="A4529" i="34"/>
  <c r="J4528" i="34"/>
  <c r="I4528" i="34"/>
  <c r="H4528" i="34"/>
  <c r="D4528" i="34"/>
  <c r="E4528" i="34" s="1"/>
  <c r="F4528" i="34" s="1"/>
  <c r="C4528" i="34"/>
  <c r="B4528" i="34"/>
  <c r="A4528" i="34"/>
  <c r="J4527" i="34"/>
  <c r="I4527" i="34"/>
  <c r="H4527" i="34"/>
  <c r="B4527" i="34"/>
  <c r="A4527" i="34"/>
  <c r="D4527" i="34" s="1"/>
  <c r="J4526" i="34"/>
  <c r="I4526" i="34"/>
  <c r="H4526" i="34"/>
  <c r="E4526" i="34"/>
  <c r="F4526" i="34" s="1"/>
  <c r="D4526" i="34"/>
  <c r="C4526" i="34"/>
  <c r="B4526" i="34"/>
  <c r="A4526" i="34"/>
  <c r="J4525" i="34"/>
  <c r="I4525" i="34"/>
  <c r="H4525" i="34"/>
  <c r="C4525" i="34"/>
  <c r="B4525" i="34"/>
  <c r="A4525" i="34"/>
  <c r="D4525" i="34" s="1"/>
  <c r="J4524" i="34"/>
  <c r="I4524" i="34"/>
  <c r="H4524" i="34"/>
  <c r="A4524" i="34"/>
  <c r="J4523" i="34"/>
  <c r="I4523" i="34"/>
  <c r="H4523" i="34"/>
  <c r="D4523" i="34"/>
  <c r="C4523" i="34"/>
  <c r="B4523" i="34"/>
  <c r="E4523" i="34" s="1"/>
  <c r="F4523" i="34" s="1"/>
  <c r="A4523" i="34"/>
  <c r="J4522" i="34"/>
  <c r="I4522" i="34"/>
  <c r="H4522" i="34"/>
  <c r="D4522" i="34"/>
  <c r="E4522" i="34" s="1"/>
  <c r="F4522" i="34" s="1"/>
  <c r="C4522" i="34"/>
  <c r="B4522" i="34"/>
  <c r="A4522" i="34"/>
  <c r="J4521" i="34"/>
  <c r="I4521" i="34"/>
  <c r="H4521" i="34"/>
  <c r="B4521" i="34"/>
  <c r="A4521" i="34"/>
  <c r="D4521" i="34" s="1"/>
  <c r="J4520" i="34"/>
  <c r="I4520" i="34"/>
  <c r="H4520" i="34"/>
  <c r="E4520" i="34"/>
  <c r="F4520" i="34" s="1"/>
  <c r="D4520" i="34"/>
  <c r="C4520" i="34"/>
  <c r="B4520" i="34"/>
  <c r="A4520" i="34"/>
  <c r="J4519" i="34"/>
  <c r="I4519" i="34"/>
  <c r="H4519" i="34"/>
  <c r="C4519" i="34"/>
  <c r="B4519" i="34"/>
  <c r="A4519" i="34"/>
  <c r="D4519" i="34" s="1"/>
  <c r="J4518" i="34"/>
  <c r="I4518" i="34"/>
  <c r="H4518" i="34"/>
  <c r="A4518" i="34"/>
  <c r="J4517" i="34"/>
  <c r="I4517" i="34"/>
  <c r="H4517" i="34"/>
  <c r="D4517" i="34"/>
  <c r="C4517" i="34"/>
  <c r="B4517" i="34"/>
  <c r="E4517" i="34" s="1"/>
  <c r="F4517" i="34" s="1"/>
  <c r="A4517" i="34"/>
  <c r="J4516" i="34"/>
  <c r="I4516" i="34"/>
  <c r="H4516" i="34"/>
  <c r="D4516" i="34"/>
  <c r="E4516" i="34" s="1"/>
  <c r="F4516" i="34" s="1"/>
  <c r="C4516" i="34"/>
  <c r="B4516" i="34"/>
  <c r="A4516" i="34"/>
  <c r="J4515" i="34"/>
  <c r="I4515" i="34"/>
  <c r="H4515" i="34"/>
  <c r="B4515" i="34"/>
  <c r="A4515" i="34"/>
  <c r="D4515" i="34" s="1"/>
  <c r="J4514" i="34"/>
  <c r="I4514" i="34"/>
  <c r="H4514" i="34"/>
  <c r="E4514" i="34"/>
  <c r="F4514" i="34" s="1"/>
  <c r="D4514" i="34"/>
  <c r="C4514" i="34"/>
  <c r="B4514" i="34"/>
  <c r="A4514" i="34"/>
  <c r="J4513" i="34"/>
  <c r="I4513" i="34"/>
  <c r="H4513" i="34"/>
  <c r="C4513" i="34"/>
  <c r="B4513" i="34"/>
  <c r="A4513" i="34"/>
  <c r="D4513" i="34" s="1"/>
  <c r="E4513" i="34" s="1"/>
  <c r="F4513" i="34" s="1"/>
  <c r="J4512" i="34"/>
  <c r="I4512" i="34"/>
  <c r="H4512" i="34"/>
  <c r="A4512" i="34"/>
  <c r="J4511" i="34"/>
  <c r="I4511" i="34"/>
  <c r="H4511" i="34"/>
  <c r="D4511" i="34"/>
  <c r="C4511" i="34"/>
  <c r="B4511" i="34"/>
  <c r="E4511" i="34" s="1"/>
  <c r="F4511" i="34" s="1"/>
  <c r="A4511" i="34"/>
  <c r="J4510" i="34"/>
  <c r="I4510" i="34"/>
  <c r="H4510" i="34"/>
  <c r="D4510" i="34"/>
  <c r="E4510" i="34" s="1"/>
  <c r="F4510" i="34" s="1"/>
  <c r="C4510" i="34"/>
  <c r="B4510" i="34"/>
  <c r="A4510" i="34"/>
  <c r="J4509" i="34"/>
  <c r="I4509" i="34"/>
  <c r="H4509" i="34"/>
  <c r="B4509" i="34"/>
  <c r="A4509" i="34"/>
  <c r="D4509" i="34" s="1"/>
  <c r="J4508" i="34"/>
  <c r="I4508" i="34"/>
  <c r="H4508" i="34"/>
  <c r="E4508" i="34"/>
  <c r="F4508" i="34" s="1"/>
  <c r="D4508" i="34"/>
  <c r="C4508" i="34"/>
  <c r="B4508" i="34"/>
  <c r="A4508" i="34"/>
  <c r="J4507" i="34"/>
  <c r="I4507" i="34"/>
  <c r="H4507" i="34"/>
  <c r="C4507" i="34"/>
  <c r="B4507" i="34"/>
  <c r="A4507" i="34"/>
  <c r="D4507" i="34" s="1"/>
  <c r="E4507" i="34" s="1"/>
  <c r="F4507" i="34" s="1"/>
  <c r="J4506" i="34"/>
  <c r="I4506" i="34"/>
  <c r="H4506" i="34"/>
  <c r="A4506" i="34"/>
  <c r="J4505" i="34"/>
  <c r="I4505" i="34"/>
  <c r="H4505" i="34"/>
  <c r="D4505" i="34"/>
  <c r="C4505" i="34"/>
  <c r="B4505" i="34"/>
  <c r="E4505" i="34" s="1"/>
  <c r="F4505" i="34" s="1"/>
  <c r="A4505" i="34"/>
  <c r="J4504" i="34"/>
  <c r="I4504" i="34"/>
  <c r="H4504" i="34"/>
  <c r="D4504" i="34"/>
  <c r="E4504" i="34" s="1"/>
  <c r="F4504" i="34" s="1"/>
  <c r="C4504" i="34"/>
  <c r="B4504" i="34"/>
  <c r="A4504" i="34"/>
  <c r="J4503" i="34"/>
  <c r="I4503" i="34"/>
  <c r="H4503" i="34"/>
  <c r="B4503" i="34"/>
  <c r="A4503" i="34"/>
  <c r="D4503" i="34" s="1"/>
  <c r="J4502" i="34"/>
  <c r="I4502" i="34"/>
  <c r="H4502" i="34"/>
  <c r="E4502" i="34"/>
  <c r="F4502" i="34" s="1"/>
  <c r="D4502" i="34"/>
  <c r="C4502" i="34"/>
  <c r="B4502" i="34"/>
  <c r="A4502" i="34"/>
  <c r="J4501" i="34"/>
  <c r="I4501" i="34"/>
  <c r="H4501" i="34"/>
  <c r="C4501" i="34"/>
  <c r="B4501" i="34"/>
  <c r="A4501" i="34"/>
  <c r="D4501" i="34" s="1"/>
  <c r="J4500" i="34"/>
  <c r="I4500" i="34"/>
  <c r="H4500" i="34"/>
  <c r="A4500" i="34"/>
  <c r="J4499" i="34"/>
  <c r="I4499" i="34"/>
  <c r="H4499" i="34"/>
  <c r="D4499" i="34"/>
  <c r="C4499" i="34"/>
  <c r="B4499" i="34"/>
  <c r="E4499" i="34" s="1"/>
  <c r="F4499" i="34" s="1"/>
  <c r="A4499" i="34"/>
  <c r="J4498" i="34"/>
  <c r="I4498" i="34"/>
  <c r="H4498" i="34"/>
  <c r="D4498" i="34"/>
  <c r="E4498" i="34" s="1"/>
  <c r="F4498" i="34" s="1"/>
  <c r="C4498" i="34"/>
  <c r="B4498" i="34"/>
  <c r="A4498" i="34"/>
  <c r="J4497" i="34"/>
  <c r="I4497" i="34"/>
  <c r="H4497" i="34"/>
  <c r="B4497" i="34"/>
  <c r="A4497" i="34"/>
  <c r="D4497" i="34" s="1"/>
  <c r="J4496" i="34"/>
  <c r="I4496" i="34"/>
  <c r="H4496" i="34"/>
  <c r="E4496" i="34"/>
  <c r="F4496" i="34" s="1"/>
  <c r="D4496" i="34"/>
  <c r="C4496" i="34"/>
  <c r="B4496" i="34"/>
  <c r="A4496" i="34"/>
  <c r="J4495" i="34"/>
  <c r="I4495" i="34"/>
  <c r="H4495" i="34"/>
  <c r="C4495" i="34"/>
  <c r="B4495" i="34"/>
  <c r="A4495" i="34"/>
  <c r="D4495" i="34" s="1"/>
  <c r="E4495" i="34" s="1"/>
  <c r="F4495" i="34" s="1"/>
  <c r="J4494" i="34"/>
  <c r="I4494" i="34"/>
  <c r="H4494" i="34"/>
  <c r="A4494" i="34"/>
  <c r="J4493" i="34"/>
  <c r="I4493" i="34"/>
  <c r="H4493" i="34"/>
  <c r="D4493" i="34"/>
  <c r="C4493" i="34"/>
  <c r="B4493" i="34"/>
  <c r="E4493" i="34" s="1"/>
  <c r="F4493" i="34" s="1"/>
  <c r="A4493" i="34"/>
  <c r="J4492" i="34"/>
  <c r="I4492" i="34"/>
  <c r="H4492" i="34"/>
  <c r="D4492" i="34"/>
  <c r="E4492" i="34" s="1"/>
  <c r="F4492" i="34" s="1"/>
  <c r="C4492" i="34"/>
  <c r="B4492" i="34"/>
  <c r="A4492" i="34"/>
  <c r="J4491" i="34"/>
  <c r="I4491" i="34"/>
  <c r="H4491" i="34"/>
  <c r="B4491" i="34"/>
  <c r="A4491" i="34"/>
  <c r="D4491" i="34" s="1"/>
  <c r="J4490" i="34"/>
  <c r="I4490" i="34"/>
  <c r="H4490" i="34"/>
  <c r="E4490" i="34"/>
  <c r="F4490" i="34" s="1"/>
  <c r="D4490" i="34"/>
  <c r="C4490" i="34"/>
  <c r="B4490" i="34"/>
  <c r="A4490" i="34"/>
  <c r="J4489" i="34"/>
  <c r="I4489" i="34"/>
  <c r="H4489" i="34"/>
  <c r="C4489" i="34"/>
  <c r="B4489" i="34"/>
  <c r="A4489" i="34"/>
  <c r="D4489" i="34" s="1"/>
  <c r="J4488" i="34"/>
  <c r="I4488" i="34"/>
  <c r="H4488" i="34"/>
  <c r="A4488" i="34"/>
  <c r="J4487" i="34"/>
  <c r="I4487" i="34"/>
  <c r="H4487" i="34"/>
  <c r="D4487" i="34"/>
  <c r="C4487" i="34"/>
  <c r="B4487" i="34"/>
  <c r="E4487" i="34" s="1"/>
  <c r="F4487" i="34" s="1"/>
  <c r="A4487" i="34"/>
  <c r="J4486" i="34"/>
  <c r="I4486" i="34"/>
  <c r="H4486" i="34"/>
  <c r="D4486" i="34"/>
  <c r="E4486" i="34" s="1"/>
  <c r="F4486" i="34" s="1"/>
  <c r="C4486" i="34"/>
  <c r="B4486" i="34"/>
  <c r="A4486" i="34"/>
  <c r="J4485" i="34"/>
  <c r="I4485" i="34"/>
  <c r="H4485" i="34"/>
  <c r="D4485" i="34"/>
  <c r="B4485" i="34"/>
  <c r="A4485" i="34"/>
  <c r="C4485" i="34" s="1"/>
  <c r="J4484" i="34"/>
  <c r="I4484" i="34"/>
  <c r="H4484" i="34"/>
  <c r="E4484" i="34"/>
  <c r="F4484" i="34" s="1"/>
  <c r="D4484" i="34"/>
  <c r="C4484" i="34"/>
  <c r="B4484" i="34"/>
  <c r="A4484" i="34"/>
  <c r="J4483" i="34"/>
  <c r="I4483" i="34"/>
  <c r="H4483" i="34"/>
  <c r="C4483" i="34"/>
  <c r="B4483" i="34"/>
  <c r="A4483" i="34"/>
  <c r="D4483" i="34" s="1"/>
  <c r="E4483" i="34" s="1"/>
  <c r="F4483" i="34" s="1"/>
  <c r="J4482" i="34"/>
  <c r="I4482" i="34"/>
  <c r="H4482" i="34"/>
  <c r="A4482" i="34"/>
  <c r="J4481" i="34"/>
  <c r="I4481" i="34"/>
  <c r="H4481" i="34"/>
  <c r="D4481" i="34"/>
  <c r="C4481" i="34"/>
  <c r="B4481" i="34"/>
  <c r="E4481" i="34" s="1"/>
  <c r="F4481" i="34" s="1"/>
  <c r="A4481" i="34"/>
  <c r="J4480" i="34"/>
  <c r="I4480" i="34"/>
  <c r="H4480" i="34"/>
  <c r="D4480" i="34"/>
  <c r="E4480" i="34" s="1"/>
  <c r="F4480" i="34" s="1"/>
  <c r="C4480" i="34"/>
  <c r="B4480" i="34"/>
  <c r="A4480" i="34"/>
  <c r="J4479" i="34"/>
  <c r="I4479" i="34"/>
  <c r="H4479" i="34"/>
  <c r="D4479" i="34"/>
  <c r="B4479" i="34"/>
  <c r="A4479" i="34"/>
  <c r="C4479" i="34" s="1"/>
  <c r="J4478" i="34"/>
  <c r="I4478" i="34"/>
  <c r="H4478" i="34"/>
  <c r="E4478" i="34"/>
  <c r="F4478" i="34" s="1"/>
  <c r="D4478" i="34"/>
  <c r="C4478" i="34"/>
  <c r="B4478" i="34"/>
  <c r="A4478" i="34"/>
  <c r="J4477" i="34"/>
  <c r="I4477" i="34"/>
  <c r="H4477" i="34"/>
  <c r="C4477" i="34"/>
  <c r="B4477" i="34"/>
  <c r="A4477" i="34"/>
  <c r="D4477" i="34" s="1"/>
  <c r="E4477" i="34" s="1"/>
  <c r="F4477" i="34" s="1"/>
  <c r="J4476" i="34"/>
  <c r="I4476" i="34"/>
  <c r="H4476" i="34"/>
  <c r="A4476" i="34"/>
  <c r="J4475" i="34"/>
  <c r="I4475" i="34"/>
  <c r="H4475" i="34"/>
  <c r="D4475" i="34"/>
  <c r="C4475" i="34"/>
  <c r="B4475" i="34"/>
  <c r="E4475" i="34" s="1"/>
  <c r="F4475" i="34" s="1"/>
  <c r="A4475" i="34"/>
  <c r="J4474" i="34"/>
  <c r="I4474" i="34"/>
  <c r="H4474" i="34"/>
  <c r="D4474" i="34"/>
  <c r="E4474" i="34" s="1"/>
  <c r="F4474" i="34" s="1"/>
  <c r="C4474" i="34"/>
  <c r="B4474" i="34"/>
  <c r="A4474" i="34"/>
  <c r="J4473" i="34"/>
  <c r="I4473" i="34"/>
  <c r="H4473" i="34"/>
  <c r="D4473" i="34"/>
  <c r="B4473" i="34"/>
  <c r="A4473" i="34"/>
  <c r="C4473" i="34" s="1"/>
  <c r="J4472" i="34"/>
  <c r="I4472" i="34"/>
  <c r="H4472" i="34"/>
  <c r="E4472" i="34"/>
  <c r="F4472" i="34" s="1"/>
  <c r="D4472" i="34"/>
  <c r="C4472" i="34"/>
  <c r="B4472" i="34"/>
  <c r="A4472" i="34"/>
  <c r="J4471" i="34"/>
  <c r="I4471" i="34"/>
  <c r="H4471" i="34"/>
  <c r="C4471" i="34"/>
  <c r="B4471" i="34"/>
  <c r="A4471" i="34"/>
  <c r="D4471" i="34" s="1"/>
  <c r="E4471" i="34" s="1"/>
  <c r="F4471" i="34" s="1"/>
  <c r="J4470" i="34"/>
  <c r="I4470" i="34"/>
  <c r="H4470" i="34"/>
  <c r="A4470" i="34"/>
  <c r="J4469" i="34"/>
  <c r="I4469" i="34"/>
  <c r="H4469" i="34"/>
  <c r="D4469" i="34"/>
  <c r="C4469" i="34"/>
  <c r="B4469" i="34"/>
  <c r="E4469" i="34" s="1"/>
  <c r="F4469" i="34" s="1"/>
  <c r="A4469" i="34"/>
  <c r="J4468" i="34"/>
  <c r="I4468" i="34"/>
  <c r="H4468" i="34"/>
  <c r="D4468" i="34"/>
  <c r="E4468" i="34" s="1"/>
  <c r="F4468" i="34" s="1"/>
  <c r="C4468" i="34"/>
  <c r="B4468" i="34"/>
  <c r="A4468" i="34"/>
  <c r="J4467" i="34"/>
  <c r="I4467" i="34"/>
  <c r="H4467" i="34"/>
  <c r="D4467" i="34"/>
  <c r="B4467" i="34"/>
  <c r="A4467" i="34"/>
  <c r="C4467" i="34" s="1"/>
  <c r="J4466" i="34"/>
  <c r="I4466" i="34"/>
  <c r="H4466" i="34"/>
  <c r="E4466" i="34"/>
  <c r="F4466" i="34" s="1"/>
  <c r="D4466" i="34"/>
  <c r="C4466" i="34"/>
  <c r="B4466" i="34"/>
  <c r="A4466" i="34"/>
  <c r="J4465" i="34"/>
  <c r="I4465" i="34"/>
  <c r="H4465" i="34"/>
  <c r="C4465" i="34"/>
  <c r="B4465" i="34"/>
  <c r="A4465" i="34"/>
  <c r="D4465" i="34" s="1"/>
  <c r="J4464" i="34"/>
  <c r="I4464" i="34"/>
  <c r="H4464" i="34"/>
  <c r="A4464" i="34"/>
  <c r="J4463" i="34"/>
  <c r="I4463" i="34"/>
  <c r="H4463" i="34"/>
  <c r="D4463" i="34"/>
  <c r="C4463" i="34"/>
  <c r="B4463" i="34"/>
  <c r="E4463" i="34" s="1"/>
  <c r="F4463" i="34" s="1"/>
  <c r="A4463" i="34"/>
  <c r="J4462" i="34"/>
  <c r="I4462" i="34"/>
  <c r="H4462" i="34"/>
  <c r="D4462" i="34"/>
  <c r="E4462" i="34" s="1"/>
  <c r="F4462" i="34" s="1"/>
  <c r="C4462" i="34"/>
  <c r="B4462" i="34"/>
  <c r="A4462" i="34"/>
  <c r="J4461" i="34"/>
  <c r="I4461" i="34"/>
  <c r="H4461" i="34"/>
  <c r="D4461" i="34"/>
  <c r="E4461" i="34" s="1"/>
  <c r="F4461" i="34" s="1"/>
  <c r="B4461" i="34"/>
  <c r="A4461" i="34"/>
  <c r="C4461" i="34" s="1"/>
  <c r="J4460" i="34"/>
  <c r="I4460" i="34"/>
  <c r="H4460" i="34"/>
  <c r="E4460" i="34"/>
  <c r="F4460" i="34" s="1"/>
  <c r="D4460" i="34"/>
  <c r="C4460" i="34"/>
  <c r="B4460" i="34"/>
  <c r="A4460" i="34"/>
  <c r="J4459" i="34"/>
  <c r="I4459" i="34"/>
  <c r="H4459" i="34"/>
  <c r="C4459" i="34"/>
  <c r="B4459" i="34"/>
  <c r="A4459" i="34"/>
  <c r="D4459" i="34" s="1"/>
  <c r="E4459" i="34" s="1"/>
  <c r="F4459" i="34" s="1"/>
  <c r="J4458" i="34"/>
  <c r="I4458" i="34"/>
  <c r="H4458" i="34"/>
  <c r="A4458" i="34"/>
  <c r="J4457" i="34"/>
  <c r="I4457" i="34"/>
  <c r="H4457" i="34"/>
  <c r="D4457" i="34"/>
  <c r="C4457" i="34"/>
  <c r="B4457" i="34"/>
  <c r="E4457" i="34" s="1"/>
  <c r="F4457" i="34" s="1"/>
  <c r="A4457" i="34"/>
  <c r="J4456" i="34"/>
  <c r="I4456" i="34"/>
  <c r="H4456" i="34"/>
  <c r="D4456" i="34"/>
  <c r="E4456" i="34" s="1"/>
  <c r="F4456" i="34" s="1"/>
  <c r="C4456" i="34"/>
  <c r="B4456" i="34"/>
  <c r="A4456" i="34"/>
  <c r="J4455" i="34"/>
  <c r="I4455" i="34"/>
  <c r="H4455" i="34"/>
  <c r="D4455" i="34"/>
  <c r="B4455" i="34"/>
  <c r="A4455" i="34"/>
  <c r="C4455" i="34" s="1"/>
  <c r="J4454" i="34"/>
  <c r="I4454" i="34"/>
  <c r="H4454" i="34"/>
  <c r="E4454" i="34"/>
  <c r="F4454" i="34" s="1"/>
  <c r="D4454" i="34"/>
  <c r="C4454" i="34"/>
  <c r="B4454" i="34"/>
  <c r="A4454" i="34"/>
  <c r="J4453" i="34"/>
  <c r="I4453" i="34"/>
  <c r="H4453" i="34"/>
  <c r="C4453" i="34"/>
  <c r="B4453" i="34"/>
  <c r="A4453" i="34"/>
  <c r="D4453" i="34" s="1"/>
  <c r="E4453" i="34" s="1"/>
  <c r="F4453" i="34" s="1"/>
  <c r="J4452" i="34"/>
  <c r="I4452" i="34"/>
  <c r="H4452" i="34"/>
  <c r="A4452" i="34"/>
  <c r="J4451" i="34"/>
  <c r="I4451" i="34"/>
  <c r="H4451" i="34"/>
  <c r="D4451" i="34"/>
  <c r="E4451" i="34" s="1"/>
  <c r="F4451" i="34" s="1"/>
  <c r="C4451" i="34"/>
  <c r="B4451" i="34"/>
  <c r="A4451" i="34"/>
  <c r="J4450" i="34"/>
  <c r="I4450" i="34"/>
  <c r="H4450" i="34"/>
  <c r="D4450" i="34"/>
  <c r="E4450" i="34" s="1"/>
  <c r="F4450" i="34" s="1"/>
  <c r="C4450" i="34"/>
  <c r="B4450" i="34"/>
  <c r="A4450" i="34"/>
  <c r="J4449" i="34"/>
  <c r="I4449" i="34"/>
  <c r="H4449" i="34"/>
  <c r="D4449" i="34"/>
  <c r="B4449" i="34"/>
  <c r="A4449" i="34"/>
  <c r="C4449" i="34" s="1"/>
  <c r="J4448" i="34"/>
  <c r="I4448" i="34"/>
  <c r="H4448" i="34"/>
  <c r="E4448" i="34"/>
  <c r="F4448" i="34" s="1"/>
  <c r="D4448" i="34"/>
  <c r="C4448" i="34"/>
  <c r="B4448" i="34"/>
  <c r="A4448" i="34"/>
  <c r="J4447" i="34"/>
  <c r="I4447" i="34"/>
  <c r="H4447" i="34"/>
  <c r="C4447" i="34"/>
  <c r="B4447" i="34"/>
  <c r="A4447" i="34"/>
  <c r="D4447" i="34" s="1"/>
  <c r="J4446" i="34"/>
  <c r="I4446" i="34"/>
  <c r="H4446" i="34"/>
  <c r="A4446" i="34"/>
  <c r="J4445" i="34"/>
  <c r="I4445" i="34"/>
  <c r="H4445" i="34"/>
  <c r="D4445" i="34"/>
  <c r="E4445" i="34" s="1"/>
  <c r="F4445" i="34" s="1"/>
  <c r="C4445" i="34"/>
  <c r="B4445" i="34"/>
  <c r="A4445" i="34"/>
  <c r="J4444" i="34"/>
  <c r="I4444" i="34"/>
  <c r="H4444" i="34"/>
  <c r="D4444" i="34"/>
  <c r="E4444" i="34" s="1"/>
  <c r="F4444" i="34" s="1"/>
  <c r="C4444" i="34"/>
  <c r="B4444" i="34"/>
  <c r="A4444" i="34"/>
  <c r="J4443" i="34"/>
  <c r="I4443" i="34"/>
  <c r="H4443" i="34"/>
  <c r="D4443" i="34"/>
  <c r="B4443" i="34"/>
  <c r="A4443" i="34"/>
  <c r="C4443" i="34" s="1"/>
  <c r="J4442" i="34"/>
  <c r="I4442" i="34"/>
  <c r="H4442" i="34"/>
  <c r="E4442" i="34"/>
  <c r="F4442" i="34" s="1"/>
  <c r="D4442" i="34"/>
  <c r="C4442" i="34"/>
  <c r="B4442" i="34"/>
  <c r="A4442" i="34"/>
  <c r="J4441" i="34"/>
  <c r="I4441" i="34"/>
  <c r="H4441" i="34"/>
  <c r="C4441" i="34"/>
  <c r="B4441" i="34"/>
  <c r="A4441" i="34"/>
  <c r="D4441" i="34" s="1"/>
  <c r="J4440" i="34"/>
  <c r="I4440" i="34"/>
  <c r="H4440" i="34"/>
  <c r="A4440" i="34"/>
  <c r="J4439" i="34"/>
  <c r="I4439" i="34"/>
  <c r="H4439" i="34"/>
  <c r="D4439" i="34"/>
  <c r="E4439" i="34" s="1"/>
  <c r="F4439" i="34" s="1"/>
  <c r="C4439" i="34"/>
  <c r="B4439" i="34"/>
  <c r="A4439" i="34"/>
  <c r="J4438" i="34"/>
  <c r="I4438" i="34"/>
  <c r="H4438" i="34"/>
  <c r="D4438" i="34"/>
  <c r="E4438" i="34" s="1"/>
  <c r="F4438" i="34" s="1"/>
  <c r="C4438" i="34"/>
  <c r="B4438" i="34"/>
  <c r="A4438" i="34"/>
  <c r="J4437" i="34"/>
  <c r="I4437" i="34"/>
  <c r="H4437" i="34"/>
  <c r="D4437" i="34"/>
  <c r="E4437" i="34" s="1"/>
  <c r="F4437" i="34" s="1"/>
  <c r="B4437" i="34"/>
  <c r="A4437" i="34"/>
  <c r="C4437" i="34" s="1"/>
  <c r="J4436" i="34"/>
  <c r="I4436" i="34"/>
  <c r="H4436" i="34"/>
  <c r="E4436" i="34"/>
  <c r="F4436" i="34" s="1"/>
  <c r="D4436" i="34"/>
  <c r="C4436" i="34"/>
  <c r="B4436" i="34"/>
  <c r="A4436" i="34"/>
  <c r="J4435" i="34"/>
  <c r="I4435" i="34"/>
  <c r="H4435" i="34"/>
  <c r="C4435" i="34"/>
  <c r="B4435" i="34"/>
  <c r="A4435" i="34"/>
  <c r="D4435" i="34" s="1"/>
  <c r="E4435" i="34" s="1"/>
  <c r="F4435" i="34" s="1"/>
  <c r="J4434" i="34"/>
  <c r="I4434" i="34"/>
  <c r="H4434" i="34"/>
  <c r="A4434" i="34"/>
  <c r="J4433" i="34"/>
  <c r="I4433" i="34"/>
  <c r="H4433" i="34"/>
  <c r="F4433" i="34"/>
  <c r="D4433" i="34"/>
  <c r="E4433" i="34" s="1"/>
  <c r="C4433" i="34"/>
  <c r="B4433" i="34"/>
  <c r="A4433" i="34"/>
  <c r="J4432" i="34"/>
  <c r="I4432" i="34"/>
  <c r="H4432" i="34"/>
  <c r="D4432" i="34"/>
  <c r="E4432" i="34" s="1"/>
  <c r="F4432" i="34" s="1"/>
  <c r="C4432" i="34"/>
  <c r="B4432" i="34"/>
  <c r="A4432" i="34"/>
  <c r="J4431" i="34"/>
  <c r="I4431" i="34"/>
  <c r="H4431" i="34"/>
  <c r="D4431" i="34"/>
  <c r="E4431" i="34" s="1"/>
  <c r="F4431" i="34" s="1"/>
  <c r="B4431" i="34"/>
  <c r="A4431" i="34"/>
  <c r="C4431" i="34" s="1"/>
  <c r="J4430" i="34"/>
  <c r="I4430" i="34"/>
  <c r="H4430" i="34"/>
  <c r="E4430" i="34"/>
  <c r="F4430" i="34" s="1"/>
  <c r="D4430" i="34"/>
  <c r="C4430" i="34"/>
  <c r="B4430" i="34"/>
  <c r="A4430" i="34"/>
  <c r="J4429" i="34"/>
  <c r="I4429" i="34"/>
  <c r="H4429" i="34"/>
  <c r="C4429" i="34"/>
  <c r="B4429" i="34"/>
  <c r="A4429" i="34"/>
  <c r="D4429" i="34" s="1"/>
  <c r="J4428" i="34"/>
  <c r="I4428" i="34"/>
  <c r="H4428" i="34"/>
  <c r="A4428" i="34"/>
  <c r="J4427" i="34"/>
  <c r="I4427" i="34"/>
  <c r="H4427" i="34"/>
  <c r="D4427" i="34"/>
  <c r="E4427" i="34" s="1"/>
  <c r="F4427" i="34" s="1"/>
  <c r="C4427" i="34"/>
  <c r="B4427" i="34"/>
  <c r="A4427" i="34"/>
  <c r="J4426" i="34"/>
  <c r="I4426" i="34"/>
  <c r="H4426" i="34"/>
  <c r="D4426" i="34"/>
  <c r="E4426" i="34" s="1"/>
  <c r="F4426" i="34" s="1"/>
  <c r="C4426" i="34"/>
  <c r="B4426" i="34"/>
  <c r="A4426" i="34"/>
  <c r="J4425" i="34"/>
  <c r="I4425" i="34"/>
  <c r="H4425" i="34"/>
  <c r="D4425" i="34"/>
  <c r="B4425" i="34"/>
  <c r="A4425" i="34"/>
  <c r="C4425" i="34" s="1"/>
  <c r="J4424" i="34"/>
  <c r="I4424" i="34"/>
  <c r="H4424" i="34"/>
  <c r="E4424" i="34"/>
  <c r="F4424" i="34" s="1"/>
  <c r="D4424" i="34"/>
  <c r="C4424" i="34"/>
  <c r="B4424" i="34"/>
  <c r="A4424" i="34"/>
  <c r="J4423" i="34"/>
  <c r="I4423" i="34"/>
  <c r="H4423" i="34"/>
  <c r="C4423" i="34"/>
  <c r="B4423" i="34"/>
  <c r="A4423" i="34"/>
  <c r="D4423" i="34" s="1"/>
  <c r="E4423" i="34" s="1"/>
  <c r="F4423" i="34" s="1"/>
  <c r="J4422" i="34"/>
  <c r="I4422" i="34"/>
  <c r="H4422" i="34"/>
  <c r="A4422" i="34"/>
  <c r="J4421" i="34"/>
  <c r="I4421" i="34"/>
  <c r="H4421" i="34"/>
  <c r="D4421" i="34"/>
  <c r="C4421" i="34"/>
  <c r="B4421" i="34"/>
  <c r="A4421" i="34"/>
  <c r="J4420" i="34"/>
  <c r="I4420" i="34"/>
  <c r="H4420" i="34"/>
  <c r="D4420" i="34"/>
  <c r="E4420" i="34" s="1"/>
  <c r="F4420" i="34" s="1"/>
  <c r="C4420" i="34"/>
  <c r="B4420" i="34"/>
  <c r="A4420" i="34"/>
  <c r="J4419" i="34"/>
  <c r="I4419" i="34"/>
  <c r="H4419" i="34"/>
  <c r="D4419" i="34"/>
  <c r="E4419" i="34" s="1"/>
  <c r="F4419" i="34" s="1"/>
  <c r="B4419" i="34"/>
  <c r="A4419" i="34"/>
  <c r="C4419" i="34" s="1"/>
  <c r="J4418" i="34"/>
  <c r="I4418" i="34"/>
  <c r="H4418" i="34"/>
  <c r="D4418" i="34"/>
  <c r="E4418" i="34" s="1"/>
  <c r="F4418" i="34" s="1"/>
  <c r="C4418" i="34"/>
  <c r="B4418" i="34"/>
  <c r="A4418" i="34"/>
  <c r="J4417" i="34"/>
  <c r="I4417" i="34"/>
  <c r="H4417" i="34"/>
  <c r="C4417" i="34"/>
  <c r="B4417" i="34"/>
  <c r="A4417" i="34"/>
  <c r="D4417" i="34" s="1"/>
  <c r="E4417" i="34" s="1"/>
  <c r="F4417" i="34" s="1"/>
  <c r="J4416" i="34"/>
  <c r="I4416" i="34"/>
  <c r="H4416" i="34"/>
  <c r="D4416" i="34"/>
  <c r="A4416" i="34"/>
  <c r="J4415" i="34"/>
  <c r="I4415" i="34"/>
  <c r="H4415" i="34"/>
  <c r="D4415" i="34"/>
  <c r="C4415" i="34"/>
  <c r="B4415" i="34"/>
  <c r="A4415" i="34"/>
  <c r="J4414" i="34"/>
  <c r="I4414" i="34"/>
  <c r="H4414" i="34"/>
  <c r="F4414" i="34"/>
  <c r="D4414" i="34"/>
  <c r="E4414" i="34" s="1"/>
  <c r="C4414" i="34"/>
  <c r="B4414" i="34"/>
  <c r="A4414" i="34"/>
  <c r="J4413" i="34"/>
  <c r="I4413" i="34"/>
  <c r="H4413" i="34"/>
  <c r="D4413" i="34"/>
  <c r="B4413" i="34"/>
  <c r="A4413" i="34"/>
  <c r="C4413" i="34" s="1"/>
  <c r="J4412" i="34"/>
  <c r="I4412" i="34"/>
  <c r="H4412" i="34"/>
  <c r="D4412" i="34"/>
  <c r="C4412" i="34"/>
  <c r="B4412" i="34"/>
  <c r="A4412" i="34"/>
  <c r="J4411" i="34"/>
  <c r="I4411" i="34"/>
  <c r="H4411" i="34"/>
  <c r="C4411" i="34"/>
  <c r="B4411" i="34"/>
  <c r="A4411" i="34"/>
  <c r="D4411" i="34" s="1"/>
  <c r="J4410" i="34"/>
  <c r="I4410" i="34"/>
  <c r="H4410" i="34"/>
  <c r="D4410" i="34"/>
  <c r="A4410" i="34"/>
  <c r="J4409" i="34"/>
  <c r="I4409" i="34"/>
  <c r="H4409" i="34"/>
  <c r="F4409" i="34"/>
  <c r="D4409" i="34"/>
  <c r="E4409" i="34" s="1"/>
  <c r="C4409" i="34"/>
  <c r="B4409" i="34"/>
  <c r="A4409" i="34"/>
  <c r="J4408" i="34"/>
  <c r="I4408" i="34"/>
  <c r="H4408" i="34"/>
  <c r="D4408" i="34"/>
  <c r="E4408" i="34" s="1"/>
  <c r="F4408" i="34" s="1"/>
  <c r="C4408" i="34"/>
  <c r="B4408" i="34"/>
  <c r="A4408" i="34"/>
  <c r="J4407" i="34"/>
  <c r="I4407" i="34"/>
  <c r="H4407" i="34"/>
  <c r="D4407" i="34"/>
  <c r="B4407" i="34"/>
  <c r="A4407" i="34"/>
  <c r="C4407" i="34" s="1"/>
  <c r="J4406" i="34"/>
  <c r="I4406" i="34"/>
  <c r="H4406" i="34"/>
  <c r="E4406" i="34"/>
  <c r="F4406" i="34" s="1"/>
  <c r="D4406" i="34"/>
  <c r="C4406" i="34"/>
  <c r="B4406" i="34"/>
  <c r="A4406" i="34"/>
  <c r="J4405" i="34"/>
  <c r="I4405" i="34"/>
  <c r="H4405" i="34"/>
  <c r="C4405" i="34"/>
  <c r="B4405" i="34"/>
  <c r="A4405" i="34"/>
  <c r="D4405" i="34" s="1"/>
  <c r="E4405" i="34" s="1"/>
  <c r="F4405" i="34" s="1"/>
  <c r="J4404" i="34"/>
  <c r="I4404" i="34"/>
  <c r="H4404" i="34"/>
  <c r="D4404" i="34"/>
  <c r="A4404" i="34"/>
  <c r="J4403" i="34"/>
  <c r="I4403" i="34"/>
  <c r="H4403" i="34"/>
  <c r="D4403" i="34"/>
  <c r="C4403" i="34"/>
  <c r="B4403" i="34"/>
  <c r="A4403" i="34"/>
  <c r="J4402" i="34"/>
  <c r="I4402" i="34"/>
  <c r="H4402" i="34"/>
  <c r="D4402" i="34"/>
  <c r="E4402" i="34" s="1"/>
  <c r="F4402" i="34" s="1"/>
  <c r="C4402" i="34"/>
  <c r="B4402" i="34"/>
  <c r="A4402" i="34"/>
  <c r="J4401" i="34"/>
  <c r="I4401" i="34"/>
  <c r="H4401" i="34"/>
  <c r="D4401" i="34"/>
  <c r="E4401" i="34" s="1"/>
  <c r="F4401" i="34" s="1"/>
  <c r="B4401" i="34"/>
  <c r="A4401" i="34"/>
  <c r="C4401" i="34" s="1"/>
  <c r="J4400" i="34"/>
  <c r="I4400" i="34"/>
  <c r="H4400" i="34"/>
  <c r="D4400" i="34"/>
  <c r="E4400" i="34" s="1"/>
  <c r="F4400" i="34" s="1"/>
  <c r="C4400" i="34"/>
  <c r="B4400" i="34"/>
  <c r="A4400" i="34"/>
  <c r="J4399" i="34"/>
  <c r="I4399" i="34"/>
  <c r="H4399" i="34"/>
  <c r="C4399" i="34"/>
  <c r="B4399" i="34"/>
  <c r="A4399" i="34"/>
  <c r="D4399" i="34" s="1"/>
  <c r="E4399" i="34" s="1"/>
  <c r="F4399" i="34" s="1"/>
  <c r="J4398" i="34"/>
  <c r="I4398" i="34"/>
  <c r="H4398" i="34"/>
  <c r="D4398" i="34"/>
  <c r="A4398" i="34"/>
  <c r="J4397" i="34"/>
  <c r="I4397" i="34"/>
  <c r="H4397" i="34"/>
  <c r="D4397" i="34"/>
  <c r="E4397" i="34" s="1"/>
  <c r="F4397" i="34" s="1"/>
  <c r="C4397" i="34"/>
  <c r="B4397" i="34"/>
  <c r="A4397" i="34"/>
  <c r="J4396" i="34"/>
  <c r="I4396" i="34"/>
  <c r="H4396" i="34"/>
  <c r="D4396" i="34"/>
  <c r="E4396" i="34" s="1"/>
  <c r="F4396" i="34" s="1"/>
  <c r="C4396" i="34"/>
  <c r="B4396" i="34"/>
  <c r="A4396" i="34"/>
  <c r="J4395" i="34"/>
  <c r="I4395" i="34"/>
  <c r="H4395" i="34"/>
  <c r="D4395" i="34"/>
  <c r="E4395" i="34" s="1"/>
  <c r="F4395" i="34" s="1"/>
  <c r="B4395" i="34"/>
  <c r="A4395" i="34"/>
  <c r="C4395" i="34" s="1"/>
  <c r="J4394" i="34"/>
  <c r="I4394" i="34"/>
  <c r="H4394" i="34"/>
  <c r="D4394" i="34"/>
  <c r="E4394" i="34" s="1"/>
  <c r="F4394" i="34" s="1"/>
  <c r="C4394" i="34"/>
  <c r="B4394" i="34"/>
  <c r="A4394" i="34"/>
  <c r="J4393" i="34"/>
  <c r="I4393" i="34"/>
  <c r="H4393" i="34"/>
  <c r="C4393" i="34"/>
  <c r="B4393" i="34"/>
  <c r="A4393" i="34"/>
  <c r="D4393" i="34" s="1"/>
  <c r="J4392" i="34"/>
  <c r="I4392" i="34"/>
  <c r="H4392" i="34"/>
  <c r="D4392" i="34"/>
  <c r="A4392" i="34"/>
  <c r="J4391" i="34"/>
  <c r="I4391" i="34"/>
  <c r="H4391" i="34"/>
  <c r="D4391" i="34"/>
  <c r="C4391" i="34"/>
  <c r="B4391" i="34"/>
  <c r="A4391" i="34"/>
  <c r="J4390" i="34"/>
  <c r="I4390" i="34"/>
  <c r="H4390" i="34"/>
  <c r="D4390" i="34"/>
  <c r="E4390" i="34" s="1"/>
  <c r="F4390" i="34" s="1"/>
  <c r="C4390" i="34"/>
  <c r="B4390" i="34"/>
  <c r="A4390" i="34"/>
  <c r="J4389" i="34"/>
  <c r="I4389" i="34"/>
  <c r="H4389" i="34"/>
  <c r="D4389" i="34"/>
  <c r="B4389" i="34"/>
  <c r="A4389" i="34"/>
  <c r="C4389" i="34" s="1"/>
  <c r="J4388" i="34"/>
  <c r="I4388" i="34"/>
  <c r="H4388" i="34"/>
  <c r="E4388" i="34"/>
  <c r="F4388" i="34" s="1"/>
  <c r="D4388" i="34"/>
  <c r="C4388" i="34"/>
  <c r="B4388" i="34"/>
  <c r="A4388" i="34"/>
  <c r="J4387" i="34"/>
  <c r="I4387" i="34"/>
  <c r="H4387" i="34"/>
  <c r="C4387" i="34"/>
  <c r="B4387" i="34"/>
  <c r="A4387" i="34"/>
  <c r="D4387" i="34" s="1"/>
  <c r="J4386" i="34"/>
  <c r="I4386" i="34"/>
  <c r="H4386" i="34"/>
  <c r="D4386" i="34"/>
  <c r="A4386" i="34"/>
  <c r="J4385" i="34"/>
  <c r="I4385" i="34"/>
  <c r="H4385" i="34"/>
  <c r="D4385" i="34"/>
  <c r="E4385" i="34" s="1"/>
  <c r="F4385" i="34" s="1"/>
  <c r="C4385" i="34"/>
  <c r="B4385" i="34"/>
  <c r="A4385" i="34"/>
  <c r="J4384" i="34"/>
  <c r="I4384" i="34"/>
  <c r="H4384" i="34"/>
  <c r="D4384" i="34"/>
  <c r="C4384" i="34"/>
  <c r="B4384" i="34"/>
  <c r="A4384" i="34"/>
  <c r="J4383" i="34"/>
  <c r="I4383" i="34"/>
  <c r="H4383" i="34"/>
  <c r="D4383" i="34"/>
  <c r="A4383" i="34"/>
  <c r="C4383" i="34" s="1"/>
  <c r="J4382" i="34"/>
  <c r="I4382" i="34"/>
  <c r="H4382" i="34"/>
  <c r="D4382" i="34"/>
  <c r="E4382" i="34" s="1"/>
  <c r="F4382" i="34" s="1"/>
  <c r="C4382" i="34"/>
  <c r="B4382" i="34"/>
  <c r="A4382" i="34"/>
  <c r="J4381" i="34"/>
  <c r="I4381" i="34"/>
  <c r="H4381" i="34"/>
  <c r="C4381" i="34"/>
  <c r="B4381" i="34"/>
  <c r="A4381" i="34"/>
  <c r="D4381" i="34" s="1"/>
  <c r="J4380" i="34"/>
  <c r="I4380" i="34"/>
  <c r="H4380" i="34"/>
  <c r="A4380" i="34"/>
  <c r="J4379" i="34"/>
  <c r="I4379" i="34"/>
  <c r="H4379" i="34"/>
  <c r="F4379" i="34"/>
  <c r="E4379" i="34"/>
  <c r="D4379" i="34"/>
  <c r="C4379" i="34"/>
  <c r="B4379" i="34"/>
  <c r="A4379" i="34"/>
  <c r="J4378" i="34"/>
  <c r="I4378" i="34"/>
  <c r="H4378" i="34"/>
  <c r="D4378" i="34"/>
  <c r="C4378" i="34"/>
  <c r="B4378" i="34"/>
  <c r="A4378" i="34"/>
  <c r="J4377" i="34"/>
  <c r="I4377" i="34"/>
  <c r="H4377" i="34"/>
  <c r="D4377" i="34"/>
  <c r="B4377" i="34"/>
  <c r="A4377" i="34"/>
  <c r="C4377" i="34" s="1"/>
  <c r="J4376" i="34"/>
  <c r="I4376" i="34"/>
  <c r="H4376" i="34"/>
  <c r="E4376" i="34"/>
  <c r="F4376" i="34" s="1"/>
  <c r="D4376" i="34"/>
  <c r="C4376" i="34"/>
  <c r="B4376" i="34"/>
  <c r="A4376" i="34"/>
  <c r="J4375" i="34"/>
  <c r="I4375" i="34"/>
  <c r="H4375" i="34"/>
  <c r="C4375" i="34"/>
  <c r="B4375" i="34"/>
  <c r="A4375" i="34"/>
  <c r="D4375" i="34" s="1"/>
  <c r="E4375" i="34" s="1"/>
  <c r="F4375" i="34" s="1"/>
  <c r="J4374" i="34"/>
  <c r="I4374" i="34"/>
  <c r="H4374" i="34"/>
  <c r="A4374" i="34"/>
  <c r="J4373" i="34"/>
  <c r="I4373" i="34"/>
  <c r="H4373" i="34"/>
  <c r="D4373" i="34"/>
  <c r="C4373" i="34"/>
  <c r="B4373" i="34"/>
  <c r="E4373" i="34" s="1"/>
  <c r="F4373" i="34" s="1"/>
  <c r="A4373" i="34"/>
  <c r="J4372" i="34"/>
  <c r="I4372" i="34"/>
  <c r="H4372" i="34"/>
  <c r="D4372" i="34"/>
  <c r="C4372" i="34"/>
  <c r="B4372" i="34"/>
  <c r="A4372" i="34"/>
  <c r="J4371" i="34"/>
  <c r="I4371" i="34"/>
  <c r="H4371" i="34"/>
  <c r="A4371" i="34"/>
  <c r="J4370" i="34"/>
  <c r="I4370" i="34"/>
  <c r="H4370" i="34"/>
  <c r="D4370" i="34"/>
  <c r="C4370" i="34"/>
  <c r="B4370" i="34"/>
  <c r="E4370" i="34" s="1"/>
  <c r="F4370" i="34" s="1"/>
  <c r="A4370" i="34"/>
  <c r="J4369" i="34"/>
  <c r="I4369" i="34"/>
  <c r="H4369" i="34"/>
  <c r="C4369" i="34"/>
  <c r="B4369" i="34"/>
  <c r="A4369" i="34"/>
  <c r="D4369" i="34" s="1"/>
  <c r="J4368" i="34"/>
  <c r="I4368" i="34"/>
  <c r="H4368" i="34"/>
  <c r="A4368" i="34"/>
  <c r="J4367" i="34"/>
  <c r="I4367" i="34"/>
  <c r="H4367" i="34"/>
  <c r="D4367" i="34"/>
  <c r="E4367" i="34" s="1"/>
  <c r="F4367" i="34" s="1"/>
  <c r="C4367" i="34"/>
  <c r="B4367" i="34"/>
  <c r="A4367" i="34"/>
  <c r="J4366" i="34"/>
  <c r="I4366" i="34"/>
  <c r="H4366" i="34"/>
  <c r="D4366" i="34"/>
  <c r="C4366" i="34"/>
  <c r="B4366" i="34"/>
  <c r="A4366" i="34"/>
  <c r="J4365" i="34"/>
  <c r="I4365" i="34"/>
  <c r="H4365" i="34"/>
  <c r="D4365" i="34"/>
  <c r="E4365" i="34" s="1"/>
  <c r="F4365" i="34" s="1"/>
  <c r="B4365" i="34"/>
  <c r="A4365" i="34"/>
  <c r="C4365" i="34" s="1"/>
  <c r="J4364" i="34"/>
  <c r="I4364" i="34"/>
  <c r="H4364" i="34"/>
  <c r="D4364" i="34"/>
  <c r="C4364" i="34"/>
  <c r="E4364" i="34" s="1"/>
  <c r="F4364" i="34" s="1"/>
  <c r="B4364" i="34"/>
  <c r="A4364" i="34"/>
  <c r="J4363" i="34"/>
  <c r="I4363" i="34"/>
  <c r="H4363" i="34"/>
  <c r="A4363" i="34"/>
  <c r="D4363" i="34" s="1"/>
  <c r="J4362" i="34"/>
  <c r="I4362" i="34"/>
  <c r="H4362" i="34"/>
  <c r="A4362" i="34"/>
  <c r="J4361" i="34"/>
  <c r="I4361" i="34"/>
  <c r="H4361" i="34"/>
  <c r="D4361" i="34"/>
  <c r="C4361" i="34"/>
  <c r="B4361" i="34"/>
  <c r="E4361" i="34" s="1"/>
  <c r="F4361" i="34" s="1"/>
  <c r="A4361" i="34"/>
  <c r="J4360" i="34"/>
  <c r="I4360" i="34"/>
  <c r="H4360" i="34"/>
  <c r="D4360" i="34"/>
  <c r="C4360" i="34"/>
  <c r="B4360" i="34"/>
  <c r="A4360" i="34"/>
  <c r="J4359" i="34"/>
  <c r="I4359" i="34"/>
  <c r="H4359" i="34"/>
  <c r="D4359" i="34"/>
  <c r="A4359" i="34"/>
  <c r="C4359" i="34" s="1"/>
  <c r="J4358" i="34"/>
  <c r="I4358" i="34"/>
  <c r="H4358" i="34"/>
  <c r="D4358" i="34"/>
  <c r="E4358" i="34" s="1"/>
  <c r="F4358" i="34" s="1"/>
  <c r="C4358" i="34"/>
  <c r="B4358" i="34"/>
  <c r="A4358" i="34"/>
  <c r="J4357" i="34"/>
  <c r="I4357" i="34"/>
  <c r="H4357" i="34"/>
  <c r="B4357" i="34"/>
  <c r="A4357" i="34"/>
  <c r="D4357" i="34" s="1"/>
  <c r="J4356" i="34"/>
  <c r="I4356" i="34"/>
  <c r="H4356" i="34"/>
  <c r="A4356" i="34"/>
  <c r="J4355" i="34"/>
  <c r="I4355" i="34"/>
  <c r="H4355" i="34"/>
  <c r="F4355" i="34"/>
  <c r="E4355" i="34"/>
  <c r="D4355" i="34"/>
  <c r="C4355" i="34"/>
  <c r="B4355" i="34"/>
  <c r="A4355" i="34"/>
  <c r="J4354" i="34"/>
  <c r="I4354" i="34"/>
  <c r="H4354" i="34"/>
  <c r="D4354" i="34"/>
  <c r="C4354" i="34"/>
  <c r="B4354" i="34"/>
  <c r="A4354" i="34"/>
  <c r="J4353" i="34"/>
  <c r="I4353" i="34"/>
  <c r="H4353" i="34"/>
  <c r="E4353" i="34"/>
  <c r="F4353" i="34" s="1"/>
  <c r="D4353" i="34"/>
  <c r="B4353" i="34"/>
  <c r="A4353" i="34"/>
  <c r="C4353" i="34" s="1"/>
  <c r="J4352" i="34"/>
  <c r="I4352" i="34"/>
  <c r="H4352" i="34"/>
  <c r="E4352" i="34"/>
  <c r="F4352" i="34" s="1"/>
  <c r="D4352" i="34"/>
  <c r="C4352" i="34"/>
  <c r="B4352" i="34"/>
  <c r="A4352" i="34"/>
  <c r="J4351" i="34"/>
  <c r="I4351" i="34"/>
  <c r="H4351" i="34"/>
  <c r="C4351" i="34"/>
  <c r="B4351" i="34"/>
  <c r="A4351" i="34"/>
  <c r="D4351" i="34" s="1"/>
  <c r="J4350" i="34"/>
  <c r="I4350" i="34"/>
  <c r="H4350" i="34"/>
  <c r="D4350" i="34"/>
  <c r="A4350" i="34"/>
  <c r="J4349" i="34"/>
  <c r="I4349" i="34"/>
  <c r="H4349" i="34"/>
  <c r="D4349" i="34"/>
  <c r="E4349" i="34" s="1"/>
  <c r="F4349" i="34" s="1"/>
  <c r="C4349" i="34"/>
  <c r="B4349" i="34"/>
  <c r="A4349" i="34"/>
  <c r="J4348" i="34"/>
  <c r="I4348" i="34"/>
  <c r="H4348" i="34"/>
  <c r="D4348" i="34"/>
  <c r="E4348" i="34" s="1"/>
  <c r="F4348" i="34" s="1"/>
  <c r="C4348" i="34"/>
  <c r="B4348" i="34"/>
  <c r="A4348" i="34"/>
  <c r="J4347" i="34"/>
  <c r="I4347" i="34"/>
  <c r="H4347" i="34"/>
  <c r="A4347" i="34"/>
  <c r="C4347" i="34" s="1"/>
  <c r="J4346" i="34"/>
  <c r="I4346" i="34"/>
  <c r="H4346" i="34"/>
  <c r="D4346" i="34"/>
  <c r="E4346" i="34" s="1"/>
  <c r="F4346" i="34" s="1"/>
  <c r="C4346" i="34"/>
  <c r="B4346" i="34"/>
  <c r="A4346" i="34"/>
  <c r="J4345" i="34"/>
  <c r="I4345" i="34"/>
  <c r="H4345" i="34"/>
  <c r="A4345" i="34"/>
  <c r="J4344" i="34"/>
  <c r="I4344" i="34"/>
  <c r="H4344" i="34"/>
  <c r="A4344" i="34"/>
  <c r="J4343" i="34"/>
  <c r="I4343" i="34"/>
  <c r="H4343" i="34"/>
  <c r="E4343" i="34"/>
  <c r="F4343" i="34" s="1"/>
  <c r="D4343" i="34"/>
  <c r="C4343" i="34"/>
  <c r="B4343" i="34"/>
  <c r="A4343" i="34"/>
  <c r="J4342" i="34"/>
  <c r="I4342" i="34"/>
  <c r="H4342" i="34"/>
  <c r="D4342" i="34"/>
  <c r="C4342" i="34"/>
  <c r="B4342" i="34"/>
  <c r="A4342" i="34"/>
  <c r="J4341" i="34"/>
  <c r="I4341" i="34"/>
  <c r="H4341" i="34"/>
  <c r="B4341" i="34"/>
  <c r="A4341" i="34"/>
  <c r="C4341" i="34" s="1"/>
  <c r="J4340" i="34"/>
  <c r="I4340" i="34"/>
  <c r="H4340" i="34"/>
  <c r="D4340" i="34"/>
  <c r="E4340" i="34" s="1"/>
  <c r="F4340" i="34" s="1"/>
  <c r="C4340" i="34"/>
  <c r="B4340" i="34"/>
  <c r="A4340" i="34"/>
  <c r="J4339" i="34"/>
  <c r="I4339" i="34"/>
  <c r="H4339" i="34"/>
  <c r="C4339" i="34"/>
  <c r="B4339" i="34"/>
  <c r="A4339" i="34"/>
  <c r="D4339" i="34" s="1"/>
  <c r="J4338" i="34"/>
  <c r="I4338" i="34"/>
  <c r="H4338" i="34"/>
  <c r="D4338" i="34"/>
  <c r="A4338" i="34"/>
  <c r="J4337" i="34"/>
  <c r="I4337" i="34"/>
  <c r="H4337" i="34"/>
  <c r="D4337" i="34"/>
  <c r="E4337" i="34" s="1"/>
  <c r="F4337" i="34" s="1"/>
  <c r="C4337" i="34"/>
  <c r="B4337" i="34"/>
  <c r="A4337" i="34"/>
  <c r="J4336" i="34"/>
  <c r="I4336" i="34"/>
  <c r="H4336" i="34"/>
  <c r="D4336" i="34"/>
  <c r="C4336" i="34"/>
  <c r="B4336" i="34"/>
  <c r="A4336" i="34"/>
  <c r="J4335" i="34"/>
  <c r="I4335" i="34"/>
  <c r="H4335" i="34"/>
  <c r="D4335" i="34"/>
  <c r="E4335" i="34" s="1"/>
  <c r="F4335" i="34" s="1"/>
  <c r="B4335" i="34"/>
  <c r="A4335" i="34"/>
  <c r="C4335" i="34" s="1"/>
  <c r="J4334" i="34"/>
  <c r="I4334" i="34"/>
  <c r="H4334" i="34"/>
  <c r="D4334" i="34"/>
  <c r="C4334" i="34"/>
  <c r="B4334" i="34"/>
  <c r="A4334" i="34"/>
  <c r="J4333" i="34"/>
  <c r="I4333" i="34"/>
  <c r="H4333" i="34"/>
  <c r="C4333" i="34"/>
  <c r="A4333" i="34"/>
  <c r="D4333" i="34" s="1"/>
  <c r="J4332" i="34"/>
  <c r="I4332" i="34"/>
  <c r="H4332" i="34"/>
  <c r="A4332" i="34"/>
  <c r="J4331" i="34"/>
  <c r="I4331" i="34"/>
  <c r="H4331" i="34"/>
  <c r="D4331" i="34"/>
  <c r="C4331" i="34"/>
  <c r="B4331" i="34"/>
  <c r="A4331" i="34"/>
  <c r="J4330" i="34"/>
  <c r="I4330" i="34"/>
  <c r="H4330" i="34"/>
  <c r="D4330" i="34"/>
  <c r="E4330" i="34" s="1"/>
  <c r="F4330" i="34" s="1"/>
  <c r="C4330" i="34"/>
  <c r="B4330" i="34"/>
  <c r="A4330" i="34"/>
  <c r="J4329" i="34"/>
  <c r="I4329" i="34"/>
  <c r="H4329" i="34"/>
  <c r="A4329" i="34"/>
  <c r="J4328" i="34"/>
  <c r="I4328" i="34"/>
  <c r="H4328" i="34"/>
  <c r="D4328" i="34"/>
  <c r="E4328" i="34" s="1"/>
  <c r="F4328" i="34" s="1"/>
  <c r="C4328" i="34"/>
  <c r="B4328" i="34"/>
  <c r="A4328" i="34"/>
  <c r="J4327" i="34"/>
  <c r="I4327" i="34"/>
  <c r="H4327" i="34"/>
  <c r="A4327" i="34"/>
  <c r="D4327" i="34" s="1"/>
  <c r="J4326" i="34"/>
  <c r="I4326" i="34"/>
  <c r="H4326" i="34"/>
  <c r="D4326" i="34"/>
  <c r="A4326" i="34"/>
  <c r="J4325" i="34"/>
  <c r="I4325" i="34"/>
  <c r="H4325" i="34"/>
  <c r="D4325" i="34"/>
  <c r="B4325" i="34"/>
  <c r="A4325" i="34"/>
  <c r="C4325" i="34" s="1"/>
  <c r="J4324" i="34"/>
  <c r="I4324" i="34"/>
  <c r="H4324" i="34"/>
  <c r="D4324" i="34"/>
  <c r="E4324" i="34" s="1"/>
  <c r="F4324" i="34" s="1"/>
  <c r="C4324" i="34"/>
  <c r="B4324" i="34"/>
  <c r="A4324" i="34"/>
  <c r="J4323" i="34"/>
  <c r="I4323" i="34"/>
  <c r="H4323" i="34"/>
  <c r="A4323" i="34"/>
  <c r="J4322" i="34"/>
  <c r="I4322" i="34"/>
  <c r="H4322" i="34"/>
  <c r="D4322" i="34"/>
  <c r="E4322" i="34" s="1"/>
  <c r="F4322" i="34" s="1"/>
  <c r="C4322" i="34"/>
  <c r="B4322" i="34"/>
  <c r="A4322" i="34"/>
  <c r="J4321" i="34"/>
  <c r="I4321" i="34"/>
  <c r="H4321" i="34"/>
  <c r="A4321" i="34"/>
  <c r="D4321" i="34" s="1"/>
  <c r="J4320" i="34"/>
  <c r="I4320" i="34"/>
  <c r="H4320" i="34"/>
  <c r="D4320" i="34"/>
  <c r="A4320" i="34"/>
  <c r="J4319" i="34"/>
  <c r="I4319" i="34"/>
  <c r="H4319" i="34"/>
  <c r="D4319" i="34"/>
  <c r="B4319" i="34"/>
  <c r="A4319" i="34"/>
  <c r="C4319" i="34" s="1"/>
  <c r="J4318" i="34"/>
  <c r="I4318" i="34"/>
  <c r="H4318" i="34"/>
  <c r="A4318" i="34"/>
  <c r="D4318" i="34" s="1"/>
  <c r="J4317" i="34"/>
  <c r="I4317" i="34"/>
  <c r="H4317" i="34"/>
  <c r="D4317" i="34"/>
  <c r="C4317" i="34"/>
  <c r="E4317" i="34" s="1"/>
  <c r="F4317" i="34" s="1"/>
  <c r="B4317" i="34"/>
  <c r="A4317" i="34"/>
  <c r="J4316" i="34"/>
  <c r="I4316" i="34"/>
  <c r="H4316" i="34"/>
  <c r="A4316" i="34"/>
  <c r="J4315" i="34"/>
  <c r="I4315" i="34"/>
  <c r="H4315" i="34"/>
  <c r="D4315" i="34"/>
  <c r="B4315" i="34"/>
  <c r="A4315" i="34"/>
  <c r="C4315" i="34" s="1"/>
  <c r="J4314" i="34"/>
  <c r="I4314" i="34"/>
  <c r="H4314" i="34"/>
  <c r="D4314" i="34"/>
  <c r="E4314" i="34" s="1"/>
  <c r="F4314" i="34" s="1"/>
  <c r="C4314" i="34"/>
  <c r="B4314" i="34"/>
  <c r="A4314" i="34"/>
  <c r="J4313" i="34"/>
  <c r="I4313" i="34"/>
  <c r="H4313" i="34"/>
  <c r="C4313" i="34"/>
  <c r="B4313" i="34"/>
  <c r="A4313" i="34"/>
  <c r="D4313" i="34" s="1"/>
  <c r="E4313" i="34" s="1"/>
  <c r="F4313" i="34" s="1"/>
  <c r="J4312" i="34"/>
  <c r="I4312" i="34"/>
  <c r="H4312" i="34"/>
  <c r="A4312" i="34"/>
  <c r="D4312" i="34" s="1"/>
  <c r="J4311" i="34"/>
  <c r="I4311" i="34"/>
  <c r="H4311" i="34"/>
  <c r="D4311" i="34"/>
  <c r="C4311" i="34"/>
  <c r="E4311" i="34" s="1"/>
  <c r="F4311" i="34" s="1"/>
  <c r="B4311" i="34"/>
  <c r="A4311" i="34"/>
  <c r="J4310" i="34"/>
  <c r="I4310" i="34"/>
  <c r="H4310" i="34"/>
  <c r="A4310" i="34"/>
  <c r="J4309" i="34"/>
  <c r="I4309" i="34"/>
  <c r="H4309" i="34"/>
  <c r="D4309" i="34"/>
  <c r="E4309" i="34" s="1"/>
  <c r="F4309" i="34" s="1"/>
  <c r="B4309" i="34"/>
  <c r="A4309" i="34"/>
  <c r="C4309" i="34" s="1"/>
  <c r="J4308" i="34"/>
  <c r="I4308" i="34"/>
  <c r="H4308" i="34"/>
  <c r="D4308" i="34"/>
  <c r="E4308" i="34" s="1"/>
  <c r="F4308" i="34" s="1"/>
  <c r="C4308" i="34"/>
  <c r="B4308" i="34"/>
  <c r="A4308" i="34"/>
  <c r="J4307" i="34"/>
  <c r="I4307" i="34"/>
  <c r="H4307" i="34"/>
  <c r="C4307" i="34"/>
  <c r="B4307" i="34"/>
  <c r="A4307" i="34"/>
  <c r="D4307" i="34" s="1"/>
  <c r="J4306" i="34"/>
  <c r="I4306" i="34"/>
  <c r="H4306" i="34"/>
  <c r="A4306" i="34"/>
  <c r="D4306" i="34" s="1"/>
  <c r="J4305" i="34"/>
  <c r="I4305" i="34"/>
  <c r="H4305" i="34"/>
  <c r="D4305" i="34"/>
  <c r="C4305" i="34"/>
  <c r="E4305" i="34" s="1"/>
  <c r="F4305" i="34" s="1"/>
  <c r="B4305" i="34"/>
  <c r="A4305" i="34"/>
  <c r="J4304" i="34"/>
  <c r="I4304" i="34"/>
  <c r="H4304" i="34"/>
  <c r="A4304" i="34"/>
  <c r="J4303" i="34"/>
  <c r="I4303" i="34"/>
  <c r="H4303" i="34"/>
  <c r="D4303" i="34"/>
  <c r="E4303" i="34" s="1"/>
  <c r="F4303" i="34" s="1"/>
  <c r="B4303" i="34"/>
  <c r="A4303" i="34"/>
  <c r="C4303" i="34" s="1"/>
  <c r="J4302" i="34"/>
  <c r="I4302" i="34"/>
  <c r="H4302" i="34"/>
  <c r="D4302" i="34"/>
  <c r="E4302" i="34" s="1"/>
  <c r="F4302" i="34" s="1"/>
  <c r="C4302" i="34"/>
  <c r="B4302" i="34"/>
  <c r="A4302" i="34"/>
  <c r="J4301" i="34"/>
  <c r="I4301" i="34"/>
  <c r="H4301" i="34"/>
  <c r="C4301" i="34"/>
  <c r="B4301" i="34"/>
  <c r="A4301" i="34"/>
  <c r="D4301" i="34" s="1"/>
  <c r="E4301" i="34" s="1"/>
  <c r="F4301" i="34" s="1"/>
  <c r="J4300" i="34"/>
  <c r="I4300" i="34"/>
  <c r="H4300" i="34"/>
  <c r="A4300" i="34"/>
  <c r="D4300" i="34" s="1"/>
  <c r="J4299" i="34"/>
  <c r="I4299" i="34"/>
  <c r="H4299" i="34"/>
  <c r="D4299" i="34"/>
  <c r="C4299" i="34"/>
  <c r="E4299" i="34" s="1"/>
  <c r="F4299" i="34" s="1"/>
  <c r="B4299" i="34"/>
  <c r="A4299" i="34"/>
  <c r="J4298" i="34"/>
  <c r="I4298" i="34"/>
  <c r="H4298" i="34"/>
  <c r="A4298" i="34"/>
  <c r="J4297" i="34"/>
  <c r="I4297" i="34"/>
  <c r="H4297" i="34"/>
  <c r="D4297" i="34"/>
  <c r="B4297" i="34"/>
  <c r="A4297" i="34"/>
  <c r="C4297" i="34" s="1"/>
  <c r="J4296" i="34"/>
  <c r="I4296" i="34"/>
  <c r="H4296" i="34"/>
  <c r="D4296" i="34"/>
  <c r="E4296" i="34" s="1"/>
  <c r="F4296" i="34" s="1"/>
  <c r="C4296" i="34"/>
  <c r="B4296" i="34"/>
  <c r="A4296" i="34"/>
  <c r="J4295" i="34"/>
  <c r="I4295" i="34"/>
  <c r="H4295" i="34"/>
  <c r="C4295" i="34"/>
  <c r="B4295" i="34"/>
  <c r="A4295" i="34"/>
  <c r="D4295" i="34" s="1"/>
  <c r="E4295" i="34" s="1"/>
  <c r="F4295" i="34" s="1"/>
  <c r="J4294" i="34"/>
  <c r="I4294" i="34"/>
  <c r="H4294" i="34"/>
  <c r="A4294" i="34"/>
  <c r="D4294" i="34" s="1"/>
  <c r="J4293" i="34"/>
  <c r="I4293" i="34"/>
  <c r="H4293" i="34"/>
  <c r="D4293" i="34"/>
  <c r="C4293" i="34"/>
  <c r="E4293" i="34" s="1"/>
  <c r="F4293" i="34" s="1"/>
  <c r="B4293" i="34"/>
  <c r="A4293" i="34"/>
  <c r="J4292" i="34"/>
  <c r="I4292" i="34"/>
  <c r="H4292" i="34"/>
  <c r="A4292" i="34"/>
  <c r="J4291" i="34"/>
  <c r="I4291" i="34"/>
  <c r="H4291" i="34"/>
  <c r="D4291" i="34"/>
  <c r="B4291" i="34"/>
  <c r="A4291" i="34"/>
  <c r="C4291" i="34" s="1"/>
  <c r="J4290" i="34"/>
  <c r="I4290" i="34"/>
  <c r="H4290" i="34"/>
  <c r="D4290" i="34"/>
  <c r="E4290" i="34" s="1"/>
  <c r="F4290" i="34" s="1"/>
  <c r="C4290" i="34"/>
  <c r="B4290" i="34"/>
  <c r="A4290" i="34"/>
  <c r="J4289" i="34"/>
  <c r="I4289" i="34"/>
  <c r="H4289" i="34"/>
  <c r="C4289" i="34"/>
  <c r="B4289" i="34"/>
  <c r="A4289" i="34"/>
  <c r="D4289" i="34" s="1"/>
  <c r="J4288" i="34"/>
  <c r="I4288" i="34"/>
  <c r="H4288" i="34"/>
  <c r="A4288" i="34"/>
  <c r="D4288" i="34" s="1"/>
  <c r="J4287" i="34"/>
  <c r="I4287" i="34"/>
  <c r="H4287" i="34"/>
  <c r="D4287" i="34"/>
  <c r="C4287" i="34"/>
  <c r="E4287" i="34" s="1"/>
  <c r="F4287" i="34" s="1"/>
  <c r="B4287" i="34"/>
  <c r="A4287" i="34"/>
  <c r="J4286" i="34"/>
  <c r="I4286" i="34"/>
  <c r="H4286" i="34"/>
  <c r="A4286" i="34"/>
  <c r="J4285" i="34"/>
  <c r="I4285" i="34"/>
  <c r="H4285" i="34"/>
  <c r="D4285" i="34"/>
  <c r="B4285" i="34"/>
  <c r="A4285" i="34"/>
  <c r="C4285" i="34" s="1"/>
  <c r="J4284" i="34"/>
  <c r="I4284" i="34"/>
  <c r="H4284" i="34"/>
  <c r="D4284" i="34"/>
  <c r="E4284" i="34" s="1"/>
  <c r="F4284" i="34" s="1"/>
  <c r="C4284" i="34"/>
  <c r="B4284" i="34"/>
  <c r="A4284" i="34"/>
  <c r="J4283" i="34"/>
  <c r="I4283" i="34"/>
  <c r="H4283" i="34"/>
  <c r="C4283" i="34"/>
  <c r="B4283" i="34"/>
  <c r="A4283" i="34"/>
  <c r="D4283" i="34" s="1"/>
  <c r="E4283" i="34" s="1"/>
  <c r="F4283" i="34" s="1"/>
  <c r="J4282" i="34"/>
  <c r="I4282" i="34"/>
  <c r="H4282" i="34"/>
  <c r="A4282" i="34"/>
  <c r="D4282" i="34" s="1"/>
  <c r="J4281" i="34"/>
  <c r="I4281" i="34"/>
  <c r="H4281" i="34"/>
  <c r="D4281" i="34"/>
  <c r="C4281" i="34"/>
  <c r="E4281" i="34" s="1"/>
  <c r="F4281" i="34" s="1"/>
  <c r="B4281" i="34"/>
  <c r="A4281" i="34"/>
  <c r="J4280" i="34"/>
  <c r="I4280" i="34"/>
  <c r="H4280" i="34"/>
  <c r="A4280" i="34"/>
  <c r="J4279" i="34"/>
  <c r="I4279" i="34"/>
  <c r="H4279" i="34"/>
  <c r="D4279" i="34"/>
  <c r="B4279" i="34"/>
  <c r="A4279" i="34"/>
  <c r="C4279" i="34" s="1"/>
  <c r="J4278" i="34"/>
  <c r="I4278" i="34"/>
  <c r="H4278" i="34"/>
  <c r="D4278" i="34"/>
  <c r="E4278" i="34" s="1"/>
  <c r="F4278" i="34" s="1"/>
  <c r="C4278" i="34"/>
  <c r="B4278" i="34"/>
  <c r="A4278" i="34"/>
  <c r="J4277" i="34"/>
  <c r="I4277" i="34"/>
  <c r="H4277" i="34"/>
  <c r="C4277" i="34"/>
  <c r="B4277" i="34"/>
  <c r="A4277" i="34"/>
  <c r="D4277" i="34" s="1"/>
  <c r="J4276" i="34"/>
  <c r="I4276" i="34"/>
  <c r="H4276" i="34"/>
  <c r="A4276" i="34"/>
  <c r="D4276" i="34" s="1"/>
  <c r="J4275" i="34"/>
  <c r="I4275" i="34"/>
  <c r="H4275" i="34"/>
  <c r="D4275" i="34"/>
  <c r="C4275" i="34"/>
  <c r="E4275" i="34" s="1"/>
  <c r="F4275" i="34" s="1"/>
  <c r="B4275" i="34"/>
  <c r="A4275" i="34"/>
  <c r="J4274" i="34"/>
  <c r="I4274" i="34"/>
  <c r="H4274" i="34"/>
  <c r="A4274" i="34"/>
  <c r="J4273" i="34"/>
  <c r="I4273" i="34"/>
  <c r="H4273" i="34"/>
  <c r="D4273" i="34"/>
  <c r="B4273" i="34"/>
  <c r="A4273" i="34"/>
  <c r="C4273" i="34" s="1"/>
  <c r="J4272" i="34"/>
  <c r="I4272" i="34"/>
  <c r="H4272" i="34"/>
  <c r="D4272" i="34"/>
  <c r="E4272" i="34" s="1"/>
  <c r="F4272" i="34" s="1"/>
  <c r="C4272" i="34"/>
  <c r="B4272" i="34"/>
  <c r="A4272" i="34"/>
  <c r="J4271" i="34"/>
  <c r="I4271" i="34"/>
  <c r="H4271" i="34"/>
  <c r="C4271" i="34"/>
  <c r="B4271" i="34"/>
  <c r="A4271" i="34"/>
  <c r="D4271" i="34" s="1"/>
  <c r="E4271" i="34" s="1"/>
  <c r="F4271" i="34" s="1"/>
  <c r="J4270" i="34"/>
  <c r="I4270" i="34"/>
  <c r="H4270" i="34"/>
  <c r="A4270" i="34"/>
  <c r="D4270" i="34" s="1"/>
  <c r="J4269" i="34"/>
  <c r="I4269" i="34"/>
  <c r="H4269" i="34"/>
  <c r="D4269" i="34"/>
  <c r="C4269" i="34"/>
  <c r="E4269" i="34" s="1"/>
  <c r="F4269" i="34" s="1"/>
  <c r="B4269" i="34"/>
  <c r="A4269" i="34"/>
  <c r="J4268" i="34"/>
  <c r="I4268" i="34"/>
  <c r="H4268" i="34"/>
  <c r="A4268" i="34"/>
  <c r="J4267" i="34"/>
  <c r="I4267" i="34"/>
  <c r="H4267" i="34"/>
  <c r="D4267" i="34"/>
  <c r="E4267" i="34" s="1"/>
  <c r="F4267" i="34" s="1"/>
  <c r="B4267" i="34"/>
  <c r="A4267" i="34"/>
  <c r="C4267" i="34" s="1"/>
  <c r="J4266" i="34"/>
  <c r="I4266" i="34"/>
  <c r="H4266" i="34"/>
  <c r="D4266" i="34"/>
  <c r="E4266" i="34" s="1"/>
  <c r="F4266" i="34" s="1"/>
  <c r="C4266" i="34"/>
  <c r="B4266" i="34"/>
  <c r="A4266" i="34"/>
  <c r="J4265" i="34"/>
  <c r="I4265" i="34"/>
  <c r="H4265" i="34"/>
  <c r="C4265" i="34"/>
  <c r="B4265" i="34"/>
  <c r="A4265" i="34"/>
  <c r="D4265" i="34" s="1"/>
  <c r="J4264" i="34"/>
  <c r="I4264" i="34"/>
  <c r="H4264" i="34"/>
  <c r="A4264" i="34"/>
  <c r="D4264" i="34" s="1"/>
  <c r="J4263" i="34"/>
  <c r="I4263" i="34"/>
  <c r="H4263" i="34"/>
  <c r="D4263" i="34"/>
  <c r="C4263" i="34"/>
  <c r="E4263" i="34" s="1"/>
  <c r="F4263" i="34" s="1"/>
  <c r="B4263" i="34"/>
  <c r="A4263" i="34"/>
  <c r="J4262" i="34"/>
  <c r="I4262" i="34"/>
  <c r="H4262" i="34"/>
  <c r="A4262" i="34"/>
  <c r="J4261" i="34"/>
  <c r="I4261" i="34"/>
  <c r="H4261" i="34"/>
  <c r="D4261" i="34"/>
  <c r="E4261" i="34" s="1"/>
  <c r="F4261" i="34" s="1"/>
  <c r="B4261" i="34"/>
  <c r="A4261" i="34"/>
  <c r="C4261" i="34" s="1"/>
  <c r="J4260" i="34"/>
  <c r="I4260" i="34"/>
  <c r="H4260" i="34"/>
  <c r="D4260" i="34"/>
  <c r="E4260" i="34" s="1"/>
  <c r="F4260" i="34" s="1"/>
  <c r="C4260" i="34"/>
  <c r="B4260" i="34"/>
  <c r="A4260" i="34"/>
  <c r="J4259" i="34"/>
  <c r="I4259" i="34"/>
  <c r="H4259" i="34"/>
  <c r="C4259" i="34"/>
  <c r="B4259" i="34"/>
  <c r="A4259" i="34"/>
  <c r="D4259" i="34" s="1"/>
  <c r="E4259" i="34" s="1"/>
  <c r="F4259" i="34" s="1"/>
  <c r="J4258" i="34"/>
  <c r="I4258" i="34"/>
  <c r="H4258" i="34"/>
  <c r="A4258" i="34"/>
  <c r="D4258" i="34" s="1"/>
  <c r="J4257" i="34"/>
  <c r="I4257" i="34"/>
  <c r="H4257" i="34"/>
  <c r="D4257" i="34"/>
  <c r="C4257" i="34"/>
  <c r="E4257" i="34" s="1"/>
  <c r="F4257" i="34" s="1"/>
  <c r="B4257" i="34"/>
  <c r="A4257" i="34"/>
  <c r="J4256" i="34"/>
  <c r="I4256" i="34"/>
  <c r="H4256" i="34"/>
  <c r="A4256" i="34"/>
  <c r="J4255" i="34"/>
  <c r="I4255" i="34"/>
  <c r="H4255" i="34"/>
  <c r="F4255" i="34"/>
  <c r="D4255" i="34"/>
  <c r="E4255" i="34" s="1"/>
  <c r="B4255" i="34"/>
  <c r="A4255" i="34"/>
  <c r="C4255" i="34" s="1"/>
  <c r="J4254" i="34"/>
  <c r="I4254" i="34"/>
  <c r="H4254" i="34"/>
  <c r="D4254" i="34"/>
  <c r="E4254" i="34" s="1"/>
  <c r="F4254" i="34" s="1"/>
  <c r="C4254" i="34"/>
  <c r="B4254" i="34"/>
  <c r="A4254" i="34"/>
  <c r="J4253" i="34"/>
  <c r="I4253" i="34"/>
  <c r="H4253" i="34"/>
  <c r="C4253" i="34"/>
  <c r="B4253" i="34"/>
  <c r="A4253" i="34"/>
  <c r="D4253" i="34" s="1"/>
  <c r="E4253" i="34" s="1"/>
  <c r="F4253" i="34" s="1"/>
  <c r="J4252" i="34"/>
  <c r="I4252" i="34"/>
  <c r="H4252" i="34"/>
  <c r="A4252" i="34"/>
  <c r="D4252" i="34" s="1"/>
  <c r="J4251" i="34"/>
  <c r="I4251" i="34"/>
  <c r="H4251" i="34"/>
  <c r="D4251" i="34"/>
  <c r="C4251" i="34"/>
  <c r="E4251" i="34" s="1"/>
  <c r="F4251" i="34" s="1"/>
  <c r="B4251" i="34"/>
  <c r="A4251" i="34"/>
  <c r="J4250" i="34"/>
  <c r="I4250" i="34"/>
  <c r="H4250" i="34"/>
  <c r="A4250" i="34"/>
  <c r="J4249" i="34"/>
  <c r="I4249" i="34"/>
  <c r="H4249" i="34"/>
  <c r="D4249" i="34"/>
  <c r="B4249" i="34"/>
  <c r="A4249" i="34"/>
  <c r="C4249" i="34" s="1"/>
  <c r="J4248" i="34"/>
  <c r="I4248" i="34"/>
  <c r="H4248" i="34"/>
  <c r="D4248" i="34"/>
  <c r="E4248" i="34" s="1"/>
  <c r="F4248" i="34" s="1"/>
  <c r="C4248" i="34"/>
  <c r="B4248" i="34"/>
  <c r="A4248" i="34"/>
  <c r="J4247" i="34"/>
  <c r="I4247" i="34"/>
  <c r="H4247" i="34"/>
  <c r="C4247" i="34"/>
  <c r="B4247" i="34"/>
  <c r="A4247" i="34"/>
  <c r="D4247" i="34" s="1"/>
  <c r="J4246" i="34"/>
  <c r="I4246" i="34"/>
  <c r="H4246" i="34"/>
  <c r="A4246" i="34"/>
  <c r="D4246" i="34" s="1"/>
  <c r="J4245" i="34"/>
  <c r="I4245" i="34"/>
  <c r="H4245" i="34"/>
  <c r="D4245" i="34"/>
  <c r="C4245" i="34"/>
  <c r="E4245" i="34" s="1"/>
  <c r="F4245" i="34" s="1"/>
  <c r="B4245" i="34"/>
  <c r="A4245" i="34"/>
  <c r="J4244" i="34"/>
  <c r="I4244" i="34"/>
  <c r="H4244" i="34"/>
  <c r="A4244" i="34"/>
  <c r="J4243" i="34"/>
  <c r="I4243" i="34"/>
  <c r="H4243" i="34"/>
  <c r="D4243" i="34"/>
  <c r="B4243" i="34"/>
  <c r="A4243" i="34"/>
  <c r="C4243" i="34" s="1"/>
  <c r="J4242" i="34"/>
  <c r="I4242" i="34"/>
  <c r="H4242" i="34"/>
  <c r="D4242" i="34"/>
  <c r="E4242" i="34" s="1"/>
  <c r="F4242" i="34" s="1"/>
  <c r="C4242" i="34"/>
  <c r="B4242" i="34"/>
  <c r="A4242" i="34"/>
  <c r="J4241" i="34"/>
  <c r="I4241" i="34"/>
  <c r="H4241" i="34"/>
  <c r="C4241" i="34"/>
  <c r="B4241" i="34"/>
  <c r="A4241" i="34"/>
  <c r="D4241" i="34" s="1"/>
  <c r="E4241" i="34" s="1"/>
  <c r="F4241" i="34" s="1"/>
  <c r="J4240" i="34"/>
  <c r="I4240" i="34"/>
  <c r="H4240" i="34"/>
  <c r="A4240" i="34"/>
  <c r="D4240" i="34" s="1"/>
  <c r="J4239" i="34"/>
  <c r="I4239" i="34"/>
  <c r="H4239" i="34"/>
  <c r="D4239" i="34"/>
  <c r="C4239" i="34"/>
  <c r="E4239" i="34" s="1"/>
  <c r="F4239" i="34" s="1"/>
  <c r="B4239" i="34"/>
  <c r="A4239" i="34"/>
  <c r="J4238" i="34"/>
  <c r="I4238" i="34"/>
  <c r="H4238" i="34"/>
  <c r="A4238" i="34"/>
  <c r="J4237" i="34"/>
  <c r="I4237" i="34"/>
  <c r="H4237" i="34"/>
  <c r="D4237" i="34"/>
  <c r="E4237" i="34" s="1"/>
  <c r="F4237" i="34" s="1"/>
  <c r="B4237" i="34"/>
  <c r="A4237" i="34"/>
  <c r="C4237" i="34" s="1"/>
  <c r="J4236" i="34"/>
  <c r="I4236" i="34"/>
  <c r="H4236" i="34"/>
  <c r="D4236" i="34"/>
  <c r="E4236" i="34" s="1"/>
  <c r="F4236" i="34" s="1"/>
  <c r="C4236" i="34"/>
  <c r="B4236" i="34"/>
  <c r="A4236" i="34"/>
  <c r="J4235" i="34"/>
  <c r="I4235" i="34"/>
  <c r="H4235" i="34"/>
  <c r="C4235" i="34"/>
  <c r="B4235" i="34"/>
  <c r="A4235" i="34"/>
  <c r="D4235" i="34" s="1"/>
  <c r="J4234" i="34"/>
  <c r="I4234" i="34"/>
  <c r="H4234" i="34"/>
  <c r="A4234" i="34"/>
  <c r="D4234" i="34" s="1"/>
  <c r="J4233" i="34"/>
  <c r="I4233" i="34"/>
  <c r="H4233" i="34"/>
  <c r="F4233" i="34"/>
  <c r="D4233" i="34"/>
  <c r="C4233" i="34"/>
  <c r="E4233" i="34" s="1"/>
  <c r="B4233" i="34"/>
  <c r="A4233" i="34"/>
  <c r="J4232" i="34"/>
  <c r="I4232" i="34"/>
  <c r="H4232" i="34"/>
  <c r="A4232" i="34"/>
  <c r="J4231" i="34"/>
  <c r="I4231" i="34"/>
  <c r="H4231" i="34"/>
  <c r="D4231" i="34"/>
  <c r="E4231" i="34" s="1"/>
  <c r="F4231" i="34" s="1"/>
  <c r="B4231" i="34"/>
  <c r="A4231" i="34"/>
  <c r="C4231" i="34" s="1"/>
  <c r="J4230" i="34"/>
  <c r="I4230" i="34"/>
  <c r="H4230" i="34"/>
  <c r="D4230" i="34"/>
  <c r="E4230" i="34" s="1"/>
  <c r="F4230" i="34" s="1"/>
  <c r="C4230" i="34"/>
  <c r="B4230" i="34"/>
  <c r="A4230" i="34"/>
  <c r="J4229" i="34"/>
  <c r="I4229" i="34"/>
  <c r="H4229" i="34"/>
  <c r="C4229" i="34"/>
  <c r="B4229" i="34"/>
  <c r="A4229" i="34"/>
  <c r="D4229" i="34" s="1"/>
  <c r="J4228" i="34"/>
  <c r="I4228" i="34"/>
  <c r="H4228" i="34"/>
  <c r="A4228" i="34"/>
  <c r="D4228" i="34" s="1"/>
  <c r="J4227" i="34"/>
  <c r="I4227" i="34"/>
  <c r="H4227" i="34"/>
  <c r="D4227" i="34"/>
  <c r="C4227" i="34"/>
  <c r="E4227" i="34" s="1"/>
  <c r="F4227" i="34" s="1"/>
  <c r="B4227" i="34"/>
  <c r="A4227" i="34"/>
  <c r="J4226" i="34"/>
  <c r="I4226" i="34"/>
  <c r="H4226" i="34"/>
  <c r="A4226" i="34"/>
  <c r="J4225" i="34"/>
  <c r="I4225" i="34"/>
  <c r="H4225" i="34"/>
  <c r="D4225" i="34"/>
  <c r="B4225" i="34"/>
  <c r="A4225" i="34"/>
  <c r="C4225" i="34" s="1"/>
  <c r="J4224" i="34"/>
  <c r="I4224" i="34"/>
  <c r="H4224" i="34"/>
  <c r="D4224" i="34"/>
  <c r="E4224" i="34" s="1"/>
  <c r="F4224" i="34" s="1"/>
  <c r="C4224" i="34"/>
  <c r="B4224" i="34"/>
  <c r="A4224" i="34"/>
  <c r="J4223" i="34"/>
  <c r="I4223" i="34"/>
  <c r="H4223" i="34"/>
  <c r="C4223" i="34"/>
  <c r="B4223" i="34"/>
  <c r="A4223" i="34"/>
  <c r="D4223" i="34" s="1"/>
  <c r="E4223" i="34" s="1"/>
  <c r="F4223" i="34" s="1"/>
  <c r="J4222" i="34"/>
  <c r="I4222" i="34"/>
  <c r="H4222" i="34"/>
  <c r="A4222" i="34"/>
  <c r="D4222" i="34" s="1"/>
  <c r="J4221" i="34"/>
  <c r="I4221" i="34"/>
  <c r="H4221" i="34"/>
  <c r="F4221" i="34"/>
  <c r="D4221" i="34"/>
  <c r="C4221" i="34"/>
  <c r="E4221" i="34" s="1"/>
  <c r="B4221" i="34"/>
  <c r="A4221" i="34"/>
  <c r="J4220" i="34"/>
  <c r="I4220" i="34"/>
  <c r="H4220" i="34"/>
  <c r="D4220" i="34"/>
  <c r="A4220" i="34"/>
  <c r="J4219" i="34"/>
  <c r="I4219" i="34"/>
  <c r="H4219" i="34"/>
  <c r="D4219" i="34"/>
  <c r="B4219" i="34"/>
  <c r="A4219" i="34"/>
  <c r="C4219" i="34" s="1"/>
  <c r="J4218" i="34"/>
  <c r="I4218" i="34"/>
  <c r="H4218" i="34"/>
  <c r="D4218" i="34"/>
  <c r="E4218" i="34" s="1"/>
  <c r="F4218" i="34" s="1"/>
  <c r="C4218" i="34"/>
  <c r="B4218" i="34"/>
  <c r="A4218" i="34"/>
  <c r="J4217" i="34"/>
  <c r="I4217" i="34"/>
  <c r="H4217" i="34"/>
  <c r="C4217" i="34"/>
  <c r="B4217" i="34"/>
  <c r="A4217" i="34"/>
  <c r="D4217" i="34" s="1"/>
  <c r="E4217" i="34" s="1"/>
  <c r="F4217" i="34" s="1"/>
  <c r="J4216" i="34"/>
  <c r="I4216" i="34"/>
  <c r="H4216" i="34"/>
  <c r="A4216" i="34"/>
  <c r="D4216" i="34" s="1"/>
  <c r="J4215" i="34"/>
  <c r="I4215" i="34"/>
  <c r="H4215" i="34"/>
  <c r="D4215" i="34"/>
  <c r="C4215" i="34"/>
  <c r="E4215" i="34" s="1"/>
  <c r="F4215" i="34" s="1"/>
  <c r="B4215" i="34"/>
  <c r="A4215" i="34"/>
  <c r="J4214" i="34"/>
  <c r="I4214" i="34"/>
  <c r="H4214" i="34"/>
  <c r="D4214" i="34"/>
  <c r="A4214" i="34"/>
  <c r="J4213" i="34"/>
  <c r="I4213" i="34"/>
  <c r="H4213" i="34"/>
  <c r="D4213" i="34"/>
  <c r="B4213" i="34"/>
  <c r="A4213" i="34"/>
  <c r="C4213" i="34" s="1"/>
  <c r="J4212" i="34"/>
  <c r="I4212" i="34"/>
  <c r="H4212" i="34"/>
  <c r="D4212" i="34"/>
  <c r="E4212" i="34" s="1"/>
  <c r="F4212" i="34" s="1"/>
  <c r="C4212" i="34"/>
  <c r="B4212" i="34"/>
  <c r="A4212" i="34"/>
  <c r="J4211" i="34"/>
  <c r="I4211" i="34"/>
  <c r="H4211" i="34"/>
  <c r="C4211" i="34"/>
  <c r="B4211" i="34"/>
  <c r="A4211" i="34"/>
  <c r="D4211" i="34" s="1"/>
  <c r="J4210" i="34"/>
  <c r="I4210" i="34"/>
  <c r="H4210" i="34"/>
  <c r="A4210" i="34"/>
  <c r="D4210" i="34" s="1"/>
  <c r="J4209" i="34"/>
  <c r="I4209" i="34"/>
  <c r="H4209" i="34"/>
  <c r="D4209" i="34"/>
  <c r="C4209" i="34"/>
  <c r="B4209" i="34"/>
  <c r="A4209" i="34"/>
  <c r="J4208" i="34"/>
  <c r="I4208" i="34"/>
  <c r="H4208" i="34"/>
  <c r="A4208" i="34"/>
  <c r="J4207" i="34"/>
  <c r="I4207" i="34"/>
  <c r="H4207" i="34"/>
  <c r="D4207" i="34"/>
  <c r="E4207" i="34" s="1"/>
  <c r="F4207" i="34" s="1"/>
  <c r="B4207" i="34"/>
  <c r="A4207" i="34"/>
  <c r="C4207" i="34" s="1"/>
  <c r="J4206" i="34"/>
  <c r="I4206" i="34"/>
  <c r="H4206" i="34"/>
  <c r="D4206" i="34"/>
  <c r="E4206" i="34" s="1"/>
  <c r="F4206" i="34" s="1"/>
  <c r="C4206" i="34"/>
  <c r="B4206" i="34"/>
  <c r="A4206" i="34"/>
  <c r="J4205" i="34"/>
  <c r="I4205" i="34"/>
  <c r="H4205" i="34"/>
  <c r="C4205" i="34"/>
  <c r="B4205" i="34"/>
  <c r="A4205" i="34"/>
  <c r="D4205" i="34" s="1"/>
  <c r="J4204" i="34"/>
  <c r="I4204" i="34"/>
  <c r="H4204" i="34"/>
  <c r="A4204" i="34"/>
  <c r="D4204" i="34" s="1"/>
  <c r="J4203" i="34"/>
  <c r="I4203" i="34"/>
  <c r="H4203" i="34"/>
  <c r="D4203" i="34"/>
  <c r="C4203" i="34"/>
  <c r="B4203" i="34"/>
  <c r="A4203" i="34"/>
  <c r="J4202" i="34"/>
  <c r="I4202" i="34"/>
  <c r="H4202" i="34"/>
  <c r="A4202" i="34"/>
  <c r="J4201" i="34"/>
  <c r="I4201" i="34"/>
  <c r="H4201" i="34"/>
  <c r="D4201" i="34"/>
  <c r="B4201" i="34"/>
  <c r="A4201" i="34"/>
  <c r="C4201" i="34" s="1"/>
  <c r="J4200" i="34"/>
  <c r="I4200" i="34"/>
  <c r="H4200" i="34"/>
  <c r="D4200" i="34"/>
  <c r="E4200" i="34" s="1"/>
  <c r="F4200" i="34" s="1"/>
  <c r="C4200" i="34"/>
  <c r="B4200" i="34"/>
  <c r="A4200" i="34"/>
  <c r="J4199" i="34"/>
  <c r="I4199" i="34"/>
  <c r="H4199" i="34"/>
  <c r="C4199" i="34"/>
  <c r="B4199" i="34"/>
  <c r="A4199" i="34"/>
  <c r="D4199" i="34" s="1"/>
  <c r="E4199" i="34" s="1"/>
  <c r="F4199" i="34" s="1"/>
  <c r="J4198" i="34"/>
  <c r="I4198" i="34"/>
  <c r="H4198" i="34"/>
  <c r="A4198" i="34"/>
  <c r="D4198" i="34" s="1"/>
  <c r="J4197" i="34"/>
  <c r="I4197" i="34"/>
  <c r="H4197" i="34"/>
  <c r="D4197" i="34"/>
  <c r="E4197" i="34" s="1"/>
  <c r="F4197" i="34" s="1"/>
  <c r="C4197" i="34"/>
  <c r="B4197" i="34"/>
  <c r="A4197" i="34"/>
  <c r="J4196" i="34"/>
  <c r="I4196" i="34"/>
  <c r="H4196" i="34"/>
  <c r="A4196" i="34"/>
  <c r="J4195" i="34"/>
  <c r="I4195" i="34"/>
  <c r="H4195" i="34"/>
  <c r="D4195" i="34"/>
  <c r="B4195" i="34"/>
  <c r="A4195" i="34"/>
  <c r="C4195" i="34" s="1"/>
  <c r="J4194" i="34"/>
  <c r="I4194" i="34"/>
  <c r="H4194" i="34"/>
  <c r="D4194" i="34"/>
  <c r="E4194" i="34" s="1"/>
  <c r="F4194" i="34" s="1"/>
  <c r="C4194" i="34"/>
  <c r="B4194" i="34"/>
  <c r="A4194" i="34"/>
  <c r="J4193" i="34"/>
  <c r="I4193" i="34"/>
  <c r="H4193" i="34"/>
  <c r="C4193" i="34"/>
  <c r="B4193" i="34"/>
  <c r="A4193" i="34"/>
  <c r="D4193" i="34" s="1"/>
  <c r="E4193" i="34" s="1"/>
  <c r="F4193" i="34" s="1"/>
  <c r="J4192" i="34"/>
  <c r="I4192" i="34"/>
  <c r="H4192" i="34"/>
  <c r="A4192" i="34"/>
  <c r="D4192" i="34" s="1"/>
  <c r="J4191" i="34"/>
  <c r="I4191" i="34"/>
  <c r="H4191" i="34"/>
  <c r="D4191" i="34"/>
  <c r="C4191" i="34"/>
  <c r="B4191" i="34"/>
  <c r="A4191" i="34"/>
  <c r="J4190" i="34"/>
  <c r="I4190" i="34"/>
  <c r="H4190" i="34"/>
  <c r="A4190" i="34"/>
  <c r="J4189" i="34"/>
  <c r="I4189" i="34"/>
  <c r="H4189" i="34"/>
  <c r="D4189" i="34"/>
  <c r="B4189" i="34"/>
  <c r="A4189" i="34"/>
  <c r="C4189" i="34" s="1"/>
  <c r="J4188" i="34"/>
  <c r="I4188" i="34"/>
  <c r="H4188" i="34"/>
  <c r="D4188" i="34"/>
  <c r="E4188" i="34" s="1"/>
  <c r="F4188" i="34" s="1"/>
  <c r="C4188" i="34"/>
  <c r="B4188" i="34"/>
  <c r="A4188" i="34"/>
  <c r="J4187" i="34"/>
  <c r="I4187" i="34"/>
  <c r="H4187" i="34"/>
  <c r="C4187" i="34"/>
  <c r="B4187" i="34"/>
  <c r="A4187" i="34"/>
  <c r="D4187" i="34" s="1"/>
  <c r="E4187" i="34" s="1"/>
  <c r="F4187" i="34" s="1"/>
  <c r="J4186" i="34"/>
  <c r="I4186" i="34"/>
  <c r="H4186" i="34"/>
  <c r="A4186" i="34"/>
  <c r="D4186" i="34" s="1"/>
  <c r="J4185" i="34"/>
  <c r="I4185" i="34"/>
  <c r="H4185" i="34"/>
  <c r="D4185" i="34"/>
  <c r="C4185" i="34"/>
  <c r="B4185" i="34"/>
  <c r="A4185" i="34"/>
  <c r="J4184" i="34"/>
  <c r="I4184" i="34"/>
  <c r="H4184" i="34"/>
  <c r="A4184" i="34"/>
  <c r="J4183" i="34"/>
  <c r="I4183" i="34"/>
  <c r="H4183" i="34"/>
  <c r="D4183" i="34"/>
  <c r="B4183" i="34"/>
  <c r="A4183" i="34"/>
  <c r="C4183" i="34" s="1"/>
  <c r="J4182" i="34"/>
  <c r="I4182" i="34"/>
  <c r="H4182" i="34"/>
  <c r="D4182" i="34"/>
  <c r="E4182" i="34" s="1"/>
  <c r="F4182" i="34" s="1"/>
  <c r="C4182" i="34"/>
  <c r="B4182" i="34"/>
  <c r="A4182" i="34"/>
  <c r="J4181" i="34"/>
  <c r="I4181" i="34"/>
  <c r="H4181" i="34"/>
  <c r="C4181" i="34"/>
  <c r="B4181" i="34"/>
  <c r="A4181" i="34"/>
  <c r="D4181" i="34" s="1"/>
  <c r="E4181" i="34" s="1"/>
  <c r="F4181" i="34" s="1"/>
  <c r="J4180" i="34"/>
  <c r="I4180" i="34"/>
  <c r="H4180" i="34"/>
  <c r="A4180" i="34"/>
  <c r="D4180" i="34" s="1"/>
  <c r="J4179" i="34"/>
  <c r="I4179" i="34"/>
  <c r="H4179" i="34"/>
  <c r="D4179" i="34"/>
  <c r="C4179" i="34"/>
  <c r="B4179" i="34"/>
  <c r="A4179" i="34"/>
  <c r="J4178" i="34"/>
  <c r="I4178" i="34"/>
  <c r="H4178" i="34"/>
  <c r="D4178" i="34"/>
  <c r="A4178" i="34"/>
  <c r="J4177" i="34"/>
  <c r="I4177" i="34"/>
  <c r="H4177" i="34"/>
  <c r="D4177" i="34"/>
  <c r="B4177" i="34"/>
  <c r="A4177" i="34"/>
  <c r="C4177" i="34" s="1"/>
  <c r="J4176" i="34"/>
  <c r="I4176" i="34"/>
  <c r="H4176" i="34"/>
  <c r="D4176" i="34"/>
  <c r="E4176" i="34" s="1"/>
  <c r="F4176" i="34" s="1"/>
  <c r="C4176" i="34"/>
  <c r="B4176" i="34"/>
  <c r="A4176" i="34"/>
  <c r="J4175" i="34"/>
  <c r="I4175" i="34"/>
  <c r="H4175" i="34"/>
  <c r="C4175" i="34"/>
  <c r="B4175" i="34"/>
  <c r="A4175" i="34"/>
  <c r="D4175" i="34" s="1"/>
  <c r="J4174" i="34"/>
  <c r="I4174" i="34"/>
  <c r="H4174" i="34"/>
  <c r="A4174" i="34"/>
  <c r="D4174" i="34" s="1"/>
  <c r="J4173" i="34"/>
  <c r="I4173" i="34"/>
  <c r="H4173" i="34"/>
  <c r="D4173" i="34"/>
  <c r="C4173" i="34"/>
  <c r="B4173" i="34"/>
  <c r="A4173" i="34"/>
  <c r="J4172" i="34"/>
  <c r="I4172" i="34"/>
  <c r="H4172" i="34"/>
  <c r="A4172" i="34"/>
  <c r="J4171" i="34"/>
  <c r="I4171" i="34"/>
  <c r="H4171" i="34"/>
  <c r="D4171" i="34"/>
  <c r="B4171" i="34"/>
  <c r="A4171" i="34"/>
  <c r="C4171" i="34" s="1"/>
  <c r="J4170" i="34"/>
  <c r="I4170" i="34"/>
  <c r="H4170" i="34"/>
  <c r="D4170" i="34"/>
  <c r="C4170" i="34"/>
  <c r="B4170" i="34"/>
  <c r="A4170" i="34"/>
  <c r="J4169" i="34"/>
  <c r="I4169" i="34"/>
  <c r="H4169" i="34"/>
  <c r="C4169" i="34"/>
  <c r="B4169" i="34"/>
  <c r="A4169" i="34"/>
  <c r="D4169" i="34" s="1"/>
  <c r="E4169" i="34" s="1"/>
  <c r="F4169" i="34" s="1"/>
  <c r="J4168" i="34"/>
  <c r="I4168" i="34"/>
  <c r="H4168" i="34"/>
  <c r="A4168" i="34"/>
  <c r="D4168" i="34" s="1"/>
  <c r="J4167" i="34"/>
  <c r="I4167" i="34"/>
  <c r="H4167" i="34"/>
  <c r="D4167" i="34"/>
  <c r="E4167" i="34" s="1"/>
  <c r="F4167" i="34" s="1"/>
  <c r="C4167" i="34"/>
  <c r="B4167" i="34"/>
  <c r="A4167" i="34"/>
  <c r="J4166" i="34"/>
  <c r="I4166" i="34"/>
  <c r="H4166" i="34"/>
  <c r="A4166" i="34"/>
  <c r="J4165" i="34"/>
  <c r="I4165" i="34"/>
  <c r="H4165" i="34"/>
  <c r="D4165" i="34"/>
  <c r="E4165" i="34" s="1"/>
  <c r="F4165" i="34" s="1"/>
  <c r="B4165" i="34"/>
  <c r="A4165" i="34"/>
  <c r="C4165" i="34" s="1"/>
  <c r="J4164" i="34"/>
  <c r="I4164" i="34"/>
  <c r="H4164" i="34"/>
  <c r="D4164" i="34"/>
  <c r="E4164" i="34" s="1"/>
  <c r="F4164" i="34" s="1"/>
  <c r="C4164" i="34"/>
  <c r="B4164" i="34"/>
  <c r="A4164" i="34"/>
  <c r="J4163" i="34"/>
  <c r="I4163" i="34"/>
  <c r="H4163" i="34"/>
  <c r="C4163" i="34"/>
  <c r="B4163" i="34"/>
  <c r="A4163" i="34"/>
  <c r="D4163" i="34" s="1"/>
  <c r="E4163" i="34" s="1"/>
  <c r="F4163" i="34" s="1"/>
  <c r="J4162" i="34"/>
  <c r="I4162" i="34"/>
  <c r="H4162" i="34"/>
  <c r="A4162" i="34"/>
  <c r="J4161" i="34"/>
  <c r="I4161" i="34"/>
  <c r="H4161" i="34"/>
  <c r="D4161" i="34"/>
  <c r="C4161" i="34"/>
  <c r="B4161" i="34"/>
  <c r="A4161" i="34"/>
  <c r="J4160" i="34"/>
  <c r="I4160" i="34"/>
  <c r="H4160" i="34"/>
  <c r="D4160" i="34"/>
  <c r="A4160" i="34"/>
  <c r="J4159" i="34"/>
  <c r="I4159" i="34"/>
  <c r="H4159" i="34"/>
  <c r="D4159" i="34"/>
  <c r="E4159" i="34" s="1"/>
  <c r="F4159" i="34" s="1"/>
  <c r="B4159" i="34"/>
  <c r="A4159" i="34"/>
  <c r="C4159" i="34" s="1"/>
  <c r="J4158" i="34"/>
  <c r="I4158" i="34"/>
  <c r="H4158" i="34"/>
  <c r="D4158" i="34"/>
  <c r="E4158" i="34" s="1"/>
  <c r="F4158" i="34" s="1"/>
  <c r="C4158" i="34"/>
  <c r="B4158" i="34"/>
  <c r="A4158" i="34"/>
  <c r="J4157" i="34"/>
  <c r="I4157" i="34"/>
  <c r="H4157" i="34"/>
  <c r="C4157" i="34"/>
  <c r="B4157" i="34"/>
  <c r="A4157" i="34"/>
  <c r="D4157" i="34" s="1"/>
  <c r="E4157" i="34" s="1"/>
  <c r="F4157" i="34" s="1"/>
  <c r="J4156" i="34"/>
  <c r="I4156" i="34"/>
  <c r="H4156" i="34"/>
  <c r="A4156" i="34"/>
  <c r="J4155" i="34"/>
  <c r="I4155" i="34"/>
  <c r="H4155" i="34"/>
  <c r="D4155" i="34"/>
  <c r="C4155" i="34"/>
  <c r="B4155" i="34"/>
  <c r="A4155" i="34"/>
  <c r="J4154" i="34"/>
  <c r="I4154" i="34"/>
  <c r="H4154" i="34"/>
  <c r="A4154" i="34"/>
  <c r="J4153" i="34"/>
  <c r="I4153" i="34"/>
  <c r="H4153" i="34"/>
  <c r="D4153" i="34"/>
  <c r="B4153" i="34"/>
  <c r="A4153" i="34"/>
  <c r="C4153" i="34" s="1"/>
  <c r="J4152" i="34"/>
  <c r="I4152" i="34"/>
  <c r="H4152" i="34"/>
  <c r="E4152" i="34"/>
  <c r="F4152" i="34" s="1"/>
  <c r="D4152" i="34"/>
  <c r="C4152" i="34"/>
  <c r="B4152" i="34"/>
  <c r="A4152" i="34"/>
  <c r="J4151" i="34"/>
  <c r="I4151" i="34"/>
  <c r="H4151" i="34"/>
  <c r="C4151" i="34"/>
  <c r="B4151" i="34"/>
  <c r="A4151" i="34"/>
  <c r="D4151" i="34" s="1"/>
  <c r="E4151" i="34" s="1"/>
  <c r="F4151" i="34" s="1"/>
  <c r="J4150" i="34"/>
  <c r="I4150" i="34"/>
  <c r="H4150" i="34"/>
  <c r="A4150" i="34"/>
  <c r="J4149" i="34"/>
  <c r="I4149" i="34"/>
  <c r="H4149" i="34"/>
  <c r="D4149" i="34"/>
  <c r="C4149" i="34"/>
  <c r="B4149" i="34"/>
  <c r="A4149" i="34"/>
  <c r="J4148" i="34"/>
  <c r="I4148" i="34"/>
  <c r="H4148" i="34"/>
  <c r="D4148" i="34"/>
  <c r="A4148" i="34"/>
  <c r="J4147" i="34"/>
  <c r="I4147" i="34"/>
  <c r="H4147" i="34"/>
  <c r="D4147" i="34"/>
  <c r="E4147" i="34" s="1"/>
  <c r="F4147" i="34" s="1"/>
  <c r="B4147" i="34"/>
  <c r="A4147" i="34"/>
  <c r="C4147" i="34" s="1"/>
  <c r="J4146" i="34"/>
  <c r="I4146" i="34"/>
  <c r="H4146" i="34"/>
  <c r="D4146" i="34"/>
  <c r="E4146" i="34" s="1"/>
  <c r="F4146" i="34" s="1"/>
  <c r="C4146" i="34"/>
  <c r="B4146" i="34"/>
  <c r="A4146" i="34"/>
  <c r="J4145" i="34"/>
  <c r="I4145" i="34"/>
  <c r="H4145" i="34"/>
  <c r="C4145" i="34"/>
  <c r="B4145" i="34"/>
  <c r="A4145" i="34"/>
  <c r="D4145" i="34" s="1"/>
  <c r="E4145" i="34" s="1"/>
  <c r="F4145" i="34" s="1"/>
  <c r="J4144" i="34"/>
  <c r="I4144" i="34"/>
  <c r="H4144" i="34"/>
  <c r="A4144" i="34"/>
  <c r="J4143" i="34"/>
  <c r="I4143" i="34"/>
  <c r="H4143" i="34"/>
  <c r="D4143" i="34"/>
  <c r="C4143" i="34"/>
  <c r="B4143" i="34"/>
  <c r="A4143" i="34"/>
  <c r="J4142" i="34"/>
  <c r="I4142" i="34"/>
  <c r="H4142" i="34"/>
  <c r="D4142" i="34"/>
  <c r="A4142" i="34"/>
  <c r="C4142" i="34" s="1"/>
  <c r="J4141" i="34"/>
  <c r="I4141" i="34"/>
  <c r="H4141" i="34"/>
  <c r="D4141" i="34"/>
  <c r="B4141" i="34"/>
  <c r="A4141" i="34"/>
  <c r="C4141" i="34" s="1"/>
  <c r="J4140" i="34"/>
  <c r="I4140" i="34"/>
  <c r="H4140" i="34"/>
  <c r="D4140" i="34"/>
  <c r="C4140" i="34"/>
  <c r="B4140" i="34"/>
  <c r="E4140" i="34" s="1"/>
  <c r="F4140" i="34" s="1"/>
  <c r="A4140" i="34"/>
  <c r="J4139" i="34"/>
  <c r="I4139" i="34"/>
  <c r="H4139" i="34"/>
  <c r="C4139" i="34"/>
  <c r="B4139" i="34"/>
  <c r="A4139" i="34"/>
  <c r="D4139" i="34" s="1"/>
  <c r="J4138" i="34"/>
  <c r="I4138" i="34"/>
  <c r="H4138" i="34"/>
  <c r="A4138" i="34"/>
  <c r="J4137" i="34"/>
  <c r="I4137" i="34"/>
  <c r="H4137" i="34"/>
  <c r="D4137" i="34"/>
  <c r="E4137" i="34" s="1"/>
  <c r="F4137" i="34" s="1"/>
  <c r="C4137" i="34"/>
  <c r="B4137" i="34"/>
  <c r="A4137" i="34"/>
  <c r="J4136" i="34"/>
  <c r="I4136" i="34"/>
  <c r="H4136" i="34"/>
  <c r="A4136" i="34"/>
  <c r="C4136" i="34" s="1"/>
  <c r="J4135" i="34"/>
  <c r="I4135" i="34"/>
  <c r="H4135" i="34"/>
  <c r="D4135" i="34"/>
  <c r="B4135" i="34"/>
  <c r="A4135" i="34"/>
  <c r="C4135" i="34" s="1"/>
  <c r="J4134" i="34"/>
  <c r="I4134" i="34"/>
  <c r="H4134" i="34"/>
  <c r="D4134" i="34"/>
  <c r="E4134" i="34" s="1"/>
  <c r="F4134" i="34" s="1"/>
  <c r="C4134" i="34"/>
  <c r="B4134" i="34"/>
  <c r="A4134" i="34"/>
  <c r="J4133" i="34"/>
  <c r="I4133" i="34"/>
  <c r="H4133" i="34"/>
  <c r="D4133" i="34"/>
  <c r="E4133" i="34" s="1"/>
  <c r="F4133" i="34" s="1"/>
  <c r="C4133" i="34"/>
  <c r="B4133" i="34"/>
  <c r="A4133" i="34"/>
  <c r="J4132" i="34"/>
  <c r="I4132" i="34"/>
  <c r="H4132" i="34"/>
  <c r="A4132" i="34"/>
  <c r="J4131" i="34"/>
  <c r="I4131" i="34"/>
  <c r="H4131" i="34"/>
  <c r="D4131" i="34"/>
  <c r="C4131" i="34"/>
  <c r="B4131" i="34"/>
  <c r="A4131" i="34"/>
  <c r="J4130" i="34"/>
  <c r="I4130" i="34"/>
  <c r="H4130" i="34"/>
  <c r="D4130" i="34"/>
  <c r="A4130" i="34"/>
  <c r="C4130" i="34" s="1"/>
  <c r="J4129" i="34"/>
  <c r="I4129" i="34"/>
  <c r="H4129" i="34"/>
  <c r="D4129" i="34"/>
  <c r="B4129" i="34"/>
  <c r="A4129" i="34"/>
  <c r="C4129" i="34" s="1"/>
  <c r="J4128" i="34"/>
  <c r="I4128" i="34"/>
  <c r="H4128" i="34"/>
  <c r="D4128" i="34"/>
  <c r="C4128" i="34"/>
  <c r="B4128" i="34"/>
  <c r="E4128" i="34" s="1"/>
  <c r="F4128" i="34" s="1"/>
  <c r="A4128" i="34"/>
  <c r="J4127" i="34"/>
  <c r="I4127" i="34"/>
  <c r="H4127" i="34"/>
  <c r="D4127" i="34"/>
  <c r="E4127" i="34" s="1"/>
  <c r="F4127" i="34" s="1"/>
  <c r="C4127" i="34"/>
  <c r="B4127" i="34"/>
  <c r="A4127" i="34"/>
  <c r="J4126" i="34"/>
  <c r="I4126" i="34"/>
  <c r="H4126" i="34"/>
  <c r="A4126" i="34"/>
  <c r="C4126" i="34" s="1"/>
  <c r="J4125" i="34"/>
  <c r="I4125" i="34"/>
  <c r="H4125" i="34"/>
  <c r="D4125" i="34"/>
  <c r="C4125" i="34"/>
  <c r="B4125" i="34"/>
  <c r="A4125" i="34"/>
  <c r="J4124" i="34"/>
  <c r="I4124" i="34"/>
  <c r="H4124" i="34"/>
  <c r="D4124" i="34"/>
  <c r="A4124" i="34"/>
  <c r="C4124" i="34" s="1"/>
  <c r="J4123" i="34"/>
  <c r="I4123" i="34"/>
  <c r="H4123" i="34"/>
  <c r="D4123" i="34"/>
  <c r="B4123" i="34"/>
  <c r="A4123" i="34"/>
  <c r="C4123" i="34" s="1"/>
  <c r="J4122" i="34"/>
  <c r="I4122" i="34"/>
  <c r="H4122" i="34"/>
  <c r="D4122" i="34"/>
  <c r="C4122" i="34"/>
  <c r="B4122" i="34"/>
  <c r="E4122" i="34" s="1"/>
  <c r="F4122" i="34" s="1"/>
  <c r="A4122" i="34"/>
  <c r="J4121" i="34"/>
  <c r="I4121" i="34"/>
  <c r="H4121" i="34"/>
  <c r="D4121" i="34"/>
  <c r="C4121" i="34"/>
  <c r="B4121" i="34"/>
  <c r="A4121" i="34"/>
  <c r="J4120" i="34"/>
  <c r="I4120" i="34"/>
  <c r="H4120" i="34"/>
  <c r="A4120" i="34"/>
  <c r="J4119" i="34"/>
  <c r="I4119" i="34"/>
  <c r="H4119" i="34"/>
  <c r="D4119" i="34"/>
  <c r="C4119" i="34"/>
  <c r="B4119" i="34"/>
  <c r="A4119" i="34"/>
  <c r="J4118" i="34"/>
  <c r="I4118" i="34"/>
  <c r="H4118" i="34"/>
  <c r="B4118" i="34"/>
  <c r="A4118" i="34"/>
  <c r="C4118" i="34" s="1"/>
  <c r="J4117" i="34"/>
  <c r="I4117" i="34"/>
  <c r="H4117" i="34"/>
  <c r="D4117" i="34"/>
  <c r="B4117" i="34"/>
  <c r="A4117" i="34"/>
  <c r="C4117" i="34" s="1"/>
  <c r="J4116" i="34"/>
  <c r="I4116" i="34"/>
  <c r="H4116" i="34"/>
  <c r="D4116" i="34"/>
  <c r="E4116" i="34" s="1"/>
  <c r="F4116" i="34" s="1"/>
  <c r="C4116" i="34"/>
  <c r="B4116" i="34"/>
  <c r="A4116" i="34"/>
  <c r="J4115" i="34"/>
  <c r="I4115" i="34"/>
  <c r="H4115" i="34"/>
  <c r="D4115" i="34"/>
  <c r="E4115" i="34" s="1"/>
  <c r="F4115" i="34" s="1"/>
  <c r="C4115" i="34"/>
  <c r="B4115" i="34"/>
  <c r="A4115" i="34"/>
  <c r="J4114" i="34"/>
  <c r="I4114" i="34"/>
  <c r="H4114" i="34"/>
  <c r="D4114" i="34"/>
  <c r="E4114" i="34" s="1"/>
  <c r="F4114" i="34" s="1"/>
  <c r="B4114" i="34"/>
  <c r="A4114" i="34"/>
  <c r="C4114" i="34" s="1"/>
  <c r="J4113" i="34"/>
  <c r="I4113" i="34"/>
  <c r="H4113" i="34"/>
  <c r="D4113" i="34"/>
  <c r="C4113" i="34"/>
  <c r="B4113" i="34"/>
  <c r="A4113" i="34"/>
  <c r="J4112" i="34"/>
  <c r="I4112" i="34"/>
  <c r="H4112" i="34"/>
  <c r="D4112" i="34"/>
  <c r="E4112" i="34" s="1"/>
  <c r="F4112" i="34" s="1"/>
  <c r="B4112" i="34"/>
  <c r="A4112" i="34"/>
  <c r="C4112" i="34" s="1"/>
  <c r="J4111" i="34"/>
  <c r="I4111" i="34"/>
  <c r="H4111" i="34"/>
  <c r="D4111" i="34"/>
  <c r="B4111" i="34"/>
  <c r="A4111" i="34"/>
  <c r="C4111" i="34" s="1"/>
  <c r="J4110" i="34"/>
  <c r="I4110" i="34"/>
  <c r="H4110" i="34"/>
  <c r="D4110" i="34"/>
  <c r="E4110" i="34" s="1"/>
  <c r="F4110" i="34" s="1"/>
  <c r="C4110" i="34"/>
  <c r="B4110" i="34"/>
  <c r="A4110" i="34"/>
  <c r="J4109" i="34"/>
  <c r="I4109" i="34"/>
  <c r="H4109" i="34"/>
  <c r="D4109" i="34"/>
  <c r="C4109" i="34"/>
  <c r="B4109" i="34"/>
  <c r="A4109" i="34"/>
  <c r="J4108" i="34"/>
  <c r="I4108" i="34"/>
  <c r="H4108" i="34"/>
  <c r="D4108" i="34"/>
  <c r="A4108" i="34"/>
  <c r="C4108" i="34" s="1"/>
  <c r="J4107" i="34"/>
  <c r="I4107" i="34"/>
  <c r="H4107" i="34"/>
  <c r="D4107" i="34"/>
  <c r="E4107" i="34" s="1"/>
  <c r="F4107" i="34" s="1"/>
  <c r="C4107" i="34"/>
  <c r="B4107" i="34"/>
  <c r="A4107" i="34"/>
  <c r="J4106" i="34"/>
  <c r="I4106" i="34"/>
  <c r="H4106" i="34"/>
  <c r="A4106" i="34"/>
  <c r="C4106" i="34" s="1"/>
  <c r="J4105" i="34"/>
  <c r="I4105" i="34"/>
  <c r="H4105" i="34"/>
  <c r="E4105" i="34"/>
  <c r="F4105" i="34" s="1"/>
  <c r="D4105" i="34"/>
  <c r="B4105" i="34"/>
  <c r="A4105" i="34"/>
  <c r="C4105" i="34" s="1"/>
  <c r="J4104" i="34"/>
  <c r="I4104" i="34"/>
  <c r="H4104" i="34"/>
  <c r="D4104" i="34"/>
  <c r="E4104" i="34" s="1"/>
  <c r="F4104" i="34" s="1"/>
  <c r="C4104" i="34"/>
  <c r="B4104" i="34"/>
  <c r="A4104" i="34"/>
  <c r="J4103" i="34"/>
  <c r="I4103" i="34"/>
  <c r="H4103" i="34"/>
  <c r="D4103" i="34"/>
  <c r="C4103" i="34"/>
  <c r="A4103" i="34"/>
  <c r="B4103" i="34" s="1"/>
  <c r="J4102" i="34"/>
  <c r="I4102" i="34"/>
  <c r="H4102" i="34"/>
  <c r="A4102" i="34"/>
  <c r="C4102" i="34" s="1"/>
  <c r="J4101" i="34"/>
  <c r="I4101" i="34"/>
  <c r="H4101" i="34"/>
  <c r="D4101" i="34"/>
  <c r="C4101" i="34"/>
  <c r="B4101" i="34"/>
  <c r="A4101" i="34"/>
  <c r="J4100" i="34"/>
  <c r="I4100" i="34"/>
  <c r="H4100" i="34"/>
  <c r="D4100" i="34"/>
  <c r="A4100" i="34"/>
  <c r="C4100" i="34" s="1"/>
  <c r="J4099" i="34"/>
  <c r="I4099" i="34"/>
  <c r="H4099" i="34"/>
  <c r="D4099" i="34"/>
  <c r="B4099" i="34"/>
  <c r="A4099" i="34"/>
  <c r="C4099" i="34" s="1"/>
  <c r="E4099" i="34" s="1"/>
  <c r="F4099" i="34" s="1"/>
  <c r="J4098" i="34"/>
  <c r="I4098" i="34"/>
  <c r="H4098" i="34"/>
  <c r="D4098" i="34"/>
  <c r="E4098" i="34" s="1"/>
  <c r="F4098" i="34" s="1"/>
  <c r="C4098" i="34"/>
  <c r="B4098" i="34"/>
  <c r="A4098" i="34"/>
  <c r="J4097" i="34"/>
  <c r="I4097" i="34"/>
  <c r="H4097" i="34"/>
  <c r="A4097" i="34"/>
  <c r="J4096" i="34"/>
  <c r="I4096" i="34"/>
  <c r="H4096" i="34"/>
  <c r="D4096" i="34"/>
  <c r="A4096" i="34"/>
  <c r="C4096" i="34" s="1"/>
  <c r="J4095" i="34"/>
  <c r="I4095" i="34"/>
  <c r="H4095" i="34"/>
  <c r="A4095" i="34"/>
  <c r="D4095" i="34" s="1"/>
  <c r="J4094" i="34"/>
  <c r="I4094" i="34"/>
  <c r="H4094" i="34"/>
  <c r="C4094" i="34"/>
  <c r="B4094" i="34"/>
  <c r="A4094" i="34"/>
  <c r="D4094" i="34" s="1"/>
  <c r="E4094" i="34" s="1"/>
  <c r="F4094" i="34" s="1"/>
  <c r="J4093" i="34"/>
  <c r="I4093" i="34"/>
  <c r="H4093" i="34"/>
  <c r="D4093" i="34"/>
  <c r="C4093" i="34"/>
  <c r="A4093" i="34"/>
  <c r="B4093" i="34" s="1"/>
  <c r="J4092" i="34"/>
  <c r="I4092" i="34"/>
  <c r="H4092" i="34"/>
  <c r="A4092" i="34"/>
  <c r="J4091" i="34"/>
  <c r="I4091" i="34"/>
  <c r="H4091" i="34"/>
  <c r="D4091" i="34"/>
  <c r="E4091" i="34" s="1"/>
  <c r="F4091" i="34" s="1"/>
  <c r="C4091" i="34"/>
  <c r="B4091" i="34"/>
  <c r="A4091" i="34"/>
  <c r="J4090" i="34"/>
  <c r="I4090" i="34"/>
  <c r="H4090" i="34"/>
  <c r="D4090" i="34"/>
  <c r="E4090" i="34" s="1"/>
  <c r="F4090" i="34" s="1"/>
  <c r="C4090" i="34"/>
  <c r="B4090" i="34"/>
  <c r="A4090" i="34"/>
  <c r="J4089" i="34"/>
  <c r="I4089" i="34"/>
  <c r="H4089" i="34"/>
  <c r="A4089" i="34"/>
  <c r="D4089" i="34" s="1"/>
  <c r="J4088" i="34"/>
  <c r="I4088" i="34"/>
  <c r="H4088" i="34"/>
  <c r="C4088" i="34"/>
  <c r="B4088" i="34"/>
  <c r="A4088" i="34"/>
  <c r="D4088" i="34" s="1"/>
  <c r="E4088" i="34" s="1"/>
  <c r="F4088" i="34" s="1"/>
  <c r="J4087" i="34"/>
  <c r="I4087" i="34"/>
  <c r="H4087" i="34"/>
  <c r="D4087" i="34"/>
  <c r="C4087" i="34"/>
  <c r="A4087" i="34"/>
  <c r="B4087" i="34" s="1"/>
  <c r="J4086" i="34"/>
  <c r="I4086" i="34"/>
  <c r="H4086" i="34"/>
  <c r="A4086" i="34"/>
  <c r="J4085" i="34"/>
  <c r="I4085" i="34"/>
  <c r="H4085" i="34"/>
  <c r="D4085" i="34"/>
  <c r="E4085" i="34" s="1"/>
  <c r="F4085" i="34" s="1"/>
  <c r="C4085" i="34"/>
  <c r="B4085" i="34"/>
  <c r="A4085" i="34"/>
  <c r="J4084" i="34"/>
  <c r="I4084" i="34"/>
  <c r="H4084" i="34"/>
  <c r="D4084" i="34"/>
  <c r="E4084" i="34" s="1"/>
  <c r="F4084" i="34" s="1"/>
  <c r="C4084" i="34"/>
  <c r="B4084" i="34"/>
  <c r="A4084" i="34"/>
  <c r="J4083" i="34"/>
  <c r="I4083" i="34"/>
  <c r="H4083" i="34"/>
  <c r="A4083" i="34"/>
  <c r="D4083" i="34" s="1"/>
  <c r="J4082" i="34"/>
  <c r="I4082" i="34"/>
  <c r="H4082" i="34"/>
  <c r="C4082" i="34"/>
  <c r="B4082" i="34"/>
  <c r="A4082" i="34"/>
  <c r="D4082" i="34" s="1"/>
  <c r="E4082" i="34" s="1"/>
  <c r="F4082" i="34" s="1"/>
  <c r="J4081" i="34"/>
  <c r="I4081" i="34"/>
  <c r="H4081" i="34"/>
  <c r="D4081" i="34"/>
  <c r="C4081" i="34"/>
  <c r="A4081" i="34"/>
  <c r="B4081" i="34" s="1"/>
  <c r="J4080" i="34"/>
  <c r="I4080" i="34"/>
  <c r="H4080" i="34"/>
  <c r="A4080" i="34"/>
  <c r="J4079" i="34"/>
  <c r="I4079" i="34"/>
  <c r="H4079" i="34"/>
  <c r="D4079" i="34"/>
  <c r="E4079" i="34" s="1"/>
  <c r="F4079" i="34" s="1"/>
  <c r="C4079" i="34"/>
  <c r="B4079" i="34"/>
  <c r="A4079" i="34"/>
  <c r="J4078" i="34"/>
  <c r="I4078" i="34"/>
  <c r="H4078" i="34"/>
  <c r="D4078" i="34"/>
  <c r="E4078" i="34" s="1"/>
  <c r="F4078" i="34" s="1"/>
  <c r="C4078" i="34"/>
  <c r="B4078" i="34"/>
  <c r="A4078" i="34"/>
  <c r="J4077" i="34"/>
  <c r="I4077" i="34"/>
  <c r="H4077" i="34"/>
  <c r="A4077" i="34"/>
  <c r="D4077" i="34" s="1"/>
  <c r="J4076" i="34"/>
  <c r="I4076" i="34"/>
  <c r="H4076" i="34"/>
  <c r="E4076" i="34"/>
  <c r="F4076" i="34" s="1"/>
  <c r="C4076" i="34"/>
  <c r="B4076" i="34"/>
  <c r="A4076" i="34"/>
  <c r="D4076" i="34" s="1"/>
  <c r="J4075" i="34"/>
  <c r="I4075" i="34"/>
  <c r="H4075" i="34"/>
  <c r="D4075" i="34"/>
  <c r="C4075" i="34"/>
  <c r="A4075" i="34"/>
  <c r="B4075" i="34" s="1"/>
  <c r="J4074" i="34"/>
  <c r="I4074" i="34"/>
  <c r="H4074" i="34"/>
  <c r="A4074" i="34"/>
  <c r="J4073" i="34"/>
  <c r="I4073" i="34"/>
  <c r="H4073" i="34"/>
  <c r="D4073" i="34"/>
  <c r="E4073" i="34" s="1"/>
  <c r="F4073" i="34" s="1"/>
  <c r="C4073" i="34"/>
  <c r="B4073" i="34"/>
  <c r="A4073" i="34"/>
  <c r="J4072" i="34"/>
  <c r="I4072" i="34"/>
  <c r="H4072" i="34"/>
  <c r="D4072" i="34"/>
  <c r="E4072" i="34" s="1"/>
  <c r="F4072" i="34" s="1"/>
  <c r="C4072" i="34"/>
  <c r="B4072" i="34"/>
  <c r="A4072" i="34"/>
  <c r="J4071" i="34"/>
  <c r="I4071" i="34"/>
  <c r="H4071" i="34"/>
  <c r="A4071" i="34"/>
  <c r="D4071" i="34" s="1"/>
  <c r="J4070" i="34"/>
  <c r="I4070" i="34"/>
  <c r="H4070" i="34"/>
  <c r="E4070" i="34"/>
  <c r="F4070" i="34" s="1"/>
  <c r="C4070" i="34"/>
  <c r="B4070" i="34"/>
  <c r="A4070" i="34"/>
  <c r="D4070" i="34" s="1"/>
  <c r="J4069" i="34"/>
  <c r="I4069" i="34"/>
  <c r="H4069" i="34"/>
  <c r="D4069" i="34"/>
  <c r="C4069" i="34"/>
  <c r="A4069" i="34"/>
  <c r="B4069" i="34" s="1"/>
  <c r="J4068" i="34"/>
  <c r="I4068" i="34"/>
  <c r="H4068" i="34"/>
  <c r="A4068" i="34"/>
  <c r="J4067" i="34"/>
  <c r="I4067" i="34"/>
  <c r="H4067" i="34"/>
  <c r="D4067" i="34"/>
  <c r="E4067" i="34" s="1"/>
  <c r="F4067" i="34" s="1"/>
  <c r="C4067" i="34"/>
  <c r="B4067" i="34"/>
  <c r="A4067" i="34"/>
  <c r="J4066" i="34"/>
  <c r="I4066" i="34"/>
  <c r="H4066" i="34"/>
  <c r="D4066" i="34"/>
  <c r="E4066" i="34" s="1"/>
  <c r="F4066" i="34" s="1"/>
  <c r="C4066" i="34"/>
  <c r="B4066" i="34"/>
  <c r="A4066" i="34"/>
  <c r="J4065" i="34"/>
  <c r="I4065" i="34"/>
  <c r="H4065" i="34"/>
  <c r="A4065" i="34"/>
  <c r="D4065" i="34" s="1"/>
  <c r="J4064" i="34"/>
  <c r="I4064" i="34"/>
  <c r="H4064" i="34"/>
  <c r="E4064" i="34"/>
  <c r="F4064" i="34" s="1"/>
  <c r="C4064" i="34"/>
  <c r="B4064" i="34"/>
  <c r="A4064" i="34"/>
  <c r="D4064" i="34" s="1"/>
  <c r="J4063" i="34"/>
  <c r="I4063" i="34"/>
  <c r="H4063" i="34"/>
  <c r="D4063" i="34"/>
  <c r="C4063" i="34"/>
  <c r="A4063" i="34"/>
  <c r="B4063" i="34" s="1"/>
  <c r="J4062" i="34"/>
  <c r="I4062" i="34"/>
  <c r="H4062" i="34"/>
  <c r="A4062" i="34"/>
  <c r="J4061" i="34"/>
  <c r="I4061" i="34"/>
  <c r="H4061" i="34"/>
  <c r="D4061" i="34"/>
  <c r="E4061" i="34" s="1"/>
  <c r="F4061" i="34" s="1"/>
  <c r="C4061" i="34"/>
  <c r="B4061" i="34"/>
  <c r="A4061" i="34"/>
  <c r="J4060" i="34"/>
  <c r="I4060" i="34"/>
  <c r="H4060" i="34"/>
  <c r="D4060" i="34"/>
  <c r="E4060" i="34" s="1"/>
  <c r="F4060" i="34" s="1"/>
  <c r="C4060" i="34"/>
  <c r="B4060" i="34"/>
  <c r="A4060" i="34"/>
  <c r="J4059" i="34"/>
  <c r="I4059" i="34"/>
  <c r="H4059" i="34"/>
  <c r="A4059" i="34"/>
  <c r="D4059" i="34" s="1"/>
  <c r="J4058" i="34"/>
  <c r="I4058" i="34"/>
  <c r="H4058" i="34"/>
  <c r="E4058" i="34"/>
  <c r="F4058" i="34" s="1"/>
  <c r="C4058" i="34"/>
  <c r="B4058" i="34"/>
  <c r="A4058" i="34"/>
  <c r="D4058" i="34" s="1"/>
  <c r="J4057" i="34"/>
  <c r="I4057" i="34"/>
  <c r="H4057" i="34"/>
  <c r="D4057" i="34"/>
  <c r="C4057" i="34"/>
  <c r="A4057" i="34"/>
  <c r="B4057" i="34" s="1"/>
  <c r="J4056" i="34"/>
  <c r="I4056" i="34"/>
  <c r="H4056" i="34"/>
  <c r="A4056" i="34"/>
  <c r="J4055" i="34"/>
  <c r="I4055" i="34"/>
  <c r="H4055" i="34"/>
  <c r="D4055" i="34"/>
  <c r="E4055" i="34" s="1"/>
  <c r="F4055" i="34" s="1"/>
  <c r="C4055" i="34"/>
  <c r="B4055" i="34"/>
  <c r="A4055" i="34"/>
  <c r="J4054" i="34"/>
  <c r="I4054" i="34"/>
  <c r="H4054" i="34"/>
  <c r="D4054" i="34"/>
  <c r="E4054" i="34" s="1"/>
  <c r="F4054" i="34" s="1"/>
  <c r="C4054" i="34"/>
  <c r="B4054" i="34"/>
  <c r="A4054" i="34"/>
  <c r="J4053" i="34"/>
  <c r="I4053" i="34"/>
  <c r="H4053" i="34"/>
  <c r="A4053" i="34"/>
  <c r="D4053" i="34" s="1"/>
  <c r="J4052" i="34"/>
  <c r="I4052" i="34"/>
  <c r="H4052" i="34"/>
  <c r="E4052" i="34"/>
  <c r="F4052" i="34" s="1"/>
  <c r="C4052" i="34"/>
  <c r="B4052" i="34"/>
  <c r="A4052" i="34"/>
  <c r="D4052" i="34" s="1"/>
  <c r="J4051" i="34"/>
  <c r="I4051" i="34"/>
  <c r="H4051" i="34"/>
  <c r="D4051" i="34"/>
  <c r="C4051" i="34"/>
  <c r="A4051" i="34"/>
  <c r="B4051" i="34" s="1"/>
  <c r="J4050" i="34"/>
  <c r="I4050" i="34"/>
  <c r="H4050" i="34"/>
  <c r="A4050" i="34"/>
  <c r="J4049" i="34"/>
  <c r="I4049" i="34"/>
  <c r="H4049" i="34"/>
  <c r="D4049" i="34"/>
  <c r="E4049" i="34" s="1"/>
  <c r="F4049" i="34" s="1"/>
  <c r="C4049" i="34"/>
  <c r="B4049" i="34"/>
  <c r="A4049" i="34"/>
  <c r="J4048" i="34"/>
  <c r="I4048" i="34"/>
  <c r="H4048" i="34"/>
  <c r="D4048" i="34"/>
  <c r="E4048" i="34" s="1"/>
  <c r="F4048" i="34" s="1"/>
  <c r="C4048" i="34"/>
  <c r="B4048" i="34"/>
  <c r="A4048" i="34"/>
  <c r="J4047" i="34"/>
  <c r="I4047" i="34"/>
  <c r="H4047" i="34"/>
  <c r="A4047" i="34"/>
  <c r="D4047" i="34" s="1"/>
  <c r="J4046" i="34"/>
  <c r="I4046" i="34"/>
  <c r="H4046" i="34"/>
  <c r="E4046" i="34"/>
  <c r="F4046" i="34" s="1"/>
  <c r="C4046" i="34"/>
  <c r="B4046" i="34"/>
  <c r="A4046" i="34"/>
  <c r="D4046" i="34" s="1"/>
  <c r="J4045" i="34"/>
  <c r="I4045" i="34"/>
  <c r="H4045" i="34"/>
  <c r="D4045" i="34"/>
  <c r="C4045" i="34"/>
  <c r="A4045" i="34"/>
  <c r="B4045" i="34" s="1"/>
  <c r="J4044" i="34"/>
  <c r="I4044" i="34"/>
  <c r="H4044" i="34"/>
  <c r="A4044" i="34"/>
  <c r="J4043" i="34"/>
  <c r="I4043" i="34"/>
  <c r="H4043" i="34"/>
  <c r="D4043" i="34"/>
  <c r="E4043" i="34" s="1"/>
  <c r="F4043" i="34" s="1"/>
  <c r="C4043" i="34"/>
  <c r="B4043" i="34"/>
  <c r="A4043" i="34"/>
  <c r="J4042" i="34"/>
  <c r="I4042" i="34"/>
  <c r="H4042" i="34"/>
  <c r="D4042" i="34"/>
  <c r="E4042" i="34" s="1"/>
  <c r="F4042" i="34" s="1"/>
  <c r="C4042" i="34"/>
  <c r="B4042" i="34"/>
  <c r="A4042" i="34"/>
  <c r="J4041" i="34"/>
  <c r="I4041" i="34"/>
  <c r="H4041" i="34"/>
  <c r="A4041" i="34"/>
  <c r="D4041" i="34" s="1"/>
  <c r="J4040" i="34"/>
  <c r="I4040" i="34"/>
  <c r="H4040" i="34"/>
  <c r="E4040" i="34"/>
  <c r="F4040" i="34" s="1"/>
  <c r="C4040" i="34"/>
  <c r="B4040" i="34"/>
  <c r="A4040" i="34"/>
  <c r="D4040" i="34" s="1"/>
  <c r="J4039" i="34"/>
  <c r="I4039" i="34"/>
  <c r="H4039" i="34"/>
  <c r="D4039" i="34"/>
  <c r="C4039" i="34"/>
  <c r="A4039" i="34"/>
  <c r="B4039" i="34" s="1"/>
  <c r="J4038" i="34"/>
  <c r="I4038" i="34"/>
  <c r="H4038" i="34"/>
  <c r="A4038" i="34"/>
  <c r="J4037" i="34"/>
  <c r="I4037" i="34"/>
  <c r="H4037" i="34"/>
  <c r="D4037" i="34"/>
  <c r="E4037" i="34" s="1"/>
  <c r="F4037" i="34" s="1"/>
  <c r="C4037" i="34"/>
  <c r="B4037" i="34"/>
  <c r="A4037" i="34"/>
  <c r="J4036" i="34"/>
  <c r="I4036" i="34"/>
  <c r="H4036" i="34"/>
  <c r="D4036" i="34"/>
  <c r="E4036" i="34" s="1"/>
  <c r="F4036" i="34" s="1"/>
  <c r="C4036" i="34"/>
  <c r="B4036" i="34"/>
  <c r="A4036" i="34"/>
  <c r="J4035" i="34"/>
  <c r="I4035" i="34"/>
  <c r="H4035" i="34"/>
  <c r="A4035" i="34"/>
  <c r="D4035" i="34" s="1"/>
  <c r="J4034" i="34"/>
  <c r="I4034" i="34"/>
  <c r="H4034" i="34"/>
  <c r="E4034" i="34"/>
  <c r="F4034" i="34" s="1"/>
  <c r="C4034" i="34"/>
  <c r="B4034" i="34"/>
  <c r="A4034" i="34"/>
  <c r="D4034" i="34" s="1"/>
  <c r="J4033" i="34"/>
  <c r="I4033" i="34"/>
  <c r="H4033" i="34"/>
  <c r="D4033" i="34"/>
  <c r="C4033" i="34"/>
  <c r="A4033" i="34"/>
  <c r="B4033" i="34" s="1"/>
  <c r="J4032" i="34"/>
  <c r="I4032" i="34"/>
  <c r="H4032" i="34"/>
  <c r="A4032" i="34"/>
  <c r="J4031" i="34"/>
  <c r="I4031" i="34"/>
  <c r="H4031" i="34"/>
  <c r="D4031" i="34"/>
  <c r="E4031" i="34" s="1"/>
  <c r="F4031" i="34" s="1"/>
  <c r="C4031" i="34"/>
  <c r="B4031" i="34"/>
  <c r="A4031" i="34"/>
  <c r="J4030" i="34"/>
  <c r="I4030" i="34"/>
  <c r="H4030" i="34"/>
  <c r="D4030" i="34"/>
  <c r="E4030" i="34" s="1"/>
  <c r="F4030" i="34" s="1"/>
  <c r="C4030" i="34"/>
  <c r="B4030" i="34"/>
  <c r="A4030" i="34"/>
  <c r="J4029" i="34"/>
  <c r="I4029" i="34"/>
  <c r="H4029" i="34"/>
  <c r="A4029" i="34"/>
  <c r="D4029" i="34" s="1"/>
  <c r="J4028" i="34"/>
  <c r="I4028" i="34"/>
  <c r="H4028" i="34"/>
  <c r="E4028" i="34"/>
  <c r="F4028" i="34" s="1"/>
  <c r="C4028" i="34"/>
  <c r="B4028" i="34"/>
  <c r="A4028" i="34"/>
  <c r="D4028" i="34" s="1"/>
  <c r="J4027" i="34"/>
  <c r="I4027" i="34"/>
  <c r="H4027" i="34"/>
  <c r="D4027" i="34"/>
  <c r="C4027" i="34"/>
  <c r="A4027" i="34"/>
  <c r="B4027" i="34" s="1"/>
  <c r="J4026" i="34"/>
  <c r="I4026" i="34"/>
  <c r="H4026" i="34"/>
  <c r="A4026" i="34"/>
  <c r="J4025" i="34"/>
  <c r="I4025" i="34"/>
  <c r="H4025" i="34"/>
  <c r="D4025" i="34"/>
  <c r="E4025" i="34" s="1"/>
  <c r="F4025" i="34" s="1"/>
  <c r="C4025" i="34"/>
  <c r="B4025" i="34"/>
  <c r="A4025" i="34"/>
  <c r="J4024" i="34"/>
  <c r="I4024" i="34"/>
  <c r="H4024" i="34"/>
  <c r="D4024" i="34"/>
  <c r="E4024" i="34" s="1"/>
  <c r="F4024" i="34" s="1"/>
  <c r="C4024" i="34"/>
  <c r="B4024" i="34"/>
  <c r="A4024" i="34"/>
  <c r="J4023" i="34"/>
  <c r="I4023" i="34"/>
  <c r="H4023" i="34"/>
  <c r="A4023" i="34"/>
  <c r="D4023" i="34" s="1"/>
  <c r="J4022" i="34"/>
  <c r="I4022" i="34"/>
  <c r="H4022" i="34"/>
  <c r="E4022" i="34"/>
  <c r="F4022" i="34" s="1"/>
  <c r="C4022" i="34"/>
  <c r="B4022" i="34"/>
  <c r="A4022" i="34"/>
  <c r="D4022" i="34" s="1"/>
  <c r="J4021" i="34"/>
  <c r="I4021" i="34"/>
  <c r="H4021" i="34"/>
  <c r="D4021" i="34"/>
  <c r="C4021" i="34"/>
  <c r="A4021" i="34"/>
  <c r="B4021" i="34" s="1"/>
  <c r="J4020" i="34"/>
  <c r="I4020" i="34"/>
  <c r="H4020" i="34"/>
  <c r="A4020" i="34"/>
  <c r="J4019" i="34"/>
  <c r="I4019" i="34"/>
  <c r="H4019" i="34"/>
  <c r="D4019" i="34"/>
  <c r="E4019" i="34" s="1"/>
  <c r="F4019" i="34" s="1"/>
  <c r="C4019" i="34"/>
  <c r="B4019" i="34"/>
  <c r="A4019" i="34"/>
  <c r="J4018" i="34"/>
  <c r="I4018" i="34"/>
  <c r="H4018" i="34"/>
  <c r="D4018" i="34"/>
  <c r="E4018" i="34" s="1"/>
  <c r="F4018" i="34" s="1"/>
  <c r="C4018" i="34"/>
  <c r="B4018" i="34"/>
  <c r="A4018" i="34"/>
  <c r="J4017" i="34"/>
  <c r="I4017" i="34"/>
  <c r="H4017" i="34"/>
  <c r="A4017" i="34"/>
  <c r="D4017" i="34" s="1"/>
  <c r="J4016" i="34"/>
  <c r="I4016" i="34"/>
  <c r="H4016" i="34"/>
  <c r="E4016" i="34"/>
  <c r="F4016" i="34" s="1"/>
  <c r="C4016" i="34"/>
  <c r="B4016" i="34"/>
  <c r="A4016" i="34"/>
  <c r="D4016" i="34" s="1"/>
  <c r="J4015" i="34"/>
  <c r="I4015" i="34"/>
  <c r="H4015" i="34"/>
  <c r="D4015" i="34"/>
  <c r="C4015" i="34"/>
  <c r="A4015" i="34"/>
  <c r="B4015" i="34" s="1"/>
  <c r="J4014" i="34"/>
  <c r="I4014" i="34"/>
  <c r="H4014" i="34"/>
  <c r="A4014" i="34"/>
  <c r="J4013" i="34"/>
  <c r="I4013" i="34"/>
  <c r="H4013" i="34"/>
  <c r="D4013" i="34"/>
  <c r="E4013" i="34" s="1"/>
  <c r="F4013" i="34" s="1"/>
  <c r="C4013" i="34"/>
  <c r="B4013" i="34"/>
  <c r="A4013" i="34"/>
  <c r="J4012" i="34"/>
  <c r="I4012" i="34"/>
  <c r="H4012" i="34"/>
  <c r="D4012" i="34"/>
  <c r="E4012" i="34" s="1"/>
  <c r="F4012" i="34" s="1"/>
  <c r="C4012" i="34"/>
  <c r="B4012" i="34"/>
  <c r="A4012" i="34"/>
  <c r="J4011" i="34"/>
  <c r="I4011" i="34"/>
  <c r="H4011" i="34"/>
  <c r="A4011" i="34"/>
  <c r="D4011" i="34" s="1"/>
  <c r="J4010" i="34"/>
  <c r="I4010" i="34"/>
  <c r="H4010" i="34"/>
  <c r="E4010" i="34"/>
  <c r="F4010" i="34" s="1"/>
  <c r="C4010" i="34"/>
  <c r="B4010" i="34"/>
  <c r="A4010" i="34"/>
  <c r="D4010" i="34" s="1"/>
  <c r="J4009" i="34"/>
  <c r="I4009" i="34"/>
  <c r="H4009" i="34"/>
  <c r="D4009" i="34"/>
  <c r="C4009" i="34"/>
  <c r="A4009" i="34"/>
  <c r="B4009" i="34" s="1"/>
  <c r="J4008" i="34"/>
  <c r="I4008" i="34"/>
  <c r="H4008" i="34"/>
  <c r="A4008" i="34"/>
  <c r="J4007" i="34"/>
  <c r="I4007" i="34"/>
  <c r="H4007" i="34"/>
  <c r="D4007" i="34"/>
  <c r="E4007" i="34" s="1"/>
  <c r="F4007" i="34" s="1"/>
  <c r="C4007" i="34"/>
  <c r="B4007" i="34"/>
  <c r="A4007" i="34"/>
  <c r="J4006" i="34"/>
  <c r="I4006" i="34"/>
  <c r="H4006" i="34"/>
  <c r="D4006" i="34"/>
  <c r="E4006" i="34" s="1"/>
  <c r="F4006" i="34" s="1"/>
  <c r="C4006" i="34"/>
  <c r="B4006" i="34"/>
  <c r="A4006" i="34"/>
  <c r="J4005" i="34"/>
  <c r="I4005" i="34"/>
  <c r="H4005" i="34"/>
  <c r="A4005" i="34"/>
  <c r="D4005" i="34" s="1"/>
  <c r="J4004" i="34"/>
  <c r="I4004" i="34"/>
  <c r="H4004" i="34"/>
  <c r="E4004" i="34"/>
  <c r="F4004" i="34" s="1"/>
  <c r="C4004" i="34"/>
  <c r="B4004" i="34"/>
  <c r="A4004" i="34"/>
  <c r="D4004" i="34" s="1"/>
  <c r="J4003" i="34"/>
  <c r="I4003" i="34"/>
  <c r="H4003" i="34"/>
  <c r="D4003" i="34"/>
  <c r="C4003" i="34"/>
  <c r="A4003" i="34"/>
  <c r="B4003" i="34" s="1"/>
  <c r="J4002" i="34"/>
  <c r="I4002" i="34"/>
  <c r="H4002" i="34"/>
  <c r="A4002" i="34"/>
  <c r="J4001" i="34"/>
  <c r="I4001" i="34"/>
  <c r="H4001" i="34"/>
  <c r="D4001" i="34"/>
  <c r="E4001" i="34" s="1"/>
  <c r="F4001" i="34" s="1"/>
  <c r="C4001" i="34"/>
  <c r="B4001" i="34"/>
  <c r="A4001" i="34"/>
  <c r="J4000" i="34"/>
  <c r="I4000" i="34"/>
  <c r="H4000" i="34"/>
  <c r="D4000" i="34"/>
  <c r="E4000" i="34" s="1"/>
  <c r="F4000" i="34" s="1"/>
  <c r="C4000" i="34"/>
  <c r="B4000" i="34"/>
  <c r="A4000" i="34"/>
  <c r="J3999" i="34"/>
  <c r="I3999" i="34"/>
  <c r="H3999" i="34"/>
  <c r="A3999" i="34"/>
  <c r="D3999" i="34" s="1"/>
  <c r="J3998" i="34"/>
  <c r="I3998" i="34"/>
  <c r="H3998" i="34"/>
  <c r="E3998" i="34"/>
  <c r="F3998" i="34" s="1"/>
  <c r="C3998" i="34"/>
  <c r="B3998" i="34"/>
  <c r="A3998" i="34"/>
  <c r="D3998" i="34" s="1"/>
  <c r="J3997" i="34"/>
  <c r="I3997" i="34"/>
  <c r="H3997" i="34"/>
  <c r="D3997" i="34"/>
  <c r="C3997" i="34"/>
  <c r="A3997" i="34"/>
  <c r="B3997" i="34" s="1"/>
  <c r="J3996" i="34"/>
  <c r="I3996" i="34"/>
  <c r="H3996" i="34"/>
  <c r="A3996" i="34"/>
  <c r="J3995" i="34"/>
  <c r="I3995" i="34"/>
  <c r="H3995" i="34"/>
  <c r="D3995" i="34"/>
  <c r="E3995" i="34" s="1"/>
  <c r="F3995" i="34" s="1"/>
  <c r="C3995" i="34"/>
  <c r="B3995" i="34"/>
  <c r="A3995" i="34"/>
  <c r="J3994" i="34"/>
  <c r="I3994" i="34"/>
  <c r="H3994" i="34"/>
  <c r="D3994" i="34"/>
  <c r="E3994" i="34" s="1"/>
  <c r="F3994" i="34" s="1"/>
  <c r="C3994" i="34"/>
  <c r="B3994" i="34"/>
  <c r="A3994" i="34"/>
  <c r="J3993" i="34"/>
  <c r="I3993" i="34"/>
  <c r="H3993" i="34"/>
  <c r="A3993" i="34"/>
  <c r="D3993" i="34" s="1"/>
  <c r="J3992" i="34"/>
  <c r="I3992" i="34"/>
  <c r="H3992" i="34"/>
  <c r="E3992" i="34"/>
  <c r="F3992" i="34" s="1"/>
  <c r="C3992" i="34"/>
  <c r="B3992" i="34"/>
  <c r="A3992" i="34"/>
  <c r="D3992" i="34" s="1"/>
  <c r="J3991" i="34"/>
  <c r="I3991" i="34"/>
  <c r="H3991" i="34"/>
  <c r="D3991" i="34"/>
  <c r="C3991" i="34"/>
  <c r="A3991" i="34"/>
  <c r="B3991" i="34" s="1"/>
  <c r="J3990" i="34"/>
  <c r="I3990" i="34"/>
  <c r="H3990" i="34"/>
  <c r="A3990" i="34"/>
  <c r="J3989" i="34"/>
  <c r="I3989" i="34"/>
  <c r="H3989" i="34"/>
  <c r="D3989" i="34"/>
  <c r="E3989" i="34" s="1"/>
  <c r="F3989" i="34" s="1"/>
  <c r="C3989" i="34"/>
  <c r="B3989" i="34"/>
  <c r="A3989" i="34"/>
  <c r="J3988" i="34"/>
  <c r="I3988" i="34"/>
  <c r="H3988" i="34"/>
  <c r="D3988" i="34"/>
  <c r="E3988" i="34" s="1"/>
  <c r="F3988" i="34" s="1"/>
  <c r="C3988" i="34"/>
  <c r="B3988" i="34"/>
  <c r="A3988" i="34"/>
  <c r="J3987" i="34"/>
  <c r="I3987" i="34"/>
  <c r="H3987" i="34"/>
  <c r="A3987" i="34"/>
  <c r="D3987" i="34" s="1"/>
  <c r="J3986" i="34"/>
  <c r="I3986" i="34"/>
  <c r="H3986" i="34"/>
  <c r="E3986" i="34"/>
  <c r="F3986" i="34" s="1"/>
  <c r="C3986" i="34"/>
  <c r="B3986" i="34"/>
  <c r="A3986" i="34"/>
  <c r="D3986" i="34" s="1"/>
  <c r="J3985" i="34"/>
  <c r="I3985" i="34"/>
  <c r="H3985" i="34"/>
  <c r="D3985" i="34"/>
  <c r="C3985" i="34"/>
  <c r="A3985" i="34"/>
  <c r="B3985" i="34" s="1"/>
  <c r="J3984" i="34"/>
  <c r="I3984" i="34"/>
  <c r="H3984" i="34"/>
  <c r="A3984" i="34"/>
  <c r="J3983" i="34"/>
  <c r="I3983" i="34"/>
  <c r="H3983" i="34"/>
  <c r="D3983" i="34"/>
  <c r="E3983" i="34" s="1"/>
  <c r="F3983" i="34" s="1"/>
  <c r="C3983" i="34"/>
  <c r="B3983" i="34"/>
  <c r="A3983" i="34"/>
  <c r="J3982" i="34"/>
  <c r="I3982" i="34"/>
  <c r="H3982" i="34"/>
  <c r="D3982" i="34"/>
  <c r="E3982" i="34" s="1"/>
  <c r="F3982" i="34" s="1"/>
  <c r="C3982" i="34"/>
  <c r="B3982" i="34"/>
  <c r="A3982" i="34"/>
  <c r="J3981" i="34"/>
  <c r="I3981" i="34"/>
  <c r="H3981" i="34"/>
  <c r="B3981" i="34"/>
  <c r="A3981" i="34"/>
  <c r="D3981" i="34" s="1"/>
  <c r="J3980" i="34"/>
  <c r="I3980" i="34"/>
  <c r="H3980" i="34"/>
  <c r="E3980" i="34"/>
  <c r="F3980" i="34" s="1"/>
  <c r="C3980" i="34"/>
  <c r="B3980" i="34"/>
  <c r="A3980" i="34"/>
  <c r="D3980" i="34" s="1"/>
  <c r="J3979" i="34"/>
  <c r="I3979" i="34"/>
  <c r="H3979" i="34"/>
  <c r="D3979" i="34"/>
  <c r="E3979" i="34" s="1"/>
  <c r="F3979" i="34" s="1"/>
  <c r="C3979" i="34"/>
  <c r="A3979" i="34"/>
  <c r="B3979" i="34" s="1"/>
  <c r="J3978" i="34"/>
  <c r="I3978" i="34"/>
  <c r="H3978" i="34"/>
  <c r="A3978" i="34"/>
  <c r="J3977" i="34"/>
  <c r="I3977" i="34"/>
  <c r="H3977" i="34"/>
  <c r="D3977" i="34"/>
  <c r="E3977" i="34" s="1"/>
  <c r="F3977" i="34" s="1"/>
  <c r="C3977" i="34"/>
  <c r="B3977" i="34"/>
  <c r="A3977" i="34"/>
  <c r="J3976" i="34"/>
  <c r="I3976" i="34"/>
  <c r="H3976" i="34"/>
  <c r="D3976" i="34"/>
  <c r="E3976" i="34" s="1"/>
  <c r="F3976" i="34" s="1"/>
  <c r="C3976" i="34"/>
  <c r="B3976" i="34"/>
  <c r="A3976" i="34"/>
  <c r="J3975" i="34"/>
  <c r="I3975" i="34"/>
  <c r="H3975" i="34"/>
  <c r="B3975" i="34"/>
  <c r="A3975" i="34"/>
  <c r="D3975" i="34" s="1"/>
  <c r="J3974" i="34"/>
  <c r="I3974" i="34"/>
  <c r="H3974" i="34"/>
  <c r="C3974" i="34"/>
  <c r="B3974" i="34"/>
  <c r="A3974" i="34"/>
  <c r="D3974" i="34" s="1"/>
  <c r="E3974" i="34" s="1"/>
  <c r="F3974" i="34" s="1"/>
  <c r="J3973" i="34"/>
  <c r="I3973" i="34"/>
  <c r="H3973" i="34"/>
  <c r="D3973" i="34"/>
  <c r="E3973" i="34" s="1"/>
  <c r="F3973" i="34" s="1"/>
  <c r="C3973" i="34"/>
  <c r="A3973" i="34"/>
  <c r="B3973" i="34" s="1"/>
  <c r="J3972" i="34"/>
  <c r="I3972" i="34"/>
  <c r="H3972" i="34"/>
  <c r="A3972" i="34"/>
  <c r="J3971" i="34"/>
  <c r="I3971" i="34"/>
  <c r="H3971" i="34"/>
  <c r="D3971" i="34"/>
  <c r="E3971" i="34" s="1"/>
  <c r="F3971" i="34" s="1"/>
  <c r="C3971" i="34"/>
  <c r="B3971" i="34"/>
  <c r="A3971" i="34"/>
  <c r="J3970" i="34"/>
  <c r="I3970" i="34"/>
  <c r="H3970" i="34"/>
  <c r="D3970" i="34"/>
  <c r="E3970" i="34" s="1"/>
  <c r="F3970" i="34" s="1"/>
  <c r="C3970" i="34"/>
  <c r="B3970" i="34"/>
  <c r="A3970" i="34"/>
  <c r="J3969" i="34"/>
  <c r="I3969" i="34"/>
  <c r="H3969" i="34"/>
  <c r="B3969" i="34"/>
  <c r="A3969" i="34"/>
  <c r="D3969" i="34" s="1"/>
  <c r="J3968" i="34"/>
  <c r="I3968" i="34"/>
  <c r="H3968" i="34"/>
  <c r="E3968" i="34"/>
  <c r="F3968" i="34" s="1"/>
  <c r="D3968" i="34"/>
  <c r="C3968" i="34"/>
  <c r="B3968" i="34"/>
  <c r="A3968" i="34"/>
  <c r="J3967" i="34"/>
  <c r="I3967" i="34"/>
  <c r="H3967" i="34"/>
  <c r="D3967" i="34"/>
  <c r="C3967" i="34"/>
  <c r="A3967" i="34"/>
  <c r="B3967" i="34" s="1"/>
  <c r="J3966" i="34"/>
  <c r="I3966" i="34"/>
  <c r="H3966" i="34"/>
  <c r="A3966" i="34"/>
  <c r="J3965" i="34"/>
  <c r="I3965" i="34"/>
  <c r="H3965" i="34"/>
  <c r="D3965" i="34"/>
  <c r="E3965" i="34" s="1"/>
  <c r="F3965" i="34" s="1"/>
  <c r="C3965" i="34"/>
  <c r="B3965" i="34"/>
  <c r="A3965" i="34"/>
  <c r="J3964" i="34"/>
  <c r="I3964" i="34"/>
  <c r="H3964" i="34"/>
  <c r="D3964" i="34"/>
  <c r="E3964" i="34" s="1"/>
  <c r="F3964" i="34" s="1"/>
  <c r="C3964" i="34"/>
  <c r="B3964" i="34"/>
  <c r="A3964" i="34"/>
  <c r="J3963" i="34"/>
  <c r="I3963" i="34"/>
  <c r="H3963" i="34"/>
  <c r="B3963" i="34"/>
  <c r="A3963" i="34"/>
  <c r="D3963" i="34" s="1"/>
  <c r="J3962" i="34"/>
  <c r="I3962" i="34"/>
  <c r="H3962" i="34"/>
  <c r="E3962" i="34"/>
  <c r="F3962" i="34" s="1"/>
  <c r="D3962" i="34"/>
  <c r="C3962" i="34"/>
  <c r="B3962" i="34"/>
  <c r="A3962" i="34"/>
  <c r="J3961" i="34"/>
  <c r="I3961" i="34"/>
  <c r="H3961" i="34"/>
  <c r="D3961" i="34"/>
  <c r="E3961" i="34" s="1"/>
  <c r="F3961" i="34" s="1"/>
  <c r="C3961" i="34"/>
  <c r="A3961" i="34"/>
  <c r="B3961" i="34" s="1"/>
  <c r="J3960" i="34"/>
  <c r="I3960" i="34"/>
  <c r="H3960" i="34"/>
  <c r="A3960" i="34"/>
  <c r="J3959" i="34"/>
  <c r="I3959" i="34"/>
  <c r="H3959" i="34"/>
  <c r="D3959" i="34"/>
  <c r="E3959" i="34" s="1"/>
  <c r="F3959" i="34" s="1"/>
  <c r="C3959" i="34"/>
  <c r="B3959" i="34"/>
  <c r="A3959" i="34"/>
  <c r="J3958" i="34"/>
  <c r="I3958" i="34"/>
  <c r="H3958" i="34"/>
  <c r="D3958" i="34"/>
  <c r="E3958" i="34" s="1"/>
  <c r="F3958" i="34" s="1"/>
  <c r="C3958" i="34"/>
  <c r="B3958" i="34"/>
  <c r="A3958" i="34"/>
  <c r="J3957" i="34"/>
  <c r="I3957" i="34"/>
  <c r="H3957" i="34"/>
  <c r="B3957" i="34"/>
  <c r="A3957" i="34"/>
  <c r="D3957" i="34" s="1"/>
  <c r="J3956" i="34"/>
  <c r="I3956" i="34"/>
  <c r="H3956" i="34"/>
  <c r="E3956" i="34"/>
  <c r="F3956" i="34" s="1"/>
  <c r="D3956" i="34"/>
  <c r="C3956" i="34"/>
  <c r="B3956" i="34"/>
  <c r="A3956" i="34"/>
  <c r="J3955" i="34"/>
  <c r="I3955" i="34"/>
  <c r="H3955" i="34"/>
  <c r="D3955" i="34"/>
  <c r="C3955" i="34"/>
  <c r="A3955" i="34"/>
  <c r="B3955" i="34" s="1"/>
  <c r="J3954" i="34"/>
  <c r="I3954" i="34"/>
  <c r="H3954" i="34"/>
  <c r="A3954" i="34"/>
  <c r="J3953" i="34"/>
  <c r="I3953" i="34"/>
  <c r="H3953" i="34"/>
  <c r="D3953" i="34"/>
  <c r="E3953" i="34" s="1"/>
  <c r="F3953" i="34" s="1"/>
  <c r="C3953" i="34"/>
  <c r="B3953" i="34"/>
  <c r="A3953" i="34"/>
  <c r="J3952" i="34"/>
  <c r="I3952" i="34"/>
  <c r="H3952" i="34"/>
  <c r="D3952" i="34"/>
  <c r="E3952" i="34" s="1"/>
  <c r="F3952" i="34" s="1"/>
  <c r="C3952" i="34"/>
  <c r="B3952" i="34"/>
  <c r="A3952" i="34"/>
  <c r="J3951" i="34"/>
  <c r="I3951" i="34"/>
  <c r="H3951" i="34"/>
  <c r="B3951" i="34"/>
  <c r="A3951" i="34"/>
  <c r="D3951" i="34" s="1"/>
  <c r="J3950" i="34"/>
  <c r="I3950" i="34"/>
  <c r="H3950" i="34"/>
  <c r="E3950" i="34"/>
  <c r="F3950" i="34" s="1"/>
  <c r="D3950" i="34"/>
  <c r="C3950" i="34"/>
  <c r="B3950" i="34"/>
  <c r="A3950" i="34"/>
  <c r="J3949" i="34"/>
  <c r="I3949" i="34"/>
  <c r="H3949" i="34"/>
  <c r="D3949" i="34"/>
  <c r="E3949" i="34" s="1"/>
  <c r="F3949" i="34" s="1"/>
  <c r="C3949" i="34"/>
  <c r="A3949" i="34"/>
  <c r="B3949" i="34" s="1"/>
  <c r="J3948" i="34"/>
  <c r="I3948" i="34"/>
  <c r="H3948" i="34"/>
  <c r="A3948" i="34"/>
  <c r="J3947" i="34"/>
  <c r="I3947" i="34"/>
  <c r="H3947" i="34"/>
  <c r="D3947" i="34"/>
  <c r="E3947" i="34" s="1"/>
  <c r="F3947" i="34" s="1"/>
  <c r="C3947" i="34"/>
  <c r="B3947" i="34"/>
  <c r="A3947" i="34"/>
  <c r="J3946" i="34"/>
  <c r="I3946" i="34"/>
  <c r="H3946" i="34"/>
  <c r="D3946" i="34"/>
  <c r="E3946" i="34" s="1"/>
  <c r="F3946" i="34" s="1"/>
  <c r="C3946" i="34"/>
  <c r="B3946" i="34"/>
  <c r="A3946" i="34"/>
  <c r="J3945" i="34"/>
  <c r="I3945" i="34"/>
  <c r="H3945" i="34"/>
  <c r="B3945" i="34"/>
  <c r="A3945" i="34"/>
  <c r="D3945" i="34" s="1"/>
  <c r="J3944" i="34"/>
  <c r="I3944" i="34"/>
  <c r="H3944" i="34"/>
  <c r="E3944" i="34"/>
  <c r="F3944" i="34" s="1"/>
  <c r="D3944" i="34"/>
  <c r="C3944" i="34"/>
  <c r="B3944" i="34"/>
  <c r="A3944" i="34"/>
  <c r="J3943" i="34"/>
  <c r="I3943" i="34"/>
  <c r="H3943" i="34"/>
  <c r="D3943" i="34"/>
  <c r="C3943" i="34"/>
  <c r="A3943" i="34"/>
  <c r="B3943" i="34" s="1"/>
  <c r="J3942" i="34"/>
  <c r="I3942" i="34"/>
  <c r="H3942" i="34"/>
  <c r="A3942" i="34"/>
  <c r="J3941" i="34"/>
  <c r="I3941" i="34"/>
  <c r="H3941" i="34"/>
  <c r="D3941" i="34"/>
  <c r="E3941" i="34" s="1"/>
  <c r="F3941" i="34" s="1"/>
  <c r="C3941" i="34"/>
  <c r="B3941" i="34"/>
  <c r="A3941" i="34"/>
  <c r="J3940" i="34"/>
  <c r="I3940" i="34"/>
  <c r="H3940" i="34"/>
  <c r="D3940" i="34"/>
  <c r="E3940" i="34" s="1"/>
  <c r="F3940" i="34" s="1"/>
  <c r="C3940" i="34"/>
  <c r="B3940" i="34"/>
  <c r="A3940" i="34"/>
  <c r="J3939" i="34"/>
  <c r="I3939" i="34"/>
  <c r="H3939" i="34"/>
  <c r="B3939" i="34"/>
  <c r="A3939" i="34"/>
  <c r="D3939" i="34" s="1"/>
  <c r="J3938" i="34"/>
  <c r="I3938" i="34"/>
  <c r="H3938" i="34"/>
  <c r="E3938" i="34"/>
  <c r="F3938" i="34" s="1"/>
  <c r="D3938" i="34"/>
  <c r="C3938" i="34"/>
  <c r="B3938" i="34"/>
  <c r="A3938" i="34"/>
  <c r="J3937" i="34"/>
  <c r="I3937" i="34"/>
  <c r="H3937" i="34"/>
  <c r="D3937" i="34"/>
  <c r="E3937" i="34" s="1"/>
  <c r="F3937" i="34" s="1"/>
  <c r="C3937" i="34"/>
  <c r="A3937" i="34"/>
  <c r="B3937" i="34" s="1"/>
  <c r="J3936" i="34"/>
  <c r="I3936" i="34"/>
  <c r="H3936" i="34"/>
  <c r="A3936" i="34"/>
  <c r="J3935" i="34"/>
  <c r="I3935" i="34"/>
  <c r="H3935" i="34"/>
  <c r="D3935" i="34"/>
  <c r="E3935" i="34" s="1"/>
  <c r="F3935" i="34" s="1"/>
  <c r="C3935" i="34"/>
  <c r="B3935" i="34"/>
  <c r="A3935" i="34"/>
  <c r="J3934" i="34"/>
  <c r="I3934" i="34"/>
  <c r="H3934" i="34"/>
  <c r="D3934" i="34"/>
  <c r="E3934" i="34" s="1"/>
  <c r="F3934" i="34" s="1"/>
  <c r="C3934" i="34"/>
  <c r="B3934" i="34"/>
  <c r="A3934" i="34"/>
  <c r="J3933" i="34"/>
  <c r="I3933" i="34"/>
  <c r="H3933" i="34"/>
  <c r="B3933" i="34"/>
  <c r="A3933" i="34"/>
  <c r="D3933" i="34" s="1"/>
  <c r="J3932" i="34"/>
  <c r="I3932" i="34"/>
  <c r="H3932" i="34"/>
  <c r="E3932" i="34"/>
  <c r="F3932" i="34" s="1"/>
  <c r="D3932" i="34"/>
  <c r="C3932" i="34"/>
  <c r="B3932" i="34"/>
  <c r="A3932" i="34"/>
  <c r="J3931" i="34"/>
  <c r="I3931" i="34"/>
  <c r="H3931" i="34"/>
  <c r="D3931" i="34"/>
  <c r="C3931" i="34"/>
  <c r="A3931" i="34"/>
  <c r="B3931" i="34" s="1"/>
  <c r="J3930" i="34"/>
  <c r="I3930" i="34"/>
  <c r="H3930" i="34"/>
  <c r="A3930" i="34"/>
  <c r="J3929" i="34"/>
  <c r="I3929" i="34"/>
  <c r="H3929" i="34"/>
  <c r="D3929" i="34"/>
  <c r="E3929" i="34" s="1"/>
  <c r="F3929" i="34" s="1"/>
  <c r="C3929" i="34"/>
  <c r="B3929" i="34"/>
  <c r="A3929" i="34"/>
  <c r="J3928" i="34"/>
  <c r="I3928" i="34"/>
  <c r="H3928" i="34"/>
  <c r="D3928" i="34"/>
  <c r="E3928" i="34" s="1"/>
  <c r="F3928" i="34" s="1"/>
  <c r="C3928" i="34"/>
  <c r="B3928" i="34"/>
  <c r="A3928" i="34"/>
  <c r="J3927" i="34"/>
  <c r="I3927" i="34"/>
  <c r="H3927" i="34"/>
  <c r="B3927" i="34"/>
  <c r="A3927" i="34"/>
  <c r="D3927" i="34" s="1"/>
  <c r="J3926" i="34"/>
  <c r="I3926" i="34"/>
  <c r="H3926" i="34"/>
  <c r="E3926" i="34"/>
  <c r="F3926" i="34" s="1"/>
  <c r="D3926" i="34"/>
  <c r="C3926" i="34"/>
  <c r="B3926" i="34"/>
  <c r="A3926" i="34"/>
  <c r="J3925" i="34"/>
  <c r="I3925" i="34"/>
  <c r="H3925" i="34"/>
  <c r="D3925" i="34"/>
  <c r="E3925" i="34" s="1"/>
  <c r="F3925" i="34" s="1"/>
  <c r="C3925" i="34"/>
  <c r="A3925" i="34"/>
  <c r="B3925" i="34" s="1"/>
  <c r="J3924" i="34"/>
  <c r="I3924" i="34"/>
  <c r="H3924" i="34"/>
  <c r="A3924" i="34"/>
  <c r="J3923" i="34"/>
  <c r="I3923" i="34"/>
  <c r="H3923" i="34"/>
  <c r="D3923" i="34"/>
  <c r="E3923" i="34" s="1"/>
  <c r="F3923" i="34" s="1"/>
  <c r="C3923" i="34"/>
  <c r="B3923" i="34"/>
  <c r="A3923" i="34"/>
  <c r="J3922" i="34"/>
  <c r="I3922" i="34"/>
  <c r="H3922" i="34"/>
  <c r="D3922" i="34"/>
  <c r="E3922" i="34" s="1"/>
  <c r="F3922" i="34" s="1"/>
  <c r="C3922" i="34"/>
  <c r="B3922" i="34"/>
  <c r="A3922" i="34"/>
  <c r="J3921" i="34"/>
  <c r="I3921" i="34"/>
  <c r="H3921" i="34"/>
  <c r="B3921" i="34"/>
  <c r="A3921" i="34"/>
  <c r="D3921" i="34" s="1"/>
  <c r="J3920" i="34"/>
  <c r="I3920" i="34"/>
  <c r="H3920" i="34"/>
  <c r="E3920" i="34"/>
  <c r="F3920" i="34" s="1"/>
  <c r="D3920" i="34"/>
  <c r="C3920" i="34"/>
  <c r="B3920" i="34"/>
  <c r="A3920" i="34"/>
  <c r="J3919" i="34"/>
  <c r="I3919" i="34"/>
  <c r="H3919" i="34"/>
  <c r="D3919" i="34"/>
  <c r="C3919" i="34"/>
  <c r="A3919" i="34"/>
  <c r="B3919" i="34" s="1"/>
  <c r="J3918" i="34"/>
  <c r="I3918" i="34"/>
  <c r="H3918" i="34"/>
  <c r="A3918" i="34"/>
  <c r="J3917" i="34"/>
  <c r="I3917" i="34"/>
  <c r="H3917" i="34"/>
  <c r="D3917" i="34"/>
  <c r="E3917" i="34" s="1"/>
  <c r="F3917" i="34" s="1"/>
  <c r="C3917" i="34"/>
  <c r="B3917" i="34"/>
  <c r="A3917" i="34"/>
  <c r="J3916" i="34"/>
  <c r="I3916" i="34"/>
  <c r="H3916" i="34"/>
  <c r="D3916" i="34"/>
  <c r="E3916" i="34" s="1"/>
  <c r="F3916" i="34" s="1"/>
  <c r="C3916" i="34"/>
  <c r="B3916" i="34"/>
  <c r="A3916" i="34"/>
  <c r="J3915" i="34"/>
  <c r="I3915" i="34"/>
  <c r="H3915" i="34"/>
  <c r="B3915" i="34"/>
  <c r="A3915" i="34"/>
  <c r="D3915" i="34" s="1"/>
  <c r="J3914" i="34"/>
  <c r="I3914" i="34"/>
  <c r="H3914" i="34"/>
  <c r="E3914" i="34"/>
  <c r="F3914" i="34" s="1"/>
  <c r="D3914" i="34"/>
  <c r="C3914" i="34"/>
  <c r="B3914" i="34"/>
  <c r="A3914" i="34"/>
  <c r="J3913" i="34"/>
  <c r="I3913" i="34"/>
  <c r="H3913" i="34"/>
  <c r="D3913" i="34"/>
  <c r="E3913" i="34" s="1"/>
  <c r="F3913" i="34" s="1"/>
  <c r="C3913" i="34"/>
  <c r="A3913" i="34"/>
  <c r="B3913" i="34" s="1"/>
  <c r="J3912" i="34"/>
  <c r="I3912" i="34"/>
  <c r="H3912" i="34"/>
  <c r="A3912" i="34"/>
  <c r="J3911" i="34"/>
  <c r="I3911" i="34"/>
  <c r="H3911" i="34"/>
  <c r="D3911" i="34"/>
  <c r="E3911" i="34" s="1"/>
  <c r="F3911" i="34" s="1"/>
  <c r="C3911" i="34"/>
  <c r="B3911" i="34"/>
  <c r="A3911" i="34"/>
  <c r="J3910" i="34"/>
  <c r="I3910" i="34"/>
  <c r="H3910" i="34"/>
  <c r="D3910" i="34"/>
  <c r="E3910" i="34" s="1"/>
  <c r="F3910" i="34" s="1"/>
  <c r="C3910" i="34"/>
  <c r="B3910" i="34"/>
  <c r="A3910" i="34"/>
  <c r="J3909" i="34"/>
  <c r="I3909" i="34"/>
  <c r="H3909" i="34"/>
  <c r="B3909" i="34"/>
  <c r="A3909" i="34"/>
  <c r="D3909" i="34" s="1"/>
  <c r="J3908" i="34"/>
  <c r="I3908" i="34"/>
  <c r="H3908" i="34"/>
  <c r="E3908" i="34"/>
  <c r="F3908" i="34" s="1"/>
  <c r="D3908" i="34"/>
  <c r="C3908" i="34"/>
  <c r="B3908" i="34"/>
  <c r="A3908" i="34"/>
  <c r="J3907" i="34"/>
  <c r="I3907" i="34"/>
  <c r="H3907" i="34"/>
  <c r="D3907" i="34"/>
  <c r="C3907" i="34"/>
  <c r="A3907" i="34"/>
  <c r="B3907" i="34" s="1"/>
  <c r="J3906" i="34"/>
  <c r="I3906" i="34"/>
  <c r="H3906" i="34"/>
  <c r="A3906" i="34"/>
  <c r="J3905" i="34"/>
  <c r="I3905" i="34"/>
  <c r="H3905" i="34"/>
  <c r="D3905" i="34"/>
  <c r="E3905" i="34" s="1"/>
  <c r="F3905" i="34" s="1"/>
  <c r="C3905" i="34"/>
  <c r="B3905" i="34"/>
  <c r="A3905" i="34"/>
  <c r="J3904" i="34"/>
  <c r="I3904" i="34"/>
  <c r="H3904" i="34"/>
  <c r="D3904" i="34"/>
  <c r="E3904" i="34" s="1"/>
  <c r="F3904" i="34" s="1"/>
  <c r="C3904" i="34"/>
  <c r="B3904" i="34"/>
  <c r="A3904" i="34"/>
  <c r="J3903" i="34"/>
  <c r="I3903" i="34"/>
  <c r="H3903" i="34"/>
  <c r="B3903" i="34"/>
  <c r="A3903" i="34"/>
  <c r="D3903" i="34" s="1"/>
  <c r="J3902" i="34"/>
  <c r="I3902" i="34"/>
  <c r="H3902" i="34"/>
  <c r="E3902" i="34"/>
  <c r="F3902" i="34" s="1"/>
  <c r="D3902" i="34"/>
  <c r="C3902" i="34"/>
  <c r="B3902" i="34"/>
  <c r="A3902" i="34"/>
  <c r="J3901" i="34"/>
  <c r="I3901" i="34"/>
  <c r="H3901" i="34"/>
  <c r="D3901" i="34"/>
  <c r="E3901" i="34" s="1"/>
  <c r="F3901" i="34" s="1"/>
  <c r="C3901" i="34"/>
  <c r="A3901" i="34"/>
  <c r="B3901" i="34" s="1"/>
  <c r="J3900" i="34"/>
  <c r="I3900" i="34"/>
  <c r="H3900" i="34"/>
  <c r="A3900" i="34"/>
  <c r="J3899" i="34"/>
  <c r="I3899" i="34"/>
  <c r="H3899" i="34"/>
  <c r="D3899" i="34"/>
  <c r="E3899" i="34" s="1"/>
  <c r="F3899" i="34" s="1"/>
  <c r="C3899" i="34"/>
  <c r="B3899" i="34"/>
  <c r="A3899" i="34"/>
  <c r="J3898" i="34"/>
  <c r="I3898" i="34"/>
  <c r="H3898" i="34"/>
  <c r="D3898" i="34"/>
  <c r="E3898" i="34" s="1"/>
  <c r="F3898" i="34" s="1"/>
  <c r="C3898" i="34"/>
  <c r="B3898" i="34"/>
  <c r="A3898" i="34"/>
  <c r="J3897" i="34"/>
  <c r="I3897" i="34"/>
  <c r="H3897" i="34"/>
  <c r="B3897" i="34"/>
  <c r="A3897" i="34"/>
  <c r="D3897" i="34" s="1"/>
  <c r="J3896" i="34"/>
  <c r="I3896" i="34"/>
  <c r="H3896" i="34"/>
  <c r="E3896" i="34"/>
  <c r="F3896" i="34" s="1"/>
  <c r="D3896" i="34"/>
  <c r="C3896" i="34"/>
  <c r="B3896" i="34"/>
  <c r="A3896" i="34"/>
  <c r="J3895" i="34"/>
  <c r="I3895" i="34"/>
  <c r="H3895" i="34"/>
  <c r="D3895" i="34"/>
  <c r="C3895" i="34"/>
  <c r="A3895" i="34"/>
  <c r="B3895" i="34" s="1"/>
  <c r="J3894" i="34"/>
  <c r="I3894" i="34"/>
  <c r="H3894" i="34"/>
  <c r="A3894" i="34"/>
  <c r="J3893" i="34"/>
  <c r="I3893" i="34"/>
  <c r="H3893" i="34"/>
  <c r="D3893" i="34"/>
  <c r="E3893" i="34" s="1"/>
  <c r="F3893" i="34" s="1"/>
  <c r="C3893" i="34"/>
  <c r="B3893" i="34"/>
  <c r="A3893" i="34"/>
  <c r="J3892" i="34"/>
  <c r="I3892" i="34"/>
  <c r="H3892" i="34"/>
  <c r="D3892" i="34"/>
  <c r="E3892" i="34" s="1"/>
  <c r="F3892" i="34" s="1"/>
  <c r="C3892" i="34"/>
  <c r="B3892" i="34"/>
  <c r="A3892" i="34"/>
  <c r="J3891" i="34"/>
  <c r="I3891" i="34"/>
  <c r="H3891" i="34"/>
  <c r="B3891" i="34"/>
  <c r="A3891" i="34"/>
  <c r="D3891" i="34" s="1"/>
  <c r="J3890" i="34"/>
  <c r="I3890" i="34"/>
  <c r="H3890" i="34"/>
  <c r="E3890" i="34"/>
  <c r="F3890" i="34" s="1"/>
  <c r="D3890" i="34"/>
  <c r="C3890" i="34"/>
  <c r="B3890" i="34"/>
  <c r="A3890" i="34"/>
  <c r="J3889" i="34"/>
  <c r="I3889" i="34"/>
  <c r="H3889" i="34"/>
  <c r="D3889" i="34"/>
  <c r="E3889" i="34" s="1"/>
  <c r="F3889" i="34" s="1"/>
  <c r="C3889" i="34"/>
  <c r="A3889" i="34"/>
  <c r="B3889" i="34" s="1"/>
  <c r="J3888" i="34"/>
  <c r="I3888" i="34"/>
  <c r="H3888" i="34"/>
  <c r="A3888" i="34"/>
  <c r="J3887" i="34"/>
  <c r="I3887" i="34"/>
  <c r="H3887" i="34"/>
  <c r="D3887" i="34"/>
  <c r="E3887" i="34" s="1"/>
  <c r="F3887" i="34" s="1"/>
  <c r="C3887" i="34"/>
  <c r="B3887" i="34"/>
  <c r="A3887" i="34"/>
  <c r="J3886" i="34"/>
  <c r="I3886" i="34"/>
  <c r="H3886" i="34"/>
  <c r="D3886" i="34"/>
  <c r="E3886" i="34" s="1"/>
  <c r="F3886" i="34" s="1"/>
  <c r="C3886" i="34"/>
  <c r="B3886" i="34"/>
  <c r="A3886" i="34"/>
  <c r="J3885" i="34"/>
  <c r="I3885" i="34"/>
  <c r="H3885" i="34"/>
  <c r="B3885" i="34"/>
  <c r="A3885" i="34"/>
  <c r="D3885" i="34" s="1"/>
  <c r="J3884" i="34"/>
  <c r="I3884" i="34"/>
  <c r="H3884" i="34"/>
  <c r="E3884" i="34"/>
  <c r="F3884" i="34" s="1"/>
  <c r="D3884" i="34"/>
  <c r="C3884" i="34"/>
  <c r="B3884" i="34"/>
  <c r="A3884" i="34"/>
  <c r="J3883" i="34"/>
  <c r="I3883" i="34"/>
  <c r="H3883" i="34"/>
  <c r="D3883" i="34"/>
  <c r="C3883" i="34"/>
  <c r="A3883" i="34"/>
  <c r="B3883" i="34" s="1"/>
  <c r="J3882" i="34"/>
  <c r="I3882" i="34"/>
  <c r="H3882" i="34"/>
  <c r="A3882" i="34"/>
  <c r="J3881" i="34"/>
  <c r="I3881" i="34"/>
  <c r="H3881" i="34"/>
  <c r="D3881" i="34"/>
  <c r="E3881" i="34" s="1"/>
  <c r="F3881" i="34" s="1"/>
  <c r="C3881" i="34"/>
  <c r="B3881" i="34"/>
  <c r="A3881" i="34"/>
  <c r="J3880" i="34"/>
  <c r="I3880" i="34"/>
  <c r="H3880" i="34"/>
  <c r="D3880" i="34"/>
  <c r="E3880" i="34" s="1"/>
  <c r="F3880" i="34" s="1"/>
  <c r="C3880" i="34"/>
  <c r="B3880" i="34"/>
  <c r="A3880" i="34"/>
  <c r="J3879" i="34"/>
  <c r="I3879" i="34"/>
  <c r="H3879" i="34"/>
  <c r="B3879" i="34"/>
  <c r="A3879" i="34"/>
  <c r="D3879" i="34" s="1"/>
  <c r="J3878" i="34"/>
  <c r="I3878" i="34"/>
  <c r="H3878" i="34"/>
  <c r="E3878" i="34"/>
  <c r="F3878" i="34" s="1"/>
  <c r="D3878" i="34"/>
  <c r="C3878" i="34"/>
  <c r="B3878" i="34"/>
  <c r="A3878" i="34"/>
  <c r="J3877" i="34"/>
  <c r="I3877" i="34"/>
  <c r="H3877" i="34"/>
  <c r="D3877" i="34"/>
  <c r="E3877" i="34" s="1"/>
  <c r="F3877" i="34" s="1"/>
  <c r="C3877" i="34"/>
  <c r="A3877" i="34"/>
  <c r="B3877" i="34" s="1"/>
  <c r="J3876" i="34"/>
  <c r="I3876" i="34"/>
  <c r="H3876" i="34"/>
  <c r="A3876" i="34"/>
  <c r="J3875" i="34"/>
  <c r="I3875" i="34"/>
  <c r="H3875" i="34"/>
  <c r="D3875" i="34"/>
  <c r="E3875" i="34" s="1"/>
  <c r="F3875" i="34" s="1"/>
  <c r="C3875" i="34"/>
  <c r="B3875" i="34"/>
  <c r="A3875" i="34"/>
  <c r="J3874" i="34"/>
  <c r="I3874" i="34"/>
  <c r="H3874" i="34"/>
  <c r="D3874" i="34"/>
  <c r="E3874" i="34" s="1"/>
  <c r="F3874" i="34" s="1"/>
  <c r="C3874" i="34"/>
  <c r="B3874" i="34"/>
  <c r="A3874" i="34"/>
  <c r="J3873" i="34"/>
  <c r="I3873" i="34"/>
  <c r="H3873" i="34"/>
  <c r="B3873" i="34"/>
  <c r="A3873" i="34"/>
  <c r="D3873" i="34" s="1"/>
  <c r="J3872" i="34"/>
  <c r="I3872" i="34"/>
  <c r="H3872" i="34"/>
  <c r="E3872" i="34"/>
  <c r="F3872" i="34" s="1"/>
  <c r="D3872" i="34"/>
  <c r="C3872" i="34"/>
  <c r="B3872" i="34"/>
  <c r="A3872" i="34"/>
  <c r="J3871" i="34"/>
  <c r="I3871" i="34"/>
  <c r="H3871" i="34"/>
  <c r="D3871" i="34"/>
  <c r="C3871" i="34"/>
  <c r="A3871" i="34"/>
  <c r="B3871" i="34" s="1"/>
  <c r="J3870" i="34"/>
  <c r="I3870" i="34"/>
  <c r="H3870" i="34"/>
  <c r="A3870" i="34"/>
  <c r="J3869" i="34"/>
  <c r="I3869" i="34"/>
  <c r="H3869" i="34"/>
  <c r="D3869" i="34"/>
  <c r="E3869" i="34" s="1"/>
  <c r="F3869" i="34" s="1"/>
  <c r="C3869" i="34"/>
  <c r="B3869" i="34"/>
  <c r="A3869" i="34"/>
  <c r="J3868" i="34"/>
  <c r="I3868" i="34"/>
  <c r="H3868" i="34"/>
  <c r="D3868" i="34"/>
  <c r="E3868" i="34" s="1"/>
  <c r="F3868" i="34" s="1"/>
  <c r="C3868" i="34"/>
  <c r="B3868" i="34"/>
  <c r="A3868" i="34"/>
  <c r="J3867" i="34"/>
  <c r="I3867" i="34"/>
  <c r="H3867" i="34"/>
  <c r="B3867" i="34"/>
  <c r="A3867" i="34"/>
  <c r="D3867" i="34" s="1"/>
  <c r="J3866" i="34"/>
  <c r="I3866" i="34"/>
  <c r="H3866" i="34"/>
  <c r="E3866" i="34"/>
  <c r="F3866" i="34" s="1"/>
  <c r="D3866" i="34"/>
  <c r="C3866" i="34"/>
  <c r="B3866" i="34"/>
  <c r="A3866" i="34"/>
  <c r="J3865" i="34"/>
  <c r="I3865" i="34"/>
  <c r="H3865" i="34"/>
  <c r="D3865" i="34"/>
  <c r="C3865" i="34"/>
  <c r="A3865" i="34"/>
  <c r="B3865" i="34" s="1"/>
  <c r="J3864" i="34"/>
  <c r="I3864" i="34"/>
  <c r="H3864" i="34"/>
  <c r="A3864" i="34"/>
  <c r="J3863" i="34"/>
  <c r="I3863" i="34"/>
  <c r="H3863" i="34"/>
  <c r="D3863" i="34"/>
  <c r="E3863" i="34" s="1"/>
  <c r="F3863" i="34" s="1"/>
  <c r="C3863" i="34"/>
  <c r="B3863" i="34"/>
  <c r="A3863" i="34"/>
  <c r="J3862" i="34"/>
  <c r="I3862" i="34"/>
  <c r="H3862" i="34"/>
  <c r="D3862" i="34"/>
  <c r="E3862" i="34" s="1"/>
  <c r="F3862" i="34" s="1"/>
  <c r="C3862" i="34"/>
  <c r="B3862" i="34"/>
  <c r="A3862" i="34"/>
  <c r="J3861" i="34"/>
  <c r="I3861" i="34"/>
  <c r="H3861" i="34"/>
  <c r="B3861" i="34"/>
  <c r="A3861" i="34"/>
  <c r="D3861" i="34" s="1"/>
  <c r="J3860" i="34"/>
  <c r="I3860" i="34"/>
  <c r="H3860" i="34"/>
  <c r="E3860" i="34"/>
  <c r="F3860" i="34" s="1"/>
  <c r="D3860" i="34"/>
  <c r="C3860" i="34"/>
  <c r="B3860" i="34"/>
  <c r="A3860" i="34"/>
  <c r="J3859" i="34"/>
  <c r="I3859" i="34"/>
  <c r="H3859" i="34"/>
  <c r="D3859" i="34"/>
  <c r="E3859" i="34" s="1"/>
  <c r="F3859" i="34" s="1"/>
  <c r="C3859" i="34"/>
  <c r="A3859" i="34"/>
  <c r="B3859" i="34" s="1"/>
  <c r="J3858" i="34"/>
  <c r="I3858" i="34"/>
  <c r="H3858" i="34"/>
  <c r="A3858" i="34"/>
  <c r="J3857" i="34"/>
  <c r="I3857" i="34"/>
  <c r="H3857" i="34"/>
  <c r="D3857" i="34"/>
  <c r="E3857" i="34" s="1"/>
  <c r="F3857" i="34" s="1"/>
  <c r="C3857" i="34"/>
  <c r="B3857" i="34"/>
  <c r="A3857" i="34"/>
  <c r="J3856" i="34"/>
  <c r="I3856" i="34"/>
  <c r="H3856" i="34"/>
  <c r="D3856" i="34"/>
  <c r="C3856" i="34"/>
  <c r="B3856" i="34"/>
  <c r="A3856" i="34"/>
  <c r="J3855" i="34"/>
  <c r="I3855" i="34"/>
  <c r="H3855" i="34"/>
  <c r="B3855" i="34"/>
  <c r="A3855" i="34"/>
  <c r="D3855" i="34" s="1"/>
  <c r="J3854" i="34"/>
  <c r="I3854" i="34"/>
  <c r="H3854" i="34"/>
  <c r="E3854" i="34"/>
  <c r="F3854" i="34" s="1"/>
  <c r="D3854" i="34"/>
  <c r="C3854" i="34"/>
  <c r="B3854" i="34"/>
  <c r="A3854" i="34"/>
  <c r="J3853" i="34"/>
  <c r="I3853" i="34"/>
  <c r="H3853" i="34"/>
  <c r="D3853" i="34"/>
  <c r="C3853" i="34"/>
  <c r="A3853" i="34"/>
  <c r="B3853" i="34" s="1"/>
  <c r="J3852" i="34"/>
  <c r="I3852" i="34"/>
  <c r="H3852" i="34"/>
  <c r="A3852" i="34"/>
  <c r="J3851" i="34"/>
  <c r="I3851" i="34"/>
  <c r="H3851" i="34"/>
  <c r="D3851" i="34"/>
  <c r="E3851" i="34" s="1"/>
  <c r="F3851" i="34" s="1"/>
  <c r="C3851" i="34"/>
  <c r="B3851" i="34"/>
  <c r="A3851" i="34"/>
  <c r="J3850" i="34"/>
  <c r="I3850" i="34"/>
  <c r="H3850" i="34"/>
  <c r="D3850" i="34"/>
  <c r="C3850" i="34"/>
  <c r="B3850" i="34"/>
  <c r="A3850" i="34"/>
  <c r="J3849" i="34"/>
  <c r="I3849" i="34"/>
  <c r="H3849" i="34"/>
  <c r="B3849" i="34"/>
  <c r="A3849" i="34"/>
  <c r="D3849" i="34" s="1"/>
  <c r="J3848" i="34"/>
  <c r="I3848" i="34"/>
  <c r="H3848" i="34"/>
  <c r="E3848" i="34"/>
  <c r="F3848" i="34" s="1"/>
  <c r="D3848" i="34"/>
  <c r="C3848" i="34"/>
  <c r="B3848" i="34"/>
  <c r="A3848" i="34"/>
  <c r="J3847" i="34"/>
  <c r="I3847" i="34"/>
  <c r="H3847" i="34"/>
  <c r="D3847" i="34"/>
  <c r="C3847" i="34"/>
  <c r="A3847" i="34"/>
  <c r="B3847" i="34" s="1"/>
  <c r="J3846" i="34"/>
  <c r="I3846" i="34"/>
  <c r="H3846" i="34"/>
  <c r="A3846" i="34"/>
  <c r="J3845" i="34"/>
  <c r="I3845" i="34"/>
  <c r="H3845" i="34"/>
  <c r="D3845" i="34"/>
  <c r="E3845" i="34" s="1"/>
  <c r="F3845" i="34" s="1"/>
  <c r="C3845" i="34"/>
  <c r="B3845" i="34"/>
  <c r="A3845" i="34"/>
  <c r="J3844" i="34"/>
  <c r="I3844" i="34"/>
  <c r="H3844" i="34"/>
  <c r="D3844" i="34"/>
  <c r="E3844" i="34" s="1"/>
  <c r="F3844" i="34" s="1"/>
  <c r="C3844" i="34"/>
  <c r="B3844" i="34"/>
  <c r="A3844" i="34"/>
  <c r="J3843" i="34"/>
  <c r="I3843" i="34"/>
  <c r="H3843" i="34"/>
  <c r="B3843" i="34"/>
  <c r="A3843" i="34"/>
  <c r="D3843" i="34" s="1"/>
  <c r="J3842" i="34"/>
  <c r="I3842" i="34"/>
  <c r="H3842" i="34"/>
  <c r="E3842" i="34"/>
  <c r="F3842" i="34" s="1"/>
  <c r="D3842" i="34"/>
  <c r="C3842" i="34"/>
  <c r="B3842" i="34"/>
  <c r="A3842" i="34"/>
  <c r="J3841" i="34"/>
  <c r="I3841" i="34"/>
  <c r="H3841" i="34"/>
  <c r="D3841" i="34"/>
  <c r="C3841" i="34"/>
  <c r="A3841" i="34"/>
  <c r="B3841" i="34" s="1"/>
  <c r="J3840" i="34"/>
  <c r="I3840" i="34"/>
  <c r="H3840" i="34"/>
  <c r="A3840" i="34"/>
  <c r="J3839" i="34"/>
  <c r="I3839" i="34"/>
  <c r="H3839" i="34"/>
  <c r="D3839" i="34"/>
  <c r="E3839" i="34" s="1"/>
  <c r="F3839" i="34" s="1"/>
  <c r="C3839" i="34"/>
  <c r="B3839" i="34"/>
  <c r="A3839" i="34"/>
  <c r="J3838" i="34"/>
  <c r="I3838" i="34"/>
  <c r="H3838" i="34"/>
  <c r="D3838" i="34"/>
  <c r="E3838" i="34" s="1"/>
  <c r="F3838" i="34" s="1"/>
  <c r="C3838" i="34"/>
  <c r="B3838" i="34"/>
  <c r="A3838" i="34"/>
  <c r="J3837" i="34"/>
  <c r="I3837" i="34"/>
  <c r="H3837" i="34"/>
  <c r="B3837" i="34"/>
  <c r="A3837" i="34"/>
  <c r="D3837" i="34" s="1"/>
  <c r="J3836" i="34"/>
  <c r="I3836" i="34"/>
  <c r="H3836" i="34"/>
  <c r="F3836" i="34"/>
  <c r="E3836" i="34"/>
  <c r="D3836" i="34"/>
  <c r="C3836" i="34"/>
  <c r="B3836" i="34"/>
  <c r="A3836" i="34"/>
  <c r="J3835" i="34"/>
  <c r="I3835" i="34"/>
  <c r="H3835" i="34"/>
  <c r="D3835" i="34"/>
  <c r="C3835" i="34"/>
  <c r="A3835" i="34"/>
  <c r="B3835" i="34" s="1"/>
  <c r="J3834" i="34"/>
  <c r="I3834" i="34"/>
  <c r="H3834" i="34"/>
  <c r="B3834" i="34"/>
  <c r="A3834" i="34"/>
  <c r="J3833" i="34"/>
  <c r="I3833" i="34"/>
  <c r="H3833" i="34"/>
  <c r="D3833" i="34"/>
  <c r="E3833" i="34" s="1"/>
  <c r="F3833" i="34" s="1"/>
  <c r="C3833" i="34"/>
  <c r="B3833" i="34"/>
  <c r="A3833" i="34"/>
  <c r="J3832" i="34"/>
  <c r="I3832" i="34"/>
  <c r="H3832" i="34"/>
  <c r="D3832" i="34"/>
  <c r="C3832" i="34"/>
  <c r="B3832" i="34"/>
  <c r="A3832" i="34"/>
  <c r="J3831" i="34"/>
  <c r="I3831" i="34"/>
  <c r="H3831" i="34"/>
  <c r="B3831" i="34"/>
  <c r="A3831" i="34"/>
  <c r="D3831" i="34" s="1"/>
  <c r="J3830" i="34"/>
  <c r="I3830" i="34"/>
  <c r="H3830" i="34"/>
  <c r="E3830" i="34"/>
  <c r="F3830" i="34" s="1"/>
  <c r="D3830" i="34"/>
  <c r="C3830" i="34"/>
  <c r="B3830" i="34"/>
  <c r="A3830" i="34"/>
  <c r="J3829" i="34"/>
  <c r="I3829" i="34"/>
  <c r="H3829" i="34"/>
  <c r="D3829" i="34"/>
  <c r="C3829" i="34"/>
  <c r="A3829" i="34"/>
  <c r="B3829" i="34" s="1"/>
  <c r="J3828" i="34"/>
  <c r="I3828" i="34"/>
  <c r="H3828" i="34"/>
  <c r="B3828" i="34"/>
  <c r="A3828" i="34"/>
  <c r="J3827" i="34"/>
  <c r="I3827" i="34"/>
  <c r="H3827" i="34"/>
  <c r="D3827" i="34"/>
  <c r="E3827" i="34" s="1"/>
  <c r="F3827" i="34" s="1"/>
  <c r="C3827" i="34"/>
  <c r="B3827" i="34"/>
  <c r="A3827" i="34"/>
  <c r="J3826" i="34"/>
  <c r="I3826" i="34"/>
  <c r="H3826" i="34"/>
  <c r="D3826" i="34"/>
  <c r="E3826" i="34" s="1"/>
  <c r="F3826" i="34" s="1"/>
  <c r="C3826" i="34"/>
  <c r="B3826" i="34"/>
  <c r="A3826" i="34"/>
  <c r="J3825" i="34"/>
  <c r="I3825" i="34"/>
  <c r="H3825" i="34"/>
  <c r="B3825" i="34"/>
  <c r="A3825" i="34"/>
  <c r="D3825" i="34" s="1"/>
  <c r="J3824" i="34"/>
  <c r="I3824" i="34"/>
  <c r="H3824" i="34"/>
  <c r="F3824" i="34"/>
  <c r="E3824" i="34"/>
  <c r="D3824" i="34"/>
  <c r="C3824" i="34"/>
  <c r="B3824" i="34"/>
  <c r="A3824" i="34"/>
  <c r="J3823" i="34"/>
  <c r="I3823" i="34"/>
  <c r="H3823" i="34"/>
  <c r="D3823" i="34"/>
  <c r="C3823" i="34"/>
  <c r="A3823" i="34"/>
  <c r="B3823" i="34" s="1"/>
  <c r="J3822" i="34"/>
  <c r="I3822" i="34"/>
  <c r="H3822" i="34"/>
  <c r="B3822" i="34"/>
  <c r="A3822" i="34"/>
  <c r="J3821" i="34"/>
  <c r="I3821" i="34"/>
  <c r="H3821" i="34"/>
  <c r="D3821" i="34"/>
  <c r="E3821" i="34" s="1"/>
  <c r="F3821" i="34" s="1"/>
  <c r="C3821" i="34"/>
  <c r="B3821" i="34"/>
  <c r="A3821" i="34"/>
  <c r="J3820" i="34"/>
  <c r="I3820" i="34"/>
  <c r="H3820" i="34"/>
  <c r="D3820" i="34"/>
  <c r="C3820" i="34"/>
  <c r="B3820" i="34"/>
  <c r="A3820" i="34"/>
  <c r="J3819" i="34"/>
  <c r="I3819" i="34"/>
  <c r="H3819" i="34"/>
  <c r="B3819" i="34"/>
  <c r="A3819" i="34"/>
  <c r="D3819" i="34" s="1"/>
  <c r="J3818" i="34"/>
  <c r="I3818" i="34"/>
  <c r="H3818" i="34"/>
  <c r="E3818" i="34"/>
  <c r="F3818" i="34" s="1"/>
  <c r="D3818" i="34"/>
  <c r="C3818" i="34"/>
  <c r="B3818" i="34"/>
  <c r="A3818" i="34"/>
  <c r="J3817" i="34"/>
  <c r="I3817" i="34"/>
  <c r="H3817" i="34"/>
  <c r="D3817" i="34"/>
  <c r="C3817" i="34"/>
  <c r="A3817" i="34"/>
  <c r="B3817" i="34" s="1"/>
  <c r="J3816" i="34"/>
  <c r="I3816" i="34"/>
  <c r="H3816" i="34"/>
  <c r="B3816" i="34"/>
  <c r="A3816" i="34"/>
  <c r="J3815" i="34"/>
  <c r="I3815" i="34"/>
  <c r="H3815" i="34"/>
  <c r="D3815" i="34"/>
  <c r="E3815" i="34" s="1"/>
  <c r="F3815" i="34" s="1"/>
  <c r="C3815" i="34"/>
  <c r="B3815" i="34"/>
  <c r="A3815" i="34"/>
  <c r="J3814" i="34"/>
  <c r="I3814" i="34"/>
  <c r="H3814" i="34"/>
  <c r="D3814" i="34"/>
  <c r="E3814" i="34" s="1"/>
  <c r="F3814" i="34" s="1"/>
  <c r="C3814" i="34"/>
  <c r="B3814" i="34"/>
  <c r="A3814" i="34"/>
  <c r="J3813" i="34"/>
  <c r="I3813" i="34"/>
  <c r="H3813" i="34"/>
  <c r="B3813" i="34"/>
  <c r="A3813" i="34"/>
  <c r="D3813" i="34" s="1"/>
  <c r="J3812" i="34"/>
  <c r="I3812" i="34"/>
  <c r="H3812" i="34"/>
  <c r="F3812" i="34"/>
  <c r="E3812" i="34"/>
  <c r="D3812" i="34"/>
  <c r="C3812" i="34"/>
  <c r="B3812" i="34"/>
  <c r="A3812" i="34"/>
  <c r="J3811" i="34"/>
  <c r="I3811" i="34"/>
  <c r="H3811" i="34"/>
  <c r="D3811" i="34"/>
  <c r="C3811" i="34"/>
  <c r="A3811" i="34"/>
  <c r="B3811" i="34" s="1"/>
  <c r="J3810" i="34"/>
  <c r="I3810" i="34"/>
  <c r="H3810" i="34"/>
  <c r="B3810" i="34"/>
  <c r="A3810" i="34"/>
  <c r="J3809" i="34"/>
  <c r="I3809" i="34"/>
  <c r="H3809" i="34"/>
  <c r="D3809" i="34"/>
  <c r="E3809" i="34" s="1"/>
  <c r="F3809" i="34" s="1"/>
  <c r="C3809" i="34"/>
  <c r="B3809" i="34"/>
  <c r="A3809" i="34"/>
  <c r="J3808" i="34"/>
  <c r="I3808" i="34"/>
  <c r="H3808" i="34"/>
  <c r="D3808" i="34"/>
  <c r="C3808" i="34"/>
  <c r="B3808" i="34"/>
  <c r="A3808" i="34"/>
  <c r="J3807" i="34"/>
  <c r="I3807" i="34"/>
  <c r="H3807" i="34"/>
  <c r="B3807" i="34"/>
  <c r="A3807" i="34"/>
  <c r="D3807" i="34" s="1"/>
  <c r="J3806" i="34"/>
  <c r="I3806" i="34"/>
  <c r="H3806" i="34"/>
  <c r="E3806" i="34"/>
  <c r="F3806" i="34" s="1"/>
  <c r="D3806" i="34"/>
  <c r="C3806" i="34"/>
  <c r="B3806" i="34"/>
  <c r="A3806" i="34"/>
  <c r="J3805" i="34"/>
  <c r="I3805" i="34"/>
  <c r="H3805" i="34"/>
  <c r="D3805" i="34"/>
  <c r="C3805" i="34"/>
  <c r="A3805" i="34"/>
  <c r="B3805" i="34" s="1"/>
  <c r="J3804" i="34"/>
  <c r="I3804" i="34"/>
  <c r="H3804" i="34"/>
  <c r="B3804" i="34"/>
  <c r="A3804" i="34"/>
  <c r="J3803" i="34"/>
  <c r="I3803" i="34"/>
  <c r="H3803" i="34"/>
  <c r="D3803" i="34"/>
  <c r="E3803" i="34" s="1"/>
  <c r="F3803" i="34" s="1"/>
  <c r="C3803" i="34"/>
  <c r="B3803" i="34"/>
  <c r="A3803" i="34"/>
  <c r="J3802" i="34"/>
  <c r="I3802" i="34"/>
  <c r="H3802" i="34"/>
  <c r="D3802" i="34"/>
  <c r="E3802" i="34" s="1"/>
  <c r="F3802" i="34" s="1"/>
  <c r="C3802" i="34"/>
  <c r="B3802" i="34"/>
  <c r="A3802" i="34"/>
  <c r="J3801" i="34"/>
  <c r="I3801" i="34"/>
  <c r="H3801" i="34"/>
  <c r="B3801" i="34"/>
  <c r="A3801" i="34"/>
  <c r="D3801" i="34" s="1"/>
  <c r="J3800" i="34"/>
  <c r="I3800" i="34"/>
  <c r="H3800" i="34"/>
  <c r="F3800" i="34"/>
  <c r="E3800" i="34"/>
  <c r="D3800" i="34"/>
  <c r="C3800" i="34"/>
  <c r="B3800" i="34"/>
  <c r="A3800" i="34"/>
  <c r="J3799" i="34"/>
  <c r="I3799" i="34"/>
  <c r="H3799" i="34"/>
  <c r="D3799" i="34"/>
  <c r="C3799" i="34"/>
  <c r="A3799" i="34"/>
  <c r="B3799" i="34" s="1"/>
  <c r="J3798" i="34"/>
  <c r="I3798" i="34"/>
  <c r="H3798" i="34"/>
  <c r="B3798" i="34"/>
  <c r="A3798" i="34"/>
  <c r="J3797" i="34"/>
  <c r="I3797" i="34"/>
  <c r="H3797" i="34"/>
  <c r="D3797" i="34"/>
  <c r="E3797" i="34" s="1"/>
  <c r="F3797" i="34" s="1"/>
  <c r="C3797" i="34"/>
  <c r="B3797" i="34"/>
  <c r="A3797" i="34"/>
  <c r="J3796" i="34"/>
  <c r="I3796" i="34"/>
  <c r="H3796" i="34"/>
  <c r="D3796" i="34"/>
  <c r="C3796" i="34"/>
  <c r="B3796" i="34"/>
  <c r="A3796" i="34"/>
  <c r="J3795" i="34"/>
  <c r="I3795" i="34"/>
  <c r="H3795" i="34"/>
  <c r="B3795" i="34"/>
  <c r="A3795" i="34"/>
  <c r="D3795" i="34" s="1"/>
  <c r="J3794" i="34"/>
  <c r="I3794" i="34"/>
  <c r="H3794" i="34"/>
  <c r="E3794" i="34"/>
  <c r="F3794" i="34" s="1"/>
  <c r="D3794" i="34"/>
  <c r="C3794" i="34"/>
  <c r="B3794" i="34"/>
  <c r="A3794" i="34"/>
  <c r="J3793" i="34"/>
  <c r="I3793" i="34"/>
  <c r="H3793" i="34"/>
  <c r="D3793" i="34"/>
  <c r="E3793" i="34" s="1"/>
  <c r="F3793" i="34" s="1"/>
  <c r="C3793" i="34"/>
  <c r="A3793" i="34"/>
  <c r="B3793" i="34" s="1"/>
  <c r="J3792" i="34"/>
  <c r="I3792" i="34"/>
  <c r="H3792" i="34"/>
  <c r="D3792" i="34"/>
  <c r="B3792" i="34"/>
  <c r="A3792" i="34"/>
  <c r="C3792" i="34" s="1"/>
  <c r="J3791" i="34"/>
  <c r="I3791" i="34"/>
  <c r="H3791" i="34"/>
  <c r="D3791" i="34"/>
  <c r="C3791" i="34"/>
  <c r="B3791" i="34"/>
  <c r="A3791" i="34"/>
  <c r="J3790" i="34"/>
  <c r="I3790" i="34"/>
  <c r="H3790" i="34"/>
  <c r="D3790" i="34"/>
  <c r="C3790" i="34"/>
  <c r="B3790" i="34"/>
  <c r="A3790" i="34"/>
  <c r="J3789" i="34"/>
  <c r="I3789" i="34"/>
  <c r="H3789" i="34"/>
  <c r="B3789" i="34"/>
  <c r="A3789" i="34"/>
  <c r="D3789" i="34" s="1"/>
  <c r="J3788" i="34"/>
  <c r="I3788" i="34"/>
  <c r="H3788" i="34"/>
  <c r="E3788" i="34"/>
  <c r="F3788" i="34" s="1"/>
  <c r="D3788" i="34"/>
  <c r="C3788" i="34"/>
  <c r="B3788" i="34"/>
  <c r="A3788" i="34"/>
  <c r="J3787" i="34"/>
  <c r="I3787" i="34"/>
  <c r="H3787" i="34"/>
  <c r="D3787" i="34"/>
  <c r="E3787" i="34" s="1"/>
  <c r="F3787" i="34" s="1"/>
  <c r="C3787" i="34"/>
  <c r="A3787" i="34"/>
  <c r="B3787" i="34" s="1"/>
  <c r="J3786" i="34"/>
  <c r="I3786" i="34"/>
  <c r="H3786" i="34"/>
  <c r="D3786" i="34"/>
  <c r="E3786" i="34" s="1"/>
  <c r="F3786" i="34" s="1"/>
  <c r="B3786" i="34"/>
  <c r="A3786" i="34"/>
  <c r="C3786" i="34" s="1"/>
  <c r="J3785" i="34"/>
  <c r="I3785" i="34"/>
  <c r="H3785" i="34"/>
  <c r="D3785" i="34"/>
  <c r="C3785" i="34"/>
  <c r="B3785" i="34"/>
  <c r="A3785" i="34"/>
  <c r="J3784" i="34"/>
  <c r="I3784" i="34"/>
  <c r="H3784" i="34"/>
  <c r="D3784" i="34"/>
  <c r="C3784" i="34"/>
  <c r="B3784" i="34"/>
  <c r="A3784" i="34"/>
  <c r="J3783" i="34"/>
  <c r="I3783" i="34"/>
  <c r="H3783" i="34"/>
  <c r="D3783" i="34"/>
  <c r="B3783" i="34"/>
  <c r="A3783" i="34"/>
  <c r="C3783" i="34" s="1"/>
  <c r="J3782" i="34"/>
  <c r="I3782" i="34"/>
  <c r="H3782" i="34"/>
  <c r="E3782" i="34"/>
  <c r="F3782" i="34" s="1"/>
  <c r="D3782" i="34"/>
  <c r="C3782" i="34"/>
  <c r="B3782" i="34"/>
  <c r="A3782" i="34"/>
  <c r="J3781" i="34"/>
  <c r="I3781" i="34"/>
  <c r="H3781" i="34"/>
  <c r="D3781" i="34"/>
  <c r="C3781" i="34"/>
  <c r="A3781" i="34"/>
  <c r="B3781" i="34" s="1"/>
  <c r="J3780" i="34"/>
  <c r="I3780" i="34"/>
  <c r="H3780" i="34"/>
  <c r="D3780" i="34"/>
  <c r="E3780" i="34" s="1"/>
  <c r="F3780" i="34" s="1"/>
  <c r="B3780" i="34"/>
  <c r="A3780" i="34"/>
  <c r="C3780" i="34" s="1"/>
  <c r="J3779" i="34"/>
  <c r="I3779" i="34"/>
  <c r="H3779" i="34"/>
  <c r="F3779" i="34"/>
  <c r="D3779" i="34"/>
  <c r="E3779" i="34" s="1"/>
  <c r="C3779" i="34"/>
  <c r="B3779" i="34"/>
  <c r="A3779" i="34"/>
  <c r="J3778" i="34"/>
  <c r="I3778" i="34"/>
  <c r="H3778" i="34"/>
  <c r="D3778" i="34"/>
  <c r="C3778" i="34"/>
  <c r="B3778" i="34"/>
  <c r="A3778" i="34"/>
  <c r="J3777" i="34"/>
  <c r="I3777" i="34"/>
  <c r="H3777" i="34"/>
  <c r="D3777" i="34"/>
  <c r="B3777" i="34"/>
  <c r="A3777" i="34"/>
  <c r="C3777" i="34" s="1"/>
  <c r="J3776" i="34"/>
  <c r="I3776" i="34"/>
  <c r="H3776" i="34"/>
  <c r="F3776" i="34"/>
  <c r="E3776" i="34"/>
  <c r="D3776" i="34"/>
  <c r="C3776" i="34"/>
  <c r="B3776" i="34"/>
  <c r="A3776" i="34"/>
  <c r="J3775" i="34"/>
  <c r="I3775" i="34"/>
  <c r="H3775" i="34"/>
  <c r="D3775" i="34"/>
  <c r="C3775" i="34"/>
  <c r="A3775" i="34"/>
  <c r="B3775" i="34" s="1"/>
  <c r="J3774" i="34"/>
  <c r="I3774" i="34"/>
  <c r="H3774" i="34"/>
  <c r="A3774" i="34"/>
  <c r="C3774" i="34" s="1"/>
  <c r="J3773" i="34"/>
  <c r="I3773" i="34"/>
  <c r="H3773" i="34"/>
  <c r="F3773" i="34"/>
  <c r="D3773" i="34"/>
  <c r="E3773" i="34" s="1"/>
  <c r="C3773" i="34"/>
  <c r="B3773" i="34"/>
  <c r="A3773" i="34"/>
  <c r="J3772" i="34"/>
  <c r="I3772" i="34"/>
  <c r="H3772" i="34"/>
  <c r="D3772" i="34"/>
  <c r="E3772" i="34" s="1"/>
  <c r="F3772" i="34" s="1"/>
  <c r="C3772" i="34"/>
  <c r="B3772" i="34"/>
  <c r="A3772" i="34"/>
  <c r="J3771" i="34"/>
  <c r="I3771" i="34"/>
  <c r="H3771" i="34"/>
  <c r="D3771" i="34"/>
  <c r="B3771" i="34"/>
  <c r="A3771" i="34"/>
  <c r="C3771" i="34" s="1"/>
  <c r="J3770" i="34"/>
  <c r="I3770" i="34"/>
  <c r="H3770" i="34"/>
  <c r="F3770" i="34"/>
  <c r="E3770" i="34"/>
  <c r="D3770" i="34"/>
  <c r="C3770" i="34"/>
  <c r="B3770" i="34"/>
  <c r="A3770" i="34"/>
  <c r="J3769" i="34"/>
  <c r="I3769" i="34"/>
  <c r="H3769" i="34"/>
  <c r="D3769" i="34"/>
  <c r="C3769" i="34"/>
  <c r="B3769" i="34"/>
  <c r="A3769" i="34"/>
  <c r="J3768" i="34"/>
  <c r="I3768" i="34"/>
  <c r="H3768" i="34"/>
  <c r="D3768" i="34"/>
  <c r="B3768" i="34"/>
  <c r="A3768" i="34"/>
  <c r="C3768" i="34" s="1"/>
  <c r="J3767" i="34"/>
  <c r="I3767" i="34"/>
  <c r="H3767" i="34"/>
  <c r="D3767" i="34"/>
  <c r="C3767" i="34"/>
  <c r="B3767" i="34"/>
  <c r="A3767" i="34"/>
  <c r="J3766" i="34"/>
  <c r="I3766" i="34"/>
  <c r="H3766" i="34"/>
  <c r="D3766" i="34"/>
  <c r="C3766" i="34"/>
  <c r="B3766" i="34"/>
  <c r="A3766" i="34"/>
  <c r="J3765" i="34"/>
  <c r="I3765" i="34"/>
  <c r="H3765" i="34"/>
  <c r="D3765" i="34"/>
  <c r="B3765" i="34"/>
  <c r="A3765" i="34"/>
  <c r="C3765" i="34" s="1"/>
  <c r="J3764" i="34"/>
  <c r="I3764" i="34"/>
  <c r="H3764" i="34"/>
  <c r="D3764" i="34"/>
  <c r="C3764" i="34"/>
  <c r="B3764" i="34"/>
  <c r="E3764" i="34" s="1"/>
  <c r="F3764" i="34" s="1"/>
  <c r="A3764" i="34"/>
  <c r="J3763" i="34"/>
  <c r="I3763" i="34"/>
  <c r="H3763" i="34"/>
  <c r="D3763" i="34"/>
  <c r="C3763" i="34"/>
  <c r="B3763" i="34"/>
  <c r="A3763" i="34"/>
  <c r="J3762" i="34"/>
  <c r="I3762" i="34"/>
  <c r="H3762" i="34"/>
  <c r="D3762" i="34"/>
  <c r="B3762" i="34"/>
  <c r="A3762" i="34"/>
  <c r="C3762" i="34" s="1"/>
  <c r="J3761" i="34"/>
  <c r="I3761" i="34"/>
  <c r="H3761" i="34"/>
  <c r="D3761" i="34"/>
  <c r="E3761" i="34" s="1"/>
  <c r="F3761" i="34" s="1"/>
  <c r="C3761" i="34"/>
  <c r="B3761" i="34"/>
  <c r="A3761" i="34"/>
  <c r="J3760" i="34"/>
  <c r="I3760" i="34"/>
  <c r="H3760" i="34"/>
  <c r="D3760" i="34"/>
  <c r="C3760" i="34"/>
  <c r="B3760" i="34"/>
  <c r="A3760" i="34"/>
  <c r="J3759" i="34"/>
  <c r="I3759" i="34"/>
  <c r="H3759" i="34"/>
  <c r="D3759" i="34"/>
  <c r="B3759" i="34"/>
  <c r="A3759" i="34"/>
  <c r="C3759" i="34" s="1"/>
  <c r="J3758" i="34"/>
  <c r="I3758" i="34"/>
  <c r="H3758" i="34"/>
  <c r="D3758" i="34"/>
  <c r="E3758" i="34" s="1"/>
  <c r="F3758" i="34" s="1"/>
  <c r="C3758" i="34"/>
  <c r="B3758" i="34"/>
  <c r="A3758" i="34"/>
  <c r="J3757" i="34"/>
  <c r="I3757" i="34"/>
  <c r="H3757" i="34"/>
  <c r="D3757" i="34"/>
  <c r="C3757" i="34"/>
  <c r="B3757" i="34"/>
  <c r="A3757" i="34"/>
  <c r="J3756" i="34"/>
  <c r="I3756" i="34"/>
  <c r="H3756" i="34"/>
  <c r="D3756" i="34"/>
  <c r="A3756" i="34"/>
  <c r="C3756" i="34" s="1"/>
  <c r="J3755" i="34"/>
  <c r="I3755" i="34"/>
  <c r="H3755" i="34"/>
  <c r="E3755" i="34"/>
  <c r="F3755" i="34" s="1"/>
  <c r="D3755" i="34"/>
  <c r="C3755" i="34"/>
  <c r="B3755" i="34"/>
  <c r="A3755" i="34"/>
  <c r="J3754" i="34"/>
  <c r="I3754" i="34"/>
  <c r="H3754" i="34"/>
  <c r="D3754" i="34"/>
  <c r="E3754" i="34" s="1"/>
  <c r="F3754" i="34" s="1"/>
  <c r="C3754" i="34"/>
  <c r="B3754" i="34"/>
  <c r="A3754" i="34"/>
  <c r="J3753" i="34"/>
  <c r="I3753" i="34"/>
  <c r="H3753" i="34"/>
  <c r="A3753" i="34"/>
  <c r="C3753" i="34" s="1"/>
  <c r="J3752" i="34"/>
  <c r="I3752" i="34"/>
  <c r="H3752" i="34"/>
  <c r="F3752" i="34"/>
  <c r="E3752" i="34"/>
  <c r="D3752" i="34"/>
  <c r="C3752" i="34"/>
  <c r="B3752" i="34"/>
  <c r="A3752" i="34"/>
  <c r="J3751" i="34"/>
  <c r="I3751" i="34"/>
  <c r="H3751" i="34"/>
  <c r="D3751" i="34"/>
  <c r="C3751" i="34"/>
  <c r="B3751" i="34"/>
  <c r="A3751" i="34"/>
  <c r="J3750" i="34"/>
  <c r="I3750" i="34"/>
  <c r="H3750" i="34"/>
  <c r="A3750" i="34"/>
  <c r="C3750" i="34" s="1"/>
  <c r="J3749" i="34"/>
  <c r="I3749" i="34"/>
  <c r="H3749" i="34"/>
  <c r="D3749" i="34"/>
  <c r="E3749" i="34" s="1"/>
  <c r="F3749" i="34" s="1"/>
  <c r="C3749" i="34"/>
  <c r="B3749" i="34"/>
  <c r="A3749" i="34"/>
  <c r="J3748" i="34"/>
  <c r="I3748" i="34"/>
  <c r="H3748" i="34"/>
  <c r="D3748" i="34"/>
  <c r="E3748" i="34" s="1"/>
  <c r="F3748" i="34" s="1"/>
  <c r="C3748" i="34"/>
  <c r="B3748" i="34"/>
  <c r="A3748" i="34"/>
  <c r="J3747" i="34"/>
  <c r="I3747" i="34"/>
  <c r="H3747" i="34"/>
  <c r="A3747" i="34"/>
  <c r="C3747" i="34" s="1"/>
  <c r="J3746" i="34"/>
  <c r="I3746" i="34"/>
  <c r="H3746" i="34"/>
  <c r="E3746" i="34"/>
  <c r="F3746" i="34" s="1"/>
  <c r="D3746" i="34"/>
  <c r="C3746" i="34"/>
  <c r="B3746" i="34"/>
  <c r="A3746" i="34"/>
  <c r="J3745" i="34"/>
  <c r="I3745" i="34"/>
  <c r="H3745" i="34"/>
  <c r="A3745" i="34"/>
  <c r="J3744" i="34"/>
  <c r="I3744" i="34"/>
  <c r="H3744" i="34"/>
  <c r="B3744" i="34"/>
  <c r="A3744" i="34"/>
  <c r="C3744" i="34" s="1"/>
  <c r="J3743" i="34"/>
  <c r="I3743" i="34"/>
  <c r="H3743" i="34"/>
  <c r="F3743" i="34"/>
  <c r="D3743" i="34"/>
  <c r="E3743" i="34" s="1"/>
  <c r="C3743" i="34"/>
  <c r="B3743" i="34"/>
  <c r="A3743" i="34"/>
  <c r="J3742" i="34"/>
  <c r="I3742" i="34"/>
  <c r="H3742" i="34"/>
  <c r="D3742" i="34"/>
  <c r="C3742" i="34"/>
  <c r="B3742" i="34"/>
  <c r="A3742" i="34"/>
  <c r="J3741" i="34"/>
  <c r="I3741" i="34"/>
  <c r="H3741" i="34"/>
  <c r="B3741" i="34"/>
  <c r="A3741" i="34"/>
  <c r="C3741" i="34" s="1"/>
  <c r="J3740" i="34"/>
  <c r="I3740" i="34"/>
  <c r="H3740" i="34"/>
  <c r="D3740" i="34"/>
  <c r="C3740" i="34"/>
  <c r="B3740" i="34"/>
  <c r="E3740" i="34" s="1"/>
  <c r="F3740" i="34" s="1"/>
  <c r="A3740" i="34"/>
  <c r="J3739" i="34"/>
  <c r="I3739" i="34"/>
  <c r="H3739" i="34"/>
  <c r="A3739" i="34"/>
  <c r="D3739" i="34" s="1"/>
  <c r="J3738" i="34"/>
  <c r="I3738" i="34"/>
  <c r="H3738" i="34"/>
  <c r="A3738" i="34"/>
  <c r="J3737" i="34"/>
  <c r="I3737" i="34"/>
  <c r="H3737" i="34"/>
  <c r="D3737" i="34"/>
  <c r="C3737" i="34"/>
  <c r="B3737" i="34"/>
  <c r="E3737" i="34" s="1"/>
  <c r="F3737" i="34" s="1"/>
  <c r="A3737" i="34"/>
  <c r="J3736" i="34"/>
  <c r="I3736" i="34"/>
  <c r="H3736" i="34"/>
  <c r="D3736" i="34"/>
  <c r="C3736" i="34"/>
  <c r="B3736" i="34"/>
  <c r="A3736" i="34"/>
  <c r="J3735" i="34"/>
  <c r="I3735" i="34"/>
  <c r="H3735" i="34"/>
  <c r="A3735" i="34"/>
  <c r="C3735" i="34" s="1"/>
  <c r="J3734" i="34"/>
  <c r="I3734" i="34"/>
  <c r="H3734" i="34"/>
  <c r="F3734" i="34"/>
  <c r="E3734" i="34"/>
  <c r="D3734" i="34"/>
  <c r="C3734" i="34"/>
  <c r="B3734" i="34"/>
  <c r="A3734" i="34"/>
  <c r="J3733" i="34"/>
  <c r="I3733" i="34"/>
  <c r="H3733" i="34"/>
  <c r="B3733" i="34"/>
  <c r="A3733" i="34"/>
  <c r="D3733" i="34" s="1"/>
  <c r="J3732" i="34"/>
  <c r="I3732" i="34"/>
  <c r="H3732" i="34"/>
  <c r="A3732" i="34"/>
  <c r="C3732" i="34" s="1"/>
  <c r="J3731" i="34"/>
  <c r="I3731" i="34"/>
  <c r="H3731" i="34"/>
  <c r="D3731" i="34"/>
  <c r="C3731" i="34"/>
  <c r="B3731" i="34"/>
  <c r="A3731" i="34"/>
  <c r="J3730" i="34"/>
  <c r="I3730" i="34"/>
  <c r="H3730" i="34"/>
  <c r="D3730" i="34"/>
  <c r="E3730" i="34" s="1"/>
  <c r="F3730" i="34" s="1"/>
  <c r="C3730" i="34"/>
  <c r="B3730" i="34"/>
  <c r="A3730" i="34"/>
  <c r="J3729" i="34"/>
  <c r="I3729" i="34"/>
  <c r="H3729" i="34"/>
  <c r="A3729" i="34"/>
  <c r="C3729" i="34" s="1"/>
  <c r="J3728" i="34"/>
  <c r="I3728" i="34"/>
  <c r="H3728" i="34"/>
  <c r="E3728" i="34"/>
  <c r="F3728" i="34" s="1"/>
  <c r="D3728" i="34"/>
  <c r="C3728" i="34"/>
  <c r="B3728" i="34"/>
  <c r="A3728" i="34"/>
  <c r="J3727" i="34"/>
  <c r="I3727" i="34"/>
  <c r="H3727" i="34"/>
  <c r="A3727" i="34"/>
  <c r="J3726" i="34"/>
  <c r="I3726" i="34"/>
  <c r="H3726" i="34"/>
  <c r="B3726" i="34"/>
  <c r="A3726" i="34"/>
  <c r="C3726" i="34" s="1"/>
  <c r="J3725" i="34"/>
  <c r="I3725" i="34"/>
  <c r="H3725" i="34"/>
  <c r="D3725" i="34"/>
  <c r="E3725" i="34" s="1"/>
  <c r="F3725" i="34" s="1"/>
  <c r="C3725" i="34"/>
  <c r="B3725" i="34"/>
  <c r="A3725" i="34"/>
  <c r="J3724" i="34"/>
  <c r="I3724" i="34"/>
  <c r="H3724" i="34"/>
  <c r="D3724" i="34"/>
  <c r="C3724" i="34"/>
  <c r="B3724" i="34"/>
  <c r="A3724" i="34"/>
  <c r="J3723" i="34"/>
  <c r="I3723" i="34"/>
  <c r="H3723" i="34"/>
  <c r="B3723" i="34"/>
  <c r="A3723" i="34"/>
  <c r="C3723" i="34" s="1"/>
  <c r="J3722" i="34"/>
  <c r="I3722" i="34"/>
  <c r="H3722" i="34"/>
  <c r="D3722" i="34"/>
  <c r="C3722" i="34"/>
  <c r="B3722" i="34"/>
  <c r="E3722" i="34" s="1"/>
  <c r="F3722" i="34" s="1"/>
  <c r="A3722" i="34"/>
  <c r="J3721" i="34"/>
  <c r="I3721" i="34"/>
  <c r="H3721" i="34"/>
  <c r="A3721" i="34"/>
  <c r="D3721" i="34" s="1"/>
  <c r="J3720" i="34"/>
  <c r="I3720" i="34"/>
  <c r="H3720" i="34"/>
  <c r="A3720" i="34"/>
  <c r="J3719" i="34"/>
  <c r="I3719" i="34"/>
  <c r="H3719" i="34"/>
  <c r="D3719" i="34"/>
  <c r="C3719" i="34"/>
  <c r="B3719" i="34"/>
  <c r="E3719" i="34" s="1"/>
  <c r="F3719" i="34" s="1"/>
  <c r="A3719" i="34"/>
  <c r="J3718" i="34"/>
  <c r="I3718" i="34"/>
  <c r="H3718" i="34"/>
  <c r="D3718" i="34"/>
  <c r="C3718" i="34"/>
  <c r="B3718" i="34"/>
  <c r="A3718" i="34"/>
  <c r="J3717" i="34"/>
  <c r="I3717" i="34"/>
  <c r="H3717" i="34"/>
  <c r="A3717" i="34"/>
  <c r="C3717" i="34" s="1"/>
  <c r="J3716" i="34"/>
  <c r="I3716" i="34"/>
  <c r="H3716" i="34"/>
  <c r="F3716" i="34"/>
  <c r="E3716" i="34"/>
  <c r="D3716" i="34"/>
  <c r="C3716" i="34"/>
  <c r="B3716" i="34"/>
  <c r="A3716" i="34"/>
  <c r="J3715" i="34"/>
  <c r="I3715" i="34"/>
  <c r="H3715" i="34"/>
  <c r="B3715" i="34"/>
  <c r="A3715" i="34"/>
  <c r="D3715" i="34" s="1"/>
  <c r="J3714" i="34"/>
  <c r="I3714" i="34"/>
  <c r="H3714" i="34"/>
  <c r="A3714" i="34"/>
  <c r="C3714" i="34" s="1"/>
  <c r="J3713" i="34"/>
  <c r="I3713" i="34"/>
  <c r="H3713" i="34"/>
  <c r="D3713" i="34"/>
  <c r="C3713" i="34"/>
  <c r="B3713" i="34"/>
  <c r="A3713" i="34"/>
  <c r="J3712" i="34"/>
  <c r="I3712" i="34"/>
  <c r="H3712" i="34"/>
  <c r="D3712" i="34"/>
  <c r="E3712" i="34" s="1"/>
  <c r="F3712" i="34" s="1"/>
  <c r="C3712" i="34"/>
  <c r="B3712" i="34"/>
  <c r="A3712" i="34"/>
  <c r="J3711" i="34"/>
  <c r="I3711" i="34"/>
  <c r="H3711" i="34"/>
  <c r="A3711" i="34"/>
  <c r="C3711" i="34" s="1"/>
  <c r="J3710" i="34"/>
  <c r="I3710" i="34"/>
  <c r="H3710" i="34"/>
  <c r="E3710" i="34"/>
  <c r="F3710" i="34" s="1"/>
  <c r="D3710" i="34"/>
  <c r="C3710" i="34"/>
  <c r="B3710" i="34"/>
  <c r="A3710" i="34"/>
  <c r="J3709" i="34"/>
  <c r="I3709" i="34"/>
  <c r="H3709" i="34"/>
  <c r="D3709" i="34"/>
  <c r="C3709" i="34"/>
  <c r="B3709" i="34"/>
  <c r="A3709" i="34"/>
  <c r="J3708" i="34"/>
  <c r="I3708" i="34"/>
  <c r="H3708" i="34"/>
  <c r="D3708" i="34"/>
  <c r="A3708" i="34"/>
  <c r="C3708" i="34" s="1"/>
  <c r="J3707" i="34"/>
  <c r="I3707" i="34"/>
  <c r="H3707" i="34"/>
  <c r="D3707" i="34"/>
  <c r="E3707" i="34" s="1"/>
  <c r="F3707" i="34" s="1"/>
  <c r="C3707" i="34"/>
  <c r="B3707" i="34"/>
  <c r="A3707" i="34"/>
  <c r="J3706" i="34"/>
  <c r="I3706" i="34"/>
  <c r="H3706" i="34"/>
  <c r="A3706" i="34"/>
  <c r="D3706" i="34" s="1"/>
  <c r="J3705" i="34"/>
  <c r="I3705" i="34"/>
  <c r="H3705" i="34"/>
  <c r="D3705" i="34"/>
  <c r="B3705" i="34"/>
  <c r="E3705" i="34" s="1"/>
  <c r="F3705" i="34" s="1"/>
  <c r="A3705" i="34"/>
  <c r="C3705" i="34" s="1"/>
  <c r="J3704" i="34"/>
  <c r="I3704" i="34"/>
  <c r="H3704" i="34"/>
  <c r="D3704" i="34"/>
  <c r="E3704" i="34" s="1"/>
  <c r="F3704" i="34" s="1"/>
  <c r="C3704" i="34"/>
  <c r="B3704" i="34"/>
  <c r="A3704" i="34"/>
  <c r="J3703" i="34"/>
  <c r="I3703" i="34"/>
  <c r="H3703" i="34"/>
  <c r="A3703" i="34"/>
  <c r="D3703" i="34" s="1"/>
  <c r="J3702" i="34"/>
  <c r="I3702" i="34"/>
  <c r="H3702" i="34"/>
  <c r="A3702" i="34"/>
  <c r="C3702" i="34" s="1"/>
  <c r="J3701" i="34"/>
  <c r="I3701" i="34"/>
  <c r="H3701" i="34"/>
  <c r="D3701" i="34"/>
  <c r="C3701" i="34"/>
  <c r="B3701" i="34"/>
  <c r="A3701" i="34"/>
  <c r="J3700" i="34"/>
  <c r="I3700" i="34"/>
  <c r="H3700" i="34"/>
  <c r="D3700" i="34"/>
  <c r="C3700" i="34"/>
  <c r="A3700" i="34"/>
  <c r="B3700" i="34" s="1"/>
  <c r="J3699" i="34"/>
  <c r="I3699" i="34"/>
  <c r="H3699" i="34"/>
  <c r="A3699" i="34"/>
  <c r="C3699" i="34" s="1"/>
  <c r="J3698" i="34"/>
  <c r="I3698" i="34"/>
  <c r="H3698" i="34"/>
  <c r="E3698" i="34"/>
  <c r="F3698" i="34" s="1"/>
  <c r="D3698" i="34"/>
  <c r="C3698" i="34"/>
  <c r="B3698" i="34"/>
  <c r="A3698" i="34"/>
  <c r="J3697" i="34"/>
  <c r="I3697" i="34"/>
  <c r="H3697" i="34"/>
  <c r="D3697" i="34"/>
  <c r="C3697" i="34"/>
  <c r="B3697" i="34"/>
  <c r="A3697" i="34"/>
  <c r="J3696" i="34"/>
  <c r="I3696" i="34"/>
  <c r="H3696" i="34"/>
  <c r="D3696" i="34"/>
  <c r="A3696" i="34"/>
  <c r="C3696" i="34" s="1"/>
  <c r="J3695" i="34"/>
  <c r="I3695" i="34"/>
  <c r="H3695" i="34"/>
  <c r="D3695" i="34"/>
  <c r="E3695" i="34" s="1"/>
  <c r="F3695" i="34" s="1"/>
  <c r="C3695" i="34"/>
  <c r="B3695" i="34"/>
  <c r="A3695" i="34"/>
  <c r="J3694" i="34"/>
  <c r="I3694" i="34"/>
  <c r="H3694" i="34"/>
  <c r="A3694" i="34"/>
  <c r="D3694" i="34" s="1"/>
  <c r="J3693" i="34"/>
  <c r="I3693" i="34"/>
  <c r="H3693" i="34"/>
  <c r="D3693" i="34"/>
  <c r="B3693" i="34"/>
  <c r="E3693" i="34" s="1"/>
  <c r="F3693" i="34" s="1"/>
  <c r="A3693" i="34"/>
  <c r="C3693" i="34" s="1"/>
  <c r="J3692" i="34"/>
  <c r="I3692" i="34"/>
  <c r="H3692" i="34"/>
  <c r="D3692" i="34"/>
  <c r="E3692" i="34" s="1"/>
  <c r="F3692" i="34" s="1"/>
  <c r="C3692" i="34"/>
  <c r="B3692" i="34"/>
  <c r="A3692" i="34"/>
  <c r="J3691" i="34"/>
  <c r="I3691" i="34"/>
  <c r="H3691" i="34"/>
  <c r="A3691" i="34"/>
  <c r="D3691" i="34" s="1"/>
  <c r="J3690" i="34"/>
  <c r="I3690" i="34"/>
  <c r="H3690" i="34"/>
  <c r="A3690" i="34"/>
  <c r="C3690" i="34" s="1"/>
  <c r="J3689" i="34"/>
  <c r="I3689" i="34"/>
  <c r="H3689" i="34"/>
  <c r="D3689" i="34"/>
  <c r="C3689" i="34"/>
  <c r="B3689" i="34"/>
  <c r="A3689" i="34"/>
  <c r="J3688" i="34"/>
  <c r="I3688" i="34"/>
  <c r="H3688" i="34"/>
  <c r="D3688" i="34"/>
  <c r="C3688" i="34"/>
  <c r="A3688" i="34"/>
  <c r="B3688" i="34" s="1"/>
  <c r="J3687" i="34"/>
  <c r="I3687" i="34"/>
  <c r="H3687" i="34"/>
  <c r="A3687" i="34"/>
  <c r="C3687" i="34" s="1"/>
  <c r="J3686" i="34"/>
  <c r="I3686" i="34"/>
  <c r="H3686" i="34"/>
  <c r="E3686" i="34"/>
  <c r="F3686" i="34" s="1"/>
  <c r="D3686" i="34"/>
  <c r="C3686" i="34"/>
  <c r="B3686" i="34"/>
  <c r="A3686" i="34"/>
  <c r="J3685" i="34"/>
  <c r="I3685" i="34"/>
  <c r="H3685" i="34"/>
  <c r="D3685" i="34"/>
  <c r="C3685" i="34"/>
  <c r="B3685" i="34"/>
  <c r="A3685" i="34"/>
  <c r="J3684" i="34"/>
  <c r="I3684" i="34"/>
  <c r="H3684" i="34"/>
  <c r="D3684" i="34"/>
  <c r="A3684" i="34"/>
  <c r="C3684" i="34" s="1"/>
  <c r="J3683" i="34"/>
  <c r="I3683" i="34"/>
  <c r="H3683" i="34"/>
  <c r="D3683" i="34"/>
  <c r="E3683" i="34" s="1"/>
  <c r="F3683" i="34" s="1"/>
  <c r="C3683" i="34"/>
  <c r="B3683" i="34"/>
  <c r="A3683" i="34"/>
  <c r="J3682" i="34"/>
  <c r="I3682" i="34"/>
  <c r="H3682" i="34"/>
  <c r="A3682" i="34"/>
  <c r="D3682" i="34" s="1"/>
  <c r="J3681" i="34"/>
  <c r="I3681" i="34"/>
  <c r="H3681" i="34"/>
  <c r="D3681" i="34"/>
  <c r="B3681" i="34"/>
  <c r="E3681" i="34" s="1"/>
  <c r="F3681" i="34" s="1"/>
  <c r="A3681" i="34"/>
  <c r="C3681" i="34" s="1"/>
  <c r="J3680" i="34"/>
  <c r="I3680" i="34"/>
  <c r="H3680" i="34"/>
  <c r="D3680" i="34"/>
  <c r="E3680" i="34" s="1"/>
  <c r="F3680" i="34" s="1"/>
  <c r="C3680" i="34"/>
  <c r="B3680" i="34"/>
  <c r="A3680" i="34"/>
  <c r="J3679" i="34"/>
  <c r="I3679" i="34"/>
  <c r="H3679" i="34"/>
  <c r="A3679" i="34"/>
  <c r="D3679" i="34" s="1"/>
  <c r="J3678" i="34"/>
  <c r="I3678" i="34"/>
  <c r="H3678" i="34"/>
  <c r="A3678" i="34"/>
  <c r="C3678" i="34" s="1"/>
  <c r="J3677" i="34"/>
  <c r="I3677" i="34"/>
  <c r="H3677" i="34"/>
  <c r="D3677" i="34"/>
  <c r="E3677" i="34" s="1"/>
  <c r="F3677" i="34" s="1"/>
  <c r="C3677" i="34"/>
  <c r="B3677" i="34"/>
  <c r="A3677" i="34"/>
  <c r="J3676" i="34"/>
  <c r="I3676" i="34"/>
  <c r="H3676" i="34"/>
  <c r="D3676" i="34"/>
  <c r="C3676" i="34"/>
  <c r="A3676" i="34"/>
  <c r="B3676" i="34" s="1"/>
  <c r="J3675" i="34"/>
  <c r="I3675" i="34"/>
  <c r="H3675" i="34"/>
  <c r="A3675" i="34"/>
  <c r="C3675" i="34" s="1"/>
  <c r="J3674" i="34"/>
  <c r="I3674" i="34"/>
  <c r="H3674" i="34"/>
  <c r="E3674" i="34"/>
  <c r="F3674" i="34" s="1"/>
  <c r="D3674" i="34"/>
  <c r="C3674" i="34"/>
  <c r="B3674" i="34"/>
  <c r="A3674" i="34"/>
  <c r="J3673" i="34"/>
  <c r="I3673" i="34"/>
  <c r="H3673" i="34"/>
  <c r="D3673" i="34"/>
  <c r="C3673" i="34"/>
  <c r="B3673" i="34"/>
  <c r="A3673" i="34"/>
  <c r="J3672" i="34"/>
  <c r="I3672" i="34"/>
  <c r="H3672" i="34"/>
  <c r="D3672" i="34"/>
  <c r="A3672" i="34"/>
  <c r="C3672" i="34" s="1"/>
  <c r="J3671" i="34"/>
  <c r="I3671" i="34"/>
  <c r="H3671" i="34"/>
  <c r="D3671" i="34"/>
  <c r="E3671" i="34" s="1"/>
  <c r="F3671" i="34" s="1"/>
  <c r="C3671" i="34"/>
  <c r="B3671" i="34"/>
  <c r="A3671" i="34"/>
  <c r="J3670" i="34"/>
  <c r="I3670" i="34"/>
  <c r="H3670" i="34"/>
  <c r="A3670" i="34"/>
  <c r="D3670" i="34" s="1"/>
  <c r="J3669" i="34"/>
  <c r="I3669" i="34"/>
  <c r="H3669" i="34"/>
  <c r="D3669" i="34"/>
  <c r="B3669" i="34"/>
  <c r="E3669" i="34" s="1"/>
  <c r="F3669" i="34" s="1"/>
  <c r="A3669" i="34"/>
  <c r="C3669" i="34" s="1"/>
  <c r="J3668" i="34"/>
  <c r="I3668" i="34"/>
  <c r="H3668" i="34"/>
  <c r="D3668" i="34"/>
  <c r="E3668" i="34" s="1"/>
  <c r="F3668" i="34" s="1"/>
  <c r="C3668" i="34"/>
  <c r="B3668" i="34"/>
  <c r="A3668" i="34"/>
  <c r="J3667" i="34"/>
  <c r="I3667" i="34"/>
  <c r="H3667" i="34"/>
  <c r="B3667" i="34"/>
  <c r="A3667" i="34"/>
  <c r="D3667" i="34" s="1"/>
  <c r="J3666" i="34"/>
  <c r="I3666" i="34"/>
  <c r="H3666" i="34"/>
  <c r="D3666" i="34"/>
  <c r="E3666" i="34" s="1"/>
  <c r="F3666" i="34" s="1"/>
  <c r="C3666" i="34"/>
  <c r="B3666" i="34"/>
  <c r="A3666" i="34"/>
  <c r="J3665" i="34"/>
  <c r="I3665" i="34"/>
  <c r="H3665" i="34"/>
  <c r="D3665" i="34"/>
  <c r="A3665" i="34"/>
  <c r="C3665" i="34" s="1"/>
  <c r="J3664" i="34"/>
  <c r="I3664" i="34"/>
  <c r="H3664" i="34"/>
  <c r="A3664" i="34"/>
  <c r="J3663" i="34"/>
  <c r="I3663" i="34"/>
  <c r="H3663" i="34"/>
  <c r="D3663" i="34"/>
  <c r="E3663" i="34" s="1"/>
  <c r="F3663" i="34" s="1"/>
  <c r="B3663" i="34"/>
  <c r="A3663" i="34"/>
  <c r="C3663" i="34" s="1"/>
  <c r="J3662" i="34"/>
  <c r="I3662" i="34"/>
  <c r="H3662" i="34"/>
  <c r="D3662" i="34"/>
  <c r="E3662" i="34" s="1"/>
  <c r="F3662" i="34" s="1"/>
  <c r="C3662" i="34"/>
  <c r="B3662" i="34"/>
  <c r="A3662" i="34"/>
  <c r="J3661" i="34"/>
  <c r="I3661" i="34"/>
  <c r="H3661" i="34"/>
  <c r="F3661" i="34"/>
  <c r="C3661" i="34"/>
  <c r="B3661" i="34"/>
  <c r="A3661" i="34"/>
  <c r="D3661" i="34" s="1"/>
  <c r="E3661" i="34" s="1"/>
  <c r="J3660" i="34"/>
  <c r="I3660" i="34"/>
  <c r="H3660" i="34"/>
  <c r="D3660" i="34"/>
  <c r="A3660" i="34"/>
  <c r="C3660" i="34" s="1"/>
  <c r="J3659" i="34"/>
  <c r="I3659" i="34"/>
  <c r="H3659" i="34"/>
  <c r="A3659" i="34"/>
  <c r="J3658" i="34"/>
  <c r="I3658" i="34"/>
  <c r="H3658" i="34"/>
  <c r="D3658" i="34"/>
  <c r="C3658" i="34"/>
  <c r="B3658" i="34"/>
  <c r="A3658" i="34"/>
  <c r="J3657" i="34"/>
  <c r="I3657" i="34"/>
  <c r="H3657" i="34"/>
  <c r="D3657" i="34"/>
  <c r="E3657" i="34" s="1"/>
  <c r="F3657" i="34" s="1"/>
  <c r="B3657" i="34"/>
  <c r="A3657" i="34"/>
  <c r="C3657" i="34" s="1"/>
  <c r="J3656" i="34"/>
  <c r="I3656" i="34"/>
  <c r="H3656" i="34"/>
  <c r="A3656" i="34"/>
  <c r="D3656" i="34" s="1"/>
  <c r="J3655" i="34"/>
  <c r="I3655" i="34"/>
  <c r="H3655" i="34"/>
  <c r="D3655" i="34"/>
  <c r="C3655" i="34"/>
  <c r="A3655" i="34"/>
  <c r="B3655" i="34" s="1"/>
  <c r="J3654" i="34"/>
  <c r="I3654" i="34"/>
  <c r="H3654" i="34"/>
  <c r="A3654" i="34"/>
  <c r="J3653" i="34"/>
  <c r="I3653" i="34"/>
  <c r="H3653" i="34"/>
  <c r="D3653" i="34"/>
  <c r="C3653" i="34"/>
  <c r="A3653" i="34"/>
  <c r="B3653" i="34" s="1"/>
  <c r="J3652" i="34"/>
  <c r="I3652" i="34"/>
  <c r="H3652" i="34"/>
  <c r="B3652" i="34"/>
  <c r="A3652" i="34"/>
  <c r="D3652" i="34" s="1"/>
  <c r="J3651" i="34"/>
  <c r="I3651" i="34"/>
  <c r="H3651" i="34"/>
  <c r="D3651" i="34"/>
  <c r="E3651" i="34" s="1"/>
  <c r="F3651" i="34" s="1"/>
  <c r="C3651" i="34"/>
  <c r="B3651" i="34"/>
  <c r="A3651" i="34"/>
  <c r="J3650" i="34"/>
  <c r="I3650" i="34"/>
  <c r="H3650" i="34"/>
  <c r="A3650" i="34"/>
  <c r="D3650" i="34" s="1"/>
  <c r="J3649" i="34"/>
  <c r="I3649" i="34"/>
  <c r="H3649" i="34"/>
  <c r="D3649" i="34"/>
  <c r="C3649" i="34"/>
  <c r="A3649" i="34"/>
  <c r="B3649" i="34" s="1"/>
  <c r="J3648" i="34"/>
  <c r="I3648" i="34"/>
  <c r="H3648" i="34"/>
  <c r="A3648" i="34"/>
  <c r="J3647" i="34"/>
  <c r="I3647" i="34"/>
  <c r="H3647" i="34"/>
  <c r="D3647" i="34"/>
  <c r="E3647" i="34" s="1"/>
  <c r="F3647" i="34" s="1"/>
  <c r="C3647" i="34"/>
  <c r="A3647" i="34"/>
  <c r="B3647" i="34" s="1"/>
  <c r="J3646" i="34"/>
  <c r="I3646" i="34"/>
  <c r="H3646" i="34"/>
  <c r="B3646" i="34"/>
  <c r="A3646" i="34"/>
  <c r="D3646" i="34" s="1"/>
  <c r="J3645" i="34"/>
  <c r="I3645" i="34"/>
  <c r="H3645" i="34"/>
  <c r="D3645" i="34"/>
  <c r="E3645" i="34" s="1"/>
  <c r="F3645" i="34" s="1"/>
  <c r="C3645" i="34"/>
  <c r="B3645" i="34"/>
  <c r="A3645" i="34"/>
  <c r="J3644" i="34"/>
  <c r="I3644" i="34"/>
  <c r="H3644" i="34"/>
  <c r="A3644" i="34"/>
  <c r="D3644" i="34" s="1"/>
  <c r="J3643" i="34"/>
  <c r="I3643" i="34"/>
  <c r="H3643" i="34"/>
  <c r="D3643" i="34"/>
  <c r="C3643" i="34"/>
  <c r="E3643" i="34" s="1"/>
  <c r="F3643" i="34" s="1"/>
  <c r="A3643" i="34"/>
  <c r="B3643" i="34" s="1"/>
  <c r="J3642" i="34"/>
  <c r="I3642" i="34"/>
  <c r="H3642" i="34"/>
  <c r="A3642" i="34"/>
  <c r="J3641" i="34"/>
  <c r="I3641" i="34"/>
  <c r="H3641" i="34"/>
  <c r="D3641" i="34"/>
  <c r="C3641" i="34"/>
  <c r="A3641" i="34"/>
  <c r="B3641" i="34" s="1"/>
  <c r="J3640" i="34"/>
  <c r="I3640" i="34"/>
  <c r="H3640" i="34"/>
  <c r="B3640" i="34"/>
  <c r="A3640" i="34"/>
  <c r="D3640" i="34" s="1"/>
  <c r="J3639" i="34"/>
  <c r="I3639" i="34"/>
  <c r="H3639" i="34"/>
  <c r="D3639" i="34"/>
  <c r="E3639" i="34" s="1"/>
  <c r="F3639" i="34" s="1"/>
  <c r="C3639" i="34"/>
  <c r="B3639" i="34"/>
  <c r="A3639" i="34"/>
  <c r="J3638" i="34"/>
  <c r="I3638" i="34"/>
  <c r="H3638" i="34"/>
  <c r="A3638" i="34"/>
  <c r="D3638" i="34" s="1"/>
  <c r="J3637" i="34"/>
  <c r="I3637" i="34"/>
  <c r="H3637" i="34"/>
  <c r="D3637" i="34"/>
  <c r="C3637" i="34"/>
  <c r="A3637" i="34"/>
  <c r="B3637" i="34" s="1"/>
  <c r="J3636" i="34"/>
  <c r="I3636" i="34"/>
  <c r="H3636" i="34"/>
  <c r="A3636" i="34"/>
  <c r="J3635" i="34"/>
  <c r="I3635" i="34"/>
  <c r="H3635" i="34"/>
  <c r="D3635" i="34"/>
  <c r="C3635" i="34"/>
  <c r="A3635" i="34"/>
  <c r="B3635" i="34" s="1"/>
  <c r="J3634" i="34"/>
  <c r="I3634" i="34"/>
  <c r="H3634" i="34"/>
  <c r="B3634" i="34"/>
  <c r="A3634" i="34"/>
  <c r="D3634" i="34" s="1"/>
  <c r="J3633" i="34"/>
  <c r="I3633" i="34"/>
  <c r="H3633" i="34"/>
  <c r="D3633" i="34"/>
  <c r="E3633" i="34" s="1"/>
  <c r="F3633" i="34" s="1"/>
  <c r="C3633" i="34"/>
  <c r="B3633" i="34"/>
  <c r="A3633" i="34"/>
  <c r="J3632" i="34"/>
  <c r="I3632" i="34"/>
  <c r="H3632" i="34"/>
  <c r="A3632" i="34"/>
  <c r="D3632" i="34" s="1"/>
  <c r="J3631" i="34"/>
  <c r="I3631" i="34"/>
  <c r="H3631" i="34"/>
  <c r="D3631" i="34"/>
  <c r="C3631" i="34"/>
  <c r="E3631" i="34" s="1"/>
  <c r="F3631" i="34" s="1"/>
  <c r="A3631" i="34"/>
  <c r="B3631" i="34" s="1"/>
  <c r="J3630" i="34"/>
  <c r="I3630" i="34"/>
  <c r="H3630" i="34"/>
  <c r="A3630" i="34"/>
  <c r="J3629" i="34"/>
  <c r="I3629" i="34"/>
  <c r="H3629" i="34"/>
  <c r="D3629" i="34"/>
  <c r="C3629" i="34"/>
  <c r="A3629" i="34"/>
  <c r="B3629" i="34" s="1"/>
  <c r="J3628" i="34"/>
  <c r="I3628" i="34"/>
  <c r="H3628" i="34"/>
  <c r="B3628" i="34"/>
  <c r="A3628" i="34"/>
  <c r="D3628" i="34" s="1"/>
  <c r="J3627" i="34"/>
  <c r="I3627" i="34"/>
  <c r="H3627" i="34"/>
  <c r="D3627" i="34"/>
  <c r="E3627" i="34" s="1"/>
  <c r="F3627" i="34" s="1"/>
  <c r="C3627" i="34"/>
  <c r="B3627" i="34"/>
  <c r="A3627" i="34"/>
  <c r="J3626" i="34"/>
  <c r="I3626" i="34"/>
  <c r="H3626" i="34"/>
  <c r="A3626" i="34"/>
  <c r="D3626" i="34" s="1"/>
  <c r="J3625" i="34"/>
  <c r="I3625" i="34"/>
  <c r="H3625" i="34"/>
  <c r="D3625" i="34"/>
  <c r="C3625" i="34"/>
  <c r="A3625" i="34"/>
  <c r="B3625" i="34" s="1"/>
  <c r="J3624" i="34"/>
  <c r="I3624" i="34"/>
  <c r="H3624" i="34"/>
  <c r="A3624" i="34"/>
  <c r="J3623" i="34"/>
  <c r="I3623" i="34"/>
  <c r="H3623" i="34"/>
  <c r="D3623" i="34"/>
  <c r="E3623" i="34" s="1"/>
  <c r="F3623" i="34" s="1"/>
  <c r="C3623" i="34"/>
  <c r="A3623" i="34"/>
  <c r="B3623" i="34" s="1"/>
  <c r="J3622" i="34"/>
  <c r="I3622" i="34"/>
  <c r="H3622" i="34"/>
  <c r="B3622" i="34"/>
  <c r="A3622" i="34"/>
  <c r="D3622" i="34" s="1"/>
  <c r="J3621" i="34"/>
  <c r="I3621" i="34"/>
  <c r="H3621" i="34"/>
  <c r="D3621" i="34"/>
  <c r="E3621" i="34" s="1"/>
  <c r="F3621" i="34" s="1"/>
  <c r="C3621" i="34"/>
  <c r="B3621" i="34"/>
  <c r="A3621" i="34"/>
  <c r="J3620" i="34"/>
  <c r="I3620" i="34"/>
  <c r="H3620" i="34"/>
  <c r="A3620" i="34"/>
  <c r="D3620" i="34" s="1"/>
  <c r="J3619" i="34"/>
  <c r="I3619" i="34"/>
  <c r="H3619" i="34"/>
  <c r="D3619" i="34"/>
  <c r="C3619" i="34"/>
  <c r="E3619" i="34" s="1"/>
  <c r="F3619" i="34" s="1"/>
  <c r="A3619" i="34"/>
  <c r="B3619" i="34" s="1"/>
  <c r="J3618" i="34"/>
  <c r="I3618" i="34"/>
  <c r="H3618" i="34"/>
  <c r="A3618" i="34"/>
  <c r="J3617" i="34"/>
  <c r="I3617" i="34"/>
  <c r="H3617" i="34"/>
  <c r="D3617" i="34"/>
  <c r="E3617" i="34" s="1"/>
  <c r="F3617" i="34" s="1"/>
  <c r="C3617" i="34"/>
  <c r="A3617" i="34"/>
  <c r="B3617" i="34" s="1"/>
  <c r="J3616" i="34"/>
  <c r="I3616" i="34"/>
  <c r="H3616" i="34"/>
  <c r="B3616" i="34"/>
  <c r="A3616" i="34"/>
  <c r="D3616" i="34" s="1"/>
  <c r="J3615" i="34"/>
  <c r="I3615" i="34"/>
  <c r="H3615" i="34"/>
  <c r="D3615" i="34"/>
  <c r="E3615" i="34" s="1"/>
  <c r="F3615" i="34" s="1"/>
  <c r="C3615" i="34"/>
  <c r="B3615" i="34"/>
  <c r="A3615" i="34"/>
  <c r="J3614" i="34"/>
  <c r="I3614" i="34"/>
  <c r="H3614" i="34"/>
  <c r="A3614" i="34"/>
  <c r="D3614" i="34" s="1"/>
  <c r="J3613" i="34"/>
  <c r="I3613" i="34"/>
  <c r="H3613" i="34"/>
  <c r="D3613" i="34"/>
  <c r="C3613" i="34"/>
  <c r="A3613" i="34"/>
  <c r="B3613" i="34" s="1"/>
  <c r="J3612" i="34"/>
  <c r="I3612" i="34"/>
  <c r="H3612" i="34"/>
  <c r="A3612" i="34"/>
  <c r="J3611" i="34"/>
  <c r="I3611" i="34"/>
  <c r="H3611" i="34"/>
  <c r="D3611" i="34"/>
  <c r="C3611" i="34"/>
  <c r="A3611" i="34"/>
  <c r="B3611" i="34" s="1"/>
  <c r="J3610" i="34"/>
  <c r="I3610" i="34"/>
  <c r="H3610" i="34"/>
  <c r="B3610" i="34"/>
  <c r="A3610" i="34"/>
  <c r="D3610" i="34" s="1"/>
  <c r="J3609" i="34"/>
  <c r="I3609" i="34"/>
  <c r="H3609" i="34"/>
  <c r="D3609" i="34"/>
  <c r="E3609" i="34" s="1"/>
  <c r="F3609" i="34" s="1"/>
  <c r="C3609" i="34"/>
  <c r="B3609" i="34"/>
  <c r="A3609" i="34"/>
  <c r="J3608" i="34"/>
  <c r="I3608" i="34"/>
  <c r="H3608" i="34"/>
  <c r="A3608" i="34"/>
  <c r="D3608" i="34" s="1"/>
  <c r="J3607" i="34"/>
  <c r="I3607" i="34"/>
  <c r="H3607" i="34"/>
  <c r="D3607" i="34"/>
  <c r="C3607" i="34"/>
  <c r="E3607" i="34" s="1"/>
  <c r="F3607" i="34" s="1"/>
  <c r="A3607" i="34"/>
  <c r="B3607" i="34" s="1"/>
  <c r="J3606" i="34"/>
  <c r="I3606" i="34"/>
  <c r="H3606" i="34"/>
  <c r="A3606" i="34"/>
  <c r="J3605" i="34"/>
  <c r="I3605" i="34"/>
  <c r="H3605" i="34"/>
  <c r="D3605" i="34"/>
  <c r="C3605" i="34"/>
  <c r="A3605" i="34"/>
  <c r="B3605" i="34" s="1"/>
  <c r="J3604" i="34"/>
  <c r="I3604" i="34"/>
  <c r="H3604" i="34"/>
  <c r="B3604" i="34"/>
  <c r="A3604" i="34"/>
  <c r="D3604" i="34" s="1"/>
  <c r="J3603" i="34"/>
  <c r="I3603" i="34"/>
  <c r="H3603" i="34"/>
  <c r="D3603" i="34"/>
  <c r="E3603" i="34" s="1"/>
  <c r="F3603" i="34" s="1"/>
  <c r="C3603" i="34"/>
  <c r="B3603" i="34"/>
  <c r="A3603" i="34"/>
  <c r="J3602" i="34"/>
  <c r="I3602" i="34"/>
  <c r="H3602" i="34"/>
  <c r="A3602" i="34"/>
  <c r="D3602" i="34" s="1"/>
  <c r="J3601" i="34"/>
  <c r="I3601" i="34"/>
  <c r="H3601" i="34"/>
  <c r="D3601" i="34"/>
  <c r="C3601" i="34"/>
  <c r="E3601" i="34" s="1"/>
  <c r="F3601" i="34" s="1"/>
  <c r="B3601" i="34"/>
  <c r="A3601" i="34"/>
  <c r="J3600" i="34"/>
  <c r="I3600" i="34"/>
  <c r="H3600" i="34"/>
  <c r="A3600" i="34"/>
  <c r="J3599" i="34"/>
  <c r="I3599" i="34"/>
  <c r="H3599" i="34"/>
  <c r="D3599" i="34"/>
  <c r="C3599" i="34"/>
  <c r="A3599" i="34"/>
  <c r="B3599" i="34" s="1"/>
  <c r="J3598" i="34"/>
  <c r="I3598" i="34"/>
  <c r="H3598" i="34"/>
  <c r="B3598" i="34"/>
  <c r="A3598" i="34"/>
  <c r="D3598" i="34" s="1"/>
  <c r="J3597" i="34"/>
  <c r="I3597" i="34"/>
  <c r="H3597" i="34"/>
  <c r="D3597" i="34"/>
  <c r="E3597" i="34" s="1"/>
  <c r="F3597" i="34" s="1"/>
  <c r="C3597" i="34"/>
  <c r="B3597" i="34"/>
  <c r="A3597" i="34"/>
  <c r="J3596" i="34"/>
  <c r="I3596" i="34"/>
  <c r="H3596" i="34"/>
  <c r="A3596" i="34"/>
  <c r="D3596" i="34" s="1"/>
  <c r="J3595" i="34"/>
  <c r="I3595" i="34"/>
  <c r="H3595" i="34"/>
  <c r="D3595" i="34"/>
  <c r="C3595" i="34"/>
  <c r="E3595" i="34" s="1"/>
  <c r="F3595" i="34" s="1"/>
  <c r="B3595" i="34"/>
  <c r="A3595" i="34"/>
  <c r="J3594" i="34"/>
  <c r="I3594" i="34"/>
  <c r="H3594" i="34"/>
  <c r="A3594" i="34"/>
  <c r="J3593" i="34"/>
  <c r="I3593" i="34"/>
  <c r="H3593" i="34"/>
  <c r="D3593" i="34"/>
  <c r="C3593" i="34"/>
  <c r="A3593" i="34"/>
  <c r="B3593" i="34" s="1"/>
  <c r="J3592" i="34"/>
  <c r="I3592" i="34"/>
  <c r="H3592" i="34"/>
  <c r="B3592" i="34"/>
  <c r="A3592" i="34"/>
  <c r="D3592" i="34" s="1"/>
  <c r="J3591" i="34"/>
  <c r="I3591" i="34"/>
  <c r="H3591" i="34"/>
  <c r="D3591" i="34"/>
  <c r="E3591" i="34" s="1"/>
  <c r="F3591" i="34" s="1"/>
  <c r="C3591" i="34"/>
  <c r="B3591" i="34"/>
  <c r="A3591" i="34"/>
  <c r="J3590" i="34"/>
  <c r="I3590" i="34"/>
  <c r="H3590" i="34"/>
  <c r="A3590" i="34"/>
  <c r="D3590" i="34" s="1"/>
  <c r="J3589" i="34"/>
  <c r="I3589" i="34"/>
  <c r="H3589" i="34"/>
  <c r="D3589" i="34"/>
  <c r="C3589" i="34"/>
  <c r="E3589" i="34" s="1"/>
  <c r="F3589" i="34" s="1"/>
  <c r="B3589" i="34"/>
  <c r="A3589" i="34"/>
  <c r="J3588" i="34"/>
  <c r="I3588" i="34"/>
  <c r="H3588" i="34"/>
  <c r="A3588" i="34"/>
  <c r="J3587" i="34"/>
  <c r="I3587" i="34"/>
  <c r="H3587" i="34"/>
  <c r="D3587" i="34"/>
  <c r="E3587" i="34" s="1"/>
  <c r="F3587" i="34" s="1"/>
  <c r="C3587" i="34"/>
  <c r="A3587" i="34"/>
  <c r="B3587" i="34" s="1"/>
  <c r="J3586" i="34"/>
  <c r="I3586" i="34"/>
  <c r="H3586" i="34"/>
  <c r="B3586" i="34"/>
  <c r="A3586" i="34"/>
  <c r="J3585" i="34"/>
  <c r="I3585" i="34"/>
  <c r="H3585" i="34"/>
  <c r="D3585" i="34"/>
  <c r="E3585" i="34" s="1"/>
  <c r="F3585" i="34" s="1"/>
  <c r="C3585" i="34"/>
  <c r="B3585" i="34"/>
  <c r="A3585" i="34"/>
  <c r="J3584" i="34"/>
  <c r="I3584" i="34"/>
  <c r="H3584" i="34"/>
  <c r="A3584" i="34"/>
  <c r="D3584" i="34" s="1"/>
  <c r="J3583" i="34"/>
  <c r="I3583" i="34"/>
  <c r="H3583" i="34"/>
  <c r="D3583" i="34"/>
  <c r="C3583" i="34"/>
  <c r="E3583" i="34" s="1"/>
  <c r="F3583" i="34" s="1"/>
  <c r="B3583" i="34"/>
  <c r="A3583" i="34"/>
  <c r="J3582" i="34"/>
  <c r="I3582" i="34"/>
  <c r="H3582" i="34"/>
  <c r="A3582" i="34"/>
  <c r="J3581" i="34"/>
  <c r="I3581" i="34"/>
  <c r="H3581" i="34"/>
  <c r="D3581" i="34"/>
  <c r="C3581" i="34"/>
  <c r="A3581" i="34"/>
  <c r="B3581" i="34" s="1"/>
  <c r="J3580" i="34"/>
  <c r="I3580" i="34"/>
  <c r="H3580" i="34"/>
  <c r="B3580" i="34"/>
  <c r="A3580" i="34"/>
  <c r="J3579" i="34"/>
  <c r="I3579" i="34"/>
  <c r="H3579" i="34"/>
  <c r="D3579" i="34"/>
  <c r="E3579" i="34" s="1"/>
  <c r="F3579" i="34" s="1"/>
  <c r="C3579" i="34"/>
  <c r="B3579" i="34"/>
  <c r="A3579" i="34"/>
  <c r="J3578" i="34"/>
  <c r="I3578" i="34"/>
  <c r="H3578" i="34"/>
  <c r="A3578" i="34"/>
  <c r="D3578" i="34" s="1"/>
  <c r="J3577" i="34"/>
  <c r="I3577" i="34"/>
  <c r="H3577" i="34"/>
  <c r="D3577" i="34"/>
  <c r="C3577" i="34"/>
  <c r="E3577" i="34" s="1"/>
  <c r="F3577" i="34" s="1"/>
  <c r="B3577" i="34"/>
  <c r="A3577" i="34"/>
  <c r="J3576" i="34"/>
  <c r="I3576" i="34"/>
  <c r="H3576" i="34"/>
  <c r="A3576" i="34"/>
  <c r="J3575" i="34"/>
  <c r="I3575" i="34"/>
  <c r="H3575" i="34"/>
  <c r="D3575" i="34"/>
  <c r="E3575" i="34" s="1"/>
  <c r="F3575" i="34" s="1"/>
  <c r="C3575" i="34"/>
  <c r="A3575" i="34"/>
  <c r="B3575" i="34" s="1"/>
  <c r="J3574" i="34"/>
  <c r="I3574" i="34"/>
  <c r="H3574" i="34"/>
  <c r="B3574" i="34"/>
  <c r="A3574" i="34"/>
  <c r="J3573" i="34"/>
  <c r="I3573" i="34"/>
  <c r="H3573" i="34"/>
  <c r="D3573" i="34"/>
  <c r="E3573" i="34" s="1"/>
  <c r="F3573" i="34" s="1"/>
  <c r="C3573" i="34"/>
  <c r="B3573" i="34"/>
  <c r="A3573" i="34"/>
  <c r="J3572" i="34"/>
  <c r="I3572" i="34"/>
  <c r="H3572" i="34"/>
  <c r="A3572" i="34"/>
  <c r="D3572" i="34" s="1"/>
  <c r="J3571" i="34"/>
  <c r="I3571" i="34"/>
  <c r="H3571" i="34"/>
  <c r="D3571" i="34"/>
  <c r="C3571" i="34"/>
  <c r="E3571" i="34" s="1"/>
  <c r="F3571" i="34" s="1"/>
  <c r="B3571" i="34"/>
  <c r="A3571" i="34"/>
  <c r="J3570" i="34"/>
  <c r="I3570" i="34"/>
  <c r="H3570" i="34"/>
  <c r="A3570" i="34"/>
  <c r="J3569" i="34"/>
  <c r="I3569" i="34"/>
  <c r="H3569" i="34"/>
  <c r="D3569" i="34"/>
  <c r="C3569" i="34"/>
  <c r="A3569" i="34"/>
  <c r="B3569" i="34" s="1"/>
  <c r="J3568" i="34"/>
  <c r="I3568" i="34"/>
  <c r="H3568" i="34"/>
  <c r="B3568" i="34"/>
  <c r="A3568" i="34"/>
  <c r="J3567" i="34"/>
  <c r="I3567" i="34"/>
  <c r="H3567" i="34"/>
  <c r="D3567" i="34"/>
  <c r="E3567" i="34" s="1"/>
  <c r="F3567" i="34" s="1"/>
  <c r="C3567" i="34"/>
  <c r="B3567" i="34"/>
  <c r="A3567" i="34"/>
  <c r="J3566" i="34"/>
  <c r="I3566" i="34"/>
  <c r="H3566" i="34"/>
  <c r="A3566" i="34"/>
  <c r="J3565" i="34"/>
  <c r="I3565" i="34"/>
  <c r="H3565" i="34"/>
  <c r="D3565" i="34"/>
  <c r="C3565" i="34"/>
  <c r="E3565" i="34" s="1"/>
  <c r="F3565" i="34" s="1"/>
  <c r="B3565" i="34"/>
  <c r="A3565" i="34"/>
  <c r="J3564" i="34"/>
  <c r="I3564" i="34"/>
  <c r="H3564" i="34"/>
  <c r="A3564" i="34"/>
  <c r="J3563" i="34"/>
  <c r="I3563" i="34"/>
  <c r="H3563" i="34"/>
  <c r="D3563" i="34"/>
  <c r="C3563" i="34"/>
  <c r="A3563" i="34"/>
  <c r="B3563" i="34" s="1"/>
  <c r="J3562" i="34"/>
  <c r="I3562" i="34"/>
  <c r="H3562" i="34"/>
  <c r="B3562" i="34"/>
  <c r="A3562" i="34"/>
  <c r="J3561" i="34"/>
  <c r="I3561" i="34"/>
  <c r="H3561" i="34"/>
  <c r="D3561" i="34"/>
  <c r="E3561" i="34" s="1"/>
  <c r="F3561" i="34" s="1"/>
  <c r="C3561" i="34"/>
  <c r="B3561" i="34"/>
  <c r="A3561" i="34"/>
  <c r="J3560" i="34"/>
  <c r="I3560" i="34"/>
  <c r="H3560" i="34"/>
  <c r="A3560" i="34"/>
  <c r="J3559" i="34"/>
  <c r="I3559" i="34"/>
  <c r="H3559" i="34"/>
  <c r="D3559" i="34"/>
  <c r="C3559" i="34"/>
  <c r="E3559" i="34" s="1"/>
  <c r="F3559" i="34" s="1"/>
  <c r="B3559" i="34"/>
  <c r="A3559" i="34"/>
  <c r="J3558" i="34"/>
  <c r="I3558" i="34"/>
  <c r="H3558" i="34"/>
  <c r="A3558" i="34"/>
  <c r="J3557" i="34"/>
  <c r="I3557" i="34"/>
  <c r="H3557" i="34"/>
  <c r="D3557" i="34"/>
  <c r="C3557" i="34"/>
  <c r="A3557" i="34"/>
  <c r="B3557" i="34" s="1"/>
  <c r="J3556" i="34"/>
  <c r="I3556" i="34"/>
  <c r="H3556" i="34"/>
  <c r="B3556" i="34"/>
  <c r="A3556" i="34"/>
  <c r="J3555" i="34"/>
  <c r="I3555" i="34"/>
  <c r="H3555" i="34"/>
  <c r="D3555" i="34"/>
  <c r="E3555" i="34" s="1"/>
  <c r="F3555" i="34" s="1"/>
  <c r="C3555" i="34"/>
  <c r="B3555" i="34"/>
  <c r="A3555" i="34"/>
  <c r="J3554" i="34"/>
  <c r="I3554" i="34"/>
  <c r="H3554" i="34"/>
  <c r="A3554" i="34"/>
  <c r="J3553" i="34"/>
  <c r="I3553" i="34"/>
  <c r="H3553" i="34"/>
  <c r="D3553" i="34"/>
  <c r="C3553" i="34"/>
  <c r="E3553" i="34" s="1"/>
  <c r="F3553" i="34" s="1"/>
  <c r="B3553" i="34"/>
  <c r="A3553" i="34"/>
  <c r="J3552" i="34"/>
  <c r="I3552" i="34"/>
  <c r="H3552" i="34"/>
  <c r="A3552" i="34"/>
  <c r="J3551" i="34"/>
  <c r="I3551" i="34"/>
  <c r="H3551" i="34"/>
  <c r="D3551" i="34"/>
  <c r="C3551" i="34"/>
  <c r="A3551" i="34"/>
  <c r="B3551" i="34" s="1"/>
  <c r="J3550" i="34"/>
  <c r="I3550" i="34"/>
  <c r="H3550" i="34"/>
  <c r="A3550" i="34"/>
  <c r="J3549" i="34"/>
  <c r="I3549" i="34"/>
  <c r="H3549" i="34"/>
  <c r="D3549" i="34"/>
  <c r="C3549" i="34"/>
  <c r="B3549" i="34"/>
  <c r="A3549" i="34"/>
  <c r="J3548" i="34"/>
  <c r="I3548" i="34"/>
  <c r="H3548" i="34"/>
  <c r="A3548" i="34"/>
  <c r="J3547" i="34"/>
  <c r="I3547" i="34"/>
  <c r="H3547" i="34"/>
  <c r="D3547" i="34"/>
  <c r="C3547" i="34"/>
  <c r="B3547" i="34"/>
  <c r="A3547" i="34"/>
  <c r="J3546" i="34"/>
  <c r="I3546" i="34"/>
  <c r="H3546" i="34"/>
  <c r="A3546" i="34"/>
  <c r="J3545" i="34"/>
  <c r="I3545" i="34"/>
  <c r="H3545" i="34"/>
  <c r="D3545" i="34"/>
  <c r="C3545" i="34"/>
  <c r="A3545" i="34"/>
  <c r="B3545" i="34" s="1"/>
  <c r="J3544" i="34"/>
  <c r="I3544" i="34"/>
  <c r="H3544" i="34"/>
  <c r="A3544" i="34"/>
  <c r="J3543" i="34"/>
  <c r="I3543" i="34"/>
  <c r="H3543" i="34"/>
  <c r="D3543" i="34"/>
  <c r="C3543" i="34"/>
  <c r="B3543" i="34"/>
  <c r="A3543" i="34"/>
  <c r="J3542" i="34"/>
  <c r="I3542" i="34"/>
  <c r="H3542" i="34"/>
  <c r="A3542" i="34"/>
  <c r="J3541" i="34"/>
  <c r="I3541" i="34"/>
  <c r="H3541" i="34"/>
  <c r="D3541" i="34"/>
  <c r="C3541" i="34"/>
  <c r="B3541" i="34"/>
  <c r="A3541" i="34"/>
  <c r="J3540" i="34"/>
  <c r="I3540" i="34"/>
  <c r="H3540" i="34"/>
  <c r="A3540" i="34"/>
  <c r="J3539" i="34"/>
  <c r="I3539" i="34"/>
  <c r="H3539" i="34"/>
  <c r="D3539" i="34"/>
  <c r="C3539" i="34"/>
  <c r="A3539" i="34"/>
  <c r="B3539" i="34" s="1"/>
  <c r="J3538" i="34"/>
  <c r="I3538" i="34"/>
  <c r="H3538" i="34"/>
  <c r="A3538" i="34"/>
  <c r="J3537" i="34"/>
  <c r="I3537" i="34"/>
  <c r="H3537" i="34"/>
  <c r="D3537" i="34"/>
  <c r="C3537" i="34"/>
  <c r="B3537" i="34"/>
  <c r="A3537" i="34"/>
  <c r="J3536" i="34"/>
  <c r="I3536" i="34"/>
  <c r="H3536" i="34"/>
  <c r="A3536" i="34"/>
  <c r="J3535" i="34"/>
  <c r="I3535" i="34"/>
  <c r="H3535" i="34"/>
  <c r="D3535" i="34"/>
  <c r="C3535" i="34"/>
  <c r="B3535" i="34"/>
  <c r="A3535" i="34"/>
  <c r="J3534" i="34"/>
  <c r="I3534" i="34"/>
  <c r="H3534" i="34"/>
  <c r="A3534" i="34"/>
  <c r="J3533" i="34"/>
  <c r="I3533" i="34"/>
  <c r="H3533" i="34"/>
  <c r="D3533" i="34"/>
  <c r="C3533" i="34"/>
  <c r="A3533" i="34"/>
  <c r="B3533" i="34" s="1"/>
  <c r="J3532" i="34"/>
  <c r="I3532" i="34"/>
  <c r="H3532" i="34"/>
  <c r="A3532" i="34"/>
  <c r="C3532" i="34" s="1"/>
  <c r="J3531" i="34"/>
  <c r="I3531" i="34"/>
  <c r="H3531" i="34"/>
  <c r="D3531" i="34"/>
  <c r="C3531" i="34"/>
  <c r="B3531" i="34"/>
  <c r="A3531" i="34"/>
  <c r="J3530" i="34"/>
  <c r="I3530" i="34"/>
  <c r="H3530" i="34"/>
  <c r="B3530" i="34"/>
  <c r="A3530" i="34"/>
  <c r="J3529" i="34"/>
  <c r="I3529" i="34"/>
  <c r="H3529" i="34"/>
  <c r="D3529" i="34"/>
  <c r="E3529" i="34" s="1"/>
  <c r="F3529" i="34" s="1"/>
  <c r="C3529" i="34"/>
  <c r="B3529" i="34"/>
  <c r="A3529" i="34"/>
  <c r="J3528" i="34"/>
  <c r="I3528" i="34"/>
  <c r="H3528" i="34"/>
  <c r="A3528" i="34"/>
  <c r="J3527" i="34"/>
  <c r="I3527" i="34"/>
  <c r="H3527" i="34"/>
  <c r="D3527" i="34"/>
  <c r="E3527" i="34" s="1"/>
  <c r="F3527" i="34" s="1"/>
  <c r="C3527" i="34"/>
  <c r="A3527" i="34"/>
  <c r="B3527" i="34" s="1"/>
  <c r="J3526" i="34"/>
  <c r="I3526" i="34"/>
  <c r="H3526" i="34"/>
  <c r="D3526" i="34"/>
  <c r="A3526" i="34"/>
  <c r="C3526" i="34" s="1"/>
  <c r="J3525" i="34"/>
  <c r="I3525" i="34"/>
  <c r="H3525" i="34"/>
  <c r="D3525" i="34"/>
  <c r="C3525" i="34"/>
  <c r="B3525" i="34"/>
  <c r="A3525" i="34"/>
  <c r="J3524" i="34"/>
  <c r="I3524" i="34"/>
  <c r="H3524" i="34"/>
  <c r="A3524" i="34"/>
  <c r="J3523" i="34"/>
  <c r="I3523" i="34"/>
  <c r="H3523" i="34"/>
  <c r="D3523" i="34"/>
  <c r="E3523" i="34" s="1"/>
  <c r="F3523" i="34" s="1"/>
  <c r="C3523" i="34"/>
  <c r="B3523" i="34"/>
  <c r="A3523" i="34"/>
  <c r="J3522" i="34"/>
  <c r="I3522" i="34"/>
  <c r="H3522" i="34"/>
  <c r="E3522" i="34"/>
  <c r="F3522" i="34" s="1"/>
  <c r="C3522" i="34"/>
  <c r="B3522" i="34"/>
  <c r="A3522" i="34"/>
  <c r="D3522" i="34" s="1"/>
  <c r="J3521" i="34"/>
  <c r="I3521" i="34"/>
  <c r="H3521" i="34"/>
  <c r="D3521" i="34"/>
  <c r="C3521" i="34"/>
  <c r="A3521" i="34"/>
  <c r="B3521" i="34" s="1"/>
  <c r="J3520" i="34"/>
  <c r="I3520" i="34"/>
  <c r="H3520" i="34"/>
  <c r="E3520" i="34"/>
  <c r="F3520" i="34" s="1"/>
  <c r="D3520" i="34"/>
  <c r="B3520" i="34"/>
  <c r="A3520" i="34"/>
  <c r="C3520" i="34" s="1"/>
  <c r="J3519" i="34"/>
  <c r="I3519" i="34"/>
  <c r="H3519" i="34"/>
  <c r="D3519" i="34"/>
  <c r="E3519" i="34" s="1"/>
  <c r="F3519" i="34" s="1"/>
  <c r="C3519" i="34"/>
  <c r="B3519" i="34"/>
  <c r="A3519" i="34"/>
  <c r="J3518" i="34"/>
  <c r="I3518" i="34"/>
  <c r="H3518" i="34"/>
  <c r="B3518" i="34"/>
  <c r="A3518" i="34"/>
  <c r="J3517" i="34"/>
  <c r="I3517" i="34"/>
  <c r="H3517" i="34"/>
  <c r="E3517" i="34"/>
  <c r="F3517" i="34" s="1"/>
  <c r="D3517" i="34"/>
  <c r="C3517" i="34"/>
  <c r="B3517" i="34"/>
  <c r="A3517" i="34"/>
  <c r="J3516" i="34"/>
  <c r="I3516" i="34"/>
  <c r="H3516" i="34"/>
  <c r="A3516" i="34"/>
  <c r="D3516" i="34" s="1"/>
  <c r="J3515" i="34"/>
  <c r="I3515" i="34"/>
  <c r="H3515" i="34"/>
  <c r="A3515" i="34"/>
  <c r="B3515" i="34" s="1"/>
  <c r="J3514" i="34"/>
  <c r="I3514" i="34"/>
  <c r="H3514" i="34"/>
  <c r="A3514" i="34"/>
  <c r="C3514" i="34" s="1"/>
  <c r="J3513" i="34"/>
  <c r="I3513" i="34"/>
  <c r="H3513" i="34"/>
  <c r="D3513" i="34"/>
  <c r="C3513" i="34"/>
  <c r="B3513" i="34"/>
  <c r="A3513" i="34"/>
  <c r="J3512" i="34"/>
  <c r="I3512" i="34"/>
  <c r="H3512" i="34"/>
  <c r="D3512" i="34"/>
  <c r="A3512" i="34"/>
  <c r="C3512" i="34" s="1"/>
  <c r="J3511" i="34"/>
  <c r="I3511" i="34"/>
  <c r="H3511" i="34"/>
  <c r="D3511" i="34"/>
  <c r="E3511" i="34" s="1"/>
  <c r="F3511" i="34" s="1"/>
  <c r="C3511" i="34"/>
  <c r="B3511" i="34"/>
  <c r="A3511" i="34"/>
  <c r="J3510" i="34"/>
  <c r="I3510" i="34"/>
  <c r="H3510" i="34"/>
  <c r="E3510" i="34"/>
  <c r="F3510" i="34" s="1"/>
  <c r="C3510" i="34"/>
  <c r="B3510" i="34"/>
  <c r="A3510" i="34"/>
  <c r="D3510" i="34" s="1"/>
  <c r="J3509" i="34"/>
  <c r="I3509" i="34"/>
  <c r="H3509" i="34"/>
  <c r="D3509" i="34"/>
  <c r="C3509" i="34"/>
  <c r="A3509" i="34"/>
  <c r="B3509" i="34" s="1"/>
  <c r="J3508" i="34"/>
  <c r="I3508" i="34"/>
  <c r="H3508" i="34"/>
  <c r="D3508" i="34"/>
  <c r="B3508" i="34"/>
  <c r="E3508" i="34" s="1"/>
  <c r="F3508" i="34" s="1"/>
  <c r="A3508" i="34"/>
  <c r="C3508" i="34" s="1"/>
  <c r="J3507" i="34"/>
  <c r="I3507" i="34"/>
  <c r="H3507" i="34"/>
  <c r="D3507" i="34"/>
  <c r="C3507" i="34"/>
  <c r="B3507" i="34"/>
  <c r="A3507" i="34"/>
  <c r="J3506" i="34"/>
  <c r="I3506" i="34"/>
  <c r="H3506" i="34"/>
  <c r="B3506" i="34"/>
  <c r="A3506" i="34"/>
  <c r="C3506" i="34" s="1"/>
  <c r="J3505" i="34"/>
  <c r="I3505" i="34"/>
  <c r="H3505" i="34"/>
  <c r="D3505" i="34"/>
  <c r="C3505" i="34"/>
  <c r="E3505" i="34" s="1"/>
  <c r="F3505" i="34" s="1"/>
  <c r="B3505" i="34"/>
  <c r="A3505" i="34"/>
  <c r="J3504" i="34"/>
  <c r="I3504" i="34"/>
  <c r="H3504" i="34"/>
  <c r="C3504" i="34"/>
  <c r="A3504" i="34"/>
  <c r="D3504" i="34" s="1"/>
  <c r="J3503" i="34"/>
  <c r="I3503" i="34"/>
  <c r="H3503" i="34"/>
  <c r="D3503" i="34"/>
  <c r="A3503" i="34"/>
  <c r="B3503" i="34" s="1"/>
  <c r="J3502" i="34"/>
  <c r="I3502" i="34"/>
  <c r="H3502" i="34"/>
  <c r="D3502" i="34"/>
  <c r="A3502" i="34"/>
  <c r="C3502" i="34" s="1"/>
  <c r="J3501" i="34"/>
  <c r="I3501" i="34"/>
  <c r="H3501" i="34"/>
  <c r="D3501" i="34"/>
  <c r="E3501" i="34" s="1"/>
  <c r="F3501" i="34" s="1"/>
  <c r="C3501" i="34"/>
  <c r="B3501" i="34"/>
  <c r="A3501" i="34"/>
  <c r="J3500" i="34"/>
  <c r="I3500" i="34"/>
  <c r="H3500" i="34"/>
  <c r="A3500" i="34"/>
  <c r="C3500" i="34" s="1"/>
  <c r="J3499" i="34"/>
  <c r="I3499" i="34"/>
  <c r="H3499" i="34"/>
  <c r="D3499" i="34"/>
  <c r="E3499" i="34" s="1"/>
  <c r="F3499" i="34" s="1"/>
  <c r="C3499" i="34"/>
  <c r="B3499" i="34"/>
  <c r="A3499" i="34"/>
  <c r="J3498" i="34"/>
  <c r="I3498" i="34"/>
  <c r="H3498" i="34"/>
  <c r="B3498" i="34"/>
  <c r="A3498" i="34"/>
  <c r="D3498" i="34" s="1"/>
  <c r="J3497" i="34"/>
  <c r="I3497" i="34"/>
  <c r="H3497" i="34"/>
  <c r="C3497" i="34"/>
  <c r="A3497" i="34"/>
  <c r="B3497" i="34" s="1"/>
  <c r="J3496" i="34"/>
  <c r="I3496" i="34"/>
  <c r="H3496" i="34"/>
  <c r="B3496" i="34"/>
  <c r="A3496" i="34"/>
  <c r="C3496" i="34" s="1"/>
  <c r="J3495" i="34"/>
  <c r="I3495" i="34"/>
  <c r="H3495" i="34"/>
  <c r="D3495" i="34"/>
  <c r="C3495" i="34"/>
  <c r="B3495" i="34"/>
  <c r="A3495" i="34"/>
  <c r="J3494" i="34"/>
  <c r="I3494" i="34"/>
  <c r="H3494" i="34"/>
  <c r="E3494" i="34"/>
  <c r="F3494" i="34" s="1"/>
  <c r="D3494" i="34"/>
  <c r="B3494" i="34"/>
  <c r="A3494" i="34"/>
  <c r="C3494" i="34" s="1"/>
  <c r="J3493" i="34"/>
  <c r="I3493" i="34"/>
  <c r="H3493" i="34"/>
  <c r="E3493" i="34"/>
  <c r="F3493" i="34" s="1"/>
  <c r="D3493" i="34"/>
  <c r="C3493" i="34"/>
  <c r="B3493" i="34"/>
  <c r="A3493" i="34"/>
  <c r="J3492" i="34"/>
  <c r="I3492" i="34"/>
  <c r="H3492" i="34"/>
  <c r="A3492" i="34"/>
  <c r="D3492" i="34" s="1"/>
  <c r="J3491" i="34"/>
  <c r="I3491" i="34"/>
  <c r="H3491" i="34"/>
  <c r="A3491" i="34"/>
  <c r="B3491" i="34" s="1"/>
  <c r="J3490" i="34"/>
  <c r="I3490" i="34"/>
  <c r="H3490" i="34"/>
  <c r="A3490" i="34"/>
  <c r="C3490" i="34" s="1"/>
  <c r="J3489" i="34"/>
  <c r="I3489" i="34"/>
  <c r="H3489" i="34"/>
  <c r="D3489" i="34"/>
  <c r="C3489" i="34"/>
  <c r="B3489" i="34"/>
  <c r="A3489" i="34"/>
  <c r="J3488" i="34"/>
  <c r="I3488" i="34"/>
  <c r="H3488" i="34"/>
  <c r="D3488" i="34"/>
  <c r="A3488" i="34"/>
  <c r="C3488" i="34" s="1"/>
  <c r="J3487" i="34"/>
  <c r="I3487" i="34"/>
  <c r="H3487" i="34"/>
  <c r="D3487" i="34"/>
  <c r="E3487" i="34" s="1"/>
  <c r="F3487" i="34" s="1"/>
  <c r="C3487" i="34"/>
  <c r="B3487" i="34"/>
  <c r="A3487" i="34"/>
  <c r="J3486" i="34"/>
  <c r="I3486" i="34"/>
  <c r="H3486" i="34"/>
  <c r="E3486" i="34"/>
  <c r="F3486" i="34" s="1"/>
  <c r="C3486" i="34"/>
  <c r="B3486" i="34"/>
  <c r="A3486" i="34"/>
  <c r="D3486" i="34" s="1"/>
  <c r="J3485" i="34"/>
  <c r="I3485" i="34"/>
  <c r="H3485" i="34"/>
  <c r="D3485" i="34"/>
  <c r="C3485" i="34"/>
  <c r="A3485" i="34"/>
  <c r="B3485" i="34" s="1"/>
  <c r="J3484" i="34"/>
  <c r="I3484" i="34"/>
  <c r="H3484" i="34"/>
  <c r="E3484" i="34"/>
  <c r="F3484" i="34" s="1"/>
  <c r="D3484" i="34"/>
  <c r="B3484" i="34"/>
  <c r="A3484" i="34"/>
  <c r="C3484" i="34" s="1"/>
  <c r="J3483" i="34"/>
  <c r="I3483" i="34"/>
  <c r="H3483" i="34"/>
  <c r="D3483" i="34"/>
  <c r="C3483" i="34"/>
  <c r="B3483" i="34"/>
  <c r="A3483" i="34"/>
  <c r="J3482" i="34"/>
  <c r="I3482" i="34"/>
  <c r="H3482" i="34"/>
  <c r="B3482" i="34"/>
  <c r="A3482" i="34"/>
  <c r="C3482" i="34" s="1"/>
  <c r="J3481" i="34"/>
  <c r="I3481" i="34"/>
  <c r="H3481" i="34"/>
  <c r="D3481" i="34"/>
  <c r="C3481" i="34"/>
  <c r="E3481" i="34" s="1"/>
  <c r="F3481" i="34" s="1"/>
  <c r="B3481" i="34"/>
  <c r="A3481" i="34"/>
  <c r="J3480" i="34"/>
  <c r="I3480" i="34"/>
  <c r="H3480" i="34"/>
  <c r="A3480" i="34"/>
  <c r="D3480" i="34" s="1"/>
  <c r="J3479" i="34"/>
  <c r="I3479" i="34"/>
  <c r="H3479" i="34"/>
  <c r="D3479" i="34"/>
  <c r="A3479" i="34"/>
  <c r="B3479" i="34" s="1"/>
  <c r="J3478" i="34"/>
  <c r="I3478" i="34"/>
  <c r="H3478" i="34"/>
  <c r="D3478" i="34"/>
  <c r="A3478" i="34"/>
  <c r="C3478" i="34" s="1"/>
  <c r="J3477" i="34"/>
  <c r="I3477" i="34"/>
  <c r="H3477" i="34"/>
  <c r="D3477" i="34"/>
  <c r="C3477" i="34"/>
  <c r="B3477" i="34"/>
  <c r="A3477" i="34"/>
  <c r="J3476" i="34"/>
  <c r="I3476" i="34"/>
  <c r="H3476" i="34"/>
  <c r="A3476" i="34"/>
  <c r="C3476" i="34" s="1"/>
  <c r="J3475" i="34"/>
  <c r="I3475" i="34"/>
  <c r="H3475" i="34"/>
  <c r="D3475" i="34"/>
  <c r="E3475" i="34" s="1"/>
  <c r="F3475" i="34" s="1"/>
  <c r="C3475" i="34"/>
  <c r="B3475" i="34"/>
  <c r="A3475" i="34"/>
  <c r="J3474" i="34"/>
  <c r="I3474" i="34"/>
  <c r="H3474" i="34"/>
  <c r="B3474" i="34"/>
  <c r="A3474" i="34"/>
  <c r="D3474" i="34" s="1"/>
  <c r="J3473" i="34"/>
  <c r="I3473" i="34"/>
  <c r="H3473" i="34"/>
  <c r="C3473" i="34"/>
  <c r="A3473" i="34"/>
  <c r="B3473" i="34" s="1"/>
  <c r="J3472" i="34"/>
  <c r="I3472" i="34"/>
  <c r="H3472" i="34"/>
  <c r="B3472" i="34"/>
  <c r="A3472" i="34"/>
  <c r="C3472" i="34" s="1"/>
  <c r="J3471" i="34"/>
  <c r="I3471" i="34"/>
  <c r="H3471" i="34"/>
  <c r="D3471" i="34"/>
  <c r="C3471" i="34"/>
  <c r="B3471" i="34"/>
  <c r="A3471" i="34"/>
  <c r="J3470" i="34"/>
  <c r="I3470" i="34"/>
  <c r="H3470" i="34"/>
  <c r="D3470" i="34"/>
  <c r="B3470" i="34"/>
  <c r="E3470" i="34" s="1"/>
  <c r="F3470" i="34" s="1"/>
  <c r="A3470" i="34"/>
  <c r="C3470" i="34" s="1"/>
  <c r="J3469" i="34"/>
  <c r="I3469" i="34"/>
  <c r="H3469" i="34"/>
  <c r="D3469" i="34"/>
  <c r="E3469" i="34" s="1"/>
  <c r="F3469" i="34" s="1"/>
  <c r="C3469" i="34"/>
  <c r="B3469" i="34"/>
  <c r="A3469" i="34"/>
  <c r="J3468" i="34"/>
  <c r="I3468" i="34"/>
  <c r="H3468" i="34"/>
  <c r="C3468" i="34"/>
  <c r="A3468" i="34"/>
  <c r="B3468" i="34" s="1"/>
  <c r="J3467" i="34"/>
  <c r="I3467" i="34"/>
  <c r="H3467" i="34"/>
  <c r="D3467" i="34"/>
  <c r="E3467" i="34" s="1"/>
  <c r="F3467" i="34" s="1"/>
  <c r="C3467" i="34"/>
  <c r="B3467" i="34"/>
  <c r="A3467" i="34"/>
  <c r="J3466" i="34"/>
  <c r="I3466" i="34"/>
  <c r="H3466" i="34"/>
  <c r="D3466" i="34"/>
  <c r="B3466" i="34"/>
  <c r="E3466" i="34" s="1"/>
  <c r="F3466" i="34" s="1"/>
  <c r="A3466" i="34"/>
  <c r="C3466" i="34" s="1"/>
  <c r="J3465" i="34"/>
  <c r="I3465" i="34"/>
  <c r="H3465" i="34"/>
  <c r="A3465" i="34"/>
  <c r="D3465" i="34" s="1"/>
  <c r="J3464" i="34"/>
  <c r="I3464" i="34"/>
  <c r="H3464" i="34"/>
  <c r="C3464" i="34"/>
  <c r="A3464" i="34"/>
  <c r="B3464" i="34" s="1"/>
  <c r="J3463" i="34"/>
  <c r="I3463" i="34"/>
  <c r="H3463" i="34"/>
  <c r="A3463" i="34"/>
  <c r="D3463" i="34" s="1"/>
  <c r="J3462" i="34"/>
  <c r="I3462" i="34"/>
  <c r="H3462" i="34"/>
  <c r="C3462" i="34"/>
  <c r="A3462" i="34"/>
  <c r="D3462" i="34" s="1"/>
  <c r="J3461" i="34"/>
  <c r="I3461" i="34"/>
  <c r="H3461" i="34"/>
  <c r="C3461" i="34"/>
  <c r="A3461" i="34"/>
  <c r="D3461" i="34" s="1"/>
  <c r="J3460" i="34"/>
  <c r="I3460" i="34"/>
  <c r="H3460" i="34"/>
  <c r="A3460" i="34"/>
  <c r="D3460" i="34" s="1"/>
  <c r="J3459" i="34"/>
  <c r="I3459" i="34"/>
  <c r="H3459" i="34"/>
  <c r="A3459" i="34"/>
  <c r="D3459" i="34" s="1"/>
  <c r="J3458" i="34"/>
  <c r="I3458" i="34"/>
  <c r="H3458" i="34"/>
  <c r="C3458" i="34"/>
  <c r="A3458" i="34"/>
  <c r="B3458" i="34" s="1"/>
  <c r="J3457" i="34"/>
  <c r="I3457" i="34"/>
  <c r="H3457" i="34"/>
  <c r="A3457" i="34"/>
  <c r="D3457" i="34" s="1"/>
  <c r="J3456" i="34"/>
  <c r="I3456" i="34"/>
  <c r="H3456" i="34"/>
  <c r="C3456" i="34"/>
  <c r="A3456" i="34"/>
  <c r="D3456" i="34" s="1"/>
  <c r="J3455" i="34"/>
  <c r="I3455" i="34"/>
  <c r="H3455" i="34"/>
  <c r="C3455" i="34"/>
  <c r="A3455" i="34"/>
  <c r="D3455" i="34" s="1"/>
  <c r="J3454" i="34"/>
  <c r="I3454" i="34"/>
  <c r="H3454" i="34"/>
  <c r="A3454" i="34"/>
  <c r="D3454" i="34" s="1"/>
  <c r="J3453" i="34"/>
  <c r="I3453" i="34"/>
  <c r="H3453" i="34"/>
  <c r="A3453" i="34"/>
  <c r="D3453" i="34" s="1"/>
  <c r="J3452" i="34"/>
  <c r="I3452" i="34"/>
  <c r="H3452" i="34"/>
  <c r="C3452" i="34"/>
  <c r="A3452" i="34"/>
  <c r="B3452" i="34" s="1"/>
  <c r="J3451" i="34"/>
  <c r="I3451" i="34"/>
  <c r="H3451" i="34"/>
  <c r="A3451" i="34"/>
  <c r="D3451" i="34" s="1"/>
  <c r="J3450" i="34"/>
  <c r="I3450" i="34"/>
  <c r="H3450" i="34"/>
  <c r="C3450" i="34"/>
  <c r="A3450" i="34"/>
  <c r="D3450" i="34" s="1"/>
  <c r="J3449" i="34"/>
  <c r="I3449" i="34"/>
  <c r="H3449" i="34"/>
  <c r="C3449" i="34"/>
  <c r="A3449" i="34"/>
  <c r="D3449" i="34" s="1"/>
  <c r="J3448" i="34"/>
  <c r="I3448" i="34"/>
  <c r="H3448" i="34"/>
  <c r="A3448" i="34"/>
  <c r="D3448" i="34" s="1"/>
  <c r="J3447" i="34"/>
  <c r="I3447" i="34"/>
  <c r="H3447" i="34"/>
  <c r="A3447" i="34"/>
  <c r="D3447" i="34" s="1"/>
  <c r="J3446" i="34"/>
  <c r="I3446" i="34"/>
  <c r="H3446" i="34"/>
  <c r="C3446" i="34"/>
  <c r="A3446" i="34"/>
  <c r="B3446" i="34" s="1"/>
  <c r="J3445" i="34"/>
  <c r="I3445" i="34"/>
  <c r="H3445" i="34"/>
  <c r="A3445" i="34"/>
  <c r="D3445" i="34" s="1"/>
  <c r="J3444" i="34"/>
  <c r="I3444" i="34"/>
  <c r="H3444" i="34"/>
  <c r="C3444" i="34"/>
  <c r="A3444" i="34"/>
  <c r="D3444" i="34" s="1"/>
  <c r="J3443" i="34"/>
  <c r="I3443" i="34"/>
  <c r="H3443" i="34"/>
  <c r="C3443" i="34"/>
  <c r="A3443" i="34"/>
  <c r="D3443" i="34" s="1"/>
  <c r="J3442" i="34"/>
  <c r="I3442" i="34"/>
  <c r="H3442" i="34"/>
  <c r="A3442" i="34"/>
  <c r="D3442" i="34" s="1"/>
  <c r="J3441" i="34"/>
  <c r="I3441" i="34"/>
  <c r="H3441" i="34"/>
  <c r="A3441" i="34"/>
  <c r="D3441" i="34" s="1"/>
  <c r="J3440" i="34"/>
  <c r="I3440" i="34"/>
  <c r="H3440" i="34"/>
  <c r="C3440" i="34"/>
  <c r="A3440" i="34"/>
  <c r="B3440" i="34" s="1"/>
  <c r="J3439" i="34"/>
  <c r="I3439" i="34"/>
  <c r="H3439" i="34"/>
  <c r="A3439" i="34"/>
  <c r="D3439" i="34" s="1"/>
  <c r="J3438" i="34"/>
  <c r="I3438" i="34"/>
  <c r="H3438" i="34"/>
  <c r="C3438" i="34"/>
  <c r="A3438" i="34"/>
  <c r="D3438" i="34" s="1"/>
  <c r="J3437" i="34"/>
  <c r="I3437" i="34"/>
  <c r="H3437" i="34"/>
  <c r="C3437" i="34"/>
  <c r="A3437" i="34"/>
  <c r="D3437" i="34" s="1"/>
  <c r="J3436" i="34"/>
  <c r="I3436" i="34"/>
  <c r="H3436" i="34"/>
  <c r="A3436" i="34"/>
  <c r="D3436" i="34" s="1"/>
  <c r="J3435" i="34"/>
  <c r="I3435" i="34"/>
  <c r="H3435" i="34"/>
  <c r="A3435" i="34"/>
  <c r="D3435" i="34" s="1"/>
  <c r="J3434" i="34"/>
  <c r="I3434" i="34"/>
  <c r="H3434" i="34"/>
  <c r="C3434" i="34"/>
  <c r="A3434" i="34"/>
  <c r="B3434" i="34" s="1"/>
  <c r="J3433" i="34"/>
  <c r="I3433" i="34"/>
  <c r="H3433" i="34"/>
  <c r="A3433" i="34"/>
  <c r="D3433" i="34" s="1"/>
  <c r="J3432" i="34"/>
  <c r="I3432" i="34"/>
  <c r="H3432" i="34"/>
  <c r="C3432" i="34"/>
  <c r="A3432" i="34"/>
  <c r="D3432" i="34" s="1"/>
  <c r="J3431" i="34"/>
  <c r="I3431" i="34"/>
  <c r="H3431" i="34"/>
  <c r="C3431" i="34"/>
  <c r="A3431" i="34"/>
  <c r="D3431" i="34" s="1"/>
  <c r="J3430" i="34"/>
  <c r="I3430" i="34"/>
  <c r="H3430" i="34"/>
  <c r="A3430" i="34"/>
  <c r="D3430" i="34" s="1"/>
  <c r="J3429" i="34"/>
  <c r="I3429" i="34"/>
  <c r="H3429" i="34"/>
  <c r="A3429" i="34"/>
  <c r="D3429" i="34" s="1"/>
  <c r="J3428" i="34"/>
  <c r="I3428" i="34"/>
  <c r="H3428" i="34"/>
  <c r="C3428" i="34"/>
  <c r="A3428" i="34"/>
  <c r="B3428" i="34" s="1"/>
  <c r="J3427" i="34"/>
  <c r="I3427" i="34"/>
  <c r="H3427" i="34"/>
  <c r="A3427" i="34"/>
  <c r="D3427" i="34" s="1"/>
  <c r="J3426" i="34"/>
  <c r="I3426" i="34"/>
  <c r="H3426" i="34"/>
  <c r="C3426" i="34"/>
  <c r="A3426" i="34"/>
  <c r="D3426" i="34" s="1"/>
  <c r="J3425" i="34"/>
  <c r="I3425" i="34"/>
  <c r="H3425" i="34"/>
  <c r="C3425" i="34"/>
  <c r="A3425" i="34"/>
  <c r="D3425" i="34" s="1"/>
  <c r="J3424" i="34"/>
  <c r="I3424" i="34"/>
  <c r="H3424" i="34"/>
  <c r="A3424" i="34"/>
  <c r="D3424" i="34" s="1"/>
  <c r="J3423" i="34"/>
  <c r="I3423" i="34"/>
  <c r="H3423" i="34"/>
  <c r="A3423" i="34"/>
  <c r="D3423" i="34" s="1"/>
  <c r="J3422" i="34"/>
  <c r="I3422" i="34"/>
  <c r="H3422" i="34"/>
  <c r="C3422" i="34"/>
  <c r="A3422" i="34"/>
  <c r="B3422" i="34" s="1"/>
  <c r="J3421" i="34"/>
  <c r="I3421" i="34"/>
  <c r="H3421" i="34"/>
  <c r="A3421" i="34"/>
  <c r="D3421" i="34" s="1"/>
  <c r="J3420" i="34"/>
  <c r="I3420" i="34"/>
  <c r="H3420" i="34"/>
  <c r="C3420" i="34"/>
  <c r="A3420" i="34"/>
  <c r="D3420" i="34" s="1"/>
  <c r="J3419" i="34"/>
  <c r="I3419" i="34"/>
  <c r="H3419" i="34"/>
  <c r="C3419" i="34"/>
  <c r="A3419" i="34"/>
  <c r="D3419" i="34" s="1"/>
  <c r="J3418" i="34"/>
  <c r="I3418" i="34"/>
  <c r="H3418" i="34"/>
  <c r="A3418" i="34"/>
  <c r="D3418" i="34" s="1"/>
  <c r="J3417" i="34"/>
  <c r="I3417" i="34"/>
  <c r="H3417" i="34"/>
  <c r="A3417" i="34"/>
  <c r="D3417" i="34" s="1"/>
  <c r="J3416" i="34"/>
  <c r="I3416" i="34"/>
  <c r="H3416" i="34"/>
  <c r="C3416" i="34"/>
  <c r="A3416" i="34"/>
  <c r="B3416" i="34" s="1"/>
  <c r="J3415" i="34"/>
  <c r="I3415" i="34"/>
  <c r="H3415" i="34"/>
  <c r="A3415" i="34"/>
  <c r="D3415" i="34" s="1"/>
  <c r="J3414" i="34"/>
  <c r="I3414" i="34"/>
  <c r="H3414" i="34"/>
  <c r="C3414" i="34"/>
  <c r="A3414" i="34"/>
  <c r="D3414" i="34" s="1"/>
  <c r="J3413" i="34"/>
  <c r="I3413" i="34"/>
  <c r="H3413" i="34"/>
  <c r="C3413" i="34"/>
  <c r="A3413" i="34"/>
  <c r="D3413" i="34" s="1"/>
  <c r="J3412" i="34"/>
  <c r="I3412" i="34"/>
  <c r="H3412" i="34"/>
  <c r="A3412" i="34"/>
  <c r="D3412" i="34" s="1"/>
  <c r="J3411" i="34"/>
  <c r="I3411" i="34"/>
  <c r="H3411" i="34"/>
  <c r="A3411" i="34"/>
  <c r="D3411" i="34" s="1"/>
  <c r="J3410" i="34"/>
  <c r="I3410" i="34"/>
  <c r="H3410" i="34"/>
  <c r="C3410" i="34"/>
  <c r="A3410" i="34"/>
  <c r="B3410" i="34" s="1"/>
  <c r="J3409" i="34"/>
  <c r="I3409" i="34"/>
  <c r="H3409" i="34"/>
  <c r="A3409" i="34"/>
  <c r="D3409" i="34" s="1"/>
  <c r="J3408" i="34"/>
  <c r="I3408" i="34"/>
  <c r="H3408" i="34"/>
  <c r="C3408" i="34"/>
  <c r="A3408" i="34"/>
  <c r="D3408" i="34" s="1"/>
  <c r="J3407" i="34"/>
  <c r="I3407" i="34"/>
  <c r="H3407" i="34"/>
  <c r="C3407" i="34"/>
  <c r="A3407" i="34"/>
  <c r="D3407" i="34" s="1"/>
  <c r="J3406" i="34"/>
  <c r="I3406" i="34"/>
  <c r="H3406" i="34"/>
  <c r="A3406" i="34"/>
  <c r="D3406" i="34" s="1"/>
  <c r="J3405" i="34"/>
  <c r="I3405" i="34"/>
  <c r="H3405" i="34"/>
  <c r="A3405" i="34"/>
  <c r="D3405" i="34" s="1"/>
  <c r="J3404" i="34"/>
  <c r="I3404" i="34"/>
  <c r="H3404" i="34"/>
  <c r="C3404" i="34"/>
  <c r="A3404" i="34"/>
  <c r="B3404" i="34" s="1"/>
  <c r="J3403" i="34"/>
  <c r="I3403" i="34"/>
  <c r="H3403" i="34"/>
  <c r="A3403" i="34"/>
  <c r="D3403" i="34" s="1"/>
  <c r="J3402" i="34"/>
  <c r="I3402" i="34"/>
  <c r="H3402" i="34"/>
  <c r="C3402" i="34"/>
  <c r="A3402" i="34"/>
  <c r="D3402" i="34" s="1"/>
  <c r="J3401" i="34"/>
  <c r="I3401" i="34"/>
  <c r="H3401" i="34"/>
  <c r="C3401" i="34"/>
  <c r="A3401" i="34"/>
  <c r="D3401" i="34" s="1"/>
  <c r="J3400" i="34"/>
  <c r="I3400" i="34"/>
  <c r="H3400" i="34"/>
  <c r="A3400" i="34"/>
  <c r="D3400" i="34" s="1"/>
  <c r="J3399" i="34"/>
  <c r="I3399" i="34"/>
  <c r="H3399" i="34"/>
  <c r="A3399" i="34"/>
  <c r="D3399" i="34" s="1"/>
  <c r="J3398" i="34"/>
  <c r="I3398" i="34"/>
  <c r="H3398" i="34"/>
  <c r="C3398" i="34"/>
  <c r="A3398" i="34"/>
  <c r="B3398" i="34" s="1"/>
  <c r="J3397" i="34"/>
  <c r="I3397" i="34"/>
  <c r="H3397" i="34"/>
  <c r="A3397" i="34"/>
  <c r="D3397" i="34" s="1"/>
  <c r="J3396" i="34"/>
  <c r="I3396" i="34"/>
  <c r="H3396" i="34"/>
  <c r="C3396" i="34"/>
  <c r="A3396" i="34"/>
  <c r="D3396" i="34" s="1"/>
  <c r="J3395" i="34"/>
  <c r="I3395" i="34"/>
  <c r="H3395" i="34"/>
  <c r="C3395" i="34"/>
  <c r="A3395" i="34"/>
  <c r="D3395" i="34" s="1"/>
  <c r="J3394" i="34"/>
  <c r="I3394" i="34"/>
  <c r="H3394" i="34"/>
  <c r="A3394" i="34"/>
  <c r="D3394" i="34" s="1"/>
  <c r="J3393" i="34"/>
  <c r="I3393" i="34"/>
  <c r="H3393" i="34"/>
  <c r="A3393" i="34"/>
  <c r="D3393" i="34" s="1"/>
  <c r="J3392" i="34"/>
  <c r="I3392" i="34"/>
  <c r="H3392" i="34"/>
  <c r="C3392" i="34"/>
  <c r="A3392" i="34"/>
  <c r="B3392" i="34" s="1"/>
  <c r="J3391" i="34"/>
  <c r="I3391" i="34"/>
  <c r="H3391" i="34"/>
  <c r="A3391" i="34"/>
  <c r="D3391" i="34" s="1"/>
  <c r="J3390" i="34"/>
  <c r="I3390" i="34"/>
  <c r="H3390" i="34"/>
  <c r="C3390" i="34"/>
  <c r="A3390" i="34"/>
  <c r="D3390" i="34" s="1"/>
  <c r="J3389" i="34"/>
  <c r="I3389" i="34"/>
  <c r="H3389" i="34"/>
  <c r="C3389" i="34"/>
  <c r="A3389" i="34"/>
  <c r="D3389" i="34" s="1"/>
  <c r="J3388" i="34"/>
  <c r="I3388" i="34"/>
  <c r="H3388" i="34"/>
  <c r="A3388" i="34"/>
  <c r="D3388" i="34" s="1"/>
  <c r="J3387" i="34"/>
  <c r="I3387" i="34"/>
  <c r="H3387" i="34"/>
  <c r="A3387" i="34"/>
  <c r="D3387" i="34" s="1"/>
  <c r="J3386" i="34"/>
  <c r="I3386" i="34"/>
  <c r="H3386" i="34"/>
  <c r="C3386" i="34"/>
  <c r="A3386" i="34"/>
  <c r="B3386" i="34" s="1"/>
  <c r="J3385" i="34"/>
  <c r="I3385" i="34"/>
  <c r="H3385" i="34"/>
  <c r="D3385" i="34"/>
  <c r="A3385" i="34"/>
  <c r="C3385" i="34" s="1"/>
  <c r="J3384" i="34"/>
  <c r="I3384" i="34"/>
  <c r="H3384" i="34"/>
  <c r="C3384" i="34"/>
  <c r="B3384" i="34"/>
  <c r="A3384" i="34"/>
  <c r="D3384" i="34" s="1"/>
  <c r="E3384" i="34" s="1"/>
  <c r="F3384" i="34" s="1"/>
  <c r="J3383" i="34"/>
  <c r="I3383" i="34"/>
  <c r="H3383" i="34"/>
  <c r="C3383" i="34"/>
  <c r="A3383" i="34"/>
  <c r="D3383" i="34" s="1"/>
  <c r="J3382" i="34"/>
  <c r="I3382" i="34"/>
  <c r="H3382" i="34"/>
  <c r="A3382" i="34"/>
  <c r="D3382" i="34" s="1"/>
  <c r="J3381" i="34"/>
  <c r="I3381" i="34"/>
  <c r="H3381" i="34"/>
  <c r="A3381" i="34"/>
  <c r="D3381" i="34" s="1"/>
  <c r="J3380" i="34"/>
  <c r="I3380" i="34"/>
  <c r="H3380" i="34"/>
  <c r="C3380" i="34"/>
  <c r="A3380" i="34"/>
  <c r="B3380" i="34" s="1"/>
  <c r="J3379" i="34"/>
  <c r="I3379" i="34"/>
  <c r="H3379" i="34"/>
  <c r="D3379" i="34"/>
  <c r="A3379" i="34"/>
  <c r="C3379" i="34" s="1"/>
  <c r="J3378" i="34"/>
  <c r="I3378" i="34"/>
  <c r="H3378" i="34"/>
  <c r="C3378" i="34"/>
  <c r="B3378" i="34"/>
  <c r="A3378" i="34"/>
  <c r="D3378" i="34" s="1"/>
  <c r="E3378" i="34" s="1"/>
  <c r="F3378" i="34" s="1"/>
  <c r="J3377" i="34"/>
  <c r="I3377" i="34"/>
  <c r="H3377" i="34"/>
  <c r="C3377" i="34"/>
  <c r="A3377" i="34"/>
  <c r="D3377" i="34" s="1"/>
  <c r="J3376" i="34"/>
  <c r="I3376" i="34"/>
  <c r="H3376" i="34"/>
  <c r="A3376" i="34"/>
  <c r="D3376" i="34" s="1"/>
  <c r="J3375" i="34"/>
  <c r="I3375" i="34"/>
  <c r="H3375" i="34"/>
  <c r="A3375" i="34"/>
  <c r="D3375" i="34" s="1"/>
  <c r="J3374" i="34"/>
  <c r="I3374" i="34"/>
  <c r="H3374" i="34"/>
  <c r="C3374" i="34"/>
  <c r="A3374" i="34"/>
  <c r="B3374" i="34" s="1"/>
  <c r="J3373" i="34"/>
  <c r="I3373" i="34"/>
  <c r="H3373" i="34"/>
  <c r="D3373" i="34"/>
  <c r="A3373" i="34"/>
  <c r="C3373" i="34" s="1"/>
  <c r="J3372" i="34"/>
  <c r="I3372" i="34"/>
  <c r="H3372" i="34"/>
  <c r="C3372" i="34"/>
  <c r="B3372" i="34"/>
  <c r="A3372" i="34"/>
  <c r="D3372" i="34" s="1"/>
  <c r="E3372" i="34" s="1"/>
  <c r="F3372" i="34" s="1"/>
  <c r="J3371" i="34"/>
  <c r="I3371" i="34"/>
  <c r="H3371" i="34"/>
  <c r="C3371" i="34"/>
  <c r="A3371" i="34"/>
  <c r="D3371" i="34" s="1"/>
  <c r="J3370" i="34"/>
  <c r="I3370" i="34"/>
  <c r="H3370" i="34"/>
  <c r="A3370" i="34"/>
  <c r="D3370" i="34" s="1"/>
  <c r="J3369" i="34"/>
  <c r="I3369" i="34"/>
  <c r="H3369" i="34"/>
  <c r="A3369" i="34"/>
  <c r="D3369" i="34" s="1"/>
  <c r="J3368" i="34"/>
  <c r="I3368" i="34"/>
  <c r="H3368" i="34"/>
  <c r="C3368" i="34"/>
  <c r="A3368" i="34"/>
  <c r="B3368" i="34" s="1"/>
  <c r="J3367" i="34"/>
  <c r="I3367" i="34"/>
  <c r="H3367" i="34"/>
  <c r="D3367" i="34"/>
  <c r="A3367" i="34"/>
  <c r="C3367" i="34" s="1"/>
  <c r="J3366" i="34"/>
  <c r="I3366" i="34"/>
  <c r="H3366" i="34"/>
  <c r="C3366" i="34"/>
  <c r="B3366" i="34"/>
  <c r="A3366" i="34"/>
  <c r="D3366" i="34" s="1"/>
  <c r="E3366" i="34" s="1"/>
  <c r="F3366" i="34" s="1"/>
  <c r="J3365" i="34"/>
  <c r="I3365" i="34"/>
  <c r="H3365" i="34"/>
  <c r="C3365" i="34"/>
  <c r="A3365" i="34"/>
  <c r="D3365" i="34" s="1"/>
  <c r="J3364" i="34"/>
  <c r="I3364" i="34"/>
  <c r="H3364" i="34"/>
  <c r="A3364" i="34"/>
  <c r="D3364" i="34" s="1"/>
  <c r="J3363" i="34"/>
  <c r="I3363" i="34"/>
  <c r="H3363" i="34"/>
  <c r="A3363" i="34"/>
  <c r="D3363" i="34" s="1"/>
  <c r="J3362" i="34"/>
  <c r="I3362" i="34"/>
  <c r="H3362" i="34"/>
  <c r="C3362" i="34"/>
  <c r="A3362" i="34"/>
  <c r="B3362" i="34" s="1"/>
  <c r="J3361" i="34"/>
  <c r="I3361" i="34"/>
  <c r="H3361" i="34"/>
  <c r="D3361" i="34"/>
  <c r="A3361" i="34"/>
  <c r="C3361" i="34" s="1"/>
  <c r="J3360" i="34"/>
  <c r="I3360" i="34"/>
  <c r="H3360" i="34"/>
  <c r="C3360" i="34"/>
  <c r="B3360" i="34"/>
  <c r="A3360" i="34"/>
  <c r="D3360" i="34" s="1"/>
  <c r="E3360" i="34" s="1"/>
  <c r="F3360" i="34" s="1"/>
  <c r="J3359" i="34"/>
  <c r="I3359" i="34"/>
  <c r="H3359" i="34"/>
  <c r="C3359" i="34"/>
  <c r="A3359" i="34"/>
  <c r="D3359" i="34" s="1"/>
  <c r="J3358" i="34"/>
  <c r="I3358" i="34"/>
  <c r="H3358" i="34"/>
  <c r="A3358" i="34"/>
  <c r="D3358" i="34" s="1"/>
  <c r="J3357" i="34"/>
  <c r="I3357" i="34"/>
  <c r="H3357" i="34"/>
  <c r="A3357" i="34"/>
  <c r="D3357" i="34" s="1"/>
  <c r="J3356" i="34"/>
  <c r="I3356" i="34"/>
  <c r="H3356" i="34"/>
  <c r="C3356" i="34"/>
  <c r="A3356" i="34"/>
  <c r="B3356" i="34" s="1"/>
  <c r="J3355" i="34"/>
  <c r="I3355" i="34"/>
  <c r="H3355" i="34"/>
  <c r="D3355" i="34"/>
  <c r="A3355" i="34"/>
  <c r="C3355" i="34" s="1"/>
  <c r="J3354" i="34"/>
  <c r="I3354" i="34"/>
  <c r="H3354" i="34"/>
  <c r="C3354" i="34"/>
  <c r="B3354" i="34"/>
  <c r="A3354" i="34"/>
  <c r="D3354" i="34" s="1"/>
  <c r="E3354" i="34" s="1"/>
  <c r="F3354" i="34" s="1"/>
  <c r="J3353" i="34"/>
  <c r="I3353" i="34"/>
  <c r="H3353" i="34"/>
  <c r="C3353" i="34"/>
  <c r="A3353" i="34"/>
  <c r="D3353" i="34" s="1"/>
  <c r="J3352" i="34"/>
  <c r="I3352" i="34"/>
  <c r="H3352" i="34"/>
  <c r="A3352" i="34"/>
  <c r="D3352" i="34" s="1"/>
  <c r="J3351" i="34"/>
  <c r="I3351" i="34"/>
  <c r="H3351" i="34"/>
  <c r="A3351" i="34"/>
  <c r="D3351" i="34" s="1"/>
  <c r="J3350" i="34"/>
  <c r="I3350" i="34"/>
  <c r="H3350" i="34"/>
  <c r="C3350" i="34"/>
  <c r="A3350" i="34"/>
  <c r="B3350" i="34" s="1"/>
  <c r="J3349" i="34"/>
  <c r="I3349" i="34"/>
  <c r="H3349" i="34"/>
  <c r="D3349" i="34"/>
  <c r="A3349" i="34"/>
  <c r="C3349" i="34" s="1"/>
  <c r="J3348" i="34"/>
  <c r="I3348" i="34"/>
  <c r="H3348" i="34"/>
  <c r="C3348" i="34"/>
  <c r="B3348" i="34"/>
  <c r="A3348" i="34"/>
  <c r="D3348" i="34" s="1"/>
  <c r="E3348" i="34" s="1"/>
  <c r="F3348" i="34" s="1"/>
  <c r="J3347" i="34"/>
  <c r="I3347" i="34"/>
  <c r="H3347" i="34"/>
  <c r="C3347" i="34"/>
  <c r="A3347" i="34"/>
  <c r="D3347" i="34" s="1"/>
  <c r="J3346" i="34"/>
  <c r="I3346" i="34"/>
  <c r="H3346" i="34"/>
  <c r="A3346" i="34"/>
  <c r="D3346" i="34" s="1"/>
  <c r="J3345" i="34"/>
  <c r="I3345" i="34"/>
  <c r="H3345" i="34"/>
  <c r="A3345" i="34"/>
  <c r="D3345" i="34" s="1"/>
  <c r="J3344" i="34"/>
  <c r="I3344" i="34"/>
  <c r="H3344" i="34"/>
  <c r="C3344" i="34"/>
  <c r="A3344" i="34"/>
  <c r="B3344" i="34" s="1"/>
  <c r="J3343" i="34"/>
  <c r="I3343" i="34"/>
  <c r="H3343" i="34"/>
  <c r="D3343" i="34"/>
  <c r="A3343" i="34"/>
  <c r="C3343" i="34" s="1"/>
  <c r="J3342" i="34"/>
  <c r="I3342" i="34"/>
  <c r="H3342" i="34"/>
  <c r="C3342" i="34"/>
  <c r="B3342" i="34"/>
  <c r="A3342" i="34"/>
  <c r="D3342" i="34" s="1"/>
  <c r="E3342" i="34" s="1"/>
  <c r="F3342" i="34" s="1"/>
  <c r="J3341" i="34"/>
  <c r="I3341" i="34"/>
  <c r="H3341" i="34"/>
  <c r="C3341" i="34"/>
  <c r="A3341" i="34"/>
  <c r="D3341" i="34" s="1"/>
  <c r="J3340" i="34"/>
  <c r="I3340" i="34"/>
  <c r="H3340" i="34"/>
  <c r="A3340" i="34"/>
  <c r="D3340" i="34" s="1"/>
  <c r="J3339" i="34"/>
  <c r="I3339" i="34"/>
  <c r="H3339" i="34"/>
  <c r="A3339" i="34"/>
  <c r="D3339" i="34" s="1"/>
  <c r="J3338" i="34"/>
  <c r="I3338" i="34"/>
  <c r="H3338" i="34"/>
  <c r="C3338" i="34"/>
  <c r="A3338" i="34"/>
  <c r="B3338" i="34" s="1"/>
  <c r="J3337" i="34"/>
  <c r="I3337" i="34"/>
  <c r="H3337" i="34"/>
  <c r="D3337" i="34"/>
  <c r="A3337" i="34"/>
  <c r="C3337" i="34" s="1"/>
  <c r="J3336" i="34"/>
  <c r="I3336" i="34"/>
  <c r="H3336" i="34"/>
  <c r="C3336" i="34"/>
  <c r="B3336" i="34"/>
  <c r="A3336" i="34"/>
  <c r="D3336" i="34" s="1"/>
  <c r="E3336" i="34" s="1"/>
  <c r="F3336" i="34" s="1"/>
  <c r="J3335" i="34"/>
  <c r="I3335" i="34"/>
  <c r="H3335" i="34"/>
  <c r="C3335" i="34"/>
  <c r="A3335" i="34"/>
  <c r="D3335" i="34" s="1"/>
  <c r="J3334" i="34"/>
  <c r="I3334" i="34"/>
  <c r="H3334" i="34"/>
  <c r="A3334" i="34"/>
  <c r="D3334" i="34" s="1"/>
  <c r="J3333" i="34"/>
  <c r="I3333" i="34"/>
  <c r="H3333" i="34"/>
  <c r="A3333" i="34"/>
  <c r="D3333" i="34" s="1"/>
  <c r="J3332" i="34"/>
  <c r="I3332" i="34"/>
  <c r="H3332" i="34"/>
  <c r="C3332" i="34"/>
  <c r="A3332" i="34"/>
  <c r="B3332" i="34" s="1"/>
  <c r="J3331" i="34"/>
  <c r="I3331" i="34"/>
  <c r="H3331" i="34"/>
  <c r="D3331" i="34"/>
  <c r="A3331" i="34"/>
  <c r="C3331" i="34" s="1"/>
  <c r="J3330" i="34"/>
  <c r="I3330" i="34"/>
  <c r="H3330" i="34"/>
  <c r="C3330" i="34"/>
  <c r="B3330" i="34"/>
  <c r="A3330" i="34"/>
  <c r="D3330" i="34" s="1"/>
  <c r="E3330" i="34" s="1"/>
  <c r="F3330" i="34" s="1"/>
  <c r="J3329" i="34"/>
  <c r="I3329" i="34"/>
  <c r="H3329" i="34"/>
  <c r="C3329" i="34"/>
  <c r="A3329" i="34"/>
  <c r="D3329" i="34" s="1"/>
  <c r="J3328" i="34"/>
  <c r="I3328" i="34"/>
  <c r="H3328" i="34"/>
  <c r="A3328" i="34"/>
  <c r="D3328" i="34" s="1"/>
  <c r="J3327" i="34"/>
  <c r="I3327" i="34"/>
  <c r="H3327" i="34"/>
  <c r="A3327" i="34"/>
  <c r="D3327" i="34" s="1"/>
  <c r="J3326" i="34"/>
  <c r="I3326" i="34"/>
  <c r="H3326" i="34"/>
  <c r="C3326" i="34"/>
  <c r="A3326" i="34"/>
  <c r="B3326" i="34" s="1"/>
  <c r="J3325" i="34"/>
  <c r="I3325" i="34"/>
  <c r="H3325" i="34"/>
  <c r="D3325" i="34"/>
  <c r="A3325" i="34"/>
  <c r="C3325" i="34" s="1"/>
  <c r="J3324" i="34"/>
  <c r="I3324" i="34"/>
  <c r="H3324" i="34"/>
  <c r="C3324" i="34"/>
  <c r="B3324" i="34"/>
  <c r="A3324" i="34"/>
  <c r="D3324" i="34" s="1"/>
  <c r="E3324" i="34" s="1"/>
  <c r="F3324" i="34" s="1"/>
  <c r="J3323" i="34"/>
  <c r="I3323" i="34"/>
  <c r="H3323" i="34"/>
  <c r="C3323" i="34"/>
  <c r="A3323" i="34"/>
  <c r="D3323" i="34" s="1"/>
  <c r="J3322" i="34"/>
  <c r="I3322" i="34"/>
  <c r="H3322" i="34"/>
  <c r="A3322" i="34"/>
  <c r="D3322" i="34" s="1"/>
  <c r="J3321" i="34"/>
  <c r="I3321" i="34"/>
  <c r="H3321" i="34"/>
  <c r="A3321" i="34"/>
  <c r="D3321" i="34" s="1"/>
  <c r="J3320" i="34"/>
  <c r="I3320" i="34"/>
  <c r="H3320" i="34"/>
  <c r="C3320" i="34"/>
  <c r="A3320" i="34"/>
  <c r="B3320" i="34" s="1"/>
  <c r="J3319" i="34"/>
  <c r="I3319" i="34"/>
  <c r="H3319" i="34"/>
  <c r="D3319" i="34"/>
  <c r="A3319" i="34"/>
  <c r="C3319" i="34" s="1"/>
  <c r="J3318" i="34"/>
  <c r="I3318" i="34"/>
  <c r="H3318" i="34"/>
  <c r="C3318" i="34"/>
  <c r="B3318" i="34"/>
  <c r="A3318" i="34"/>
  <c r="D3318" i="34" s="1"/>
  <c r="E3318" i="34" s="1"/>
  <c r="F3318" i="34" s="1"/>
  <c r="J3317" i="34"/>
  <c r="I3317" i="34"/>
  <c r="H3317" i="34"/>
  <c r="C3317" i="34"/>
  <c r="A3317" i="34"/>
  <c r="D3317" i="34" s="1"/>
  <c r="J3316" i="34"/>
  <c r="I3316" i="34"/>
  <c r="H3316" i="34"/>
  <c r="A3316" i="34"/>
  <c r="D3316" i="34" s="1"/>
  <c r="J3315" i="34"/>
  <c r="I3315" i="34"/>
  <c r="H3315" i="34"/>
  <c r="A3315" i="34"/>
  <c r="D3315" i="34" s="1"/>
  <c r="J3314" i="34"/>
  <c r="I3314" i="34"/>
  <c r="H3314" i="34"/>
  <c r="C3314" i="34"/>
  <c r="A3314" i="34"/>
  <c r="B3314" i="34" s="1"/>
  <c r="J3313" i="34"/>
  <c r="I3313" i="34"/>
  <c r="H3313" i="34"/>
  <c r="D3313" i="34"/>
  <c r="A3313" i="34"/>
  <c r="C3313" i="34" s="1"/>
  <c r="J3312" i="34"/>
  <c r="I3312" i="34"/>
  <c r="H3312" i="34"/>
  <c r="C3312" i="34"/>
  <c r="B3312" i="34"/>
  <c r="A3312" i="34"/>
  <c r="D3312" i="34" s="1"/>
  <c r="E3312" i="34" s="1"/>
  <c r="F3312" i="34" s="1"/>
  <c r="J3311" i="34"/>
  <c r="I3311" i="34"/>
  <c r="H3311" i="34"/>
  <c r="C3311" i="34"/>
  <c r="A3311" i="34"/>
  <c r="D3311" i="34" s="1"/>
  <c r="J3310" i="34"/>
  <c r="I3310" i="34"/>
  <c r="H3310" i="34"/>
  <c r="A3310" i="34"/>
  <c r="D3310" i="34" s="1"/>
  <c r="J3309" i="34"/>
  <c r="I3309" i="34"/>
  <c r="H3309" i="34"/>
  <c r="A3309" i="34"/>
  <c r="D3309" i="34" s="1"/>
  <c r="J3308" i="34"/>
  <c r="I3308" i="34"/>
  <c r="H3308" i="34"/>
  <c r="C3308" i="34"/>
  <c r="A3308" i="34"/>
  <c r="B3308" i="34" s="1"/>
  <c r="J3307" i="34"/>
  <c r="I3307" i="34"/>
  <c r="H3307" i="34"/>
  <c r="D3307" i="34"/>
  <c r="A3307" i="34"/>
  <c r="C3307" i="34" s="1"/>
  <c r="J3306" i="34"/>
  <c r="I3306" i="34"/>
  <c r="H3306" i="34"/>
  <c r="C3306" i="34"/>
  <c r="B3306" i="34"/>
  <c r="A3306" i="34"/>
  <c r="D3306" i="34" s="1"/>
  <c r="E3306" i="34" s="1"/>
  <c r="F3306" i="34" s="1"/>
  <c r="J3305" i="34"/>
  <c r="I3305" i="34"/>
  <c r="H3305" i="34"/>
  <c r="C3305" i="34"/>
  <c r="A3305" i="34"/>
  <c r="D3305" i="34" s="1"/>
  <c r="J3304" i="34"/>
  <c r="I3304" i="34"/>
  <c r="H3304" i="34"/>
  <c r="A3304" i="34"/>
  <c r="D3304" i="34" s="1"/>
  <c r="J3303" i="34"/>
  <c r="I3303" i="34"/>
  <c r="H3303" i="34"/>
  <c r="A3303" i="34"/>
  <c r="D3303" i="34" s="1"/>
  <c r="J3302" i="34"/>
  <c r="I3302" i="34"/>
  <c r="H3302" i="34"/>
  <c r="C3302" i="34"/>
  <c r="A3302" i="34"/>
  <c r="B3302" i="34" s="1"/>
  <c r="J3301" i="34"/>
  <c r="I3301" i="34"/>
  <c r="H3301" i="34"/>
  <c r="D3301" i="34"/>
  <c r="A3301" i="34"/>
  <c r="C3301" i="34" s="1"/>
  <c r="J3300" i="34"/>
  <c r="I3300" i="34"/>
  <c r="H3300" i="34"/>
  <c r="C3300" i="34"/>
  <c r="B3300" i="34"/>
  <c r="A3300" i="34"/>
  <c r="D3300" i="34" s="1"/>
  <c r="E3300" i="34" s="1"/>
  <c r="F3300" i="34" s="1"/>
  <c r="J3299" i="34"/>
  <c r="I3299" i="34"/>
  <c r="H3299" i="34"/>
  <c r="C3299" i="34"/>
  <c r="A3299" i="34"/>
  <c r="D3299" i="34" s="1"/>
  <c r="J3298" i="34"/>
  <c r="I3298" i="34"/>
  <c r="H3298" i="34"/>
  <c r="A3298" i="34"/>
  <c r="D3298" i="34" s="1"/>
  <c r="J3297" i="34"/>
  <c r="I3297" i="34"/>
  <c r="H3297" i="34"/>
  <c r="A3297" i="34"/>
  <c r="D3297" i="34" s="1"/>
  <c r="J3296" i="34"/>
  <c r="I3296" i="34"/>
  <c r="H3296" i="34"/>
  <c r="C3296" i="34"/>
  <c r="A3296" i="34"/>
  <c r="B3296" i="34" s="1"/>
  <c r="J3295" i="34"/>
  <c r="I3295" i="34"/>
  <c r="H3295" i="34"/>
  <c r="D3295" i="34"/>
  <c r="A3295" i="34"/>
  <c r="C3295" i="34" s="1"/>
  <c r="J3294" i="34"/>
  <c r="I3294" i="34"/>
  <c r="H3294" i="34"/>
  <c r="C3294" i="34"/>
  <c r="B3294" i="34"/>
  <c r="A3294" i="34"/>
  <c r="D3294" i="34" s="1"/>
  <c r="E3294" i="34" s="1"/>
  <c r="F3294" i="34" s="1"/>
  <c r="J3293" i="34"/>
  <c r="I3293" i="34"/>
  <c r="H3293" i="34"/>
  <c r="C3293" i="34"/>
  <c r="A3293" i="34"/>
  <c r="D3293" i="34" s="1"/>
  <c r="J3292" i="34"/>
  <c r="I3292" i="34"/>
  <c r="H3292" i="34"/>
  <c r="A3292" i="34"/>
  <c r="D3292" i="34" s="1"/>
  <c r="J3291" i="34"/>
  <c r="I3291" i="34"/>
  <c r="H3291" i="34"/>
  <c r="A3291" i="34"/>
  <c r="D3291" i="34" s="1"/>
  <c r="J3290" i="34"/>
  <c r="I3290" i="34"/>
  <c r="H3290" i="34"/>
  <c r="C3290" i="34"/>
  <c r="A3290" i="34"/>
  <c r="B3290" i="34" s="1"/>
  <c r="J3289" i="34"/>
  <c r="I3289" i="34"/>
  <c r="H3289" i="34"/>
  <c r="D3289" i="34"/>
  <c r="A3289" i="34"/>
  <c r="C3289" i="34" s="1"/>
  <c r="J3288" i="34"/>
  <c r="I3288" i="34"/>
  <c r="H3288" i="34"/>
  <c r="C3288" i="34"/>
  <c r="B3288" i="34"/>
  <c r="A3288" i="34"/>
  <c r="D3288" i="34" s="1"/>
  <c r="E3288" i="34" s="1"/>
  <c r="F3288" i="34" s="1"/>
  <c r="J3287" i="34"/>
  <c r="I3287" i="34"/>
  <c r="H3287" i="34"/>
  <c r="C3287" i="34"/>
  <c r="A3287" i="34"/>
  <c r="D3287" i="34" s="1"/>
  <c r="J3286" i="34"/>
  <c r="I3286" i="34"/>
  <c r="H3286" i="34"/>
  <c r="A3286" i="34"/>
  <c r="D3286" i="34" s="1"/>
  <c r="J3285" i="34"/>
  <c r="I3285" i="34"/>
  <c r="H3285" i="34"/>
  <c r="A3285" i="34"/>
  <c r="D3285" i="34" s="1"/>
  <c r="J3284" i="34"/>
  <c r="I3284" i="34"/>
  <c r="H3284" i="34"/>
  <c r="C3284" i="34"/>
  <c r="A3284" i="34"/>
  <c r="B3284" i="34" s="1"/>
  <c r="J3283" i="34"/>
  <c r="I3283" i="34"/>
  <c r="H3283" i="34"/>
  <c r="D3283" i="34"/>
  <c r="A3283" i="34"/>
  <c r="C3283" i="34" s="1"/>
  <c r="J3282" i="34"/>
  <c r="I3282" i="34"/>
  <c r="H3282" i="34"/>
  <c r="C3282" i="34"/>
  <c r="B3282" i="34"/>
  <c r="A3282" i="34"/>
  <c r="D3282" i="34" s="1"/>
  <c r="E3282" i="34" s="1"/>
  <c r="F3282" i="34" s="1"/>
  <c r="J3281" i="34"/>
  <c r="I3281" i="34"/>
  <c r="H3281" i="34"/>
  <c r="C3281" i="34"/>
  <c r="A3281" i="34"/>
  <c r="D3281" i="34" s="1"/>
  <c r="J3280" i="34"/>
  <c r="I3280" i="34"/>
  <c r="H3280" i="34"/>
  <c r="A3280" i="34"/>
  <c r="D3280" i="34" s="1"/>
  <c r="J3279" i="34"/>
  <c r="I3279" i="34"/>
  <c r="H3279" i="34"/>
  <c r="A3279" i="34"/>
  <c r="D3279" i="34" s="1"/>
  <c r="J3278" i="34"/>
  <c r="I3278" i="34"/>
  <c r="H3278" i="34"/>
  <c r="C3278" i="34"/>
  <c r="A3278" i="34"/>
  <c r="B3278" i="34" s="1"/>
  <c r="J3277" i="34"/>
  <c r="I3277" i="34"/>
  <c r="H3277" i="34"/>
  <c r="D3277" i="34"/>
  <c r="A3277" i="34"/>
  <c r="C3277" i="34" s="1"/>
  <c r="J3276" i="34"/>
  <c r="I3276" i="34"/>
  <c r="H3276" i="34"/>
  <c r="C3276" i="34"/>
  <c r="B3276" i="34"/>
  <c r="A3276" i="34"/>
  <c r="D3276" i="34" s="1"/>
  <c r="E3276" i="34" s="1"/>
  <c r="F3276" i="34" s="1"/>
  <c r="J3275" i="34"/>
  <c r="I3275" i="34"/>
  <c r="H3275" i="34"/>
  <c r="C3275" i="34"/>
  <c r="A3275" i="34"/>
  <c r="D3275" i="34" s="1"/>
  <c r="J3274" i="34"/>
  <c r="I3274" i="34"/>
  <c r="H3274" i="34"/>
  <c r="A3274" i="34"/>
  <c r="D3274" i="34" s="1"/>
  <c r="J3273" i="34"/>
  <c r="I3273" i="34"/>
  <c r="H3273" i="34"/>
  <c r="A3273" i="34"/>
  <c r="D3273" i="34" s="1"/>
  <c r="J3272" i="34"/>
  <c r="I3272" i="34"/>
  <c r="H3272" i="34"/>
  <c r="C3272" i="34"/>
  <c r="A3272" i="34"/>
  <c r="B3272" i="34" s="1"/>
  <c r="J3271" i="34"/>
  <c r="I3271" i="34"/>
  <c r="H3271" i="34"/>
  <c r="D3271" i="34"/>
  <c r="A3271" i="34"/>
  <c r="C3271" i="34" s="1"/>
  <c r="J3270" i="34"/>
  <c r="I3270" i="34"/>
  <c r="H3270" i="34"/>
  <c r="C3270" i="34"/>
  <c r="B3270" i="34"/>
  <c r="A3270" i="34"/>
  <c r="D3270" i="34" s="1"/>
  <c r="E3270" i="34" s="1"/>
  <c r="F3270" i="34" s="1"/>
  <c r="J3269" i="34"/>
  <c r="I3269" i="34"/>
  <c r="H3269" i="34"/>
  <c r="C3269" i="34"/>
  <c r="A3269" i="34"/>
  <c r="D3269" i="34" s="1"/>
  <c r="J3268" i="34"/>
  <c r="I3268" i="34"/>
  <c r="H3268" i="34"/>
  <c r="A3268" i="34"/>
  <c r="D3268" i="34" s="1"/>
  <c r="J3267" i="34"/>
  <c r="I3267" i="34"/>
  <c r="H3267" i="34"/>
  <c r="A3267" i="34"/>
  <c r="D3267" i="34" s="1"/>
  <c r="J3266" i="34"/>
  <c r="I3266" i="34"/>
  <c r="H3266" i="34"/>
  <c r="C3266" i="34"/>
  <c r="A3266" i="34"/>
  <c r="B3266" i="34" s="1"/>
  <c r="J3265" i="34"/>
  <c r="I3265" i="34"/>
  <c r="H3265" i="34"/>
  <c r="D3265" i="34"/>
  <c r="A3265" i="34"/>
  <c r="C3265" i="34" s="1"/>
  <c r="J3264" i="34"/>
  <c r="I3264" i="34"/>
  <c r="H3264" i="34"/>
  <c r="C3264" i="34"/>
  <c r="B3264" i="34"/>
  <c r="A3264" i="34"/>
  <c r="D3264" i="34" s="1"/>
  <c r="E3264" i="34" s="1"/>
  <c r="F3264" i="34" s="1"/>
  <c r="J3263" i="34"/>
  <c r="I3263" i="34"/>
  <c r="H3263" i="34"/>
  <c r="C3263" i="34"/>
  <c r="A3263" i="34"/>
  <c r="D3263" i="34" s="1"/>
  <c r="J3262" i="34"/>
  <c r="I3262" i="34"/>
  <c r="H3262" i="34"/>
  <c r="A3262" i="34"/>
  <c r="D3262" i="34" s="1"/>
  <c r="J3261" i="34"/>
  <c r="I3261" i="34"/>
  <c r="H3261" i="34"/>
  <c r="A3261" i="34"/>
  <c r="D3261" i="34" s="1"/>
  <c r="J3260" i="34"/>
  <c r="I3260" i="34"/>
  <c r="H3260" i="34"/>
  <c r="C3260" i="34"/>
  <c r="A3260" i="34"/>
  <c r="B3260" i="34" s="1"/>
  <c r="J3259" i="34"/>
  <c r="I3259" i="34"/>
  <c r="H3259" i="34"/>
  <c r="D3259" i="34"/>
  <c r="A3259" i="34"/>
  <c r="C3259" i="34" s="1"/>
  <c r="J3258" i="34"/>
  <c r="I3258" i="34"/>
  <c r="H3258" i="34"/>
  <c r="C3258" i="34"/>
  <c r="B3258" i="34"/>
  <c r="A3258" i="34"/>
  <c r="D3258" i="34" s="1"/>
  <c r="E3258" i="34" s="1"/>
  <c r="F3258" i="34" s="1"/>
  <c r="J3257" i="34"/>
  <c r="I3257" i="34"/>
  <c r="H3257" i="34"/>
  <c r="C3257" i="34"/>
  <c r="A3257" i="34"/>
  <c r="D3257" i="34" s="1"/>
  <c r="J3256" i="34"/>
  <c r="I3256" i="34"/>
  <c r="H3256" i="34"/>
  <c r="A3256" i="34"/>
  <c r="D3256" i="34" s="1"/>
  <c r="J3255" i="34"/>
  <c r="I3255" i="34"/>
  <c r="H3255" i="34"/>
  <c r="A3255" i="34"/>
  <c r="D3255" i="34" s="1"/>
  <c r="J3254" i="34"/>
  <c r="I3254" i="34"/>
  <c r="H3254" i="34"/>
  <c r="C3254" i="34"/>
  <c r="A3254" i="34"/>
  <c r="B3254" i="34" s="1"/>
  <c r="J3253" i="34"/>
  <c r="I3253" i="34"/>
  <c r="H3253" i="34"/>
  <c r="D3253" i="34"/>
  <c r="A3253" i="34"/>
  <c r="C3253" i="34" s="1"/>
  <c r="J3252" i="34"/>
  <c r="I3252" i="34"/>
  <c r="H3252" i="34"/>
  <c r="C3252" i="34"/>
  <c r="B3252" i="34"/>
  <c r="A3252" i="34"/>
  <c r="D3252" i="34" s="1"/>
  <c r="E3252" i="34" s="1"/>
  <c r="F3252" i="34" s="1"/>
  <c r="J3251" i="34"/>
  <c r="I3251" i="34"/>
  <c r="H3251" i="34"/>
  <c r="C3251" i="34"/>
  <c r="A3251" i="34"/>
  <c r="D3251" i="34" s="1"/>
  <c r="J3250" i="34"/>
  <c r="I3250" i="34"/>
  <c r="H3250" i="34"/>
  <c r="A3250" i="34"/>
  <c r="D3250" i="34" s="1"/>
  <c r="J3249" i="34"/>
  <c r="I3249" i="34"/>
  <c r="H3249" i="34"/>
  <c r="A3249" i="34"/>
  <c r="D3249" i="34" s="1"/>
  <c r="J3248" i="34"/>
  <c r="I3248" i="34"/>
  <c r="H3248" i="34"/>
  <c r="F3248" i="34"/>
  <c r="D3248" i="34"/>
  <c r="C3248" i="34"/>
  <c r="E3248" i="34" s="1"/>
  <c r="A3248" i="34"/>
  <c r="B3248" i="34" s="1"/>
  <c r="J3247" i="34"/>
  <c r="I3247" i="34"/>
  <c r="H3247" i="34"/>
  <c r="D3247" i="34"/>
  <c r="A3247" i="34"/>
  <c r="C3247" i="34" s="1"/>
  <c r="J3246" i="34"/>
  <c r="I3246" i="34"/>
  <c r="H3246" i="34"/>
  <c r="C3246" i="34"/>
  <c r="B3246" i="34"/>
  <c r="A3246" i="34"/>
  <c r="D3246" i="34" s="1"/>
  <c r="J3245" i="34"/>
  <c r="I3245" i="34"/>
  <c r="H3245" i="34"/>
  <c r="C3245" i="34"/>
  <c r="A3245" i="34"/>
  <c r="D3245" i="34" s="1"/>
  <c r="J3244" i="34"/>
  <c r="I3244" i="34"/>
  <c r="H3244" i="34"/>
  <c r="A3244" i="34"/>
  <c r="D3244" i="34" s="1"/>
  <c r="J3243" i="34"/>
  <c r="I3243" i="34"/>
  <c r="H3243" i="34"/>
  <c r="A3243" i="34"/>
  <c r="D3243" i="34" s="1"/>
  <c r="J3242" i="34"/>
  <c r="I3242" i="34"/>
  <c r="H3242" i="34"/>
  <c r="D3242" i="34"/>
  <c r="C3242" i="34"/>
  <c r="A3242" i="34"/>
  <c r="B3242" i="34" s="1"/>
  <c r="J3241" i="34"/>
  <c r="I3241" i="34"/>
  <c r="H3241" i="34"/>
  <c r="D3241" i="34"/>
  <c r="A3241" i="34"/>
  <c r="C3241" i="34" s="1"/>
  <c r="J3240" i="34"/>
  <c r="I3240" i="34"/>
  <c r="H3240" i="34"/>
  <c r="C3240" i="34"/>
  <c r="B3240" i="34"/>
  <c r="A3240" i="34"/>
  <c r="D3240" i="34" s="1"/>
  <c r="J3239" i="34"/>
  <c r="I3239" i="34"/>
  <c r="H3239" i="34"/>
  <c r="C3239" i="34"/>
  <c r="A3239" i="34"/>
  <c r="D3239" i="34" s="1"/>
  <c r="J3238" i="34"/>
  <c r="I3238" i="34"/>
  <c r="H3238" i="34"/>
  <c r="A3238" i="34"/>
  <c r="D3238" i="34" s="1"/>
  <c r="J3237" i="34"/>
  <c r="I3237" i="34"/>
  <c r="H3237" i="34"/>
  <c r="A3237" i="34"/>
  <c r="D3237" i="34" s="1"/>
  <c r="J3236" i="34"/>
  <c r="I3236" i="34"/>
  <c r="H3236" i="34"/>
  <c r="D3236" i="34"/>
  <c r="C3236" i="34"/>
  <c r="A3236" i="34"/>
  <c r="B3236" i="34" s="1"/>
  <c r="J3235" i="34"/>
  <c r="I3235" i="34"/>
  <c r="H3235" i="34"/>
  <c r="D3235" i="34"/>
  <c r="A3235" i="34"/>
  <c r="J3234" i="34"/>
  <c r="I3234" i="34"/>
  <c r="H3234" i="34"/>
  <c r="C3234" i="34"/>
  <c r="B3234" i="34"/>
  <c r="A3234" i="34"/>
  <c r="D3234" i="34" s="1"/>
  <c r="E3234" i="34" s="1"/>
  <c r="F3234" i="34" s="1"/>
  <c r="J3233" i="34"/>
  <c r="I3233" i="34"/>
  <c r="H3233" i="34"/>
  <c r="C3233" i="34"/>
  <c r="A3233" i="34"/>
  <c r="D3233" i="34" s="1"/>
  <c r="J3232" i="34"/>
  <c r="I3232" i="34"/>
  <c r="H3232" i="34"/>
  <c r="A3232" i="34"/>
  <c r="D3232" i="34" s="1"/>
  <c r="J3231" i="34"/>
  <c r="I3231" i="34"/>
  <c r="H3231" i="34"/>
  <c r="A3231" i="34"/>
  <c r="D3231" i="34" s="1"/>
  <c r="J3230" i="34"/>
  <c r="I3230" i="34"/>
  <c r="H3230" i="34"/>
  <c r="D3230" i="34"/>
  <c r="C3230" i="34"/>
  <c r="E3230" i="34" s="1"/>
  <c r="F3230" i="34" s="1"/>
  <c r="A3230" i="34"/>
  <c r="B3230" i="34" s="1"/>
  <c r="J3229" i="34"/>
  <c r="I3229" i="34"/>
  <c r="H3229" i="34"/>
  <c r="A3229" i="34"/>
  <c r="J3228" i="34"/>
  <c r="I3228" i="34"/>
  <c r="H3228" i="34"/>
  <c r="C3228" i="34"/>
  <c r="B3228" i="34"/>
  <c r="A3228" i="34"/>
  <c r="D3228" i="34" s="1"/>
  <c r="E3228" i="34" s="1"/>
  <c r="F3228" i="34" s="1"/>
  <c r="J3227" i="34"/>
  <c r="I3227" i="34"/>
  <c r="H3227" i="34"/>
  <c r="C3227" i="34"/>
  <c r="A3227" i="34"/>
  <c r="D3227" i="34" s="1"/>
  <c r="J3226" i="34"/>
  <c r="I3226" i="34"/>
  <c r="H3226" i="34"/>
  <c r="A3226" i="34"/>
  <c r="D3226" i="34" s="1"/>
  <c r="J3225" i="34"/>
  <c r="I3225" i="34"/>
  <c r="H3225" i="34"/>
  <c r="A3225" i="34"/>
  <c r="D3225" i="34" s="1"/>
  <c r="J3224" i="34"/>
  <c r="I3224" i="34"/>
  <c r="H3224" i="34"/>
  <c r="F3224" i="34"/>
  <c r="D3224" i="34"/>
  <c r="C3224" i="34"/>
  <c r="E3224" i="34" s="1"/>
  <c r="A3224" i="34"/>
  <c r="B3224" i="34" s="1"/>
  <c r="J3223" i="34"/>
  <c r="I3223" i="34"/>
  <c r="H3223" i="34"/>
  <c r="A3223" i="34"/>
  <c r="J3222" i="34"/>
  <c r="I3222" i="34"/>
  <c r="H3222" i="34"/>
  <c r="C3222" i="34"/>
  <c r="B3222" i="34"/>
  <c r="A3222" i="34"/>
  <c r="D3222" i="34" s="1"/>
  <c r="E3222" i="34" s="1"/>
  <c r="F3222" i="34" s="1"/>
  <c r="J3221" i="34"/>
  <c r="I3221" i="34"/>
  <c r="H3221" i="34"/>
  <c r="C3221" i="34"/>
  <c r="A3221" i="34"/>
  <c r="D3221" i="34" s="1"/>
  <c r="J3220" i="34"/>
  <c r="I3220" i="34"/>
  <c r="H3220" i="34"/>
  <c r="A3220" i="34"/>
  <c r="D3220" i="34" s="1"/>
  <c r="J3219" i="34"/>
  <c r="I3219" i="34"/>
  <c r="H3219" i="34"/>
  <c r="A3219" i="34"/>
  <c r="D3219" i="34" s="1"/>
  <c r="J3218" i="34"/>
  <c r="I3218" i="34"/>
  <c r="H3218" i="34"/>
  <c r="D3218" i="34"/>
  <c r="C3218" i="34"/>
  <c r="E3218" i="34" s="1"/>
  <c r="F3218" i="34" s="1"/>
  <c r="A3218" i="34"/>
  <c r="B3218" i="34" s="1"/>
  <c r="J3217" i="34"/>
  <c r="I3217" i="34"/>
  <c r="H3217" i="34"/>
  <c r="A3217" i="34"/>
  <c r="J3216" i="34"/>
  <c r="I3216" i="34"/>
  <c r="H3216" i="34"/>
  <c r="C3216" i="34"/>
  <c r="B3216" i="34"/>
  <c r="A3216" i="34"/>
  <c r="D3216" i="34" s="1"/>
  <c r="E3216" i="34" s="1"/>
  <c r="F3216" i="34" s="1"/>
  <c r="J3215" i="34"/>
  <c r="I3215" i="34"/>
  <c r="H3215" i="34"/>
  <c r="C3215" i="34"/>
  <c r="A3215" i="34"/>
  <c r="D3215" i="34" s="1"/>
  <c r="J3214" i="34"/>
  <c r="I3214" i="34"/>
  <c r="H3214" i="34"/>
  <c r="A3214" i="34"/>
  <c r="D3214" i="34" s="1"/>
  <c r="J3213" i="34"/>
  <c r="I3213" i="34"/>
  <c r="H3213" i="34"/>
  <c r="A3213" i="34"/>
  <c r="D3213" i="34" s="1"/>
  <c r="J3212" i="34"/>
  <c r="I3212" i="34"/>
  <c r="H3212" i="34"/>
  <c r="F3212" i="34"/>
  <c r="D3212" i="34"/>
  <c r="C3212" i="34"/>
  <c r="E3212" i="34" s="1"/>
  <c r="A3212" i="34"/>
  <c r="B3212" i="34" s="1"/>
  <c r="J3211" i="34"/>
  <c r="I3211" i="34"/>
  <c r="H3211" i="34"/>
  <c r="A3211" i="34"/>
  <c r="J3210" i="34"/>
  <c r="I3210" i="34"/>
  <c r="H3210" i="34"/>
  <c r="C3210" i="34"/>
  <c r="B3210" i="34"/>
  <c r="A3210" i="34"/>
  <c r="D3210" i="34" s="1"/>
  <c r="E3210" i="34" s="1"/>
  <c r="F3210" i="34" s="1"/>
  <c r="J3209" i="34"/>
  <c r="I3209" i="34"/>
  <c r="H3209" i="34"/>
  <c r="C3209" i="34"/>
  <c r="A3209" i="34"/>
  <c r="D3209" i="34" s="1"/>
  <c r="J3208" i="34"/>
  <c r="I3208" i="34"/>
  <c r="H3208" i="34"/>
  <c r="A3208" i="34"/>
  <c r="D3208" i="34" s="1"/>
  <c r="J3207" i="34"/>
  <c r="I3207" i="34"/>
  <c r="H3207" i="34"/>
  <c r="A3207" i="34"/>
  <c r="D3207" i="34" s="1"/>
  <c r="J3206" i="34"/>
  <c r="I3206" i="34"/>
  <c r="H3206" i="34"/>
  <c r="D3206" i="34"/>
  <c r="C3206" i="34"/>
  <c r="E3206" i="34" s="1"/>
  <c r="F3206" i="34" s="1"/>
  <c r="A3206" i="34"/>
  <c r="B3206" i="34" s="1"/>
  <c r="J3205" i="34"/>
  <c r="I3205" i="34"/>
  <c r="H3205" i="34"/>
  <c r="A3205" i="34"/>
  <c r="J3204" i="34"/>
  <c r="I3204" i="34"/>
  <c r="H3204" i="34"/>
  <c r="C3204" i="34"/>
  <c r="B3204" i="34"/>
  <c r="A3204" i="34"/>
  <c r="D3204" i="34" s="1"/>
  <c r="E3204" i="34" s="1"/>
  <c r="F3204" i="34" s="1"/>
  <c r="J3203" i="34"/>
  <c r="I3203" i="34"/>
  <c r="H3203" i="34"/>
  <c r="C3203" i="34"/>
  <c r="A3203" i="34"/>
  <c r="D3203" i="34" s="1"/>
  <c r="J3202" i="34"/>
  <c r="I3202" i="34"/>
  <c r="H3202" i="34"/>
  <c r="A3202" i="34"/>
  <c r="D3202" i="34" s="1"/>
  <c r="J3201" i="34"/>
  <c r="I3201" i="34"/>
  <c r="H3201" i="34"/>
  <c r="A3201" i="34"/>
  <c r="D3201" i="34" s="1"/>
  <c r="J3200" i="34"/>
  <c r="I3200" i="34"/>
  <c r="H3200" i="34"/>
  <c r="F3200" i="34"/>
  <c r="D3200" i="34"/>
  <c r="C3200" i="34"/>
  <c r="E3200" i="34" s="1"/>
  <c r="A3200" i="34"/>
  <c r="B3200" i="34" s="1"/>
  <c r="J3199" i="34"/>
  <c r="I3199" i="34"/>
  <c r="H3199" i="34"/>
  <c r="A3199" i="34"/>
  <c r="J3198" i="34"/>
  <c r="I3198" i="34"/>
  <c r="H3198" i="34"/>
  <c r="C3198" i="34"/>
  <c r="B3198" i="34"/>
  <c r="A3198" i="34"/>
  <c r="D3198" i="34" s="1"/>
  <c r="E3198" i="34" s="1"/>
  <c r="F3198" i="34" s="1"/>
  <c r="J3197" i="34"/>
  <c r="I3197" i="34"/>
  <c r="H3197" i="34"/>
  <c r="C3197" i="34"/>
  <c r="A3197" i="34"/>
  <c r="D3197" i="34" s="1"/>
  <c r="J3196" i="34"/>
  <c r="I3196" i="34"/>
  <c r="H3196" i="34"/>
  <c r="A3196" i="34"/>
  <c r="D3196" i="34" s="1"/>
  <c r="J3195" i="34"/>
  <c r="I3195" i="34"/>
  <c r="H3195" i="34"/>
  <c r="A3195" i="34"/>
  <c r="D3195" i="34" s="1"/>
  <c r="J3194" i="34"/>
  <c r="I3194" i="34"/>
  <c r="H3194" i="34"/>
  <c r="D3194" i="34"/>
  <c r="C3194" i="34"/>
  <c r="E3194" i="34" s="1"/>
  <c r="F3194" i="34" s="1"/>
  <c r="A3194" i="34"/>
  <c r="B3194" i="34" s="1"/>
  <c r="J3193" i="34"/>
  <c r="I3193" i="34"/>
  <c r="H3193" i="34"/>
  <c r="A3193" i="34"/>
  <c r="J3192" i="34"/>
  <c r="I3192" i="34"/>
  <c r="H3192" i="34"/>
  <c r="C3192" i="34"/>
  <c r="B3192" i="34"/>
  <c r="A3192" i="34"/>
  <c r="D3192" i="34" s="1"/>
  <c r="E3192" i="34" s="1"/>
  <c r="F3192" i="34" s="1"/>
  <c r="J3191" i="34"/>
  <c r="I3191" i="34"/>
  <c r="H3191" i="34"/>
  <c r="C3191" i="34"/>
  <c r="A3191" i="34"/>
  <c r="D3191" i="34" s="1"/>
  <c r="J3190" i="34"/>
  <c r="I3190" i="34"/>
  <c r="H3190" i="34"/>
  <c r="A3190" i="34"/>
  <c r="D3190" i="34" s="1"/>
  <c r="J3189" i="34"/>
  <c r="I3189" i="34"/>
  <c r="H3189" i="34"/>
  <c r="A3189" i="34"/>
  <c r="D3189" i="34" s="1"/>
  <c r="J3188" i="34"/>
  <c r="I3188" i="34"/>
  <c r="H3188" i="34"/>
  <c r="F3188" i="34"/>
  <c r="D3188" i="34"/>
  <c r="C3188" i="34"/>
  <c r="E3188" i="34" s="1"/>
  <c r="A3188" i="34"/>
  <c r="B3188" i="34" s="1"/>
  <c r="J3187" i="34"/>
  <c r="I3187" i="34"/>
  <c r="H3187" i="34"/>
  <c r="A3187" i="34"/>
  <c r="J3186" i="34"/>
  <c r="I3186" i="34"/>
  <c r="H3186" i="34"/>
  <c r="C3186" i="34"/>
  <c r="B3186" i="34"/>
  <c r="A3186" i="34"/>
  <c r="D3186" i="34" s="1"/>
  <c r="E3186" i="34" s="1"/>
  <c r="F3186" i="34" s="1"/>
  <c r="J3185" i="34"/>
  <c r="I3185" i="34"/>
  <c r="H3185" i="34"/>
  <c r="C3185" i="34"/>
  <c r="A3185" i="34"/>
  <c r="D3185" i="34" s="1"/>
  <c r="J3184" i="34"/>
  <c r="I3184" i="34"/>
  <c r="H3184" i="34"/>
  <c r="A3184" i="34"/>
  <c r="D3184" i="34" s="1"/>
  <c r="J3183" i="34"/>
  <c r="I3183" i="34"/>
  <c r="H3183" i="34"/>
  <c r="A3183" i="34"/>
  <c r="D3183" i="34" s="1"/>
  <c r="J3182" i="34"/>
  <c r="I3182" i="34"/>
  <c r="H3182" i="34"/>
  <c r="D3182" i="34"/>
  <c r="C3182" i="34"/>
  <c r="E3182" i="34" s="1"/>
  <c r="F3182" i="34" s="1"/>
  <c r="A3182" i="34"/>
  <c r="B3182" i="34" s="1"/>
  <c r="J3181" i="34"/>
  <c r="I3181" i="34"/>
  <c r="H3181" i="34"/>
  <c r="A3181" i="34"/>
  <c r="J3180" i="34"/>
  <c r="I3180" i="34"/>
  <c r="H3180" i="34"/>
  <c r="C3180" i="34"/>
  <c r="B3180" i="34"/>
  <c r="A3180" i="34"/>
  <c r="D3180" i="34" s="1"/>
  <c r="E3180" i="34" s="1"/>
  <c r="F3180" i="34" s="1"/>
  <c r="J3179" i="34"/>
  <c r="I3179" i="34"/>
  <c r="H3179" i="34"/>
  <c r="C3179" i="34"/>
  <c r="A3179" i="34"/>
  <c r="D3179" i="34" s="1"/>
  <c r="J3178" i="34"/>
  <c r="I3178" i="34"/>
  <c r="H3178" i="34"/>
  <c r="A3178" i="34"/>
  <c r="D3178" i="34" s="1"/>
  <c r="J3177" i="34"/>
  <c r="I3177" i="34"/>
  <c r="H3177" i="34"/>
  <c r="A3177" i="34"/>
  <c r="D3177" i="34" s="1"/>
  <c r="J3176" i="34"/>
  <c r="I3176" i="34"/>
  <c r="H3176" i="34"/>
  <c r="F3176" i="34"/>
  <c r="D3176" i="34"/>
  <c r="C3176" i="34"/>
  <c r="E3176" i="34" s="1"/>
  <c r="A3176" i="34"/>
  <c r="B3176" i="34" s="1"/>
  <c r="J3175" i="34"/>
  <c r="I3175" i="34"/>
  <c r="H3175" i="34"/>
  <c r="A3175" i="34"/>
  <c r="J3174" i="34"/>
  <c r="I3174" i="34"/>
  <c r="H3174" i="34"/>
  <c r="C3174" i="34"/>
  <c r="B3174" i="34"/>
  <c r="A3174" i="34"/>
  <c r="D3174" i="34" s="1"/>
  <c r="E3174" i="34" s="1"/>
  <c r="F3174" i="34" s="1"/>
  <c r="J3173" i="34"/>
  <c r="I3173" i="34"/>
  <c r="H3173" i="34"/>
  <c r="C3173" i="34"/>
  <c r="A3173" i="34"/>
  <c r="D3173" i="34" s="1"/>
  <c r="J3172" i="34"/>
  <c r="I3172" i="34"/>
  <c r="H3172" i="34"/>
  <c r="A3172" i="34"/>
  <c r="D3172" i="34" s="1"/>
  <c r="J3171" i="34"/>
  <c r="I3171" i="34"/>
  <c r="H3171" i="34"/>
  <c r="A3171" i="34"/>
  <c r="D3171" i="34" s="1"/>
  <c r="J3170" i="34"/>
  <c r="I3170" i="34"/>
  <c r="H3170" i="34"/>
  <c r="D3170" i="34"/>
  <c r="C3170" i="34"/>
  <c r="E3170" i="34" s="1"/>
  <c r="F3170" i="34" s="1"/>
  <c r="A3170" i="34"/>
  <c r="B3170" i="34" s="1"/>
  <c r="J3169" i="34"/>
  <c r="I3169" i="34"/>
  <c r="H3169" i="34"/>
  <c r="A3169" i="34"/>
  <c r="J3168" i="34"/>
  <c r="I3168" i="34"/>
  <c r="H3168" i="34"/>
  <c r="C3168" i="34"/>
  <c r="B3168" i="34"/>
  <c r="A3168" i="34"/>
  <c r="D3168" i="34" s="1"/>
  <c r="E3168" i="34" s="1"/>
  <c r="F3168" i="34" s="1"/>
  <c r="J3167" i="34"/>
  <c r="I3167" i="34"/>
  <c r="H3167" i="34"/>
  <c r="C3167" i="34"/>
  <c r="A3167" i="34"/>
  <c r="D3167" i="34" s="1"/>
  <c r="J3166" i="34"/>
  <c r="I3166" i="34"/>
  <c r="H3166" i="34"/>
  <c r="A3166" i="34"/>
  <c r="D3166" i="34" s="1"/>
  <c r="J3165" i="34"/>
  <c r="I3165" i="34"/>
  <c r="H3165" i="34"/>
  <c r="A3165" i="34"/>
  <c r="D3165" i="34" s="1"/>
  <c r="J3164" i="34"/>
  <c r="I3164" i="34"/>
  <c r="H3164" i="34"/>
  <c r="F3164" i="34"/>
  <c r="D3164" i="34"/>
  <c r="C3164" i="34"/>
  <c r="E3164" i="34" s="1"/>
  <c r="A3164" i="34"/>
  <c r="B3164" i="34" s="1"/>
  <c r="J3163" i="34"/>
  <c r="I3163" i="34"/>
  <c r="H3163" i="34"/>
  <c r="A3163" i="34"/>
  <c r="J3162" i="34"/>
  <c r="I3162" i="34"/>
  <c r="H3162" i="34"/>
  <c r="C3162" i="34"/>
  <c r="B3162" i="34"/>
  <c r="A3162" i="34"/>
  <c r="D3162" i="34" s="1"/>
  <c r="E3162" i="34" s="1"/>
  <c r="F3162" i="34" s="1"/>
  <c r="J3161" i="34"/>
  <c r="I3161" i="34"/>
  <c r="H3161" i="34"/>
  <c r="C3161" i="34"/>
  <c r="A3161" i="34"/>
  <c r="D3161" i="34" s="1"/>
  <c r="J3160" i="34"/>
  <c r="I3160" i="34"/>
  <c r="H3160" i="34"/>
  <c r="A3160" i="34"/>
  <c r="D3160" i="34" s="1"/>
  <c r="J3159" i="34"/>
  <c r="I3159" i="34"/>
  <c r="H3159" i="34"/>
  <c r="A3159" i="34"/>
  <c r="D3159" i="34" s="1"/>
  <c r="J3158" i="34"/>
  <c r="I3158" i="34"/>
  <c r="H3158" i="34"/>
  <c r="D3158" i="34"/>
  <c r="C3158" i="34"/>
  <c r="E3158" i="34" s="1"/>
  <c r="F3158" i="34" s="1"/>
  <c r="A3158" i="34"/>
  <c r="B3158" i="34" s="1"/>
  <c r="J3157" i="34"/>
  <c r="I3157" i="34"/>
  <c r="H3157" i="34"/>
  <c r="A3157" i="34"/>
  <c r="J3156" i="34"/>
  <c r="I3156" i="34"/>
  <c r="H3156" i="34"/>
  <c r="C3156" i="34"/>
  <c r="B3156" i="34"/>
  <c r="A3156" i="34"/>
  <c r="D3156" i="34" s="1"/>
  <c r="E3156" i="34" s="1"/>
  <c r="F3156" i="34" s="1"/>
  <c r="J3155" i="34"/>
  <c r="I3155" i="34"/>
  <c r="H3155" i="34"/>
  <c r="C3155" i="34"/>
  <c r="A3155" i="34"/>
  <c r="D3155" i="34" s="1"/>
  <c r="J3154" i="34"/>
  <c r="I3154" i="34"/>
  <c r="H3154" i="34"/>
  <c r="A3154" i="34"/>
  <c r="D3154" i="34" s="1"/>
  <c r="J3153" i="34"/>
  <c r="I3153" i="34"/>
  <c r="H3153" i="34"/>
  <c r="A3153" i="34"/>
  <c r="D3153" i="34" s="1"/>
  <c r="J3152" i="34"/>
  <c r="I3152" i="34"/>
  <c r="H3152" i="34"/>
  <c r="F3152" i="34"/>
  <c r="D3152" i="34"/>
  <c r="C3152" i="34"/>
  <c r="E3152" i="34" s="1"/>
  <c r="A3152" i="34"/>
  <c r="B3152" i="34" s="1"/>
  <c r="J3151" i="34"/>
  <c r="I3151" i="34"/>
  <c r="H3151" i="34"/>
  <c r="A3151" i="34"/>
  <c r="J3150" i="34"/>
  <c r="I3150" i="34"/>
  <c r="H3150" i="34"/>
  <c r="C3150" i="34"/>
  <c r="B3150" i="34"/>
  <c r="A3150" i="34"/>
  <c r="D3150" i="34" s="1"/>
  <c r="E3150" i="34" s="1"/>
  <c r="F3150" i="34" s="1"/>
  <c r="J3149" i="34"/>
  <c r="I3149" i="34"/>
  <c r="H3149" i="34"/>
  <c r="C3149" i="34"/>
  <c r="A3149" i="34"/>
  <c r="D3149" i="34" s="1"/>
  <c r="J3148" i="34"/>
  <c r="I3148" i="34"/>
  <c r="H3148" i="34"/>
  <c r="A3148" i="34"/>
  <c r="D3148" i="34" s="1"/>
  <c r="J3147" i="34"/>
  <c r="I3147" i="34"/>
  <c r="H3147" i="34"/>
  <c r="A3147" i="34"/>
  <c r="D3147" i="34" s="1"/>
  <c r="J3146" i="34"/>
  <c r="I3146" i="34"/>
  <c r="H3146" i="34"/>
  <c r="D3146" i="34"/>
  <c r="C3146" i="34"/>
  <c r="E3146" i="34" s="1"/>
  <c r="F3146" i="34" s="1"/>
  <c r="A3146" i="34"/>
  <c r="B3146" i="34" s="1"/>
  <c r="J3145" i="34"/>
  <c r="I3145" i="34"/>
  <c r="H3145" i="34"/>
  <c r="A3145" i="34"/>
  <c r="J3144" i="34"/>
  <c r="I3144" i="34"/>
  <c r="H3144" i="34"/>
  <c r="C3144" i="34"/>
  <c r="B3144" i="34"/>
  <c r="A3144" i="34"/>
  <c r="D3144" i="34" s="1"/>
  <c r="E3144" i="34" s="1"/>
  <c r="F3144" i="34" s="1"/>
  <c r="J3143" i="34"/>
  <c r="I3143" i="34"/>
  <c r="H3143" i="34"/>
  <c r="C3143" i="34"/>
  <c r="A3143" i="34"/>
  <c r="D3143" i="34" s="1"/>
  <c r="J3142" i="34"/>
  <c r="I3142" i="34"/>
  <c r="H3142" i="34"/>
  <c r="A3142" i="34"/>
  <c r="D3142" i="34" s="1"/>
  <c r="J3141" i="34"/>
  <c r="I3141" i="34"/>
  <c r="H3141" i="34"/>
  <c r="A3141" i="34"/>
  <c r="D3141" i="34" s="1"/>
  <c r="J3140" i="34"/>
  <c r="I3140" i="34"/>
  <c r="H3140" i="34"/>
  <c r="F3140" i="34"/>
  <c r="D3140" i="34"/>
  <c r="C3140" i="34"/>
  <c r="E3140" i="34" s="1"/>
  <c r="A3140" i="34"/>
  <c r="B3140" i="34" s="1"/>
  <c r="J3139" i="34"/>
  <c r="I3139" i="34"/>
  <c r="H3139" i="34"/>
  <c r="A3139" i="34"/>
  <c r="J3138" i="34"/>
  <c r="I3138" i="34"/>
  <c r="H3138" i="34"/>
  <c r="C3138" i="34"/>
  <c r="B3138" i="34"/>
  <c r="A3138" i="34"/>
  <c r="D3138" i="34" s="1"/>
  <c r="E3138" i="34" s="1"/>
  <c r="F3138" i="34" s="1"/>
  <c r="J3137" i="34"/>
  <c r="I3137" i="34"/>
  <c r="H3137" i="34"/>
  <c r="C3137" i="34"/>
  <c r="A3137" i="34"/>
  <c r="D3137" i="34" s="1"/>
  <c r="J3136" i="34"/>
  <c r="I3136" i="34"/>
  <c r="H3136" i="34"/>
  <c r="A3136" i="34"/>
  <c r="D3136" i="34" s="1"/>
  <c r="J3135" i="34"/>
  <c r="I3135" i="34"/>
  <c r="H3135" i="34"/>
  <c r="A3135" i="34"/>
  <c r="D3135" i="34" s="1"/>
  <c r="J3134" i="34"/>
  <c r="I3134" i="34"/>
  <c r="H3134" i="34"/>
  <c r="D3134" i="34"/>
  <c r="C3134" i="34"/>
  <c r="E3134" i="34" s="1"/>
  <c r="F3134" i="34" s="1"/>
  <c r="A3134" i="34"/>
  <c r="B3134" i="34" s="1"/>
  <c r="J3133" i="34"/>
  <c r="I3133" i="34"/>
  <c r="H3133" i="34"/>
  <c r="A3133" i="34"/>
  <c r="J3132" i="34"/>
  <c r="I3132" i="34"/>
  <c r="H3132" i="34"/>
  <c r="C3132" i="34"/>
  <c r="B3132" i="34"/>
  <c r="A3132" i="34"/>
  <c r="D3132" i="34" s="1"/>
  <c r="E3132" i="34" s="1"/>
  <c r="F3132" i="34" s="1"/>
  <c r="J3131" i="34"/>
  <c r="I3131" i="34"/>
  <c r="H3131" i="34"/>
  <c r="C3131" i="34"/>
  <c r="A3131" i="34"/>
  <c r="D3131" i="34" s="1"/>
  <c r="J3130" i="34"/>
  <c r="I3130" i="34"/>
  <c r="H3130" i="34"/>
  <c r="A3130" i="34"/>
  <c r="D3130" i="34" s="1"/>
  <c r="J3129" i="34"/>
  <c r="I3129" i="34"/>
  <c r="H3129" i="34"/>
  <c r="A3129" i="34"/>
  <c r="D3129" i="34" s="1"/>
  <c r="J3128" i="34"/>
  <c r="I3128" i="34"/>
  <c r="H3128" i="34"/>
  <c r="F3128" i="34"/>
  <c r="D3128" i="34"/>
  <c r="C3128" i="34"/>
  <c r="E3128" i="34" s="1"/>
  <c r="A3128" i="34"/>
  <c r="B3128" i="34" s="1"/>
  <c r="J3127" i="34"/>
  <c r="I3127" i="34"/>
  <c r="H3127" i="34"/>
  <c r="A3127" i="34"/>
  <c r="J3126" i="34"/>
  <c r="I3126" i="34"/>
  <c r="H3126" i="34"/>
  <c r="C3126" i="34"/>
  <c r="B3126" i="34"/>
  <c r="A3126" i="34"/>
  <c r="D3126" i="34" s="1"/>
  <c r="E3126" i="34" s="1"/>
  <c r="F3126" i="34" s="1"/>
  <c r="J3125" i="34"/>
  <c r="I3125" i="34"/>
  <c r="H3125" i="34"/>
  <c r="C3125" i="34"/>
  <c r="A3125" i="34"/>
  <c r="D3125" i="34" s="1"/>
  <c r="J3124" i="34"/>
  <c r="I3124" i="34"/>
  <c r="H3124" i="34"/>
  <c r="A3124" i="34"/>
  <c r="D3124" i="34" s="1"/>
  <c r="J3123" i="34"/>
  <c r="I3123" i="34"/>
  <c r="H3123" i="34"/>
  <c r="A3123" i="34"/>
  <c r="D3123" i="34" s="1"/>
  <c r="J3122" i="34"/>
  <c r="I3122" i="34"/>
  <c r="H3122" i="34"/>
  <c r="D3122" i="34"/>
  <c r="C3122" i="34"/>
  <c r="A3122" i="34"/>
  <c r="B3122" i="34" s="1"/>
  <c r="J3121" i="34"/>
  <c r="I3121" i="34"/>
  <c r="H3121" i="34"/>
  <c r="A3121" i="34"/>
  <c r="J3120" i="34"/>
  <c r="I3120" i="34"/>
  <c r="H3120" i="34"/>
  <c r="C3120" i="34"/>
  <c r="B3120" i="34"/>
  <c r="A3120" i="34"/>
  <c r="D3120" i="34" s="1"/>
  <c r="E3120" i="34" s="1"/>
  <c r="F3120" i="34" s="1"/>
  <c r="J3119" i="34"/>
  <c r="I3119" i="34"/>
  <c r="H3119" i="34"/>
  <c r="C3119" i="34"/>
  <c r="A3119" i="34"/>
  <c r="D3119" i="34" s="1"/>
  <c r="J3118" i="34"/>
  <c r="I3118" i="34"/>
  <c r="H3118" i="34"/>
  <c r="A3118" i="34"/>
  <c r="D3118" i="34" s="1"/>
  <c r="J3117" i="34"/>
  <c r="I3117" i="34"/>
  <c r="H3117" i="34"/>
  <c r="A3117" i="34"/>
  <c r="D3117" i="34" s="1"/>
  <c r="J3116" i="34"/>
  <c r="I3116" i="34"/>
  <c r="H3116" i="34"/>
  <c r="D3116" i="34"/>
  <c r="C3116" i="34"/>
  <c r="A3116" i="34"/>
  <c r="B3116" i="34" s="1"/>
  <c r="J3115" i="34"/>
  <c r="I3115" i="34"/>
  <c r="H3115" i="34"/>
  <c r="A3115" i="34"/>
  <c r="J3114" i="34"/>
  <c r="I3114" i="34"/>
  <c r="H3114" i="34"/>
  <c r="C3114" i="34"/>
  <c r="B3114" i="34"/>
  <c r="A3114" i="34"/>
  <c r="D3114" i="34" s="1"/>
  <c r="E3114" i="34" s="1"/>
  <c r="F3114" i="34" s="1"/>
  <c r="J3113" i="34"/>
  <c r="I3113" i="34"/>
  <c r="H3113" i="34"/>
  <c r="C3113" i="34"/>
  <c r="A3113" i="34"/>
  <c r="D3113" i="34" s="1"/>
  <c r="J3112" i="34"/>
  <c r="I3112" i="34"/>
  <c r="H3112" i="34"/>
  <c r="A3112" i="34"/>
  <c r="D3112" i="34" s="1"/>
  <c r="J3111" i="34"/>
  <c r="I3111" i="34"/>
  <c r="H3111" i="34"/>
  <c r="A3111" i="34"/>
  <c r="D3111" i="34" s="1"/>
  <c r="J3110" i="34"/>
  <c r="I3110" i="34"/>
  <c r="H3110" i="34"/>
  <c r="D3110" i="34"/>
  <c r="C3110" i="34"/>
  <c r="A3110" i="34"/>
  <c r="B3110" i="34" s="1"/>
  <c r="J3109" i="34"/>
  <c r="I3109" i="34"/>
  <c r="H3109" i="34"/>
  <c r="D3109" i="34"/>
  <c r="A3109" i="34"/>
  <c r="J3108" i="34"/>
  <c r="I3108" i="34"/>
  <c r="H3108" i="34"/>
  <c r="C3108" i="34"/>
  <c r="B3108" i="34"/>
  <c r="A3108" i="34"/>
  <c r="D3108" i="34" s="1"/>
  <c r="E3108" i="34" s="1"/>
  <c r="F3108" i="34" s="1"/>
  <c r="J3107" i="34"/>
  <c r="I3107" i="34"/>
  <c r="H3107" i="34"/>
  <c r="C3107" i="34"/>
  <c r="A3107" i="34"/>
  <c r="D3107" i="34" s="1"/>
  <c r="J3106" i="34"/>
  <c r="I3106" i="34"/>
  <c r="H3106" i="34"/>
  <c r="A3106" i="34"/>
  <c r="D3106" i="34" s="1"/>
  <c r="J3105" i="34"/>
  <c r="I3105" i="34"/>
  <c r="H3105" i="34"/>
  <c r="A3105" i="34"/>
  <c r="D3105" i="34" s="1"/>
  <c r="J3104" i="34"/>
  <c r="I3104" i="34"/>
  <c r="H3104" i="34"/>
  <c r="D3104" i="34"/>
  <c r="C3104" i="34"/>
  <c r="A3104" i="34"/>
  <c r="B3104" i="34" s="1"/>
  <c r="J3103" i="34"/>
  <c r="I3103" i="34"/>
  <c r="H3103" i="34"/>
  <c r="A3103" i="34"/>
  <c r="J3102" i="34"/>
  <c r="I3102" i="34"/>
  <c r="H3102" i="34"/>
  <c r="C3102" i="34"/>
  <c r="B3102" i="34"/>
  <c r="A3102" i="34"/>
  <c r="D3102" i="34" s="1"/>
  <c r="E3102" i="34" s="1"/>
  <c r="F3102" i="34" s="1"/>
  <c r="J3101" i="34"/>
  <c r="I3101" i="34"/>
  <c r="H3101" i="34"/>
  <c r="C3101" i="34"/>
  <c r="A3101" i="34"/>
  <c r="D3101" i="34" s="1"/>
  <c r="J3100" i="34"/>
  <c r="I3100" i="34"/>
  <c r="H3100" i="34"/>
  <c r="A3100" i="34"/>
  <c r="D3100" i="34" s="1"/>
  <c r="J3099" i="34"/>
  <c r="I3099" i="34"/>
  <c r="H3099" i="34"/>
  <c r="A3099" i="34"/>
  <c r="D3099" i="34" s="1"/>
  <c r="J3098" i="34"/>
  <c r="I3098" i="34"/>
  <c r="H3098" i="34"/>
  <c r="D3098" i="34"/>
  <c r="E3098" i="34" s="1"/>
  <c r="F3098" i="34" s="1"/>
  <c r="C3098" i="34"/>
  <c r="A3098" i="34"/>
  <c r="B3098" i="34" s="1"/>
  <c r="J3097" i="34"/>
  <c r="I3097" i="34"/>
  <c r="H3097" i="34"/>
  <c r="A3097" i="34"/>
  <c r="J3096" i="34"/>
  <c r="I3096" i="34"/>
  <c r="H3096" i="34"/>
  <c r="C3096" i="34"/>
  <c r="B3096" i="34"/>
  <c r="A3096" i="34"/>
  <c r="D3096" i="34" s="1"/>
  <c r="J3095" i="34"/>
  <c r="I3095" i="34"/>
  <c r="H3095" i="34"/>
  <c r="C3095" i="34"/>
  <c r="A3095" i="34"/>
  <c r="D3095" i="34" s="1"/>
  <c r="J3094" i="34"/>
  <c r="I3094" i="34"/>
  <c r="H3094" i="34"/>
  <c r="A3094" i="34"/>
  <c r="D3094" i="34" s="1"/>
  <c r="J3093" i="34"/>
  <c r="I3093" i="34"/>
  <c r="H3093" i="34"/>
  <c r="A3093" i="34"/>
  <c r="D3093" i="34" s="1"/>
  <c r="J3092" i="34"/>
  <c r="I3092" i="34"/>
  <c r="H3092" i="34"/>
  <c r="D3092" i="34"/>
  <c r="C3092" i="34"/>
  <c r="A3092" i="34"/>
  <c r="B3092" i="34" s="1"/>
  <c r="J3091" i="34"/>
  <c r="I3091" i="34"/>
  <c r="H3091" i="34"/>
  <c r="A3091" i="34"/>
  <c r="J3090" i="34"/>
  <c r="I3090" i="34"/>
  <c r="H3090" i="34"/>
  <c r="C3090" i="34"/>
  <c r="B3090" i="34"/>
  <c r="A3090" i="34"/>
  <c r="D3090" i="34" s="1"/>
  <c r="E3090" i="34" s="1"/>
  <c r="F3090" i="34" s="1"/>
  <c r="J3089" i="34"/>
  <c r="I3089" i="34"/>
  <c r="H3089" i="34"/>
  <c r="C3089" i="34"/>
  <c r="A3089" i="34"/>
  <c r="D3089" i="34" s="1"/>
  <c r="J3088" i="34"/>
  <c r="I3088" i="34"/>
  <c r="H3088" i="34"/>
  <c r="A3088" i="34"/>
  <c r="D3088" i="34" s="1"/>
  <c r="J3087" i="34"/>
  <c r="I3087" i="34"/>
  <c r="H3087" i="34"/>
  <c r="A3087" i="34"/>
  <c r="D3087" i="34" s="1"/>
  <c r="J3086" i="34"/>
  <c r="I3086" i="34"/>
  <c r="H3086" i="34"/>
  <c r="D3086" i="34"/>
  <c r="C3086" i="34"/>
  <c r="A3086" i="34"/>
  <c r="B3086" i="34" s="1"/>
  <c r="J3085" i="34"/>
  <c r="I3085" i="34"/>
  <c r="H3085" i="34"/>
  <c r="D3085" i="34"/>
  <c r="A3085" i="34"/>
  <c r="J3084" i="34"/>
  <c r="I3084" i="34"/>
  <c r="H3084" i="34"/>
  <c r="C3084" i="34"/>
  <c r="B3084" i="34"/>
  <c r="A3084" i="34"/>
  <c r="D3084" i="34" s="1"/>
  <c r="E3084" i="34" s="1"/>
  <c r="F3084" i="34" s="1"/>
  <c r="J3083" i="34"/>
  <c r="I3083" i="34"/>
  <c r="H3083" i="34"/>
  <c r="C3083" i="34"/>
  <c r="A3083" i="34"/>
  <c r="D3083" i="34" s="1"/>
  <c r="J3082" i="34"/>
  <c r="I3082" i="34"/>
  <c r="H3082" i="34"/>
  <c r="A3082" i="34"/>
  <c r="D3082" i="34" s="1"/>
  <c r="J3081" i="34"/>
  <c r="I3081" i="34"/>
  <c r="H3081" i="34"/>
  <c r="A3081" i="34"/>
  <c r="D3081" i="34" s="1"/>
  <c r="J3080" i="34"/>
  <c r="I3080" i="34"/>
  <c r="H3080" i="34"/>
  <c r="D3080" i="34"/>
  <c r="C3080" i="34"/>
  <c r="A3080" i="34"/>
  <c r="B3080" i="34" s="1"/>
  <c r="J3079" i="34"/>
  <c r="I3079" i="34"/>
  <c r="H3079" i="34"/>
  <c r="A3079" i="34"/>
  <c r="J3078" i="34"/>
  <c r="I3078" i="34"/>
  <c r="H3078" i="34"/>
  <c r="C3078" i="34"/>
  <c r="B3078" i="34"/>
  <c r="A3078" i="34"/>
  <c r="D3078" i="34" s="1"/>
  <c r="E3078" i="34" s="1"/>
  <c r="F3078" i="34" s="1"/>
  <c r="J3077" i="34"/>
  <c r="I3077" i="34"/>
  <c r="H3077" i="34"/>
  <c r="C3077" i="34"/>
  <c r="A3077" i="34"/>
  <c r="D3077" i="34" s="1"/>
  <c r="J3076" i="34"/>
  <c r="I3076" i="34"/>
  <c r="H3076" i="34"/>
  <c r="A3076" i="34"/>
  <c r="D3076" i="34" s="1"/>
  <c r="J3075" i="34"/>
  <c r="I3075" i="34"/>
  <c r="H3075" i="34"/>
  <c r="A3075" i="34"/>
  <c r="D3075" i="34" s="1"/>
  <c r="J3074" i="34"/>
  <c r="I3074" i="34"/>
  <c r="H3074" i="34"/>
  <c r="D3074" i="34"/>
  <c r="E3074" i="34" s="1"/>
  <c r="F3074" i="34" s="1"/>
  <c r="C3074" i="34"/>
  <c r="A3074" i="34"/>
  <c r="B3074" i="34" s="1"/>
  <c r="J3073" i="34"/>
  <c r="I3073" i="34"/>
  <c r="H3073" i="34"/>
  <c r="A3073" i="34"/>
  <c r="J3072" i="34"/>
  <c r="I3072" i="34"/>
  <c r="H3072" i="34"/>
  <c r="C3072" i="34"/>
  <c r="B3072" i="34"/>
  <c r="A3072" i="34"/>
  <c r="D3072" i="34" s="1"/>
  <c r="J3071" i="34"/>
  <c r="I3071" i="34"/>
  <c r="H3071" i="34"/>
  <c r="C3071" i="34"/>
  <c r="A3071" i="34"/>
  <c r="D3071" i="34" s="1"/>
  <c r="J3070" i="34"/>
  <c r="I3070" i="34"/>
  <c r="H3070" i="34"/>
  <c r="A3070" i="34"/>
  <c r="D3070" i="34" s="1"/>
  <c r="J3069" i="34"/>
  <c r="I3069" i="34"/>
  <c r="H3069" i="34"/>
  <c r="A3069" i="34"/>
  <c r="D3069" i="34" s="1"/>
  <c r="J3068" i="34"/>
  <c r="I3068" i="34"/>
  <c r="H3068" i="34"/>
  <c r="D3068" i="34"/>
  <c r="C3068" i="34"/>
  <c r="A3068" i="34"/>
  <c r="B3068" i="34" s="1"/>
  <c r="J3067" i="34"/>
  <c r="I3067" i="34"/>
  <c r="H3067" i="34"/>
  <c r="A3067" i="34"/>
  <c r="J3066" i="34"/>
  <c r="I3066" i="34"/>
  <c r="H3066" i="34"/>
  <c r="C3066" i="34"/>
  <c r="B3066" i="34"/>
  <c r="A3066" i="34"/>
  <c r="D3066" i="34" s="1"/>
  <c r="E3066" i="34" s="1"/>
  <c r="F3066" i="34" s="1"/>
  <c r="J3065" i="34"/>
  <c r="I3065" i="34"/>
  <c r="H3065" i="34"/>
  <c r="C3065" i="34"/>
  <c r="A3065" i="34"/>
  <c r="D3065" i="34" s="1"/>
  <c r="J3064" i="34"/>
  <c r="I3064" i="34"/>
  <c r="H3064" i="34"/>
  <c r="A3064" i="34"/>
  <c r="D3064" i="34" s="1"/>
  <c r="J3063" i="34"/>
  <c r="I3063" i="34"/>
  <c r="H3063" i="34"/>
  <c r="A3063" i="34"/>
  <c r="D3063" i="34" s="1"/>
  <c r="J3062" i="34"/>
  <c r="I3062" i="34"/>
  <c r="H3062" i="34"/>
  <c r="D3062" i="34"/>
  <c r="C3062" i="34"/>
  <c r="A3062" i="34"/>
  <c r="B3062" i="34" s="1"/>
  <c r="J3061" i="34"/>
  <c r="I3061" i="34"/>
  <c r="H3061" i="34"/>
  <c r="D3061" i="34"/>
  <c r="A3061" i="34"/>
  <c r="J3060" i="34"/>
  <c r="I3060" i="34"/>
  <c r="H3060" i="34"/>
  <c r="C3060" i="34"/>
  <c r="B3060" i="34"/>
  <c r="A3060" i="34"/>
  <c r="D3060" i="34" s="1"/>
  <c r="E3060" i="34" s="1"/>
  <c r="F3060" i="34" s="1"/>
  <c r="J3059" i="34"/>
  <c r="I3059" i="34"/>
  <c r="H3059" i="34"/>
  <c r="C3059" i="34"/>
  <c r="A3059" i="34"/>
  <c r="D3059" i="34" s="1"/>
  <c r="J3058" i="34"/>
  <c r="I3058" i="34"/>
  <c r="H3058" i="34"/>
  <c r="A3058" i="34"/>
  <c r="D3058" i="34" s="1"/>
  <c r="J3057" i="34"/>
  <c r="I3057" i="34"/>
  <c r="H3057" i="34"/>
  <c r="A3057" i="34"/>
  <c r="D3057" i="34" s="1"/>
  <c r="J3056" i="34"/>
  <c r="I3056" i="34"/>
  <c r="H3056" i="34"/>
  <c r="D3056" i="34"/>
  <c r="C3056" i="34"/>
  <c r="A3056" i="34"/>
  <c r="B3056" i="34" s="1"/>
  <c r="J3055" i="34"/>
  <c r="I3055" i="34"/>
  <c r="H3055" i="34"/>
  <c r="A3055" i="34"/>
  <c r="J3054" i="34"/>
  <c r="I3054" i="34"/>
  <c r="H3054" i="34"/>
  <c r="C3054" i="34"/>
  <c r="B3054" i="34"/>
  <c r="A3054" i="34"/>
  <c r="D3054" i="34" s="1"/>
  <c r="E3054" i="34" s="1"/>
  <c r="F3054" i="34" s="1"/>
  <c r="J3053" i="34"/>
  <c r="I3053" i="34"/>
  <c r="H3053" i="34"/>
  <c r="C3053" i="34"/>
  <c r="A3053" i="34"/>
  <c r="D3053" i="34" s="1"/>
  <c r="J3052" i="34"/>
  <c r="I3052" i="34"/>
  <c r="H3052" i="34"/>
  <c r="A3052" i="34"/>
  <c r="D3052" i="34" s="1"/>
  <c r="J3051" i="34"/>
  <c r="I3051" i="34"/>
  <c r="H3051" i="34"/>
  <c r="A3051" i="34"/>
  <c r="D3051" i="34" s="1"/>
  <c r="J3050" i="34"/>
  <c r="I3050" i="34"/>
  <c r="H3050" i="34"/>
  <c r="D3050" i="34"/>
  <c r="E3050" i="34" s="1"/>
  <c r="F3050" i="34" s="1"/>
  <c r="C3050" i="34"/>
  <c r="A3050" i="34"/>
  <c r="B3050" i="34" s="1"/>
  <c r="J3049" i="34"/>
  <c r="I3049" i="34"/>
  <c r="H3049" i="34"/>
  <c r="A3049" i="34"/>
  <c r="J3048" i="34"/>
  <c r="I3048" i="34"/>
  <c r="H3048" i="34"/>
  <c r="C3048" i="34"/>
  <c r="B3048" i="34"/>
  <c r="A3048" i="34"/>
  <c r="D3048" i="34" s="1"/>
  <c r="J3047" i="34"/>
  <c r="I3047" i="34"/>
  <c r="H3047" i="34"/>
  <c r="C3047" i="34"/>
  <c r="A3047" i="34"/>
  <c r="D3047" i="34" s="1"/>
  <c r="J3046" i="34"/>
  <c r="I3046" i="34"/>
  <c r="H3046" i="34"/>
  <c r="A3046" i="34"/>
  <c r="D3046" i="34" s="1"/>
  <c r="J3045" i="34"/>
  <c r="I3045" i="34"/>
  <c r="H3045" i="34"/>
  <c r="A3045" i="34"/>
  <c r="D3045" i="34" s="1"/>
  <c r="J3044" i="34"/>
  <c r="I3044" i="34"/>
  <c r="H3044" i="34"/>
  <c r="D3044" i="34"/>
  <c r="C3044" i="34"/>
  <c r="A3044" i="34"/>
  <c r="B3044" i="34" s="1"/>
  <c r="J3043" i="34"/>
  <c r="I3043" i="34"/>
  <c r="H3043" i="34"/>
  <c r="A3043" i="34"/>
  <c r="J3042" i="34"/>
  <c r="I3042" i="34"/>
  <c r="H3042" i="34"/>
  <c r="C3042" i="34"/>
  <c r="B3042" i="34"/>
  <c r="A3042" i="34"/>
  <c r="D3042" i="34" s="1"/>
  <c r="E3042" i="34" s="1"/>
  <c r="F3042" i="34" s="1"/>
  <c r="J3041" i="34"/>
  <c r="I3041" i="34"/>
  <c r="H3041" i="34"/>
  <c r="C3041" i="34"/>
  <c r="A3041" i="34"/>
  <c r="D3041" i="34" s="1"/>
  <c r="J3040" i="34"/>
  <c r="I3040" i="34"/>
  <c r="H3040" i="34"/>
  <c r="A3040" i="34"/>
  <c r="D3040" i="34" s="1"/>
  <c r="J3039" i="34"/>
  <c r="I3039" i="34"/>
  <c r="H3039" i="34"/>
  <c r="A3039" i="34"/>
  <c r="D3039" i="34" s="1"/>
  <c r="J3038" i="34"/>
  <c r="I3038" i="34"/>
  <c r="H3038" i="34"/>
  <c r="D3038" i="34"/>
  <c r="C3038" i="34"/>
  <c r="A3038" i="34"/>
  <c r="B3038" i="34" s="1"/>
  <c r="J3037" i="34"/>
  <c r="I3037" i="34"/>
  <c r="H3037" i="34"/>
  <c r="D3037" i="34"/>
  <c r="A3037" i="34"/>
  <c r="J3036" i="34"/>
  <c r="I3036" i="34"/>
  <c r="H3036" i="34"/>
  <c r="C3036" i="34"/>
  <c r="B3036" i="34"/>
  <c r="A3036" i="34"/>
  <c r="D3036" i="34" s="1"/>
  <c r="E3036" i="34" s="1"/>
  <c r="F3036" i="34" s="1"/>
  <c r="J3035" i="34"/>
  <c r="I3035" i="34"/>
  <c r="H3035" i="34"/>
  <c r="C3035" i="34"/>
  <c r="A3035" i="34"/>
  <c r="D3035" i="34" s="1"/>
  <c r="J3034" i="34"/>
  <c r="I3034" i="34"/>
  <c r="H3034" i="34"/>
  <c r="A3034" i="34"/>
  <c r="D3034" i="34" s="1"/>
  <c r="J3033" i="34"/>
  <c r="I3033" i="34"/>
  <c r="H3033" i="34"/>
  <c r="A3033" i="34"/>
  <c r="D3033" i="34" s="1"/>
  <c r="J3032" i="34"/>
  <c r="I3032" i="34"/>
  <c r="H3032" i="34"/>
  <c r="D3032" i="34"/>
  <c r="C3032" i="34"/>
  <c r="A3032" i="34"/>
  <c r="B3032" i="34" s="1"/>
  <c r="J3031" i="34"/>
  <c r="I3031" i="34"/>
  <c r="H3031" i="34"/>
  <c r="A3031" i="34"/>
  <c r="J3030" i="34"/>
  <c r="I3030" i="34"/>
  <c r="H3030" i="34"/>
  <c r="D3030" i="34"/>
  <c r="C3030" i="34"/>
  <c r="B3030" i="34"/>
  <c r="E3030" i="34" s="1"/>
  <c r="F3030" i="34" s="1"/>
  <c r="A3030" i="34"/>
  <c r="J3029" i="34"/>
  <c r="I3029" i="34"/>
  <c r="H3029" i="34"/>
  <c r="C3029" i="34"/>
  <c r="A3029" i="34"/>
  <c r="D3029" i="34" s="1"/>
  <c r="J3028" i="34"/>
  <c r="I3028" i="34"/>
  <c r="H3028" i="34"/>
  <c r="A3028" i="34"/>
  <c r="D3028" i="34" s="1"/>
  <c r="J3027" i="34"/>
  <c r="I3027" i="34"/>
  <c r="H3027" i="34"/>
  <c r="A3027" i="34"/>
  <c r="D3027" i="34" s="1"/>
  <c r="J3026" i="34"/>
  <c r="I3026" i="34"/>
  <c r="H3026" i="34"/>
  <c r="F3026" i="34"/>
  <c r="D3026" i="34"/>
  <c r="E3026" i="34" s="1"/>
  <c r="C3026" i="34"/>
  <c r="A3026" i="34"/>
  <c r="B3026" i="34" s="1"/>
  <c r="J3025" i="34"/>
  <c r="I3025" i="34"/>
  <c r="H3025" i="34"/>
  <c r="D3025" i="34"/>
  <c r="A3025" i="34"/>
  <c r="J3024" i="34"/>
  <c r="I3024" i="34"/>
  <c r="H3024" i="34"/>
  <c r="D3024" i="34"/>
  <c r="C3024" i="34"/>
  <c r="B3024" i="34"/>
  <c r="E3024" i="34" s="1"/>
  <c r="F3024" i="34" s="1"/>
  <c r="A3024" i="34"/>
  <c r="J3023" i="34"/>
  <c r="I3023" i="34"/>
  <c r="H3023" i="34"/>
  <c r="C3023" i="34"/>
  <c r="A3023" i="34"/>
  <c r="D3023" i="34" s="1"/>
  <c r="J3022" i="34"/>
  <c r="I3022" i="34"/>
  <c r="H3022" i="34"/>
  <c r="A3022" i="34"/>
  <c r="D3022" i="34" s="1"/>
  <c r="J3021" i="34"/>
  <c r="I3021" i="34"/>
  <c r="H3021" i="34"/>
  <c r="A3021" i="34"/>
  <c r="D3021" i="34" s="1"/>
  <c r="J3020" i="34"/>
  <c r="I3020" i="34"/>
  <c r="H3020" i="34"/>
  <c r="D3020" i="34"/>
  <c r="C3020" i="34"/>
  <c r="A3020" i="34"/>
  <c r="B3020" i="34" s="1"/>
  <c r="J3019" i="34"/>
  <c r="I3019" i="34"/>
  <c r="H3019" i="34"/>
  <c r="A3019" i="34"/>
  <c r="J3018" i="34"/>
  <c r="I3018" i="34"/>
  <c r="H3018" i="34"/>
  <c r="D3018" i="34"/>
  <c r="C3018" i="34"/>
  <c r="B3018" i="34"/>
  <c r="E3018" i="34" s="1"/>
  <c r="F3018" i="34" s="1"/>
  <c r="A3018" i="34"/>
  <c r="J3017" i="34"/>
  <c r="I3017" i="34"/>
  <c r="H3017" i="34"/>
  <c r="C3017" i="34"/>
  <c r="A3017" i="34"/>
  <c r="D3017" i="34" s="1"/>
  <c r="J3016" i="34"/>
  <c r="I3016" i="34"/>
  <c r="H3016" i="34"/>
  <c r="A3016" i="34"/>
  <c r="D3016" i="34" s="1"/>
  <c r="J3015" i="34"/>
  <c r="I3015" i="34"/>
  <c r="H3015" i="34"/>
  <c r="B3015" i="34"/>
  <c r="A3015" i="34"/>
  <c r="D3015" i="34" s="1"/>
  <c r="J3014" i="34"/>
  <c r="I3014" i="34"/>
  <c r="H3014" i="34"/>
  <c r="D3014" i="34"/>
  <c r="E3014" i="34" s="1"/>
  <c r="F3014" i="34" s="1"/>
  <c r="C3014" i="34"/>
  <c r="B3014" i="34"/>
  <c r="A3014" i="34"/>
  <c r="J3013" i="34"/>
  <c r="I3013" i="34"/>
  <c r="H3013" i="34"/>
  <c r="A3013" i="34"/>
  <c r="J3012" i="34"/>
  <c r="I3012" i="34"/>
  <c r="H3012" i="34"/>
  <c r="D3012" i="34"/>
  <c r="C3012" i="34"/>
  <c r="B3012" i="34"/>
  <c r="E3012" i="34" s="1"/>
  <c r="F3012" i="34" s="1"/>
  <c r="A3012" i="34"/>
  <c r="J3011" i="34"/>
  <c r="I3011" i="34"/>
  <c r="H3011" i="34"/>
  <c r="C3011" i="34"/>
  <c r="A3011" i="34"/>
  <c r="D3011" i="34" s="1"/>
  <c r="J3010" i="34"/>
  <c r="I3010" i="34"/>
  <c r="H3010" i="34"/>
  <c r="A3010" i="34"/>
  <c r="D3010" i="34" s="1"/>
  <c r="J3009" i="34"/>
  <c r="I3009" i="34"/>
  <c r="H3009" i="34"/>
  <c r="B3009" i="34"/>
  <c r="A3009" i="34"/>
  <c r="D3009" i="34" s="1"/>
  <c r="J3008" i="34"/>
  <c r="I3008" i="34"/>
  <c r="H3008" i="34"/>
  <c r="D3008" i="34"/>
  <c r="E3008" i="34" s="1"/>
  <c r="F3008" i="34" s="1"/>
  <c r="C3008" i="34"/>
  <c r="B3008" i="34"/>
  <c r="A3008" i="34"/>
  <c r="J3007" i="34"/>
  <c r="I3007" i="34"/>
  <c r="H3007" i="34"/>
  <c r="A3007" i="34"/>
  <c r="J3006" i="34"/>
  <c r="I3006" i="34"/>
  <c r="H3006" i="34"/>
  <c r="D3006" i="34"/>
  <c r="C3006" i="34"/>
  <c r="B3006" i="34"/>
  <c r="E3006" i="34" s="1"/>
  <c r="F3006" i="34" s="1"/>
  <c r="A3006" i="34"/>
  <c r="J3005" i="34"/>
  <c r="I3005" i="34"/>
  <c r="H3005" i="34"/>
  <c r="C3005" i="34"/>
  <c r="A3005" i="34"/>
  <c r="D3005" i="34" s="1"/>
  <c r="J3004" i="34"/>
  <c r="I3004" i="34"/>
  <c r="H3004" i="34"/>
  <c r="A3004" i="34"/>
  <c r="D3004" i="34" s="1"/>
  <c r="J3003" i="34"/>
  <c r="I3003" i="34"/>
  <c r="H3003" i="34"/>
  <c r="D3003" i="34"/>
  <c r="B3003" i="34"/>
  <c r="A3003" i="34"/>
  <c r="C3003" i="34" s="1"/>
  <c r="E3003" i="34" s="1"/>
  <c r="F3003" i="34" s="1"/>
  <c r="J3002" i="34"/>
  <c r="I3002" i="34"/>
  <c r="H3002" i="34"/>
  <c r="D3002" i="34"/>
  <c r="C3002" i="34"/>
  <c r="B3002" i="34"/>
  <c r="A3002" i="34"/>
  <c r="J3001" i="34"/>
  <c r="I3001" i="34"/>
  <c r="H3001" i="34"/>
  <c r="A3001" i="34"/>
  <c r="J3000" i="34"/>
  <c r="I3000" i="34"/>
  <c r="H3000" i="34"/>
  <c r="D3000" i="34"/>
  <c r="C3000" i="34"/>
  <c r="B3000" i="34"/>
  <c r="E3000" i="34" s="1"/>
  <c r="F3000" i="34" s="1"/>
  <c r="A3000" i="34"/>
  <c r="J2999" i="34"/>
  <c r="I2999" i="34"/>
  <c r="H2999" i="34"/>
  <c r="C2999" i="34"/>
  <c r="A2999" i="34"/>
  <c r="D2999" i="34" s="1"/>
  <c r="J2998" i="34"/>
  <c r="I2998" i="34"/>
  <c r="H2998" i="34"/>
  <c r="A2998" i="34"/>
  <c r="D2998" i="34" s="1"/>
  <c r="J2997" i="34"/>
  <c r="I2997" i="34"/>
  <c r="H2997" i="34"/>
  <c r="D2997" i="34"/>
  <c r="B2997" i="34"/>
  <c r="A2997" i="34"/>
  <c r="C2997" i="34" s="1"/>
  <c r="E2997" i="34" s="1"/>
  <c r="F2997" i="34" s="1"/>
  <c r="J2996" i="34"/>
  <c r="I2996" i="34"/>
  <c r="H2996" i="34"/>
  <c r="D2996" i="34"/>
  <c r="E2996" i="34" s="1"/>
  <c r="F2996" i="34" s="1"/>
  <c r="C2996" i="34"/>
  <c r="B2996" i="34"/>
  <c r="A2996" i="34"/>
  <c r="J2995" i="34"/>
  <c r="I2995" i="34"/>
  <c r="H2995" i="34"/>
  <c r="D2995" i="34"/>
  <c r="A2995" i="34"/>
  <c r="J2994" i="34"/>
  <c r="I2994" i="34"/>
  <c r="H2994" i="34"/>
  <c r="E2994" i="34"/>
  <c r="F2994" i="34" s="1"/>
  <c r="D2994" i="34"/>
  <c r="C2994" i="34"/>
  <c r="B2994" i="34"/>
  <c r="A2994" i="34"/>
  <c r="J2993" i="34"/>
  <c r="I2993" i="34"/>
  <c r="H2993" i="34"/>
  <c r="C2993" i="34"/>
  <c r="A2993" i="34"/>
  <c r="D2993" i="34" s="1"/>
  <c r="J2992" i="34"/>
  <c r="I2992" i="34"/>
  <c r="H2992" i="34"/>
  <c r="A2992" i="34"/>
  <c r="J2991" i="34"/>
  <c r="I2991" i="34"/>
  <c r="H2991" i="34"/>
  <c r="E2991" i="34"/>
  <c r="F2991" i="34" s="1"/>
  <c r="D2991" i="34"/>
  <c r="B2991" i="34"/>
  <c r="A2991" i="34"/>
  <c r="C2991" i="34" s="1"/>
  <c r="J2990" i="34"/>
  <c r="I2990" i="34"/>
  <c r="H2990" i="34"/>
  <c r="D2990" i="34"/>
  <c r="C2990" i="34"/>
  <c r="B2990" i="34"/>
  <c r="A2990" i="34"/>
  <c r="J2989" i="34"/>
  <c r="I2989" i="34"/>
  <c r="H2989" i="34"/>
  <c r="A2989" i="34"/>
  <c r="J2988" i="34"/>
  <c r="I2988" i="34"/>
  <c r="H2988" i="34"/>
  <c r="D2988" i="34"/>
  <c r="C2988" i="34"/>
  <c r="B2988" i="34"/>
  <c r="E2988" i="34" s="1"/>
  <c r="F2988" i="34" s="1"/>
  <c r="A2988" i="34"/>
  <c r="J2987" i="34"/>
  <c r="I2987" i="34"/>
  <c r="H2987" i="34"/>
  <c r="C2987" i="34"/>
  <c r="A2987" i="34"/>
  <c r="D2987" i="34" s="1"/>
  <c r="J2986" i="34"/>
  <c r="I2986" i="34"/>
  <c r="H2986" i="34"/>
  <c r="A2986" i="34"/>
  <c r="J2985" i="34"/>
  <c r="I2985" i="34"/>
  <c r="H2985" i="34"/>
  <c r="D2985" i="34"/>
  <c r="B2985" i="34"/>
  <c r="A2985" i="34"/>
  <c r="C2985" i="34" s="1"/>
  <c r="E2985" i="34" s="1"/>
  <c r="F2985" i="34" s="1"/>
  <c r="J2984" i="34"/>
  <c r="I2984" i="34"/>
  <c r="H2984" i="34"/>
  <c r="D2984" i="34"/>
  <c r="C2984" i="34"/>
  <c r="B2984" i="34"/>
  <c r="A2984" i="34"/>
  <c r="J2983" i="34"/>
  <c r="I2983" i="34"/>
  <c r="H2983" i="34"/>
  <c r="D2983" i="34"/>
  <c r="A2983" i="34"/>
  <c r="J2982" i="34"/>
  <c r="I2982" i="34"/>
  <c r="H2982" i="34"/>
  <c r="E2982" i="34"/>
  <c r="F2982" i="34" s="1"/>
  <c r="D2982" i="34"/>
  <c r="C2982" i="34"/>
  <c r="B2982" i="34"/>
  <c r="A2982" i="34"/>
  <c r="J2981" i="34"/>
  <c r="I2981" i="34"/>
  <c r="H2981" i="34"/>
  <c r="C2981" i="34"/>
  <c r="A2981" i="34"/>
  <c r="D2981" i="34" s="1"/>
  <c r="J2980" i="34"/>
  <c r="I2980" i="34"/>
  <c r="H2980" i="34"/>
  <c r="A2980" i="34"/>
  <c r="J2979" i="34"/>
  <c r="I2979" i="34"/>
  <c r="H2979" i="34"/>
  <c r="E2979" i="34"/>
  <c r="F2979" i="34" s="1"/>
  <c r="D2979" i="34"/>
  <c r="B2979" i="34"/>
  <c r="A2979" i="34"/>
  <c r="C2979" i="34" s="1"/>
  <c r="J2978" i="34"/>
  <c r="I2978" i="34"/>
  <c r="H2978" i="34"/>
  <c r="D2978" i="34"/>
  <c r="C2978" i="34"/>
  <c r="B2978" i="34"/>
  <c r="A2978" i="34"/>
  <c r="J2977" i="34"/>
  <c r="I2977" i="34"/>
  <c r="H2977" i="34"/>
  <c r="A2977" i="34"/>
  <c r="J2976" i="34"/>
  <c r="I2976" i="34"/>
  <c r="H2976" i="34"/>
  <c r="D2976" i="34"/>
  <c r="C2976" i="34"/>
  <c r="B2976" i="34"/>
  <c r="E2976" i="34" s="1"/>
  <c r="F2976" i="34" s="1"/>
  <c r="A2976" i="34"/>
  <c r="J2975" i="34"/>
  <c r="I2975" i="34"/>
  <c r="H2975" i="34"/>
  <c r="C2975" i="34"/>
  <c r="A2975" i="34"/>
  <c r="D2975" i="34" s="1"/>
  <c r="J2974" i="34"/>
  <c r="I2974" i="34"/>
  <c r="H2974" i="34"/>
  <c r="A2974" i="34"/>
  <c r="J2973" i="34"/>
  <c r="I2973" i="34"/>
  <c r="H2973" i="34"/>
  <c r="D2973" i="34"/>
  <c r="B2973" i="34"/>
  <c r="A2973" i="34"/>
  <c r="C2973" i="34" s="1"/>
  <c r="E2973" i="34" s="1"/>
  <c r="F2973" i="34" s="1"/>
  <c r="J2972" i="34"/>
  <c r="I2972" i="34"/>
  <c r="H2972" i="34"/>
  <c r="D2972" i="34"/>
  <c r="E2972" i="34" s="1"/>
  <c r="F2972" i="34" s="1"/>
  <c r="C2972" i="34"/>
  <c r="B2972" i="34"/>
  <c r="A2972" i="34"/>
  <c r="J2971" i="34"/>
  <c r="I2971" i="34"/>
  <c r="H2971" i="34"/>
  <c r="D2971" i="34"/>
  <c r="A2971" i="34"/>
  <c r="J2970" i="34"/>
  <c r="I2970" i="34"/>
  <c r="H2970" i="34"/>
  <c r="E2970" i="34"/>
  <c r="F2970" i="34" s="1"/>
  <c r="D2970" i="34"/>
  <c r="C2970" i="34"/>
  <c r="B2970" i="34"/>
  <c r="A2970" i="34"/>
  <c r="J2969" i="34"/>
  <c r="I2969" i="34"/>
  <c r="H2969" i="34"/>
  <c r="A2969" i="34"/>
  <c r="J2968" i="34"/>
  <c r="I2968" i="34"/>
  <c r="H2968" i="34"/>
  <c r="A2968" i="34"/>
  <c r="J2967" i="34"/>
  <c r="I2967" i="34"/>
  <c r="H2967" i="34"/>
  <c r="E2967" i="34"/>
  <c r="F2967" i="34" s="1"/>
  <c r="D2967" i="34"/>
  <c r="B2967" i="34"/>
  <c r="A2967" i="34"/>
  <c r="C2967" i="34" s="1"/>
  <c r="J2966" i="34"/>
  <c r="I2966" i="34"/>
  <c r="H2966" i="34"/>
  <c r="D2966" i="34"/>
  <c r="E2966" i="34" s="1"/>
  <c r="F2966" i="34" s="1"/>
  <c r="C2966" i="34"/>
  <c r="B2966" i="34"/>
  <c r="A2966" i="34"/>
  <c r="J2965" i="34"/>
  <c r="I2965" i="34"/>
  <c r="H2965" i="34"/>
  <c r="D2965" i="34"/>
  <c r="A2965" i="34"/>
  <c r="J2964" i="34"/>
  <c r="I2964" i="34"/>
  <c r="H2964" i="34"/>
  <c r="E2964" i="34"/>
  <c r="F2964" i="34" s="1"/>
  <c r="D2964" i="34"/>
  <c r="C2964" i="34"/>
  <c r="B2964" i="34"/>
  <c r="A2964" i="34"/>
  <c r="J2963" i="34"/>
  <c r="I2963" i="34"/>
  <c r="H2963" i="34"/>
  <c r="C2963" i="34"/>
  <c r="A2963" i="34"/>
  <c r="J2962" i="34"/>
  <c r="I2962" i="34"/>
  <c r="H2962" i="34"/>
  <c r="A2962" i="34"/>
  <c r="J2961" i="34"/>
  <c r="I2961" i="34"/>
  <c r="H2961" i="34"/>
  <c r="E2961" i="34"/>
  <c r="F2961" i="34" s="1"/>
  <c r="D2961" i="34"/>
  <c r="B2961" i="34"/>
  <c r="A2961" i="34"/>
  <c r="C2961" i="34" s="1"/>
  <c r="J2960" i="34"/>
  <c r="I2960" i="34"/>
  <c r="H2960" i="34"/>
  <c r="D2960" i="34"/>
  <c r="C2960" i="34"/>
  <c r="B2960" i="34"/>
  <c r="A2960" i="34"/>
  <c r="J2959" i="34"/>
  <c r="I2959" i="34"/>
  <c r="H2959" i="34"/>
  <c r="A2959" i="34"/>
  <c r="J2958" i="34"/>
  <c r="I2958" i="34"/>
  <c r="H2958" i="34"/>
  <c r="D2958" i="34"/>
  <c r="C2958" i="34"/>
  <c r="E2958" i="34" s="1"/>
  <c r="F2958" i="34" s="1"/>
  <c r="B2958" i="34"/>
  <c r="A2958" i="34"/>
  <c r="J2957" i="34"/>
  <c r="I2957" i="34"/>
  <c r="H2957" i="34"/>
  <c r="C2957" i="34"/>
  <c r="A2957" i="34"/>
  <c r="J2956" i="34"/>
  <c r="I2956" i="34"/>
  <c r="H2956" i="34"/>
  <c r="A2956" i="34"/>
  <c r="J2955" i="34"/>
  <c r="I2955" i="34"/>
  <c r="H2955" i="34"/>
  <c r="D2955" i="34"/>
  <c r="B2955" i="34"/>
  <c r="A2955" i="34"/>
  <c r="C2955" i="34" s="1"/>
  <c r="E2955" i="34" s="1"/>
  <c r="F2955" i="34" s="1"/>
  <c r="J2954" i="34"/>
  <c r="I2954" i="34"/>
  <c r="H2954" i="34"/>
  <c r="F2954" i="34"/>
  <c r="D2954" i="34"/>
  <c r="E2954" i="34" s="1"/>
  <c r="C2954" i="34"/>
  <c r="B2954" i="34"/>
  <c r="A2954" i="34"/>
  <c r="J2953" i="34"/>
  <c r="I2953" i="34"/>
  <c r="H2953" i="34"/>
  <c r="A2953" i="34"/>
  <c r="J2952" i="34"/>
  <c r="I2952" i="34"/>
  <c r="H2952" i="34"/>
  <c r="D2952" i="34"/>
  <c r="C2952" i="34"/>
  <c r="B2952" i="34"/>
  <c r="E2952" i="34" s="1"/>
  <c r="F2952" i="34" s="1"/>
  <c r="A2952" i="34"/>
  <c r="J2951" i="34"/>
  <c r="I2951" i="34"/>
  <c r="H2951" i="34"/>
  <c r="C2951" i="34"/>
  <c r="A2951" i="34"/>
  <c r="J2950" i="34"/>
  <c r="I2950" i="34"/>
  <c r="H2950" i="34"/>
  <c r="A2950" i="34"/>
  <c r="J2949" i="34"/>
  <c r="I2949" i="34"/>
  <c r="H2949" i="34"/>
  <c r="E2949" i="34"/>
  <c r="F2949" i="34" s="1"/>
  <c r="D2949" i="34"/>
  <c r="C2949" i="34"/>
  <c r="B2949" i="34"/>
  <c r="A2949" i="34"/>
  <c r="J2948" i="34"/>
  <c r="I2948" i="34"/>
  <c r="H2948" i="34"/>
  <c r="F2948" i="34"/>
  <c r="D2948" i="34"/>
  <c r="E2948" i="34" s="1"/>
  <c r="C2948" i="34"/>
  <c r="B2948" i="34"/>
  <c r="A2948" i="34"/>
  <c r="J2947" i="34"/>
  <c r="I2947" i="34"/>
  <c r="H2947" i="34"/>
  <c r="A2947" i="34"/>
  <c r="J2946" i="34"/>
  <c r="I2946" i="34"/>
  <c r="H2946" i="34"/>
  <c r="D2946" i="34"/>
  <c r="C2946" i="34"/>
  <c r="E2946" i="34" s="1"/>
  <c r="F2946" i="34" s="1"/>
  <c r="B2946" i="34"/>
  <c r="A2946" i="34"/>
  <c r="J2945" i="34"/>
  <c r="I2945" i="34"/>
  <c r="H2945" i="34"/>
  <c r="A2945" i="34"/>
  <c r="J2944" i="34"/>
  <c r="I2944" i="34"/>
  <c r="H2944" i="34"/>
  <c r="A2944" i="34"/>
  <c r="J2943" i="34"/>
  <c r="I2943" i="34"/>
  <c r="H2943" i="34"/>
  <c r="E2943" i="34"/>
  <c r="F2943" i="34" s="1"/>
  <c r="D2943" i="34"/>
  <c r="C2943" i="34"/>
  <c r="B2943" i="34"/>
  <c r="A2943" i="34"/>
  <c r="J2942" i="34"/>
  <c r="I2942" i="34"/>
  <c r="H2942" i="34"/>
  <c r="F2942" i="34"/>
  <c r="D2942" i="34"/>
  <c r="E2942" i="34" s="1"/>
  <c r="C2942" i="34"/>
  <c r="B2942" i="34"/>
  <c r="A2942" i="34"/>
  <c r="J2941" i="34"/>
  <c r="I2941" i="34"/>
  <c r="H2941" i="34"/>
  <c r="A2941" i="34"/>
  <c r="J2940" i="34"/>
  <c r="I2940" i="34"/>
  <c r="H2940" i="34"/>
  <c r="D2940" i="34"/>
  <c r="C2940" i="34"/>
  <c r="B2940" i="34"/>
  <c r="E2940" i="34" s="1"/>
  <c r="F2940" i="34" s="1"/>
  <c r="A2940" i="34"/>
  <c r="J2939" i="34"/>
  <c r="I2939" i="34"/>
  <c r="H2939" i="34"/>
  <c r="C2939" i="34"/>
  <c r="A2939" i="34"/>
  <c r="J2938" i="34"/>
  <c r="I2938" i="34"/>
  <c r="H2938" i="34"/>
  <c r="A2938" i="34"/>
  <c r="J2937" i="34"/>
  <c r="I2937" i="34"/>
  <c r="H2937" i="34"/>
  <c r="E2937" i="34"/>
  <c r="F2937" i="34" s="1"/>
  <c r="D2937" i="34"/>
  <c r="C2937" i="34"/>
  <c r="B2937" i="34"/>
  <c r="A2937" i="34"/>
  <c r="J2936" i="34"/>
  <c r="I2936" i="34"/>
  <c r="H2936" i="34"/>
  <c r="F2936" i="34"/>
  <c r="D2936" i="34"/>
  <c r="E2936" i="34" s="1"/>
  <c r="C2936" i="34"/>
  <c r="B2936" i="34"/>
  <c r="A2936" i="34"/>
  <c r="J2935" i="34"/>
  <c r="I2935" i="34"/>
  <c r="H2935" i="34"/>
  <c r="A2935" i="34"/>
  <c r="J2934" i="34"/>
  <c r="I2934" i="34"/>
  <c r="H2934" i="34"/>
  <c r="D2934" i="34"/>
  <c r="C2934" i="34"/>
  <c r="E2934" i="34" s="1"/>
  <c r="F2934" i="34" s="1"/>
  <c r="B2934" i="34"/>
  <c r="A2934" i="34"/>
  <c r="J2933" i="34"/>
  <c r="I2933" i="34"/>
  <c r="H2933" i="34"/>
  <c r="A2933" i="34"/>
  <c r="J2932" i="34"/>
  <c r="I2932" i="34"/>
  <c r="H2932" i="34"/>
  <c r="A2932" i="34"/>
  <c r="J2931" i="34"/>
  <c r="I2931" i="34"/>
  <c r="H2931" i="34"/>
  <c r="E2931" i="34"/>
  <c r="F2931" i="34" s="1"/>
  <c r="D2931" i="34"/>
  <c r="C2931" i="34"/>
  <c r="B2931" i="34"/>
  <c r="A2931" i="34"/>
  <c r="J2930" i="34"/>
  <c r="I2930" i="34"/>
  <c r="H2930" i="34"/>
  <c r="F2930" i="34"/>
  <c r="D2930" i="34"/>
  <c r="E2930" i="34" s="1"/>
  <c r="C2930" i="34"/>
  <c r="B2930" i="34"/>
  <c r="A2930" i="34"/>
  <c r="J2929" i="34"/>
  <c r="I2929" i="34"/>
  <c r="H2929" i="34"/>
  <c r="A2929" i="34"/>
  <c r="J2928" i="34"/>
  <c r="I2928" i="34"/>
  <c r="H2928" i="34"/>
  <c r="D2928" i="34"/>
  <c r="C2928" i="34"/>
  <c r="B2928" i="34"/>
  <c r="E2928" i="34" s="1"/>
  <c r="F2928" i="34" s="1"/>
  <c r="A2928" i="34"/>
  <c r="J2927" i="34"/>
  <c r="I2927" i="34"/>
  <c r="H2927" i="34"/>
  <c r="C2927" i="34"/>
  <c r="A2927" i="34"/>
  <c r="J2926" i="34"/>
  <c r="I2926" i="34"/>
  <c r="H2926" i="34"/>
  <c r="A2926" i="34"/>
  <c r="J2925" i="34"/>
  <c r="I2925" i="34"/>
  <c r="H2925" i="34"/>
  <c r="E2925" i="34"/>
  <c r="F2925" i="34" s="1"/>
  <c r="D2925" i="34"/>
  <c r="C2925" i="34"/>
  <c r="B2925" i="34"/>
  <c r="A2925" i="34"/>
  <c r="J2924" i="34"/>
  <c r="I2924" i="34"/>
  <c r="H2924" i="34"/>
  <c r="F2924" i="34"/>
  <c r="D2924" i="34"/>
  <c r="E2924" i="34" s="1"/>
  <c r="C2924" i="34"/>
  <c r="B2924" i="34"/>
  <c r="A2924" i="34"/>
  <c r="J2923" i="34"/>
  <c r="I2923" i="34"/>
  <c r="H2923" i="34"/>
  <c r="A2923" i="34"/>
  <c r="J2922" i="34"/>
  <c r="I2922" i="34"/>
  <c r="H2922" i="34"/>
  <c r="D2922" i="34"/>
  <c r="E2922" i="34" s="1"/>
  <c r="F2922" i="34" s="1"/>
  <c r="C2922" i="34"/>
  <c r="B2922" i="34"/>
  <c r="A2922" i="34"/>
  <c r="J2921" i="34"/>
  <c r="I2921" i="34"/>
  <c r="H2921" i="34"/>
  <c r="A2921" i="34"/>
  <c r="D2921" i="34" s="1"/>
  <c r="J2920" i="34"/>
  <c r="I2920" i="34"/>
  <c r="H2920" i="34"/>
  <c r="D2920" i="34"/>
  <c r="A2920" i="34"/>
  <c r="J2919" i="34"/>
  <c r="I2919" i="34"/>
  <c r="H2919" i="34"/>
  <c r="D2919" i="34"/>
  <c r="E2919" i="34" s="1"/>
  <c r="F2919" i="34" s="1"/>
  <c r="C2919" i="34"/>
  <c r="B2919" i="34"/>
  <c r="A2919" i="34"/>
  <c r="J2918" i="34"/>
  <c r="I2918" i="34"/>
  <c r="H2918" i="34"/>
  <c r="D2918" i="34"/>
  <c r="E2918" i="34" s="1"/>
  <c r="F2918" i="34" s="1"/>
  <c r="C2918" i="34"/>
  <c r="B2918" i="34"/>
  <c r="A2918" i="34"/>
  <c r="J2917" i="34"/>
  <c r="I2917" i="34"/>
  <c r="H2917" i="34"/>
  <c r="A2917" i="34"/>
  <c r="C2917" i="34" s="1"/>
  <c r="J2916" i="34"/>
  <c r="I2916" i="34"/>
  <c r="H2916" i="34"/>
  <c r="D2916" i="34"/>
  <c r="E2916" i="34" s="1"/>
  <c r="F2916" i="34" s="1"/>
  <c r="C2916" i="34"/>
  <c r="B2916" i="34"/>
  <c r="A2916" i="34"/>
  <c r="J2915" i="34"/>
  <c r="I2915" i="34"/>
  <c r="H2915" i="34"/>
  <c r="A2915" i="34"/>
  <c r="D2915" i="34" s="1"/>
  <c r="J2914" i="34"/>
  <c r="I2914" i="34"/>
  <c r="H2914" i="34"/>
  <c r="D2914" i="34"/>
  <c r="A2914" i="34"/>
  <c r="J2913" i="34"/>
  <c r="I2913" i="34"/>
  <c r="H2913" i="34"/>
  <c r="D2913" i="34"/>
  <c r="C2913" i="34"/>
  <c r="B2913" i="34"/>
  <c r="E2913" i="34" s="1"/>
  <c r="F2913" i="34" s="1"/>
  <c r="A2913" i="34"/>
  <c r="J2912" i="34"/>
  <c r="I2912" i="34"/>
  <c r="H2912" i="34"/>
  <c r="D2912" i="34"/>
  <c r="C2912" i="34"/>
  <c r="B2912" i="34"/>
  <c r="A2912" i="34"/>
  <c r="J2911" i="34"/>
  <c r="I2911" i="34"/>
  <c r="H2911" i="34"/>
  <c r="B2911" i="34"/>
  <c r="A2911" i="34"/>
  <c r="C2911" i="34" s="1"/>
  <c r="J2910" i="34"/>
  <c r="I2910" i="34"/>
  <c r="H2910" i="34"/>
  <c r="E2910" i="34"/>
  <c r="F2910" i="34" s="1"/>
  <c r="D2910" i="34"/>
  <c r="C2910" i="34"/>
  <c r="B2910" i="34"/>
  <c r="A2910" i="34"/>
  <c r="J2909" i="34"/>
  <c r="I2909" i="34"/>
  <c r="H2909" i="34"/>
  <c r="A2909" i="34"/>
  <c r="J2908" i="34"/>
  <c r="I2908" i="34"/>
  <c r="H2908" i="34"/>
  <c r="D2908" i="34"/>
  <c r="A2908" i="34"/>
  <c r="J2907" i="34"/>
  <c r="I2907" i="34"/>
  <c r="H2907" i="34"/>
  <c r="F2907" i="34"/>
  <c r="E2907" i="34"/>
  <c r="D2907" i="34"/>
  <c r="C2907" i="34"/>
  <c r="B2907" i="34"/>
  <c r="A2907" i="34"/>
  <c r="J2906" i="34"/>
  <c r="I2906" i="34"/>
  <c r="H2906" i="34"/>
  <c r="C2906" i="34"/>
  <c r="B2906" i="34"/>
  <c r="A2906" i="34"/>
  <c r="D2906" i="34" s="1"/>
  <c r="E2906" i="34" s="1"/>
  <c r="F2906" i="34" s="1"/>
  <c r="J2905" i="34"/>
  <c r="I2905" i="34"/>
  <c r="H2905" i="34"/>
  <c r="B2905" i="34"/>
  <c r="A2905" i="34"/>
  <c r="C2905" i="34" s="1"/>
  <c r="J2904" i="34"/>
  <c r="I2904" i="34"/>
  <c r="H2904" i="34"/>
  <c r="D2904" i="34"/>
  <c r="E2904" i="34" s="1"/>
  <c r="F2904" i="34" s="1"/>
  <c r="C2904" i="34"/>
  <c r="B2904" i="34"/>
  <c r="A2904" i="34"/>
  <c r="J2903" i="34"/>
  <c r="I2903" i="34"/>
  <c r="H2903" i="34"/>
  <c r="C2903" i="34"/>
  <c r="B2903" i="34"/>
  <c r="A2903" i="34"/>
  <c r="D2903" i="34" s="1"/>
  <c r="J2902" i="34"/>
  <c r="I2902" i="34"/>
  <c r="H2902" i="34"/>
  <c r="D2902" i="34"/>
  <c r="A2902" i="34"/>
  <c r="J2901" i="34"/>
  <c r="I2901" i="34"/>
  <c r="H2901" i="34"/>
  <c r="D2901" i="34"/>
  <c r="C2901" i="34"/>
  <c r="B2901" i="34"/>
  <c r="E2901" i="34" s="1"/>
  <c r="F2901" i="34" s="1"/>
  <c r="A2901" i="34"/>
  <c r="J2900" i="34"/>
  <c r="I2900" i="34"/>
  <c r="H2900" i="34"/>
  <c r="F2900" i="34"/>
  <c r="D2900" i="34"/>
  <c r="E2900" i="34" s="1"/>
  <c r="C2900" i="34"/>
  <c r="B2900" i="34"/>
  <c r="A2900" i="34"/>
  <c r="J2899" i="34"/>
  <c r="I2899" i="34"/>
  <c r="H2899" i="34"/>
  <c r="D2899" i="34"/>
  <c r="E2899" i="34" s="1"/>
  <c r="F2899" i="34" s="1"/>
  <c r="B2899" i="34"/>
  <c r="A2899" i="34"/>
  <c r="C2899" i="34" s="1"/>
  <c r="J2898" i="34"/>
  <c r="I2898" i="34"/>
  <c r="H2898" i="34"/>
  <c r="E2898" i="34"/>
  <c r="F2898" i="34" s="1"/>
  <c r="D2898" i="34"/>
  <c r="C2898" i="34"/>
  <c r="B2898" i="34"/>
  <c r="A2898" i="34"/>
  <c r="J2897" i="34"/>
  <c r="I2897" i="34"/>
  <c r="H2897" i="34"/>
  <c r="B2897" i="34"/>
  <c r="A2897" i="34"/>
  <c r="D2897" i="34" s="1"/>
  <c r="J2896" i="34"/>
  <c r="I2896" i="34"/>
  <c r="H2896" i="34"/>
  <c r="F2896" i="34"/>
  <c r="E2896" i="34"/>
  <c r="D2896" i="34"/>
  <c r="B2896" i="34"/>
  <c r="A2896" i="34"/>
  <c r="C2896" i="34" s="1"/>
  <c r="J2895" i="34"/>
  <c r="I2895" i="34"/>
  <c r="H2895" i="34"/>
  <c r="D2895" i="34"/>
  <c r="C2895" i="34"/>
  <c r="E2895" i="34" s="1"/>
  <c r="F2895" i="34" s="1"/>
  <c r="B2895" i="34"/>
  <c r="A2895" i="34"/>
  <c r="J2894" i="34"/>
  <c r="I2894" i="34"/>
  <c r="H2894" i="34"/>
  <c r="D2894" i="34"/>
  <c r="B2894" i="34"/>
  <c r="A2894" i="34"/>
  <c r="C2894" i="34" s="1"/>
  <c r="J2893" i="34"/>
  <c r="I2893" i="34"/>
  <c r="H2893" i="34"/>
  <c r="B2893" i="34"/>
  <c r="A2893" i="34"/>
  <c r="C2893" i="34" s="1"/>
  <c r="J2892" i="34"/>
  <c r="I2892" i="34"/>
  <c r="H2892" i="34"/>
  <c r="F2892" i="34"/>
  <c r="E2892" i="34"/>
  <c r="D2892" i="34"/>
  <c r="C2892" i="34"/>
  <c r="B2892" i="34"/>
  <c r="A2892" i="34"/>
  <c r="J2891" i="34"/>
  <c r="I2891" i="34"/>
  <c r="H2891" i="34"/>
  <c r="C2891" i="34"/>
  <c r="B2891" i="34"/>
  <c r="A2891" i="34"/>
  <c r="D2891" i="34" s="1"/>
  <c r="J2890" i="34"/>
  <c r="I2890" i="34"/>
  <c r="H2890" i="34"/>
  <c r="B2890" i="34"/>
  <c r="A2890" i="34"/>
  <c r="C2890" i="34" s="1"/>
  <c r="J2889" i="34"/>
  <c r="I2889" i="34"/>
  <c r="H2889" i="34"/>
  <c r="D2889" i="34"/>
  <c r="C2889" i="34"/>
  <c r="B2889" i="34"/>
  <c r="E2889" i="34" s="1"/>
  <c r="F2889" i="34" s="1"/>
  <c r="A2889" i="34"/>
  <c r="J2888" i="34"/>
  <c r="I2888" i="34"/>
  <c r="H2888" i="34"/>
  <c r="F2888" i="34"/>
  <c r="D2888" i="34"/>
  <c r="E2888" i="34" s="1"/>
  <c r="C2888" i="34"/>
  <c r="B2888" i="34"/>
  <c r="A2888" i="34"/>
  <c r="J2887" i="34"/>
  <c r="I2887" i="34"/>
  <c r="H2887" i="34"/>
  <c r="D2887" i="34"/>
  <c r="E2887" i="34" s="1"/>
  <c r="F2887" i="34" s="1"/>
  <c r="B2887" i="34"/>
  <c r="A2887" i="34"/>
  <c r="C2887" i="34" s="1"/>
  <c r="J2886" i="34"/>
  <c r="I2886" i="34"/>
  <c r="H2886" i="34"/>
  <c r="E2886" i="34"/>
  <c r="F2886" i="34" s="1"/>
  <c r="D2886" i="34"/>
  <c r="C2886" i="34"/>
  <c r="B2886" i="34"/>
  <c r="A2886" i="34"/>
  <c r="J2885" i="34"/>
  <c r="I2885" i="34"/>
  <c r="H2885" i="34"/>
  <c r="B2885" i="34"/>
  <c r="A2885" i="34"/>
  <c r="D2885" i="34" s="1"/>
  <c r="J2884" i="34"/>
  <c r="I2884" i="34"/>
  <c r="H2884" i="34"/>
  <c r="F2884" i="34"/>
  <c r="E2884" i="34"/>
  <c r="D2884" i="34"/>
  <c r="B2884" i="34"/>
  <c r="A2884" i="34"/>
  <c r="C2884" i="34" s="1"/>
  <c r="J2883" i="34"/>
  <c r="I2883" i="34"/>
  <c r="H2883" i="34"/>
  <c r="D2883" i="34"/>
  <c r="C2883" i="34"/>
  <c r="E2883" i="34" s="1"/>
  <c r="F2883" i="34" s="1"/>
  <c r="B2883" i="34"/>
  <c r="A2883" i="34"/>
  <c r="J2882" i="34"/>
  <c r="I2882" i="34"/>
  <c r="H2882" i="34"/>
  <c r="D2882" i="34"/>
  <c r="B2882" i="34"/>
  <c r="A2882" i="34"/>
  <c r="C2882" i="34" s="1"/>
  <c r="J2881" i="34"/>
  <c r="I2881" i="34"/>
  <c r="H2881" i="34"/>
  <c r="B2881" i="34"/>
  <c r="A2881" i="34"/>
  <c r="C2881" i="34" s="1"/>
  <c r="J2880" i="34"/>
  <c r="I2880" i="34"/>
  <c r="H2880" i="34"/>
  <c r="F2880" i="34"/>
  <c r="E2880" i="34"/>
  <c r="D2880" i="34"/>
  <c r="C2880" i="34"/>
  <c r="B2880" i="34"/>
  <c r="A2880" i="34"/>
  <c r="J2879" i="34"/>
  <c r="I2879" i="34"/>
  <c r="H2879" i="34"/>
  <c r="C2879" i="34"/>
  <c r="B2879" i="34"/>
  <c r="A2879" i="34"/>
  <c r="D2879" i="34" s="1"/>
  <c r="E2879" i="34" s="1"/>
  <c r="F2879" i="34" s="1"/>
  <c r="J2878" i="34"/>
  <c r="I2878" i="34"/>
  <c r="H2878" i="34"/>
  <c r="A2878" i="34"/>
  <c r="J2877" i="34"/>
  <c r="I2877" i="34"/>
  <c r="H2877" i="34"/>
  <c r="D2877" i="34"/>
  <c r="A2877" i="34"/>
  <c r="C2877" i="34" s="1"/>
  <c r="J2876" i="34"/>
  <c r="I2876" i="34"/>
  <c r="H2876" i="34"/>
  <c r="B2876" i="34"/>
  <c r="A2876" i="34"/>
  <c r="D2876" i="34" s="1"/>
  <c r="J2875" i="34"/>
  <c r="I2875" i="34"/>
  <c r="H2875" i="34"/>
  <c r="C2875" i="34"/>
  <c r="A2875" i="34"/>
  <c r="D2875" i="34" s="1"/>
  <c r="J2874" i="34"/>
  <c r="I2874" i="34"/>
  <c r="H2874" i="34"/>
  <c r="E2874" i="34"/>
  <c r="F2874" i="34" s="1"/>
  <c r="D2874" i="34"/>
  <c r="C2874" i="34"/>
  <c r="A2874" i="34"/>
  <c r="B2874" i="34" s="1"/>
  <c r="J2873" i="34"/>
  <c r="I2873" i="34"/>
  <c r="H2873" i="34"/>
  <c r="C2873" i="34"/>
  <c r="B2873" i="34"/>
  <c r="A2873" i="34"/>
  <c r="D2873" i="34" s="1"/>
  <c r="E2873" i="34" s="1"/>
  <c r="F2873" i="34" s="1"/>
  <c r="J2872" i="34"/>
  <c r="I2872" i="34"/>
  <c r="H2872" i="34"/>
  <c r="A2872" i="34"/>
  <c r="J2871" i="34"/>
  <c r="I2871" i="34"/>
  <c r="H2871" i="34"/>
  <c r="D2871" i="34"/>
  <c r="A2871" i="34"/>
  <c r="C2871" i="34" s="1"/>
  <c r="J2870" i="34"/>
  <c r="I2870" i="34"/>
  <c r="H2870" i="34"/>
  <c r="B2870" i="34"/>
  <c r="A2870" i="34"/>
  <c r="D2870" i="34" s="1"/>
  <c r="J2869" i="34"/>
  <c r="I2869" i="34"/>
  <c r="H2869" i="34"/>
  <c r="C2869" i="34"/>
  <c r="A2869" i="34"/>
  <c r="D2869" i="34" s="1"/>
  <c r="J2868" i="34"/>
  <c r="I2868" i="34"/>
  <c r="H2868" i="34"/>
  <c r="D2868" i="34"/>
  <c r="C2868" i="34"/>
  <c r="A2868" i="34"/>
  <c r="B2868" i="34" s="1"/>
  <c r="E2868" i="34" s="1"/>
  <c r="F2868" i="34" s="1"/>
  <c r="J2867" i="34"/>
  <c r="I2867" i="34"/>
  <c r="H2867" i="34"/>
  <c r="C2867" i="34"/>
  <c r="B2867" i="34"/>
  <c r="A2867" i="34"/>
  <c r="D2867" i="34" s="1"/>
  <c r="E2867" i="34" s="1"/>
  <c r="F2867" i="34" s="1"/>
  <c r="J2866" i="34"/>
  <c r="I2866" i="34"/>
  <c r="H2866" i="34"/>
  <c r="A2866" i="34"/>
  <c r="J2865" i="34"/>
  <c r="I2865" i="34"/>
  <c r="H2865" i="34"/>
  <c r="D2865" i="34"/>
  <c r="A2865" i="34"/>
  <c r="C2865" i="34" s="1"/>
  <c r="J2864" i="34"/>
  <c r="I2864" i="34"/>
  <c r="H2864" i="34"/>
  <c r="B2864" i="34"/>
  <c r="A2864" i="34"/>
  <c r="D2864" i="34" s="1"/>
  <c r="J2863" i="34"/>
  <c r="I2863" i="34"/>
  <c r="H2863" i="34"/>
  <c r="C2863" i="34"/>
  <c r="A2863" i="34"/>
  <c r="D2863" i="34" s="1"/>
  <c r="J2862" i="34"/>
  <c r="I2862" i="34"/>
  <c r="H2862" i="34"/>
  <c r="D2862" i="34"/>
  <c r="C2862" i="34"/>
  <c r="A2862" i="34"/>
  <c r="B2862" i="34" s="1"/>
  <c r="E2862" i="34" s="1"/>
  <c r="F2862" i="34" s="1"/>
  <c r="J2861" i="34"/>
  <c r="I2861" i="34"/>
  <c r="H2861" i="34"/>
  <c r="C2861" i="34"/>
  <c r="B2861" i="34"/>
  <c r="A2861" i="34"/>
  <c r="D2861" i="34" s="1"/>
  <c r="E2861" i="34" s="1"/>
  <c r="F2861" i="34" s="1"/>
  <c r="J2860" i="34"/>
  <c r="I2860" i="34"/>
  <c r="H2860" i="34"/>
  <c r="A2860" i="34"/>
  <c r="J2859" i="34"/>
  <c r="I2859" i="34"/>
  <c r="H2859" i="34"/>
  <c r="D2859" i="34"/>
  <c r="A2859" i="34"/>
  <c r="C2859" i="34" s="1"/>
  <c r="J2858" i="34"/>
  <c r="I2858" i="34"/>
  <c r="H2858" i="34"/>
  <c r="B2858" i="34"/>
  <c r="A2858" i="34"/>
  <c r="D2858" i="34" s="1"/>
  <c r="J2857" i="34"/>
  <c r="I2857" i="34"/>
  <c r="H2857" i="34"/>
  <c r="C2857" i="34"/>
  <c r="A2857" i="34"/>
  <c r="D2857" i="34" s="1"/>
  <c r="J2856" i="34"/>
  <c r="I2856" i="34"/>
  <c r="H2856" i="34"/>
  <c r="E2856" i="34"/>
  <c r="F2856" i="34" s="1"/>
  <c r="D2856" i="34"/>
  <c r="C2856" i="34"/>
  <c r="A2856" i="34"/>
  <c r="B2856" i="34" s="1"/>
  <c r="J2855" i="34"/>
  <c r="I2855" i="34"/>
  <c r="H2855" i="34"/>
  <c r="C2855" i="34"/>
  <c r="B2855" i="34"/>
  <c r="A2855" i="34"/>
  <c r="D2855" i="34" s="1"/>
  <c r="E2855" i="34" s="1"/>
  <c r="F2855" i="34" s="1"/>
  <c r="J2854" i="34"/>
  <c r="I2854" i="34"/>
  <c r="H2854" i="34"/>
  <c r="A2854" i="34"/>
  <c r="J2853" i="34"/>
  <c r="I2853" i="34"/>
  <c r="H2853" i="34"/>
  <c r="D2853" i="34"/>
  <c r="A2853" i="34"/>
  <c r="C2853" i="34" s="1"/>
  <c r="J2852" i="34"/>
  <c r="I2852" i="34"/>
  <c r="H2852" i="34"/>
  <c r="B2852" i="34"/>
  <c r="A2852" i="34"/>
  <c r="D2852" i="34" s="1"/>
  <c r="J2851" i="34"/>
  <c r="I2851" i="34"/>
  <c r="H2851" i="34"/>
  <c r="C2851" i="34"/>
  <c r="A2851" i="34"/>
  <c r="D2851" i="34" s="1"/>
  <c r="J2850" i="34"/>
  <c r="I2850" i="34"/>
  <c r="H2850" i="34"/>
  <c r="E2850" i="34"/>
  <c r="F2850" i="34" s="1"/>
  <c r="D2850" i="34"/>
  <c r="C2850" i="34"/>
  <c r="A2850" i="34"/>
  <c r="B2850" i="34" s="1"/>
  <c r="J2849" i="34"/>
  <c r="I2849" i="34"/>
  <c r="H2849" i="34"/>
  <c r="C2849" i="34"/>
  <c r="B2849" i="34"/>
  <c r="A2849" i="34"/>
  <c r="D2849" i="34" s="1"/>
  <c r="E2849" i="34" s="1"/>
  <c r="F2849" i="34" s="1"/>
  <c r="J2848" i="34"/>
  <c r="I2848" i="34"/>
  <c r="H2848" i="34"/>
  <c r="A2848" i="34"/>
  <c r="J2847" i="34"/>
  <c r="I2847" i="34"/>
  <c r="H2847" i="34"/>
  <c r="D2847" i="34"/>
  <c r="A2847" i="34"/>
  <c r="C2847" i="34" s="1"/>
  <c r="J2846" i="34"/>
  <c r="I2846" i="34"/>
  <c r="H2846" i="34"/>
  <c r="B2846" i="34"/>
  <c r="A2846" i="34"/>
  <c r="D2846" i="34" s="1"/>
  <c r="J2845" i="34"/>
  <c r="I2845" i="34"/>
  <c r="H2845" i="34"/>
  <c r="C2845" i="34"/>
  <c r="A2845" i="34"/>
  <c r="D2845" i="34" s="1"/>
  <c r="J2844" i="34"/>
  <c r="I2844" i="34"/>
  <c r="H2844" i="34"/>
  <c r="A2844" i="34"/>
  <c r="J2843" i="34"/>
  <c r="I2843" i="34"/>
  <c r="H2843" i="34"/>
  <c r="A2843" i="34"/>
  <c r="D2843" i="34" s="1"/>
  <c r="J2842" i="34"/>
  <c r="I2842" i="34"/>
  <c r="H2842" i="34"/>
  <c r="A2842" i="34"/>
  <c r="J2841" i="34"/>
  <c r="I2841" i="34"/>
  <c r="H2841" i="34"/>
  <c r="A2841" i="34"/>
  <c r="C2841" i="34" s="1"/>
  <c r="J2840" i="34"/>
  <c r="I2840" i="34"/>
  <c r="H2840" i="34"/>
  <c r="A2840" i="34"/>
  <c r="D2840" i="34" s="1"/>
  <c r="J2839" i="34"/>
  <c r="I2839" i="34"/>
  <c r="H2839" i="34"/>
  <c r="A2839" i="34"/>
  <c r="D2839" i="34" s="1"/>
  <c r="J2838" i="34"/>
  <c r="I2838" i="34"/>
  <c r="H2838" i="34"/>
  <c r="A2838" i="34"/>
  <c r="J2837" i="34"/>
  <c r="I2837" i="34"/>
  <c r="H2837" i="34"/>
  <c r="A2837" i="34"/>
  <c r="D2837" i="34" s="1"/>
  <c r="J2836" i="34"/>
  <c r="I2836" i="34"/>
  <c r="H2836" i="34"/>
  <c r="A2836" i="34"/>
  <c r="J2835" i="34"/>
  <c r="I2835" i="34"/>
  <c r="H2835" i="34"/>
  <c r="A2835" i="34"/>
  <c r="C2835" i="34" s="1"/>
  <c r="J2834" i="34"/>
  <c r="I2834" i="34"/>
  <c r="H2834" i="34"/>
  <c r="A2834" i="34"/>
  <c r="D2834" i="34" s="1"/>
  <c r="J2833" i="34"/>
  <c r="I2833" i="34"/>
  <c r="H2833" i="34"/>
  <c r="A2833" i="34"/>
  <c r="D2833" i="34" s="1"/>
  <c r="J2832" i="34"/>
  <c r="I2832" i="34"/>
  <c r="H2832" i="34"/>
  <c r="A2832" i="34"/>
  <c r="B2832" i="34" s="1"/>
  <c r="J2831" i="34"/>
  <c r="I2831" i="34"/>
  <c r="H2831" i="34"/>
  <c r="A2831" i="34"/>
  <c r="D2831" i="34" s="1"/>
  <c r="J2830" i="34"/>
  <c r="I2830" i="34"/>
  <c r="H2830" i="34"/>
  <c r="A2830" i="34"/>
  <c r="J2829" i="34"/>
  <c r="I2829" i="34"/>
  <c r="H2829" i="34"/>
  <c r="A2829" i="34"/>
  <c r="C2829" i="34" s="1"/>
  <c r="J2828" i="34"/>
  <c r="I2828" i="34"/>
  <c r="H2828" i="34"/>
  <c r="A2828" i="34"/>
  <c r="J2827" i="34"/>
  <c r="I2827" i="34"/>
  <c r="H2827" i="34"/>
  <c r="A2827" i="34"/>
  <c r="D2827" i="34" s="1"/>
  <c r="J2826" i="34"/>
  <c r="I2826" i="34"/>
  <c r="H2826" i="34"/>
  <c r="A2826" i="34"/>
  <c r="B2826" i="34" s="1"/>
  <c r="J2825" i="34"/>
  <c r="I2825" i="34"/>
  <c r="H2825" i="34"/>
  <c r="A2825" i="34"/>
  <c r="J2824" i="34"/>
  <c r="I2824" i="34"/>
  <c r="H2824" i="34"/>
  <c r="A2824" i="34"/>
  <c r="J2823" i="34"/>
  <c r="I2823" i="34"/>
  <c r="H2823" i="34"/>
  <c r="A2823" i="34"/>
  <c r="C2823" i="34" s="1"/>
  <c r="J2822" i="34"/>
  <c r="I2822" i="34"/>
  <c r="H2822" i="34"/>
  <c r="A2822" i="34"/>
  <c r="D2822" i="34" s="1"/>
  <c r="J2821" i="34"/>
  <c r="I2821" i="34"/>
  <c r="H2821" i="34"/>
  <c r="A2821" i="34"/>
  <c r="J2820" i="34"/>
  <c r="I2820" i="34"/>
  <c r="H2820" i="34"/>
  <c r="A2820" i="34"/>
  <c r="B2820" i="34" s="1"/>
  <c r="J2819" i="34"/>
  <c r="I2819" i="34"/>
  <c r="H2819" i="34"/>
  <c r="A2819" i="34"/>
  <c r="J2818" i="34"/>
  <c r="I2818" i="34"/>
  <c r="H2818" i="34"/>
  <c r="A2818" i="34"/>
  <c r="J2817" i="34"/>
  <c r="I2817" i="34"/>
  <c r="H2817" i="34"/>
  <c r="A2817" i="34"/>
  <c r="C2817" i="34" s="1"/>
  <c r="J2816" i="34"/>
  <c r="I2816" i="34"/>
  <c r="H2816" i="34"/>
  <c r="A2816" i="34"/>
  <c r="D2816" i="34" s="1"/>
  <c r="J2815" i="34"/>
  <c r="I2815" i="34"/>
  <c r="H2815" i="34"/>
  <c r="A2815" i="34"/>
  <c r="D2815" i="34" s="1"/>
  <c r="J2814" i="34"/>
  <c r="I2814" i="34"/>
  <c r="H2814" i="34"/>
  <c r="A2814" i="34"/>
  <c r="J2813" i="34"/>
  <c r="I2813" i="34"/>
  <c r="H2813" i="34"/>
  <c r="A2813" i="34"/>
  <c r="D2813" i="34" s="1"/>
  <c r="J2812" i="34"/>
  <c r="I2812" i="34"/>
  <c r="H2812" i="34"/>
  <c r="A2812" i="34"/>
  <c r="J2811" i="34"/>
  <c r="I2811" i="34"/>
  <c r="H2811" i="34"/>
  <c r="A2811" i="34"/>
  <c r="C2811" i="34" s="1"/>
  <c r="J2810" i="34"/>
  <c r="I2810" i="34"/>
  <c r="H2810" i="34"/>
  <c r="A2810" i="34"/>
  <c r="D2810" i="34" s="1"/>
  <c r="J2809" i="34"/>
  <c r="I2809" i="34"/>
  <c r="H2809" i="34"/>
  <c r="A2809" i="34"/>
  <c r="D2809" i="34" s="1"/>
  <c r="J2808" i="34"/>
  <c r="I2808" i="34"/>
  <c r="H2808" i="34"/>
  <c r="A2808" i="34"/>
  <c r="B2808" i="34" s="1"/>
  <c r="J2807" i="34"/>
  <c r="I2807" i="34"/>
  <c r="H2807" i="34"/>
  <c r="A2807" i="34"/>
  <c r="D2807" i="34" s="1"/>
  <c r="J2806" i="34"/>
  <c r="I2806" i="34"/>
  <c r="H2806" i="34"/>
  <c r="A2806" i="34"/>
  <c r="J2805" i="34"/>
  <c r="I2805" i="34"/>
  <c r="H2805" i="34"/>
  <c r="A2805" i="34"/>
  <c r="C2805" i="34" s="1"/>
  <c r="J2804" i="34"/>
  <c r="I2804" i="34"/>
  <c r="H2804" i="34"/>
  <c r="A2804" i="34"/>
  <c r="D2804" i="34" s="1"/>
  <c r="J2803" i="34"/>
  <c r="I2803" i="34"/>
  <c r="H2803" i="34"/>
  <c r="A2803" i="34"/>
  <c r="D2803" i="34" s="1"/>
  <c r="J2802" i="34"/>
  <c r="I2802" i="34"/>
  <c r="H2802" i="34"/>
  <c r="A2802" i="34"/>
  <c r="B2802" i="34" s="1"/>
  <c r="J2801" i="34"/>
  <c r="I2801" i="34"/>
  <c r="H2801" i="34"/>
  <c r="A2801" i="34"/>
  <c r="D2801" i="34" s="1"/>
  <c r="J2800" i="34"/>
  <c r="I2800" i="34"/>
  <c r="H2800" i="34"/>
  <c r="A2800" i="34"/>
  <c r="J2799" i="34"/>
  <c r="I2799" i="34"/>
  <c r="H2799" i="34"/>
  <c r="A2799" i="34"/>
  <c r="C2799" i="34" s="1"/>
  <c r="J2798" i="34"/>
  <c r="I2798" i="34"/>
  <c r="H2798" i="34"/>
  <c r="A2798" i="34"/>
  <c r="D2798" i="34" s="1"/>
  <c r="J2797" i="34"/>
  <c r="I2797" i="34"/>
  <c r="H2797" i="34"/>
  <c r="A2797" i="34"/>
  <c r="D2797" i="34" s="1"/>
  <c r="J2796" i="34"/>
  <c r="I2796" i="34"/>
  <c r="H2796" i="34"/>
  <c r="A2796" i="34"/>
  <c r="B2796" i="34" s="1"/>
  <c r="J2795" i="34"/>
  <c r="I2795" i="34"/>
  <c r="H2795" i="34"/>
  <c r="A2795" i="34"/>
  <c r="D2795" i="34" s="1"/>
  <c r="J2794" i="34"/>
  <c r="I2794" i="34"/>
  <c r="H2794" i="34"/>
  <c r="A2794" i="34"/>
  <c r="J2793" i="34"/>
  <c r="I2793" i="34"/>
  <c r="H2793" i="34"/>
  <c r="A2793" i="34"/>
  <c r="C2793" i="34" s="1"/>
  <c r="J2792" i="34"/>
  <c r="I2792" i="34"/>
  <c r="H2792" i="34"/>
  <c r="A2792" i="34"/>
  <c r="D2792" i="34" s="1"/>
  <c r="J2791" i="34"/>
  <c r="I2791" i="34"/>
  <c r="H2791" i="34"/>
  <c r="A2791" i="34"/>
  <c r="J2790" i="34"/>
  <c r="I2790" i="34"/>
  <c r="H2790" i="34"/>
  <c r="A2790" i="34"/>
  <c r="J2789" i="34"/>
  <c r="I2789" i="34"/>
  <c r="H2789" i="34"/>
  <c r="A2789" i="34"/>
  <c r="J2788" i="34"/>
  <c r="I2788" i="34"/>
  <c r="H2788" i="34"/>
  <c r="A2788" i="34"/>
  <c r="J2787" i="34"/>
  <c r="I2787" i="34"/>
  <c r="H2787" i="34"/>
  <c r="A2787" i="34"/>
  <c r="C2787" i="34" s="1"/>
  <c r="J2786" i="34"/>
  <c r="I2786" i="34"/>
  <c r="H2786" i="34"/>
  <c r="A2786" i="34"/>
  <c r="D2786" i="34" s="1"/>
  <c r="J2785" i="34"/>
  <c r="I2785" i="34"/>
  <c r="H2785" i="34"/>
  <c r="A2785" i="34"/>
  <c r="D2785" i="34" s="1"/>
  <c r="J2784" i="34"/>
  <c r="I2784" i="34"/>
  <c r="H2784" i="34"/>
  <c r="A2784" i="34"/>
  <c r="J2783" i="34"/>
  <c r="I2783" i="34"/>
  <c r="H2783" i="34"/>
  <c r="A2783" i="34"/>
  <c r="D2783" i="34" s="1"/>
  <c r="J2782" i="34"/>
  <c r="I2782" i="34"/>
  <c r="H2782" i="34"/>
  <c r="A2782" i="34"/>
  <c r="J2781" i="34"/>
  <c r="I2781" i="34"/>
  <c r="H2781" i="34"/>
  <c r="A2781" i="34"/>
  <c r="C2781" i="34" s="1"/>
  <c r="J2780" i="34"/>
  <c r="I2780" i="34"/>
  <c r="H2780" i="34"/>
  <c r="A2780" i="34"/>
  <c r="D2780" i="34" s="1"/>
  <c r="J2779" i="34"/>
  <c r="I2779" i="34"/>
  <c r="H2779" i="34"/>
  <c r="A2779" i="34"/>
  <c r="D2779" i="34" s="1"/>
  <c r="J2778" i="34"/>
  <c r="I2778" i="34"/>
  <c r="H2778" i="34"/>
  <c r="A2778" i="34"/>
  <c r="B2778" i="34" s="1"/>
  <c r="J2777" i="34"/>
  <c r="I2777" i="34"/>
  <c r="H2777" i="34"/>
  <c r="A2777" i="34"/>
  <c r="J2776" i="34"/>
  <c r="I2776" i="34"/>
  <c r="H2776" i="34"/>
  <c r="A2776" i="34"/>
  <c r="J2775" i="34"/>
  <c r="I2775" i="34"/>
  <c r="H2775" i="34"/>
  <c r="A2775" i="34"/>
  <c r="C2775" i="34" s="1"/>
  <c r="J2774" i="34"/>
  <c r="I2774" i="34"/>
  <c r="H2774" i="34"/>
  <c r="A2774" i="34"/>
  <c r="D2774" i="34" s="1"/>
  <c r="J2773" i="34"/>
  <c r="I2773" i="34"/>
  <c r="H2773" i="34"/>
  <c r="A2773" i="34"/>
  <c r="D2773" i="34" s="1"/>
  <c r="J2772" i="34"/>
  <c r="I2772" i="34"/>
  <c r="H2772" i="34"/>
  <c r="A2772" i="34"/>
  <c r="B2772" i="34" s="1"/>
  <c r="J2771" i="34"/>
  <c r="I2771" i="34"/>
  <c r="H2771" i="34"/>
  <c r="A2771" i="34"/>
  <c r="D2771" i="34" s="1"/>
  <c r="J2770" i="34"/>
  <c r="I2770" i="34"/>
  <c r="H2770" i="34"/>
  <c r="A2770" i="34"/>
  <c r="J2769" i="34"/>
  <c r="I2769" i="34"/>
  <c r="H2769" i="34"/>
  <c r="A2769" i="34"/>
  <c r="C2769" i="34" s="1"/>
  <c r="J2768" i="34"/>
  <c r="I2768" i="34"/>
  <c r="H2768" i="34"/>
  <c r="A2768" i="34"/>
  <c r="D2768" i="34" s="1"/>
  <c r="J2767" i="34"/>
  <c r="I2767" i="34"/>
  <c r="H2767" i="34"/>
  <c r="A2767" i="34"/>
  <c r="D2767" i="34" s="1"/>
  <c r="J2766" i="34"/>
  <c r="I2766" i="34"/>
  <c r="H2766" i="34"/>
  <c r="A2766" i="34"/>
  <c r="B2766" i="34" s="1"/>
  <c r="J2765" i="34"/>
  <c r="I2765" i="34"/>
  <c r="H2765" i="34"/>
  <c r="A2765" i="34"/>
  <c r="D2765" i="34" s="1"/>
  <c r="J2764" i="34"/>
  <c r="I2764" i="34"/>
  <c r="H2764" i="34"/>
  <c r="A2764" i="34"/>
  <c r="J2763" i="34"/>
  <c r="I2763" i="34"/>
  <c r="H2763" i="34"/>
  <c r="A2763" i="34"/>
  <c r="C2763" i="34" s="1"/>
  <c r="J2762" i="34"/>
  <c r="I2762" i="34"/>
  <c r="H2762" i="34"/>
  <c r="A2762" i="34"/>
  <c r="D2762" i="34" s="1"/>
  <c r="J2761" i="34"/>
  <c r="I2761" i="34"/>
  <c r="H2761" i="34"/>
  <c r="A2761" i="34"/>
  <c r="D2761" i="34" s="1"/>
  <c r="J2760" i="34"/>
  <c r="I2760" i="34"/>
  <c r="H2760" i="34"/>
  <c r="A2760" i="34"/>
  <c r="B2760" i="34" s="1"/>
  <c r="J2759" i="34"/>
  <c r="I2759" i="34"/>
  <c r="H2759" i="34"/>
  <c r="A2759" i="34"/>
  <c r="J2758" i="34"/>
  <c r="I2758" i="34"/>
  <c r="H2758" i="34"/>
  <c r="A2758" i="34"/>
  <c r="J2757" i="34"/>
  <c r="I2757" i="34"/>
  <c r="H2757" i="34"/>
  <c r="A2757" i="34"/>
  <c r="C2757" i="34" s="1"/>
  <c r="J2756" i="34"/>
  <c r="I2756" i="34"/>
  <c r="H2756" i="34"/>
  <c r="A2756" i="34"/>
  <c r="J2755" i="34"/>
  <c r="I2755" i="34"/>
  <c r="H2755" i="34"/>
  <c r="A2755" i="34"/>
  <c r="D2755" i="34" s="1"/>
  <c r="J2754" i="34"/>
  <c r="I2754" i="34"/>
  <c r="H2754" i="34"/>
  <c r="A2754" i="34"/>
  <c r="C2754" i="34" s="1"/>
  <c r="J2753" i="34"/>
  <c r="I2753" i="34"/>
  <c r="H2753" i="34"/>
  <c r="A2753" i="34"/>
  <c r="D2753" i="34" s="1"/>
  <c r="J2752" i="34"/>
  <c r="I2752" i="34"/>
  <c r="H2752" i="34"/>
  <c r="A2752" i="34"/>
  <c r="J2751" i="34"/>
  <c r="I2751" i="34"/>
  <c r="H2751" i="34"/>
  <c r="A2751" i="34"/>
  <c r="C2751" i="34" s="1"/>
  <c r="J2750" i="34"/>
  <c r="I2750" i="34"/>
  <c r="H2750" i="34"/>
  <c r="A2750" i="34"/>
  <c r="D2750" i="34" s="1"/>
  <c r="J2749" i="34"/>
  <c r="I2749" i="34"/>
  <c r="H2749" i="34"/>
  <c r="A2749" i="34"/>
  <c r="D2749" i="34" s="1"/>
  <c r="J2748" i="34"/>
  <c r="I2748" i="34"/>
  <c r="H2748" i="34"/>
  <c r="A2748" i="34"/>
  <c r="J2747" i="34"/>
  <c r="I2747" i="34"/>
  <c r="H2747" i="34"/>
  <c r="A2747" i="34"/>
  <c r="D2747" i="34" s="1"/>
  <c r="J2746" i="34"/>
  <c r="I2746" i="34"/>
  <c r="H2746" i="34"/>
  <c r="A2746" i="34"/>
  <c r="J2745" i="34"/>
  <c r="I2745" i="34"/>
  <c r="H2745" i="34"/>
  <c r="A2745" i="34"/>
  <c r="C2745" i="34" s="1"/>
  <c r="J2744" i="34"/>
  <c r="I2744" i="34"/>
  <c r="H2744" i="34"/>
  <c r="A2744" i="34"/>
  <c r="D2744" i="34" s="1"/>
  <c r="J2743" i="34"/>
  <c r="I2743" i="34"/>
  <c r="H2743" i="34"/>
  <c r="A2743" i="34"/>
  <c r="D2743" i="34" s="1"/>
  <c r="J2742" i="34"/>
  <c r="I2742" i="34"/>
  <c r="H2742" i="34"/>
  <c r="A2742" i="34"/>
  <c r="B2742" i="34" s="1"/>
  <c r="J2741" i="34"/>
  <c r="I2741" i="34"/>
  <c r="H2741" i="34"/>
  <c r="A2741" i="34"/>
  <c r="D2741" i="34" s="1"/>
  <c r="J2740" i="34"/>
  <c r="I2740" i="34"/>
  <c r="H2740" i="34"/>
  <c r="A2740" i="34"/>
  <c r="J2739" i="34"/>
  <c r="I2739" i="34"/>
  <c r="H2739" i="34"/>
  <c r="A2739" i="34"/>
  <c r="C2739" i="34" s="1"/>
  <c r="J2738" i="34"/>
  <c r="I2738" i="34"/>
  <c r="H2738" i="34"/>
  <c r="A2738" i="34"/>
  <c r="J2737" i="34"/>
  <c r="I2737" i="34"/>
  <c r="H2737" i="34"/>
  <c r="A2737" i="34"/>
  <c r="D2737" i="34" s="1"/>
  <c r="J2736" i="34"/>
  <c r="I2736" i="34"/>
  <c r="H2736" i="34"/>
  <c r="A2736" i="34"/>
  <c r="B2736" i="34" s="1"/>
  <c r="J2735" i="34"/>
  <c r="I2735" i="34"/>
  <c r="H2735" i="34"/>
  <c r="A2735" i="34"/>
  <c r="D2735" i="34" s="1"/>
  <c r="J2734" i="34"/>
  <c r="I2734" i="34"/>
  <c r="H2734" i="34"/>
  <c r="A2734" i="34"/>
  <c r="J2733" i="34"/>
  <c r="I2733" i="34"/>
  <c r="H2733" i="34"/>
  <c r="A2733" i="34"/>
  <c r="C2733" i="34" s="1"/>
  <c r="J2732" i="34"/>
  <c r="I2732" i="34"/>
  <c r="H2732" i="34"/>
  <c r="A2732" i="34"/>
  <c r="D2732" i="34" s="1"/>
  <c r="J2731" i="34"/>
  <c r="I2731" i="34"/>
  <c r="H2731" i="34"/>
  <c r="A2731" i="34"/>
  <c r="D2731" i="34" s="1"/>
  <c r="J2730" i="34"/>
  <c r="I2730" i="34"/>
  <c r="H2730" i="34"/>
  <c r="A2730" i="34"/>
  <c r="J2729" i="34"/>
  <c r="I2729" i="34"/>
  <c r="H2729" i="34"/>
  <c r="A2729" i="34"/>
  <c r="D2729" i="34" s="1"/>
  <c r="J2728" i="34"/>
  <c r="I2728" i="34"/>
  <c r="H2728" i="34"/>
  <c r="A2728" i="34"/>
  <c r="J2727" i="34"/>
  <c r="I2727" i="34"/>
  <c r="H2727" i="34"/>
  <c r="A2727" i="34"/>
  <c r="C2727" i="34" s="1"/>
  <c r="J2726" i="34"/>
  <c r="I2726" i="34"/>
  <c r="H2726" i="34"/>
  <c r="A2726" i="34"/>
  <c r="D2726" i="34" s="1"/>
  <c r="J2725" i="34"/>
  <c r="I2725" i="34"/>
  <c r="H2725" i="34"/>
  <c r="A2725" i="34"/>
  <c r="J2724" i="34"/>
  <c r="I2724" i="34"/>
  <c r="H2724" i="34"/>
  <c r="A2724" i="34"/>
  <c r="J2723" i="34"/>
  <c r="I2723" i="34"/>
  <c r="H2723" i="34"/>
  <c r="A2723" i="34"/>
  <c r="D2723" i="34" s="1"/>
  <c r="J2722" i="34"/>
  <c r="I2722" i="34"/>
  <c r="H2722" i="34"/>
  <c r="A2722" i="34"/>
  <c r="J2721" i="34"/>
  <c r="I2721" i="34"/>
  <c r="H2721" i="34"/>
  <c r="A2721" i="34"/>
  <c r="C2721" i="34" s="1"/>
  <c r="J2720" i="34"/>
  <c r="I2720" i="34"/>
  <c r="H2720" i="34"/>
  <c r="A2720" i="34"/>
  <c r="D2720" i="34" s="1"/>
  <c r="J2719" i="34"/>
  <c r="I2719" i="34"/>
  <c r="H2719" i="34"/>
  <c r="A2719" i="34"/>
  <c r="D2719" i="34" s="1"/>
  <c r="J2718" i="34"/>
  <c r="I2718" i="34"/>
  <c r="H2718" i="34"/>
  <c r="A2718" i="34"/>
  <c r="B2718" i="34" s="1"/>
  <c r="J2717" i="34"/>
  <c r="I2717" i="34"/>
  <c r="H2717" i="34"/>
  <c r="A2717" i="34"/>
  <c r="J2716" i="34"/>
  <c r="I2716" i="34"/>
  <c r="H2716" i="34"/>
  <c r="A2716" i="34"/>
  <c r="J2715" i="34"/>
  <c r="I2715" i="34"/>
  <c r="H2715" i="34"/>
  <c r="A2715" i="34"/>
  <c r="C2715" i="34" s="1"/>
  <c r="J2714" i="34"/>
  <c r="I2714" i="34"/>
  <c r="H2714" i="34"/>
  <c r="A2714" i="34"/>
  <c r="D2714" i="34" s="1"/>
  <c r="J2713" i="34"/>
  <c r="I2713" i="34"/>
  <c r="H2713" i="34"/>
  <c r="A2713" i="34"/>
  <c r="D2713" i="34" s="1"/>
  <c r="J2712" i="34"/>
  <c r="I2712" i="34"/>
  <c r="H2712" i="34"/>
  <c r="A2712" i="34"/>
  <c r="J2711" i="34"/>
  <c r="I2711" i="34"/>
  <c r="H2711" i="34"/>
  <c r="A2711" i="34"/>
  <c r="D2711" i="34" s="1"/>
  <c r="J2710" i="34"/>
  <c r="I2710" i="34"/>
  <c r="H2710" i="34"/>
  <c r="A2710" i="34"/>
  <c r="J2709" i="34"/>
  <c r="I2709" i="34"/>
  <c r="H2709" i="34"/>
  <c r="A2709" i="34"/>
  <c r="C2709" i="34" s="1"/>
  <c r="J2708" i="34"/>
  <c r="I2708" i="34"/>
  <c r="H2708" i="34"/>
  <c r="A2708" i="34"/>
  <c r="D2708" i="34" s="1"/>
  <c r="J2707" i="34"/>
  <c r="I2707" i="34"/>
  <c r="H2707" i="34"/>
  <c r="A2707" i="34"/>
  <c r="D2707" i="34" s="1"/>
  <c r="J2706" i="34"/>
  <c r="I2706" i="34"/>
  <c r="H2706" i="34"/>
  <c r="A2706" i="34"/>
  <c r="B2706" i="34" s="1"/>
  <c r="J2705" i="34"/>
  <c r="I2705" i="34"/>
  <c r="H2705" i="34"/>
  <c r="A2705" i="34"/>
  <c r="D2705" i="34" s="1"/>
  <c r="J2704" i="34"/>
  <c r="I2704" i="34"/>
  <c r="H2704" i="34"/>
  <c r="A2704" i="34"/>
  <c r="J2703" i="34"/>
  <c r="I2703" i="34"/>
  <c r="H2703" i="34"/>
  <c r="A2703" i="34"/>
  <c r="C2703" i="34" s="1"/>
  <c r="J2702" i="34"/>
  <c r="I2702" i="34"/>
  <c r="H2702" i="34"/>
  <c r="A2702" i="34"/>
  <c r="D2702" i="34" s="1"/>
  <c r="J2701" i="34"/>
  <c r="I2701" i="34"/>
  <c r="H2701" i="34"/>
  <c r="A2701" i="34"/>
  <c r="D2701" i="34" s="1"/>
  <c r="J2700" i="34"/>
  <c r="I2700" i="34"/>
  <c r="H2700" i="34"/>
  <c r="A2700" i="34"/>
  <c r="B2700" i="34" s="1"/>
  <c r="J2699" i="34"/>
  <c r="I2699" i="34"/>
  <c r="H2699" i="34"/>
  <c r="A2699" i="34"/>
  <c r="D2699" i="34" s="1"/>
  <c r="J2698" i="34"/>
  <c r="I2698" i="34"/>
  <c r="H2698" i="34"/>
  <c r="A2698" i="34"/>
  <c r="J2697" i="34"/>
  <c r="I2697" i="34"/>
  <c r="H2697" i="34"/>
  <c r="A2697" i="34"/>
  <c r="C2697" i="34" s="1"/>
  <c r="J2696" i="34"/>
  <c r="I2696" i="34"/>
  <c r="H2696" i="34"/>
  <c r="A2696" i="34"/>
  <c r="D2696" i="34" s="1"/>
  <c r="J2695" i="34"/>
  <c r="I2695" i="34"/>
  <c r="H2695" i="34"/>
  <c r="A2695" i="34"/>
  <c r="D2695" i="34" s="1"/>
  <c r="J2694" i="34"/>
  <c r="I2694" i="34"/>
  <c r="H2694" i="34"/>
  <c r="A2694" i="34"/>
  <c r="J2693" i="34"/>
  <c r="I2693" i="34"/>
  <c r="H2693" i="34"/>
  <c r="A2693" i="34"/>
  <c r="J2692" i="34"/>
  <c r="I2692" i="34"/>
  <c r="H2692" i="34"/>
  <c r="A2692" i="34"/>
  <c r="J2691" i="34"/>
  <c r="I2691" i="34"/>
  <c r="H2691" i="34"/>
  <c r="A2691" i="34"/>
  <c r="C2691" i="34" s="1"/>
  <c r="J2690" i="34"/>
  <c r="I2690" i="34"/>
  <c r="H2690" i="34"/>
  <c r="A2690" i="34"/>
  <c r="D2690" i="34" s="1"/>
  <c r="J2689" i="34"/>
  <c r="I2689" i="34"/>
  <c r="H2689" i="34"/>
  <c r="A2689" i="34"/>
  <c r="D2689" i="34" s="1"/>
  <c r="J2688" i="34"/>
  <c r="I2688" i="34"/>
  <c r="H2688" i="34"/>
  <c r="A2688" i="34"/>
  <c r="J2687" i="34"/>
  <c r="I2687" i="34"/>
  <c r="H2687" i="34"/>
  <c r="A2687" i="34"/>
  <c r="D2687" i="34" s="1"/>
  <c r="J2686" i="34"/>
  <c r="I2686" i="34"/>
  <c r="H2686" i="34"/>
  <c r="A2686" i="34"/>
  <c r="J2685" i="34"/>
  <c r="I2685" i="34"/>
  <c r="H2685" i="34"/>
  <c r="A2685" i="34"/>
  <c r="C2685" i="34" s="1"/>
  <c r="J2684" i="34"/>
  <c r="I2684" i="34"/>
  <c r="H2684" i="34"/>
  <c r="A2684" i="34"/>
  <c r="D2684" i="34" s="1"/>
  <c r="J2683" i="34"/>
  <c r="I2683" i="34"/>
  <c r="H2683" i="34"/>
  <c r="A2683" i="34"/>
  <c r="D2683" i="34" s="1"/>
  <c r="J2682" i="34"/>
  <c r="I2682" i="34"/>
  <c r="H2682" i="34"/>
  <c r="A2682" i="34"/>
  <c r="B2682" i="34" s="1"/>
  <c r="J2681" i="34"/>
  <c r="I2681" i="34"/>
  <c r="H2681" i="34"/>
  <c r="A2681" i="34"/>
  <c r="D2681" i="34" s="1"/>
  <c r="J2680" i="34"/>
  <c r="I2680" i="34"/>
  <c r="H2680" i="34"/>
  <c r="A2680" i="34"/>
  <c r="J2679" i="34"/>
  <c r="I2679" i="34"/>
  <c r="H2679" i="34"/>
  <c r="A2679" i="34"/>
  <c r="C2679" i="34" s="1"/>
  <c r="J2678" i="34"/>
  <c r="I2678" i="34"/>
  <c r="H2678" i="34"/>
  <c r="A2678" i="34"/>
  <c r="D2678" i="34" s="1"/>
  <c r="J2677" i="34"/>
  <c r="I2677" i="34"/>
  <c r="H2677" i="34"/>
  <c r="A2677" i="34"/>
  <c r="D2677" i="34" s="1"/>
  <c r="J2676" i="34"/>
  <c r="I2676" i="34"/>
  <c r="H2676" i="34"/>
  <c r="A2676" i="34"/>
  <c r="B2676" i="34" s="1"/>
  <c r="J2675" i="34"/>
  <c r="I2675" i="34"/>
  <c r="H2675" i="34"/>
  <c r="A2675" i="34"/>
  <c r="D2675" i="34" s="1"/>
  <c r="J2674" i="34"/>
  <c r="I2674" i="34"/>
  <c r="H2674" i="34"/>
  <c r="A2674" i="34"/>
  <c r="J2673" i="34"/>
  <c r="I2673" i="34"/>
  <c r="H2673" i="34"/>
  <c r="A2673" i="34"/>
  <c r="C2673" i="34" s="1"/>
  <c r="J2672" i="34"/>
  <c r="I2672" i="34"/>
  <c r="H2672" i="34"/>
  <c r="A2672" i="34"/>
  <c r="D2672" i="34" s="1"/>
  <c r="J2671" i="34"/>
  <c r="I2671" i="34"/>
  <c r="H2671" i="34"/>
  <c r="A2671" i="34"/>
  <c r="D2671" i="34" s="1"/>
  <c r="J2670" i="34"/>
  <c r="I2670" i="34"/>
  <c r="H2670" i="34"/>
  <c r="A2670" i="34"/>
  <c r="B2670" i="34" s="1"/>
  <c r="J2669" i="34"/>
  <c r="I2669" i="34"/>
  <c r="H2669" i="34"/>
  <c r="A2669" i="34"/>
  <c r="D2669" i="34" s="1"/>
  <c r="J2668" i="34"/>
  <c r="I2668" i="34"/>
  <c r="H2668" i="34"/>
  <c r="A2668" i="34"/>
  <c r="J2667" i="34"/>
  <c r="I2667" i="34"/>
  <c r="H2667" i="34"/>
  <c r="A2667" i="34"/>
  <c r="C2667" i="34" s="1"/>
  <c r="J2666" i="34"/>
  <c r="I2666" i="34"/>
  <c r="H2666" i="34"/>
  <c r="A2666" i="34"/>
  <c r="J2665" i="34"/>
  <c r="I2665" i="34"/>
  <c r="H2665" i="34"/>
  <c r="A2665" i="34"/>
  <c r="D2665" i="34" s="1"/>
  <c r="J2664" i="34"/>
  <c r="I2664" i="34"/>
  <c r="H2664" i="34"/>
  <c r="A2664" i="34"/>
  <c r="C2664" i="34" s="1"/>
  <c r="J2663" i="34"/>
  <c r="I2663" i="34"/>
  <c r="H2663" i="34"/>
  <c r="A2663" i="34"/>
  <c r="D2663" i="34" s="1"/>
  <c r="J2662" i="34"/>
  <c r="I2662" i="34"/>
  <c r="H2662" i="34"/>
  <c r="A2662" i="34"/>
  <c r="J2661" i="34"/>
  <c r="I2661" i="34"/>
  <c r="H2661" i="34"/>
  <c r="A2661" i="34"/>
  <c r="C2661" i="34" s="1"/>
  <c r="J2660" i="34"/>
  <c r="I2660" i="34"/>
  <c r="H2660" i="34"/>
  <c r="A2660" i="34"/>
  <c r="D2660" i="34" s="1"/>
  <c r="J2659" i="34"/>
  <c r="I2659" i="34"/>
  <c r="H2659" i="34"/>
  <c r="A2659" i="34"/>
  <c r="D2659" i="34" s="1"/>
  <c r="J2658" i="34"/>
  <c r="I2658" i="34"/>
  <c r="H2658" i="34"/>
  <c r="A2658" i="34"/>
  <c r="B2658" i="34" s="1"/>
  <c r="J2657" i="34"/>
  <c r="I2657" i="34"/>
  <c r="H2657" i="34"/>
  <c r="A2657" i="34"/>
  <c r="D2657" i="34" s="1"/>
  <c r="J2656" i="34"/>
  <c r="I2656" i="34"/>
  <c r="H2656" i="34"/>
  <c r="A2656" i="34"/>
  <c r="J2655" i="34"/>
  <c r="I2655" i="34"/>
  <c r="H2655" i="34"/>
  <c r="A2655" i="34"/>
  <c r="J2654" i="34"/>
  <c r="I2654" i="34"/>
  <c r="H2654" i="34"/>
  <c r="A2654" i="34"/>
  <c r="D2654" i="34" s="1"/>
  <c r="J2653" i="34"/>
  <c r="I2653" i="34"/>
  <c r="H2653" i="34"/>
  <c r="A2653" i="34"/>
  <c r="D2653" i="34" s="1"/>
  <c r="J2652" i="34"/>
  <c r="I2652" i="34"/>
  <c r="H2652" i="34"/>
  <c r="A2652" i="34"/>
  <c r="B2652" i="34" s="1"/>
  <c r="J2651" i="34"/>
  <c r="I2651" i="34"/>
  <c r="H2651" i="34"/>
  <c r="A2651" i="34"/>
  <c r="D2651" i="34" s="1"/>
  <c r="J2650" i="34"/>
  <c r="I2650" i="34"/>
  <c r="H2650" i="34"/>
  <c r="A2650" i="34"/>
  <c r="J2649" i="34"/>
  <c r="I2649" i="34"/>
  <c r="H2649" i="34"/>
  <c r="A2649" i="34"/>
  <c r="J2648" i="34"/>
  <c r="I2648" i="34"/>
  <c r="H2648" i="34"/>
  <c r="A2648" i="34"/>
  <c r="C2648" i="34" s="1"/>
  <c r="J2647" i="34"/>
  <c r="I2647" i="34"/>
  <c r="H2647" i="34"/>
  <c r="A2647" i="34"/>
  <c r="B2647" i="34" s="1"/>
  <c r="J2646" i="34"/>
  <c r="I2646" i="34"/>
  <c r="H2646" i="34"/>
  <c r="A2646" i="34"/>
  <c r="B2646" i="34" s="1"/>
  <c r="J2645" i="34"/>
  <c r="I2645" i="34"/>
  <c r="H2645" i="34"/>
  <c r="A2645" i="34"/>
  <c r="D2645" i="34" s="1"/>
  <c r="J2644" i="34"/>
  <c r="I2644" i="34"/>
  <c r="H2644" i="34"/>
  <c r="A2644" i="34"/>
  <c r="J2643" i="34"/>
  <c r="I2643" i="34"/>
  <c r="H2643" i="34"/>
  <c r="A2643" i="34"/>
  <c r="C2643" i="34" s="1"/>
  <c r="J2642" i="34"/>
  <c r="I2642" i="34"/>
  <c r="H2642" i="34"/>
  <c r="A2642" i="34"/>
  <c r="C2642" i="34" s="1"/>
  <c r="J2641" i="34"/>
  <c r="I2641" i="34"/>
  <c r="H2641" i="34"/>
  <c r="A2641" i="34"/>
  <c r="D2641" i="34" s="1"/>
  <c r="J2640" i="34"/>
  <c r="I2640" i="34"/>
  <c r="H2640" i="34"/>
  <c r="A2640" i="34"/>
  <c r="B2640" i="34" s="1"/>
  <c r="J2639" i="34"/>
  <c r="I2639" i="34"/>
  <c r="H2639" i="34"/>
  <c r="A2639" i="34"/>
  <c r="D2639" i="34" s="1"/>
  <c r="J2638" i="34"/>
  <c r="I2638" i="34"/>
  <c r="H2638" i="34"/>
  <c r="A2638" i="34"/>
  <c r="J2637" i="34"/>
  <c r="I2637" i="34"/>
  <c r="H2637" i="34"/>
  <c r="A2637" i="34"/>
  <c r="J2636" i="34"/>
  <c r="I2636" i="34"/>
  <c r="H2636" i="34"/>
  <c r="A2636" i="34"/>
  <c r="C2636" i="34" s="1"/>
  <c r="J2635" i="34"/>
  <c r="I2635" i="34"/>
  <c r="H2635" i="34"/>
  <c r="A2635" i="34"/>
  <c r="B2635" i="34" s="1"/>
  <c r="J2634" i="34"/>
  <c r="I2634" i="34"/>
  <c r="H2634" i="34"/>
  <c r="A2634" i="34"/>
  <c r="B2634" i="34" s="1"/>
  <c r="J2633" i="34"/>
  <c r="I2633" i="34"/>
  <c r="H2633" i="34"/>
  <c r="A2633" i="34"/>
  <c r="D2633" i="34" s="1"/>
  <c r="J2632" i="34"/>
  <c r="I2632" i="34"/>
  <c r="H2632" i="34"/>
  <c r="A2632" i="34"/>
  <c r="J2631" i="34"/>
  <c r="I2631" i="34"/>
  <c r="H2631" i="34"/>
  <c r="A2631" i="34"/>
  <c r="C2631" i="34" s="1"/>
  <c r="J2630" i="34"/>
  <c r="I2630" i="34"/>
  <c r="H2630" i="34"/>
  <c r="A2630" i="34"/>
  <c r="D2630" i="34" s="1"/>
  <c r="J2629" i="34"/>
  <c r="I2629" i="34"/>
  <c r="H2629" i="34"/>
  <c r="A2629" i="34"/>
  <c r="B2629" i="34" s="1"/>
  <c r="J2628" i="34"/>
  <c r="I2628" i="34"/>
  <c r="H2628" i="34"/>
  <c r="A2628" i="34"/>
  <c r="B2628" i="34" s="1"/>
  <c r="J2627" i="34"/>
  <c r="I2627" i="34"/>
  <c r="H2627" i="34"/>
  <c r="A2627" i="34"/>
  <c r="J2626" i="34"/>
  <c r="I2626" i="34"/>
  <c r="H2626" i="34"/>
  <c r="A2626" i="34"/>
  <c r="J2625" i="34"/>
  <c r="I2625" i="34"/>
  <c r="H2625" i="34"/>
  <c r="A2625" i="34"/>
  <c r="C2625" i="34" s="1"/>
  <c r="J2624" i="34"/>
  <c r="I2624" i="34"/>
  <c r="H2624" i="34"/>
  <c r="A2624" i="34"/>
  <c r="D2624" i="34" s="1"/>
  <c r="J2623" i="34"/>
  <c r="I2623" i="34"/>
  <c r="H2623" i="34"/>
  <c r="A2623" i="34"/>
  <c r="D2623" i="34" s="1"/>
  <c r="J2622" i="34"/>
  <c r="I2622" i="34"/>
  <c r="H2622" i="34"/>
  <c r="A2622" i="34"/>
  <c r="B2622" i="34" s="1"/>
  <c r="J2621" i="34"/>
  <c r="I2621" i="34"/>
  <c r="H2621" i="34"/>
  <c r="A2621" i="34"/>
  <c r="D2621" i="34" s="1"/>
  <c r="J2620" i="34"/>
  <c r="I2620" i="34"/>
  <c r="H2620" i="34"/>
  <c r="A2620" i="34"/>
  <c r="J2619" i="34"/>
  <c r="I2619" i="34"/>
  <c r="H2619" i="34"/>
  <c r="A2619" i="34"/>
  <c r="B2619" i="34" s="1"/>
  <c r="J2618" i="34"/>
  <c r="I2618" i="34"/>
  <c r="H2618" i="34"/>
  <c r="A2618" i="34"/>
  <c r="D2618" i="34" s="1"/>
  <c r="J2617" i="34"/>
  <c r="I2617" i="34"/>
  <c r="H2617" i="34"/>
  <c r="A2617" i="34"/>
  <c r="D2617" i="34" s="1"/>
  <c r="J2616" i="34"/>
  <c r="I2616" i="34"/>
  <c r="H2616" i="34"/>
  <c r="A2616" i="34"/>
  <c r="B2616" i="34" s="1"/>
  <c r="J2615" i="34"/>
  <c r="I2615" i="34"/>
  <c r="H2615" i="34"/>
  <c r="A2615" i="34"/>
  <c r="D2615" i="34" s="1"/>
  <c r="J2614" i="34"/>
  <c r="I2614" i="34"/>
  <c r="H2614" i="34"/>
  <c r="A2614" i="34"/>
  <c r="J2613" i="34"/>
  <c r="I2613" i="34"/>
  <c r="H2613" i="34"/>
  <c r="A2613" i="34"/>
  <c r="B2613" i="34" s="1"/>
  <c r="J2612" i="34"/>
  <c r="I2612" i="34"/>
  <c r="H2612" i="34"/>
  <c r="A2612" i="34"/>
  <c r="J2611" i="34"/>
  <c r="I2611" i="34"/>
  <c r="H2611" i="34"/>
  <c r="A2611" i="34"/>
  <c r="J2610" i="34"/>
  <c r="I2610" i="34"/>
  <c r="H2610" i="34"/>
  <c r="A2610" i="34"/>
  <c r="J2609" i="34"/>
  <c r="I2609" i="34"/>
  <c r="H2609" i="34"/>
  <c r="A2609" i="34"/>
  <c r="D2609" i="34" s="1"/>
  <c r="J2608" i="34"/>
  <c r="I2608" i="34"/>
  <c r="H2608" i="34"/>
  <c r="A2608" i="34"/>
  <c r="J2607" i="34"/>
  <c r="I2607" i="34"/>
  <c r="H2607" i="34"/>
  <c r="A2607" i="34"/>
  <c r="B2607" i="34" s="1"/>
  <c r="J2606" i="34"/>
  <c r="I2606" i="34"/>
  <c r="H2606" i="34"/>
  <c r="A2606" i="34"/>
  <c r="D2606" i="34" s="1"/>
  <c r="J2605" i="34"/>
  <c r="I2605" i="34"/>
  <c r="H2605" i="34"/>
  <c r="A2605" i="34"/>
  <c r="D2605" i="34" s="1"/>
  <c r="J2604" i="34"/>
  <c r="I2604" i="34"/>
  <c r="H2604" i="34"/>
  <c r="A2604" i="34"/>
  <c r="B2604" i="34" s="1"/>
  <c r="J2603" i="34"/>
  <c r="I2603" i="34"/>
  <c r="H2603" i="34"/>
  <c r="A2603" i="34"/>
  <c r="D2603" i="34" s="1"/>
  <c r="J2602" i="34"/>
  <c r="I2602" i="34"/>
  <c r="H2602" i="34"/>
  <c r="A2602" i="34"/>
  <c r="J2601" i="34"/>
  <c r="I2601" i="34"/>
  <c r="H2601" i="34"/>
  <c r="A2601" i="34"/>
  <c r="D2601" i="34" s="1"/>
  <c r="J2600" i="34"/>
  <c r="I2600" i="34"/>
  <c r="H2600" i="34"/>
  <c r="A2600" i="34"/>
  <c r="D2600" i="34" s="1"/>
  <c r="J2599" i="34"/>
  <c r="I2599" i="34"/>
  <c r="H2599" i="34"/>
  <c r="A2599" i="34"/>
  <c r="C2599" i="34" s="1"/>
  <c r="J2598" i="34"/>
  <c r="I2598" i="34"/>
  <c r="H2598" i="34"/>
  <c r="A2598" i="34"/>
  <c r="B2598" i="34" s="1"/>
  <c r="J2597" i="34"/>
  <c r="I2597" i="34"/>
  <c r="H2597" i="34"/>
  <c r="A2597" i="34"/>
  <c r="D2597" i="34" s="1"/>
  <c r="J2596" i="34"/>
  <c r="I2596" i="34"/>
  <c r="H2596" i="34"/>
  <c r="A2596" i="34"/>
  <c r="J2595" i="34"/>
  <c r="I2595" i="34"/>
  <c r="H2595" i="34"/>
  <c r="A2595" i="34"/>
  <c r="J2594" i="34"/>
  <c r="I2594" i="34"/>
  <c r="H2594" i="34"/>
  <c r="A2594" i="34"/>
  <c r="D2594" i="34" s="1"/>
  <c r="J2593" i="34"/>
  <c r="I2593" i="34"/>
  <c r="H2593" i="34"/>
  <c r="A2593" i="34"/>
  <c r="D2593" i="34" s="1"/>
  <c r="J2592" i="34"/>
  <c r="I2592" i="34"/>
  <c r="H2592" i="34"/>
  <c r="A2592" i="34"/>
  <c r="J2591" i="34"/>
  <c r="I2591" i="34"/>
  <c r="H2591" i="34"/>
  <c r="A2591" i="34"/>
  <c r="D2591" i="34" s="1"/>
  <c r="J2590" i="34"/>
  <c r="I2590" i="34"/>
  <c r="H2590" i="34"/>
  <c r="A2590" i="34"/>
  <c r="J2589" i="34"/>
  <c r="I2589" i="34"/>
  <c r="H2589" i="34"/>
  <c r="A2589" i="34"/>
  <c r="J2588" i="34"/>
  <c r="I2588" i="34"/>
  <c r="H2588" i="34"/>
  <c r="A2588" i="34"/>
  <c r="D2588" i="34" s="1"/>
  <c r="J2587" i="34"/>
  <c r="I2587" i="34"/>
  <c r="H2587" i="34"/>
  <c r="A2587" i="34"/>
  <c r="J2586" i="34"/>
  <c r="I2586" i="34"/>
  <c r="H2586" i="34"/>
  <c r="A2586" i="34"/>
  <c r="C2586" i="34" s="1"/>
  <c r="J2585" i="34"/>
  <c r="I2585" i="34"/>
  <c r="H2585" i="34"/>
  <c r="A2585" i="34"/>
  <c r="D2585" i="34" s="1"/>
  <c r="J2584" i="34"/>
  <c r="I2584" i="34"/>
  <c r="H2584" i="34"/>
  <c r="A2584" i="34"/>
  <c r="J2583" i="34"/>
  <c r="I2583" i="34"/>
  <c r="H2583" i="34"/>
  <c r="A2583" i="34"/>
  <c r="D2583" i="34" s="1"/>
  <c r="J2582" i="34"/>
  <c r="I2582" i="34"/>
  <c r="H2582" i="34"/>
  <c r="A2582" i="34"/>
  <c r="D2582" i="34" s="1"/>
  <c r="J2581" i="34"/>
  <c r="I2581" i="34"/>
  <c r="H2581" i="34"/>
  <c r="A2581" i="34"/>
  <c r="D2581" i="34" s="1"/>
  <c r="J2580" i="34"/>
  <c r="I2580" i="34"/>
  <c r="H2580" i="34"/>
  <c r="A2580" i="34"/>
  <c r="B2580" i="34" s="1"/>
  <c r="J2579" i="34"/>
  <c r="I2579" i="34"/>
  <c r="H2579" i="34"/>
  <c r="A2579" i="34"/>
  <c r="D2579" i="34" s="1"/>
  <c r="J2578" i="34"/>
  <c r="I2578" i="34"/>
  <c r="H2578" i="34"/>
  <c r="A2578" i="34"/>
  <c r="J2577" i="34"/>
  <c r="I2577" i="34"/>
  <c r="H2577" i="34"/>
  <c r="A2577" i="34"/>
  <c r="D2577" i="34" s="1"/>
  <c r="J2576" i="34"/>
  <c r="I2576" i="34"/>
  <c r="H2576" i="34"/>
  <c r="A2576" i="34"/>
  <c r="J2575" i="34"/>
  <c r="I2575" i="34"/>
  <c r="H2575" i="34"/>
  <c r="A2575" i="34"/>
  <c r="D2575" i="34" s="1"/>
  <c r="J2574" i="34"/>
  <c r="I2574" i="34"/>
  <c r="H2574" i="34"/>
  <c r="A2574" i="34"/>
  <c r="J2573" i="34"/>
  <c r="I2573" i="34"/>
  <c r="H2573" i="34"/>
  <c r="A2573" i="34"/>
  <c r="D2573" i="34" s="1"/>
  <c r="J2572" i="34"/>
  <c r="I2572" i="34"/>
  <c r="H2572" i="34"/>
  <c r="A2572" i="34"/>
  <c r="J2571" i="34"/>
  <c r="I2571" i="34"/>
  <c r="H2571" i="34"/>
  <c r="A2571" i="34"/>
  <c r="D2571" i="34" s="1"/>
  <c r="J2570" i="34"/>
  <c r="I2570" i="34"/>
  <c r="H2570" i="34"/>
  <c r="A2570" i="34"/>
  <c r="D2570" i="34" s="1"/>
  <c r="J2569" i="34"/>
  <c r="I2569" i="34"/>
  <c r="H2569" i="34"/>
  <c r="A2569" i="34"/>
  <c r="C2569" i="34" s="1"/>
  <c r="J2568" i="34"/>
  <c r="I2568" i="34"/>
  <c r="H2568" i="34"/>
  <c r="A2568" i="34"/>
  <c r="B2568" i="34" s="1"/>
  <c r="J2567" i="34"/>
  <c r="I2567" i="34"/>
  <c r="H2567" i="34"/>
  <c r="A2567" i="34"/>
  <c r="D2567" i="34" s="1"/>
  <c r="J2566" i="34"/>
  <c r="I2566" i="34"/>
  <c r="H2566" i="34"/>
  <c r="A2566" i="34"/>
  <c r="J2565" i="34"/>
  <c r="I2565" i="34"/>
  <c r="H2565" i="34"/>
  <c r="A2565" i="34"/>
  <c r="D2565" i="34" s="1"/>
  <c r="J2564" i="34"/>
  <c r="I2564" i="34"/>
  <c r="H2564" i="34"/>
  <c r="A2564" i="34"/>
  <c r="J2563" i="34"/>
  <c r="I2563" i="34"/>
  <c r="H2563" i="34"/>
  <c r="A2563" i="34"/>
  <c r="D2563" i="34" s="1"/>
  <c r="J2562" i="34"/>
  <c r="I2562" i="34"/>
  <c r="H2562" i="34"/>
  <c r="A2562" i="34"/>
  <c r="B2562" i="34" s="1"/>
  <c r="J2561" i="34"/>
  <c r="I2561" i="34"/>
  <c r="H2561" i="34"/>
  <c r="A2561" i="34"/>
  <c r="D2561" i="34" s="1"/>
  <c r="J2560" i="34"/>
  <c r="I2560" i="34"/>
  <c r="H2560" i="34"/>
  <c r="A2560" i="34"/>
  <c r="J2559" i="34"/>
  <c r="I2559" i="34"/>
  <c r="H2559" i="34"/>
  <c r="A2559" i="34"/>
  <c r="J2558" i="34"/>
  <c r="I2558" i="34"/>
  <c r="H2558" i="34"/>
  <c r="A2558" i="34"/>
  <c r="D2558" i="34" s="1"/>
  <c r="J2557" i="34"/>
  <c r="I2557" i="34"/>
  <c r="H2557" i="34"/>
  <c r="A2557" i="34"/>
  <c r="J2556" i="34"/>
  <c r="I2556" i="34"/>
  <c r="H2556" i="34"/>
  <c r="A2556" i="34"/>
  <c r="B2556" i="34" s="1"/>
  <c r="J2555" i="34"/>
  <c r="I2555" i="34"/>
  <c r="H2555" i="34"/>
  <c r="A2555" i="34"/>
  <c r="J2554" i="34"/>
  <c r="I2554" i="34"/>
  <c r="H2554" i="34"/>
  <c r="A2554" i="34"/>
  <c r="J2553" i="34"/>
  <c r="I2553" i="34"/>
  <c r="H2553" i="34"/>
  <c r="A2553" i="34"/>
  <c r="J2552" i="34"/>
  <c r="I2552" i="34"/>
  <c r="H2552" i="34"/>
  <c r="A2552" i="34"/>
  <c r="D2552" i="34" s="1"/>
  <c r="J2551" i="34"/>
  <c r="I2551" i="34"/>
  <c r="H2551" i="34"/>
  <c r="A2551" i="34"/>
  <c r="J2550" i="34"/>
  <c r="I2550" i="34"/>
  <c r="H2550" i="34"/>
  <c r="A2550" i="34"/>
  <c r="B2550" i="34" s="1"/>
  <c r="J2549" i="34"/>
  <c r="I2549" i="34"/>
  <c r="H2549" i="34"/>
  <c r="A2549" i="34"/>
  <c r="J2548" i="34"/>
  <c r="I2548" i="34"/>
  <c r="H2548" i="34"/>
  <c r="A2548" i="34"/>
  <c r="J2547" i="34"/>
  <c r="I2547" i="34"/>
  <c r="H2547" i="34"/>
  <c r="A2547" i="34"/>
  <c r="J2546" i="34"/>
  <c r="I2546" i="34"/>
  <c r="H2546" i="34"/>
  <c r="A2546" i="34"/>
  <c r="D2546" i="34" s="1"/>
  <c r="J2545" i="34"/>
  <c r="I2545" i="34"/>
  <c r="H2545" i="34"/>
  <c r="A2545" i="34"/>
  <c r="D2545" i="34" s="1"/>
  <c r="J2544" i="34"/>
  <c r="I2544" i="34"/>
  <c r="H2544" i="34"/>
  <c r="A2544" i="34"/>
  <c r="B2544" i="34" s="1"/>
  <c r="J2543" i="34"/>
  <c r="I2543" i="34"/>
  <c r="H2543" i="34"/>
  <c r="A2543" i="34"/>
  <c r="D2543" i="34" s="1"/>
  <c r="J2542" i="34"/>
  <c r="I2542" i="34"/>
  <c r="H2542" i="34"/>
  <c r="A2542" i="34"/>
  <c r="J2541" i="34"/>
  <c r="I2541" i="34"/>
  <c r="H2541" i="34"/>
  <c r="A2541" i="34"/>
  <c r="B2541" i="34" s="1"/>
  <c r="J2540" i="34"/>
  <c r="I2540" i="34"/>
  <c r="H2540" i="34"/>
  <c r="A2540" i="34"/>
  <c r="D2540" i="34" s="1"/>
  <c r="J2539" i="34"/>
  <c r="I2539" i="34"/>
  <c r="H2539" i="34"/>
  <c r="A2539" i="34"/>
  <c r="C2539" i="34" s="1"/>
  <c r="J2538" i="34"/>
  <c r="I2538" i="34"/>
  <c r="H2538" i="34"/>
  <c r="A2538" i="34"/>
  <c r="B2538" i="34" s="1"/>
  <c r="J2537" i="34"/>
  <c r="I2537" i="34"/>
  <c r="H2537" i="34"/>
  <c r="A2537" i="34"/>
  <c r="D2537" i="34" s="1"/>
  <c r="J2536" i="34"/>
  <c r="I2536" i="34"/>
  <c r="H2536" i="34"/>
  <c r="A2536" i="34"/>
  <c r="J2535" i="34"/>
  <c r="I2535" i="34"/>
  <c r="H2535" i="34"/>
  <c r="A2535" i="34"/>
  <c r="D2535" i="34" s="1"/>
  <c r="J2534" i="34"/>
  <c r="I2534" i="34"/>
  <c r="H2534" i="34"/>
  <c r="A2534" i="34"/>
  <c r="D2534" i="34" s="1"/>
  <c r="J2533" i="34"/>
  <c r="I2533" i="34"/>
  <c r="H2533" i="34"/>
  <c r="A2533" i="34"/>
  <c r="C2533" i="34" s="1"/>
  <c r="J2532" i="34"/>
  <c r="I2532" i="34"/>
  <c r="H2532" i="34"/>
  <c r="A2532" i="34"/>
  <c r="B2532" i="34" s="1"/>
  <c r="J2531" i="34"/>
  <c r="I2531" i="34"/>
  <c r="H2531" i="34"/>
  <c r="A2531" i="34"/>
  <c r="D2531" i="34" s="1"/>
  <c r="J2530" i="34"/>
  <c r="I2530" i="34"/>
  <c r="H2530" i="34"/>
  <c r="A2530" i="34"/>
  <c r="J2529" i="34"/>
  <c r="I2529" i="34"/>
  <c r="H2529" i="34"/>
  <c r="A2529" i="34"/>
  <c r="B2529" i="34" s="1"/>
  <c r="J2528" i="34"/>
  <c r="I2528" i="34"/>
  <c r="H2528" i="34"/>
  <c r="A2528" i="34"/>
  <c r="D2528" i="34" s="1"/>
  <c r="J2527" i="34"/>
  <c r="I2527" i="34"/>
  <c r="H2527" i="34"/>
  <c r="A2527" i="34"/>
  <c r="C2527" i="34" s="1"/>
  <c r="J2526" i="34"/>
  <c r="I2526" i="34"/>
  <c r="H2526" i="34"/>
  <c r="A2526" i="34"/>
  <c r="B2526" i="34" s="1"/>
  <c r="J2525" i="34"/>
  <c r="I2525" i="34"/>
  <c r="H2525" i="34"/>
  <c r="A2525" i="34"/>
  <c r="D2525" i="34" s="1"/>
  <c r="J2524" i="34"/>
  <c r="I2524" i="34"/>
  <c r="H2524" i="34"/>
  <c r="A2524" i="34"/>
  <c r="J2523" i="34"/>
  <c r="I2523" i="34"/>
  <c r="H2523" i="34"/>
  <c r="A2523" i="34"/>
  <c r="C2523" i="34" s="1"/>
  <c r="J2522" i="34"/>
  <c r="I2522" i="34"/>
  <c r="H2522" i="34"/>
  <c r="A2522" i="34"/>
  <c r="D2522" i="34" s="1"/>
  <c r="J2521" i="34"/>
  <c r="I2521" i="34"/>
  <c r="H2521" i="34"/>
  <c r="A2521" i="34"/>
  <c r="D2521" i="34" s="1"/>
  <c r="J2520" i="34"/>
  <c r="I2520" i="34"/>
  <c r="H2520" i="34"/>
  <c r="A2520" i="34"/>
  <c r="J2519" i="34"/>
  <c r="I2519" i="34"/>
  <c r="H2519" i="34"/>
  <c r="A2519" i="34"/>
  <c r="J2518" i="34"/>
  <c r="I2518" i="34"/>
  <c r="H2518" i="34"/>
  <c r="A2518" i="34"/>
  <c r="J2517" i="34"/>
  <c r="I2517" i="34"/>
  <c r="H2517" i="34"/>
  <c r="A2517" i="34"/>
  <c r="C2517" i="34" s="1"/>
  <c r="J2516" i="34"/>
  <c r="I2516" i="34"/>
  <c r="H2516" i="34"/>
  <c r="A2516" i="34"/>
  <c r="D2516" i="34" s="1"/>
  <c r="J2515" i="34"/>
  <c r="I2515" i="34"/>
  <c r="H2515" i="34"/>
  <c r="A2515" i="34"/>
  <c r="D2515" i="34" s="1"/>
  <c r="J2514" i="34"/>
  <c r="I2514" i="34"/>
  <c r="H2514" i="34"/>
  <c r="A2514" i="34"/>
  <c r="J2513" i="34"/>
  <c r="I2513" i="34"/>
  <c r="H2513" i="34"/>
  <c r="A2513" i="34"/>
  <c r="D2513" i="34" s="1"/>
  <c r="J2512" i="34"/>
  <c r="I2512" i="34"/>
  <c r="H2512" i="34"/>
  <c r="A2512" i="34"/>
  <c r="J2511" i="34"/>
  <c r="I2511" i="34"/>
  <c r="H2511" i="34"/>
  <c r="A2511" i="34"/>
  <c r="J2510" i="34"/>
  <c r="I2510" i="34"/>
  <c r="H2510" i="34"/>
  <c r="A2510" i="34"/>
  <c r="D2510" i="34" s="1"/>
  <c r="J2509" i="34"/>
  <c r="I2509" i="34"/>
  <c r="H2509" i="34"/>
  <c r="A2509" i="34"/>
  <c r="J2508" i="34"/>
  <c r="I2508" i="34"/>
  <c r="H2508" i="34"/>
  <c r="A2508" i="34"/>
  <c r="B2508" i="34" s="1"/>
  <c r="J2507" i="34"/>
  <c r="I2507" i="34"/>
  <c r="H2507" i="34"/>
  <c r="A2507" i="34"/>
  <c r="J2506" i="34"/>
  <c r="I2506" i="34"/>
  <c r="H2506" i="34"/>
  <c r="A2506" i="34"/>
  <c r="J2505" i="34"/>
  <c r="I2505" i="34"/>
  <c r="H2505" i="34"/>
  <c r="A2505" i="34"/>
  <c r="D2505" i="34" s="1"/>
  <c r="J2504" i="34"/>
  <c r="I2504" i="34"/>
  <c r="H2504" i="34"/>
  <c r="A2504" i="34"/>
  <c r="J2503" i="34"/>
  <c r="I2503" i="34"/>
  <c r="H2503" i="34"/>
  <c r="A2503" i="34"/>
  <c r="D2503" i="34" s="1"/>
  <c r="J2502" i="34"/>
  <c r="I2502" i="34"/>
  <c r="H2502" i="34"/>
  <c r="A2502" i="34"/>
  <c r="B2502" i="34" s="1"/>
  <c r="J2501" i="34"/>
  <c r="I2501" i="34"/>
  <c r="H2501" i="34"/>
  <c r="A2501" i="34"/>
  <c r="D2501" i="34" s="1"/>
  <c r="J2500" i="34"/>
  <c r="I2500" i="34"/>
  <c r="H2500" i="34"/>
  <c r="A2500" i="34"/>
  <c r="J2499" i="34"/>
  <c r="I2499" i="34"/>
  <c r="H2499" i="34"/>
  <c r="A2499" i="34"/>
  <c r="D2499" i="34" s="1"/>
  <c r="J2498" i="34"/>
  <c r="I2498" i="34"/>
  <c r="H2498" i="34"/>
  <c r="A2498" i="34"/>
  <c r="D2498" i="34" s="1"/>
  <c r="J2497" i="34"/>
  <c r="I2497" i="34"/>
  <c r="H2497" i="34"/>
  <c r="A2497" i="34"/>
  <c r="C2497" i="34" s="1"/>
  <c r="J2496" i="34"/>
  <c r="I2496" i="34"/>
  <c r="H2496" i="34"/>
  <c r="A2496" i="34"/>
  <c r="B2496" i="34" s="1"/>
  <c r="J2495" i="34"/>
  <c r="I2495" i="34"/>
  <c r="H2495" i="34"/>
  <c r="A2495" i="34"/>
  <c r="D2495" i="34" s="1"/>
  <c r="J2494" i="34"/>
  <c r="I2494" i="34"/>
  <c r="H2494" i="34"/>
  <c r="A2494" i="34"/>
  <c r="J2493" i="34"/>
  <c r="I2493" i="34"/>
  <c r="H2493" i="34"/>
  <c r="A2493" i="34"/>
  <c r="D2493" i="34" s="1"/>
  <c r="J2492" i="34"/>
  <c r="I2492" i="34"/>
  <c r="H2492" i="34"/>
  <c r="A2492" i="34"/>
  <c r="D2492" i="34" s="1"/>
  <c r="J2491" i="34"/>
  <c r="I2491" i="34"/>
  <c r="H2491" i="34"/>
  <c r="A2491" i="34"/>
  <c r="D2491" i="34" s="1"/>
  <c r="J2490" i="34"/>
  <c r="I2490" i="34"/>
  <c r="H2490" i="34"/>
  <c r="A2490" i="34"/>
  <c r="B2490" i="34" s="1"/>
  <c r="J2489" i="34"/>
  <c r="I2489" i="34"/>
  <c r="H2489" i="34"/>
  <c r="A2489" i="34"/>
  <c r="D2489" i="34" s="1"/>
  <c r="J2488" i="34"/>
  <c r="I2488" i="34"/>
  <c r="H2488" i="34"/>
  <c r="A2488" i="34"/>
  <c r="J2487" i="34"/>
  <c r="I2487" i="34"/>
  <c r="H2487" i="34"/>
  <c r="A2487" i="34"/>
  <c r="J2486" i="34"/>
  <c r="I2486" i="34"/>
  <c r="H2486" i="34"/>
  <c r="A2486" i="34"/>
  <c r="D2486" i="34" s="1"/>
  <c r="J2485" i="34"/>
  <c r="I2485" i="34"/>
  <c r="H2485" i="34"/>
  <c r="A2485" i="34"/>
  <c r="J2484" i="34"/>
  <c r="I2484" i="34"/>
  <c r="H2484" i="34"/>
  <c r="A2484" i="34"/>
  <c r="B2484" i="34" s="1"/>
  <c r="J2483" i="34"/>
  <c r="I2483" i="34"/>
  <c r="H2483" i="34"/>
  <c r="A2483" i="34"/>
  <c r="J2482" i="34"/>
  <c r="I2482" i="34"/>
  <c r="H2482" i="34"/>
  <c r="A2482" i="34"/>
  <c r="J2481" i="34"/>
  <c r="I2481" i="34"/>
  <c r="H2481" i="34"/>
  <c r="A2481" i="34"/>
  <c r="D2481" i="34" s="1"/>
  <c r="J2480" i="34"/>
  <c r="I2480" i="34"/>
  <c r="H2480" i="34"/>
  <c r="A2480" i="34"/>
  <c r="D2480" i="34" s="1"/>
  <c r="J2479" i="34"/>
  <c r="I2479" i="34"/>
  <c r="H2479" i="34"/>
  <c r="A2479" i="34"/>
  <c r="J2478" i="34"/>
  <c r="I2478" i="34"/>
  <c r="H2478" i="34"/>
  <c r="A2478" i="34"/>
  <c r="B2478" i="34" s="1"/>
  <c r="J2477" i="34"/>
  <c r="I2477" i="34"/>
  <c r="H2477" i="34"/>
  <c r="A2477" i="34"/>
  <c r="D2477" i="34" s="1"/>
  <c r="J2476" i="34"/>
  <c r="I2476" i="34"/>
  <c r="H2476" i="34"/>
  <c r="A2476" i="34"/>
  <c r="J2475" i="34"/>
  <c r="I2475" i="34"/>
  <c r="H2475" i="34"/>
  <c r="A2475" i="34"/>
  <c r="C2475" i="34" s="1"/>
  <c r="J2474" i="34"/>
  <c r="I2474" i="34"/>
  <c r="H2474" i="34"/>
  <c r="A2474" i="34"/>
  <c r="J2473" i="34"/>
  <c r="I2473" i="34"/>
  <c r="H2473" i="34"/>
  <c r="A2473" i="34"/>
  <c r="D2473" i="34" s="1"/>
  <c r="J2472" i="34"/>
  <c r="I2472" i="34"/>
  <c r="H2472" i="34"/>
  <c r="A2472" i="34"/>
  <c r="B2472" i="34" s="1"/>
  <c r="J2471" i="34"/>
  <c r="I2471" i="34"/>
  <c r="H2471" i="34"/>
  <c r="A2471" i="34"/>
  <c r="D2471" i="34" s="1"/>
  <c r="J2470" i="34"/>
  <c r="I2470" i="34"/>
  <c r="H2470" i="34"/>
  <c r="A2470" i="34"/>
  <c r="J2469" i="34"/>
  <c r="I2469" i="34"/>
  <c r="H2469" i="34"/>
  <c r="A2469" i="34"/>
  <c r="D2469" i="34" s="1"/>
  <c r="J2468" i="34"/>
  <c r="I2468" i="34"/>
  <c r="H2468" i="34"/>
  <c r="A2468" i="34"/>
  <c r="C2468" i="34" s="1"/>
  <c r="J2467" i="34"/>
  <c r="I2467" i="34"/>
  <c r="H2467" i="34"/>
  <c r="A2467" i="34"/>
  <c r="D2467" i="34" s="1"/>
  <c r="J2466" i="34"/>
  <c r="I2466" i="34"/>
  <c r="H2466" i="34"/>
  <c r="A2466" i="34"/>
  <c r="B2466" i="34" s="1"/>
  <c r="J2465" i="34"/>
  <c r="I2465" i="34"/>
  <c r="H2465" i="34"/>
  <c r="A2465" i="34"/>
  <c r="D2465" i="34" s="1"/>
  <c r="J2464" i="34"/>
  <c r="I2464" i="34"/>
  <c r="H2464" i="34"/>
  <c r="A2464" i="34"/>
  <c r="J2463" i="34"/>
  <c r="I2463" i="34"/>
  <c r="H2463" i="34"/>
  <c r="A2463" i="34"/>
  <c r="D2463" i="34" s="1"/>
  <c r="J2462" i="34"/>
  <c r="I2462" i="34"/>
  <c r="H2462" i="34"/>
  <c r="A2462" i="34"/>
  <c r="D2462" i="34" s="1"/>
  <c r="J2461" i="34"/>
  <c r="I2461" i="34"/>
  <c r="H2461" i="34"/>
  <c r="A2461" i="34"/>
  <c r="C2461" i="34" s="1"/>
  <c r="J2460" i="34"/>
  <c r="I2460" i="34"/>
  <c r="H2460" i="34"/>
  <c r="A2460" i="34"/>
  <c r="B2460" i="34" s="1"/>
  <c r="J2459" i="34"/>
  <c r="I2459" i="34"/>
  <c r="H2459" i="34"/>
  <c r="A2459" i="34"/>
  <c r="D2459" i="34" s="1"/>
  <c r="J2458" i="34"/>
  <c r="I2458" i="34"/>
  <c r="H2458" i="34"/>
  <c r="A2458" i="34"/>
  <c r="J2457" i="34"/>
  <c r="I2457" i="34"/>
  <c r="H2457" i="34"/>
  <c r="A2457" i="34"/>
  <c r="D2457" i="34" s="1"/>
  <c r="J2456" i="34"/>
  <c r="I2456" i="34"/>
  <c r="H2456" i="34"/>
  <c r="A2456" i="34"/>
  <c r="D2456" i="34" s="1"/>
  <c r="J2455" i="34"/>
  <c r="I2455" i="34"/>
  <c r="H2455" i="34"/>
  <c r="A2455" i="34"/>
  <c r="D2455" i="34" s="1"/>
  <c r="J2454" i="34"/>
  <c r="I2454" i="34"/>
  <c r="H2454" i="34"/>
  <c r="A2454" i="34"/>
  <c r="B2454" i="34" s="1"/>
  <c r="J2453" i="34"/>
  <c r="I2453" i="34"/>
  <c r="H2453" i="34"/>
  <c r="A2453" i="34"/>
  <c r="D2453" i="34" s="1"/>
  <c r="J2452" i="34"/>
  <c r="I2452" i="34"/>
  <c r="H2452" i="34"/>
  <c r="A2452" i="34"/>
  <c r="J2451" i="34"/>
  <c r="I2451" i="34"/>
  <c r="H2451" i="34"/>
  <c r="A2451" i="34"/>
  <c r="D2451" i="34" s="1"/>
  <c r="J2450" i="34"/>
  <c r="I2450" i="34"/>
  <c r="H2450" i="34"/>
  <c r="A2450" i="34"/>
  <c r="J2449" i="34"/>
  <c r="I2449" i="34"/>
  <c r="H2449" i="34"/>
  <c r="A2449" i="34"/>
  <c r="D2449" i="34" s="1"/>
  <c r="J2448" i="34"/>
  <c r="I2448" i="34"/>
  <c r="H2448" i="34"/>
  <c r="A2448" i="34"/>
  <c r="B2448" i="34" s="1"/>
  <c r="J2447" i="34"/>
  <c r="I2447" i="34"/>
  <c r="H2447" i="34"/>
  <c r="A2447" i="34"/>
  <c r="D2447" i="34" s="1"/>
  <c r="J2446" i="34"/>
  <c r="I2446" i="34"/>
  <c r="H2446" i="34"/>
  <c r="A2446" i="34"/>
  <c r="J2445" i="34"/>
  <c r="I2445" i="34"/>
  <c r="H2445" i="34"/>
  <c r="A2445" i="34"/>
  <c r="D2445" i="34" s="1"/>
  <c r="J2444" i="34"/>
  <c r="I2444" i="34"/>
  <c r="H2444" i="34"/>
  <c r="A2444" i="34"/>
  <c r="D2444" i="34" s="1"/>
  <c r="J2443" i="34"/>
  <c r="I2443" i="34"/>
  <c r="H2443" i="34"/>
  <c r="A2443" i="34"/>
  <c r="D2443" i="34" s="1"/>
  <c r="J2442" i="34"/>
  <c r="I2442" i="34"/>
  <c r="H2442" i="34"/>
  <c r="A2442" i="34"/>
  <c r="B2442" i="34" s="1"/>
  <c r="J2441" i="34"/>
  <c r="I2441" i="34"/>
  <c r="H2441" i="34"/>
  <c r="A2441" i="34"/>
  <c r="D2441" i="34" s="1"/>
  <c r="J2440" i="34"/>
  <c r="I2440" i="34"/>
  <c r="H2440" i="34"/>
  <c r="A2440" i="34"/>
  <c r="J2439" i="34"/>
  <c r="I2439" i="34"/>
  <c r="H2439" i="34"/>
  <c r="A2439" i="34"/>
  <c r="J2438" i="34"/>
  <c r="I2438" i="34"/>
  <c r="H2438" i="34"/>
  <c r="A2438" i="34"/>
  <c r="B2438" i="34" s="1"/>
  <c r="J2437" i="34"/>
  <c r="I2437" i="34"/>
  <c r="H2437" i="34"/>
  <c r="A2437" i="34"/>
  <c r="J2436" i="34"/>
  <c r="I2436" i="34"/>
  <c r="H2436" i="34"/>
  <c r="A2436" i="34"/>
  <c r="D2436" i="34" s="1"/>
  <c r="J2435" i="34"/>
  <c r="I2435" i="34"/>
  <c r="H2435" i="34"/>
  <c r="A2435" i="34"/>
  <c r="D2435" i="34" s="1"/>
  <c r="J2434" i="34"/>
  <c r="I2434" i="34"/>
  <c r="H2434" i="34"/>
  <c r="A2434" i="34"/>
  <c r="D2434" i="34" s="1"/>
  <c r="J2433" i="34"/>
  <c r="I2433" i="34"/>
  <c r="H2433" i="34"/>
  <c r="A2433" i="34"/>
  <c r="J2432" i="34"/>
  <c r="I2432" i="34"/>
  <c r="H2432" i="34"/>
  <c r="A2432" i="34"/>
  <c r="C2432" i="34" s="1"/>
  <c r="J2431" i="34"/>
  <c r="I2431" i="34"/>
  <c r="H2431" i="34"/>
  <c r="A2431" i="34"/>
  <c r="D2431" i="34" s="1"/>
  <c r="J2430" i="34"/>
  <c r="I2430" i="34"/>
  <c r="H2430" i="34"/>
  <c r="A2430" i="34"/>
  <c r="D2430" i="34" s="1"/>
  <c r="J2429" i="34"/>
  <c r="I2429" i="34"/>
  <c r="H2429" i="34"/>
  <c r="A2429" i="34"/>
  <c r="J2428" i="34"/>
  <c r="I2428" i="34"/>
  <c r="H2428" i="34"/>
  <c r="A2428" i="34"/>
  <c r="D2428" i="34" s="1"/>
  <c r="J2427" i="34"/>
  <c r="I2427" i="34"/>
  <c r="H2427" i="34"/>
  <c r="A2427" i="34"/>
  <c r="D2427" i="34" s="1"/>
  <c r="J2426" i="34"/>
  <c r="I2426" i="34"/>
  <c r="H2426" i="34"/>
  <c r="A2426" i="34"/>
  <c r="C2426" i="34" s="1"/>
  <c r="J2425" i="34"/>
  <c r="I2425" i="34"/>
  <c r="H2425" i="34"/>
  <c r="A2425" i="34"/>
  <c r="D2425" i="34" s="1"/>
  <c r="J2424" i="34"/>
  <c r="I2424" i="34"/>
  <c r="H2424" i="34"/>
  <c r="A2424" i="34"/>
  <c r="D2424" i="34" s="1"/>
  <c r="J2423" i="34"/>
  <c r="I2423" i="34"/>
  <c r="H2423" i="34"/>
  <c r="A2423" i="34"/>
  <c r="D2423" i="34" s="1"/>
  <c r="J2422" i="34"/>
  <c r="I2422" i="34"/>
  <c r="H2422" i="34"/>
  <c r="A2422" i="34"/>
  <c r="J2421" i="34"/>
  <c r="I2421" i="34"/>
  <c r="H2421" i="34"/>
  <c r="A2421" i="34"/>
  <c r="D2421" i="34" s="1"/>
  <c r="J2420" i="34"/>
  <c r="I2420" i="34"/>
  <c r="H2420" i="34"/>
  <c r="A2420" i="34"/>
  <c r="C2420" i="34" s="1"/>
  <c r="J2419" i="34"/>
  <c r="I2419" i="34"/>
  <c r="H2419" i="34"/>
  <c r="A2419" i="34"/>
  <c r="D2419" i="34" s="1"/>
  <c r="J2418" i="34"/>
  <c r="I2418" i="34"/>
  <c r="H2418" i="34"/>
  <c r="A2418" i="34"/>
  <c r="D2418" i="34" s="1"/>
  <c r="J2417" i="34"/>
  <c r="I2417" i="34"/>
  <c r="H2417" i="34"/>
  <c r="A2417" i="34"/>
  <c r="D2417" i="34" s="1"/>
  <c r="J2416" i="34"/>
  <c r="I2416" i="34"/>
  <c r="H2416" i="34"/>
  <c r="A2416" i="34"/>
  <c r="D2416" i="34" s="1"/>
  <c r="J2415" i="34"/>
  <c r="I2415" i="34"/>
  <c r="H2415" i="34"/>
  <c r="A2415" i="34"/>
  <c r="B2415" i="34" s="1"/>
  <c r="J2414" i="34"/>
  <c r="I2414" i="34"/>
  <c r="H2414" i="34"/>
  <c r="A2414" i="34"/>
  <c r="C2414" i="34" s="1"/>
  <c r="J2413" i="34"/>
  <c r="I2413" i="34"/>
  <c r="H2413" i="34"/>
  <c r="A2413" i="34"/>
  <c r="B2413" i="34" s="1"/>
  <c r="J2412" i="34"/>
  <c r="I2412" i="34"/>
  <c r="H2412" i="34"/>
  <c r="A2412" i="34"/>
  <c r="C2412" i="34" s="1"/>
  <c r="J2411" i="34"/>
  <c r="I2411" i="34"/>
  <c r="H2411" i="34"/>
  <c r="A2411" i="34"/>
  <c r="D2411" i="34" s="1"/>
  <c r="J2410" i="34"/>
  <c r="I2410" i="34"/>
  <c r="H2410" i="34"/>
  <c r="A2410" i="34"/>
  <c r="D2410" i="34" s="1"/>
  <c r="J2409" i="34"/>
  <c r="I2409" i="34"/>
  <c r="H2409" i="34"/>
  <c r="A2409" i="34"/>
  <c r="D2409" i="34" s="1"/>
  <c r="J2408" i="34"/>
  <c r="I2408" i="34"/>
  <c r="H2408" i="34"/>
  <c r="A2408" i="34"/>
  <c r="C2408" i="34" s="1"/>
  <c r="J2407" i="34"/>
  <c r="I2407" i="34"/>
  <c r="H2407" i="34"/>
  <c r="A2407" i="34"/>
  <c r="C2407" i="34" s="1"/>
  <c r="J2406" i="34"/>
  <c r="I2406" i="34"/>
  <c r="H2406" i="34"/>
  <c r="A2406" i="34"/>
  <c r="D2406" i="34" s="1"/>
  <c r="J2405" i="34"/>
  <c r="I2405" i="34"/>
  <c r="H2405" i="34"/>
  <c r="A2405" i="34"/>
  <c r="J2404" i="34"/>
  <c r="I2404" i="34"/>
  <c r="H2404" i="34"/>
  <c r="A2404" i="34"/>
  <c r="D2404" i="34" s="1"/>
  <c r="J2403" i="34"/>
  <c r="I2403" i="34"/>
  <c r="H2403" i="34"/>
  <c r="A2403" i="34"/>
  <c r="D2403" i="34" s="1"/>
  <c r="J2402" i="34"/>
  <c r="I2402" i="34"/>
  <c r="H2402" i="34"/>
  <c r="A2402" i="34"/>
  <c r="J2401" i="34"/>
  <c r="I2401" i="34"/>
  <c r="H2401" i="34"/>
  <c r="A2401" i="34"/>
  <c r="D2401" i="34" s="1"/>
  <c r="J2400" i="34"/>
  <c r="I2400" i="34"/>
  <c r="H2400" i="34"/>
  <c r="A2400" i="34"/>
  <c r="D2400" i="34" s="1"/>
  <c r="J2399" i="34"/>
  <c r="I2399" i="34"/>
  <c r="H2399" i="34"/>
  <c r="A2399" i="34"/>
  <c r="D2399" i="34" s="1"/>
  <c r="J2398" i="34"/>
  <c r="I2398" i="34"/>
  <c r="H2398" i="34"/>
  <c r="A2398" i="34"/>
  <c r="J2397" i="34"/>
  <c r="I2397" i="34"/>
  <c r="H2397" i="34"/>
  <c r="A2397" i="34"/>
  <c r="C2397" i="34" s="1"/>
  <c r="J2396" i="34"/>
  <c r="I2396" i="34"/>
  <c r="H2396" i="34"/>
  <c r="A2396" i="34"/>
  <c r="C2396" i="34" s="1"/>
  <c r="J2395" i="34"/>
  <c r="I2395" i="34"/>
  <c r="H2395" i="34"/>
  <c r="A2395" i="34"/>
  <c r="D2395" i="34" s="1"/>
  <c r="J2394" i="34"/>
  <c r="I2394" i="34"/>
  <c r="H2394" i="34"/>
  <c r="A2394" i="34"/>
  <c r="D2394" i="34" s="1"/>
  <c r="J2393" i="34"/>
  <c r="I2393" i="34"/>
  <c r="H2393" i="34"/>
  <c r="A2393" i="34"/>
  <c r="J2392" i="34"/>
  <c r="I2392" i="34"/>
  <c r="H2392" i="34"/>
  <c r="A2392" i="34"/>
  <c r="C2392" i="34" s="1"/>
  <c r="J2391" i="34"/>
  <c r="I2391" i="34"/>
  <c r="H2391" i="34"/>
  <c r="A2391" i="34"/>
  <c r="C2391" i="34" s="1"/>
  <c r="J2390" i="34"/>
  <c r="I2390" i="34"/>
  <c r="H2390" i="34"/>
  <c r="A2390" i="34"/>
  <c r="C2390" i="34" s="1"/>
  <c r="J2389" i="34"/>
  <c r="I2389" i="34"/>
  <c r="H2389" i="34"/>
  <c r="A2389" i="34"/>
  <c r="C2389" i="34" s="1"/>
  <c r="J2388" i="34"/>
  <c r="I2388" i="34"/>
  <c r="H2388" i="34"/>
  <c r="A2388" i="34"/>
  <c r="D2388" i="34" s="1"/>
  <c r="J2387" i="34"/>
  <c r="I2387" i="34"/>
  <c r="H2387" i="34"/>
  <c r="A2387" i="34"/>
  <c r="C2387" i="34" s="1"/>
  <c r="J2386" i="34"/>
  <c r="I2386" i="34"/>
  <c r="H2386" i="34"/>
  <c r="A2386" i="34"/>
  <c r="D2386" i="34" s="1"/>
  <c r="J2385" i="34"/>
  <c r="I2385" i="34"/>
  <c r="H2385" i="34"/>
  <c r="A2385" i="34"/>
  <c r="C2385" i="34" s="1"/>
  <c r="J2384" i="34"/>
  <c r="I2384" i="34"/>
  <c r="H2384" i="34"/>
  <c r="A2384" i="34"/>
  <c r="C2384" i="34" s="1"/>
  <c r="J2383" i="34"/>
  <c r="I2383" i="34"/>
  <c r="H2383" i="34"/>
  <c r="A2383" i="34"/>
  <c r="D2383" i="34" s="1"/>
  <c r="J2382" i="34"/>
  <c r="I2382" i="34"/>
  <c r="H2382" i="34"/>
  <c r="A2382" i="34"/>
  <c r="D2382" i="34" s="1"/>
  <c r="J2381" i="34"/>
  <c r="I2381" i="34"/>
  <c r="H2381" i="34"/>
  <c r="A2381" i="34"/>
  <c r="J2380" i="34"/>
  <c r="I2380" i="34"/>
  <c r="H2380" i="34"/>
  <c r="A2380" i="34"/>
  <c r="D2380" i="34" s="1"/>
  <c r="J2379" i="34"/>
  <c r="I2379" i="34"/>
  <c r="H2379" i="34"/>
  <c r="A2379" i="34"/>
  <c r="C2379" i="34" s="1"/>
  <c r="J2378" i="34"/>
  <c r="I2378" i="34"/>
  <c r="H2378" i="34"/>
  <c r="A2378" i="34"/>
  <c r="C2378" i="34" s="1"/>
  <c r="J2377" i="34"/>
  <c r="I2377" i="34"/>
  <c r="H2377" i="34"/>
  <c r="A2377" i="34"/>
  <c r="D2377" i="34" s="1"/>
  <c r="J2376" i="34"/>
  <c r="I2376" i="34"/>
  <c r="H2376" i="34"/>
  <c r="A2376" i="34"/>
  <c r="D2376" i="34" s="1"/>
  <c r="J2375" i="34"/>
  <c r="I2375" i="34"/>
  <c r="H2375" i="34"/>
  <c r="A2375" i="34"/>
  <c r="J2374" i="34"/>
  <c r="I2374" i="34"/>
  <c r="H2374" i="34"/>
  <c r="A2374" i="34"/>
  <c r="J2373" i="34"/>
  <c r="I2373" i="34"/>
  <c r="H2373" i="34"/>
  <c r="A2373" i="34"/>
  <c r="J2372" i="34"/>
  <c r="I2372" i="34"/>
  <c r="H2372" i="34"/>
  <c r="A2372" i="34"/>
  <c r="C2372" i="34" s="1"/>
  <c r="J2371" i="34"/>
  <c r="I2371" i="34"/>
  <c r="H2371" i="34"/>
  <c r="A2371" i="34"/>
  <c r="J2370" i="34"/>
  <c r="I2370" i="34"/>
  <c r="H2370" i="34"/>
  <c r="A2370" i="34"/>
  <c r="C2370" i="34" s="1"/>
  <c r="J2369" i="34"/>
  <c r="I2369" i="34"/>
  <c r="H2369" i="34"/>
  <c r="A2369" i="34"/>
  <c r="J2368" i="34"/>
  <c r="I2368" i="34"/>
  <c r="H2368" i="34"/>
  <c r="A2368" i="34"/>
  <c r="D2368" i="34" s="1"/>
  <c r="J2367" i="34"/>
  <c r="I2367" i="34"/>
  <c r="H2367" i="34"/>
  <c r="A2367" i="34"/>
  <c r="C2367" i="34" s="1"/>
  <c r="J2366" i="34"/>
  <c r="I2366" i="34"/>
  <c r="H2366" i="34"/>
  <c r="A2366" i="34"/>
  <c r="J2365" i="34"/>
  <c r="I2365" i="34"/>
  <c r="H2365" i="34"/>
  <c r="A2365" i="34"/>
  <c r="D2365" i="34" s="1"/>
  <c r="J2364" i="34"/>
  <c r="I2364" i="34"/>
  <c r="H2364" i="34"/>
  <c r="A2364" i="34"/>
  <c r="J2363" i="34"/>
  <c r="I2363" i="34"/>
  <c r="H2363" i="34"/>
  <c r="A2363" i="34"/>
  <c r="B2363" i="34" s="1"/>
  <c r="J2362" i="34"/>
  <c r="I2362" i="34"/>
  <c r="H2362" i="34"/>
  <c r="A2362" i="34"/>
  <c r="D2362" i="34" s="1"/>
  <c r="J2361" i="34"/>
  <c r="I2361" i="34"/>
  <c r="H2361" i="34"/>
  <c r="A2361" i="34"/>
  <c r="C2361" i="34" s="1"/>
  <c r="J2360" i="34"/>
  <c r="I2360" i="34"/>
  <c r="H2360" i="34"/>
  <c r="A2360" i="34"/>
  <c r="J2359" i="34"/>
  <c r="I2359" i="34"/>
  <c r="H2359" i="34"/>
  <c r="A2359" i="34"/>
  <c r="D2359" i="34" s="1"/>
  <c r="J2358" i="34"/>
  <c r="I2358" i="34"/>
  <c r="H2358" i="34"/>
  <c r="A2358" i="34"/>
  <c r="J2357" i="34"/>
  <c r="I2357" i="34"/>
  <c r="H2357" i="34"/>
  <c r="A2357" i="34"/>
  <c r="B2357" i="34" s="1"/>
  <c r="J2356" i="34"/>
  <c r="I2356" i="34"/>
  <c r="H2356" i="34"/>
  <c r="A2356" i="34"/>
  <c r="J2355" i="34"/>
  <c r="I2355" i="34"/>
  <c r="H2355" i="34"/>
  <c r="A2355" i="34"/>
  <c r="C2355" i="34" s="1"/>
  <c r="J2354" i="34"/>
  <c r="I2354" i="34"/>
  <c r="H2354" i="34"/>
  <c r="A2354" i="34"/>
  <c r="C2354" i="34" s="1"/>
  <c r="J2353" i="34"/>
  <c r="I2353" i="34"/>
  <c r="H2353" i="34"/>
  <c r="A2353" i="34"/>
  <c r="D2353" i="34" s="1"/>
  <c r="J2352" i="34"/>
  <c r="I2352" i="34"/>
  <c r="H2352" i="34"/>
  <c r="A2352" i="34"/>
  <c r="C2352" i="34" s="1"/>
  <c r="J2351" i="34"/>
  <c r="I2351" i="34"/>
  <c r="H2351" i="34"/>
  <c r="A2351" i="34"/>
  <c r="C2351" i="34" s="1"/>
  <c r="J2350" i="34"/>
  <c r="I2350" i="34"/>
  <c r="H2350" i="34"/>
  <c r="A2350" i="34"/>
  <c r="C2350" i="34" s="1"/>
  <c r="J2349" i="34"/>
  <c r="I2349" i="34"/>
  <c r="H2349" i="34"/>
  <c r="A2349" i="34"/>
  <c r="C2349" i="34" s="1"/>
  <c r="J2348" i="34"/>
  <c r="I2348" i="34"/>
  <c r="H2348" i="34"/>
  <c r="A2348" i="34"/>
  <c r="C2348" i="34" s="1"/>
  <c r="J2347" i="34"/>
  <c r="I2347" i="34"/>
  <c r="H2347" i="34"/>
  <c r="A2347" i="34"/>
  <c r="J2346" i="34"/>
  <c r="I2346" i="34"/>
  <c r="H2346" i="34"/>
  <c r="A2346" i="34"/>
  <c r="C2346" i="34" s="1"/>
  <c r="J2345" i="34"/>
  <c r="I2345" i="34"/>
  <c r="H2345" i="34"/>
  <c r="A2345" i="34"/>
  <c r="J2344" i="34"/>
  <c r="I2344" i="34"/>
  <c r="H2344" i="34"/>
  <c r="A2344" i="34"/>
  <c r="C2344" i="34" s="1"/>
  <c r="J2343" i="34"/>
  <c r="I2343" i="34"/>
  <c r="H2343" i="34"/>
  <c r="A2343" i="34"/>
  <c r="C2343" i="34" s="1"/>
  <c r="J2342" i="34"/>
  <c r="I2342" i="34"/>
  <c r="H2342" i="34"/>
  <c r="A2342" i="34"/>
  <c r="C2342" i="34" s="1"/>
  <c r="J2341" i="34"/>
  <c r="I2341" i="34"/>
  <c r="H2341" i="34"/>
  <c r="A2341" i="34"/>
  <c r="D2341" i="34" s="1"/>
  <c r="J2340" i="34"/>
  <c r="I2340" i="34"/>
  <c r="H2340" i="34"/>
  <c r="A2340" i="34"/>
  <c r="C2340" i="34" s="1"/>
  <c r="J2339" i="34"/>
  <c r="I2339" i="34"/>
  <c r="H2339" i="34"/>
  <c r="A2339" i="34"/>
  <c r="C2339" i="34" s="1"/>
  <c r="J2338" i="34"/>
  <c r="I2338" i="34"/>
  <c r="H2338" i="34"/>
  <c r="A2338" i="34"/>
  <c r="C2338" i="34" s="1"/>
  <c r="J2337" i="34"/>
  <c r="I2337" i="34"/>
  <c r="H2337" i="34"/>
  <c r="A2337" i="34"/>
  <c r="C2337" i="34" s="1"/>
  <c r="J2336" i="34"/>
  <c r="I2336" i="34"/>
  <c r="H2336" i="34"/>
  <c r="A2336" i="34"/>
  <c r="D2336" i="34" s="1"/>
  <c r="J2335" i="34"/>
  <c r="I2335" i="34"/>
  <c r="H2335" i="34"/>
  <c r="A2335" i="34"/>
  <c r="B2335" i="34" s="1"/>
  <c r="J2334" i="34"/>
  <c r="I2334" i="34"/>
  <c r="H2334" i="34"/>
  <c r="A2334" i="34"/>
  <c r="J2333" i="34"/>
  <c r="I2333" i="34"/>
  <c r="H2333" i="34"/>
  <c r="A2333" i="34"/>
  <c r="J2332" i="34"/>
  <c r="I2332" i="34"/>
  <c r="H2332" i="34"/>
  <c r="A2332" i="34"/>
  <c r="J2331" i="34"/>
  <c r="I2331" i="34"/>
  <c r="H2331" i="34"/>
  <c r="A2331" i="34"/>
  <c r="J2330" i="34"/>
  <c r="I2330" i="34"/>
  <c r="H2330" i="34"/>
  <c r="A2330" i="34"/>
  <c r="B2330" i="34" s="1"/>
  <c r="J2329" i="34"/>
  <c r="I2329" i="34"/>
  <c r="H2329" i="34"/>
  <c r="A2329" i="34"/>
  <c r="C2329" i="34" s="1"/>
  <c r="J2328" i="34"/>
  <c r="I2328" i="34"/>
  <c r="H2328" i="34"/>
  <c r="A2328" i="34"/>
  <c r="C2328" i="34" s="1"/>
  <c r="J2327" i="34"/>
  <c r="I2327" i="34"/>
  <c r="H2327" i="34"/>
  <c r="A2327" i="34"/>
  <c r="C2327" i="34" s="1"/>
  <c r="J2326" i="34"/>
  <c r="I2326" i="34"/>
  <c r="H2326" i="34"/>
  <c r="A2326" i="34"/>
  <c r="J2325" i="34"/>
  <c r="I2325" i="34"/>
  <c r="H2325" i="34"/>
  <c r="A2325" i="34"/>
  <c r="C2325" i="34" s="1"/>
  <c r="J2324" i="34"/>
  <c r="I2324" i="34"/>
  <c r="H2324" i="34"/>
  <c r="A2324" i="34"/>
  <c r="C2324" i="34" s="1"/>
  <c r="J2323" i="34"/>
  <c r="I2323" i="34"/>
  <c r="H2323" i="34"/>
  <c r="A2323" i="34"/>
  <c r="B2323" i="34" s="1"/>
  <c r="J2322" i="34"/>
  <c r="I2322" i="34"/>
  <c r="H2322" i="34"/>
  <c r="A2322" i="34"/>
  <c r="C2322" i="34" s="1"/>
  <c r="J2321" i="34"/>
  <c r="I2321" i="34"/>
  <c r="H2321" i="34"/>
  <c r="A2321" i="34"/>
  <c r="J2320" i="34"/>
  <c r="I2320" i="34"/>
  <c r="H2320" i="34"/>
  <c r="A2320" i="34"/>
  <c r="D2320" i="34" s="1"/>
  <c r="J2319" i="34"/>
  <c r="I2319" i="34"/>
  <c r="H2319" i="34"/>
  <c r="A2319" i="34"/>
  <c r="C2319" i="34" s="1"/>
  <c r="J2318" i="34"/>
  <c r="I2318" i="34"/>
  <c r="H2318" i="34"/>
  <c r="A2318" i="34"/>
  <c r="C2318" i="34" s="1"/>
  <c r="J2317" i="34"/>
  <c r="I2317" i="34"/>
  <c r="H2317" i="34"/>
  <c r="A2317" i="34"/>
  <c r="D2317" i="34" s="1"/>
  <c r="J2316" i="34"/>
  <c r="I2316" i="34"/>
  <c r="H2316" i="34"/>
  <c r="A2316" i="34"/>
  <c r="C2316" i="34" s="1"/>
  <c r="J2315" i="34"/>
  <c r="I2315" i="34"/>
  <c r="H2315" i="34"/>
  <c r="A2315" i="34"/>
  <c r="C2315" i="34" s="1"/>
  <c r="J2314" i="34"/>
  <c r="I2314" i="34"/>
  <c r="H2314" i="34"/>
  <c r="A2314" i="34"/>
  <c r="J2313" i="34"/>
  <c r="I2313" i="34"/>
  <c r="H2313" i="34"/>
  <c r="A2313" i="34"/>
  <c r="C2313" i="34" s="1"/>
  <c r="J2312" i="34"/>
  <c r="I2312" i="34"/>
  <c r="H2312" i="34"/>
  <c r="A2312" i="34"/>
  <c r="C2312" i="34" s="1"/>
  <c r="J2311" i="34"/>
  <c r="I2311" i="34"/>
  <c r="H2311" i="34"/>
  <c r="A2311" i="34"/>
  <c r="D2311" i="34" s="1"/>
  <c r="J2310" i="34"/>
  <c r="I2310" i="34"/>
  <c r="H2310" i="34"/>
  <c r="A2310" i="34"/>
  <c r="J2309" i="34"/>
  <c r="I2309" i="34"/>
  <c r="H2309" i="34"/>
  <c r="A2309" i="34"/>
  <c r="C2309" i="34" s="1"/>
  <c r="J2308" i="34"/>
  <c r="I2308" i="34"/>
  <c r="H2308" i="34"/>
  <c r="A2308" i="34"/>
  <c r="J2307" i="34"/>
  <c r="I2307" i="34"/>
  <c r="H2307" i="34"/>
  <c r="A2307" i="34"/>
  <c r="C2307" i="34" s="1"/>
  <c r="J2306" i="34"/>
  <c r="I2306" i="34"/>
  <c r="H2306" i="34"/>
  <c r="A2306" i="34"/>
  <c r="C2306" i="34" s="1"/>
  <c r="J2305" i="34"/>
  <c r="I2305" i="34"/>
  <c r="H2305" i="34"/>
  <c r="A2305" i="34"/>
  <c r="D2305" i="34" s="1"/>
  <c r="J2304" i="34"/>
  <c r="I2304" i="34"/>
  <c r="H2304" i="34"/>
  <c r="A2304" i="34"/>
  <c r="C2304" i="34" s="1"/>
  <c r="J2303" i="34"/>
  <c r="I2303" i="34"/>
  <c r="H2303" i="34"/>
  <c r="A2303" i="34"/>
  <c r="C2303" i="34" s="1"/>
  <c r="J2302" i="34"/>
  <c r="I2302" i="34"/>
  <c r="H2302" i="34"/>
  <c r="A2302" i="34"/>
  <c r="J2301" i="34"/>
  <c r="I2301" i="34"/>
  <c r="H2301" i="34"/>
  <c r="A2301" i="34"/>
  <c r="C2301" i="34" s="1"/>
  <c r="J2300" i="34"/>
  <c r="I2300" i="34"/>
  <c r="H2300" i="34"/>
  <c r="A2300" i="34"/>
  <c r="C2300" i="34" s="1"/>
  <c r="J2299" i="34"/>
  <c r="I2299" i="34"/>
  <c r="H2299" i="34"/>
  <c r="A2299" i="34"/>
  <c r="J2298" i="34"/>
  <c r="I2298" i="34"/>
  <c r="H2298" i="34"/>
  <c r="A2298" i="34"/>
  <c r="C2298" i="34" s="1"/>
  <c r="J2297" i="34"/>
  <c r="I2297" i="34"/>
  <c r="H2297" i="34"/>
  <c r="A2297" i="34"/>
  <c r="C2297" i="34" s="1"/>
  <c r="J2296" i="34"/>
  <c r="I2296" i="34"/>
  <c r="H2296" i="34"/>
  <c r="A2296" i="34"/>
  <c r="B2296" i="34" s="1"/>
  <c r="J2295" i="34"/>
  <c r="I2295" i="34"/>
  <c r="H2295" i="34"/>
  <c r="A2295" i="34"/>
  <c r="C2295" i="34" s="1"/>
  <c r="J2294" i="34"/>
  <c r="I2294" i="34"/>
  <c r="H2294" i="34"/>
  <c r="A2294" i="34"/>
  <c r="J2293" i="34"/>
  <c r="I2293" i="34"/>
  <c r="H2293" i="34"/>
  <c r="A2293" i="34"/>
  <c r="B2293" i="34" s="1"/>
  <c r="J2292" i="34"/>
  <c r="I2292" i="34"/>
  <c r="H2292" i="34"/>
  <c r="A2292" i="34"/>
  <c r="J2291" i="34"/>
  <c r="I2291" i="34"/>
  <c r="H2291" i="34"/>
  <c r="A2291" i="34"/>
  <c r="C2291" i="34" s="1"/>
  <c r="J2290" i="34"/>
  <c r="I2290" i="34"/>
  <c r="H2290" i="34"/>
  <c r="A2290" i="34"/>
  <c r="B2290" i="34" s="1"/>
  <c r="J2289" i="34"/>
  <c r="I2289" i="34"/>
  <c r="H2289" i="34"/>
  <c r="A2289" i="34"/>
  <c r="J2288" i="34"/>
  <c r="I2288" i="34"/>
  <c r="H2288" i="34"/>
  <c r="A2288" i="34"/>
  <c r="J2287" i="34"/>
  <c r="I2287" i="34"/>
  <c r="H2287" i="34"/>
  <c r="A2287" i="34"/>
  <c r="B2287" i="34" s="1"/>
  <c r="J2286" i="34"/>
  <c r="I2286" i="34"/>
  <c r="H2286" i="34"/>
  <c r="A2286" i="34"/>
  <c r="J2285" i="34"/>
  <c r="I2285" i="34"/>
  <c r="H2285" i="34"/>
  <c r="A2285" i="34"/>
  <c r="C2285" i="34" s="1"/>
  <c r="J2284" i="34"/>
  <c r="I2284" i="34"/>
  <c r="H2284" i="34"/>
  <c r="A2284" i="34"/>
  <c r="D2284" i="34" s="1"/>
  <c r="J2283" i="34"/>
  <c r="I2283" i="34"/>
  <c r="H2283" i="34"/>
  <c r="A2283" i="34"/>
  <c r="C2283" i="34" s="1"/>
  <c r="J2282" i="34"/>
  <c r="I2282" i="34"/>
  <c r="H2282" i="34"/>
  <c r="A2282" i="34"/>
  <c r="B2282" i="34" s="1"/>
  <c r="J2281" i="34"/>
  <c r="I2281" i="34"/>
  <c r="H2281" i="34"/>
  <c r="A2281" i="34"/>
  <c r="J2280" i="34"/>
  <c r="I2280" i="34"/>
  <c r="H2280" i="34"/>
  <c r="A2280" i="34"/>
  <c r="C2280" i="34" s="1"/>
  <c r="J2279" i="34"/>
  <c r="I2279" i="34"/>
  <c r="H2279" i="34"/>
  <c r="A2279" i="34"/>
  <c r="C2279" i="34" s="1"/>
  <c r="J2278" i="34"/>
  <c r="I2278" i="34"/>
  <c r="H2278" i="34"/>
  <c r="A2278" i="34"/>
  <c r="J2277" i="34"/>
  <c r="I2277" i="34"/>
  <c r="H2277" i="34"/>
  <c r="A2277" i="34"/>
  <c r="C2277" i="34" s="1"/>
  <c r="J2276" i="34"/>
  <c r="I2276" i="34"/>
  <c r="H2276" i="34"/>
  <c r="A2276" i="34"/>
  <c r="B2276" i="34" s="1"/>
  <c r="J2275" i="34"/>
  <c r="I2275" i="34"/>
  <c r="H2275" i="34"/>
  <c r="A2275" i="34"/>
  <c r="C2275" i="34" s="1"/>
  <c r="J2274" i="34"/>
  <c r="I2274" i="34"/>
  <c r="H2274" i="34"/>
  <c r="A2274" i="34"/>
  <c r="J2273" i="34"/>
  <c r="I2273" i="34"/>
  <c r="H2273" i="34"/>
  <c r="A2273" i="34"/>
  <c r="C2273" i="34" s="1"/>
  <c r="J2272" i="34"/>
  <c r="I2272" i="34"/>
  <c r="H2272" i="34"/>
  <c r="A2272" i="34"/>
  <c r="D2272" i="34" s="1"/>
  <c r="J2271" i="34"/>
  <c r="I2271" i="34"/>
  <c r="H2271" i="34"/>
  <c r="A2271" i="34"/>
  <c r="C2271" i="34" s="1"/>
  <c r="J2270" i="34"/>
  <c r="I2270" i="34"/>
  <c r="H2270" i="34"/>
  <c r="A2270" i="34"/>
  <c r="J2269" i="34"/>
  <c r="I2269" i="34"/>
  <c r="H2269" i="34"/>
  <c r="A2269" i="34"/>
  <c r="C2269" i="34" s="1"/>
  <c r="J2268" i="34"/>
  <c r="I2268" i="34"/>
  <c r="H2268" i="34"/>
  <c r="A2268" i="34"/>
  <c r="C2268" i="34" s="1"/>
  <c r="J2267" i="34"/>
  <c r="I2267" i="34"/>
  <c r="H2267" i="34"/>
  <c r="A2267" i="34"/>
  <c r="C2267" i="34" s="1"/>
  <c r="J2266" i="34"/>
  <c r="I2266" i="34"/>
  <c r="H2266" i="34"/>
  <c r="A2266" i="34"/>
  <c r="D2266" i="34" s="1"/>
  <c r="J2265" i="34"/>
  <c r="I2265" i="34"/>
  <c r="H2265" i="34"/>
  <c r="A2265" i="34"/>
  <c r="C2265" i="34" s="1"/>
  <c r="J2264" i="34"/>
  <c r="I2264" i="34"/>
  <c r="H2264" i="34"/>
  <c r="A2264" i="34"/>
  <c r="C2264" i="34" s="1"/>
  <c r="J2263" i="34"/>
  <c r="I2263" i="34"/>
  <c r="H2263" i="34"/>
  <c r="A2263" i="34"/>
  <c r="D2263" i="34" s="1"/>
  <c r="J2262" i="34"/>
  <c r="I2262" i="34"/>
  <c r="H2262" i="34"/>
  <c r="A2262" i="34"/>
  <c r="C2262" i="34" s="1"/>
  <c r="J2261" i="34"/>
  <c r="I2261" i="34"/>
  <c r="H2261" i="34"/>
  <c r="A2261" i="34"/>
  <c r="C2261" i="34" s="1"/>
  <c r="J2260" i="34"/>
  <c r="I2260" i="34"/>
  <c r="H2260" i="34"/>
  <c r="A2260" i="34"/>
  <c r="C2260" i="34" s="1"/>
  <c r="J2259" i="34"/>
  <c r="I2259" i="34"/>
  <c r="H2259" i="34"/>
  <c r="A2259" i="34"/>
  <c r="C2259" i="34" s="1"/>
  <c r="J2258" i="34"/>
  <c r="I2258" i="34"/>
  <c r="H2258" i="34"/>
  <c r="A2258" i="34"/>
  <c r="C2258" i="34" s="1"/>
  <c r="J2257" i="34"/>
  <c r="I2257" i="34"/>
  <c r="H2257" i="34"/>
  <c r="A2257" i="34"/>
  <c r="B2257" i="34" s="1"/>
  <c r="J2256" i="34"/>
  <c r="I2256" i="34"/>
  <c r="H2256" i="34"/>
  <c r="A2256" i="34"/>
  <c r="C2256" i="34" s="1"/>
  <c r="J2255" i="34"/>
  <c r="I2255" i="34"/>
  <c r="H2255" i="34"/>
  <c r="A2255" i="34"/>
  <c r="J2254" i="34"/>
  <c r="I2254" i="34"/>
  <c r="H2254" i="34"/>
  <c r="A2254" i="34"/>
  <c r="C2254" i="34" s="1"/>
  <c r="J2253" i="34"/>
  <c r="I2253" i="34"/>
  <c r="H2253" i="34"/>
  <c r="A2253" i="34"/>
  <c r="C2253" i="34" s="1"/>
  <c r="J2252" i="34"/>
  <c r="I2252" i="34"/>
  <c r="H2252" i="34"/>
  <c r="A2252" i="34"/>
  <c r="C2252" i="34" s="1"/>
  <c r="J2251" i="34"/>
  <c r="I2251" i="34"/>
  <c r="H2251" i="34"/>
  <c r="A2251" i="34"/>
  <c r="B2251" i="34" s="1"/>
  <c r="J2250" i="34"/>
  <c r="I2250" i="34"/>
  <c r="H2250" i="34"/>
  <c r="A2250" i="34"/>
  <c r="J2249" i="34"/>
  <c r="I2249" i="34"/>
  <c r="H2249" i="34"/>
  <c r="A2249" i="34"/>
  <c r="C2249" i="34" s="1"/>
  <c r="J2248" i="34"/>
  <c r="I2248" i="34"/>
  <c r="H2248" i="34"/>
  <c r="A2248" i="34"/>
  <c r="C2248" i="34" s="1"/>
  <c r="J2247" i="34"/>
  <c r="I2247" i="34"/>
  <c r="H2247" i="34"/>
  <c r="A2247" i="34"/>
  <c r="C2247" i="34" s="1"/>
  <c r="J2246" i="34"/>
  <c r="I2246" i="34"/>
  <c r="H2246" i="34"/>
  <c r="A2246" i="34"/>
  <c r="C2246" i="34" s="1"/>
  <c r="J2245" i="34"/>
  <c r="I2245" i="34"/>
  <c r="H2245" i="34"/>
  <c r="A2245" i="34"/>
  <c r="B2245" i="34" s="1"/>
  <c r="J2244" i="34"/>
  <c r="I2244" i="34"/>
  <c r="H2244" i="34"/>
  <c r="A2244" i="34"/>
  <c r="J2243" i="34"/>
  <c r="I2243" i="34"/>
  <c r="H2243" i="34"/>
  <c r="A2243" i="34"/>
  <c r="C2243" i="34" s="1"/>
  <c r="J2242" i="34"/>
  <c r="I2242" i="34"/>
  <c r="H2242" i="34"/>
  <c r="A2242" i="34"/>
  <c r="J2241" i="34"/>
  <c r="I2241" i="34"/>
  <c r="H2241" i="34"/>
  <c r="A2241" i="34"/>
  <c r="C2241" i="34" s="1"/>
  <c r="J2240" i="34"/>
  <c r="I2240" i="34"/>
  <c r="H2240" i="34"/>
  <c r="A2240" i="34"/>
  <c r="C2240" i="34" s="1"/>
  <c r="J2239" i="34"/>
  <c r="I2239" i="34"/>
  <c r="H2239" i="34"/>
  <c r="A2239" i="34"/>
  <c r="D2239" i="34" s="1"/>
  <c r="J2238" i="34"/>
  <c r="I2238" i="34"/>
  <c r="H2238" i="34"/>
  <c r="A2238" i="34"/>
  <c r="C2238" i="34" s="1"/>
  <c r="J2237" i="34"/>
  <c r="I2237" i="34"/>
  <c r="H2237" i="34"/>
  <c r="A2237" i="34"/>
  <c r="C2237" i="34" s="1"/>
  <c r="J2236" i="34"/>
  <c r="I2236" i="34"/>
  <c r="H2236" i="34"/>
  <c r="A2236" i="34"/>
  <c r="J2235" i="34"/>
  <c r="I2235" i="34"/>
  <c r="H2235" i="34"/>
  <c r="A2235" i="34"/>
  <c r="C2235" i="34" s="1"/>
  <c r="J2234" i="34"/>
  <c r="I2234" i="34"/>
  <c r="H2234" i="34"/>
  <c r="A2234" i="34"/>
  <c r="C2234" i="34" s="1"/>
  <c r="J2233" i="34"/>
  <c r="I2233" i="34"/>
  <c r="H2233" i="34"/>
  <c r="A2233" i="34"/>
  <c r="D2233" i="34" s="1"/>
  <c r="J2232" i="34"/>
  <c r="I2232" i="34"/>
  <c r="H2232" i="34"/>
  <c r="A2232" i="34"/>
  <c r="C2232" i="34" s="1"/>
  <c r="J2231" i="34"/>
  <c r="I2231" i="34"/>
  <c r="H2231" i="34"/>
  <c r="A2231" i="34"/>
  <c r="C2231" i="34" s="1"/>
  <c r="J2230" i="34"/>
  <c r="I2230" i="34"/>
  <c r="H2230" i="34"/>
  <c r="A2230" i="34"/>
  <c r="D2230" i="34" s="1"/>
  <c r="J2229" i="34"/>
  <c r="I2229" i="34"/>
  <c r="H2229" i="34"/>
  <c r="A2229" i="34"/>
  <c r="C2229" i="34" s="1"/>
  <c r="J2228" i="34"/>
  <c r="I2228" i="34"/>
  <c r="H2228" i="34"/>
  <c r="A2228" i="34"/>
  <c r="C2228" i="34" s="1"/>
  <c r="J2227" i="34"/>
  <c r="I2227" i="34"/>
  <c r="H2227" i="34"/>
  <c r="A2227" i="34"/>
  <c r="D2227" i="34" s="1"/>
  <c r="J2226" i="34"/>
  <c r="I2226" i="34"/>
  <c r="H2226" i="34"/>
  <c r="A2226" i="34"/>
  <c r="C2226" i="34" s="1"/>
  <c r="J2225" i="34"/>
  <c r="I2225" i="34"/>
  <c r="H2225" i="34"/>
  <c r="A2225" i="34"/>
  <c r="C2225" i="34" s="1"/>
  <c r="J2224" i="34"/>
  <c r="I2224" i="34"/>
  <c r="H2224" i="34"/>
  <c r="A2224" i="34"/>
  <c r="D2224" i="34" s="1"/>
  <c r="J2223" i="34"/>
  <c r="I2223" i="34"/>
  <c r="H2223" i="34"/>
  <c r="A2223" i="34"/>
  <c r="C2223" i="34" s="1"/>
  <c r="J2222" i="34"/>
  <c r="I2222" i="34"/>
  <c r="H2222" i="34"/>
  <c r="A2222" i="34"/>
  <c r="J2221" i="34"/>
  <c r="I2221" i="34"/>
  <c r="H2221" i="34"/>
  <c r="A2221" i="34"/>
  <c r="J2220" i="34"/>
  <c r="I2220" i="34"/>
  <c r="H2220" i="34"/>
  <c r="A2220" i="34"/>
  <c r="C2220" i="34" s="1"/>
  <c r="J2219" i="34"/>
  <c r="I2219" i="34"/>
  <c r="H2219" i="34"/>
  <c r="A2219" i="34"/>
  <c r="J2218" i="34"/>
  <c r="I2218" i="34"/>
  <c r="H2218" i="34"/>
  <c r="A2218" i="34"/>
  <c r="C2218" i="34" s="1"/>
  <c r="J2217" i="34"/>
  <c r="I2217" i="34"/>
  <c r="H2217" i="34"/>
  <c r="A2217" i="34"/>
  <c r="J2216" i="34"/>
  <c r="I2216" i="34"/>
  <c r="H2216" i="34"/>
  <c r="A2216" i="34"/>
  <c r="C2216" i="34" s="1"/>
  <c r="J2215" i="34"/>
  <c r="I2215" i="34"/>
  <c r="H2215" i="34"/>
  <c r="A2215" i="34"/>
  <c r="J2214" i="34"/>
  <c r="I2214" i="34"/>
  <c r="H2214" i="34"/>
  <c r="A2214" i="34"/>
  <c r="C2214" i="34" s="1"/>
  <c r="J2213" i="34"/>
  <c r="I2213" i="34"/>
  <c r="H2213" i="34"/>
  <c r="A2213" i="34"/>
  <c r="J2212" i="34"/>
  <c r="I2212" i="34"/>
  <c r="H2212" i="34"/>
  <c r="A2212" i="34"/>
  <c r="D2212" i="34" s="1"/>
  <c r="J2211" i="34"/>
  <c r="I2211" i="34"/>
  <c r="H2211" i="34"/>
  <c r="A2211" i="34"/>
  <c r="C2211" i="34" s="1"/>
  <c r="J2210" i="34"/>
  <c r="I2210" i="34"/>
  <c r="H2210" i="34"/>
  <c r="A2210" i="34"/>
  <c r="J2209" i="34"/>
  <c r="I2209" i="34"/>
  <c r="H2209" i="34"/>
  <c r="A2209" i="34"/>
  <c r="C2209" i="34" s="1"/>
  <c r="J2208" i="34"/>
  <c r="I2208" i="34"/>
  <c r="H2208" i="34"/>
  <c r="A2208" i="34"/>
  <c r="J2207" i="34"/>
  <c r="I2207" i="34"/>
  <c r="H2207" i="34"/>
  <c r="A2207" i="34"/>
  <c r="C2207" i="34" s="1"/>
  <c r="J2206" i="34"/>
  <c r="I2206" i="34"/>
  <c r="H2206" i="34"/>
  <c r="A2206" i="34"/>
  <c r="B2206" i="34" s="1"/>
  <c r="J2205" i="34"/>
  <c r="I2205" i="34"/>
  <c r="H2205" i="34"/>
  <c r="A2205" i="34"/>
  <c r="C2205" i="34" s="1"/>
  <c r="J2204" i="34"/>
  <c r="I2204" i="34"/>
  <c r="H2204" i="34"/>
  <c r="A2204" i="34"/>
  <c r="J2203" i="34"/>
  <c r="I2203" i="34"/>
  <c r="H2203" i="34"/>
  <c r="A2203" i="34"/>
  <c r="J2202" i="34"/>
  <c r="I2202" i="34"/>
  <c r="H2202" i="34"/>
  <c r="A2202" i="34"/>
  <c r="C2202" i="34" s="1"/>
  <c r="J2201" i="34"/>
  <c r="I2201" i="34"/>
  <c r="H2201" i="34"/>
  <c r="A2201" i="34"/>
  <c r="C2201" i="34" s="1"/>
  <c r="J2200" i="34"/>
  <c r="I2200" i="34"/>
  <c r="H2200" i="34"/>
  <c r="A2200" i="34"/>
  <c r="J2199" i="34"/>
  <c r="I2199" i="34"/>
  <c r="H2199" i="34"/>
  <c r="A2199" i="34"/>
  <c r="C2199" i="34" s="1"/>
  <c r="J2198" i="34"/>
  <c r="I2198" i="34"/>
  <c r="H2198" i="34"/>
  <c r="A2198" i="34"/>
  <c r="C2198" i="34" s="1"/>
  <c r="J2197" i="34"/>
  <c r="I2197" i="34"/>
  <c r="H2197" i="34"/>
  <c r="A2197" i="34"/>
  <c r="D2197" i="34" s="1"/>
  <c r="J2196" i="34"/>
  <c r="I2196" i="34"/>
  <c r="H2196" i="34"/>
  <c r="A2196" i="34"/>
  <c r="J2195" i="34"/>
  <c r="I2195" i="34"/>
  <c r="H2195" i="34"/>
  <c r="A2195" i="34"/>
  <c r="C2195" i="34" s="1"/>
  <c r="J2194" i="34"/>
  <c r="I2194" i="34"/>
  <c r="H2194" i="34"/>
  <c r="A2194" i="34"/>
  <c r="J2193" i="34"/>
  <c r="I2193" i="34"/>
  <c r="H2193" i="34"/>
  <c r="A2193" i="34"/>
  <c r="C2193" i="34" s="1"/>
  <c r="J2192" i="34"/>
  <c r="I2192" i="34"/>
  <c r="H2192" i="34"/>
  <c r="A2192" i="34"/>
  <c r="J2191" i="34"/>
  <c r="I2191" i="34"/>
  <c r="H2191" i="34"/>
  <c r="A2191" i="34"/>
  <c r="J2190" i="34"/>
  <c r="I2190" i="34"/>
  <c r="H2190" i="34"/>
  <c r="A2190" i="34"/>
  <c r="B2190" i="34" s="1"/>
  <c r="J2189" i="34"/>
  <c r="I2189" i="34"/>
  <c r="H2189" i="34"/>
  <c r="A2189" i="34"/>
  <c r="C2189" i="34" s="1"/>
  <c r="J2188" i="34"/>
  <c r="I2188" i="34"/>
  <c r="H2188" i="34"/>
  <c r="A2188" i="34"/>
  <c r="B2188" i="34" s="1"/>
  <c r="J2187" i="34"/>
  <c r="I2187" i="34"/>
  <c r="H2187" i="34"/>
  <c r="A2187" i="34"/>
  <c r="C2187" i="34" s="1"/>
  <c r="J2186" i="34"/>
  <c r="I2186" i="34"/>
  <c r="H2186" i="34"/>
  <c r="A2186" i="34"/>
  <c r="J2185" i="34"/>
  <c r="I2185" i="34"/>
  <c r="H2185" i="34"/>
  <c r="A2185" i="34"/>
  <c r="B2185" i="34" s="1"/>
  <c r="J2184" i="34"/>
  <c r="I2184" i="34"/>
  <c r="H2184" i="34"/>
  <c r="A2184" i="34"/>
  <c r="C2184" i="34" s="1"/>
  <c r="J2183" i="34"/>
  <c r="I2183" i="34"/>
  <c r="H2183" i="34"/>
  <c r="A2183" i="34"/>
  <c r="C2183" i="34" s="1"/>
  <c r="J2182" i="34"/>
  <c r="I2182" i="34"/>
  <c r="H2182" i="34"/>
  <c r="A2182" i="34"/>
  <c r="D2182" i="34" s="1"/>
  <c r="J2181" i="34"/>
  <c r="I2181" i="34"/>
  <c r="H2181" i="34"/>
  <c r="A2181" i="34"/>
  <c r="C2181" i="34" s="1"/>
  <c r="J2180" i="34"/>
  <c r="I2180" i="34"/>
  <c r="H2180" i="34"/>
  <c r="A2180" i="34"/>
  <c r="J2179" i="34"/>
  <c r="I2179" i="34"/>
  <c r="H2179" i="34"/>
  <c r="A2179" i="34"/>
  <c r="J2178" i="34"/>
  <c r="I2178" i="34"/>
  <c r="H2178" i="34"/>
  <c r="A2178" i="34"/>
  <c r="C2178" i="34" s="1"/>
  <c r="J2177" i="34"/>
  <c r="I2177" i="34"/>
  <c r="H2177" i="34"/>
  <c r="A2177" i="34"/>
  <c r="J2176" i="34"/>
  <c r="I2176" i="34"/>
  <c r="H2176" i="34"/>
  <c r="A2176" i="34"/>
  <c r="C2176" i="34" s="1"/>
  <c r="J2175" i="34"/>
  <c r="I2175" i="34"/>
  <c r="H2175" i="34"/>
  <c r="A2175" i="34"/>
  <c r="J2174" i="34"/>
  <c r="I2174" i="34"/>
  <c r="H2174" i="34"/>
  <c r="A2174" i="34"/>
  <c r="C2174" i="34" s="1"/>
  <c r="J2173" i="34"/>
  <c r="I2173" i="34"/>
  <c r="H2173" i="34"/>
  <c r="A2173" i="34"/>
  <c r="D2173" i="34" s="1"/>
  <c r="J2172" i="34"/>
  <c r="I2172" i="34"/>
  <c r="H2172" i="34"/>
  <c r="A2172" i="34"/>
  <c r="J2171" i="34"/>
  <c r="I2171" i="34"/>
  <c r="H2171" i="34"/>
  <c r="A2171" i="34"/>
  <c r="C2171" i="34" s="1"/>
  <c r="J2170" i="34"/>
  <c r="I2170" i="34"/>
  <c r="H2170" i="34"/>
  <c r="A2170" i="34"/>
  <c r="D2170" i="34" s="1"/>
  <c r="J2169" i="34"/>
  <c r="I2169" i="34"/>
  <c r="H2169" i="34"/>
  <c r="A2169" i="34"/>
  <c r="C2169" i="34" s="1"/>
  <c r="J2168" i="34"/>
  <c r="I2168" i="34"/>
  <c r="H2168" i="34"/>
  <c r="A2168" i="34"/>
  <c r="C2168" i="34" s="1"/>
  <c r="J2167" i="34"/>
  <c r="I2167" i="34"/>
  <c r="H2167" i="34"/>
  <c r="A2167" i="34"/>
  <c r="J2166" i="34"/>
  <c r="I2166" i="34"/>
  <c r="H2166" i="34"/>
  <c r="A2166" i="34"/>
  <c r="C2166" i="34" s="1"/>
  <c r="J2165" i="34"/>
  <c r="I2165" i="34"/>
  <c r="H2165" i="34"/>
  <c r="A2165" i="34"/>
  <c r="J2164" i="34"/>
  <c r="I2164" i="34"/>
  <c r="H2164" i="34"/>
  <c r="A2164" i="34"/>
  <c r="J2163" i="34"/>
  <c r="I2163" i="34"/>
  <c r="H2163" i="34"/>
  <c r="A2163" i="34"/>
  <c r="C2163" i="34" s="1"/>
  <c r="J2162" i="34"/>
  <c r="I2162" i="34"/>
  <c r="H2162" i="34"/>
  <c r="A2162" i="34"/>
  <c r="J2161" i="34"/>
  <c r="I2161" i="34"/>
  <c r="H2161" i="34"/>
  <c r="A2161" i="34"/>
  <c r="C2161" i="34" s="1"/>
  <c r="J2160" i="34"/>
  <c r="I2160" i="34"/>
  <c r="H2160" i="34"/>
  <c r="A2160" i="34"/>
  <c r="J2159" i="34"/>
  <c r="I2159" i="34"/>
  <c r="H2159" i="34"/>
  <c r="A2159" i="34"/>
  <c r="C2159" i="34" s="1"/>
  <c r="J2158" i="34"/>
  <c r="I2158" i="34"/>
  <c r="H2158" i="34"/>
  <c r="A2158" i="34"/>
  <c r="C2158" i="34" s="1"/>
  <c r="J2157" i="34"/>
  <c r="I2157" i="34"/>
  <c r="H2157" i="34"/>
  <c r="A2157" i="34"/>
  <c r="J2156" i="34"/>
  <c r="I2156" i="34"/>
  <c r="H2156" i="34"/>
  <c r="A2156" i="34"/>
  <c r="C2156" i="34" s="1"/>
  <c r="J2155" i="34"/>
  <c r="I2155" i="34"/>
  <c r="H2155" i="34"/>
  <c r="A2155" i="34"/>
  <c r="C2155" i="34" s="1"/>
  <c r="J2154" i="34"/>
  <c r="I2154" i="34"/>
  <c r="H2154" i="34"/>
  <c r="A2154" i="34"/>
  <c r="C2154" i="34" s="1"/>
  <c r="J2153" i="34"/>
  <c r="I2153" i="34"/>
  <c r="H2153" i="34"/>
  <c r="A2153" i="34"/>
  <c r="C2153" i="34" s="1"/>
  <c r="J2152" i="34"/>
  <c r="I2152" i="34"/>
  <c r="H2152" i="34"/>
  <c r="A2152" i="34"/>
  <c r="J2151" i="34"/>
  <c r="I2151" i="34"/>
  <c r="H2151" i="34"/>
  <c r="A2151" i="34"/>
  <c r="J2150" i="34"/>
  <c r="I2150" i="34"/>
  <c r="H2150" i="34"/>
  <c r="A2150" i="34"/>
  <c r="C2150" i="34" s="1"/>
  <c r="J2149" i="34"/>
  <c r="I2149" i="34"/>
  <c r="H2149" i="34"/>
  <c r="A2149" i="34"/>
  <c r="C2149" i="34" s="1"/>
  <c r="J2148" i="34"/>
  <c r="I2148" i="34"/>
  <c r="H2148" i="34"/>
  <c r="A2148" i="34"/>
  <c r="C2148" i="34" s="1"/>
  <c r="J2147" i="34"/>
  <c r="I2147" i="34"/>
  <c r="H2147" i="34"/>
  <c r="A2147" i="34"/>
  <c r="C2147" i="34" s="1"/>
  <c r="J2146" i="34"/>
  <c r="I2146" i="34"/>
  <c r="H2146" i="34"/>
  <c r="A2146" i="34"/>
  <c r="J2145" i="34"/>
  <c r="I2145" i="34"/>
  <c r="H2145" i="34"/>
  <c r="A2145" i="34"/>
  <c r="J2144" i="34"/>
  <c r="I2144" i="34"/>
  <c r="H2144" i="34"/>
  <c r="A2144" i="34"/>
  <c r="C2144" i="34" s="1"/>
  <c r="J2143" i="34"/>
  <c r="I2143" i="34"/>
  <c r="H2143" i="34"/>
  <c r="A2143" i="34"/>
  <c r="B2143" i="34" s="1"/>
  <c r="J2142" i="34"/>
  <c r="I2142" i="34"/>
  <c r="H2142" i="34"/>
  <c r="A2142" i="34"/>
  <c r="C2142" i="34" s="1"/>
  <c r="J2141" i="34"/>
  <c r="I2141" i="34"/>
  <c r="H2141" i="34"/>
  <c r="A2141" i="34"/>
  <c r="B2141" i="34" s="1"/>
  <c r="J2140" i="34"/>
  <c r="I2140" i="34"/>
  <c r="H2140" i="34"/>
  <c r="A2140" i="34"/>
  <c r="J2139" i="34"/>
  <c r="I2139" i="34"/>
  <c r="H2139" i="34"/>
  <c r="A2139" i="34"/>
  <c r="C2139" i="34" s="1"/>
  <c r="J2138" i="34"/>
  <c r="I2138" i="34"/>
  <c r="H2138" i="34"/>
  <c r="A2138" i="34"/>
  <c r="J2137" i="34"/>
  <c r="I2137" i="34"/>
  <c r="H2137" i="34"/>
  <c r="A2137" i="34"/>
  <c r="D2137" i="34" s="1"/>
  <c r="J2136" i="34"/>
  <c r="I2136" i="34"/>
  <c r="H2136" i="34"/>
  <c r="A2136" i="34"/>
  <c r="C2136" i="34" s="1"/>
  <c r="J2135" i="34"/>
  <c r="I2135" i="34"/>
  <c r="H2135" i="34"/>
  <c r="A2135" i="34"/>
  <c r="C2135" i="34" s="1"/>
  <c r="J2134" i="34"/>
  <c r="I2134" i="34"/>
  <c r="H2134" i="34"/>
  <c r="A2134" i="34"/>
  <c r="D2134" i="34" s="1"/>
  <c r="J2133" i="34"/>
  <c r="I2133" i="34"/>
  <c r="H2133" i="34"/>
  <c r="A2133" i="34"/>
  <c r="C2133" i="34" s="1"/>
  <c r="J2132" i="34"/>
  <c r="I2132" i="34"/>
  <c r="H2132" i="34"/>
  <c r="A2132" i="34"/>
  <c r="C2132" i="34" s="1"/>
  <c r="J2131" i="34"/>
  <c r="I2131" i="34"/>
  <c r="H2131" i="34"/>
  <c r="A2131" i="34"/>
  <c r="J2130" i="34"/>
  <c r="I2130" i="34"/>
  <c r="H2130" i="34"/>
  <c r="A2130" i="34"/>
  <c r="J2129" i="34"/>
  <c r="I2129" i="34"/>
  <c r="H2129" i="34"/>
  <c r="A2129" i="34"/>
  <c r="C2129" i="34" s="1"/>
  <c r="J2128" i="34"/>
  <c r="I2128" i="34"/>
  <c r="H2128" i="34"/>
  <c r="A2128" i="34"/>
  <c r="J2127" i="34"/>
  <c r="I2127" i="34"/>
  <c r="H2127" i="34"/>
  <c r="A2127" i="34"/>
  <c r="C2127" i="34" s="1"/>
  <c r="J2126" i="34"/>
  <c r="I2126" i="34"/>
  <c r="H2126" i="34"/>
  <c r="A2126" i="34"/>
  <c r="J2125" i="34"/>
  <c r="I2125" i="34"/>
  <c r="H2125" i="34"/>
  <c r="A2125" i="34"/>
  <c r="J2124" i="34"/>
  <c r="I2124" i="34"/>
  <c r="H2124" i="34"/>
  <c r="A2124" i="34"/>
  <c r="C2124" i="34" s="1"/>
  <c r="J2123" i="34"/>
  <c r="I2123" i="34"/>
  <c r="H2123" i="34"/>
  <c r="A2123" i="34"/>
  <c r="C2123" i="34" s="1"/>
  <c r="J2122" i="34"/>
  <c r="I2122" i="34"/>
  <c r="H2122" i="34"/>
  <c r="A2122" i="34"/>
  <c r="C2122" i="34" s="1"/>
  <c r="J2121" i="34"/>
  <c r="I2121" i="34"/>
  <c r="H2121" i="34"/>
  <c r="A2121" i="34"/>
  <c r="C2121" i="34" s="1"/>
  <c r="J2120" i="34"/>
  <c r="I2120" i="34"/>
  <c r="H2120" i="34"/>
  <c r="A2120" i="34"/>
  <c r="C2120" i="34" s="1"/>
  <c r="J2119" i="34"/>
  <c r="I2119" i="34"/>
  <c r="H2119" i="34"/>
  <c r="A2119" i="34"/>
  <c r="B2119" i="34" s="1"/>
  <c r="J2118" i="34"/>
  <c r="I2118" i="34"/>
  <c r="H2118" i="34"/>
  <c r="A2118" i="34"/>
  <c r="J2117" i="34"/>
  <c r="I2117" i="34"/>
  <c r="H2117" i="34"/>
  <c r="A2117" i="34"/>
  <c r="J2116" i="34"/>
  <c r="I2116" i="34"/>
  <c r="H2116" i="34"/>
  <c r="A2116" i="34"/>
  <c r="D2116" i="34" s="1"/>
  <c r="J2115" i="34"/>
  <c r="I2115" i="34"/>
  <c r="H2115" i="34"/>
  <c r="A2115" i="34"/>
  <c r="J2114" i="34"/>
  <c r="I2114" i="34"/>
  <c r="H2114" i="34"/>
  <c r="A2114" i="34"/>
  <c r="C2114" i="34" s="1"/>
  <c r="J2113" i="34"/>
  <c r="I2113" i="34"/>
  <c r="H2113" i="34"/>
  <c r="A2113" i="34"/>
  <c r="J2112" i="34"/>
  <c r="I2112" i="34"/>
  <c r="H2112" i="34"/>
  <c r="A2112" i="34"/>
  <c r="J2111" i="34"/>
  <c r="I2111" i="34"/>
  <c r="H2111" i="34"/>
  <c r="A2111" i="34"/>
  <c r="C2111" i="34" s="1"/>
  <c r="J2110" i="34"/>
  <c r="I2110" i="34"/>
  <c r="H2110" i="34"/>
  <c r="A2110" i="34"/>
  <c r="D2110" i="34" s="1"/>
  <c r="J2109" i="34"/>
  <c r="I2109" i="34"/>
  <c r="H2109" i="34"/>
  <c r="A2109" i="34"/>
  <c r="C2109" i="34" s="1"/>
  <c r="J2108" i="34"/>
  <c r="I2108" i="34"/>
  <c r="H2108" i="34"/>
  <c r="A2108" i="34"/>
  <c r="C2108" i="34" s="1"/>
  <c r="J2107" i="34"/>
  <c r="I2107" i="34"/>
  <c r="H2107" i="34"/>
  <c r="A2107" i="34"/>
  <c r="D2107" i="34" s="1"/>
  <c r="J2106" i="34"/>
  <c r="I2106" i="34"/>
  <c r="H2106" i="34"/>
  <c r="A2106" i="34"/>
  <c r="J2105" i="34"/>
  <c r="I2105" i="34"/>
  <c r="H2105" i="34"/>
  <c r="A2105" i="34"/>
  <c r="C2105" i="34" s="1"/>
  <c r="J2104" i="34"/>
  <c r="I2104" i="34"/>
  <c r="H2104" i="34"/>
  <c r="A2104" i="34"/>
  <c r="B2104" i="34" s="1"/>
  <c r="J2103" i="34"/>
  <c r="I2103" i="34"/>
  <c r="H2103" i="34"/>
  <c r="A2103" i="34"/>
  <c r="C2103" i="34" s="1"/>
  <c r="J2102" i="34"/>
  <c r="I2102" i="34"/>
  <c r="H2102" i="34"/>
  <c r="A2102" i="34"/>
  <c r="C2102" i="34" s="1"/>
  <c r="J2101" i="34"/>
  <c r="I2101" i="34"/>
  <c r="H2101" i="34"/>
  <c r="A2101" i="34"/>
  <c r="D2101" i="34" s="1"/>
  <c r="J2100" i="34"/>
  <c r="I2100" i="34"/>
  <c r="H2100" i="34"/>
  <c r="A2100" i="34"/>
  <c r="C2100" i="34" s="1"/>
  <c r="J2099" i="34"/>
  <c r="I2099" i="34"/>
  <c r="H2099" i="34"/>
  <c r="A2099" i="34"/>
  <c r="C2099" i="34" s="1"/>
  <c r="J2098" i="34"/>
  <c r="I2098" i="34"/>
  <c r="H2098" i="34"/>
  <c r="A2098" i="34"/>
  <c r="D2098" i="34" s="1"/>
  <c r="J2097" i="34"/>
  <c r="I2097" i="34"/>
  <c r="H2097" i="34"/>
  <c r="A2097" i="34"/>
  <c r="C2097" i="34" s="1"/>
  <c r="J2096" i="34"/>
  <c r="I2096" i="34"/>
  <c r="H2096" i="34"/>
  <c r="A2096" i="34"/>
  <c r="J2095" i="34"/>
  <c r="I2095" i="34"/>
  <c r="H2095" i="34"/>
  <c r="A2095" i="34"/>
  <c r="J2094" i="34"/>
  <c r="I2094" i="34"/>
  <c r="H2094" i="34"/>
  <c r="A2094" i="34"/>
  <c r="J2093" i="34"/>
  <c r="I2093" i="34"/>
  <c r="H2093" i="34"/>
  <c r="A2093" i="34"/>
  <c r="C2093" i="34" s="1"/>
  <c r="J2092" i="34"/>
  <c r="I2092" i="34"/>
  <c r="H2092" i="34"/>
  <c r="A2092" i="34"/>
  <c r="D2092" i="34" s="1"/>
  <c r="J2091" i="34"/>
  <c r="I2091" i="34"/>
  <c r="H2091" i="34"/>
  <c r="A2091" i="34"/>
  <c r="C2091" i="34" s="1"/>
  <c r="J2090" i="34"/>
  <c r="I2090" i="34"/>
  <c r="H2090" i="34"/>
  <c r="A2090" i="34"/>
  <c r="C2090" i="34" s="1"/>
  <c r="J2089" i="34"/>
  <c r="I2089" i="34"/>
  <c r="H2089" i="34"/>
  <c r="A2089" i="34"/>
  <c r="J2088" i="34"/>
  <c r="I2088" i="34"/>
  <c r="H2088" i="34"/>
  <c r="A2088" i="34"/>
  <c r="D2088" i="34" s="1"/>
  <c r="J2087" i="34"/>
  <c r="I2087" i="34"/>
  <c r="H2087" i="34"/>
  <c r="A2087" i="34"/>
  <c r="C2087" i="34" s="1"/>
  <c r="J2086" i="34"/>
  <c r="I2086" i="34"/>
  <c r="H2086" i="34"/>
  <c r="A2086" i="34"/>
  <c r="B2086" i="34" s="1"/>
  <c r="J2085" i="34"/>
  <c r="I2085" i="34"/>
  <c r="H2085" i="34"/>
  <c r="A2085" i="34"/>
  <c r="C2085" i="34" s="1"/>
  <c r="J2084" i="34"/>
  <c r="I2084" i="34"/>
  <c r="H2084" i="34"/>
  <c r="A2084" i="34"/>
  <c r="J2083" i="34"/>
  <c r="I2083" i="34"/>
  <c r="H2083" i="34"/>
  <c r="A2083" i="34"/>
  <c r="B2083" i="34" s="1"/>
  <c r="J2082" i="34"/>
  <c r="I2082" i="34"/>
  <c r="H2082" i="34"/>
  <c r="A2082" i="34"/>
  <c r="J2081" i="34"/>
  <c r="I2081" i="34"/>
  <c r="H2081" i="34"/>
  <c r="A2081" i="34"/>
  <c r="C2081" i="34" s="1"/>
  <c r="J2080" i="34"/>
  <c r="I2080" i="34"/>
  <c r="H2080" i="34"/>
  <c r="A2080" i="34"/>
  <c r="D2080" i="34" s="1"/>
  <c r="J2079" i="34"/>
  <c r="I2079" i="34"/>
  <c r="H2079" i="34"/>
  <c r="A2079" i="34"/>
  <c r="D2079" i="34" s="1"/>
  <c r="J2078" i="34"/>
  <c r="I2078" i="34"/>
  <c r="H2078" i="34"/>
  <c r="A2078" i="34"/>
  <c r="D2078" i="34" s="1"/>
  <c r="J2077" i="34"/>
  <c r="I2077" i="34"/>
  <c r="H2077" i="34"/>
  <c r="A2077" i="34"/>
  <c r="B2077" i="34" s="1"/>
  <c r="J2076" i="34"/>
  <c r="I2076" i="34"/>
  <c r="H2076" i="34"/>
  <c r="A2076" i="34"/>
  <c r="C2076" i="34" s="1"/>
  <c r="J2075" i="34"/>
  <c r="I2075" i="34"/>
  <c r="H2075" i="34"/>
  <c r="A2075" i="34"/>
  <c r="J2074" i="34"/>
  <c r="I2074" i="34"/>
  <c r="H2074" i="34"/>
  <c r="A2074" i="34"/>
  <c r="J2073" i="34"/>
  <c r="I2073" i="34"/>
  <c r="H2073" i="34"/>
  <c r="A2073" i="34"/>
  <c r="C2073" i="34" s="1"/>
  <c r="J2072" i="34"/>
  <c r="I2072" i="34"/>
  <c r="H2072" i="34"/>
  <c r="A2072" i="34"/>
  <c r="D2072" i="34" s="1"/>
  <c r="J2071" i="34"/>
  <c r="I2071" i="34"/>
  <c r="H2071" i="34"/>
  <c r="A2071" i="34"/>
  <c r="C2071" i="34" s="1"/>
  <c r="J2070" i="34"/>
  <c r="I2070" i="34"/>
  <c r="H2070" i="34"/>
  <c r="A2070" i="34"/>
  <c r="C2070" i="34" s="1"/>
  <c r="J2069" i="34"/>
  <c r="I2069" i="34"/>
  <c r="H2069" i="34"/>
  <c r="A2069" i="34"/>
  <c r="C2069" i="34" s="1"/>
  <c r="J2068" i="34"/>
  <c r="I2068" i="34"/>
  <c r="H2068" i="34"/>
  <c r="A2068" i="34"/>
  <c r="J2067" i="34"/>
  <c r="I2067" i="34"/>
  <c r="H2067" i="34"/>
  <c r="A2067" i="34"/>
  <c r="C2067" i="34" s="1"/>
  <c r="J2066" i="34"/>
  <c r="I2066" i="34"/>
  <c r="H2066" i="34"/>
  <c r="A2066" i="34"/>
  <c r="J2065" i="34"/>
  <c r="I2065" i="34"/>
  <c r="H2065" i="34"/>
  <c r="A2065" i="34"/>
  <c r="C2065" i="34" s="1"/>
  <c r="J2064" i="34"/>
  <c r="I2064" i="34"/>
  <c r="H2064" i="34"/>
  <c r="A2064" i="34"/>
  <c r="B2064" i="34" s="1"/>
  <c r="J2063" i="34"/>
  <c r="I2063" i="34"/>
  <c r="H2063" i="34"/>
  <c r="A2063" i="34"/>
  <c r="C2063" i="34" s="1"/>
  <c r="J2062" i="34"/>
  <c r="I2062" i="34"/>
  <c r="H2062" i="34"/>
  <c r="A2062" i="34"/>
  <c r="D2062" i="34" s="1"/>
  <c r="J2061" i="34"/>
  <c r="I2061" i="34"/>
  <c r="H2061" i="34"/>
  <c r="A2061" i="34"/>
  <c r="J2060" i="34"/>
  <c r="I2060" i="34"/>
  <c r="H2060" i="34"/>
  <c r="A2060" i="34"/>
  <c r="C2060" i="34" s="1"/>
  <c r="J2059" i="34"/>
  <c r="I2059" i="34"/>
  <c r="H2059" i="34"/>
  <c r="A2059" i="34"/>
  <c r="J2058" i="34"/>
  <c r="I2058" i="34"/>
  <c r="H2058" i="34"/>
  <c r="A2058" i="34"/>
  <c r="C2058" i="34" s="1"/>
  <c r="J2057" i="34"/>
  <c r="I2057" i="34"/>
  <c r="H2057" i="34"/>
  <c r="A2057" i="34"/>
  <c r="J2056" i="34"/>
  <c r="I2056" i="34"/>
  <c r="H2056" i="34"/>
  <c r="A2056" i="34"/>
  <c r="C2056" i="34" s="1"/>
  <c r="J2055" i="34"/>
  <c r="I2055" i="34"/>
  <c r="H2055" i="34"/>
  <c r="A2055" i="34"/>
  <c r="B2055" i="34" s="1"/>
  <c r="J2054" i="34"/>
  <c r="I2054" i="34"/>
  <c r="H2054" i="34"/>
  <c r="A2054" i="34"/>
  <c r="J2053" i="34"/>
  <c r="I2053" i="34"/>
  <c r="H2053" i="34"/>
  <c r="A2053" i="34"/>
  <c r="D2053" i="34" s="1"/>
  <c r="J2052" i="34"/>
  <c r="I2052" i="34"/>
  <c r="H2052" i="34"/>
  <c r="A2052" i="34"/>
  <c r="C2052" i="34" s="1"/>
  <c r="J2051" i="34"/>
  <c r="I2051" i="34"/>
  <c r="H2051" i="34"/>
  <c r="A2051" i="34"/>
  <c r="C2051" i="34" s="1"/>
  <c r="J2050" i="34"/>
  <c r="I2050" i="34"/>
  <c r="H2050" i="34"/>
  <c r="A2050" i="34"/>
  <c r="B2050" i="34" s="1"/>
  <c r="J2049" i="34"/>
  <c r="I2049" i="34"/>
  <c r="H2049" i="34"/>
  <c r="A2049" i="34"/>
  <c r="C2049" i="34" s="1"/>
  <c r="J2048" i="34"/>
  <c r="I2048" i="34"/>
  <c r="H2048" i="34"/>
  <c r="A2048" i="34"/>
  <c r="J2047" i="34"/>
  <c r="I2047" i="34"/>
  <c r="H2047" i="34"/>
  <c r="A2047" i="34"/>
  <c r="D2047" i="34" s="1"/>
  <c r="J2046" i="34"/>
  <c r="I2046" i="34"/>
  <c r="H2046" i="34"/>
  <c r="A2046" i="34"/>
  <c r="J2045" i="34"/>
  <c r="I2045" i="34"/>
  <c r="H2045" i="34"/>
  <c r="A2045" i="34"/>
  <c r="C2045" i="34" s="1"/>
  <c r="J2044" i="34"/>
  <c r="I2044" i="34"/>
  <c r="H2044" i="34"/>
  <c r="A2044" i="34"/>
  <c r="D2044" i="34" s="1"/>
  <c r="J2043" i="34"/>
  <c r="I2043" i="34"/>
  <c r="H2043" i="34"/>
  <c r="A2043" i="34"/>
  <c r="J2042" i="34"/>
  <c r="I2042" i="34"/>
  <c r="H2042" i="34"/>
  <c r="A2042" i="34"/>
  <c r="B2042" i="34" s="1"/>
  <c r="J2041" i="34"/>
  <c r="I2041" i="34"/>
  <c r="H2041" i="34"/>
  <c r="A2041" i="34"/>
  <c r="C2041" i="34" s="1"/>
  <c r="J2040" i="34"/>
  <c r="I2040" i="34"/>
  <c r="H2040" i="34"/>
  <c r="A2040" i="34"/>
  <c r="C2040" i="34" s="1"/>
  <c r="J2039" i="34"/>
  <c r="I2039" i="34"/>
  <c r="H2039" i="34"/>
  <c r="A2039" i="34"/>
  <c r="C2039" i="34" s="1"/>
  <c r="J2038" i="34"/>
  <c r="I2038" i="34"/>
  <c r="H2038" i="34"/>
  <c r="A2038" i="34"/>
  <c r="D2038" i="34" s="1"/>
  <c r="J2037" i="34"/>
  <c r="I2037" i="34"/>
  <c r="H2037" i="34"/>
  <c r="A2037" i="34"/>
  <c r="C2037" i="34" s="1"/>
  <c r="J2036" i="34"/>
  <c r="I2036" i="34"/>
  <c r="H2036" i="34"/>
  <c r="A2036" i="34"/>
  <c r="J2035" i="34"/>
  <c r="I2035" i="34"/>
  <c r="H2035" i="34"/>
  <c r="A2035" i="34"/>
  <c r="J2034" i="34"/>
  <c r="I2034" i="34"/>
  <c r="H2034" i="34"/>
  <c r="A2034" i="34"/>
  <c r="C2034" i="34" s="1"/>
  <c r="J2033" i="34"/>
  <c r="I2033" i="34"/>
  <c r="H2033" i="34"/>
  <c r="A2033" i="34"/>
  <c r="C2033" i="34" s="1"/>
  <c r="J2032" i="34"/>
  <c r="I2032" i="34"/>
  <c r="H2032" i="34"/>
  <c r="A2032" i="34"/>
  <c r="D2032" i="34" s="1"/>
  <c r="J2031" i="34"/>
  <c r="I2031" i="34"/>
  <c r="H2031" i="34"/>
  <c r="A2031" i="34"/>
  <c r="C2031" i="34" s="1"/>
  <c r="J2030" i="34"/>
  <c r="I2030" i="34"/>
  <c r="H2030" i="34"/>
  <c r="A2030" i="34"/>
  <c r="J2029" i="34"/>
  <c r="I2029" i="34"/>
  <c r="H2029" i="34"/>
  <c r="A2029" i="34"/>
  <c r="D2029" i="34" s="1"/>
  <c r="J2028" i="34"/>
  <c r="I2028" i="34"/>
  <c r="H2028" i="34"/>
  <c r="A2028" i="34"/>
  <c r="J2027" i="34"/>
  <c r="I2027" i="34"/>
  <c r="H2027" i="34"/>
  <c r="A2027" i="34"/>
  <c r="J2026" i="34"/>
  <c r="I2026" i="34"/>
  <c r="H2026" i="34"/>
  <c r="A2026" i="34"/>
  <c r="B2026" i="34" s="1"/>
  <c r="J2025" i="34"/>
  <c r="I2025" i="34"/>
  <c r="H2025" i="34"/>
  <c r="A2025" i="34"/>
  <c r="C2025" i="34" s="1"/>
  <c r="J2024" i="34"/>
  <c r="I2024" i="34"/>
  <c r="H2024" i="34"/>
  <c r="A2024" i="34"/>
  <c r="D2024" i="34" s="1"/>
  <c r="J2023" i="34"/>
  <c r="I2023" i="34"/>
  <c r="H2023" i="34"/>
  <c r="A2023" i="34"/>
  <c r="D2023" i="34" s="1"/>
  <c r="J2022" i="34"/>
  <c r="I2022" i="34"/>
  <c r="H2022" i="34"/>
  <c r="A2022" i="34"/>
  <c r="C2022" i="34" s="1"/>
  <c r="J2021" i="34"/>
  <c r="I2021" i="34"/>
  <c r="H2021" i="34"/>
  <c r="A2021" i="34"/>
  <c r="C2021" i="34" s="1"/>
  <c r="J2020" i="34"/>
  <c r="I2020" i="34"/>
  <c r="H2020" i="34"/>
  <c r="A2020" i="34"/>
  <c r="D2020" i="34" s="1"/>
  <c r="J2019" i="34"/>
  <c r="I2019" i="34"/>
  <c r="H2019" i="34"/>
  <c r="A2019" i="34"/>
  <c r="C2019" i="34" s="1"/>
  <c r="J2018" i="34"/>
  <c r="I2018" i="34"/>
  <c r="H2018" i="34"/>
  <c r="A2018" i="34"/>
  <c r="D2018" i="34" s="1"/>
  <c r="J2017" i="34"/>
  <c r="I2017" i="34"/>
  <c r="H2017" i="34"/>
  <c r="A2017" i="34"/>
  <c r="J2016" i="34"/>
  <c r="I2016" i="34"/>
  <c r="H2016" i="34"/>
  <c r="A2016" i="34"/>
  <c r="J2015" i="34"/>
  <c r="I2015" i="34"/>
  <c r="H2015" i="34"/>
  <c r="A2015" i="34"/>
  <c r="J2014" i="34"/>
  <c r="I2014" i="34"/>
  <c r="H2014" i="34"/>
  <c r="A2014" i="34"/>
  <c r="J2013" i="34"/>
  <c r="I2013" i="34"/>
  <c r="H2013" i="34"/>
  <c r="A2013" i="34"/>
  <c r="J2012" i="34"/>
  <c r="I2012" i="34"/>
  <c r="H2012" i="34"/>
  <c r="A2012" i="34"/>
  <c r="C2012" i="34" s="1"/>
  <c r="J2011" i="34"/>
  <c r="I2011" i="34"/>
  <c r="H2011" i="34"/>
  <c r="A2011" i="34"/>
  <c r="J2010" i="34"/>
  <c r="I2010" i="34"/>
  <c r="H2010" i="34"/>
  <c r="A2010" i="34"/>
  <c r="J2009" i="34"/>
  <c r="I2009" i="34"/>
  <c r="H2009" i="34"/>
  <c r="A2009" i="34"/>
  <c r="C2009" i="34" s="1"/>
  <c r="J2008" i="34"/>
  <c r="I2008" i="34"/>
  <c r="H2008" i="34"/>
  <c r="A2008" i="34"/>
  <c r="B2008" i="34" s="1"/>
  <c r="J2007" i="34"/>
  <c r="I2007" i="34"/>
  <c r="H2007" i="34"/>
  <c r="A2007" i="34"/>
  <c r="J2006" i="34"/>
  <c r="I2006" i="34"/>
  <c r="H2006" i="34"/>
  <c r="A2006" i="34"/>
  <c r="J2005" i="34"/>
  <c r="I2005" i="34"/>
  <c r="H2005" i="34"/>
  <c r="A2005" i="34"/>
  <c r="D2005" i="34" s="1"/>
  <c r="J2004" i="34"/>
  <c r="I2004" i="34"/>
  <c r="H2004" i="34"/>
  <c r="A2004" i="34"/>
  <c r="J2003" i="34"/>
  <c r="I2003" i="34"/>
  <c r="H2003" i="34"/>
  <c r="A2003" i="34"/>
  <c r="C2003" i="34" s="1"/>
  <c r="J2002" i="34"/>
  <c r="I2002" i="34"/>
  <c r="H2002" i="34"/>
  <c r="A2002" i="34"/>
  <c r="D2002" i="34" s="1"/>
  <c r="J2001" i="34"/>
  <c r="I2001" i="34"/>
  <c r="H2001" i="34"/>
  <c r="A2001" i="34"/>
  <c r="C2001" i="34" s="1"/>
  <c r="J2000" i="34"/>
  <c r="I2000" i="34"/>
  <c r="H2000" i="34"/>
  <c r="A2000" i="34"/>
  <c r="J1999" i="34"/>
  <c r="I1999" i="34"/>
  <c r="H1999" i="34"/>
  <c r="A1999" i="34"/>
  <c r="B1999" i="34" s="1"/>
  <c r="J1998" i="34"/>
  <c r="I1998" i="34"/>
  <c r="H1998" i="34"/>
  <c r="A1998" i="34"/>
  <c r="J1997" i="34"/>
  <c r="I1997" i="34"/>
  <c r="H1997" i="34"/>
  <c r="A1997" i="34"/>
  <c r="J1996" i="34"/>
  <c r="I1996" i="34"/>
  <c r="H1996" i="34"/>
  <c r="A1996" i="34"/>
  <c r="J1995" i="34"/>
  <c r="I1995" i="34"/>
  <c r="H1995" i="34"/>
  <c r="A1995" i="34"/>
  <c r="B1995" i="34" s="1"/>
  <c r="J1994" i="34"/>
  <c r="I1994" i="34"/>
  <c r="H1994" i="34"/>
  <c r="A1994" i="34"/>
  <c r="D1994" i="34" s="1"/>
  <c r="J1993" i="34"/>
  <c r="I1993" i="34"/>
  <c r="H1993" i="34"/>
  <c r="A1993" i="34"/>
  <c r="B1993" i="34" s="1"/>
  <c r="J1992" i="34"/>
  <c r="I1992" i="34"/>
  <c r="H1992" i="34"/>
  <c r="A1992" i="34"/>
  <c r="C1992" i="34" s="1"/>
  <c r="J1991" i="34"/>
  <c r="I1991" i="34"/>
  <c r="H1991" i="34"/>
  <c r="A1991" i="34"/>
  <c r="J1990" i="34"/>
  <c r="I1990" i="34"/>
  <c r="H1990" i="34"/>
  <c r="A1990" i="34"/>
  <c r="B1990" i="34" s="1"/>
  <c r="J1989" i="34"/>
  <c r="I1989" i="34"/>
  <c r="H1989" i="34"/>
  <c r="A1989" i="34"/>
  <c r="J1988" i="34"/>
  <c r="I1988" i="34"/>
  <c r="H1988" i="34"/>
  <c r="A1988" i="34"/>
  <c r="D1988" i="34" s="1"/>
  <c r="J1987" i="34"/>
  <c r="I1987" i="34"/>
  <c r="H1987" i="34"/>
  <c r="A1987" i="34"/>
  <c r="J1986" i="34"/>
  <c r="I1986" i="34"/>
  <c r="H1986" i="34"/>
  <c r="A1986" i="34"/>
  <c r="J1985" i="34"/>
  <c r="I1985" i="34"/>
  <c r="H1985" i="34"/>
  <c r="A1985" i="34"/>
  <c r="C1985" i="34" s="1"/>
  <c r="J1984" i="34"/>
  <c r="I1984" i="34"/>
  <c r="H1984" i="34"/>
  <c r="A1984" i="34"/>
  <c r="J1983" i="34"/>
  <c r="I1983" i="34"/>
  <c r="H1983" i="34"/>
  <c r="A1983" i="34"/>
  <c r="C1983" i="34" s="1"/>
  <c r="J1982" i="34"/>
  <c r="I1982" i="34"/>
  <c r="H1982" i="34"/>
  <c r="A1982" i="34"/>
  <c r="B1982" i="34" s="1"/>
  <c r="J1981" i="34"/>
  <c r="I1981" i="34"/>
  <c r="H1981" i="34"/>
  <c r="A1981" i="34"/>
  <c r="J1980" i="34"/>
  <c r="I1980" i="34"/>
  <c r="H1980" i="34"/>
  <c r="A1980" i="34"/>
  <c r="J1979" i="34"/>
  <c r="I1979" i="34"/>
  <c r="H1979" i="34"/>
  <c r="A1979" i="34"/>
  <c r="C1979" i="34" s="1"/>
  <c r="J1978" i="34"/>
  <c r="I1978" i="34"/>
  <c r="H1978" i="34"/>
  <c r="A1978" i="34"/>
  <c r="J1977" i="34"/>
  <c r="I1977" i="34"/>
  <c r="H1977" i="34"/>
  <c r="A1977" i="34"/>
  <c r="C1977" i="34" s="1"/>
  <c r="J1976" i="34"/>
  <c r="I1976" i="34"/>
  <c r="H1976" i="34"/>
  <c r="A1976" i="34"/>
  <c r="D1976" i="34" s="1"/>
  <c r="J1975" i="34"/>
  <c r="I1975" i="34"/>
  <c r="H1975" i="34"/>
  <c r="A1975" i="34"/>
  <c r="B1975" i="34" s="1"/>
  <c r="J1974" i="34"/>
  <c r="I1974" i="34"/>
  <c r="H1974" i="34"/>
  <c r="A1974" i="34"/>
  <c r="J1973" i="34"/>
  <c r="I1973" i="34"/>
  <c r="H1973" i="34"/>
  <c r="A1973" i="34"/>
  <c r="C1973" i="34" s="1"/>
  <c r="J1972" i="34"/>
  <c r="I1972" i="34"/>
  <c r="H1972" i="34"/>
  <c r="A1972" i="34"/>
  <c r="D1972" i="34" s="1"/>
  <c r="J1971" i="34"/>
  <c r="I1971" i="34"/>
  <c r="H1971" i="34"/>
  <c r="A1971" i="34"/>
  <c r="C1971" i="34" s="1"/>
  <c r="J1970" i="34"/>
  <c r="I1970" i="34"/>
  <c r="H1970" i="34"/>
  <c r="A1970" i="34"/>
  <c r="J1969" i="34"/>
  <c r="I1969" i="34"/>
  <c r="H1969" i="34"/>
  <c r="A1969" i="34"/>
  <c r="D1969" i="34" s="1"/>
  <c r="J1968" i="34"/>
  <c r="I1968" i="34"/>
  <c r="H1968" i="34"/>
  <c r="A1968" i="34"/>
  <c r="B1968" i="34" s="1"/>
  <c r="J1967" i="34"/>
  <c r="I1967" i="34"/>
  <c r="H1967" i="34"/>
  <c r="A1967" i="34"/>
  <c r="C1967" i="34" s="1"/>
  <c r="J1966" i="34"/>
  <c r="I1966" i="34"/>
  <c r="H1966" i="34"/>
  <c r="A1966" i="34"/>
  <c r="J1965" i="34"/>
  <c r="I1965" i="34"/>
  <c r="H1965" i="34"/>
  <c r="A1965" i="34"/>
  <c r="C1965" i="34" s="1"/>
  <c r="J1964" i="34"/>
  <c r="I1964" i="34"/>
  <c r="H1964" i="34"/>
  <c r="A1964" i="34"/>
  <c r="B1964" i="34" s="1"/>
  <c r="J1963" i="34"/>
  <c r="I1963" i="34"/>
  <c r="H1963" i="34"/>
  <c r="A1963" i="34"/>
  <c r="J1962" i="34"/>
  <c r="I1962" i="34"/>
  <c r="H1962" i="34"/>
  <c r="A1962" i="34"/>
  <c r="D1962" i="34" s="1"/>
  <c r="J1961" i="34"/>
  <c r="I1961" i="34"/>
  <c r="H1961" i="34"/>
  <c r="A1961" i="34"/>
  <c r="C1961" i="34" s="1"/>
  <c r="J1960" i="34"/>
  <c r="I1960" i="34"/>
  <c r="H1960" i="34"/>
  <c r="A1960" i="34"/>
  <c r="C1960" i="34" s="1"/>
  <c r="J1959" i="34"/>
  <c r="I1959" i="34"/>
  <c r="H1959" i="34"/>
  <c r="A1959" i="34"/>
  <c r="J1958" i="34"/>
  <c r="I1958" i="34"/>
  <c r="H1958" i="34"/>
  <c r="A1958" i="34"/>
  <c r="D1958" i="34" s="1"/>
  <c r="J1957" i="34"/>
  <c r="I1957" i="34"/>
  <c r="H1957" i="34"/>
  <c r="A1957" i="34"/>
  <c r="J1956" i="34"/>
  <c r="I1956" i="34"/>
  <c r="H1956" i="34"/>
  <c r="A1956" i="34"/>
  <c r="D1956" i="34" s="1"/>
  <c r="J1955" i="34"/>
  <c r="I1955" i="34"/>
  <c r="H1955" i="34"/>
  <c r="A1955" i="34"/>
  <c r="J1954" i="34"/>
  <c r="I1954" i="34"/>
  <c r="H1954" i="34"/>
  <c r="A1954" i="34"/>
  <c r="B1954" i="34" s="1"/>
  <c r="J1953" i="34"/>
  <c r="I1953" i="34"/>
  <c r="H1953" i="34"/>
  <c r="A1953" i="34"/>
  <c r="C1953" i="34" s="1"/>
  <c r="J1952" i="34"/>
  <c r="I1952" i="34"/>
  <c r="H1952" i="34"/>
  <c r="A1952" i="34"/>
  <c r="C1952" i="34" s="1"/>
  <c r="J1951" i="34"/>
  <c r="I1951" i="34"/>
  <c r="H1951" i="34"/>
  <c r="A1951" i="34"/>
  <c r="C1951" i="34" s="1"/>
  <c r="J1950" i="34"/>
  <c r="I1950" i="34"/>
  <c r="H1950" i="34"/>
  <c r="A1950" i="34"/>
  <c r="B1950" i="34" s="1"/>
  <c r="J1949" i="34"/>
  <c r="I1949" i="34"/>
  <c r="H1949" i="34"/>
  <c r="A1949" i="34"/>
  <c r="C1949" i="34" s="1"/>
  <c r="J1948" i="34"/>
  <c r="I1948" i="34"/>
  <c r="H1948" i="34"/>
  <c r="A1948" i="34"/>
  <c r="D1948" i="34" s="1"/>
  <c r="J1947" i="34"/>
  <c r="I1947" i="34"/>
  <c r="H1947" i="34"/>
  <c r="A1947" i="34"/>
  <c r="C1947" i="34" s="1"/>
  <c r="J1946" i="34"/>
  <c r="I1946" i="34"/>
  <c r="H1946" i="34"/>
  <c r="A1946" i="34"/>
  <c r="C1946" i="34" s="1"/>
  <c r="J1945" i="34"/>
  <c r="I1945" i="34"/>
  <c r="H1945" i="34"/>
  <c r="A1945" i="34"/>
  <c r="D1945" i="34" s="1"/>
  <c r="J1944" i="34"/>
  <c r="I1944" i="34"/>
  <c r="H1944" i="34"/>
  <c r="A1944" i="34"/>
  <c r="J1943" i="34"/>
  <c r="I1943" i="34"/>
  <c r="H1943" i="34"/>
  <c r="A1943" i="34"/>
  <c r="C1943" i="34" s="1"/>
  <c r="J1942" i="34"/>
  <c r="I1942" i="34"/>
  <c r="H1942" i="34"/>
  <c r="A1942" i="34"/>
  <c r="D1942" i="34" s="1"/>
  <c r="J1941" i="34"/>
  <c r="I1941" i="34"/>
  <c r="H1941" i="34"/>
  <c r="A1941" i="34"/>
  <c r="C1941" i="34" s="1"/>
  <c r="J1940" i="34"/>
  <c r="I1940" i="34"/>
  <c r="H1940" i="34"/>
  <c r="A1940" i="34"/>
  <c r="B1940" i="34" s="1"/>
  <c r="J1939" i="34"/>
  <c r="I1939" i="34"/>
  <c r="H1939" i="34"/>
  <c r="A1939" i="34"/>
  <c r="D1939" i="34" s="1"/>
  <c r="J1938" i="34"/>
  <c r="I1938" i="34"/>
  <c r="H1938" i="34"/>
  <c r="A1938" i="34"/>
  <c r="D1938" i="34" s="1"/>
  <c r="J1937" i="34"/>
  <c r="I1937" i="34"/>
  <c r="H1937" i="34"/>
  <c r="A1937" i="34"/>
  <c r="C1937" i="34" s="1"/>
  <c r="J1936" i="34"/>
  <c r="I1936" i="34"/>
  <c r="H1936" i="34"/>
  <c r="A1936" i="34"/>
  <c r="J1935" i="34"/>
  <c r="I1935" i="34"/>
  <c r="H1935" i="34"/>
  <c r="A1935" i="34"/>
  <c r="C1935" i="34" s="1"/>
  <c r="J1934" i="34"/>
  <c r="I1934" i="34"/>
  <c r="H1934" i="34"/>
  <c r="A1934" i="34"/>
  <c r="J1933" i="34"/>
  <c r="I1933" i="34"/>
  <c r="H1933" i="34"/>
  <c r="A1933" i="34"/>
  <c r="J1932" i="34"/>
  <c r="I1932" i="34"/>
  <c r="H1932" i="34"/>
  <c r="A1932" i="34"/>
  <c r="B1932" i="34" s="1"/>
  <c r="J1931" i="34"/>
  <c r="I1931" i="34"/>
  <c r="H1931" i="34"/>
  <c r="A1931" i="34"/>
  <c r="C1931" i="34" s="1"/>
  <c r="J1930" i="34"/>
  <c r="I1930" i="34"/>
  <c r="H1930" i="34"/>
  <c r="A1930" i="34"/>
  <c r="J1929" i="34"/>
  <c r="I1929" i="34"/>
  <c r="H1929" i="34"/>
  <c r="A1929" i="34"/>
  <c r="C1929" i="34" s="1"/>
  <c r="J1928" i="34"/>
  <c r="I1928" i="34"/>
  <c r="H1928" i="34"/>
  <c r="A1928" i="34"/>
  <c r="J1927" i="34"/>
  <c r="I1927" i="34"/>
  <c r="H1927" i="34"/>
  <c r="A1927" i="34"/>
  <c r="C1927" i="34" s="1"/>
  <c r="J1926" i="34"/>
  <c r="I1926" i="34"/>
  <c r="H1926" i="34"/>
  <c r="A1926" i="34"/>
  <c r="J1925" i="34"/>
  <c r="I1925" i="34"/>
  <c r="H1925" i="34"/>
  <c r="A1925" i="34"/>
  <c r="C1925" i="34" s="1"/>
  <c r="J1924" i="34"/>
  <c r="I1924" i="34"/>
  <c r="H1924" i="34"/>
  <c r="A1924" i="34"/>
  <c r="D1924" i="34" s="1"/>
  <c r="J1923" i="34"/>
  <c r="I1923" i="34"/>
  <c r="H1923" i="34"/>
  <c r="A1923" i="34"/>
  <c r="C1923" i="34" s="1"/>
  <c r="J1922" i="34"/>
  <c r="I1922" i="34"/>
  <c r="H1922" i="34"/>
  <c r="A1922" i="34"/>
  <c r="J1921" i="34"/>
  <c r="I1921" i="34"/>
  <c r="H1921" i="34"/>
  <c r="A1921" i="34"/>
  <c r="D1921" i="34" s="1"/>
  <c r="J1920" i="34"/>
  <c r="I1920" i="34"/>
  <c r="H1920" i="34"/>
  <c r="A1920" i="34"/>
  <c r="C1920" i="34" s="1"/>
  <c r="J1919" i="34"/>
  <c r="I1919" i="34"/>
  <c r="H1919" i="34"/>
  <c r="A1919" i="34"/>
  <c r="J1918" i="34"/>
  <c r="I1918" i="34"/>
  <c r="H1918" i="34"/>
  <c r="A1918" i="34"/>
  <c r="D1918" i="34" s="1"/>
  <c r="J1917" i="34"/>
  <c r="I1917" i="34"/>
  <c r="H1917" i="34"/>
  <c r="A1917" i="34"/>
  <c r="C1917" i="34" s="1"/>
  <c r="J1916" i="34"/>
  <c r="I1916" i="34"/>
  <c r="H1916" i="34"/>
  <c r="A1916" i="34"/>
  <c r="D1916" i="34" s="1"/>
  <c r="J1915" i="34"/>
  <c r="I1915" i="34"/>
  <c r="H1915" i="34"/>
  <c r="A1915" i="34"/>
  <c r="C1915" i="34" s="1"/>
  <c r="J1914" i="34"/>
  <c r="I1914" i="34"/>
  <c r="H1914" i="34"/>
  <c r="A1914" i="34"/>
  <c r="D1914" i="34" s="1"/>
  <c r="J1913" i="34"/>
  <c r="I1913" i="34"/>
  <c r="H1913" i="34"/>
  <c r="A1913" i="34"/>
  <c r="C1913" i="34" s="1"/>
  <c r="J1912" i="34"/>
  <c r="I1912" i="34"/>
  <c r="H1912" i="34"/>
  <c r="A1912" i="34"/>
  <c r="B1912" i="34" s="1"/>
  <c r="J1911" i="34"/>
  <c r="I1911" i="34"/>
  <c r="H1911" i="34"/>
  <c r="A1911" i="34"/>
  <c r="C1911" i="34" s="1"/>
  <c r="J1910" i="34"/>
  <c r="I1910" i="34"/>
  <c r="H1910" i="34"/>
  <c r="A1910" i="34"/>
  <c r="C1910" i="34" s="1"/>
  <c r="J1909" i="34"/>
  <c r="I1909" i="34"/>
  <c r="H1909" i="34"/>
  <c r="A1909" i="34"/>
  <c r="B1909" i="34" s="1"/>
  <c r="J1908" i="34"/>
  <c r="I1908" i="34"/>
  <c r="H1908" i="34"/>
  <c r="A1908" i="34"/>
  <c r="J1907" i="34"/>
  <c r="I1907" i="34"/>
  <c r="H1907" i="34"/>
  <c r="A1907" i="34"/>
  <c r="J1906" i="34"/>
  <c r="I1906" i="34"/>
  <c r="H1906" i="34"/>
  <c r="A1906" i="34"/>
  <c r="J1905" i="34"/>
  <c r="I1905" i="34"/>
  <c r="H1905" i="34"/>
  <c r="A1905" i="34"/>
  <c r="C1905" i="34" s="1"/>
  <c r="J1904" i="34"/>
  <c r="I1904" i="34"/>
  <c r="H1904" i="34"/>
  <c r="A1904" i="34"/>
  <c r="B1904" i="34" s="1"/>
  <c r="J1903" i="34"/>
  <c r="I1903" i="34"/>
  <c r="H1903" i="34"/>
  <c r="A1903" i="34"/>
  <c r="B1903" i="34" s="1"/>
  <c r="J1902" i="34"/>
  <c r="I1902" i="34"/>
  <c r="H1902" i="34"/>
  <c r="A1902" i="34"/>
  <c r="B1902" i="34" s="1"/>
  <c r="J1901" i="34"/>
  <c r="I1901" i="34"/>
  <c r="H1901" i="34"/>
  <c r="A1901" i="34"/>
  <c r="C1901" i="34" s="1"/>
  <c r="J1900" i="34"/>
  <c r="I1900" i="34"/>
  <c r="H1900" i="34"/>
  <c r="A1900" i="34"/>
  <c r="D1900" i="34" s="1"/>
  <c r="J1899" i="34"/>
  <c r="I1899" i="34"/>
  <c r="H1899" i="34"/>
  <c r="A1899" i="34"/>
  <c r="C1899" i="34" s="1"/>
  <c r="J1898" i="34"/>
  <c r="I1898" i="34"/>
  <c r="H1898" i="34"/>
  <c r="A1898" i="34"/>
  <c r="D1898" i="34" s="1"/>
  <c r="J1897" i="34"/>
  <c r="I1897" i="34"/>
  <c r="H1897" i="34"/>
  <c r="A1897" i="34"/>
  <c r="J1896" i="34"/>
  <c r="I1896" i="34"/>
  <c r="H1896" i="34"/>
  <c r="A1896" i="34"/>
  <c r="J1895" i="34"/>
  <c r="I1895" i="34"/>
  <c r="H1895" i="34"/>
  <c r="A1895" i="34"/>
  <c r="C1895" i="34" s="1"/>
  <c r="J1894" i="34"/>
  <c r="I1894" i="34"/>
  <c r="H1894" i="34"/>
  <c r="A1894" i="34"/>
  <c r="D1894" i="34" s="1"/>
  <c r="J1893" i="34"/>
  <c r="I1893" i="34"/>
  <c r="H1893" i="34"/>
  <c r="A1893" i="34"/>
  <c r="C1893" i="34" s="1"/>
  <c r="J1892" i="34"/>
  <c r="I1892" i="34"/>
  <c r="H1892" i="34"/>
  <c r="A1892" i="34"/>
  <c r="C1892" i="34" s="1"/>
  <c r="J1891" i="34"/>
  <c r="I1891" i="34"/>
  <c r="H1891" i="34"/>
  <c r="A1891" i="34"/>
  <c r="B1891" i="34" s="1"/>
  <c r="J1890" i="34"/>
  <c r="I1890" i="34"/>
  <c r="H1890" i="34"/>
  <c r="A1890" i="34"/>
  <c r="D1890" i="34" s="1"/>
  <c r="J1889" i="34"/>
  <c r="I1889" i="34"/>
  <c r="H1889" i="34"/>
  <c r="A1889" i="34"/>
  <c r="C1889" i="34" s="1"/>
  <c r="J1888" i="34"/>
  <c r="I1888" i="34"/>
  <c r="H1888" i="34"/>
  <c r="A1888" i="34"/>
  <c r="B1888" i="34" s="1"/>
  <c r="J1887" i="34"/>
  <c r="I1887" i="34"/>
  <c r="H1887" i="34"/>
  <c r="A1887" i="34"/>
  <c r="C1887" i="34" s="1"/>
  <c r="J1886" i="34"/>
  <c r="I1886" i="34"/>
  <c r="H1886" i="34"/>
  <c r="A1886" i="34"/>
  <c r="J1885" i="34"/>
  <c r="I1885" i="34"/>
  <c r="H1885" i="34"/>
  <c r="A1885" i="34"/>
  <c r="J1884" i="34"/>
  <c r="I1884" i="34"/>
  <c r="H1884" i="34"/>
  <c r="A1884" i="34"/>
  <c r="J1883" i="34"/>
  <c r="I1883" i="34"/>
  <c r="H1883" i="34"/>
  <c r="A1883" i="34"/>
  <c r="C1883" i="34" s="1"/>
  <c r="J1882" i="34"/>
  <c r="I1882" i="34"/>
  <c r="H1882" i="34"/>
  <c r="A1882" i="34"/>
  <c r="J1881" i="34"/>
  <c r="I1881" i="34"/>
  <c r="H1881" i="34"/>
  <c r="A1881" i="34"/>
  <c r="C1881" i="34" s="1"/>
  <c r="J1880" i="34"/>
  <c r="I1880" i="34"/>
  <c r="H1880" i="34"/>
  <c r="A1880" i="34"/>
  <c r="C1880" i="34" s="1"/>
  <c r="J1879" i="34"/>
  <c r="I1879" i="34"/>
  <c r="H1879" i="34"/>
  <c r="A1879" i="34"/>
  <c r="C1879" i="34" s="1"/>
  <c r="J1878" i="34"/>
  <c r="I1878" i="34"/>
  <c r="H1878" i="34"/>
  <c r="A1878" i="34"/>
  <c r="B1878" i="34" s="1"/>
  <c r="J1877" i="34"/>
  <c r="I1877" i="34"/>
  <c r="H1877" i="34"/>
  <c r="A1877" i="34"/>
  <c r="C1877" i="34" s="1"/>
  <c r="J1876" i="34"/>
  <c r="I1876" i="34"/>
  <c r="H1876" i="34"/>
  <c r="A1876" i="34"/>
  <c r="J1875" i="34"/>
  <c r="I1875" i="34"/>
  <c r="H1875" i="34"/>
  <c r="A1875" i="34"/>
  <c r="C1875" i="34" s="1"/>
  <c r="J1874" i="34"/>
  <c r="I1874" i="34"/>
  <c r="H1874" i="34"/>
  <c r="A1874" i="34"/>
  <c r="J1873" i="34"/>
  <c r="I1873" i="34"/>
  <c r="H1873" i="34"/>
  <c r="A1873" i="34"/>
  <c r="D1873" i="34" s="1"/>
  <c r="J1872" i="34"/>
  <c r="I1872" i="34"/>
  <c r="H1872" i="34"/>
  <c r="A1872" i="34"/>
  <c r="J1871" i="34"/>
  <c r="I1871" i="34"/>
  <c r="H1871" i="34"/>
  <c r="A1871" i="34"/>
  <c r="C1871" i="34" s="1"/>
  <c r="J1870" i="34"/>
  <c r="I1870" i="34"/>
  <c r="H1870" i="34"/>
  <c r="A1870" i="34"/>
  <c r="J1869" i="34"/>
  <c r="I1869" i="34"/>
  <c r="H1869" i="34"/>
  <c r="A1869" i="34"/>
  <c r="C1869" i="34" s="1"/>
  <c r="J1868" i="34"/>
  <c r="I1868" i="34"/>
  <c r="H1868" i="34"/>
  <c r="A1868" i="34"/>
  <c r="C1868" i="34" s="1"/>
  <c r="J1867" i="34"/>
  <c r="I1867" i="34"/>
  <c r="H1867" i="34"/>
  <c r="A1867" i="34"/>
  <c r="J1866" i="34"/>
  <c r="I1866" i="34"/>
  <c r="H1866" i="34"/>
  <c r="A1866" i="34"/>
  <c r="D1866" i="34" s="1"/>
  <c r="J1865" i="34"/>
  <c r="I1865" i="34"/>
  <c r="H1865" i="34"/>
  <c r="A1865" i="34"/>
  <c r="J1864" i="34"/>
  <c r="I1864" i="34"/>
  <c r="H1864" i="34"/>
  <c r="A1864" i="34"/>
  <c r="C1864" i="34" s="1"/>
  <c r="J1863" i="34"/>
  <c r="I1863" i="34"/>
  <c r="H1863" i="34"/>
  <c r="A1863" i="34"/>
  <c r="C1863" i="34" s="1"/>
  <c r="J1862" i="34"/>
  <c r="I1862" i="34"/>
  <c r="H1862" i="34"/>
  <c r="A1862" i="34"/>
  <c r="J1861" i="34"/>
  <c r="I1861" i="34"/>
  <c r="H1861" i="34"/>
  <c r="A1861" i="34"/>
  <c r="D1861" i="34" s="1"/>
  <c r="J1860" i="34"/>
  <c r="I1860" i="34"/>
  <c r="H1860" i="34"/>
  <c r="A1860" i="34"/>
  <c r="C1860" i="34" s="1"/>
  <c r="J1859" i="34"/>
  <c r="I1859" i="34"/>
  <c r="H1859" i="34"/>
  <c r="A1859" i="34"/>
  <c r="C1859" i="34" s="1"/>
  <c r="J1858" i="34"/>
  <c r="I1858" i="34"/>
  <c r="H1858" i="34"/>
  <c r="A1858" i="34"/>
  <c r="B1858" i="34" s="1"/>
  <c r="J1857" i="34"/>
  <c r="I1857" i="34"/>
  <c r="H1857" i="34"/>
  <c r="A1857" i="34"/>
  <c r="C1857" i="34" s="1"/>
  <c r="J1856" i="34"/>
  <c r="I1856" i="34"/>
  <c r="H1856" i="34"/>
  <c r="A1856" i="34"/>
  <c r="C1856" i="34" s="1"/>
  <c r="J1855" i="34"/>
  <c r="I1855" i="34"/>
  <c r="H1855" i="34"/>
  <c r="A1855" i="34"/>
  <c r="B1855" i="34" s="1"/>
  <c r="J1854" i="34"/>
  <c r="I1854" i="34"/>
  <c r="H1854" i="34"/>
  <c r="A1854" i="34"/>
  <c r="B1854" i="34" s="1"/>
  <c r="J1853" i="34"/>
  <c r="I1853" i="34"/>
  <c r="H1853" i="34"/>
  <c r="A1853" i="34"/>
  <c r="J1852" i="34"/>
  <c r="I1852" i="34"/>
  <c r="H1852" i="34"/>
  <c r="A1852" i="34"/>
  <c r="B1852" i="34" s="1"/>
  <c r="J1851" i="34"/>
  <c r="I1851" i="34"/>
  <c r="H1851" i="34"/>
  <c r="A1851" i="34"/>
  <c r="C1851" i="34" s="1"/>
  <c r="J1850" i="34"/>
  <c r="I1850" i="34"/>
  <c r="H1850" i="34"/>
  <c r="A1850" i="34"/>
  <c r="C1850" i="34" s="1"/>
  <c r="J1849" i="34"/>
  <c r="I1849" i="34"/>
  <c r="H1849" i="34"/>
  <c r="A1849" i="34"/>
  <c r="B1849" i="34" s="1"/>
  <c r="J1848" i="34"/>
  <c r="I1848" i="34"/>
  <c r="H1848" i="34"/>
  <c r="A1848" i="34"/>
  <c r="C1848" i="34" s="1"/>
  <c r="J1847" i="34"/>
  <c r="I1847" i="34"/>
  <c r="H1847" i="34"/>
  <c r="A1847" i="34"/>
  <c r="J1846" i="34"/>
  <c r="I1846" i="34"/>
  <c r="H1846" i="34"/>
  <c r="A1846" i="34"/>
  <c r="C1846" i="34" s="1"/>
  <c r="J1845" i="34"/>
  <c r="I1845" i="34"/>
  <c r="H1845" i="34"/>
  <c r="A1845" i="34"/>
  <c r="C1845" i="34" s="1"/>
  <c r="J1844" i="34"/>
  <c r="I1844" i="34"/>
  <c r="H1844" i="34"/>
  <c r="A1844" i="34"/>
  <c r="C1844" i="34" s="1"/>
  <c r="J1843" i="34"/>
  <c r="I1843" i="34"/>
  <c r="H1843" i="34"/>
  <c r="A1843" i="34"/>
  <c r="B1843" i="34" s="1"/>
  <c r="J1842" i="34"/>
  <c r="I1842" i="34"/>
  <c r="H1842" i="34"/>
  <c r="A1842" i="34"/>
  <c r="D1842" i="34" s="1"/>
  <c r="J1841" i="34"/>
  <c r="I1841" i="34"/>
  <c r="H1841" i="34"/>
  <c r="A1841" i="34"/>
  <c r="J1840" i="34"/>
  <c r="I1840" i="34"/>
  <c r="H1840" i="34"/>
  <c r="A1840" i="34"/>
  <c r="D1840" i="34" s="1"/>
  <c r="J1839" i="34"/>
  <c r="I1839" i="34"/>
  <c r="H1839" i="34"/>
  <c r="A1839" i="34"/>
  <c r="C1839" i="34" s="1"/>
  <c r="J1838" i="34"/>
  <c r="I1838" i="34"/>
  <c r="H1838" i="34"/>
  <c r="A1838" i="34"/>
  <c r="J1837" i="34"/>
  <c r="I1837" i="34"/>
  <c r="H1837" i="34"/>
  <c r="A1837" i="34"/>
  <c r="D1837" i="34" s="1"/>
  <c r="J1836" i="34"/>
  <c r="I1836" i="34"/>
  <c r="H1836" i="34"/>
  <c r="A1836" i="34"/>
  <c r="J1835" i="34"/>
  <c r="I1835" i="34"/>
  <c r="H1835" i="34"/>
  <c r="A1835" i="34"/>
  <c r="B1835" i="34" s="1"/>
  <c r="J1834" i="34"/>
  <c r="I1834" i="34"/>
  <c r="H1834" i="34"/>
  <c r="A1834" i="34"/>
  <c r="D1834" i="34" s="1"/>
  <c r="J1833" i="34"/>
  <c r="I1833" i="34"/>
  <c r="H1833" i="34"/>
  <c r="A1833" i="34"/>
  <c r="C1833" i="34" s="1"/>
  <c r="J1832" i="34"/>
  <c r="I1832" i="34"/>
  <c r="H1832" i="34"/>
  <c r="A1832" i="34"/>
  <c r="C1832" i="34" s="1"/>
  <c r="J1831" i="34"/>
  <c r="I1831" i="34"/>
  <c r="H1831" i="34"/>
  <c r="A1831" i="34"/>
  <c r="J1830" i="34"/>
  <c r="I1830" i="34"/>
  <c r="H1830" i="34"/>
  <c r="A1830" i="34"/>
  <c r="D1830" i="34" s="1"/>
  <c r="J1829" i="34"/>
  <c r="I1829" i="34"/>
  <c r="H1829" i="34"/>
  <c r="A1829" i="34"/>
  <c r="B1829" i="34" s="1"/>
  <c r="J1828" i="34"/>
  <c r="I1828" i="34"/>
  <c r="H1828" i="34"/>
  <c r="A1828" i="34"/>
  <c r="J1827" i="34"/>
  <c r="I1827" i="34"/>
  <c r="H1827" i="34"/>
  <c r="A1827" i="34"/>
  <c r="D1827" i="34" s="1"/>
  <c r="J1826" i="34"/>
  <c r="I1826" i="34"/>
  <c r="H1826" i="34"/>
  <c r="A1826" i="34"/>
  <c r="D1826" i="34" s="1"/>
  <c r="J1825" i="34"/>
  <c r="I1825" i="34"/>
  <c r="H1825" i="34"/>
  <c r="A1825" i="34"/>
  <c r="D1825" i="34" s="1"/>
  <c r="J1824" i="34"/>
  <c r="I1824" i="34"/>
  <c r="H1824" i="34"/>
  <c r="A1824" i="34"/>
  <c r="D1824" i="34" s="1"/>
  <c r="J1823" i="34"/>
  <c r="I1823" i="34"/>
  <c r="H1823" i="34"/>
  <c r="A1823" i="34"/>
  <c r="B1823" i="34" s="1"/>
  <c r="J1822" i="34"/>
  <c r="I1822" i="34"/>
  <c r="H1822" i="34"/>
  <c r="A1822" i="34"/>
  <c r="J1821" i="34"/>
  <c r="I1821" i="34"/>
  <c r="H1821" i="34"/>
  <c r="A1821" i="34"/>
  <c r="J1820" i="34"/>
  <c r="I1820" i="34"/>
  <c r="H1820" i="34"/>
  <c r="A1820" i="34"/>
  <c r="D1820" i="34" s="1"/>
  <c r="J1819" i="34"/>
  <c r="I1819" i="34"/>
  <c r="H1819" i="34"/>
  <c r="A1819" i="34"/>
  <c r="J1818" i="34"/>
  <c r="I1818" i="34"/>
  <c r="H1818" i="34"/>
  <c r="A1818" i="34"/>
  <c r="J1817" i="34"/>
  <c r="I1817" i="34"/>
  <c r="H1817" i="34"/>
  <c r="A1817" i="34"/>
  <c r="J1816" i="34"/>
  <c r="I1816" i="34"/>
  <c r="H1816" i="34"/>
  <c r="A1816" i="34"/>
  <c r="J1815" i="34"/>
  <c r="I1815" i="34"/>
  <c r="H1815" i="34"/>
  <c r="A1815" i="34"/>
  <c r="J1814" i="34"/>
  <c r="I1814" i="34"/>
  <c r="H1814" i="34"/>
  <c r="A1814" i="34"/>
  <c r="D1814" i="34" s="1"/>
  <c r="J1813" i="34"/>
  <c r="I1813" i="34"/>
  <c r="H1813" i="34"/>
  <c r="A1813" i="34"/>
  <c r="C1813" i="34" s="1"/>
  <c r="J1812" i="34"/>
  <c r="I1812" i="34"/>
  <c r="H1812" i="34"/>
  <c r="A1812" i="34"/>
  <c r="J1811" i="34"/>
  <c r="I1811" i="34"/>
  <c r="H1811" i="34"/>
  <c r="A1811" i="34"/>
  <c r="B1811" i="34" s="1"/>
  <c r="J1810" i="34"/>
  <c r="I1810" i="34"/>
  <c r="H1810" i="34"/>
  <c r="A1810" i="34"/>
  <c r="J1809" i="34"/>
  <c r="I1809" i="34"/>
  <c r="H1809" i="34"/>
  <c r="A1809" i="34"/>
  <c r="J1808" i="34"/>
  <c r="I1808" i="34"/>
  <c r="H1808" i="34"/>
  <c r="A1808" i="34"/>
  <c r="D1808" i="34" s="1"/>
  <c r="J1807" i="34"/>
  <c r="I1807" i="34"/>
  <c r="H1807" i="34"/>
  <c r="A1807" i="34"/>
  <c r="D1807" i="34" s="1"/>
  <c r="J1806" i="34"/>
  <c r="I1806" i="34"/>
  <c r="H1806" i="34"/>
  <c r="A1806" i="34"/>
  <c r="J1805" i="34"/>
  <c r="I1805" i="34"/>
  <c r="H1805" i="34"/>
  <c r="A1805" i="34"/>
  <c r="B1805" i="34" s="1"/>
  <c r="J1804" i="34"/>
  <c r="I1804" i="34"/>
  <c r="H1804" i="34"/>
  <c r="A1804" i="34"/>
  <c r="J1803" i="34"/>
  <c r="I1803" i="34"/>
  <c r="H1803" i="34"/>
  <c r="A1803" i="34"/>
  <c r="D1803" i="34" s="1"/>
  <c r="J1802" i="34"/>
  <c r="I1802" i="34"/>
  <c r="H1802" i="34"/>
  <c r="A1802" i="34"/>
  <c r="D1802" i="34" s="1"/>
  <c r="J1801" i="34"/>
  <c r="I1801" i="34"/>
  <c r="H1801" i="34"/>
  <c r="A1801" i="34"/>
  <c r="J1800" i="34"/>
  <c r="I1800" i="34"/>
  <c r="H1800" i="34"/>
  <c r="A1800" i="34"/>
  <c r="J1799" i="34"/>
  <c r="I1799" i="34"/>
  <c r="H1799" i="34"/>
  <c r="A1799" i="34"/>
  <c r="B1799" i="34" s="1"/>
  <c r="J1798" i="34"/>
  <c r="I1798" i="34"/>
  <c r="H1798" i="34"/>
  <c r="A1798" i="34"/>
  <c r="J1797" i="34"/>
  <c r="I1797" i="34"/>
  <c r="H1797" i="34"/>
  <c r="A1797" i="34"/>
  <c r="J1796" i="34"/>
  <c r="I1796" i="34"/>
  <c r="H1796" i="34"/>
  <c r="A1796" i="34"/>
  <c r="D1796" i="34" s="1"/>
  <c r="J1795" i="34"/>
  <c r="I1795" i="34"/>
  <c r="H1795" i="34"/>
  <c r="A1795" i="34"/>
  <c r="D1795" i="34" s="1"/>
  <c r="J1794" i="34"/>
  <c r="I1794" i="34"/>
  <c r="H1794" i="34"/>
  <c r="A1794" i="34"/>
  <c r="J1793" i="34"/>
  <c r="I1793" i="34"/>
  <c r="H1793" i="34"/>
  <c r="A1793" i="34"/>
  <c r="B1793" i="34" s="1"/>
  <c r="J1792" i="34"/>
  <c r="I1792" i="34"/>
  <c r="H1792" i="34"/>
  <c r="A1792" i="34"/>
  <c r="J1791" i="34"/>
  <c r="I1791" i="34"/>
  <c r="H1791" i="34"/>
  <c r="A1791" i="34"/>
  <c r="D1791" i="34" s="1"/>
  <c r="J1790" i="34"/>
  <c r="I1790" i="34"/>
  <c r="H1790" i="34"/>
  <c r="A1790" i="34"/>
  <c r="D1790" i="34" s="1"/>
  <c r="J1789" i="34"/>
  <c r="I1789" i="34"/>
  <c r="H1789" i="34"/>
  <c r="A1789" i="34"/>
  <c r="B1789" i="34" s="1"/>
  <c r="J1788" i="34"/>
  <c r="I1788" i="34"/>
  <c r="H1788" i="34"/>
  <c r="A1788" i="34"/>
  <c r="J1787" i="34"/>
  <c r="I1787" i="34"/>
  <c r="H1787" i="34"/>
  <c r="A1787" i="34"/>
  <c r="J1786" i="34"/>
  <c r="I1786" i="34"/>
  <c r="H1786" i="34"/>
  <c r="A1786" i="34"/>
  <c r="J1785" i="34"/>
  <c r="I1785" i="34"/>
  <c r="H1785" i="34"/>
  <c r="A1785" i="34"/>
  <c r="B1785" i="34" s="1"/>
  <c r="J1784" i="34"/>
  <c r="I1784" i="34"/>
  <c r="H1784" i="34"/>
  <c r="A1784" i="34"/>
  <c r="D1784" i="34" s="1"/>
  <c r="J1783" i="34"/>
  <c r="I1783" i="34"/>
  <c r="H1783" i="34"/>
  <c r="A1783" i="34"/>
  <c r="D1783" i="34" s="1"/>
  <c r="J1782" i="34"/>
  <c r="I1782" i="34"/>
  <c r="H1782" i="34"/>
  <c r="A1782" i="34"/>
  <c r="D1782" i="34" s="1"/>
  <c r="J1781" i="34"/>
  <c r="I1781" i="34"/>
  <c r="H1781" i="34"/>
  <c r="A1781" i="34"/>
  <c r="J1780" i="34"/>
  <c r="I1780" i="34"/>
  <c r="H1780" i="34"/>
  <c r="A1780" i="34"/>
  <c r="J1779" i="34"/>
  <c r="I1779" i="34"/>
  <c r="H1779" i="34"/>
  <c r="A1779" i="34"/>
  <c r="D1779" i="34" s="1"/>
  <c r="J1778" i="34"/>
  <c r="I1778" i="34"/>
  <c r="H1778" i="34"/>
  <c r="A1778" i="34"/>
  <c r="D1778" i="34" s="1"/>
  <c r="J1777" i="34"/>
  <c r="I1777" i="34"/>
  <c r="H1777" i="34"/>
  <c r="A1777" i="34"/>
  <c r="D1777" i="34" s="1"/>
  <c r="J1776" i="34"/>
  <c r="I1776" i="34"/>
  <c r="H1776" i="34"/>
  <c r="A1776" i="34"/>
  <c r="B1776" i="34" s="1"/>
  <c r="J1775" i="34"/>
  <c r="I1775" i="34"/>
  <c r="H1775" i="34"/>
  <c r="A1775" i="34"/>
  <c r="B1775" i="34" s="1"/>
  <c r="J1774" i="34"/>
  <c r="I1774" i="34"/>
  <c r="H1774" i="34"/>
  <c r="A1774" i="34"/>
  <c r="J1773" i="34"/>
  <c r="I1773" i="34"/>
  <c r="H1773" i="34"/>
  <c r="A1773" i="34"/>
  <c r="J1772" i="34"/>
  <c r="I1772" i="34"/>
  <c r="H1772" i="34"/>
  <c r="A1772" i="34"/>
  <c r="D1772" i="34" s="1"/>
  <c r="J1771" i="34"/>
  <c r="I1771" i="34"/>
  <c r="H1771" i="34"/>
  <c r="A1771" i="34"/>
  <c r="D1771" i="34" s="1"/>
  <c r="J1770" i="34"/>
  <c r="I1770" i="34"/>
  <c r="H1770" i="34"/>
  <c r="A1770" i="34"/>
  <c r="C1770" i="34" s="1"/>
  <c r="J1769" i="34"/>
  <c r="I1769" i="34"/>
  <c r="H1769" i="34"/>
  <c r="A1769" i="34"/>
  <c r="B1769" i="34" s="1"/>
  <c r="J1768" i="34"/>
  <c r="I1768" i="34"/>
  <c r="H1768" i="34"/>
  <c r="A1768" i="34"/>
  <c r="J1767" i="34"/>
  <c r="I1767" i="34"/>
  <c r="H1767" i="34"/>
  <c r="A1767" i="34"/>
  <c r="D1767" i="34" s="1"/>
  <c r="J1766" i="34"/>
  <c r="I1766" i="34"/>
  <c r="H1766" i="34"/>
  <c r="A1766" i="34"/>
  <c r="D1766" i="34" s="1"/>
  <c r="J1765" i="34"/>
  <c r="I1765" i="34"/>
  <c r="H1765" i="34"/>
  <c r="A1765" i="34"/>
  <c r="D1765" i="34" s="1"/>
  <c r="J1764" i="34"/>
  <c r="I1764" i="34"/>
  <c r="H1764" i="34"/>
  <c r="A1764" i="34"/>
  <c r="C1764" i="34" s="1"/>
  <c r="J1763" i="34"/>
  <c r="I1763" i="34"/>
  <c r="H1763" i="34"/>
  <c r="A1763" i="34"/>
  <c r="B1763" i="34" s="1"/>
  <c r="J1762" i="34"/>
  <c r="I1762" i="34"/>
  <c r="H1762" i="34"/>
  <c r="A1762" i="34"/>
  <c r="J1761" i="34"/>
  <c r="I1761" i="34"/>
  <c r="H1761" i="34"/>
  <c r="A1761" i="34"/>
  <c r="J1760" i="34"/>
  <c r="I1760" i="34"/>
  <c r="H1760" i="34"/>
  <c r="A1760" i="34"/>
  <c r="D1760" i="34" s="1"/>
  <c r="J1759" i="34"/>
  <c r="I1759" i="34"/>
  <c r="H1759" i="34"/>
  <c r="A1759" i="34"/>
  <c r="D1759" i="34" s="1"/>
  <c r="J1758" i="34"/>
  <c r="I1758" i="34"/>
  <c r="H1758" i="34"/>
  <c r="A1758" i="34"/>
  <c r="D1758" i="34" s="1"/>
  <c r="J1757" i="34"/>
  <c r="I1757" i="34"/>
  <c r="H1757" i="34"/>
  <c r="A1757" i="34"/>
  <c r="B1757" i="34" s="1"/>
  <c r="J1756" i="34"/>
  <c r="I1756" i="34"/>
  <c r="H1756" i="34"/>
  <c r="A1756" i="34"/>
  <c r="J1755" i="34"/>
  <c r="I1755" i="34"/>
  <c r="H1755" i="34"/>
  <c r="A1755" i="34"/>
  <c r="D1755" i="34" s="1"/>
  <c r="J1754" i="34"/>
  <c r="I1754" i="34"/>
  <c r="H1754" i="34"/>
  <c r="A1754" i="34"/>
  <c r="D1754" i="34" s="1"/>
  <c r="J1753" i="34"/>
  <c r="I1753" i="34"/>
  <c r="H1753" i="34"/>
  <c r="A1753" i="34"/>
  <c r="D1753" i="34" s="1"/>
  <c r="J1752" i="34"/>
  <c r="I1752" i="34"/>
  <c r="H1752" i="34"/>
  <c r="A1752" i="34"/>
  <c r="B1752" i="34" s="1"/>
  <c r="J1751" i="34"/>
  <c r="I1751" i="34"/>
  <c r="H1751" i="34"/>
  <c r="A1751" i="34"/>
  <c r="B1751" i="34" s="1"/>
  <c r="J1750" i="34"/>
  <c r="I1750" i="34"/>
  <c r="H1750" i="34"/>
  <c r="A1750" i="34"/>
  <c r="J1749" i="34"/>
  <c r="I1749" i="34"/>
  <c r="H1749" i="34"/>
  <c r="A1749" i="34"/>
  <c r="J1748" i="34"/>
  <c r="I1748" i="34"/>
  <c r="H1748" i="34"/>
  <c r="A1748" i="34"/>
  <c r="D1748" i="34" s="1"/>
  <c r="J1747" i="34"/>
  <c r="I1747" i="34"/>
  <c r="H1747" i="34"/>
  <c r="A1747" i="34"/>
  <c r="D1747" i="34" s="1"/>
  <c r="J1746" i="34"/>
  <c r="I1746" i="34"/>
  <c r="H1746" i="34"/>
  <c r="A1746" i="34"/>
  <c r="D1746" i="34" s="1"/>
  <c r="J1745" i="34"/>
  <c r="I1745" i="34"/>
  <c r="H1745" i="34"/>
  <c r="A1745" i="34"/>
  <c r="B1745" i="34" s="1"/>
  <c r="J1744" i="34"/>
  <c r="I1744" i="34"/>
  <c r="H1744" i="34"/>
  <c r="A1744" i="34"/>
  <c r="J1743" i="34"/>
  <c r="I1743" i="34"/>
  <c r="H1743" i="34"/>
  <c r="A1743" i="34"/>
  <c r="D1743" i="34" s="1"/>
  <c r="J1742" i="34"/>
  <c r="I1742" i="34"/>
  <c r="H1742" i="34"/>
  <c r="A1742" i="34"/>
  <c r="D1742" i="34" s="1"/>
  <c r="J1741" i="34"/>
  <c r="I1741" i="34"/>
  <c r="H1741" i="34"/>
  <c r="A1741" i="34"/>
  <c r="D1741" i="34" s="1"/>
  <c r="J1740" i="34"/>
  <c r="I1740" i="34"/>
  <c r="H1740" i="34"/>
  <c r="A1740" i="34"/>
  <c r="B1740" i="34" s="1"/>
  <c r="J1739" i="34"/>
  <c r="I1739" i="34"/>
  <c r="H1739" i="34"/>
  <c r="A1739" i="34"/>
  <c r="B1739" i="34" s="1"/>
  <c r="J1738" i="34"/>
  <c r="I1738" i="34"/>
  <c r="H1738" i="34"/>
  <c r="A1738" i="34"/>
  <c r="J1737" i="34"/>
  <c r="I1737" i="34"/>
  <c r="H1737" i="34"/>
  <c r="A1737" i="34"/>
  <c r="J1736" i="34"/>
  <c r="I1736" i="34"/>
  <c r="H1736" i="34"/>
  <c r="A1736" i="34"/>
  <c r="D1736" i="34" s="1"/>
  <c r="J1735" i="34"/>
  <c r="I1735" i="34"/>
  <c r="H1735" i="34"/>
  <c r="A1735" i="34"/>
  <c r="D1735" i="34" s="1"/>
  <c r="J1734" i="34"/>
  <c r="I1734" i="34"/>
  <c r="H1734" i="34"/>
  <c r="A1734" i="34"/>
  <c r="B1734" i="34" s="1"/>
  <c r="J1733" i="34"/>
  <c r="I1733" i="34"/>
  <c r="H1733" i="34"/>
  <c r="A1733" i="34"/>
  <c r="B1733" i="34" s="1"/>
  <c r="J1732" i="34"/>
  <c r="I1732" i="34"/>
  <c r="H1732" i="34"/>
  <c r="A1732" i="34"/>
  <c r="J1731" i="34"/>
  <c r="I1731" i="34"/>
  <c r="H1731" i="34"/>
  <c r="A1731" i="34"/>
  <c r="D1731" i="34" s="1"/>
  <c r="J1730" i="34"/>
  <c r="I1730" i="34"/>
  <c r="H1730" i="34"/>
  <c r="A1730" i="34"/>
  <c r="D1730" i="34" s="1"/>
  <c r="J1729" i="34"/>
  <c r="I1729" i="34"/>
  <c r="H1729" i="34"/>
  <c r="A1729" i="34"/>
  <c r="D1729" i="34" s="1"/>
  <c r="J1728" i="34"/>
  <c r="I1728" i="34"/>
  <c r="H1728" i="34"/>
  <c r="A1728" i="34"/>
  <c r="B1728" i="34" s="1"/>
  <c r="J1727" i="34"/>
  <c r="I1727" i="34"/>
  <c r="H1727" i="34"/>
  <c r="A1727" i="34"/>
  <c r="J1726" i="34"/>
  <c r="I1726" i="34"/>
  <c r="H1726" i="34"/>
  <c r="A1726" i="34"/>
  <c r="J1725" i="34"/>
  <c r="I1725" i="34"/>
  <c r="H1725" i="34"/>
  <c r="A1725" i="34"/>
  <c r="J1724" i="34"/>
  <c r="I1724" i="34"/>
  <c r="H1724" i="34"/>
  <c r="A1724" i="34"/>
  <c r="D1724" i="34" s="1"/>
  <c r="J1723" i="34"/>
  <c r="I1723" i="34"/>
  <c r="H1723" i="34"/>
  <c r="A1723" i="34"/>
  <c r="D1723" i="34" s="1"/>
  <c r="J1722" i="34"/>
  <c r="I1722" i="34"/>
  <c r="H1722" i="34"/>
  <c r="A1722" i="34"/>
  <c r="D1722" i="34" s="1"/>
  <c r="J1721" i="34"/>
  <c r="I1721" i="34"/>
  <c r="H1721" i="34"/>
  <c r="A1721" i="34"/>
  <c r="B1721" i="34" s="1"/>
  <c r="J1720" i="34"/>
  <c r="I1720" i="34"/>
  <c r="H1720" i="34"/>
  <c r="A1720" i="34"/>
  <c r="J1719" i="34"/>
  <c r="I1719" i="34"/>
  <c r="H1719" i="34"/>
  <c r="A1719" i="34"/>
  <c r="D1719" i="34" s="1"/>
  <c r="J1718" i="34"/>
  <c r="I1718" i="34"/>
  <c r="H1718" i="34"/>
  <c r="A1718" i="34"/>
  <c r="D1718" i="34" s="1"/>
  <c r="J1717" i="34"/>
  <c r="I1717" i="34"/>
  <c r="H1717" i="34"/>
  <c r="A1717" i="34"/>
  <c r="D1717" i="34" s="1"/>
  <c r="J1716" i="34"/>
  <c r="I1716" i="34"/>
  <c r="H1716" i="34"/>
  <c r="A1716" i="34"/>
  <c r="D1716" i="34" s="1"/>
  <c r="J1715" i="34"/>
  <c r="I1715" i="34"/>
  <c r="H1715" i="34"/>
  <c r="A1715" i="34"/>
  <c r="B1715" i="34" s="1"/>
  <c r="J1714" i="34"/>
  <c r="I1714" i="34"/>
  <c r="H1714" i="34"/>
  <c r="A1714" i="34"/>
  <c r="J1713" i="34"/>
  <c r="I1713" i="34"/>
  <c r="H1713" i="34"/>
  <c r="A1713" i="34"/>
  <c r="J1712" i="34"/>
  <c r="I1712" i="34"/>
  <c r="H1712" i="34"/>
  <c r="A1712" i="34"/>
  <c r="J1711" i="34"/>
  <c r="I1711" i="34"/>
  <c r="H1711" i="34"/>
  <c r="A1711" i="34"/>
  <c r="D1711" i="34" s="1"/>
  <c r="J1710" i="34"/>
  <c r="I1710" i="34"/>
  <c r="H1710" i="34"/>
  <c r="A1710" i="34"/>
  <c r="J1709" i="34"/>
  <c r="I1709" i="34"/>
  <c r="H1709" i="34"/>
  <c r="A1709" i="34"/>
  <c r="B1709" i="34" s="1"/>
  <c r="J1708" i="34"/>
  <c r="I1708" i="34"/>
  <c r="H1708" i="34"/>
  <c r="A1708" i="34"/>
  <c r="J1707" i="34"/>
  <c r="I1707" i="34"/>
  <c r="H1707" i="34"/>
  <c r="A1707" i="34"/>
  <c r="J1706" i="34"/>
  <c r="I1706" i="34"/>
  <c r="H1706" i="34"/>
  <c r="A1706" i="34"/>
  <c r="C1706" i="34" s="1"/>
  <c r="J1705" i="34"/>
  <c r="I1705" i="34"/>
  <c r="H1705" i="34"/>
  <c r="A1705" i="34"/>
  <c r="B1705" i="34" s="1"/>
  <c r="J1704" i="34"/>
  <c r="I1704" i="34"/>
  <c r="H1704" i="34"/>
  <c r="A1704" i="34"/>
  <c r="B1704" i="34" s="1"/>
  <c r="J1703" i="34"/>
  <c r="I1703" i="34"/>
  <c r="H1703" i="34"/>
  <c r="A1703" i="34"/>
  <c r="B1703" i="34" s="1"/>
  <c r="J1702" i="34"/>
  <c r="I1702" i="34"/>
  <c r="H1702" i="34"/>
  <c r="A1702" i="34"/>
  <c r="J1701" i="34"/>
  <c r="I1701" i="34"/>
  <c r="H1701" i="34"/>
  <c r="A1701" i="34"/>
  <c r="B1701" i="34" s="1"/>
  <c r="J1700" i="34"/>
  <c r="I1700" i="34"/>
  <c r="H1700" i="34"/>
  <c r="A1700" i="34"/>
  <c r="D1700" i="34" s="1"/>
  <c r="J1699" i="34"/>
  <c r="I1699" i="34"/>
  <c r="H1699" i="34"/>
  <c r="A1699" i="34"/>
  <c r="J1698" i="34"/>
  <c r="I1698" i="34"/>
  <c r="H1698" i="34"/>
  <c r="A1698" i="34"/>
  <c r="D1698" i="34" s="1"/>
  <c r="J1697" i="34"/>
  <c r="I1697" i="34"/>
  <c r="H1697" i="34"/>
  <c r="A1697" i="34"/>
  <c r="B1697" i="34" s="1"/>
  <c r="J1696" i="34"/>
  <c r="I1696" i="34"/>
  <c r="H1696" i="34"/>
  <c r="A1696" i="34"/>
  <c r="J1695" i="34"/>
  <c r="I1695" i="34"/>
  <c r="H1695" i="34"/>
  <c r="A1695" i="34"/>
  <c r="J1694" i="34"/>
  <c r="I1694" i="34"/>
  <c r="H1694" i="34"/>
  <c r="A1694" i="34"/>
  <c r="C1694" i="34" s="1"/>
  <c r="J1693" i="34"/>
  <c r="I1693" i="34"/>
  <c r="H1693" i="34"/>
  <c r="A1693" i="34"/>
  <c r="D1693" i="34" s="1"/>
  <c r="J1692" i="34"/>
  <c r="I1692" i="34"/>
  <c r="H1692" i="34"/>
  <c r="A1692" i="34"/>
  <c r="B1692" i="34" s="1"/>
  <c r="J1691" i="34"/>
  <c r="I1691" i="34"/>
  <c r="H1691" i="34"/>
  <c r="A1691" i="34"/>
  <c r="J1690" i="34"/>
  <c r="I1690" i="34"/>
  <c r="H1690" i="34"/>
  <c r="A1690" i="34"/>
  <c r="J1689" i="34"/>
  <c r="I1689" i="34"/>
  <c r="H1689" i="34"/>
  <c r="A1689" i="34"/>
  <c r="J1688" i="34"/>
  <c r="I1688" i="34"/>
  <c r="H1688" i="34"/>
  <c r="A1688" i="34"/>
  <c r="C1688" i="34" s="1"/>
  <c r="J1687" i="34"/>
  <c r="I1687" i="34"/>
  <c r="H1687" i="34"/>
  <c r="A1687" i="34"/>
  <c r="J1686" i="34"/>
  <c r="I1686" i="34"/>
  <c r="H1686" i="34"/>
  <c r="A1686" i="34"/>
  <c r="J1685" i="34"/>
  <c r="I1685" i="34"/>
  <c r="H1685" i="34"/>
  <c r="A1685" i="34"/>
  <c r="B1685" i="34" s="1"/>
  <c r="J1684" i="34"/>
  <c r="I1684" i="34"/>
  <c r="H1684" i="34"/>
  <c r="A1684" i="34"/>
  <c r="J1683" i="34"/>
  <c r="I1683" i="34"/>
  <c r="H1683" i="34"/>
  <c r="A1683" i="34"/>
  <c r="B1683" i="34" s="1"/>
  <c r="J1682" i="34"/>
  <c r="I1682" i="34"/>
  <c r="H1682" i="34"/>
  <c r="A1682" i="34"/>
  <c r="C1682" i="34" s="1"/>
  <c r="J1681" i="34"/>
  <c r="I1681" i="34"/>
  <c r="H1681" i="34"/>
  <c r="A1681" i="34"/>
  <c r="B1681" i="34" s="1"/>
  <c r="J1680" i="34"/>
  <c r="I1680" i="34"/>
  <c r="H1680" i="34"/>
  <c r="A1680" i="34"/>
  <c r="D1680" i="34" s="1"/>
  <c r="J1679" i="34"/>
  <c r="I1679" i="34"/>
  <c r="H1679" i="34"/>
  <c r="A1679" i="34"/>
  <c r="J1678" i="34"/>
  <c r="I1678" i="34"/>
  <c r="H1678" i="34"/>
  <c r="A1678" i="34"/>
  <c r="J1677" i="34"/>
  <c r="I1677" i="34"/>
  <c r="H1677" i="34"/>
  <c r="A1677" i="34"/>
  <c r="J1676" i="34"/>
  <c r="I1676" i="34"/>
  <c r="H1676" i="34"/>
  <c r="A1676" i="34"/>
  <c r="J1675" i="34"/>
  <c r="I1675" i="34"/>
  <c r="H1675" i="34"/>
  <c r="A1675" i="34"/>
  <c r="B1675" i="34" s="1"/>
  <c r="J1674" i="34"/>
  <c r="I1674" i="34"/>
  <c r="H1674" i="34"/>
  <c r="A1674" i="34"/>
  <c r="B1674" i="34" s="1"/>
  <c r="J1673" i="34"/>
  <c r="I1673" i="34"/>
  <c r="H1673" i="34"/>
  <c r="A1673" i="34"/>
  <c r="B1673" i="34" s="1"/>
  <c r="J1672" i="34"/>
  <c r="I1672" i="34"/>
  <c r="H1672" i="34"/>
  <c r="A1672" i="34"/>
  <c r="J1671" i="34"/>
  <c r="I1671" i="34"/>
  <c r="H1671" i="34"/>
  <c r="A1671" i="34"/>
  <c r="B1671" i="34" s="1"/>
  <c r="J1670" i="34"/>
  <c r="I1670" i="34"/>
  <c r="H1670" i="34"/>
  <c r="A1670" i="34"/>
  <c r="C1670" i="34" s="1"/>
  <c r="J1669" i="34"/>
  <c r="I1669" i="34"/>
  <c r="H1669" i="34"/>
  <c r="A1669" i="34"/>
  <c r="B1669" i="34" s="1"/>
  <c r="J1668" i="34"/>
  <c r="I1668" i="34"/>
  <c r="H1668" i="34"/>
  <c r="A1668" i="34"/>
  <c r="C1668" i="34" s="1"/>
  <c r="J1667" i="34"/>
  <c r="I1667" i="34"/>
  <c r="H1667" i="34"/>
  <c r="A1667" i="34"/>
  <c r="B1667" i="34" s="1"/>
  <c r="J1666" i="34"/>
  <c r="I1666" i="34"/>
  <c r="H1666" i="34"/>
  <c r="A1666" i="34"/>
  <c r="J1665" i="34"/>
  <c r="I1665" i="34"/>
  <c r="H1665" i="34"/>
  <c r="A1665" i="34"/>
  <c r="B1665" i="34" s="1"/>
  <c r="J1664" i="34"/>
  <c r="I1664" i="34"/>
  <c r="H1664" i="34"/>
  <c r="A1664" i="34"/>
  <c r="J1663" i="34"/>
  <c r="I1663" i="34"/>
  <c r="H1663" i="34"/>
  <c r="A1663" i="34"/>
  <c r="J1662" i="34"/>
  <c r="I1662" i="34"/>
  <c r="H1662" i="34"/>
  <c r="A1662" i="34"/>
  <c r="B1662" i="34" s="1"/>
  <c r="J1661" i="34"/>
  <c r="I1661" i="34"/>
  <c r="H1661" i="34"/>
  <c r="A1661" i="34"/>
  <c r="B1661" i="34" s="1"/>
  <c r="J1660" i="34"/>
  <c r="I1660" i="34"/>
  <c r="H1660" i="34"/>
  <c r="A1660" i="34"/>
  <c r="D1660" i="34" s="1"/>
  <c r="J1659" i="34"/>
  <c r="I1659" i="34"/>
  <c r="H1659" i="34"/>
  <c r="A1659" i="34"/>
  <c r="B1659" i="34" s="1"/>
  <c r="J1658" i="34"/>
  <c r="I1658" i="34"/>
  <c r="H1658" i="34"/>
  <c r="A1658" i="34"/>
  <c r="J1657" i="34"/>
  <c r="I1657" i="34"/>
  <c r="H1657" i="34"/>
  <c r="A1657" i="34"/>
  <c r="D1657" i="34" s="1"/>
  <c r="J1656" i="34"/>
  <c r="I1656" i="34"/>
  <c r="H1656" i="34"/>
  <c r="A1656" i="34"/>
  <c r="J1655" i="34"/>
  <c r="I1655" i="34"/>
  <c r="H1655" i="34"/>
  <c r="A1655" i="34"/>
  <c r="C1655" i="34" s="1"/>
  <c r="J1654" i="34"/>
  <c r="I1654" i="34"/>
  <c r="H1654" i="34"/>
  <c r="A1654" i="34"/>
  <c r="J1653" i="34"/>
  <c r="I1653" i="34"/>
  <c r="H1653" i="34"/>
  <c r="A1653" i="34"/>
  <c r="D1653" i="34" s="1"/>
  <c r="J1652" i="34"/>
  <c r="I1652" i="34"/>
  <c r="H1652" i="34"/>
  <c r="A1652" i="34"/>
  <c r="C1652" i="34" s="1"/>
  <c r="J1651" i="34"/>
  <c r="I1651" i="34"/>
  <c r="H1651" i="34"/>
  <c r="A1651" i="34"/>
  <c r="J1650" i="34"/>
  <c r="I1650" i="34"/>
  <c r="H1650" i="34"/>
  <c r="A1650" i="34"/>
  <c r="J1649" i="34"/>
  <c r="I1649" i="34"/>
  <c r="H1649" i="34"/>
  <c r="A1649" i="34"/>
  <c r="J1648" i="34"/>
  <c r="I1648" i="34"/>
  <c r="H1648" i="34"/>
  <c r="A1648" i="34"/>
  <c r="D1648" i="34" s="1"/>
  <c r="J1647" i="34"/>
  <c r="I1647" i="34"/>
  <c r="H1647" i="34"/>
  <c r="A1647" i="34"/>
  <c r="B1647" i="34" s="1"/>
  <c r="J1646" i="34"/>
  <c r="I1646" i="34"/>
  <c r="H1646" i="34"/>
  <c r="A1646" i="34"/>
  <c r="D1646" i="34" s="1"/>
  <c r="J1645" i="34"/>
  <c r="I1645" i="34"/>
  <c r="H1645" i="34"/>
  <c r="A1645" i="34"/>
  <c r="B1645" i="34" s="1"/>
  <c r="J1644" i="34"/>
  <c r="I1644" i="34"/>
  <c r="H1644" i="34"/>
  <c r="A1644" i="34"/>
  <c r="J1643" i="34"/>
  <c r="I1643" i="34"/>
  <c r="H1643" i="34"/>
  <c r="A1643" i="34"/>
  <c r="J1642" i="34"/>
  <c r="I1642" i="34"/>
  <c r="H1642" i="34"/>
  <c r="A1642" i="34"/>
  <c r="J1641" i="34"/>
  <c r="I1641" i="34"/>
  <c r="H1641" i="34"/>
  <c r="A1641" i="34"/>
  <c r="D1641" i="34" s="1"/>
  <c r="J1640" i="34"/>
  <c r="I1640" i="34"/>
  <c r="H1640" i="34"/>
  <c r="A1640" i="34"/>
  <c r="J1639" i="34"/>
  <c r="I1639" i="34"/>
  <c r="H1639" i="34"/>
  <c r="A1639" i="34"/>
  <c r="J1638" i="34"/>
  <c r="I1638" i="34"/>
  <c r="H1638" i="34"/>
  <c r="A1638" i="34"/>
  <c r="D1638" i="34" s="1"/>
  <c r="J1637" i="34"/>
  <c r="I1637" i="34"/>
  <c r="H1637" i="34"/>
  <c r="A1637" i="34"/>
  <c r="J1636" i="34"/>
  <c r="I1636" i="34"/>
  <c r="H1636" i="34"/>
  <c r="A1636" i="34"/>
  <c r="D1636" i="34" s="1"/>
  <c r="J1635" i="34"/>
  <c r="I1635" i="34"/>
  <c r="H1635" i="34"/>
  <c r="A1635" i="34"/>
  <c r="B1635" i="34" s="1"/>
  <c r="J1634" i="34"/>
  <c r="I1634" i="34"/>
  <c r="H1634" i="34"/>
  <c r="A1634" i="34"/>
  <c r="D1634" i="34" s="1"/>
  <c r="J1633" i="34"/>
  <c r="I1633" i="34"/>
  <c r="H1633" i="34"/>
  <c r="A1633" i="34"/>
  <c r="B1633" i="34" s="1"/>
  <c r="J1632" i="34"/>
  <c r="I1632" i="34"/>
  <c r="H1632" i="34"/>
  <c r="A1632" i="34"/>
  <c r="J1631" i="34"/>
  <c r="I1631" i="34"/>
  <c r="H1631" i="34"/>
  <c r="A1631" i="34"/>
  <c r="J1630" i="34"/>
  <c r="I1630" i="34"/>
  <c r="H1630" i="34"/>
  <c r="A1630" i="34"/>
  <c r="D1630" i="34" s="1"/>
  <c r="J1629" i="34"/>
  <c r="I1629" i="34"/>
  <c r="H1629" i="34"/>
  <c r="A1629" i="34"/>
  <c r="J1628" i="34"/>
  <c r="I1628" i="34"/>
  <c r="H1628" i="34"/>
  <c r="A1628" i="34"/>
  <c r="J1627" i="34"/>
  <c r="I1627" i="34"/>
  <c r="H1627" i="34"/>
  <c r="A1627" i="34"/>
  <c r="J1626" i="34"/>
  <c r="I1626" i="34"/>
  <c r="H1626" i="34"/>
  <c r="A1626" i="34"/>
  <c r="D1626" i="34" s="1"/>
  <c r="J1625" i="34"/>
  <c r="I1625" i="34"/>
  <c r="H1625" i="34"/>
  <c r="A1625" i="34"/>
  <c r="J1624" i="34"/>
  <c r="I1624" i="34"/>
  <c r="H1624" i="34"/>
  <c r="A1624" i="34"/>
  <c r="J1623" i="34"/>
  <c r="I1623" i="34"/>
  <c r="H1623" i="34"/>
  <c r="A1623" i="34"/>
  <c r="D1623" i="34" s="1"/>
  <c r="J1622" i="34"/>
  <c r="I1622" i="34"/>
  <c r="H1622" i="34"/>
  <c r="A1622" i="34"/>
  <c r="C1622" i="34" s="1"/>
  <c r="J1621" i="34"/>
  <c r="I1621" i="34"/>
  <c r="H1621" i="34"/>
  <c r="A1621" i="34"/>
  <c r="B1621" i="34" s="1"/>
  <c r="J1620" i="34"/>
  <c r="I1620" i="34"/>
  <c r="H1620" i="34"/>
  <c r="A1620" i="34"/>
  <c r="D1620" i="34" s="1"/>
  <c r="J1619" i="34"/>
  <c r="I1619" i="34"/>
  <c r="H1619" i="34"/>
  <c r="A1619" i="34"/>
  <c r="J1618" i="34"/>
  <c r="I1618" i="34"/>
  <c r="H1618" i="34"/>
  <c r="A1618" i="34"/>
  <c r="D1618" i="34" s="1"/>
  <c r="J1617" i="34"/>
  <c r="I1617" i="34"/>
  <c r="H1617" i="34"/>
  <c r="A1617" i="34"/>
  <c r="C1617" i="34" s="1"/>
  <c r="J1616" i="34"/>
  <c r="I1616" i="34"/>
  <c r="H1616" i="34"/>
  <c r="A1616" i="34"/>
  <c r="C1616" i="34" s="1"/>
  <c r="J1615" i="34"/>
  <c r="I1615" i="34"/>
  <c r="H1615" i="34"/>
  <c r="A1615" i="34"/>
  <c r="B1615" i="34" s="1"/>
  <c r="J1614" i="34"/>
  <c r="I1614" i="34"/>
  <c r="H1614" i="34"/>
  <c r="A1614" i="34"/>
  <c r="C1614" i="34" s="1"/>
  <c r="J1613" i="34"/>
  <c r="I1613" i="34"/>
  <c r="H1613" i="34"/>
  <c r="A1613" i="34"/>
  <c r="B1613" i="34" s="1"/>
  <c r="J1612" i="34"/>
  <c r="I1612" i="34"/>
  <c r="H1612" i="34"/>
  <c r="A1612" i="34"/>
  <c r="C1612" i="34" s="1"/>
  <c r="J1611" i="34"/>
  <c r="I1611" i="34"/>
  <c r="H1611" i="34"/>
  <c r="A1611" i="34"/>
  <c r="D1611" i="34" s="1"/>
  <c r="J1610" i="34"/>
  <c r="I1610" i="34"/>
  <c r="H1610" i="34"/>
  <c r="A1610" i="34"/>
  <c r="C1610" i="34" s="1"/>
  <c r="J1609" i="34"/>
  <c r="I1609" i="34"/>
  <c r="H1609" i="34"/>
  <c r="A1609" i="34"/>
  <c r="B1609" i="34" s="1"/>
  <c r="J1608" i="34"/>
  <c r="I1608" i="34"/>
  <c r="H1608" i="34"/>
  <c r="A1608" i="34"/>
  <c r="C1608" i="34" s="1"/>
  <c r="J1607" i="34"/>
  <c r="I1607" i="34"/>
  <c r="H1607" i="34"/>
  <c r="A1607" i="34"/>
  <c r="B1607" i="34" s="1"/>
  <c r="J1606" i="34"/>
  <c r="I1606" i="34"/>
  <c r="H1606" i="34"/>
  <c r="A1606" i="34"/>
  <c r="C1606" i="34" s="1"/>
  <c r="J1605" i="34"/>
  <c r="I1605" i="34"/>
  <c r="H1605" i="34"/>
  <c r="A1605" i="34"/>
  <c r="J1604" i="34"/>
  <c r="I1604" i="34"/>
  <c r="H1604" i="34"/>
  <c r="A1604" i="34"/>
  <c r="C1604" i="34" s="1"/>
  <c r="J1603" i="34"/>
  <c r="I1603" i="34"/>
  <c r="H1603" i="34"/>
  <c r="A1603" i="34"/>
  <c r="J1602" i="34"/>
  <c r="I1602" i="34"/>
  <c r="H1602" i="34"/>
  <c r="A1602" i="34"/>
  <c r="J1601" i="34"/>
  <c r="I1601" i="34"/>
  <c r="H1601" i="34"/>
  <c r="A1601" i="34"/>
  <c r="B1601" i="34" s="1"/>
  <c r="J1600" i="34"/>
  <c r="I1600" i="34"/>
  <c r="H1600" i="34"/>
  <c r="A1600" i="34"/>
  <c r="J1599" i="34"/>
  <c r="I1599" i="34"/>
  <c r="H1599" i="34"/>
  <c r="A1599" i="34"/>
  <c r="D1599" i="34" s="1"/>
  <c r="J1598" i="34"/>
  <c r="I1598" i="34"/>
  <c r="H1598" i="34"/>
  <c r="A1598" i="34"/>
  <c r="J1597" i="34"/>
  <c r="I1597" i="34"/>
  <c r="H1597" i="34"/>
  <c r="A1597" i="34"/>
  <c r="D1597" i="34" s="1"/>
  <c r="J1596" i="34"/>
  <c r="I1596" i="34"/>
  <c r="H1596" i="34"/>
  <c r="A1596" i="34"/>
  <c r="J1595" i="34"/>
  <c r="I1595" i="34"/>
  <c r="H1595" i="34"/>
  <c r="A1595" i="34"/>
  <c r="D1595" i="34" s="1"/>
  <c r="J1594" i="34"/>
  <c r="I1594" i="34"/>
  <c r="H1594" i="34"/>
  <c r="A1594" i="34"/>
  <c r="C1594" i="34" s="1"/>
  <c r="J1593" i="34"/>
  <c r="I1593" i="34"/>
  <c r="H1593" i="34"/>
  <c r="A1593" i="34"/>
  <c r="D1593" i="34" s="1"/>
  <c r="J1592" i="34"/>
  <c r="I1592" i="34"/>
  <c r="H1592" i="34"/>
  <c r="A1592" i="34"/>
  <c r="C1592" i="34" s="1"/>
  <c r="J1591" i="34"/>
  <c r="I1591" i="34"/>
  <c r="H1591" i="34"/>
  <c r="A1591" i="34"/>
  <c r="D1591" i="34" s="1"/>
  <c r="J1590" i="34"/>
  <c r="I1590" i="34"/>
  <c r="H1590" i="34"/>
  <c r="A1590" i="34"/>
  <c r="D1590" i="34" s="1"/>
  <c r="J1589" i="34"/>
  <c r="I1589" i="34"/>
  <c r="H1589" i="34"/>
  <c r="A1589" i="34"/>
  <c r="D1589" i="34" s="1"/>
  <c r="J1588" i="34"/>
  <c r="I1588" i="34"/>
  <c r="H1588" i="34"/>
  <c r="A1588" i="34"/>
  <c r="C1588" i="34" s="1"/>
  <c r="J1587" i="34"/>
  <c r="I1587" i="34"/>
  <c r="H1587" i="34"/>
  <c r="A1587" i="34"/>
  <c r="J1586" i="34"/>
  <c r="I1586" i="34"/>
  <c r="H1586" i="34"/>
  <c r="A1586" i="34"/>
  <c r="C1586" i="34" s="1"/>
  <c r="J1585" i="34"/>
  <c r="I1585" i="34"/>
  <c r="H1585" i="34"/>
  <c r="A1585" i="34"/>
  <c r="J1584" i="34"/>
  <c r="I1584" i="34"/>
  <c r="H1584" i="34"/>
  <c r="A1584" i="34"/>
  <c r="D1584" i="34" s="1"/>
  <c r="J1583" i="34"/>
  <c r="I1583" i="34"/>
  <c r="H1583" i="34"/>
  <c r="A1583" i="34"/>
  <c r="J1582" i="34"/>
  <c r="I1582" i="34"/>
  <c r="H1582" i="34"/>
  <c r="A1582" i="34"/>
  <c r="J1581" i="34"/>
  <c r="I1581" i="34"/>
  <c r="H1581" i="34"/>
  <c r="A1581" i="34"/>
  <c r="D1581" i="34" s="1"/>
  <c r="J1580" i="34"/>
  <c r="I1580" i="34"/>
  <c r="H1580" i="34"/>
  <c r="A1580" i="34"/>
  <c r="J1579" i="34"/>
  <c r="I1579" i="34"/>
  <c r="H1579" i="34"/>
  <c r="A1579" i="34"/>
  <c r="C1579" i="34" s="1"/>
  <c r="J1578" i="34"/>
  <c r="I1578" i="34"/>
  <c r="H1578" i="34"/>
  <c r="A1578" i="34"/>
  <c r="B1578" i="34" s="1"/>
  <c r="J1577" i="34"/>
  <c r="I1577" i="34"/>
  <c r="H1577" i="34"/>
  <c r="A1577" i="34"/>
  <c r="J1576" i="34"/>
  <c r="I1576" i="34"/>
  <c r="H1576" i="34"/>
  <c r="A1576" i="34"/>
  <c r="C1576" i="34" s="1"/>
  <c r="J1575" i="34"/>
  <c r="I1575" i="34"/>
  <c r="H1575" i="34"/>
  <c r="A1575" i="34"/>
  <c r="J1574" i="34"/>
  <c r="I1574" i="34"/>
  <c r="H1574" i="34"/>
  <c r="A1574" i="34"/>
  <c r="J1573" i="34"/>
  <c r="I1573" i="34"/>
  <c r="H1573" i="34"/>
  <c r="A1573" i="34"/>
  <c r="J1572" i="34"/>
  <c r="I1572" i="34"/>
  <c r="H1572" i="34"/>
  <c r="A1572" i="34"/>
  <c r="D1572" i="34" s="1"/>
  <c r="J1571" i="34"/>
  <c r="I1571" i="34"/>
  <c r="H1571" i="34"/>
  <c r="A1571" i="34"/>
  <c r="D1571" i="34" s="1"/>
  <c r="J1570" i="34"/>
  <c r="I1570" i="34"/>
  <c r="H1570" i="34"/>
  <c r="A1570" i="34"/>
  <c r="J1569" i="34"/>
  <c r="I1569" i="34"/>
  <c r="H1569" i="34"/>
  <c r="A1569" i="34"/>
  <c r="J1568" i="34"/>
  <c r="I1568" i="34"/>
  <c r="H1568" i="34"/>
  <c r="A1568" i="34"/>
  <c r="C1568" i="34" s="1"/>
  <c r="J1567" i="34"/>
  <c r="I1567" i="34"/>
  <c r="H1567" i="34"/>
  <c r="A1567" i="34"/>
  <c r="J1566" i="34"/>
  <c r="I1566" i="34"/>
  <c r="H1566" i="34"/>
  <c r="A1566" i="34"/>
  <c r="D1566" i="34" s="1"/>
  <c r="J1565" i="34"/>
  <c r="I1565" i="34"/>
  <c r="H1565" i="34"/>
  <c r="A1565" i="34"/>
  <c r="D1565" i="34" s="1"/>
  <c r="J1564" i="34"/>
  <c r="I1564" i="34"/>
  <c r="H1564" i="34"/>
  <c r="A1564" i="34"/>
  <c r="J1563" i="34"/>
  <c r="I1563" i="34"/>
  <c r="H1563" i="34"/>
  <c r="A1563" i="34"/>
  <c r="B1563" i="34" s="1"/>
  <c r="J1562" i="34"/>
  <c r="I1562" i="34"/>
  <c r="H1562" i="34"/>
  <c r="A1562" i="34"/>
  <c r="C1562" i="34" s="1"/>
  <c r="J1561" i="34"/>
  <c r="I1561" i="34"/>
  <c r="H1561" i="34"/>
  <c r="A1561" i="34"/>
  <c r="D1561" i="34" s="1"/>
  <c r="J1560" i="34"/>
  <c r="I1560" i="34"/>
  <c r="H1560" i="34"/>
  <c r="A1560" i="34"/>
  <c r="J1559" i="34"/>
  <c r="I1559" i="34"/>
  <c r="H1559" i="34"/>
  <c r="A1559" i="34"/>
  <c r="J1558" i="34"/>
  <c r="I1558" i="34"/>
  <c r="H1558" i="34"/>
  <c r="A1558" i="34"/>
  <c r="C1558" i="34" s="1"/>
  <c r="J1557" i="34"/>
  <c r="I1557" i="34"/>
  <c r="H1557" i="34"/>
  <c r="A1557" i="34"/>
  <c r="D1557" i="34" s="1"/>
  <c r="J1556" i="34"/>
  <c r="I1556" i="34"/>
  <c r="H1556" i="34"/>
  <c r="A1556" i="34"/>
  <c r="J1555" i="34"/>
  <c r="I1555" i="34"/>
  <c r="H1555" i="34"/>
  <c r="A1555" i="34"/>
  <c r="D1555" i="34" s="1"/>
  <c r="J1554" i="34"/>
  <c r="I1554" i="34"/>
  <c r="H1554" i="34"/>
  <c r="A1554" i="34"/>
  <c r="C1554" i="34" s="1"/>
  <c r="J1553" i="34"/>
  <c r="I1553" i="34"/>
  <c r="H1553" i="34"/>
  <c r="A1553" i="34"/>
  <c r="D1553" i="34" s="1"/>
  <c r="J1552" i="34"/>
  <c r="I1552" i="34"/>
  <c r="H1552" i="34"/>
  <c r="A1552" i="34"/>
  <c r="J1551" i="34"/>
  <c r="I1551" i="34"/>
  <c r="H1551" i="34"/>
  <c r="A1551" i="34"/>
  <c r="D1551" i="34" s="1"/>
  <c r="J1550" i="34"/>
  <c r="I1550" i="34"/>
  <c r="H1550" i="34"/>
  <c r="A1550" i="34"/>
  <c r="J1549" i="34"/>
  <c r="I1549" i="34"/>
  <c r="H1549" i="34"/>
  <c r="A1549" i="34"/>
  <c r="D1549" i="34" s="1"/>
  <c r="J1548" i="34"/>
  <c r="I1548" i="34"/>
  <c r="H1548" i="34"/>
  <c r="A1548" i="34"/>
  <c r="C1548" i="34" s="1"/>
  <c r="J1547" i="34"/>
  <c r="I1547" i="34"/>
  <c r="H1547" i="34"/>
  <c r="A1547" i="34"/>
  <c r="D1547" i="34" s="1"/>
  <c r="J1546" i="34"/>
  <c r="I1546" i="34"/>
  <c r="H1546" i="34"/>
  <c r="A1546" i="34"/>
  <c r="J1545" i="34"/>
  <c r="I1545" i="34"/>
  <c r="H1545" i="34"/>
  <c r="A1545" i="34"/>
  <c r="D1545" i="34" s="1"/>
  <c r="J1544" i="34"/>
  <c r="I1544" i="34"/>
  <c r="H1544" i="34"/>
  <c r="A1544" i="34"/>
  <c r="J1543" i="34"/>
  <c r="I1543" i="34"/>
  <c r="H1543" i="34"/>
  <c r="A1543" i="34"/>
  <c r="J1542" i="34"/>
  <c r="I1542" i="34"/>
  <c r="H1542" i="34"/>
  <c r="A1542" i="34"/>
  <c r="C1542" i="34" s="1"/>
  <c r="J1541" i="34"/>
  <c r="I1541" i="34"/>
  <c r="H1541" i="34"/>
  <c r="A1541" i="34"/>
  <c r="J1540" i="34"/>
  <c r="I1540" i="34"/>
  <c r="H1540" i="34"/>
  <c r="A1540" i="34"/>
  <c r="C1540" i="34" s="1"/>
  <c r="J1539" i="34"/>
  <c r="I1539" i="34"/>
  <c r="H1539" i="34"/>
  <c r="A1539" i="34"/>
  <c r="J1538" i="34"/>
  <c r="I1538" i="34"/>
  <c r="H1538" i="34"/>
  <c r="A1538" i="34"/>
  <c r="J1537" i="34"/>
  <c r="I1537" i="34"/>
  <c r="H1537" i="34"/>
  <c r="A1537" i="34"/>
  <c r="C1537" i="34" s="1"/>
  <c r="J1536" i="34"/>
  <c r="I1536" i="34"/>
  <c r="H1536" i="34"/>
  <c r="A1536" i="34"/>
  <c r="C1536" i="34" s="1"/>
  <c r="J1535" i="34"/>
  <c r="I1535" i="34"/>
  <c r="H1535" i="34"/>
  <c r="A1535" i="34"/>
  <c r="D1535" i="34" s="1"/>
  <c r="J1534" i="34"/>
  <c r="I1534" i="34"/>
  <c r="H1534" i="34"/>
  <c r="A1534" i="34"/>
  <c r="J1533" i="34"/>
  <c r="I1533" i="34"/>
  <c r="H1533" i="34"/>
  <c r="A1533" i="34"/>
  <c r="C1533" i="34" s="1"/>
  <c r="J1532" i="34"/>
  <c r="I1532" i="34"/>
  <c r="H1532" i="34"/>
  <c r="A1532" i="34"/>
  <c r="C1532" i="34" s="1"/>
  <c r="J1531" i="34"/>
  <c r="I1531" i="34"/>
  <c r="H1531" i="34"/>
  <c r="A1531" i="34"/>
  <c r="J1530" i="34"/>
  <c r="I1530" i="34"/>
  <c r="H1530" i="34"/>
  <c r="A1530" i="34"/>
  <c r="J1529" i="34"/>
  <c r="I1529" i="34"/>
  <c r="H1529" i="34"/>
  <c r="A1529" i="34"/>
  <c r="D1529" i="34" s="1"/>
  <c r="J1528" i="34"/>
  <c r="I1528" i="34"/>
  <c r="H1528" i="34"/>
  <c r="A1528" i="34"/>
  <c r="C1528" i="34" s="1"/>
  <c r="J1527" i="34"/>
  <c r="I1527" i="34"/>
  <c r="H1527" i="34"/>
  <c r="A1527" i="34"/>
  <c r="D1527" i="34" s="1"/>
  <c r="J1526" i="34"/>
  <c r="I1526" i="34"/>
  <c r="H1526" i="34"/>
  <c r="A1526" i="34"/>
  <c r="C1526" i="34" s="1"/>
  <c r="J1525" i="34"/>
  <c r="I1525" i="34"/>
  <c r="H1525" i="34"/>
  <c r="A1525" i="34"/>
  <c r="D1525" i="34" s="1"/>
  <c r="J1524" i="34"/>
  <c r="I1524" i="34"/>
  <c r="H1524" i="34"/>
  <c r="A1524" i="34"/>
  <c r="J1523" i="34"/>
  <c r="I1523" i="34"/>
  <c r="H1523" i="34"/>
  <c r="A1523" i="34"/>
  <c r="J1522" i="34"/>
  <c r="I1522" i="34"/>
  <c r="H1522" i="34"/>
  <c r="A1522" i="34"/>
  <c r="C1522" i="34" s="1"/>
  <c r="J1521" i="34"/>
  <c r="I1521" i="34"/>
  <c r="H1521" i="34"/>
  <c r="A1521" i="34"/>
  <c r="J1520" i="34"/>
  <c r="I1520" i="34"/>
  <c r="H1520" i="34"/>
  <c r="A1520" i="34"/>
  <c r="J1519" i="34"/>
  <c r="I1519" i="34"/>
  <c r="H1519" i="34"/>
  <c r="A1519" i="34"/>
  <c r="C1519" i="34" s="1"/>
  <c r="J1518" i="34"/>
  <c r="I1518" i="34"/>
  <c r="H1518" i="34"/>
  <c r="A1518" i="34"/>
  <c r="J1517" i="34"/>
  <c r="I1517" i="34"/>
  <c r="H1517" i="34"/>
  <c r="A1517" i="34"/>
  <c r="D1517" i="34" s="1"/>
  <c r="J1516" i="34"/>
  <c r="I1516" i="34"/>
  <c r="H1516" i="34"/>
  <c r="A1516" i="34"/>
  <c r="J1515" i="34"/>
  <c r="I1515" i="34"/>
  <c r="H1515" i="34"/>
  <c r="A1515" i="34"/>
  <c r="C1515" i="34" s="1"/>
  <c r="J1514" i="34"/>
  <c r="I1514" i="34"/>
  <c r="H1514" i="34"/>
  <c r="A1514" i="34"/>
  <c r="C1514" i="34" s="1"/>
  <c r="J1513" i="34"/>
  <c r="I1513" i="34"/>
  <c r="H1513" i="34"/>
  <c r="A1513" i="34"/>
  <c r="C1513" i="34" s="1"/>
  <c r="J1512" i="34"/>
  <c r="I1512" i="34"/>
  <c r="H1512" i="34"/>
  <c r="A1512" i="34"/>
  <c r="D1512" i="34" s="1"/>
  <c r="J1511" i="34"/>
  <c r="I1511" i="34"/>
  <c r="H1511" i="34"/>
  <c r="A1511" i="34"/>
  <c r="D1511" i="34" s="1"/>
  <c r="J1510" i="34"/>
  <c r="I1510" i="34"/>
  <c r="H1510" i="34"/>
  <c r="A1510" i="34"/>
  <c r="C1510" i="34" s="1"/>
  <c r="J1509" i="34"/>
  <c r="I1509" i="34"/>
  <c r="H1509" i="34"/>
  <c r="A1509" i="34"/>
  <c r="C1509" i="34" s="1"/>
  <c r="J1508" i="34"/>
  <c r="I1508" i="34"/>
  <c r="H1508" i="34"/>
  <c r="A1508" i="34"/>
  <c r="C1508" i="34" s="1"/>
  <c r="J1507" i="34"/>
  <c r="I1507" i="34"/>
  <c r="H1507" i="34"/>
  <c r="A1507" i="34"/>
  <c r="D1507" i="34" s="1"/>
  <c r="J1506" i="34"/>
  <c r="I1506" i="34"/>
  <c r="H1506" i="34"/>
  <c r="A1506" i="34"/>
  <c r="B1506" i="34" s="1"/>
  <c r="J1505" i="34"/>
  <c r="I1505" i="34"/>
  <c r="H1505" i="34"/>
  <c r="A1505" i="34"/>
  <c r="J1504" i="34"/>
  <c r="I1504" i="34"/>
  <c r="H1504" i="34"/>
  <c r="A1504" i="34"/>
  <c r="C1504" i="34" s="1"/>
  <c r="J1503" i="34"/>
  <c r="I1503" i="34"/>
  <c r="H1503" i="34"/>
  <c r="A1503" i="34"/>
  <c r="C1503" i="34" s="1"/>
  <c r="J1502" i="34"/>
  <c r="I1502" i="34"/>
  <c r="H1502" i="34"/>
  <c r="A1502" i="34"/>
  <c r="J1501" i="34"/>
  <c r="I1501" i="34"/>
  <c r="H1501" i="34"/>
  <c r="A1501" i="34"/>
  <c r="J1500" i="34"/>
  <c r="I1500" i="34"/>
  <c r="H1500" i="34"/>
  <c r="A1500" i="34"/>
  <c r="D1500" i="34" s="1"/>
  <c r="J1499" i="34"/>
  <c r="I1499" i="34"/>
  <c r="H1499" i="34"/>
  <c r="A1499" i="34"/>
  <c r="D1499" i="34" s="1"/>
  <c r="J1498" i="34"/>
  <c r="I1498" i="34"/>
  <c r="H1498" i="34"/>
  <c r="A1498" i="34"/>
  <c r="J1497" i="34"/>
  <c r="I1497" i="34"/>
  <c r="H1497" i="34"/>
  <c r="A1497" i="34"/>
  <c r="J1496" i="34"/>
  <c r="I1496" i="34"/>
  <c r="H1496" i="34"/>
  <c r="A1496" i="34"/>
  <c r="C1496" i="34" s="1"/>
  <c r="J1495" i="34"/>
  <c r="I1495" i="34"/>
  <c r="H1495" i="34"/>
  <c r="A1495" i="34"/>
  <c r="J1494" i="34"/>
  <c r="I1494" i="34"/>
  <c r="H1494" i="34"/>
  <c r="A1494" i="34"/>
  <c r="D1494" i="34" s="1"/>
  <c r="J1493" i="34"/>
  <c r="I1493" i="34"/>
  <c r="H1493" i="34"/>
  <c r="A1493" i="34"/>
  <c r="J1492" i="34"/>
  <c r="I1492" i="34"/>
  <c r="H1492" i="34"/>
  <c r="A1492" i="34"/>
  <c r="C1492" i="34" s="1"/>
  <c r="J1491" i="34"/>
  <c r="I1491" i="34"/>
  <c r="H1491" i="34"/>
  <c r="A1491" i="34"/>
  <c r="J1490" i="34"/>
  <c r="I1490" i="34"/>
  <c r="H1490" i="34"/>
  <c r="A1490" i="34"/>
  <c r="C1490" i="34" s="1"/>
  <c r="J1489" i="34"/>
  <c r="I1489" i="34"/>
  <c r="H1489" i="34"/>
  <c r="A1489" i="34"/>
  <c r="J1488" i="34"/>
  <c r="I1488" i="34"/>
  <c r="H1488" i="34"/>
  <c r="A1488" i="34"/>
  <c r="D1488" i="34" s="1"/>
  <c r="J1487" i="34"/>
  <c r="I1487" i="34"/>
  <c r="H1487" i="34"/>
  <c r="A1487" i="34"/>
  <c r="J1486" i="34"/>
  <c r="I1486" i="34"/>
  <c r="H1486" i="34"/>
  <c r="A1486" i="34"/>
  <c r="C1486" i="34" s="1"/>
  <c r="J1485" i="34"/>
  <c r="I1485" i="34"/>
  <c r="H1485" i="34"/>
  <c r="A1485" i="34"/>
  <c r="D1485" i="34" s="1"/>
  <c r="J1484" i="34"/>
  <c r="I1484" i="34"/>
  <c r="H1484" i="34"/>
  <c r="A1484" i="34"/>
  <c r="J1483" i="34"/>
  <c r="I1483" i="34"/>
  <c r="H1483" i="34"/>
  <c r="A1483" i="34"/>
  <c r="J1482" i="34"/>
  <c r="I1482" i="34"/>
  <c r="H1482" i="34"/>
  <c r="A1482" i="34"/>
  <c r="D1482" i="34" s="1"/>
  <c r="J1481" i="34"/>
  <c r="I1481" i="34"/>
  <c r="H1481" i="34"/>
  <c r="A1481" i="34"/>
  <c r="D1481" i="34" s="1"/>
  <c r="J1480" i="34"/>
  <c r="I1480" i="34"/>
  <c r="H1480" i="34"/>
  <c r="A1480" i="34"/>
  <c r="J1479" i="34"/>
  <c r="I1479" i="34"/>
  <c r="H1479" i="34"/>
  <c r="A1479" i="34"/>
  <c r="J1478" i="34"/>
  <c r="I1478" i="34"/>
  <c r="H1478" i="34"/>
  <c r="A1478" i="34"/>
  <c r="C1478" i="34" s="1"/>
  <c r="J1477" i="34"/>
  <c r="I1477" i="34"/>
  <c r="H1477" i="34"/>
  <c r="A1477" i="34"/>
  <c r="C1477" i="34" s="1"/>
  <c r="J1476" i="34"/>
  <c r="I1476" i="34"/>
  <c r="H1476" i="34"/>
  <c r="A1476" i="34"/>
  <c r="D1476" i="34" s="1"/>
  <c r="J1475" i="34"/>
  <c r="I1475" i="34"/>
  <c r="H1475" i="34"/>
  <c r="A1475" i="34"/>
  <c r="D1475" i="34" s="1"/>
  <c r="J1474" i="34"/>
  <c r="I1474" i="34"/>
  <c r="H1474" i="34"/>
  <c r="A1474" i="34"/>
  <c r="C1474" i="34" s="1"/>
  <c r="J1473" i="34"/>
  <c r="I1473" i="34"/>
  <c r="H1473" i="34"/>
  <c r="A1473" i="34"/>
  <c r="D1473" i="34" s="1"/>
  <c r="J1472" i="34"/>
  <c r="I1472" i="34"/>
  <c r="H1472" i="34"/>
  <c r="A1472" i="34"/>
  <c r="C1472" i="34" s="1"/>
  <c r="J1471" i="34"/>
  <c r="I1471" i="34"/>
  <c r="H1471" i="34"/>
  <c r="A1471" i="34"/>
  <c r="D1471" i="34" s="1"/>
  <c r="J1470" i="34"/>
  <c r="I1470" i="34"/>
  <c r="H1470" i="34"/>
  <c r="A1470" i="34"/>
  <c r="D1470" i="34" s="1"/>
  <c r="J1469" i="34"/>
  <c r="I1469" i="34"/>
  <c r="H1469" i="34"/>
  <c r="A1469" i="34"/>
  <c r="J1468" i="34"/>
  <c r="I1468" i="34"/>
  <c r="H1468" i="34"/>
  <c r="A1468" i="34"/>
  <c r="C1468" i="34" s="1"/>
  <c r="J1467" i="34"/>
  <c r="I1467" i="34"/>
  <c r="H1467" i="34"/>
  <c r="A1467" i="34"/>
  <c r="J1466" i="34"/>
  <c r="I1466" i="34"/>
  <c r="H1466" i="34"/>
  <c r="A1466" i="34"/>
  <c r="J1465" i="34"/>
  <c r="I1465" i="34"/>
  <c r="H1465" i="34"/>
  <c r="A1465" i="34"/>
  <c r="B1465" i="34" s="1"/>
  <c r="J1464" i="34"/>
  <c r="I1464" i="34"/>
  <c r="H1464" i="34"/>
  <c r="A1464" i="34"/>
  <c r="J1463" i="34"/>
  <c r="I1463" i="34"/>
  <c r="H1463" i="34"/>
  <c r="A1463" i="34"/>
  <c r="J1462" i="34"/>
  <c r="I1462" i="34"/>
  <c r="H1462" i="34"/>
  <c r="A1462" i="34"/>
  <c r="J1461" i="34"/>
  <c r="I1461" i="34"/>
  <c r="H1461" i="34"/>
  <c r="A1461" i="34"/>
  <c r="J1460" i="34"/>
  <c r="I1460" i="34"/>
  <c r="H1460" i="34"/>
  <c r="A1460" i="34"/>
  <c r="C1460" i="34" s="1"/>
  <c r="J1459" i="34"/>
  <c r="I1459" i="34"/>
  <c r="H1459" i="34"/>
  <c r="A1459" i="34"/>
  <c r="J1458" i="34"/>
  <c r="I1458" i="34"/>
  <c r="H1458" i="34"/>
  <c r="A1458" i="34"/>
  <c r="D1458" i="34" s="1"/>
  <c r="J1457" i="34"/>
  <c r="I1457" i="34"/>
  <c r="H1457" i="34"/>
  <c r="A1457" i="34"/>
  <c r="J1456" i="34"/>
  <c r="I1456" i="34"/>
  <c r="H1456" i="34"/>
  <c r="A1456" i="34"/>
  <c r="J1455" i="34"/>
  <c r="I1455" i="34"/>
  <c r="H1455" i="34"/>
  <c r="A1455" i="34"/>
  <c r="J1454" i="34"/>
  <c r="I1454" i="34"/>
  <c r="H1454" i="34"/>
  <c r="A1454" i="34"/>
  <c r="C1454" i="34" s="1"/>
  <c r="J1453" i="34"/>
  <c r="I1453" i="34"/>
  <c r="H1453" i="34"/>
  <c r="A1453" i="34"/>
  <c r="J1452" i="34"/>
  <c r="I1452" i="34"/>
  <c r="H1452" i="34"/>
  <c r="A1452" i="34"/>
  <c r="D1452" i="34" s="1"/>
  <c r="J1451" i="34"/>
  <c r="I1451" i="34"/>
  <c r="H1451" i="34"/>
  <c r="A1451" i="34"/>
  <c r="D1451" i="34" s="1"/>
  <c r="J1450" i="34"/>
  <c r="I1450" i="34"/>
  <c r="H1450" i="34"/>
  <c r="A1450" i="34"/>
  <c r="J1449" i="34"/>
  <c r="I1449" i="34"/>
  <c r="H1449" i="34"/>
  <c r="A1449" i="34"/>
  <c r="J1448" i="34"/>
  <c r="I1448" i="34"/>
  <c r="H1448" i="34"/>
  <c r="A1448" i="34"/>
  <c r="J1447" i="34"/>
  <c r="I1447" i="34"/>
  <c r="H1447" i="34"/>
  <c r="A1447" i="34"/>
  <c r="D1447" i="34" s="1"/>
  <c r="J1446" i="34"/>
  <c r="I1446" i="34"/>
  <c r="H1446" i="34"/>
  <c r="A1446" i="34"/>
  <c r="D1446" i="34" s="1"/>
  <c r="J1445" i="34"/>
  <c r="I1445" i="34"/>
  <c r="H1445" i="34"/>
  <c r="A1445" i="34"/>
  <c r="J1444" i="34"/>
  <c r="I1444" i="34"/>
  <c r="H1444" i="34"/>
  <c r="A1444" i="34"/>
  <c r="J1443" i="34"/>
  <c r="I1443" i="34"/>
  <c r="H1443" i="34"/>
  <c r="A1443" i="34"/>
  <c r="D1443" i="34" s="1"/>
  <c r="J1442" i="34"/>
  <c r="I1442" i="34"/>
  <c r="H1442" i="34"/>
  <c r="A1442" i="34"/>
  <c r="C1442" i="34" s="1"/>
  <c r="J1441" i="34"/>
  <c r="I1441" i="34"/>
  <c r="H1441" i="34"/>
  <c r="A1441" i="34"/>
  <c r="J1440" i="34"/>
  <c r="I1440" i="34"/>
  <c r="H1440" i="34"/>
  <c r="A1440" i="34"/>
  <c r="D1440" i="34" s="1"/>
  <c r="J1439" i="34"/>
  <c r="I1439" i="34"/>
  <c r="H1439" i="34"/>
  <c r="A1439" i="34"/>
  <c r="J1438" i="34"/>
  <c r="I1438" i="34"/>
  <c r="H1438" i="34"/>
  <c r="A1438" i="34"/>
  <c r="J1437" i="34"/>
  <c r="I1437" i="34"/>
  <c r="H1437" i="34"/>
  <c r="A1437" i="34"/>
  <c r="J1436" i="34"/>
  <c r="I1436" i="34"/>
  <c r="H1436" i="34"/>
  <c r="A1436" i="34"/>
  <c r="J1435" i="34"/>
  <c r="I1435" i="34"/>
  <c r="H1435" i="34"/>
  <c r="A1435" i="34"/>
  <c r="J1434" i="34"/>
  <c r="I1434" i="34"/>
  <c r="H1434" i="34"/>
  <c r="A1434" i="34"/>
  <c r="D1434" i="34" s="1"/>
  <c r="J1433" i="34"/>
  <c r="I1433" i="34"/>
  <c r="H1433" i="34"/>
  <c r="A1433" i="34"/>
  <c r="D1433" i="34" s="1"/>
  <c r="J1432" i="34"/>
  <c r="I1432" i="34"/>
  <c r="H1432" i="34"/>
  <c r="A1432" i="34"/>
  <c r="C1432" i="34" s="1"/>
  <c r="J1431" i="34"/>
  <c r="I1431" i="34"/>
  <c r="H1431" i="34"/>
  <c r="A1431" i="34"/>
  <c r="J1430" i="34"/>
  <c r="I1430" i="34"/>
  <c r="H1430" i="34"/>
  <c r="A1430" i="34"/>
  <c r="J1429" i="34"/>
  <c r="I1429" i="34"/>
  <c r="H1429" i="34"/>
  <c r="A1429" i="34"/>
  <c r="B1429" i="34" s="1"/>
  <c r="J1428" i="34"/>
  <c r="I1428" i="34"/>
  <c r="H1428" i="34"/>
  <c r="A1428" i="34"/>
  <c r="D1428" i="34" s="1"/>
  <c r="J1427" i="34"/>
  <c r="I1427" i="34"/>
  <c r="H1427" i="34"/>
  <c r="A1427" i="34"/>
  <c r="J1426" i="34"/>
  <c r="I1426" i="34"/>
  <c r="H1426" i="34"/>
  <c r="A1426" i="34"/>
  <c r="J1425" i="34"/>
  <c r="I1425" i="34"/>
  <c r="H1425" i="34"/>
  <c r="A1425" i="34"/>
  <c r="D1425" i="34" s="1"/>
  <c r="J1424" i="34"/>
  <c r="I1424" i="34"/>
  <c r="H1424" i="34"/>
  <c r="A1424" i="34"/>
  <c r="C1424" i="34" s="1"/>
  <c r="J1423" i="34"/>
  <c r="I1423" i="34"/>
  <c r="H1423" i="34"/>
  <c r="A1423" i="34"/>
  <c r="J1422" i="34"/>
  <c r="I1422" i="34"/>
  <c r="H1422" i="34"/>
  <c r="A1422" i="34"/>
  <c r="D1422" i="34" s="1"/>
  <c r="J1421" i="34"/>
  <c r="I1421" i="34"/>
  <c r="H1421" i="34"/>
  <c r="A1421" i="34"/>
  <c r="C1421" i="34" s="1"/>
  <c r="J1420" i="34"/>
  <c r="I1420" i="34"/>
  <c r="H1420" i="34"/>
  <c r="A1420" i="34"/>
  <c r="C1420" i="34" s="1"/>
  <c r="J1419" i="34"/>
  <c r="I1419" i="34"/>
  <c r="H1419" i="34"/>
  <c r="A1419" i="34"/>
  <c r="D1419" i="34" s="1"/>
  <c r="J1418" i="34"/>
  <c r="I1418" i="34"/>
  <c r="H1418" i="34"/>
  <c r="A1418" i="34"/>
  <c r="C1418" i="34" s="1"/>
  <c r="J1417" i="34"/>
  <c r="I1417" i="34"/>
  <c r="H1417" i="34"/>
  <c r="A1417" i="34"/>
  <c r="C1417" i="34" s="1"/>
  <c r="J1416" i="34"/>
  <c r="I1416" i="34"/>
  <c r="H1416" i="34"/>
  <c r="A1416" i="34"/>
  <c r="B1416" i="34" s="1"/>
  <c r="J1415" i="34"/>
  <c r="I1415" i="34"/>
  <c r="H1415" i="34"/>
  <c r="A1415" i="34"/>
  <c r="J1414" i="34"/>
  <c r="I1414" i="34"/>
  <c r="H1414" i="34"/>
  <c r="A1414" i="34"/>
  <c r="C1414" i="34" s="1"/>
  <c r="J1413" i="34"/>
  <c r="I1413" i="34"/>
  <c r="H1413" i="34"/>
  <c r="A1413" i="34"/>
  <c r="D1413" i="34" s="1"/>
  <c r="J1412" i="34"/>
  <c r="I1412" i="34"/>
  <c r="H1412" i="34"/>
  <c r="A1412" i="34"/>
  <c r="J1411" i="34"/>
  <c r="I1411" i="34"/>
  <c r="H1411" i="34"/>
  <c r="A1411" i="34"/>
  <c r="J1410" i="34"/>
  <c r="I1410" i="34"/>
  <c r="H1410" i="34"/>
  <c r="A1410" i="34"/>
  <c r="J1409" i="34"/>
  <c r="I1409" i="34"/>
  <c r="H1409" i="34"/>
  <c r="A1409" i="34"/>
  <c r="D1409" i="34" s="1"/>
  <c r="J1408" i="34"/>
  <c r="I1408" i="34"/>
  <c r="H1408" i="34"/>
  <c r="A1408" i="34"/>
  <c r="J1407" i="34"/>
  <c r="I1407" i="34"/>
  <c r="H1407" i="34"/>
  <c r="A1407" i="34"/>
  <c r="D1407" i="34" s="1"/>
  <c r="J1406" i="34"/>
  <c r="I1406" i="34"/>
  <c r="H1406" i="34"/>
  <c r="A1406" i="34"/>
  <c r="C1406" i="34" s="1"/>
  <c r="J1405" i="34"/>
  <c r="I1405" i="34"/>
  <c r="H1405" i="34"/>
  <c r="A1405" i="34"/>
  <c r="J1404" i="34"/>
  <c r="I1404" i="34"/>
  <c r="H1404" i="34"/>
  <c r="A1404" i="34"/>
  <c r="J1403" i="34"/>
  <c r="I1403" i="34"/>
  <c r="H1403" i="34"/>
  <c r="A1403" i="34"/>
  <c r="B1403" i="34" s="1"/>
  <c r="J1402" i="34"/>
  <c r="I1402" i="34"/>
  <c r="H1402" i="34"/>
  <c r="A1402" i="34"/>
  <c r="J1401" i="34"/>
  <c r="I1401" i="34"/>
  <c r="H1401" i="34"/>
  <c r="A1401" i="34"/>
  <c r="J1400" i="34"/>
  <c r="I1400" i="34"/>
  <c r="H1400" i="34"/>
  <c r="A1400" i="34"/>
  <c r="J1399" i="34"/>
  <c r="I1399" i="34"/>
  <c r="H1399" i="34"/>
  <c r="A1399" i="34"/>
  <c r="C1399" i="34" s="1"/>
  <c r="J1398" i="34"/>
  <c r="I1398" i="34"/>
  <c r="H1398" i="34"/>
  <c r="A1398" i="34"/>
  <c r="C1398" i="34" s="1"/>
  <c r="J1397" i="34"/>
  <c r="I1397" i="34"/>
  <c r="H1397" i="34"/>
  <c r="A1397" i="34"/>
  <c r="D1397" i="34" s="1"/>
  <c r="J1396" i="34"/>
  <c r="I1396" i="34"/>
  <c r="H1396" i="34"/>
  <c r="A1396" i="34"/>
  <c r="J1395" i="34"/>
  <c r="I1395" i="34"/>
  <c r="H1395" i="34"/>
  <c r="A1395" i="34"/>
  <c r="C1395" i="34" s="1"/>
  <c r="J1394" i="34"/>
  <c r="I1394" i="34"/>
  <c r="H1394" i="34"/>
  <c r="A1394" i="34"/>
  <c r="J1393" i="34"/>
  <c r="I1393" i="34"/>
  <c r="H1393" i="34"/>
  <c r="A1393" i="34"/>
  <c r="J1392" i="34"/>
  <c r="I1392" i="34"/>
  <c r="H1392" i="34"/>
  <c r="A1392" i="34"/>
  <c r="C1392" i="34" s="1"/>
  <c r="J1391" i="34"/>
  <c r="I1391" i="34"/>
  <c r="H1391" i="34"/>
  <c r="A1391" i="34"/>
  <c r="C1391" i="34" s="1"/>
  <c r="J1390" i="34"/>
  <c r="I1390" i="34"/>
  <c r="H1390" i="34"/>
  <c r="A1390" i="34"/>
  <c r="J1389" i="34"/>
  <c r="I1389" i="34"/>
  <c r="H1389" i="34"/>
  <c r="A1389" i="34"/>
  <c r="C1389" i="34" s="1"/>
  <c r="J1388" i="34"/>
  <c r="I1388" i="34"/>
  <c r="H1388" i="34"/>
  <c r="A1388" i="34"/>
  <c r="C1388" i="34" s="1"/>
  <c r="J1387" i="34"/>
  <c r="I1387" i="34"/>
  <c r="H1387" i="34"/>
  <c r="A1387" i="34"/>
  <c r="C1387" i="34" s="1"/>
  <c r="J1386" i="34"/>
  <c r="I1386" i="34"/>
  <c r="H1386" i="34"/>
  <c r="A1386" i="34"/>
  <c r="C1386" i="34" s="1"/>
  <c r="J1385" i="34"/>
  <c r="I1385" i="34"/>
  <c r="H1385" i="34"/>
  <c r="A1385" i="34"/>
  <c r="C1385" i="34" s="1"/>
  <c r="J1384" i="34"/>
  <c r="I1384" i="34"/>
  <c r="H1384" i="34"/>
  <c r="A1384" i="34"/>
  <c r="J1383" i="34"/>
  <c r="I1383" i="34"/>
  <c r="H1383" i="34"/>
  <c r="A1383" i="34"/>
  <c r="D1383" i="34" s="1"/>
  <c r="J1382" i="34"/>
  <c r="I1382" i="34"/>
  <c r="H1382" i="34"/>
  <c r="A1382" i="34"/>
  <c r="C1382" i="34" s="1"/>
  <c r="J1381" i="34"/>
  <c r="I1381" i="34"/>
  <c r="H1381" i="34"/>
  <c r="A1381" i="34"/>
  <c r="J1380" i="34"/>
  <c r="I1380" i="34"/>
  <c r="H1380" i="34"/>
  <c r="A1380" i="34"/>
  <c r="D1380" i="34" s="1"/>
  <c r="J1379" i="34"/>
  <c r="I1379" i="34"/>
  <c r="H1379" i="34"/>
  <c r="A1379" i="34"/>
  <c r="J1378" i="34"/>
  <c r="I1378" i="34"/>
  <c r="H1378" i="34"/>
  <c r="A1378" i="34"/>
  <c r="J1377" i="34"/>
  <c r="I1377" i="34"/>
  <c r="H1377" i="34"/>
  <c r="A1377" i="34"/>
  <c r="C1377" i="34" s="1"/>
  <c r="J1376" i="34"/>
  <c r="I1376" i="34"/>
  <c r="H1376" i="34"/>
  <c r="A1376" i="34"/>
  <c r="J1375" i="34"/>
  <c r="I1375" i="34"/>
  <c r="H1375" i="34"/>
  <c r="A1375" i="34"/>
  <c r="J1374" i="34"/>
  <c r="I1374" i="34"/>
  <c r="H1374" i="34"/>
  <c r="A1374" i="34"/>
  <c r="D1374" i="34" s="1"/>
  <c r="J1373" i="34"/>
  <c r="I1373" i="34"/>
  <c r="H1373" i="34"/>
  <c r="A1373" i="34"/>
  <c r="C1373" i="34" s="1"/>
  <c r="J1372" i="34"/>
  <c r="I1372" i="34"/>
  <c r="H1372" i="34"/>
  <c r="A1372" i="34"/>
  <c r="C1372" i="34" s="1"/>
  <c r="J1371" i="34"/>
  <c r="I1371" i="34"/>
  <c r="H1371" i="34"/>
  <c r="A1371" i="34"/>
  <c r="D1371" i="34" s="1"/>
  <c r="J1370" i="34"/>
  <c r="I1370" i="34"/>
  <c r="H1370" i="34"/>
  <c r="A1370" i="34"/>
  <c r="J1369" i="34"/>
  <c r="I1369" i="34"/>
  <c r="H1369" i="34"/>
  <c r="A1369" i="34"/>
  <c r="J1368" i="34"/>
  <c r="I1368" i="34"/>
  <c r="H1368" i="34"/>
  <c r="A1368" i="34"/>
  <c r="D1368" i="34" s="1"/>
  <c r="J1367" i="34"/>
  <c r="I1367" i="34"/>
  <c r="H1367" i="34"/>
  <c r="A1367" i="34"/>
  <c r="D1367" i="34" s="1"/>
  <c r="J1366" i="34"/>
  <c r="I1366" i="34"/>
  <c r="H1366" i="34"/>
  <c r="A1366" i="34"/>
  <c r="C1366" i="34" s="1"/>
  <c r="J1365" i="34"/>
  <c r="I1365" i="34"/>
  <c r="H1365" i="34"/>
  <c r="A1365" i="34"/>
  <c r="D1365" i="34" s="1"/>
  <c r="J1364" i="34"/>
  <c r="I1364" i="34"/>
  <c r="H1364" i="34"/>
  <c r="A1364" i="34"/>
  <c r="B1364" i="34" s="1"/>
  <c r="J1363" i="34"/>
  <c r="I1363" i="34"/>
  <c r="H1363" i="34"/>
  <c r="A1363" i="34"/>
  <c r="J1362" i="34"/>
  <c r="I1362" i="34"/>
  <c r="H1362" i="34"/>
  <c r="A1362" i="34"/>
  <c r="D1362" i="34" s="1"/>
  <c r="J1361" i="34"/>
  <c r="I1361" i="34"/>
  <c r="H1361" i="34"/>
  <c r="A1361" i="34"/>
  <c r="D1361" i="34" s="1"/>
  <c r="J1360" i="34"/>
  <c r="I1360" i="34"/>
  <c r="H1360" i="34"/>
  <c r="A1360" i="34"/>
  <c r="C1360" i="34" s="1"/>
  <c r="J1359" i="34"/>
  <c r="I1359" i="34"/>
  <c r="H1359" i="34"/>
  <c r="A1359" i="34"/>
  <c r="D1359" i="34" s="1"/>
  <c r="J1358" i="34"/>
  <c r="I1358" i="34"/>
  <c r="H1358" i="34"/>
  <c r="A1358" i="34"/>
  <c r="B1358" i="34" s="1"/>
  <c r="J1357" i="34"/>
  <c r="I1357" i="34"/>
  <c r="H1357" i="34"/>
  <c r="A1357" i="34"/>
  <c r="J1356" i="34"/>
  <c r="I1356" i="34"/>
  <c r="H1356" i="34"/>
  <c r="A1356" i="34"/>
  <c r="D1356" i="34" s="1"/>
  <c r="J1355" i="34"/>
  <c r="I1355" i="34"/>
  <c r="H1355" i="34"/>
  <c r="A1355" i="34"/>
  <c r="D1355" i="34" s="1"/>
  <c r="J1354" i="34"/>
  <c r="I1354" i="34"/>
  <c r="H1354" i="34"/>
  <c r="A1354" i="34"/>
  <c r="C1354" i="34" s="1"/>
  <c r="J1353" i="34"/>
  <c r="I1353" i="34"/>
  <c r="H1353" i="34"/>
  <c r="A1353" i="34"/>
  <c r="D1353" i="34" s="1"/>
  <c r="J1352" i="34"/>
  <c r="I1352" i="34"/>
  <c r="H1352" i="34"/>
  <c r="A1352" i="34"/>
  <c r="J1351" i="34"/>
  <c r="I1351" i="34"/>
  <c r="H1351" i="34"/>
  <c r="A1351" i="34"/>
  <c r="J1350" i="34"/>
  <c r="I1350" i="34"/>
  <c r="H1350" i="34"/>
  <c r="A1350" i="34"/>
  <c r="D1350" i="34" s="1"/>
  <c r="J1349" i="34"/>
  <c r="I1349" i="34"/>
  <c r="H1349" i="34"/>
  <c r="A1349" i="34"/>
  <c r="D1349" i="34" s="1"/>
  <c r="J1348" i="34"/>
  <c r="I1348" i="34"/>
  <c r="H1348" i="34"/>
  <c r="A1348" i="34"/>
  <c r="C1348" i="34" s="1"/>
  <c r="J1347" i="34"/>
  <c r="I1347" i="34"/>
  <c r="H1347" i="34"/>
  <c r="A1347" i="34"/>
  <c r="J1346" i="34"/>
  <c r="I1346" i="34"/>
  <c r="H1346" i="34"/>
  <c r="A1346" i="34"/>
  <c r="J1345" i="34"/>
  <c r="I1345" i="34"/>
  <c r="H1345" i="34"/>
  <c r="A1345" i="34"/>
  <c r="J1344" i="34"/>
  <c r="I1344" i="34"/>
  <c r="H1344" i="34"/>
  <c r="A1344" i="34"/>
  <c r="D1344" i="34" s="1"/>
  <c r="J1343" i="34"/>
  <c r="I1343" i="34"/>
  <c r="H1343" i="34"/>
  <c r="A1343" i="34"/>
  <c r="J1342" i="34"/>
  <c r="I1342" i="34"/>
  <c r="H1342" i="34"/>
  <c r="A1342" i="34"/>
  <c r="C1342" i="34" s="1"/>
  <c r="J1341" i="34"/>
  <c r="I1341" i="34"/>
  <c r="H1341" i="34"/>
  <c r="A1341" i="34"/>
  <c r="D1341" i="34" s="1"/>
  <c r="J1340" i="34"/>
  <c r="I1340" i="34"/>
  <c r="H1340" i="34"/>
  <c r="A1340" i="34"/>
  <c r="B1340" i="34" s="1"/>
  <c r="J1339" i="34"/>
  <c r="I1339" i="34"/>
  <c r="H1339" i="34"/>
  <c r="A1339" i="34"/>
  <c r="J1338" i="34"/>
  <c r="I1338" i="34"/>
  <c r="H1338" i="34"/>
  <c r="A1338" i="34"/>
  <c r="D1338" i="34" s="1"/>
  <c r="J1337" i="34"/>
  <c r="I1337" i="34"/>
  <c r="H1337" i="34"/>
  <c r="A1337" i="34"/>
  <c r="D1337" i="34" s="1"/>
  <c r="J1336" i="34"/>
  <c r="I1336" i="34"/>
  <c r="H1336" i="34"/>
  <c r="A1336" i="34"/>
  <c r="C1336" i="34" s="1"/>
  <c r="J1335" i="34"/>
  <c r="I1335" i="34"/>
  <c r="H1335" i="34"/>
  <c r="A1335" i="34"/>
  <c r="D1335" i="34" s="1"/>
  <c r="J1334" i="34"/>
  <c r="I1334" i="34"/>
  <c r="H1334" i="34"/>
  <c r="A1334" i="34"/>
  <c r="B1334" i="34" s="1"/>
  <c r="J1333" i="34"/>
  <c r="I1333" i="34"/>
  <c r="H1333" i="34"/>
  <c r="A1333" i="34"/>
  <c r="J1332" i="34"/>
  <c r="I1332" i="34"/>
  <c r="H1332" i="34"/>
  <c r="A1332" i="34"/>
  <c r="D1332" i="34" s="1"/>
  <c r="J1331" i="34"/>
  <c r="I1331" i="34"/>
  <c r="H1331" i="34"/>
  <c r="A1331" i="34"/>
  <c r="D1331" i="34" s="1"/>
  <c r="J1330" i="34"/>
  <c r="I1330" i="34"/>
  <c r="H1330" i="34"/>
  <c r="A1330" i="34"/>
  <c r="C1330" i="34" s="1"/>
  <c r="J1329" i="34"/>
  <c r="I1329" i="34"/>
  <c r="H1329" i="34"/>
  <c r="A1329" i="34"/>
  <c r="D1329" i="34" s="1"/>
  <c r="J1328" i="34"/>
  <c r="I1328" i="34"/>
  <c r="H1328" i="34"/>
  <c r="A1328" i="34"/>
  <c r="B1328" i="34" s="1"/>
  <c r="J1327" i="34"/>
  <c r="I1327" i="34"/>
  <c r="H1327" i="34"/>
  <c r="A1327" i="34"/>
  <c r="J1326" i="34"/>
  <c r="I1326" i="34"/>
  <c r="H1326" i="34"/>
  <c r="A1326" i="34"/>
  <c r="D1326" i="34" s="1"/>
  <c r="J1325" i="34"/>
  <c r="I1325" i="34"/>
  <c r="H1325" i="34"/>
  <c r="A1325" i="34"/>
  <c r="D1325" i="34" s="1"/>
  <c r="J1324" i="34"/>
  <c r="I1324" i="34"/>
  <c r="H1324" i="34"/>
  <c r="A1324" i="34"/>
  <c r="C1324" i="34" s="1"/>
  <c r="J1323" i="34"/>
  <c r="I1323" i="34"/>
  <c r="H1323" i="34"/>
  <c r="A1323" i="34"/>
  <c r="D1323" i="34" s="1"/>
  <c r="J1322" i="34"/>
  <c r="I1322" i="34"/>
  <c r="H1322" i="34"/>
  <c r="A1322" i="34"/>
  <c r="B1322" i="34" s="1"/>
  <c r="J1321" i="34"/>
  <c r="I1321" i="34"/>
  <c r="H1321" i="34"/>
  <c r="A1321" i="34"/>
  <c r="J1320" i="34"/>
  <c r="I1320" i="34"/>
  <c r="H1320" i="34"/>
  <c r="A1320" i="34"/>
  <c r="D1320" i="34" s="1"/>
  <c r="J1319" i="34"/>
  <c r="I1319" i="34"/>
  <c r="H1319" i="34"/>
  <c r="A1319" i="34"/>
  <c r="D1319" i="34" s="1"/>
  <c r="J1318" i="34"/>
  <c r="I1318" i="34"/>
  <c r="H1318" i="34"/>
  <c r="A1318" i="34"/>
  <c r="C1318" i="34" s="1"/>
  <c r="J1317" i="34"/>
  <c r="I1317" i="34"/>
  <c r="H1317" i="34"/>
  <c r="A1317" i="34"/>
  <c r="D1317" i="34" s="1"/>
  <c r="J1316" i="34"/>
  <c r="I1316" i="34"/>
  <c r="H1316" i="34"/>
  <c r="A1316" i="34"/>
  <c r="B1316" i="34" s="1"/>
  <c r="J1315" i="34"/>
  <c r="I1315" i="34"/>
  <c r="H1315" i="34"/>
  <c r="A1315" i="34"/>
  <c r="J1314" i="34"/>
  <c r="I1314" i="34"/>
  <c r="H1314" i="34"/>
  <c r="A1314" i="34"/>
  <c r="D1314" i="34" s="1"/>
  <c r="J1313" i="34"/>
  <c r="I1313" i="34"/>
  <c r="H1313" i="34"/>
  <c r="A1313" i="34"/>
  <c r="D1313" i="34" s="1"/>
  <c r="J1312" i="34"/>
  <c r="I1312" i="34"/>
  <c r="H1312" i="34"/>
  <c r="A1312" i="34"/>
  <c r="J1311" i="34"/>
  <c r="I1311" i="34"/>
  <c r="H1311" i="34"/>
  <c r="A1311" i="34"/>
  <c r="J1310" i="34"/>
  <c r="I1310" i="34"/>
  <c r="H1310" i="34"/>
  <c r="A1310" i="34"/>
  <c r="B1310" i="34" s="1"/>
  <c r="J1309" i="34"/>
  <c r="I1309" i="34"/>
  <c r="H1309" i="34"/>
  <c r="A1309" i="34"/>
  <c r="J1308" i="34"/>
  <c r="I1308" i="34"/>
  <c r="H1308" i="34"/>
  <c r="A1308" i="34"/>
  <c r="D1308" i="34" s="1"/>
  <c r="J1307" i="34"/>
  <c r="I1307" i="34"/>
  <c r="H1307" i="34"/>
  <c r="A1307" i="34"/>
  <c r="D1307" i="34" s="1"/>
  <c r="J1306" i="34"/>
  <c r="I1306" i="34"/>
  <c r="H1306" i="34"/>
  <c r="A1306" i="34"/>
  <c r="C1306" i="34" s="1"/>
  <c r="J1305" i="34"/>
  <c r="I1305" i="34"/>
  <c r="H1305" i="34"/>
  <c r="A1305" i="34"/>
  <c r="D1305" i="34" s="1"/>
  <c r="J1304" i="34"/>
  <c r="I1304" i="34"/>
  <c r="H1304" i="34"/>
  <c r="A1304" i="34"/>
  <c r="B1304" i="34" s="1"/>
  <c r="J1303" i="34"/>
  <c r="I1303" i="34"/>
  <c r="H1303" i="34"/>
  <c r="A1303" i="34"/>
  <c r="J1302" i="34"/>
  <c r="I1302" i="34"/>
  <c r="H1302" i="34"/>
  <c r="A1302" i="34"/>
  <c r="D1302" i="34" s="1"/>
  <c r="J1301" i="34"/>
  <c r="I1301" i="34"/>
  <c r="H1301" i="34"/>
  <c r="A1301" i="34"/>
  <c r="D1301" i="34" s="1"/>
  <c r="J1300" i="34"/>
  <c r="I1300" i="34"/>
  <c r="H1300" i="34"/>
  <c r="A1300" i="34"/>
  <c r="J1299" i="34"/>
  <c r="I1299" i="34"/>
  <c r="H1299" i="34"/>
  <c r="A1299" i="34"/>
  <c r="D1299" i="34" s="1"/>
  <c r="J1298" i="34"/>
  <c r="I1298" i="34"/>
  <c r="H1298" i="34"/>
  <c r="A1298" i="34"/>
  <c r="J1297" i="34"/>
  <c r="I1297" i="34"/>
  <c r="H1297" i="34"/>
  <c r="A1297" i="34"/>
  <c r="J1296" i="34"/>
  <c r="I1296" i="34"/>
  <c r="H1296" i="34"/>
  <c r="A1296" i="34"/>
  <c r="D1296" i="34" s="1"/>
  <c r="J1295" i="34"/>
  <c r="I1295" i="34"/>
  <c r="H1295" i="34"/>
  <c r="A1295" i="34"/>
  <c r="B1295" i="34" s="1"/>
  <c r="J1294" i="34"/>
  <c r="I1294" i="34"/>
  <c r="H1294" i="34"/>
  <c r="A1294" i="34"/>
  <c r="C1294" i="34" s="1"/>
  <c r="J1293" i="34"/>
  <c r="I1293" i="34"/>
  <c r="H1293" i="34"/>
  <c r="A1293" i="34"/>
  <c r="B1293" i="34" s="1"/>
  <c r="J1292" i="34"/>
  <c r="I1292" i="34"/>
  <c r="H1292" i="34"/>
  <c r="A1292" i="34"/>
  <c r="B1292" i="34" s="1"/>
  <c r="J1291" i="34"/>
  <c r="I1291" i="34"/>
  <c r="H1291" i="34"/>
  <c r="A1291" i="34"/>
  <c r="J1290" i="34"/>
  <c r="I1290" i="34"/>
  <c r="H1290" i="34"/>
  <c r="A1290" i="34"/>
  <c r="D1290" i="34" s="1"/>
  <c r="J1289" i="34"/>
  <c r="I1289" i="34"/>
  <c r="H1289" i="34"/>
  <c r="A1289" i="34"/>
  <c r="J1288" i="34"/>
  <c r="I1288" i="34"/>
  <c r="H1288" i="34"/>
  <c r="A1288" i="34"/>
  <c r="C1288" i="34" s="1"/>
  <c r="J1287" i="34"/>
  <c r="I1287" i="34"/>
  <c r="H1287" i="34"/>
  <c r="A1287" i="34"/>
  <c r="J1286" i="34"/>
  <c r="I1286" i="34"/>
  <c r="H1286" i="34"/>
  <c r="A1286" i="34"/>
  <c r="B1286" i="34" s="1"/>
  <c r="J1285" i="34"/>
  <c r="I1285" i="34"/>
  <c r="H1285" i="34"/>
  <c r="A1285" i="34"/>
  <c r="J1284" i="34"/>
  <c r="I1284" i="34"/>
  <c r="H1284" i="34"/>
  <c r="A1284" i="34"/>
  <c r="D1284" i="34" s="1"/>
  <c r="J1283" i="34"/>
  <c r="I1283" i="34"/>
  <c r="H1283" i="34"/>
  <c r="A1283" i="34"/>
  <c r="D1283" i="34" s="1"/>
  <c r="J1282" i="34"/>
  <c r="I1282" i="34"/>
  <c r="H1282" i="34"/>
  <c r="A1282" i="34"/>
  <c r="C1282" i="34" s="1"/>
  <c r="J1281" i="34"/>
  <c r="I1281" i="34"/>
  <c r="H1281" i="34"/>
  <c r="A1281" i="34"/>
  <c r="D1281" i="34" s="1"/>
  <c r="J1280" i="34"/>
  <c r="I1280" i="34"/>
  <c r="H1280" i="34"/>
  <c r="A1280" i="34"/>
  <c r="B1280" i="34" s="1"/>
  <c r="J1279" i="34"/>
  <c r="I1279" i="34"/>
  <c r="H1279" i="34"/>
  <c r="A1279" i="34"/>
  <c r="J1278" i="34"/>
  <c r="I1278" i="34"/>
  <c r="H1278" i="34"/>
  <c r="A1278" i="34"/>
  <c r="D1278" i="34" s="1"/>
  <c r="J1277" i="34"/>
  <c r="I1277" i="34"/>
  <c r="H1277" i="34"/>
  <c r="A1277" i="34"/>
  <c r="D1277" i="34" s="1"/>
  <c r="J1276" i="34"/>
  <c r="I1276" i="34"/>
  <c r="H1276" i="34"/>
  <c r="A1276" i="34"/>
  <c r="C1276" i="34" s="1"/>
  <c r="J1275" i="34"/>
  <c r="I1275" i="34"/>
  <c r="H1275" i="34"/>
  <c r="A1275" i="34"/>
  <c r="J1274" i="34"/>
  <c r="I1274" i="34"/>
  <c r="H1274" i="34"/>
  <c r="A1274" i="34"/>
  <c r="B1274" i="34" s="1"/>
  <c r="J1273" i="34"/>
  <c r="I1273" i="34"/>
  <c r="H1273" i="34"/>
  <c r="A1273" i="34"/>
  <c r="J1272" i="34"/>
  <c r="I1272" i="34"/>
  <c r="H1272" i="34"/>
  <c r="A1272" i="34"/>
  <c r="D1272" i="34" s="1"/>
  <c r="J1271" i="34"/>
  <c r="I1271" i="34"/>
  <c r="H1271" i="34"/>
  <c r="A1271" i="34"/>
  <c r="J1270" i="34"/>
  <c r="I1270" i="34"/>
  <c r="H1270" i="34"/>
  <c r="A1270" i="34"/>
  <c r="C1270" i="34" s="1"/>
  <c r="J1269" i="34"/>
  <c r="I1269" i="34"/>
  <c r="H1269" i="34"/>
  <c r="A1269" i="34"/>
  <c r="D1269" i="34" s="1"/>
  <c r="J1268" i="34"/>
  <c r="I1268" i="34"/>
  <c r="H1268" i="34"/>
  <c r="A1268" i="34"/>
  <c r="B1268" i="34" s="1"/>
  <c r="J1267" i="34"/>
  <c r="I1267" i="34"/>
  <c r="H1267" i="34"/>
  <c r="A1267" i="34"/>
  <c r="J1266" i="34"/>
  <c r="I1266" i="34"/>
  <c r="H1266" i="34"/>
  <c r="A1266" i="34"/>
  <c r="D1266" i="34" s="1"/>
  <c r="J1265" i="34"/>
  <c r="I1265" i="34"/>
  <c r="H1265" i="34"/>
  <c r="A1265" i="34"/>
  <c r="J1264" i="34"/>
  <c r="I1264" i="34"/>
  <c r="H1264" i="34"/>
  <c r="A1264" i="34"/>
  <c r="C1264" i="34" s="1"/>
  <c r="J1263" i="34"/>
  <c r="I1263" i="34"/>
  <c r="H1263" i="34"/>
  <c r="A1263" i="34"/>
  <c r="J1262" i="34"/>
  <c r="I1262" i="34"/>
  <c r="H1262" i="34"/>
  <c r="A1262" i="34"/>
  <c r="B1262" i="34" s="1"/>
  <c r="J1261" i="34"/>
  <c r="I1261" i="34"/>
  <c r="H1261" i="34"/>
  <c r="A1261" i="34"/>
  <c r="J1260" i="34"/>
  <c r="I1260" i="34"/>
  <c r="H1260" i="34"/>
  <c r="A1260" i="34"/>
  <c r="D1260" i="34" s="1"/>
  <c r="J1259" i="34"/>
  <c r="I1259" i="34"/>
  <c r="H1259" i="34"/>
  <c r="A1259" i="34"/>
  <c r="D1259" i="34" s="1"/>
  <c r="J1258" i="34"/>
  <c r="I1258" i="34"/>
  <c r="H1258" i="34"/>
  <c r="A1258" i="34"/>
  <c r="C1258" i="34" s="1"/>
  <c r="J1257" i="34"/>
  <c r="I1257" i="34"/>
  <c r="H1257" i="34"/>
  <c r="A1257" i="34"/>
  <c r="D1257" i="34" s="1"/>
  <c r="J1256" i="34"/>
  <c r="I1256" i="34"/>
  <c r="H1256" i="34"/>
  <c r="A1256" i="34"/>
  <c r="B1256" i="34" s="1"/>
  <c r="J1255" i="34"/>
  <c r="I1255" i="34"/>
  <c r="H1255" i="34"/>
  <c r="A1255" i="34"/>
  <c r="J1254" i="34"/>
  <c r="I1254" i="34"/>
  <c r="H1254" i="34"/>
  <c r="A1254" i="34"/>
  <c r="D1254" i="34" s="1"/>
  <c r="J1253" i="34"/>
  <c r="I1253" i="34"/>
  <c r="H1253" i="34"/>
  <c r="A1253" i="34"/>
  <c r="D1253" i="34" s="1"/>
  <c r="J1252" i="34"/>
  <c r="I1252" i="34"/>
  <c r="H1252" i="34"/>
  <c r="A1252" i="34"/>
  <c r="J1251" i="34"/>
  <c r="I1251" i="34"/>
  <c r="H1251" i="34"/>
  <c r="A1251" i="34"/>
  <c r="D1251" i="34" s="1"/>
  <c r="J1250" i="34"/>
  <c r="I1250" i="34"/>
  <c r="H1250" i="34"/>
  <c r="A1250" i="34"/>
  <c r="J1249" i="34"/>
  <c r="I1249" i="34"/>
  <c r="H1249" i="34"/>
  <c r="A1249" i="34"/>
  <c r="J1248" i="34"/>
  <c r="I1248" i="34"/>
  <c r="H1248" i="34"/>
  <c r="A1248" i="34"/>
  <c r="D1248" i="34" s="1"/>
  <c r="J1247" i="34"/>
  <c r="I1247" i="34"/>
  <c r="H1247" i="34"/>
  <c r="A1247" i="34"/>
  <c r="D1247" i="34" s="1"/>
  <c r="J1246" i="34"/>
  <c r="I1246" i="34"/>
  <c r="H1246" i="34"/>
  <c r="A1246" i="34"/>
  <c r="C1246" i="34" s="1"/>
  <c r="J1245" i="34"/>
  <c r="I1245" i="34"/>
  <c r="H1245" i="34"/>
  <c r="A1245" i="34"/>
  <c r="D1245" i="34" s="1"/>
  <c r="J1244" i="34"/>
  <c r="I1244" i="34"/>
  <c r="H1244" i="34"/>
  <c r="A1244" i="34"/>
  <c r="B1244" i="34" s="1"/>
  <c r="J1243" i="34"/>
  <c r="I1243" i="34"/>
  <c r="H1243" i="34"/>
  <c r="A1243" i="34"/>
  <c r="J1242" i="34"/>
  <c r="I1242" i="34"/>
  <c r="H1242" i="34"/>
  <c r="A1242" i="34"/>
  <c r="D1242" i="34" s="1"/>
  <c r="J1241" i="34"/>
  <c r="I1241" i="34"/>
  <c r="H1241" i="34"/>
  <c r="A1241" i="34"/>
  <c r="J1240" i="34"/>
  <c r="I1240" i="34"/>
  <c r="H1240" i="34"/>
  <c r="A1240" i="34"/>
  <c r="C1240" i="34" s="1"/>
  <c r="J1239" i="34"/>
  <c r="I1239" i="34"/>
  <c r="H1239" i="34"/>
  <c r="A1239" i="34"/>
  <c r="C1239" i="34" s="1"/>
  <c r="J1238" i="34"/>
  <c r="I1238" i="34"/>
  <c r="H1238" i="34"/>
  <c r="A1238" i="34"/>
  <c r="J1237" i="34"/>
  <c r="I1237" i="34"/>
  <c r="H1237" i="34"/>
  <c r="A1237" i="34"/>
  <c r="J1236" i="34"/>
  <c r="I1236" i="34"/>
  <c r="H1236" i="34"/>
  <c r="A1236" i="34"/>
  <c r="C1236" i="34" s="1"/>
  <c r="J1235" i="34"/>
  <c r="I1235" i="34"/>
  <c r="H1235" i="34"/>
  <c r="A1235" i="34"/>
  <c r="D1235" i="34" s="1"/>
  <c r="J1234" i="34"/>
  <c r="I1234" i="34"/>
  <c r="H1234" i="34"/>
  <c r="A1234" i="34"/>
  <c r="C1234" i="34" s="1"/>
  <c r="J1233" i="34"/>
  <c r="I1233" i="34"/>
  <c r="H1233" i="34"/>
  <c r="A1233" i="34"/>
  <c r="J1232" i="34"/>
  <c r="I1232" i="34"/>
  <c r="H1232" i="34"/>
  <c r="A1232" i="34"/>
  <c r="B1232" i="34" s="1"/>
  <c r="J1231" i="34"/>
  <c r="I1231" i="34"/>
  <c r="H1231" i="34"/>
  <c r="A1231" i="34"/>
  <c r="J1230" i="34"/>
  <c r="I1230" i="34"/>
  <c r="H1230" i="34"/>
  <c r="A1230" i="34"/>
  <c r="C1230" i="34" s="1"/>
  <c r="J1229" i="34"/>
  <c r="I1229" i="34"/>
  <c r="H1229" i="34"/>
  <c r="A1229" i="34"/>
  <c r="C1229" i="34" s="1"/>
  <c r="J1228" i="34"/>
  <c r="I1228" i="34"/>
  <c r="H1228" i="34"/>
  <c r="A1228" i="34"/>
  <c r="C1228" i="34" s="1"/>
  <c r="J1227" i="34"/>
  <c r="I1227" i="34"/>
  <c r="H1227" i="34"/>
  <c r="A1227" i="34"/>
  <c r="D1227" i="34" s="1"/>
  <c r="J1226" i="34"/>
  <c r="I1226" i="34"/>
  <c r="H1226" i="34"/>
  <c r="A1226" i="34"/>
  <c r="B1226" i="34" s="1"/>
  <c r="J1225" i="34"/>
  <c r="I1225" i="34"/>
  <c r="H1225" i="34"/>
  <c r="A1225" i="34"/>
  <c r="J1224" i="34"/>
  <c r="I1224" i="34"/>
  <c r="H1224" i="34"/>
  <c r="A1224" i="34"/>
  <c r="J1223" i="34"/>
  <c r="I1223" i="34"/>
  <c r="H1223" i="34"/>
  <c r="A1223" i="34"/>
  <c r="D1223" i="34" s="1"/>
  <c r="J1222" i="34"/>
  <c r="I1222" i="34"/>
  <c r="H1222" i="34"/>
  <c r="A1222" i="34"/>
  <c r="C1222" i="34" s="1"/>
  <c r="J1221" i="34"/>
  <c r="I1221" i="34"/>
  <c r="H1221" i="34"/>
  <c r="A1221" i="34"/>
  <c r="D1221" i="34" s="1"/>
  <c r="J1220" i="34"/>
  <c r="I1220" i="34"/>
  <c r="H1220" i="34"/>
  <c r="A1220" i="34"/>
  <c r="J1219" i="34"/>
  <c r="I1219" i="34"/>
  <c r="H1219" i="34"/>
  <c r="A1219" i="34"/>
  <c r="J1218" i="34"/>
  <c r="I1218" i="34"/>
  <c r="H1218" i="34"/>
  <c r="A1218" i="34"/>
  <c r="C1218" i="34" s="1"/>
  <c r="J1217" i="34"/>
  <c r="I1217" i="34"/>
  <c r="H1217" i="34"/>
  <c r="A1217" i="34"/>
  <c r="B1217" i="34" s="1"/>
  <c r="J1216" i="34"/>
  <c r="I1216" i="34"/>
  <c r="H1216" i="34"/>
  <c r="A1216" i="34"/>
  <c r="C1216" i="34" s="1"/>
  <c r="J1215" i="34"/>
  <c r="I1215" i="34"/>
  <c r="H1215" i="34"/>
  <c r="A1215" i="34"/>
  <c r="C1215" i="34" s="1"/>
  <c r="J1214" i="34"/>
  <c r="I1214" i="34"/>
  <c r="H1214" i="34"/>
  <c r="A1214" i="34"/>
  <c r="B1214" i="34" s="1"/>
  <c r="J1213" i="34"/>
  <c r="I1213" i="34"/>
  <c r="H1213" i="34"/>
  <c r="A1213" i="34"/>
  <c r="J1212" i="34"/>
  <c r="I1212" i="34"/>
  <c r="H1212" i="34"/>
  <c r="A1212" i="34"/>
  <c r="C1212" i="34" s="1"/>
  <c r="J1211" i="34"/>
  <c r="I1211" i="34"/>
  <c r="H1211" i="34"/>
  <c r="A1211" i="34"/>
  <c r="D1211" i="34" s="1"/>
  <c r="J1210" i="34"/>
  <c r="I1210" i="34"/>
  <c r="H1210" i="34"/>
  <c r="A1210" i="34"/>
  <c r="C1210" i="34" s="1"/>
  <c r="J1209" i="34"/>
  <c r="I1209" i="34"/>
  <c r="H1209" i="34"/>
  <c r="A1209" i="34"/>
  <c r="C1209" i="34" s="1"/>
  <c r="J1208" i="34"/>
  <c r="I1208" i="34"/>
  <c r="H1208" i="34"/>
  <c r="A1208" i="34"/>
  <c r="B1208" i="34" s="1"/>
  <c r="J1207" i="34"/>
  <c r="I1207" i="34"/>
  <c r="H1207" i="34"/>
  <c r="A1207" i="34"/>
  <c r="J1206" i="34"/>
  <c r="I1206" i="34"/>
  <c r="H1206" i="34"/>
  <c r="A1206" i="34"/>
  <c r="C1206" i="34" s="1"/>
  <c r="J1205" i="34"/>
  <c r="I1205" i="34"/>
  <c r="H1205" i="34"/>
  <c r="A1205" i="34"/>
  <c r="J1204" i="34"/>
  <c r="I1204" i="34"/>
  <c r="H1204" i="34"/>
  <c r="A1204" i="34"/>
  <c r="C1204" i="34" s="1"/>
  <c r="J1203" i="34"/>
  <c r="I1203" i="34"/>
  <c r="H1203" i="34"/>
  <c r="A1203" i="34"/>
  <c r="C1203" i="34" s="1"/>
  <c r="J1202" i="34"/>
  <c r="I1202" i="34"/>
  <c r="H1202" i="34"/>
  <c r="A1202" i="34"/>
  <c r="B1202" i="34" s="1"/>
  <c r="J1201" i="34"/>
  <c r="I1201" i="34"/>
  <c r="H1201" i="34"/>
  <c r="A1201" i="34"/>
  <c r="J1200" i="34"/>
  <c r="I1200" i="34"/>
  <c r="H1200" i="34"/>
  <c r="A1200" i="34"/>
  <c r="C1200" i="34" s="1"/>
  <c r="J1199" i="34"/>
  <c r="I1199" i="34"/>
  <c r="H1199" i="34"/>
  <c r="A1199" i="34"/>
  <c r="D1199" i="34" s="1"/>
  <c r="J1198" i="34"/>
  <c r="I1198" i="34"/>
  <c r="H1198" i="34"/>
  <c r="A1198" i="34"/>
  <c r="C1198" i="34" s="1"/>
  <c r="J1197" i="34"/>
  <c r="I1197" i="34"/>
  <c r="H1197" i="34"/>
  <c r="A1197" i="34"/>
  <c r="J1196" i="34"/>
  <c r="I1196" i="34"/>
  <c r="H1196" i="34"/>
  <c r="A1196" i="34"/>
  <c r="B1196" i="34" s="1"/>
  <c r="J1195" i="34"/>
  <c r="I1195" i="34"/>
  <c r="H1195" i="34"/>
  <c r="A1195" i="34"/>
  <c r="J1194" i="34"/>
  <c r="I1194" i="34"/>
  <c r="H1194" i="34"/>
  <c r="A1194" i="34"/>
  <c r="C1194" i="34" s="1"/>
  <c r="J1193" i="34"/>
  <c r="I1193" i="34"/>
  <c r="H1193" i="34"/>
  <c r="A1193" i="34"/>
  <c r="C1193" i="34" s="1"/>
  <c r="J1192" i="34"/>
  <c r="I1192" i="34"/>
  <c r="H1192" i="34"/>
  <c r="A1192" i="34"/>
  <c r="C1192" i="34" s="1"/>
  <c r="J1191" i="34"/>
  <c r="I1191" i="34"/>
  <c r="H1191" i="34"/>
  <c r="A1191" i="34"/>
  <c r="D1191" i="34" s="1"/>
  <c r="J1190" i="34"/>
  <c r="I1190" i="34"/>
  <c r="H1190" i="34"/>
  <c r="A1190" i="34"/>
  <c r="J1189" i="34"/>
  <c r="I1189" i="34"/>
  <c r="H1189" i="34"/>
  <c r="A1189" i="34"/>
  <c r="J1188" i="34"/>
  <c r="I1188" i="34"/>
  <c r="H1188" i="34"/>
  <c r="A1188" i="34"/>
  <c r="C1188" i="34" s="1"/>
  <c r="J1187" i="34"/>
  <c r="I1187" i="34"/>
  <c r="H1187" i="34"/>
  <c r="A1187" i="34"/>
  <c r="D1187" i="34" s="1"/>
  <c r="J1186" i="34"/>
  <c r="I1186" i="34"/>
  <c r="H1186" i="34"/>
  <c r="A1186" i="34"/>
  <c r="C1186" i="34" s="1"/>
  <c r="J1185" i="34"/>
  <c r="I1185" i="34"/>
  <c r="H1185" i="34"/>
  <c r="A1185" i="34"/>
  <c r="B1185" i="34" s="1"/>
  <c r="J1184" i="34"/>
  <c r="I1184" i="34"/>
  <c r="H1184" i="34"/>
  <c r="A1184" i="34"/>
  <c r="J1183" i="34"/>
  <c r="I1183" i="34"/>
  <c r="H1183" i="34"/>
  <c r="A1183" i="34"/>
  <c r="J1182" i="34"/>
  <c r="I1182" i="34"/>
  <c r="H1182" i="34"/>
  <c r="A1182" i="34"/>
  <c r="C1182" i="34" s="1"/>
  <c r="J1181" i="34"/>
  <c r="I1181" i="34"/>
  <c r="H1181" i="34"/>
  <c r="A1181" i="34"/>
  <c r="B1181" i="34" s="1"/>
  <c r="J1180" i="34"/>
  <c r="I1180" i="34"/>
  <c r="H1180" i="34"/>
  <c r="A1180" i="34"/>
  <c r="C1180" i="34" s="1"/>
  <c r="J1179" i="34"/>
  <c r="I1179" i="34"/>
  <c r="H1179" i="34"/>
  <c r="A1179" i="34"/>
  <c r="C1179" i="34" s="1"/>
  <c r="J1178" i="34"/>
  <c r="I1178" i="34"/>
  <c r="H1178" i="34"/>
  <c r="A1178" i="34"/>
  <c r="B1178" i="34" s="1"/>
  <c r="J1177" i="34"/>
  <c r="I1177" i="34"/>
  <c r="H1177" i="34"/>
  <c r="A1177" i="34"/>
  <c r="J1176" i="34"/>
  <c r="I1176" i="34"/>
  <c r="H1176" i="34"/>
  <c r="A1176" i="34"/>
  <c r="C1176" i="34" s="1"/>
  <c r="J1175" i="34"/>
  <c r="I1175" i="34"/>
  <c r="H1175" i="34"/>
  <c r="A1175" i="34"/>
  <c r="J1174" i="34"/>
  <c r="I1174" i="34"/>
  <c r="H1174" i="34"/>
  <c r="A1174" i="34"/>
  <c r="C1174" i="34" s="1"/>
  <c r="J1173" i="34"/>
  <c r="I1173" i="34"/>
  <c r="H1173" i="34"/>
  <c r="A1173" i="34"/>
  <c r="B1173" i="34" s="1"/>
  <c r="J1172" i="34"/>
  <c r="I1172" i="34"/>
  <c r="H1172" i="34"/>
  <c r="A1172" i="34"/>
  <c r="J1171" i="34"/>
  <c r="I1171" i="34"/>
  <c r="H1171" i="34"/>
  <c r="A1171" i="34"/>
  <c r="J1170" i="34"/>
  <c r="I1170" i="34"/>
  <c r="H1170" i="34"/>
  <c r="A1170" i="34"/>
  <c r="C1170" i="34" s="1"/>
  <c r="J1169" i="34"/>
  <c r="I1169" i="34"/>
  <c r="H1169" i="34"/>
  <c r="A1169" i="34"/>
  <c r="J1168" i="34"/>
  <c r="I1168" i="34"/>
  <c r="H1168" i="34"/>
  <c r="A1168" i="34"/>
  <c r="C1168" i="34" s="1"/>
  <c r="J1167" i="34"/>
  <c r="I1167" i="34"/>
  <c r="H1167" i="34"/>
  <c r="A1167" i="34"/>
  <c r="C1167" i="34" s="1"/>
  <c r="J1166" i="34"/>
  <c r="I1166" i="34"/>
  <c r="H1166" i="34"/>
  <c r="A1166" i="34"/>
  <c r="B1166" i="34" s="1"/>
  <c r="J1165" i="34"/>
  <c r="I1165" i="34"/>
  <c r="H1165" i="34"/>
  <c r="A1165" i="34"/>
  <c r="J1164" i="34"/>
  <c r="I1164" i="34"/>
  <c r="H1164" i="34"/>
  <c r="A1164" i="34"/>
  <c r="J1163" i="34"/>
  <c r="I1163" i="34"/>
  <c r="H1163" i="34"/>
  <c r="A1163" i="34"/>
  <c r="D1163" i="34" s="1"/>
  <c r="J1162" i="34"/>
  <c r="I1162" i="34"/>
  <c r="H1162" i="34"/>
  <c r="A1162" i="34"/>
  <c r="C1162" i="34" s="1"/>
  <c r="J1161" i="34"/>
  <c r="I1161" i="34"/>
  <c r="H1161" i="34"/>
  <c r="A1161" i="34"/>
  <c r="D1161" i="34" s="1"/>
  <c r="J1160" i="34"/>
  <c r="I1160" i="34"/>
  <c r="H1160" i="34"/>
  <c r="A1160" i="34"/>
  <c r="B1160" i="34" s="1"/>
  <c r="J1159" i="34"/>
  <c r="I1159" i="34"/>
  <c r="H1159" i="34"/>
  <c r="A1159" i="34"/>
  <c r="J1158" i="34"/>
  <c r="I1158" i="34"/>
  <c r="H1158" i="34"/>
  <c r="A1158" i="34"/>
  <c r="J1157" i="34"/>
  <c r="I1157" i="34"/>
  <c r="H1157" i="34"/>
  <c r="A1157" i="34"/>
  <c r="C1157" i="34" s="1"/>
  <c r="J1156" i="34"/>
  <c r="I1156" i="34"/>
  <c r="H1156" i="34"/>
  <c r="A1156" i="34"/>
  <c r="C1156" i="34" s="1"/>
  <c r="J1155" i="34"/>
  <c r="I1155" i="34"/>
  <c r="H1155" i="34"/>
  <c r="A1155" i="34"/>
  <c r="D1155" i="34" s="1"/>
  <c r="J1154" i="34"/>
  <c r="I1154" i="34"/>
  <c r="H1154" i="34"/>
  <c r="A1154" i="34"/>
  <c r="D1154" i="34" s="1"/>
  <c r="J1153" i="34"/>
  <c r="I1153" i="34"/>
  <c r="H1153" i="34"/>
  <c r="A1153" i="34"/>
  <c r="J1152" i="34"/>
  <c r="I1152" i="34"/>
  <c r="H1152" i="34"/>
  <c r="A1152" i="34"/>
  <c r="J1151" i="34"/>
  <c r="I1151" i="34"/>
  <c r="H1151" i="34"/>
  <c r="A1151" i="34"/>
  <c r="D1151" i="34" s="1"/>
  <c r="J1150" i="34"/>
  <c r="I1150" i="34"/>
  <c r="H1150" i="34"/>
  <c r="A1150" i="34"/>
  <c r="J1149" i="34"/>
  <c r="I1149" i="34"/>
  <c r="H1149" i="34"/>
  <c r="A1149" i="34"/>
  <c r="J1148" i="34"/>
  <c r="I1148" i="34"/>
  <c r="H1148" i="34"/>
  <c r="A1148" i="34"/>
  <c r="D1148" i="34" s="1"/>
  <c r="J1147" i="34"/>
  <c r="I1147" i="34"/>
  <c r="H1147" i="34"/>
  <c r="A1147" i="34"/>
  <c r="J1146" i="34"/>
  <c r="I1146" i="34"/>
  <c r="H1146" i="34"/>
  <c r="A1146" i="34"/>
  <c r="C1146" i="34" s="1"/>
  <c r="J1145" i="34"/>
  <c r="I1145" i="34"/>
  <c r="H1145" i="34"/>
  <c r="A1145" i="34"/>
  <c r="C1145" i="34" s="1"/>
  <c r="J1144" i="34"/>
  <c r="I1144" i="34"/>
  <c r="H1144" i="34"/>
  <c r="A1144" i="34"/>
  <c r="C1144" i="34" s="1"/>
  <c r="J1143" i="34"/>
  <c r="I1143" i="34"/>
  <c r="H1143" i="34"/>
  <c r="A1143" i="34"/>
  <c r="D1143" i="34" s="1"/>
  <c r="J1142" i="34"/>
  <c r="I1142" i="34"/>
  <c r="H1142" i="34"/>
  <c r="A1142" i="34"/>
  <c r="J1141" i="34"/>
  <c r="I1141" i="34"/>
  <c r="H1141" i="34"/>
  <c r="A1141" i="34"/>
  <c r="J1140" i="34"/>
  <c r="I1140" i="34"/>
  <c r="H1140" i="34"/>
  <c r="A1140" i="34"/>
  <c r="C1140" i="34" s="1"/>
  <c r="J1139" i="34"/>
  <c r="I1139" i="34"/>
  <c r="H1139" i="34"/>
  <c r="A1139" i="34"/>
  <c r="C1139" i="34" s="1"/>
  <c r="J1138" i="34"/>
  <c r="I1138" i="34"/>
  <c r="H1138" i="34"/>
  <c r="A1138" i="34"/>
  <c r="D1138" i="34" s="1"/>
  <c r="J1137" i="34"/>
  <c r="I1137" i="34"/>
  <c r="H1137" i="34"/>
  <c r="A1137" i="34"/>
  <c r="C1137" i="34" s="1"/>
  <c r="J1136" i="34"/>
  <c r="I1136" i="34"/>
  <c r="H1136" i="34"/>
  <c r="A1136" i="34"/>
  <c r="D1136" i="34" s="1"/>
  <c r="J1135" i="34"/>
  <c r="I1135" i="34"/>
  <c r="H1135" i="34"/>
  <c r="A1135" i="34"/>
  <c r="J1134" i="34"/>
  <c r="I1134" i="34"/>
  <c r="H1134" i="34"/>
  <c r="A1134" i="34"/>
  <c r="C1134" i="34" s="1"/>
  <c r="J1133" i="34"/>
  <c r="I1133" i="34"/>
  <c r="H1133" i="34"/>
  <c r="A1133" i="34"/>
  <c r="D1133" i="34" s="1"/>
  <c r="J1132" i="34"/>
  <c r="I1132" i="34"/>
  <c r="H1132" i="34"/>
  <c r="A1132" i="34"/>
  <c r="J1131" i="34"/>
  <c r="I1131" i="34"/>
  <c r="H1131" i="34"/>
  <c r="A1131" i="34"/>
  <c r="D1131" i="34" s="1"/>
  <c r="J1130" i="34"/>
  <c r="I1130" i="34"/>
  <c r="H1130" i="34"/>
  <c r="A1130" i="34"/>
  <c r="D1130" i="34" s="1"/>
  <c r="J1129" i="34"/>
  <c r="I1129" i="34"/>
  <c r="H1129" i="34"/>
  <c r="A1129" i="34"/>
  <c r="J1128" i="34"/>
  <c r="I1128" i="34"/>
  <c r="H1128" i="34"/>
  <c r="A1128" i="34"/>
  <c r="C1128" i="34" s="1"/>
  <c r="J1127" i="34"/>
  <c r="I1127" i="34"/>
  <c r="H1127" i="34"/>
  <c r="A1127" i="34"/>
  <c r="J1126" i="34"/>
  <c r="I1126" i="34"/>
  <c r="H1126" i="34"/>
  <c r="A1126" i="34"/>
  <c r="J1125" i="34"/>
  <c r="I1125" i="34"/>
  <c r="H1125" i="34"/>
  <c r="A1125" i="34"/>
  <c r="C1125" i="34" s="1"/>
  <c r="J1124" i="34"/>
  <c r="I1124" i="34"/>
  <c r="H1124" i="34"/>
  <c r="A1124" i="34"/>
  <c r="J1123" i="34"/>
  <c r="I1123" i="34"/>
  <c r="H1123" i="34"/>
  <c r="A1123" i="34"/>
  <c r="J1122" i="34"/>
  <c r="I1122" i="34"/>
  <c r="H1122" i="34"/>
  <c r="A1122" i="34"/>
  <c r="C1122" i="34" s="1"/>
  <c r="J1121" i="34"/>
  <c r="I1121" i="34"/>
  <c r="H1121" i="34"/>
  <c r="A1121" i="34"/>
  <c r="J1120" i="34"/>
  <c r="I1120" i="34"/>
  <c r="H1120" i="34"/>
  <c r="A1120" i="34"/>
  <c r="D1120" i="34" s="1"/>
  <c r="J1119" i="34"/>
  <c r="I1119" i="34"/>
  <c r="H1119" i="34"/>
  <c r="A1119" i="34"/>
  <c r="C1119" i="34" s="1"/>
  <c r="J1118" i="34"/>
  <c r="I1118" i="34"/>
  <c r="H1118" i="34"/>
  <c r="A1118" i="34"/>
  <c r="C1118" i="34" s="1"/>
  <c r="J1117" i="34"/>
  <c r="I1117" i="34"/>
  <c r="H1117" i="34"/>
  <c r="A1117" i="34"/>
  <c r="J1116" i="34"/>
  <c r="I1116" i="34"/>
  <c r="H1116" i="34"/>
  <c r="A1116" i="34"/>
  <c r="C1116" i="34" s="1"/>
  <c r="J1115" i="34"/>
  <c r="I1115" i="34"/>
  <c r="H1115" i="34"/>
  <c r="A1115" i="34"/>
  <c r="C1115" i="34" s="1"/>
  <c r="J1114" i="34"/>
  <c r="I1114" i="34"/>
  <c r="H1114" i="34"/>
  <c r="A1114" i="34"/>
  <c r="D1114" i="34" s="1"/>
  <c r="J1113" i="34"/>
  <c r="I1113" i="34"/>
  <c r="H1113" i="34"/>
  <c r="A1113" i="34"/>
  <c r="J1112" i="34"/>
  <c r="I1112" i="34"/>
  <c r="H1112" i="34"/>
  <c r="A1112" i="34"/>
  <c r="D1112" i="34" s="1"/>
  <c r="J1111" i="34"/>
  <c r="I1111" i="34"/>
  <c r="H1111" i="34"/>
  <c r="A1111" i="34"/>
  <c r="J1110" i="34"/>
  <c r="I1110" i="34"/>
  <c r="H1110" i="34"/>
  <c r="A1110" i="34"/>
  <c r="C1110" i="34" s="1"/>
  <c r="J1109" i="34"/>
  <c r="I1109" i="34"/>
  <c r="H1109" i="34"/>
  <c r="A1109" i="34"/>
  <c r="J1108" i="34"/>
  <c r="I1108" i="34"/>
  <c r="H1108" i="34"/>
  <c r="A1108" i="34"/>
  <c r="D1108" i="34" s="1"/>
  <c r="J1107" i="34"/>
  <c r="I1107" i="34"/>
  <c r="H1107" i="34"/>
  <c r="A1107" i="34"/>
  <c r="J1106" i="34"/>
  <c r="I1106" i="34"/>
  <c r="H1106" i="34"/>
  <c r="A1106" i="34"/>
  <c r="D1106" i="34" s="1"/>
  <c r="J1105" i="34"/>
  <c r="I1105" i="34"/>
  <c r="H1105" i="34"/>
  <c r="A1105" i="34"/>
  <c r="J1104" i="34"/>
  <c r="I1104" i="34"/>
  <c r="H1104" i="34"/>
  <c r="A1104" i="34"/>
  <c r="C1104" i="34" s="1"/>
  <c r="J1103" i="34"/>
  <c r="I1103" i="34"/>
  <c r="H1103" i="34"/>
  <c r="A1103" i="34"/>
  <c r="J1102" i="34"/>
  <c r="I1102" i="34"/>
  <c r="H1102" i="34"/>
  <c r="A1102" i="34"/>
  <c r="C1102" i="34" s="1"/>
  <c r="J1101" i="34"/>
  <c r="I1101" i="34"/>
  <c r="H1101" i="34"/>
  <c r="A1101" i="34"/>
  <c r="B1101" i="34" s="1"/>
  <c r="J1100" i="34"/>
  <c r="I1100" i="34"/>
  <c r="H1100" i="34"/>
  <c r="A1100" i="34"/>
  <c r="J1099" i="34"/>
  <c r="I1099" i="34"/>
  <c r="H1099" i="34"/>
  <c r="A1099" i="34"/>
  <c r="D1099" i="34" s="1"/>
  <c r="J1098" i="34"/>
  <c r="I1098" i="34"/>
  <c r="H1098" i="34"/>
  <c r="A1098" i="34"/>
  <c r="J1097" i="34"/>
  <c r="I1097" i="34"/>
  <c r="H1097" i="34"/>
  <c r="A1097" i="34"/>
  <c r="D1097" i="34" s="1"/>
  <c r="J1096" i="34"/>
  <c r="I1096" i="34"/>
  <c r="H1096" i="34"/>
  <c r="A1096" i="34"/>
  <c r="J1095" i="34"/>
  <c r="I1095" i="34"/>
  <c r="H1095" i="34"/>
  <c r="A1095" i="34"/>
  <c r="D1095" i="34" s="1"/>
  <c r="J1094" i="34"/>
  <c r="I1094" i="34"/>
  <c r="H1094" i="34"/>
  <c r="A1094" i="34"/>
  <c r="C1094" i="34" s="1"/>
  <c r="J1093" i="34"/>
  <c r="I1093" i="34"/>
  <c r="H1093" i="34"/>
  <c r="A1093" i="34"/>
  <c r="C1093" i="34" s="1"/>
  <c r="J1092" i="34"/>
  <c r="I1092" i="34"/>
  <c r="H1092" i="34"/>
  <c r="A1092" i="34"/>
  <c r="C1092" i="34" s="1"/>
  <c r="J1091" i="34"/>
  <c r="I1091" i="34"/>
  <c r="H1091" i="34"/>
  <c r="A1091" i="34"/>
  <c r="J1090" i="34"/>
  <c r="I1090" i="34"/>
  <c r="H1090" i="34"/>
  <c r="A1090" i="34"/>
  <c r="C1090" i="34" s="1"/>
  <c r="J1089" i="34"/>
  <c r="I1089" i="34"/>
  <c r="H1089" i="34"/>
  <c r="A1089" i="34"/>
  <c r="D1089" i="34" s="1"/>
  <c r="J1088" i="34"/>
  <c r="I1088" i="34"/>
  <c r="H1088" i="34"/>
  <c r="A1088" i="34"/>
  <c r="B1088" i="34" s="1"/>
  <c r="J1087" i="34"/>
  <c r="I1087" i="34"/>
  <c r="H1087" i="34"/>
  <c r="A1087" i="34"/>
  <c r="C1087" i="34" s="1"/>
  <c r="J1086" i="34"/>
  <c r="I1086" i="34"/>
  <c r="H1086" i="34"/>
  <c r="A1086" i="34"/>
  <c r="C1086" i="34" s="1"/>
  <c r="J1085" i="34"/>
  <c r="I1085" i="34"/>
  <c r="H1085" i="34"/>
  <c r="A1085" i="34"/>
  <c r="J1084" i="34"/>
  <c r="I1084" i="34"/>
  <c r="H1084" i="34"/>
  <c r="A1084" i="34"/>
  <c r="C1084" i="34" s="1"/>
  <c r="J1083" i="34"/>
  <c r="I1083" i="34"/>
  <c r="H1083" i="34"/>
  <c r="A1083" i="34"/>
  <c r="C1083" i="34" s="1"/>
  <c r="J1082" i="34"/>
  <c r="I1082" i="34"/>
  <c r="H1082" i="34"/>
  <c r="A1082" i="34"/>
  <c r="B1082" i="34" s="1"/>
  <c r="J1081" i="34"/>
  <c r="I1081" i="34"/>
  <c r="H1081" i="34"/>
  <c r="A1081" i="34"/>
  <c r="J1080" i="34"/>
  <c r="I1080" i="34"/>
  <c r="H1080" i="34"/>
  <c r="A1080" i="34"/>
  <c r="J1079" i="34"/>
  <c r="I1079" i="34"/>
  <c r="H1079" i="34"/>
  <c r="A1079" i="34"/>
  <c r="J1078" i="34"/>
  <c r="I1078" i="34"/>
  <c r="H1078" i="34"/>
  <c r="A1078" i="34"/>
  <c r="C1078" i="34" s="1"/>
  <c r="J1077" i="34"/>
  <c r="I1077" i="34"/>
  <c r="H1077" i="34"/>
  <c r="A1077" i="34"/>
  <c r="C1077" i="34" s="1"/>
  <c r="J1076" i="34"/>
  <c r="I1076" i="34"/>
  <c r="H1076" i="34"/>
  <c r="A1076" i="34"/>
  <c r="J1075" i="34"/>
  <c r="I1075" i="34"/>
  <c r="H1075" i="34"/>
  <c r="A1075" i="34"/>
  <c r="J1074" i="34"/>
  <c r="I1074" i="34"/>
  <c r="H1074" i="34"/>
  <c r="A1074" i="34"/>
  <c r="C1074" i="34" s="1"/>
  <c r="J1073" i="34"/>
  <c r="I1073" i="34"/>
  <c r="H1073" i="34"/>
  <c r="A1073" i="34"/>
  <c r="J1072" i="34"/>
  <c r="I1072" i="34"/>
  <c r="H1072" i="34"/>
  <c r="A1072" i="34"/>
  <c r="C1072" i="34" s="1"/>
  <c r="J1071" i="34"/>
  <c r="I1071" i="34"/>
  <c r="H1071" i="34"/>
  <c r="A1071" i="34"/>
  <c r="B1071" i="34" s="1"/>
  <c r="J1070" i="34"/>
  <c r="I1070" i="34"/>
  <c r="H1070" i="34"/>
  <c r="A1070" i="34"/>
  <c r="C1070" i="34" s="1"/>
  <c r="J1069" i="34"/>
  <c r="I1069" i="34"/>
  <c r="H1069" i="34"/>
  <c r="A1069" i="34"/>
  <c r="C1069" i="34" s="1"/>
  <c r="J1068" i="34"/>
  <c r="I1068" i="34"/>
  <c r="H1068" i="34"/>
  <c r="A1068" i="34"/>
  <c r="J1067" i="34"/>
  <c r="I1067" i="34"/>
  <c r="H1067" i="34"/>
  <c r="A1067" i="34"/>
  <c r="J1066" i="34"/>
  <c r="I1066" i="34"/>
  <c r="H1066" i="34"/>
  <c r="A1066" i="34"/>
  <c r="J1065" i="34"/>
  <c r="I1065" i="34"/>
  <c r="H1065" i="34"/>
  <c r="A1065" i="34"/>
  <c r="J1064" i="34"/>
  <c r="I1064" i="34"/>
  <c r="H1064" i="34"/>
  <c r="A1064" i="34"/>
  <c r="J1063" i="34"/>
  <c r="I1063" i="34"/>
  <c r="H1063" i="34"/>
  <c r="A1063" i="34"/>
  <c r="J1062" i="34"/>
  <c r="I1062" i="34"/>
  <c r="H1062" i="34"/>
  <c r="A1062" i="34"/>
  <c r="J1061" i="34"/>
  <c r="I1061" i="34"/>
  <c r="H1061" i="34"/>
  <c r="A1061" i="34"/>
  <c r="J1060" i="34"/>
  <c r="I1060" i="34"/>
  <c r="H1060" i="34"/>
  <c r="A1060" i="34"/>
  <c r="J1059" i="34"/>
  <c r="I1059" i="34"/>
  <c r="H1059" i="34"/>
  <c r="A1059" i="34"/>
  <c r="J1058" i="34"/>
  <c r="I1058" i="34"/>
  <c r="H1058" i="34"/>
  <c r="A1058" i="34"/>
  <c r="D1058" i="34" s="1"/>
  <c r="J1057" i="34"/>
  <c r="I1057" i="34"/>
  <c r="H1057" i="34"/>
  <c r="A1057" i="34"/>
  <c r="J1056" i="34"/>
  <c r="I1056" i="34"/>
  <c r="H1056" i="34"/>
  <c r="A1056" i="34"/>
  <c r="J1055" i="34"/>
  <c r="I1055" i="34"/>
  <c r="H1055" i="34"/>
  <c r="A1055" i="34"/>
  <c r="D1055" i="34" s="1"/>
  <c r="J1054" i="34"/>
  <c r="I1054" i="34"/>
  <c r="H1054" i="34"/>
  <c r="A1054" i="34"/>
  <c r="C1054" i="34" s="1"/>
  <c r="J1053" i="34"/>
  <c r="I1053" i="34"/>
  <c r="H1053" i="34"/>
  <c r="A1053" i="34"/>
  <c r="J1052" i="34"/>
  <c r="I1052" i="34"/>
  <c r="H1052" i="34"/>
  <c r="A1052" i="34"/>
  <c r="J1051" i="34"/>
  <c r="I1051" i="34"/>
  <c r="H1051" i="34"/>
  <c r="A1051" i="34"/>
  <c r="J1050" i="34"/>
  <c r="I1050" i="34"/>
  <c r="H1050" i="34"/>
  <c r="A1050" i="34"/>
  <c r="C1050" i="34" s="1"/>
  <c r="J1049" i="34"/>
  <c r="I1049" i="34"/>
  <c r="H1049" i="34"/>
  <c r="A1049" i="34"/>
  <c r="D1049" i="34" s="1"/>
  <c r="J1048" i="34"/>
  <c r="I1048" i="34"/>
  <c r="H1048" i="34"/>
  <c r="A1048" i="34"/>
  <c r="J1047" i="34"/>
  <c r="I1047" i="34"/>
  <c r="H1047" i="34"/>
  <c r="A1047" i="34"/>
  <c r="C1047" i="34" s="1"/>
  <c r="J1046" i="34"/>
  <c r="I1046" i="34"/>
  <c r="H1046" i="34"/>
  <c r="A1046" i="34"/>
  <c r="C1046" i="34" s="1"/>
  <c r="J1045" i="34"/>
  <c r="I1045" i="34"/>
  <c r="H1045" i="34"/>
  <c r="A1045" i="34"/>
  <c r="C1045" i="34" s="1"/>
  <c r="J1044" i="34"/>
  <c r="I1044" i="34"/>
  <c r="H1044" i="34"/>
  <c r="A1044" i="34"/>
  <c r="J1043" i="34"/>
  <c r="I1043" i="34"/>
  <c r="H1043" i="34"/>
  <c r="A1043" i="34"/>
  <c r="D1043" i="34" s="1"/>
  <c r="J1042" i="34"/>
  <c r="I1042" i="34"/>
  <c r="H1042" i="34"/>
  <c r="A1042" i="34"/>
  <c r="J1041" i="34"/>
  <c r="I1041" i="34"/>
  <c r="H1041" i="34"/>
  <c r="A1041" i="34"/>
  <c r="D1041" i="34" s="1"/>
  <c r="J1040" i="34"/>
  <c r="I1040" i="34"/>
  <c r="H1040" i="34"/>
  <c r="A1040" i="34"/>
  <c r="J1039" i="34"/>
  <c r="I1039" i="34"/>
  <c r="H1039" i="34"/>
  <c r="A1039" i="34"/>
  <c r="J1038" i="34"/>
  <c r="I1038" i="34"/>
  <c r="H1038" i="34"/>
  <c r="A1038" i="34"/>
  <c r="D1038" i="34" s="1"/>
  <c r="J1037" i="34"/>
  <c r="I1037" i="34"/>
  <c r="H1037" i="34"/>
  <c r="A1037" i="34"/>
  <c r="D1037" i="34" s="1"/>
  <c r="J1036" i="34"/>
  <c r="I1036" i="34"/>
  <c r="H1036" i="34"/>
  <c r="A1036" i="34"/>
  <c r="J1035" i="34"/>
  <c r="I1035" i="34"/>
  <c r="H1035" i="34"/>
  <c r="A1035" i="34"/>
  <c r="J1034" i="34"/>
  <c r="I1034" i="34"/>
  <c r="H1034" i="34"/>
  <c r="A1034" i="34"/>
  <c r="D1034" i="34" s="1"/>
  <c r="J1033" i="34"/>
  <c r="I1033" i="34"/>
  <c r="H1033" i="34"/>
  <c r="A1033" i="34"/>
  <c r="C1033" i="34" s="1"/>
  <c r="J1032" i="34"/>
  <c r="I1032" i="34"/>
  <c r="H1032" i="34"/>
  <c r="A1032" i="34"/>
  <c r="J1031" i="34"/>
  <c r="I1031" i="34"/>
  <c r="H1031" i="34"/>
  <c r="A1031" i="34"/>
  <c r="J1030" i="34"/>
  <c r="I1030" i="34"/>
  <c r="H1030" i="34"/>
  <c r="A1030" i="34"/>
  <c r="C1030" i="34" s="1"/>
  <c r="J1029" i="34"/>
  <c r="I1029" i="34"/>
  <c r="H1029" i="34"/>
  <c r="A1029" i="34"/>
  <c r="D1029" i="34" s="1"/>
  <c r="J1028" i="34"/>
  <c r="I1028" i="34"/>
  <c r="H1028" i="34"/>
  <c r="A1028" i="34"/>
  <c r="J1027" i="34"/>
  <c r="I1027" i="34"/>
  <c r="H1027" i="34"/>
  <c r="A1027" i="34"/>
  <c r="J1026" i="34"/>
  <c r="I1026" i="34"/>
  <c r="H1026" i="34"/>
  <c r="A1026" i="34"/>
  <c r="J1025" i="34"/>
  <c r="I1025" i="34"/>
  <c r="H1025" i="34"/>
  <c r="A1025" i="34"/>
  <c r="J1024" i="34"/>
  <c r="I1024" i="34"/>
  <c r="H1024" i="34"/>
  <c r="A1024" i="34"/>
  <c r="C1024" i="34" s="1"/>
  <c r="J1023" i="34"/>
  <c r="I1023" i="34"/>
  <c r="H1023" i="34"/>
  <c r="A1023" i="34"/>
  <c r="C1023" i="34" s="1"/>
  <c r="J1022" i="34"/>
  <c r="I1022" i="34"/>
  <c r="H1022" i="34"/>
  <c r="A1022" i="34"/>
  <c r="D1022" i="34" s="1"/>
  <c r="J1021" i="34"/>
  <c r="I1021" i="34"/>
  <c r="H1021" i="34"/>
  <c r="A1021" i="34"/>
  <c r="J1020" i="34"/>
  <c r="I1020" i="34"/>
  <c r="H1020" i="34"/>
  <c r="A1020" i="34"/>
  <c r="C1020" i="34" s="1"/>
  <c r="J1019" i="34"/>
  <c r="I1019" i="34"/>
  <c r="H1019" i="34"/>
  <c r="A1019" i="34"/>
  <c r="C1019" i="34" s="1"/>
  <c r="J1018" i="34"/>
  <c r="I1018" i="34"/>
  <c r="H1018" i="34"/>
  <c r="A1018" i="34"/>
  <c r="C1018" i="34" s="1"/>
  <c r="J1017" i="34"/>
  <c r="I1017" i="34"/>
  <c r="H1017" i="34"/>
  <c r="A1017" i="34"/>
  <c r="J1016" i="34"/>
  <c r="I1016" i="34"/>
  <c r="H1016" i="34"/>
  <c r="A1016" i="34"/>
  <c r="B1016" i="34" s="1"/>
  <c r="J1015" i="34"/>
  <c r="I1015" i="34"/>
  <c r="H1015" i="34"/>
  <c r="A1015" i="34"/>
  <c r="J1014" i="34"/>
  <c r="I1014" i="34"/>
  <c r="H1014" i="34"/>
  <c r="A1014" i="34"/>
  <c r="J1013" i="34"/>
  <c r="I1013" i="34"/>
  <c r="H1013" i="34"/>
  <c r="A1013" i="34"/>
  <c r="J1012" i="34"/>
  <c r="I1012" i="34"/>
  <c r="H1012" i="34"/>
  <c r="A1012" i="34"/>
  <c r="C1012" i="34" s="1"/>
  <c r="J1011" i="34"/>
  <c r="I1011" i="34"/>
  <c r="H1011" i="34"/>
  <c r="A1011" i="34"/>
  <c r="J1010" i="34"/>
  <c r="I1010" i="34"/>
  <c r="H1010" i="34"/>
  <c r="A1010" i="34"/>
  <c r="D1010" i="34" s="1"/>
  <c r="J1009" i="34"/>
  <c r="I1009" i="34"/>
  <c r="H1009" i="34"/>
  <c r="A1009" i="34"/>
  <c r="C1009" i="34" s="1"/>
  <c r="J1008" i="34"/>
  <c r="I1008" i="34"/>
  <c r="H1008" i="34"/>
  <c r="A1008" i="34"/>
  <c r="C1008" i="34" s="1"/>
  <c r="J1007" i="34"/>
  <c r="I1007" i="34"/>
  <c r="H1007" i="34"/>
  <c r="A1007" i="34"/>
  <c r="D1007" i="34" s="1"/>
  <c r="J1006" i="34"/>
  <c r="I1006" i="34"/>
  <c r="H1006" i="34"/>
  <c r="A1006" i="34"/>
  <c r="C1006" i="34" s="1"/>
  <c r="J1005" i="34"/>
  <c r="I1005" i="34"/>
  <c r="H1005" i="34"/>
  <c r="A1005" i="34"/>
  <c r="J1004" i="34"/>
  <c r="I1004" i="34"/>
  <c r="H1004" i="34"/>
  <c r="A1004" i="34"/>
  <c r="D1004" i="34" s="1"/>
  <c r="J1003" i="34"/>
  <c r="I1003" i="34"/>
  <c r="H1003" i="34"/>
  <c r="A1003" i="34"/>
  <c r="J1002" i="34"/>
  <c r="I1002" i="34"/>
  <c r="H1002" i="34"/>
  <c r="A1002" i="34"/>
  <c r="C1002" i="34" s="1"/>
  <c r="J1001" i="34"/>
  <c r="I1001" i="34"/>
  <c r="H1001" i="34"/>
  <c r="A1001" i="34"/>
  <c r="B1001" i="34" s="1"/>
  <c r="J1000" i="34"/>
  <c r="I1000" i="34"/>
  <c r="H1000" i="34"/>
  <c r="A1000" i="34"/>
  <c r="C1000" i="34" s="1"/>
  <c r="J999" i="34"/>
  <c r="I999" i="34"/>
  <c r="H999" i="34"/>
  <c r="A999" i="34"/>
  <c r="J998" i="34"/>
  <c r="I998" i="34"/>
  <c r="H998" i="34"/>
  <c r="A998" i="34"/>
  <c r="D998" i="34" s="1"/>
  <c r="J997" i="34"/>
  <c r="I997" i="34"/>
  <c r="H997" i="34"/>
  <c r="A997" i="34"/>
  <c r="J996" i="34"/>
  <c r="I996" i="34"/>
  <c r="H996" i="34"/>
  <c r="A996" i="34"/>
  <c r="C996" i="34" s="1"/>
  <c r="J995" i="34"/>
  <c r="I995" i="34"/>
  <c r="H995" i="34"/>
  <c r="A995" i="34"/>
  <c r="J994" i="34"/>
  <c r="I994" i="34"/>
  <c r="H994" i="34"/>
  <c r="A994" i="34"/>
  <c r="J993" i="34"/>
  <c r="I993" i="34"/>
  <c r="H993" i="34"/>
  <c r="A993" i="34"/>
  <c r="C993" i="34" s="1"/>
  <c r="J992" i="34"/>
  <c r="I992" i="34"/>
  <c r="H992" i="34"/>
  <c r="A992" i="34"/>
  <c r="D992" i="34" s="1"/>
  <c r="J991" i="34"/>
  <c r="I991" i="34"/>
  <c r="H991" i="34"/>
  <c r="A991" i="34"/>
  <c r="J990" i="34"/>
  <c r="I990" i="34"/>
  <c r="H990" i="34"/>
  <c r="A990" i="34"/>
  <c r="J989" i="34"/>
  <c r="I989" i="34"/>
  <c r="H989" i="34"/>
  <c r="A989" i="34"/>
  <c r="C989" i="34" s="1"/>
  <c r="J988" i="34"/>
  <c r="I988" i="34"/>
  <c r="H988" i="34"/>
  <c r="A988" i="34"/>
  <c r="C988" i="34" s="1"/>
  <c r="J987" i="34"/>
  <c r="I987" i="34"/>
  <c r="H987" i="34"/>
  <c r="A987" i="34"/>
  <c r="D987" i="34" s="1"/>
  <c r="J986" i="34"/>
  <c r="I986" i="34"/>
  <c r="H986" i="34"/>
  <c r="A986" i="34"/>
  <c r="D986" i="34" s="1"/>
  <c r="J985" i="34"/>
  <c r="I985" i="34"/>
  <c r="H985" i="34"/>
  <c r="A985" i="34"/>
  <c r="J984" i="34"/>
  <c r="I984" i="34"/>
  <c r="H984" i="34"/>
  <c r="A984" i="34"/>
  <c r="C984" i="34" s="1"/>
  <c r="J983" i="34"/>
  <c r="I983" i="34"/>
  <c r="H983" i="34"/>
  <c r="A983" i="34"/>
  <c r="D983" i="34" s="1"/>
  <c r="J982" i="34"/>
  <c r="I982" i="34"/>
  <c r="H982" i="34"/>
  <c r="A982" i="34"/>
  <c r="J981" i="34"/>
  <c r="I981" i="34"/>
  <c r="H981" i="34"/>
  <c r="A981" i="34"/>
  <c r="J980" i="34"/>
  <c r="I980" i="34"/>
  <c r="H980" i="34"/>
  <c r="A980" i="34"/>
  <c r="J979" i="34"/>
  <c r="I979" i="34"/>
  <c r="H979" i="34"/>
  <c r="A979" i="34"/>
  <c r="D979" i="34" s="1"/>
  <c r="J978" i="34"/>
  <c r="I978" i="34"/>
  <c r="H978" i="34"/>
  <c r="A978" i="34"/>
  <c r="J977" i="34"/>
  <c r="I977" i="34"/>
  <c r="H977" i="34"/>
  <c r="A977" i="34"/>
  <c r="D977" i="34" s="1"/>
  <c r="J976" i="34"/>
  <c r="I976" i="34"/>
  <c r="H976" i="34"/>
  <c r="A976" i="34"/>
  <c r="C976" i="34" s="1"/>
  <c r="J975" i="34"/>
  <c r="I975" i="34"/>
  <c r="H975" i="34"/>
  <c r="A975" i="34"/>
  <c r="C975" i="34" s="1"/>
  <c r="J974" i="34"/>
  <c r="I974" i="34"/>
  <c r="H974" i="34"/>
  <c r="A974" i="34"/>
  <c r="D974" i="34" s="1"/>
  <c r="J973" i="34"/>
  <c r="I973" i="34"/>
  <c r="H973" i="34"/>
  <c r="A973" i="34"/>
  <c r="J972" i="34"/>
  <c r="I972" i="34"/>
  <c r="H972" i="34"/>
  <c r="A972" i="34"/>
  <c r="C972" i="34" s="1"/>
  <c r="J971" i="34"/>
  <c r="I971" i="34"/>
  <c r="H971" i="34"/>
  <c r="A971" i="34"/>
  <c r="B971" i="34" s="1"/>
  <c r="J970" i="34"/>
  <c r="I970" i="34"/>
  <c r="H970" i="34"/>
  <c r="A970" i="34"/>
  <c r="J969" i="34"/>
  <c r="I969" i="34"/>
  <c r="H969" i="34"/>
  <c r="A969" i="34"/>
  <c r="J968" i="34"/>
  <c r="I968" i="34"/>
  <c r="H968" i="34"/>
  <c r="A968" i="34"/>
  <c r="D968" i="34" s="1"/>
  <c r="J967" i="34"/>
  <c r="I967" i="34"/>
  <c r="H967" i="34"/>
  <c r="A967" i="34"/>
  <c r="J966" i="34"/>
  <c r="I966" i="34"/>
  <c r="H966" i="34"/>
  <c r="A966" i="34"/>
  <c r="C966" i="34" s="1"/>
  <c r="J965" i="34"/>
  <c r="I965" i="34"/>
  <c r="H965" i="34"/>
  <c r="A965" i="34"/>
  <c r="J964" i="34"/>
  <c r="I964" i="34"/>
  <c r="H964" i="34"/>
  <c r="A964" i="34"/>
  <c r="C964" i="34" s="1"/>
  <c r="J963" i="34"/>
  <c r="I963" i="34"/>
  <c r="H963" i="34"/>
  <c r="A963" i="34"/>
  <c r="J962" i="34"/>
  <c r="I962" i="34"/>
  <c r="H962" i="34"/>
  <c r="A962" i="34"/>
  <c r="C962" i="34" s="1"/>
  <c r="J961" i="34"/>
  <c r="I961" i="34"/>
  <c r="H961" i="34"/>
  <c r="A961" i="34"/>
  <c r="J960" i="34"/>
  <c r="I960" i="34"/>
  <c r="H960" i="34"/>
  <c r="A960" i="34"/>
  <c r="C960" i="34" s="1"/>
  <c r="J959" i="34"/>
  <c r="I959" i="34"/>
  <c r="H959" i="34"/>
  <c r="A959" i="34"/>
  <c r="C959" i="34" s="1"/>
  <c r="J958" i="34"/>
  <c r="I958" i="34"/>
  <c r="H958" i="34"/>
  <c r="A958" i="34"/>
  <c r="C958" i="34" s="1"/>
  <c r="J957" i="34"/>
  <c r="I957" i="34"/>
  <c r="H957" i="34"/>
  <c r="A957" i="34"/>
  <c r="B957" i="34" s="1"/>
  <c r="J956" i="34"/>
  <c r="I956" i="34"/>
  <c r="H956" i="34"/>
  <c r="A956" i="34"/>
  <c r="D956" i="34" s="1"/>
  <c r="J955" i="34"/>
  <c r="I955" i="34"/>
  <c r="H955" i="34"/>
  <c r="A955" i="34"/>
  <c r="J954" i="34"/>
  <c r="I954" i="34"/>
  <c r="H954" i="34"/>
  <c r="A954" i="34"/>
  <c r="C954" i="34" s="1"/>
  <c r="J953" i="34"/>
  <c r="I953" i="34"/>
  <c r="H953" i="34"/>
  <c r="A953" i="34"/>
  <c r="J952" i="34"/>
  <c r="I952" i="34"/>
  <c r="H952" i="34"/>
  <c r="A952" i="34"/>
  <c r="C952" i="34" s="1"/>
  <c r="J951" i="34"/>
  <c r="I951" i="34"/>
  <c r="H951" i="34"/>
  <c r="A951" i="34"/>
  <c r="J950" i="34"/>
  <c r="I950" i="34"/>
  <c r="H950" i="34"/>
  <c r="A950" i="34"/>
  <c r="C950" i="34" s="1"/>
  <c r="J949" i="34"/>
  <c r="I949" i="34"/>
  <c r="H949" i="34"/>
  <c r="A949" i="34"/>
  <c r="J948" i="34"/>
  <c r="I948" i="34"/>
  <c r="H948" i="34"/>
  <c r="A948" i="34"/>
  <c r="C948" i="34" s="1"/>
  <c r="J947" i="34"/>
  <c r="I947" i="34"/>
  <c r="H947" i="34"/>
  <c r="A947" i="34"/>
  <c r="J946" i="34"/>
  <c r="I946" i="34"/>
  <c r="H946" i="34"/>
  <c r="A946" i="34"/>
  <c r="C946" i="34" s="1"/>
  <c r="J945" i="34"/>
  <c r="I945" i="34"/>
  <c r="H945" i="34"/>
  <c r="A945" i="34"/>
  <c r="C945" i="34" s="1"/>
  <c r="J944" i="34"/>
  <c r="I944" i="34"/>
  <c r="H944" i="34"/>
  <c r="A944" i="34"/>
  <c r="J943" i="34"/>
  <c r="I943" i="34"/>
  <c r="H943" i="34"/>
  <c r="A943" i="34"/>
  <c r="C943" i="34" s="1"/>
  <c r="J942" i="34"/>
  <c r="I942" i="34"/>
  <c r="H942" i="34"/>
  <c r="A942" i="34"/>
  <c r="C942" i="34" s="1"/>
  <c r="J941" i="34"/>
  <c r="I941" i="34"/>
  <c r="H941" i="34"/>
  <c r="A941" i="34"/>
  <c r="D941" i="34" s="1"/>
  <c r="J940" i="34"/>
  <c r="I940" i="34"/>
  <c r="H940" i="34"/>
  <c r="A940" i="34"/>
  <c r="C940" i="34" s="1"/>
  <c r="J939" i="34"/>
  <c r="I939" i="34"/>
  <c r="H939" i="34"/>
  <c r="A939" i="34"/>
  <c r="B939" i="34" s="1"/>
  <c r="J938" i="34"/>
  <c r="I938" i="34"/>
  <c r="H938" i="34"/>
  <c r="A938" i="34"/>
  <c r="J937" i="34"/>
  <c r="I937" i="34"/>
  <c r="H937" i="34"/>
  <c r="A937" i="34"/>
  <c r="J936" i="34"/>
  <c r="I936" i="34"/>
  <c r="H936" i="34"/>
  <c r="A936" i="34"/>
  <c r="C936" i="34" s="1"/>
  <c r="J935" i="34"/>
  <c r="I935" i="34"/>
  <c r="H935" i="34"/>
  <c r="A935" i="34"/>
  <c r="C935" i="34" s="1"/>
  <c r="J934" i="34"/>
  <c r="I934" i="34"/>
  <c r="H934" i="34"/>
  <c r="A934" i="34"/>
  <c r="J933" i="34"/>
  <c r="I933" i="34"/>
  <c r="H933" i="34"/>
  <c r="A933" i="34"/>
  <c r="J932" i="34"/>
  <c r="I932" i="34"/>
  <c r="H932" i="34"/>
  <c r="A932" i="34"/>
  <c r="J931" i="34"/>
  <c r="I931" i="34"/>
  <c r="H931" i="34"/>
  <c r="A931" i="34"/>
  <c r="C931" i="34" s="1"/>
  <c r="J930" i="34"/>
  <c r="I930" i="34"/>
  <c r="H930" i="34"/>
  <c r="A930" i="34"/>
  <c r="C930" i="34" s="1"/>
  <c r="J929" i="34"/>
  <c r="I929" i="34"/>
  <c r="H929" i="34"/>
  <c r="A929" i="34"/>
  <c r="J928" i="34"/>
  <c r="I928" i="34"/>
  <c r="H928" i="34"/>
  <c r="A928" i="34"/>
  <c r="C928" i="34" s="1"/>
  <c r="J927" i="34"/>
  <c r="I927" i="34"/>
  <c r="H927" i="34"/>
  <c r="A927" i="34"/>
  <c r="B927" i="34" s="1"/>
  <c r="J926" i="34"/>
  <c r="I926" i="34"/>
  <c r="H926" i="34"/>
  <c r="A926" i="34"/>
  <c r="J925" i="34"/>
  <c r="I925" i="34"/>
  <c r="H925" i="34"/>
  <c r="A925" i="34"/>
  <c r="J924" i="34"/>
  <c r="I924" i="34"/>
  <c r="H924" i="34"/>
  <c r="A924" i="34"/>
  <c r="C924" i="34" s="1"/>
  <c r="J923" i="34"/>
  <c r="I923" i="34"/>
  <c r="H923" i="34"/>
  <c r="A923" i="34"/>
  <c r="B923" i="34" s="1"/>
  <c r="J922" i="34"/>
  <c r="I922" i="34"/>
  <c r="H922" i="34"/>
  <c r="A922" i="34"/>
  <c r="J921" i="34"/>
  <c r="I921" i="34"/>
  <c r="H921" i="34"/>
  <c r="A921" i="34"/>
  <c r="D921" i="34" s="1"/>
  <c r="J920" i="34"/>
  <c r="I920" i="34"/>
  <c r="H920" i="34"/>
  <c r="A920" i="34"/>
  <c r="D920" i="34" s="1"/>
  <c r="J919" i="34"/>
  <c r="I919" i="34"/>
  <c r="H919" i="34"/>
  <c r="A919" i="34"/>
  <c r="C919" i="34" s="1"/>
  <c r="J918" i="34"/>
  <c r="I918" i="34"/>
  <c r="H918" i="34"/>
  <c r="A918" i="34"/>
  <c r="J917" i="34"/>
  <c r="I917" i="34"/>
  <c r="H917" i="34"/>
  <c r="A917" i="34"/>
  <c r="B917" i="34" s="1"/>
  <c r="J916" i="34"/>
  <c r="I916" i="34"/>
  <c r="H916" i="34"/>
  <c r="A916" i="34"/>
  <c r="C916" i="34" s="1"/>
  <c r="J915" i="34"/>
  <c r="I915" i="34"/>
  <c r="H915" i="34"/>
  <c r="A915" i="34"/>
  <c r="D915" i="34" s="1"/>
  <c r="J914" i="34"/>
  <c r="I914" i="34"/>
  <c r="H914" i="34"/>
  <c r="A914" i="34"/>
  <c r="J913" i="34"/>
  <c r="I913" i="34"/>
  <c r="H913" i="34"/>
  <c r="A913" i="34"/>
  <c r="J912" i="34"/>
  <c r="I912" i="34"/>
  <c r="H912" i="34"/>
  <c r="A912" i="34"/>
  <c r="C912" i="34" s="1"/>
  <c r="J911" i="34"/>
  <c r="I911" i="34"/>
  <c r="H911" i="34"/>
  <c r="A911" i="34"/>
  <c r="B911" i="34" s="1"/>
  <c r="J910" i="34"/>
  <c r="I910" i="34"/>
  <c r="H910" i="34"/>
  <c r="A910" i="34"/>
  <c r="J909" i="34"/>
  <c r="I909" i="34"/>
  <c r="H909" i="34"/>
  <c r="A909" i="34"/>
  <c r="C909" i="34" s="1"/>
  <c r="J908" i="34"/>
  <c r="I908" i="34"/>
  <c r="H908" i="34"/>
  <c r="A908" i="34"/>
  <c r="D908" i="34" s="1"/>
  <c r="J907" i="34"/>
  <c r="I907" i="34"/>
  <c r="H907" i="34"/>
  <c r="A907" i="34"/>
  <c r="J906" i="34"/>
  <c r="I906" i="34"/>
  <c r="H906" i="34"/>
  <c r="A906" i="34"/>
  <c r="J905" i="34"/>
  <c r="I905" i="34"/>
  <c r="H905" i="34"/>
  <c r="A905" i="34"/>
  <c r="B905" i="34" s="1"/>
  <c r="J904" i="34"/>
  <c r="I904" i="34"/>
  <c r="H904" i="34"/>
  <c r="A904" i="34"/>
  <c r="C904" i="34" s="1"/>
  <c r="J903" i="34"/>
  <c r="I903" i="34"/>
  <c r="H903" i="34"/>
  <c r="A903" i="34"/>
  <c r="D903" i="34" s="1"/>
  <c r="J902" i="34"/>
  <c r="I902" i="34"/>
  <c r="H902" i="34"/>
  <c r="A902" i="34"/>
  <c r="J901" i="34"/>
  <c r="I901" i="34"/>
  <c r="H901" i="34"/>
  <c r="A901" i="34"/>
  <c r="J900" i="34"/>
  <c r="I900" i="34"/>
  <c r="H900" i="34"/>
  <c r="A900" i="34"/>
  <c r="C900" i="34" s="1"/>
  <c r="J899" i="34"/>
  <c r="I899" i="34"/>
  <c r="H899" i="34"/>
  <c r="A899" i="34"/>
  <c r="C899" i="34" s="1"/>
  <c r="J898" i="34"/>
  <c r="I898" i="34"/>
  <c r="H898" i="34"/>
  <c r="A898" i="34"/>
  <c r="C898" i="34" s="1"/>
  <c r="J897" i="34"/>
  <c r="I897" i="34"/>
  <c r="H897" i="34"/>
  <c r="A897" i="34"/>
  <c r="D897" i="34" s="1"/>
  <c r="J896" i="34"/>
  <c r="I896" i="34"/>
  <c r="H896" i="34"/>
  <c r="A896" i="34"/>
  <c r="D896" i="34" s="1"/>
  <c r="J895" i="34"/>
  <c r="I895" i="34"/>
  <c r="H895" i="34"/>
  <c r="A895" i="34"/>
  <c r="C895" i="34" s="1"/>
  <c r="J894" i="34"/>
  <c r="I894" i="34"/>
  <c r="H894" i="34"/>
  <c r="A894" i="34"/>
  <c r="C894" i="34" s="1"/>
  <c r="J893" i="34"/>
  <c r="I893" i="34"/>
  <c r="H893" i="34"/>
  <c r="A893" i="34"/>
  <c r="D893" i="34" s="1"/>
  <c r="J892" i="34"/>
  <c r="I892" i="34"/>
  <c r="H892" i="34"/>
  <c r="A892" i="34"/>
  <c r="C892" i="34" s="1"/>
  <c r="J891" i="34"/>
  <c r="I891" i="34"/>
  <c r="H891" i="34"/>
  <c r="A891" i="34"/>
  <c r="D891" i="34" s="1"/>
  <c r="J890" i="34"/>
  <c r="I890" i="34"/>
  <c r="H890" i="34"/>
  <c r="A890" i="34"/>
  <c r="B890" i="34" s="1"/>
  <c r="J889" i="34"/>
  <c r="I889" i="34"/>
  <c r="H889" i="34"/>
  <c r="A889" i="34"/>
  <c r="J888" i="34"/>
  <c r="I888" i="34"/>
  <c r="H888" i="34"/>
  <c r="A888" i="34"/>
  <c r="J887" i="34"/>
  <c r="I887" i="34"/>
  <c r="H887" i="34"/>
  <c r="A887" i="34"/>
  <c r="D887" i="34" s="1"/>
  <c r="J886" i="34"/>
  <c r="I886" i="34"/>
  <c r="H886" i="34"/>
  <c r="A886" i="34"/>
  <c r="D886" i="34" s="1"/>
  <c r="J885" i="34"/>
  <c r="I885" i="34"/>
  <c r="H885" i="34"/>
  <c r="A885" i="34"/>
  <c r="J884" i="34"/>
  <c r="I884" i="34"/>
  <c r="H884" i="34"/>
  <c r="A884" i="34"/>
  <c r="D884" i="34" s="1"/>
  <c r="J883" i="34"/>
  <c r="I883" i="34"/>
  <c r="H883" i="34"/>
  <c r="A883" i="34"/>
  <c r="C883" i="34" s="1"/>
  <c r="J882" i="34"/>
  <c r="I882" i="34"/>
  <c r="H882" i="34"/>
  <c r="A882" i="34"/>
  <c r="D882" i="34" s="1"/>
  <c r="J881" i="34"/>
  <c r="I881" i="34"/>
  <c r="H881" i="34"/>
  <c r="A881" i="34"/>
  <c r="D881" i="34" s="1"/>
  <c r="J880" i="34"/>
  <c r="I880" i="34"/>
  <c r="H880" i="34"/>
  <c r="A880" i="34"/>
  <c r="D880" i="34" s="1"/>
  <c r="J879" i="34"/>
  <c r="I879" i="34"/>
  <c r="H879" i="34"/>
  <c r="A879" i="34"/>
  <c r="C879" i="34" s="1"/>
  <c r="J878" i="34"/>
  <c r="I878" i="34"/>
  <c r="H878" i="34"/>
  <c r="A878" i="34"/>
  <c r="J877" i="34"/>
  <c r="I877" i="34"/>
  <c r="H877" i="34"/>
  <c r="A877" i="34"/>
  <c r="B877" i="34" s="1"/>
  <c r="J876" i="34"/>
  <c r="I876" i="34"/>
  <c r="H876" i="34"/>
  <c r="A876" i="34"/>
  <c r="J875" i="34"/>
  <c r="I875" i="34"/>
  <c r="H875" i="34"/>
  <c r="A875" i="34"/>
  <c r="D875" i="34" s="1"/>
  <c r="J874" i="34"/>
  <c r="I874" i="34"/>
  <c r="H874" i="34"/>
  <c r="A874" i="34"/>
  <c r="D874" i="34" s="1"/>
  <c r="J873" i="34"/>
  <c r="I873" i="34"/>
  <c r="H873" i="34"/>
  <c r="A873" i="34"/>
  <c r="C873" i="34" s="1"/>
  <c r="J872" i="34"/>
  <c r="I872" i="34"/>
  <c r="H872" i="34"/>
  <c r="A872" i="34"/>
  <c r="D872" i="34" s="1"/>
  <c r="J871" i="34"/>
  <c r="I871" i="34"/>
  <c r="H871" i="34"/>
  <c r="A871" i="34"/>
  <c r="B871" i="34" s="1"/>
  <c r="J870" i="34"/>
  <c r="I870" i="34"/>
  <c r="H870" i="34"/>
  <c r="A870" i="34"/>
  <c r="D870" i="34" s="1"/>
  <c r="J869" i="34"/>
  <c r="I869" i="34"/>
  <c r="H869" i="34"/>
  <c r="A869" i="34"/>
  <c r="D869" i="34" s="1"/>
  <c r="J868" i="34"/>
  <c r="I868" i="34"/>
  <c r="H868" i="34"/>
  <c r="A868" i="34"/>
  <c r="D868" i="34" s="1"/>
  <c r="J867" i="34"/>
  <c r="I867" i="34"/>
  <c r="H867" i="34"/>
  <c r="A867" i="34"/>
  <c r="C867" i="34" s="1"/>
  <c r="J866" i="34"/>
  <c r="I866" i="34"/>
  <c r="H866" i="34"/>
  <c r="A866" i="34"/>
  <c r="B866" i="34" s="1"/>
  <c r="J865" i="34"/>
  <c r="I865" i="34"/>
  <c r="H865" i="34"/>
  <c r="A865" i="34"/>
  <c r="J864" i="34"/>
  <c r="I864" i="34"/>
  <c r="H864" i="34"/>
  <c r="A864" i="34"/>
  <c r="J863" i="34"/>
  <c r="I863" i="34"/>
  <c r="H863" i="34"/>
  <c r="A863" i="34"/>
  <c r="J862" i="34"/>
  <c r="I862" i="34"/>
  <c r="H862" i="34"/>
  <c r="A862" i="34"/>
  <c r="D862" i="34" s="1"/>
  <c r="J861" i="34"/>
  <c r="I861" i="34"/>
  <c r="H861" i="34"/>
  <c r="A861" i="34"/>
  <c r="C861" i="34" s="1"/>
  <c r="J860" i="34"/>
  <c r="I860" i="34"/>
  <c r="H860" i="34"/>
  <c r="A860" i="34"/>
  <c r="C860" i="34" s="1"/>
  <c r="J859" i="34"/>
  <c r="I859" i="34"/>
  <c r="H859" i="34"/>
  <c r="A859" i="34"/>
  <c r="J858" i="34"/>
  <c r="I858" i="34"/>
  <c r="H858" i="34"/>
  <c r="A858" i="34"/>
  <c r="D858" i="34" s="1"/>
  <c r="J857" i="34"/>
  <c r="I857" i="34"/>
  <c r="H857" i="34"/>
  <c r="A857" i="34"/>
  <c r="D857" i="34" s="1"/>
  <c r="J856" i="34"/>
  <c r="I856" i="34"/>
  <c r="H856" i="34"/>
  <c r="A856" i="34"/>
  <c r="D856" i="34" s="1"/>
  <c r="J855" i="34"/>
  <c r="I855" i="34"/>
  <c r="H855" i="34"/>
  <c r="A855" i="34"/>
  <c r="C855" i="34" s="1"/>
  <c r="J854" i="34"/>
  <c r="I854" i="34"/>
  <c r="H854" i="34"/>
  <c r="A854" i="34"/>
  <c r="C854" i="34" s="1"/>
  <c r="J853" i="34"/>
  <c r="I853" i="34"/>
  <c r="H853" i="34"/>
  <c r="A853" i="34"/>
  <c r="B853" i="34" s="1"/>
  <c r="J852" i="34"/>
  <c r="I852" i="34"/>
  <c r="H852" i="34"/>
  <c r="A852" i="34"/>
  <c r="D852" i="34" s="1"/>
  <c r="J851" i="34"/>
  <c r="I851" i="34"/>
  <c r="H851" i="34"/>
  <c r="A851" i="34"/>
  <c r="D851" i="34" s="1"/>
  <c r="J850" i="34"/>
  <c r="I850" i="34"/>
  <c r="H850" i="34"/>
  <c r="A850" i="34"/>
  <c r="D850" i="34" s="1"/>
  <c r="J849" i="34"/>
  <c r="I849" i="34"/>
  <c r="H849" i="34"/>
  <c r="A849" i="34"/>
  <c r="C849" i="34" s="1"/>
  <c r="J848" i="34"/>
  <c r="I848" i="34"/>
  <c r="H848" i="34"/>
  <c r="A848" i="34"/>
  <c r="J847" i="34"/>
  <c r="I847" i="34"/>
  <c r="H847" i="34"/>
  <c r="A847" i="34"/>
  <c r="B847" i="34" s="1"/>
  <c r="J846" i="34"/>
  <c r="I846" i="34"/>
  <c r="H846" i="34"/>
  <c r="A846" i="34"/>
  <c r="J845" i="34"/>
  <c r="I845" i="34"/>
  <c r="H845" i="34"/>
  <c r="A845" i="34"/>
  <c r="D845" i="34" s="1"/>
  <c r="J844" i="34"/>
  <c r="I844" i="34"/>
  <c r="H844" i="34"/>
  <c r="A844" i="34"/>
  <c r="D844" i="34" s="1"/>
  <c r="J843" i="34"/>
  <c r="I843" i="34"/>
  <c r="H843" i="34"/>
  <c r="A843" i="34"/>
  <c r="C843" i="34" s="1"/>
  <c r="J842" i="34"/>
  <c r="I842" i="34"/>
  <c r="H842" i="34"/>
  <c r="A842" i="34"/>
  <c r="D842" i="34" s="1"/>
  <c r="J841" i="34"/>
  <c r="I841" i="34"/>
  <c r="H841" i="34"/>
  <c r="A841" i="34"/>
  <c r="B841" i="34" s="1"/>
  <c r="J840" i="34"/>
  <c r="I840" i="34"/>
  <c r="H840" i="34"/>
  <c r="A840" i="34"/>
  <c r="D840" i="34" s="1"/>
  <c r="J839" i="34"/>
  <c r="I839" i="34"/>
  <c r="H839" i="34"/>
  <c r="A839" i="34"/>
  <c r="D839" i="34" s="1"/>
  <c r="J838" i="34"/>
  <c r="I838" i="34"/>
  <c r="H838" i="34"/>
  <c r="A838" i="34"/>
  <c r="C838" i="34" s="1"/>
  <c r="J837" i="34"/>
  <c r="I837" i="34"/>
  <c r="H837" i="34"/>
  <c r="A837" i="34"/>
  <c r="C837" i="34" s="1"/>
  <c r="J836" i="34"/>
  <c r="I836" i="34"/>
  <c r="H836" i="34"/>
  <c r="A836" i="34"/>
  <c r="D836" i="34" s="1"/>
  <c r="J835" i="34"/>
  <c r="I835" i="34"/>
  <c r="H835" i="34"/>
  <c r="A835" i="34"/>
  <c r="B835" i="34" s="1"/>
  <c r="J834" i="34"/>
  <c r="I834" i="34"/>
  <c r="H834" i="34"/>
  <c r="A834" i="34"/>
  <c r="J833" i="34"/>
  <c r="I833" i="34"/>
  <c r="H833" i="34"/>
  <c r="A833" i="34"/>
  <c r="D833" i="34" s="1"/>
  <c r="J832" i="34"/>
  <c r="I832" i="34"/>
  <c r="H832" i="34"/>
  <c r="A832" i="34"/>
  <c r="C832" i="34" s="1"/>
  <c r="J831" i="34"/>
  <c r="I831" i="34"/>
  <c r="H831" i="34"/>
  <c r="A831" i="34"/>
  <c r="J830" i="34"/>
  <c r="I830" i="34"/>
  <c r="H830" i="34"/>
  <c r="A830" i="34"/>
  <c r="D830" i="34" s="1"/>
  <c r="J829" i="34"/>
  <c r="I829" i="34"/>
  <c r="H829" i="34"/>
  <c r="A829" i="34"/>
  <c r="B829" i="34" s="1"/>
  <c r="J828" i="34"/>
  <c r="I828" i="34"/>
  <c r="H828" i="34"/>
  <c r="A828" i="34"/>
  <c r="D828" i="34" s="1"/>
  <c r="J827" i="34"/>
  <c r="I827" i="34"/>
  <c r="H827" i="34"/>
  <c r="A827" i="34"/>
  <c r="J826" i="34"/>
  <c r="I826" i="34"/>
  <c r="H826" i="34"/>
  <c r="A826" i="34"/>
  <c r="C826" i="34" s="1"/>
  <c r="J825" i="34"/>
  <c r="I825" i="34"/>
  <c r="H825" i="34"/>
  <c r="A825" i="34"/>
  <c r="J824" i="34"/>
  <c r="I824" i="34"/>
  <c r="H824" i="34"/>
  <c r="A824" i="34"/>
  <c r="C824" i="34" s="1"/>
  <c r="J823" i="34"/>
  <c r="I823" i="34"/>
  <c r="H823" i="34"/>
  <c r="A823" i="34"/>
  <c r="J822" i="34"/>
  <c r="I822" i="34"/>
  <c r="H822" i="34"/>
  <c r="A822" i="34"/>
  <c r="D822" i="34" s="1"/>
  <c r="J821" i="34"/>
  <c r="I821" i="34"/>
  <c r="H821" i="34"/>
  <c r="A821" i="34"/>
  <c r="J820" i="34"/>
  <c r="I820" i="34"/>
  <c r="H820" i="34"/>
  <c r="A820" i="34"/>
  <c r="D820" i="34" s="1"/>
  <c r="J819" i="34"/>
  <c r="I819" i="34"/>
  <c r="H819" i="34"/>
  <c r="A819" i="34"/>
  <c r="C819" i="34" s="1"/>
  <c r="J818" i="34"/>
  <c r="I818" i="34"/>
  <c r="H818" i="34"/>
  <c r="A818" i="34"/>
  <c r="D818" i="34" s="1"/>
  <c r="J817" i="34"/>
  <c r="I817" i="34"/>
  <c r="H817" i="34"/>
  <c r="A817" i="34"/>
  <c r="J816" i="34"/>
  <c r="I816" i="34"/>
  <c r="H816" i="34"/>
  <c r="A816" i="34"/>
  <c r="D816" i="34" s="1"/>
  <c r="J815" i="34"/>
  <c r="I815" i="34"/>
  <c r="H815" i="34"/>
  <c r="A815" i="34"/>
  <c r="D815" i="34" s="1"/>
  <c r="J814" i="34"/>
  <c r="I814" i="34"/>
  <c r="H814" i="34"/>
  <c r="A814" i="34"/>
  <c r="C814" i="34" s="1"/>
  <c r="J813" i="34"/>
  <c r="I813" i="34"/>
  <c r="H813" i="34"/>
  <c r="A813" i="34"/>
  <c r="C813" i="34" s="1"/>
  <c r="J812" i="34"/>
  <c r="I812" i="34"/>
  <c r="H812" i="34"/>
  <c r="A812" i="34"/>
  <c r="J811" i="34"/>
  <c r="I811" i="34"/>
  <c r="H811" i="34"/>
  <c r="A811" i="34"/>
  <c r="B811" i="34" s="1"/>
  <c r="J810" i="34"/>
  <c r="I810" i="34"/>
  <c r="H810" i="34"/>
  <c r="A810" i="34"/>
  <c r="D810" i="34" s="1"/>
  <c r="J809" i="34"/>
  <c r="I809" i="34"/>
  <c r="H809" i="34"/>
  <c r="A809" i="34"/>
  <c r="D809" i="34" s="1"/>
  <c r="J808" i="34"/>
  <c r="I808" i="34"/>
  <c r="H808" i="34"/>
  <c r="A808" i="34"/>
  <c r="C808" i="34" s="1"/>
  <c r="J807" i="34"/>
  <c r="I807" i="34"/>
  <c r="H807" i="34"/>
  <c r="A807" i="34"/>
  <c r="C807" i="34" s="1"/>
  <c r="J806" i="34"/>
  <c r="I806" i="34"/>
  <c r="H806" i="34"/>
  <c r="A806" i="34"/>
  <c r="C806" i="34" s="1"/>
  <c r="J805" i="34"/>
  <c r="I805" i="34"/>
  <c r="H805" i="34"/>
  <c r="A805" i="34"/>
  <c r="B805" i="34" s="1"/>
  <c r="J804" i="34"/>
  <c r="I804" i="34"/>
  <c r="H804" i="34"/>
  <c r="A804" i="34"/>
  <c r="D804" i="34" s="1"/>
  <c r="J803" i="34"/>
  <c r="I803" i="34"/>
  <c r="H803" i="34"/>
  <c r="A803" i="34"/>
  <c r="D803" i="34" s="1"/>
  <c r="J802" i="34"/>
  <c r="I802" i="34"/>
  <c r="H802" i="34"/>
  <c r="A802" i="34"/>
  <c r="C802" i="34" s="1"/>
  <c r="J801" i="34"/>
  <c r="I801" i="34"/>
  <c r="H801" i="34"/>
  <c r="A801" i="34"/>
  <c r="C801" i="34" s="1"/>
  <c r="J800" i="34"/>
  <c r="I800" i="34"/>
  <c r="H800" i="34"/>
  <c r="A800" i="34"/>
  <c r="C800" i="34" s="1"/>
  <c r="J799" i="34"/>
  <c r="I799" i="34"/>
  <c r="H799" i="34"/>
  <c r="A799" i="34"/>
  <c r="B799" i="34" s="1"/>
  <c r="J798" i="34"/>
  <c r="I798" i="34"/>
  <c r="H798" i="34"/>
  <c r="A798" i="34"/>
  <c r="D798" i="34" s="1"/>
  <c r="J797" i="34"/>
  <c r="I797" i="34"/>
  <c r="H797" i="34"/>
  <c r="A797" i="34"/>
  <c r="D797" i="34" s="1"/>
  <c r="J796" i="34"/>
  <c r="I796" i="34"/>
  <c r="H796" i="34"/>
  <c r="A796" i="34"/>
  <c r="C796" i="34" s="1"/>
  <c r="J795" i="34"/>
  <c r="I795" i="34"/>
  <c r="H795" i="34"/>
  <c r="A795" i="34"/>
  <c r="C795" i="34" s="1"/>
  <c r="J794" i="34"/>
  <c r="I794" i="34"/>
  <c r="H794" i="34"/>
  <c r="A794" i="34"/>
  <c r="C794" i="34" s="1"/>
  <c r="J793" i="34"/>
  <c r="I793" i="34"/>
  <c r="H793" i="34"/>
  <c r="A793" i="34"/>
  <c r="B793" i="34" s="1"/>
  <c r="J792" i="34"/>
  <c r="I792" i="34"/>
  <c r="H792" i="34"/>
  <c r="A792" i="34"/>
  <c r="D792" i="34" s="1"/>
  <c r="J791" i="34"/>
  <c r="I791" i="34"/>
  <c r="H791" i="34"/>
  <c r="A791" i="34"/>
  <c r="D791" i="34" s="1"/>
  <c r="J790" i="34"/>
  <c r="I790" i="34"/>
  <c r="H790" i="34"/>
  <c r="A790" i="34"/>
  <c r="J789" i="34"/>
  <c r="I789" i="34"/>
  <c r="H789" i="34"/>
  <c r="A789" i="34"/>
  <c r="C789" i="34" s="1"/>
  <c r="J788" i="34"/>
  <c r="I788" i="34"/>
  <c r="H788" i="34"/>
  <c r="A788" i="34"/>
  <c r="C788" i="34" s="1"/>
  <c r="J787" i="34"/>
  <c r="I787" i="34"/>
  <c r="H787" i="34"/>
  <c r="A787" i="34"/>
  <c r="B787" i="34" s="1"/>
  <c r="J786" i="34"/>
  <c r="I786" i="34"/>
  <c r="H786" i="34"/>
  <c r="A786" i="34"/>
  <c r="D786" i="34" s="1"/>
  <c r="J785" i="34"/>
  <c r="I785" i="34"/>
  <c r="H785" i="34"/>
  <c r="A785" i="34"/>
  <c r="J784" i="34"/>
  <c r="I784" i="34"/>
  <c r="H784" i="34"/>
  <c r="A784" i="34"/>
  <c r="C784" i="34" s="1"/>
  <c r="J783" i="34"/>
  <c r="I783" i="34"/>
  <c r="H783" i="34"/>
  <c r="A783" i="34"/>
  <c r="C783" i="34" s="1"/>
  <c r="J782" i="34"/>
  <c r="I782" i="34"/>
  <c r="H782" i="34"/>
  <c r="A782" i="34"/>
  <c r="D782" i="34" s="1"/>
  <c r="J781" i="34"/>
  <c r="I781" i="34"/>
  <c r="H781" i="34"/>
  <c r="A781" i="34"/>
  <c r="B781" i="34" s="1"/>
  <c r="J780" i="34"/>
  <c r="I780" i="34"/>
  <c r="H780" i="34"/>
  <c r="A780" i="34"/>
  <c r="D780" i="34" s="1"/>
  <c r="J779" i="34"/>
  <c r="I779" i="34"/>
  <c r="H779" i="34"/>
  <c r="A779" i="34"/>
  <c r="J778" i="34"/>
  <c r="I778" i="34"/>
  <c r="H778" i="34"/>
  <c r="A778" i="34"/>
  <c r="C778" i="34" s="1"/>
  <c r="J777" i="34"/>
  <c r="I777" i="34"/>
  <c r="H777" i="34"/>
  <c r="A777" i="34"/>
  <c r="C777" i="34" s="1"/>
  <c r="J776" i="34"/>
  <c r="I776" i="34"/>
  <c r="H776" i="34"/>
  <c r="A776" i="34"/>
  <c r="C776" i="34" s="1"/>
  <c r="J775" i="34"/>
  <c r="I775" i="34"/>
  <c r="H775" i="34"/>
  <c r="A775" i="34"/>
  <c r="J774" i="34"/>
  <c r="I774" i="34"/>
  <c r="H774" i="34"/>
  <c r="A774" i="34"/>
  <c r="D774" i="34" s="1"/>
  <c r="J773" i="34"/>
  <c r="I773" i="34"/>
  <c r="H773" i="34"/>
  <c r="A773" i="34"/>
  <c r="J772" i="34"/>
  <c r="I772" i="34"/>
  <c r="H772" i="34"/>
  <c r="A772" i="34"/>
  <c r="C772" i="34" s="1"/>
  <c r="J771" i="34"/>
  <c r="I771" i="34"/>
  <c r="H771" i="34"/>
  <c r="A771" i="34"/>
  <c r="J770" i="34"/>
  <c r="I770" i="34"/>
  <c r="H770" i="34"/>
  <c r="A770" i="34"/>
  <c r="B770" i="34" s="1"/>
  <c r="J769" i="34"/>
  <c r="I769" i="34"/>
  <c r="H769" i="34"/>
  <c r="A769" i="34"/>
  <c r="J768" i="34"/>
  <c r="I768" i="34"/>
  <c r="H768" i="34"/>
  <c r="A768" i="34"/>
  <c r="D768" i="34" s="1"/>
  <c r="J767" i="34"/>
  <c r="I767" i="34"/>
  <c r="H767" i="34"/>
  <c r="A767" i="34"/>
  <c r="J766" i="34"/>
  <c r="I766" i="34"/>
  <c r="H766" i="34"/>
  <c r="A766" i="34"/>
  <c r="J765" i="34"/>
  <c r="I765" i="34"/>
  <c r="H765" i="34"/>
  <c r="A765" i="34"/>
  <c r="C765" i="34" s="1"/>
  <c r="J764" i="34"/>
  <c r="I764" i="34"/>
  <c r="H764" i="34"/>
  <c r="A764" i="34"/>
  <c r="C764" i="34" s="1"/>
  <c r="J763" i="34"/>
  <c r="I763" i="34"/>
  <c r="H763" i="34"/>
  <c r="A763" i="34"/>
  <c r="J762" i="34"/>
  <c r="I762" i="34"/>
  <c r="H762" i="34"/>
  <c r="A762" i="34"/>
  <c r="D762" i="34" s="1"/>
  <c r="J761" i="34"/>
  <c r="I761" i="34"/>
  <c r="H761" i="34"/>
  <c r="A761" i="34"/>
  <c r="J760" i="34"/>
  <c r="I760" i="34"/>
  <c r="H760" i="34"/>
  <c r="A760" i="34"/>
  <c r="D760" i="34" s="1"/>
  <c r="J759" i="34"/>
  <c r="I759" i="34"/>
  <c r="H759" i="34"/>
  <c r="A759" i="34"/>
  <c r="C759" i="34" s="1"/>
  <c r="J758" i="34"/>
  <c r="I758" i="34"/>
  <c r="H758" i="34"/>
  <c r="A758" i="34"/>
  <c r="D758" i="34" s="1"/>
  <c r="J757" i="34"/>
  <c r="I757" i="34"/>
  <c r="H757" i="34"/>
  <c r="A757" i="34"/>
  <c r="B757" i="34" s="1"/>
  <c r="J756" i="34"/>
  <c r="I756" i="34"/>
  <c r="H756" i="34"/>
  <c r="A756" i="34"/>
  <c r="D756" i="34" s="1"/>
  <c r="J755" i="34"/>
  <c r="I755" i="34"/>
  <c r="H755" i="34"/>
  <c r="A755" i="34"/>
  <c r="B755" i="34" s="1"/>
  <c r="J754" i="34"/>
  <c r="I754" i="34"/>
  <c r="H754" i="34"/>
  <c r="A754" i="34"/>
  <c r="J753" i="34"/>
  <c r="I753" i="34"/>
  <c r="H753" i="34"/>
  <c r="A753" i="34"/>
  <c r="J752" i="34"/>
  <c r="I752" i="34"/>
  <c r="H752" i="34"/>
  <c r="A752" i="34"/>
  <c r="B752" i="34" s="1"/>
  <c r="J751" i="34"/>
  <c r="I751" i="34"/>
  <c r="H751" i="34"/>
  <c r="A751" i="34"/>
  <c r="B751" i="34" s="1"/>
  <c r="J750" i="34"/>
  <c r="I750" i="34"/>
  <c r="H750" i="34"/>
  <c r="A750" i="34"/>
  <c r="D750" i="34" s="1"/>
  <c r="J749" i="34"/>
  <c r="I749" i="34"/>
  <c r="H749" i="34"/>
  <c r="A749" i="34"/>
  <c r="B749" i="34" s="1"/>
  <c r="J748" i="34"/>
  <c r="I748" i="34"/>
  <c r="H748" i="34"/>
  <c r="A748" i="34"/>
  <c r="D748" i="34" s="1"/>
  <c r="J747" i="34"/>
  <c r="I747" i="34"/>
  <c r="H747" i="34"/>
  <c r="A747" i="34"/>
  <c r="C747" i="34" s="1"/>
  <c r="J746" i="34"/>
  <c r="I746" i="34"/>
  <c r="H746" i="34"/>
  <c r="A746" i="34"/>
  <c r="D746" i="34" s="1"/>
  <c r="J745" i="34"/>
  <c r="I745" i="34"/>
  <c r="H745" i="34"/>
  <c r="A745" i="34"/>
  <c r="D745" i="34" s="1"/>
  <c r="J744" i="34"/>
  <c r="I744" i="34"/>
  <c r="H744" i="34"/>
  <c r="A744" i="34"/>
  <c r="J743" i="34"/>
  <c r="I743" i="34"/>
  <c r="H743" i="34"/>
  <c r="A743" i="34"/>
  <c r="C743" i="34" s="1"/>
  <c r="J742" i="34"/>
  <c r="I742" i="34"/>
  <c r="H742" i="34"/>
  <c r="A742" i="34"/>
  <c r="J741" i="34"/>
  <c r="I741" i="34"/>
  <c r="H741" i="34"/>
  <c r="A741" i="34"/>
  <c r="C741" i="34" s="1"/>
  <c r="J740" i="34"/>
  <c r="I740" i="34"/>
  <c r="H740" i="34"/>
  <c r="A740" i="34"/>
  <c r="D740" i="34" s="1"/>
  <c r="J739" i="34"/>
  <c r="I739" i="34"/>
  <c r="H739" i="34"/>
  <c r="A739" i="34"/>
  <c r="C739" i="34" s="1"/>
  <c r="J738" i="34"/>
  <c r="I738" i="34"/>
  <c r="H738" i="34"/>
  <c r="A738" i="34"/>
  <c r="B738" i="34" s="1"/>
  <c r="J737" i="34"/>
  <c r="I737" i="34"/>
  <c r="H737" i="34"/>
  <c r="A737" i="34"/>
  <c r="D737" i="34" s="1"/>
  <c r="J736" i="34"/>
  <c r="I736" i="34"/>
  <c r="H736" i="34"/>
  <c r="A736" i="34"/>
  <c r="J735" i="34"/>
  <c r="I735" i="34"/>
  <c r="H735" i="34"/>
  <c r="A735" i="34"/>
  <c r="C735" i="34" s="1"/>
  <c r="J734" i="34"/>
  <c r="I734" i="34"/>
  <c r="H734" i="34"/>
  <c r="A734" i="34"/>
  <c r="B734" i="34" s="1"/>
  <c r="J733" i="34"/>
  <c r="I733" i="34"/>
  <c r="H733" i="34"/>
  <c r="A733" i="34"/>
  <c r="D733" i="34" s="1"/>
  <c r="J732" i="34"/>
  <c r="I732" i="34"/>
  <c r="H732" i="34"/>
  <c r="A732" i="34"/>
  <c r="C732" i="34" s="1"/>
  <c r="J731" i="34"/>
  <c r="I731" i="34"/>
  <c r="H731" i="34"/>
  <c r="A731" i="34"/>
  <c r="D731" i="34" s="1"/>
  <c r="J730" i="34"/>
  <c r="I730" i="34"/>
  <c r="H730" i="34"/>
  <c r="A730" i="34"/>
  <c r="D730" i="34" s="1"/>
  <c r="J729" i="34"/>
  <c r="I729" i="34"/>
  <c r="H729" i="34"/>
  <c r="A729" i="34"/>
  <c r="J728" i="34"/>
  <c r="I728" i="34"/>
  <c r="H728" i="34"/>
  <c r="A728" i="34"/>
  <c r="D728" i="34" s="1"/>
  <c r="J727" i="34"/>
  <c r="I727" i="34"/>
  <c r="H727" i="34"/>
  <c r="A727" i="34"/>
  <c r="J726" i="34"/>
  <c r="I726" i="34"/>
  <c r="H726" i="34"/>
  <c r="A726" i="34"/>
  <c r="C726" i="34" s="1"/>
  <c r="J725" i="34"/>
  <c r="I725" i="34"/>
  <c r="H725" i="34"/>
  <c r="A725" i="34"/>
  <c r="D725" i="34" s="1"/>
  <c r="J724" i="34"/>
  <c r="I724" i="34"/>
  <c r="H724" i="34"/>
  <c r="A724" i="34"/>
  <c r="J723" i="34"/>
  <c r="I723" i="34"/>
  <c r="H723" i="34"/>
  <c r="A723" i="34"/>
  <c r="J722" i="34"/>
  <c r="I722" i="34"/>
  <c r="H722" i="34"/>
  <c r="A722" i="34"/>
  <c r="D722" i="34" s="1"/>
  <c r="J721" i="34"/>
  <c r="I721" i="34"/>
  <c r="H721" i="34"/>
  <c r="A721" i="34"/>
  <c r="B721" i="34" s="1"/>
  <c r="J720" i="34"/>
  <c r="I720" i="34"/>
  <c r="H720" i="34"/>
  <c r="A720" i="34"/>
  <c r="C720" i="34" s="1"/>
  <c r="J719" i="34"/>
  <c r="I719" i="34"/>
  <c r="H719" i="34"/>
  <c r="A719" i="34"/>
  <c r="C719" i="34" s="1"/>
  <c r="J718" i="34"/>
  <c r="I718" i="34"/>
  <c r="H718" i="34"/>
  <c r="A718" i="34"/>
  <c r="D718" i="34" s="1"/>
  <c r="J717" i="34"/>
  <c r="I717" i="34"/>
  <c r="H717" i="34"/>
  <c r="A717" i="34"/>
  <c r="C717" i="34" s="1"/>
  <c r="J716" i="34"/>
  <c r="I716" i="34"/>
  <c r="H716" i="34"/>
  <c r="A716" i="34"/>
  <c r="D716" i="34" s="1"/>
  <c r="J715" i="34"/>
  <c r="I715" i="34"/>
  <c r="H715" i="34"/>
  <c r="A715" i="34"/>
  <c r="C715" i="34" s="1"/>
  <c r="J714" i="34"/>
  <c r="I714" i="34"/>
  <c r="H714" i="34"/>
  <c r="A714" i="34"/>
  <c r="J713" i="34"/>
  <c r="I713" i="34"/>
  <c r="H713" i="34"/>
  <c r="A713" i="34"/>
  <c r="D713" i="34" s="1"/>
  <c r="J712" i="34"/>
  <c r="I712" i="34"/>
  <c r="H712" i="34"/>
  <c r="A712" i="34"/>
  <c r="J711" i="34"/>
  <c r="I711" i="34"/>
  <c r="H711" i="34"/>
  <c r="A711" i="34"/>
  <c r="C711" i="34" s="1"/>
  <c r="J710" i="34"/>
  <c r="I710" i="34"/>
  <c r="H710" i="34"/>
  <c r="A710" i="34"/>
  <c r="J709" i="34"/>
  <c r="I709" i="34"/>
  <c r="H709" i="34"/>
  <c r="A709" i="34"/>
  <c r="B709" i="34" s="1"/>
  <c r="J708" i="34"/>
  <c r="I708" i="34"/>
  <c r="H708" i="34"/>
  <c r="A708" i="34"/>
  <c r="J707" i="34"/>
  <c r="I707" i="34"/>
  <c r="H707" i="34"/>
  <c r="A707" i="34"/>
  <c r="D707" i="34" s="1"/>
  <c r="J706" i="34"/>
  <c r="I706" i="34"/>
  <c r="H706" i="34"/>
  <c r="A706" i="34"/>
  <c r="J705" i="34"/>
  <c r="I705" i="34"/>
  <c r="H705" i="34"/>
  <c r="A705" i="34"/>
  <c r="C705" i="34" s="1"/>
  <c r="J704" i="34"/>
  <c r="I704" i="34"/>
  <c r="H704" i="34"/>
  <c r="A704" i="34"/>
  <c r="B704" i="34" s="1"/>
  <c r="J703" i="34"/>
  <c r="I703" i="34"/>
  <c r="H703" i="34"/>
  <c r="A703" i="34"/>
  <c r="D703" i="34" s="1"/>
  <c r="J702" i="34"/>
  <c r="I702" i="34"/>
  <c r="H702" i="34"/>
  <c r="A702" i="34"/>
  <c r="C702" i="34" s="1"/>
  <c r="J701" i="34"/>
  <c r="I701" i="34"/>
  <c r="H701" i="34"/>
  <c r="A701" i="34"/>
  <c r="D701" i="34" s="1"/>
  <c r="J700" i="34"/>
  <c r="I700" i="34"/>
  <c r="H700" i="34"/>
  <c r="A700" i="34"/>
  <c r="J699" i="34"/>
  <c r="I699" i="34"/>
  <c r="H699" i="34"/>
  <c r="A699" i="34"/>
  <c r="C699" i="34" s="1"/>
  <c r="J698" i="34"/>
  <c r="I698" i="34"/>
  <c r="H698" i="34"/>
  <c r="A698" i="34"/>
  <c r="D698" i="34" s="1"/>
  <c r="J697" i="34"/>
  <c r="I697" i="34"/>
  <c r="H697" i="34"/>
  <c r="A697" i="34"/>
  <c r="D697" i="34" s="1"/>
  <c r="J696" i="34"/>
  <c r="I696" i="34"/>
  <c r="H696" i="34"/>
  <c r="A696" i="34"/>
  <c r="C696" i="34" s="1"/>
  <c r="J695" i="34"/>
  <c r="I695" i="34"/>
  <c r="H695" i="34"/>
  <c r="A695" i="34"/>
  <c r="D695" i="34" s="1"/>
  <c r="J694" i="34"/>
  <c r="I694" i="34"/>
  <c r="H694" i="34"/>
  <c r="A694" i="34"/>
  <c r="J693" i="34"/>
  <c r="I693" i="34"/>
  <c r="H693" i="34"/>
  <c r="A693" i="34"/>
  <c r="C693" i="34" s="1"/>
  <c r="J692" i="34"/>
  <c r="I692" i="34"/>
  <c r="H692" i="34"/>
  <c r="A692" i="34"/>
  <c r="D692" i="34" s="1"/>
  <c r="J691" i="34"/>
  <c r="I691" i="34"/>
  <c r="H691" i="34"/>
  <c r="A691" i="34"/>
  <c r="J690" i="34"/>
  <c r="I690" i="34"/>
  <c r="H690" i="34"/>
  <c r="A690" i="34"/>
  <c r="C690" i="34" s="1"/>
  <c r="J689" i="34"/>
  <c r="I689" i="34"/>
  <c r="H689" i="34"/>
  <c r="A689" i="34"/>
  <c r="B689" i="34" s="1"/>
  <c r="J688" i="34"/>
  <c r="I688" i="34"/>
  <c r="H688" i="34"/>
  <c r="A688" i="34"/>
  <c r="J687" i="34"/>
  <c r="I687" i="34"/>
  <c r="H687" i="34"/>
  <c r="A687" i="34"/>
  <c r="J686" i="34"/>
  <c r="I686" i="34"/>
  <c r="H686" i="34"/>
  <c r="A686" i="34"/>
  <c r="C686" i="34" s="1"/>
  <c r="J685" i="34"/>
  <c r="I685" i="34"/>
  <c r="H685" i="34"/>
  <c r="A685" i="34"/>
  <c r="B685" i="34" s="1"/>
  <c r="J684" i="34"/>
  <c r="I684" i="34"/>
  <c r="H684" i="34"/>
  <c r="A684" i="34"/>
  <c r="C684" i="34" s="1"/>
  <c r="J683" i="34"/>
  <c r="I683" i="34"/>
  <c r="H683" i="34"/>
  <c r="A683" i="34"/>
  <c r="C683" i="34" s="1"/>
  <c r="J682" i="34"/>
  <c r="I682" i="34"/>
  <c r="H682" i="34"/>
  <c r="A682" i="34"/>
  <c r="D682" i="34" s="1"/>
  <c r="J681" i="34"/>
  <c r="I681" i="34"/>
  <c r="H681" i="34"/>
  <c r="A681" i="34"/>
  <c r="C681" i="34" s="1"/>
  <c r="J680" i="34"/>
  <c r="I680" i="34"/>
  <c r="H680" i="34"/>
  <c r="A680" i="34"/>
  <c r="D680" i="34" s="1"/>
  <c r="J679" i="34"/>
  <c r="I679" i="34"/>
  <c r="H679" i="34"/>
  <c r="A679" i="34"/>
  <c r="C679" i="34" s="1"/>
  <c r="J678" i="34"/>
  <c r="I678" i="34"/>
  <c r="H678" i="34"/>
  <c r="A678" i="34"/>
  <c r="C678" i="34" s="1"/>
  <c r="J677" i="34"/>
  <c r="I677" i="34"/>
  <c r="H677" i="34"/>
  <c r="A677" i="34"/>
  <c r="D677" i="34" s="1"/>
  <c r="J676" i="34"/>
  <c r="I676" i="34"/>
  <c r="H676" i="34"/>
  <c r="A676" i="34"/>
  <c r="D676" i="34" s="1"/>
  <c r="J675" i="34"/>
  <c r="I675" i="34"/>
  <c r="H675" i="34"/>
  <c r="A675" i="34"/>
  <c r="C675" i="34" s="1"/>
  <c r="J674" i="34"/>
  <c r="I674" i="34"/>
  <c r="H674" i="34"/>
  <c r="A674" i="34"/>
  <c r="D674" i="34" s="1"/>
  <c r="J673" i="34"/>
  <c r="I673" i="34"/>
  <c r="H673" i="34"/>
  <c r="A673" i="34"/>
  <c r="J672" i="34"/>
  <c r="I672" i="34"/>
  <c r="H672" i="34"/>
  <c r="A672" i="34"/>
  <c r="C672" i="34" s="1"/>
  <c r="J671" i="34"/>
  <c r="I671" i="34"/>
  <c r="H671" i="34"/>
  <c r="A671" i="34"/>
  <c r="B671" i="34" s="1"/>
  <c r="J670" i="34"/>
  <c r="I670" i="34"/>
  <c r="H670" i="34"/>
  <c r="A670" i="34"/>
  <c r="J669" i="34"/>
  <c r="I669" i="34"/>
  <c r="H669" i="34"/>
  <c r="A669" i="34"/>
  <c r="C669" i="34" s="1"/>
  <c r="J668" i="34"/>
  <c r="I668" i="34"/>
  <c r="H668" i="34"/>
  <c r="A668" i="34"/>
  <c r="C668" i="34" s="1"/>
  <c r="J667" i="34"/>
  <c r="I667" i="34"/>
  <c r="H667" i="34"/>
  <c r="A667" i="34"/>
  <c r="J666" i="34"/>
  <c r="I666" i="34"/>
  <c r="H666" i="34"/>
  <c r="A666" i="34"/>
  <c r="C666" i="34" s="1"/>
  <c r="J665" i="34"/>
  <c r="I665" i="34"/>
  <c r="H665" i="34"/>
  <c r="A665" i="34"/>
  <c r="D665" i="34" s="1"/>
  <c r="J664" i="34"/>
  <c r="I664" i="34"/>
  <c r="H664" i="34"/>
  <c r="A664" i="34"/>
  <c r="J663" i="34"/>
  <c r="I663" i="34"/>
  <c r="H663" i="34"/>
  <c r="A663" i="34"/>
  <c r="J662" i="34"/>
  <c r="I662" i="34"/>
  <c r="H662" i="34"/>
  <c r="A662" i="34"/>
  <c r="D662" i="34" s="1"/>
  <c r="J661" i="34"/>
  <c r="I661" i="34"/>
  <c r="H661" i="34"/>
  <c r="A661" i="34"/>
  <c r="C661" i="34" s="1"/>
  <c r="J660" i="34"/>
  <c r="I660" i="34"/>
  <c r="H660" i="34"/>
  <c r="A660" i="34"/>
  <c r="C660" i="34" s="1"/>
  <c r="J659" i="34"/>
  <c r="I659" i="34"/>
  <c r="H659" i="34"/>
  <c r="A659" i="34"/>
  <c r="C659" i="34" s="1"/>
  <c r="J658" i="34"/>
  <c r="I658" i="34"/>
  <c r="H658" i="34"/>
  <c r="A658" i="34"/>
  <c r="J657" i="34"/>
  <c r="I657" i="34"/>
  <c r="H657" i="34"/>
  <c r="A657" i="34"/>
  <c r="C657" i="34" s="1"/>
  <c r="J656" i="34"/>
  <c r="I656" i="34"/>
  <c r="H656" i="34"/>
  <c r="A656" i="34"/>
  <c r="D656" i="34" s="1"/>
  <c r="J655" i="34"/>
  <c r="I655" i="34"/>
  <c r="H655" i="34"/>
  <c r="A655" i="34"/>
  <c r="C655" i="34" s="1"/>
  <c r="J654" i="34"/>
  <c r="I654" i="34"/>
  <c r="H654" i="34"/>
  <c r="A654" i="34"/>
  <c r="C654" i="34" s="1"/>
  <c r="J653" i="34"/>
  <c r="I653" i="34"/>
  <c r="H653" i="34"/>
  <c r="A653" i="34"/>
  <c r="D653" i="34" s="1"/>
  <c r="J652" i="34"/>
  <c r="I652" i="34"/>
  <c r="H652" i="34"/>
  <c r="A652" i="34"/>
  <c r="D652" i="34" s="1"/>
  <c r="J651" i="34"/>
  <c r="I651" i="34"/>
  <c r="H651" i="34"/>
  <c r="A651" i="34"/>
  <c r="C651" i="34" s="1"/>
  <c r="J650" i="34"/>
  <c r="I650" i="34"/>
  <c r="H650" i="34"/>
  <c r="A650" i="34"/>
  <c r="D650" i="34" s="1"/>
  <c r="J649" i="34"/>
  <c r="I649" i="34"/>
  <c r="H649" i="34"/>
  <c r="A649" i="34"/>
  <c r="C649" i="34" s="1"/>
  <c r="J648" i="34"/>
  <c r="I648" i="34"/>
  <c r="H648" i="34"/>
  <c r="A648" i="34"/>
  <c r="J647" i="34"/>
  <c r="I647" i="34"/>
  <c r="H647" i="34"/>
  <c r="A647" i="34"/>
  <c r="D647" i="34" s="1"/>
  <c r="J646" i="34"/>
  <c r="I646" i="34"/>
  <c r="H646" i="34"/>
  <c r="A646" i="34"/>
  <c r="J645" i="34"/>
  <c r="I645" i="34"/>
  <c r="H645" i="34"/>
  <c r="A645" i="34"/>
  <c r="C645" i="34" s="1"/>
  <c r="J644" i="34"/>
  <c r="I644" i="34"/>
  <c r="H644" i="34"/>
  <c r="A644" i="34"/>
  <c r="B644" i="34" s="1"/>
  <c r="J643" i="34"/>
  <c r="I643" i="34"/>
  <c r="H643" i="34"/>
  <c r="A643" i="34"/>
  <c r="D643" i="34" s="1"/>
  <c r="J642" i="34"/>
  <c r="I642" i="34"/>
  <c r="H642" i="34"/>
  <c r="A642" i="34"/>
  <c r="C642" i="34" s="1"/>
  <c r="J641" i="34"/>
  <c r="I641" i="34"/>
  <c r="H641" i="34"/>
  <c r="A641" i="34"/>
  <c r="C641" i="34" s="1"/>
  <c r="J640" i="34"/>
  <c r="I640" i="34"/>
  <c r="H640" i="34"/>
  <c r="A640" i="34"/>
  <c r="C640" i="34" s="1"/>
  <c r="J639" i="34"/>
  <c r="I639" i="34"/>
  <c r="H639" i="34"/>
  <c r="A639" i="34"/>
  <c r="C639" i="34" s="1"/>
  <c r="J638" i="34"/>
  <c r="I638" i="34"/>
  <c r="H638" i="34"/>
  <c r="A638" i="34"/>
  <c r="D638" i="34" s="1"/>
  <c r="J637" i="34"/>
  <c r="I637" i="34"/>
  <c r="H637" i="34"/>
  <c r="A637" i="34"/>
  <c r="D637" i="34" s="1"/>
  <c r="J636" i="34"/>
  <c r="I636" i="34"/>
  <c r="H636" i="34"/>
  <c r="A636" i="34"/>
  <c r="C636" i="34" s="1"/>
  <c r="J635" i="34"/>
  <c r="I635" i="34"/>
  <c r="H635" i="34"/>
  <c r="A635" i="34"/>
  <c r="D635" i="34" s="1"/>
  <c r="J634" i="34"/>
  <c r="I634" i="34"/>
  <c r="H634" i="34"/>
  <c r="A634" i="34"/>
  <c r="J633" i="34"/>
  <c r="I633" i="34"/>
  <c r="H633" i="34"/>
  <c r="A633" i="34"/>
  <c r="C633" i="34" s="1"/>
  <c r="J632" i="34"/>
  <c r="I632" i="34"/>
  <c r="H632" i="34"/>
  <c r="A632" i="34"/>
  <c r="D632" i="34" s="1"/>
  <c r="J631" i="34"/>
  <c r="I631" i="34"/>
  <c r="H631" i="34"/>
  <c r="A631" i="34"/>
  <c r="J630" i="34"/>
  <c r="I630" i="34"/>
  <c r="H630" i="34"/>
  <c r="A630" i="34"/>
  <c r="C630" i="34" s="1"/>
  <c r="J629" i="34"/>
  <c r="I629" i="34"/>
  <c r="H629" i="34"/>
  <c r="A629" i="34"/>
  <c r="J628" i="34"/>
  <c r="I628" i="34"/>
  <c r="H628" i="34"/>
  <c r="A628" i="34"/>
  <c r="C628" i="34" s="1"/>
  <c r="J627" i="34"/>
  <c r="I627" i="34"/>
  <c r="H627" i="34"/>
  <c r="A627" i="34"/>
  <c r="J626" i="34"/>
  <c r="I626" i="34"/>
  <c r="H626" i="34"/>
  <c r="A626" i="34"/>
  <c r="C626" i="34" s="1"/>
  <c r="J625" i="34"/>
  <c r="I625" i="34"/>
  <c r="H625" i="34"/>
  <c r="A625" i="34"/>
  <c r="D625" i="34" s="1"/>
  <c r="J624" i="34"/>
  <c r="I624" i="34"/>
  <c r="H624" i="34"/>
  <c r="A624" i="34"/>
  <c r="C624" i="34" s="1"/>
  <c r="J623" i="34"/>
  <c r="I623" i="34"/>
  <c r="H623" i="34"/>
  <c r="A623" i="34"/>
  <c r="B623" i="34" s="1"/>
  <c r="J622" i="34"/>
  <c r="I622" i="34"/>
  <c r="H622" i="34"/>
  <c r="A622" i="34"/>
  <c r="C622" i="34" s="1"/>
  <c r="J621" i="34"/>
  <c r="I621" i="34"/>
  <c r="H621" i="34"/>
  <c r="A621" i="34"/>
  <c r="J620" i="34"/>
  <c r="I620" i="34"/>
  <c r="H620" i="34"/>
  <c r="A620" i="34"/>
  <c r="C620" i="34" s="1"/>
  <c r="J619" i="34"/>
  <c r="I619" i="34"/>
  <c r="H619" i="34"/>
  <c r="A619" i="34"/>
  <c r="D619" i="34" s="1"/>
  <c r="J618" i="34"/>
  <c r="I618" i="34"/>
  <c r="H618" i="34"/>
  <c r="A618" i="34"/>
  <c r="J617" i="34"/>
  <c r="I617" i="34"/>
  <c r="H617" i="34"/>
  <c r="A617" i="34"/>
  <c r="J616" i="34"/>
  <c r="I616" i="34"/>
  <c r="H616" i="34"/>
  <c r="A616" i="34"/>
  <c r="C616" i="34" s="1"/>
  <c r="J615" i="34"/>
  <c r="I615" i="34"/>
  <c r="H615" i="34"/>
  <c r="A615" i="34"/>
  <c r="C615" i="34" s="1"/>
  <c r="J614" i="34"/>
  <c r="I614" i="34"/>
  <c r="H614" i="34"/>
  <c r="A614" i="34"/>
  <c r="C614" i="34" s="1"/>
  <c r="J613" i="34"/>
  <c r="I613" i="34"/>
  <c r="H613" i="34"/>
  <c r="A613" i="34"/>
  <c r="D613" i="34" s="1"/>
  <c r="J612" i="34"/>
  <c r="I612" i="34"/>
  <c r="H612" i="34"/>
  <c r="A612" i="34"/>
  <c r="C612" i="34" s="1"/>
  <c r="J611" i="34"/>
  <c r="I611" i="34"/>
  <c r="H611" i="34"/>
  <c r="A611" i="34"/>
  <c r="D611" i="34" s="1"/>
  <c r="J610" i="34"/>
  <c r="I610" i="34"/>
  <c r="H610" i="34"/>
  <c r="A610" i="34"/>
  <c r="C610" i="34" s="1"/>
  <c r="J609" i="34"/>
  <c r="I609" i="34"/>
  <c r="H609" i="34"/>
  <c r="A609" i="34"/>
  <c r="C609" i="34" s="1"/>
  <c r="J608" i="34"/>
  <c r="I608" i="34"/>
  <c r="H608" i="34"/>
  <c r="A608" i="34"/>
  <c r="C608" i="34" s="1"/>
  <c r="J607" i="34"/>
  <c r="I607" i="34"/>
  <c r="H607" i="34"/>
  <c r="A607" i="34"/>
  <c r="D607" i="34" s="1"/>
  <c r="J606" i="34"/>
  <c r="I606" i="34"/>
  <c r="H606" i="34"/>
  <c r="A606" i="34"/>
  <c r="C606" i="34" s="1"/>
  <c r="J605" i="34"/>
  <c r="I605" i="34"/>
  <c r="H605" i="34"/>
  <c r="A605" i="34"/>
  <c r="D605" i="34" s="1"/>
  <c r="J604" i="34"/>
  <c r="I604" i="34"/>
  <c r="H604" i="34"/>
  <c r="A604" i="34"/>
  <c r="C604" i="34" s="1"/>
  <c r="J603" i="34"/>
  <c r="I603" i="34"/>
  <c r="H603" i="34"/>
  <c r="A603" i="34"/>
  <c r="C603" i="34" s="1"/>
  <c r="J602" i="34"/>
  <c r="I602" i="34"/>
  <c r="H602" i="34"/>
  <c r="A602" i="34"/>
  <c r="C602" i="34" s="1"/>
  <c r="J601" i="34"/>
  <c r="I601" i="34"/>
  <c r="H601" i="34"/>
  <c r="A601" i="34"/>
  <c r="J600" i="34"/>
  <c r="I600" i="34"/>
  <c r="H600" i="34"/>
  <c r="A600" i="34"/>
  <c r="C600" i="34" s="1"/>
  <c r="J599" i="34"/>
  <c r="I599" i="34"/>
  <c r="H599" i="34"/>
  <c r="A599" i="34"/>
  <c r="J598" i="34"/>
  <c r="I598" i="34"/>
  <c r="H598" i="34"/>
  <c r="A598" i="34"/>
  <c r="J597" i="34"/>
  <c r="I597" i="34"/>
  <c r="H597" i="34"/>
  <c r="A597" i="34"/>
  <c r="C597" i="34" s="1"/>
  <c r="J596" i="34"/>
  <c r="I596" i="34"/>
  <c r="H596" i="34"/>
  <c r="A596" i="34"/>
  <c r="C596" i="34" s="1"/>
  <c r="J595" i="34"/>
  <c r="I595" i="34"/>
  <c r="H595" i="34"/>
  <c r="A595" i="34"/>
  <c r="C595" i="34" s="1"/>
  <c r="J594" i="34"/>
  <c r="I594" i="34"/>
  <c r="H594" i="34"/>
  <c r="A594" i="34"/>
  <c r="C594" i="34" s="1"/>
  <c r="J593" i="34"/>
  <c r="I593" i="34"/>
  <c r="H593" i="34"/>
  <c r="A593" i="34"/>
  <c r="J592" i="34"/>
  <c r="I592" i="34"/>
  <c r="H592" i="34"/>
  <c r="A592" i="34"/>
  <c r="C592" i="34" s="1"/>
  <c r="J591" i="34"/>
  <c r="I591" i="34"/>
  <c r="H591" i="34"/>
  <c r="A591" i="34"/>
  <c r="C591" i="34" s="1"/>
  <c r="J590" i="34"/>
  <c r="I590" i="34"/>
  <c r="H590" i="34"/>
  <c r="A590" i="34"/>
  <c r="J589" i="34"/>
  <c r="I589" i="34"/>
  <c r="H589" i="34"/>
  <c r="A589" i="34"/>
  <c r="D589" i="34" s="1"/>
  <c r="J588" i="34"/>
  <c r="I588" i="34"/>
  <c r="H588" i="34"/>
  <c r="A588" i="34"/>
  <c r="C588" i="34" s="1"/>
  <c r="J587" i="34"/>
  <c r="I587" i="34"/>
  <c r="H587" i="34"/>
  <c r="A587" i="34"/>
  <c r="D587" i="34" s="1"/>
  <c r="J586" i="34"/>
  <c r="I586" i="34"/>
  <c r="H586" i="34"/>
  <c r="A586" i="34"/>
  <c r="C586" i="34" s="1"/>
  <c r="J585" i="34"/>
  <c r="I585" i="34"/>
  <c r="H585" i="34"/>
  <c r="A585" i="34"/>
  <c r="J584" i="34"/>
  <c r="I584" i="34"/>
  <c r="H584" i="34"/>
  <c r="A584" i="34"/>
  <c r="D584" i="34" s="1"/>
  <c r="J583" i="34"/>
  <c r="I583" i="34"/>
  <c r="H583" i="34"/>
  <c r="A583" i="34"/>
  <c r="C583" i="34" s="1"/>
  <c r="J582" i="34"/>
  <c r="I582" i="34"/>
  <c r="H582" i="34"/>
  <c r="A582" i="34"/>
  <c r="C582" i="34" s="1"/>
  <c r="J581" i="34"/>
  <c r="I581" i="34"/>
  <c r="H581" i="34"/>
  <c r="A581" i="34"/>
  <c r="C581" i="34" s="1"/>
  <c r="J580" i="34"/>
  <c r="I580" i="34"/>
  <c r="H580" i="34"/>
  <c r="A580" i="34"/>
  <c r="J579" i="34"/>
  <c r="I579" i="34"/>
  <c r="H579" i="34"/>
  <c r="A579" i="34"/>
  <c r="C579" i="34" s="1"/>
  <c r="J578" i="34"/>
  <c r="I578" i="34"/>
  <c r="H578" i="34"/>
  <c r="A578" i="34"/>
  <c r="J577" i="34"/>
  <c r="I577" i="34"/>
  <c r="H577" i="34"/>
  <c r="A577" i="34"/>
  <c r="J576" i="34"/>
  <c r="I576" i="34"/>
  <c r="H576" i="34"/>
  <c r="A576" i="34"/>
  <c r="J575" i="34"/>
  <c r="I575" i="34"/>
  <c r="H575" i="34"/>
  <c r="A575" i="34"/>
  <c r="D575" i="34" s="1"/>
  <c r="J574" i="34"/>
  <c r="I574" i="34"/>
  <c r="H574" i="34"/>
  <c r="A574" i="34"/>
  <c r="J573" i="34"/>
  <c r="I573" i="34"/>
  <c r="H573" i="34"/>
  <c r="A573" i="34"/>
  <c r="C573" i="34" s="1"/>
  <c r="J572" i="34"/>
  <c r="I572" i="34"/>
  <c r="H572" i="34"/>
  <c r="A572" i="34"/>
  <c r="J571" i="34"/>
  <c r="I571" i="34"/>
  <c r="H571" i="34"/>
  <c r="A571" i="34"/>
  <c r="C571" i="34" s="1"/>
  <c r="J570" i="34"/>
  <c r="I570" i="34"/>
  <c r="H570" i="34"/>
  <c r="A570" i="34"/>
  <c r="C570" i="34" s="1"/>
  <c r="J569" i="34"/>
  <c r="I569" i="34"/>
  <c r="H569" i="34"/>
  <c r="A569" i="34"/>
  <c r="B569" i="34" s="1"/>
  <c r="J568" i="34"/>
  <c r="I568" i="34"/>
  <c r="H568" i="34"/>
  <c r="A568" i="34"/>
  <c r="C568" i="34" s="1"/>
  <c r="J567" i="34"/>
  <c r="I567" i="34"/>
  <c r="H567" i="34"/>
  <c r="A567" i="34"/>
  <c r="B567" i="34" s="1"/>
  <c r="J566" i="34"/>
  <c r="I566" i="34"/>
  <c r="H566" i="34"/>
  <c r="A566" i="34"/>
  <c r="D566" i="34" s="1"/>
  <c r="J565" i="34"/>
  <c r="I565" i="34"/>
  <c r="H565" i="34"/>
  <c r="A565" i="34"/>
  <c r="D565" i="34" s="1"/>
  <c r="J564" i="34"/>
  <c r="I564" i="34"/>
  <c r="H564" i="34"/>
  <c r="A564" i="34"/>
  <c r="C564" i="34" s="1"/>
  <c r="J563" i="34"/>
  <c r="I563" i="34"/>
  <c r="H563" i="34"/>
  <c r="A563" i="34"/>
  <c r="J562" i="34"/>
  <c r="I562" i="34"/>
  <c r="H562" i="34"/>
  <c r="A562" i="34"/>
  <c r="C562" i="34" s="1"/>
  <c r="J561" i="34"/>
  <c r="I561" i="34"/>
  <c r="H561" i="34"/>
  <c r="A561" i="34"/>
  <c r="J560" i="34"/>
  <c r="I560" i="34"/>
  <c r="H560" i="34"/>
  <c r="A560" i="34"/>
  <c r="C560" i="34" s="1"/>
  <c r="J559" i="34"/>
  <c r="I559" i="34"/>
  <c r="H559" i="34"/>
  <c r="A559" i="34"/>
  <c r="D559" i="34" s="1"/>
  <c r="J558" i="34"/>
  <c r="I558" i="34"/>
  <c r="H558" i="34"/>
  <c r="A558" i="34"/>
  <c r="C558" i="34" s="1"/>
  <c r="J557" i="34"/>
  <c r="I557" i="34"/>
  <c r="H557" i="34"/>
  <c r="A557" i="34"/>
  <c r="B557" i="34" s="1"/>
  <c r="J556" i="34"/>
  <c r="I556" i="34"/>
  <c r="H556" i="34"/>
  <c r="A556" i="34"/>
  <c r="C556" i="34" s="1"/>
  <c r="J555" i="34"/>
  <c r="I555" i="34"/>
  <c r="H555" i="34"/>
  <c r="A555" i="34"/>
  <c r="C555" i="34" s="1"/>
  <c r="J554" i="34"/>
  <c r="I554" i="34"/>
  <c r="H554" i="34"/>
  <c r="A554" i="34"/>
  <c r="B554" i="34" s="1"/>
  <c r="J553" i="34"/>
  <c r="I553" i="34"/>
  <c r="H553" i="34"/>
  <c r="A553" i="34"/>
  <c r="J552" i="34"/>
  <c r="I552" i="34"/>
  <c r="H552" i="34"/>
  <c r="A552" i="34"/>
  <c r="C552" i="34" s="1"/>
  <c r="J551" i="34"/>
  <c r="I551" i="34"/>
  <c r="H551" i="34"/>
  <c r="A551" i="34"/>
  <c r="C551" i="34" s="1"/>
  <c r="J550" i="34"/>
  <c r="I550" i="34"/>
  <c r="H550" i="34"/>
  <c r="A550" i="34"/>
  <c r="J549" i="34"/>
  <c r="I549" i="34"/>
  <c r="H549" i="34"/>
  <c r="A549" i="34"/>
  <c r="C549" i="34" s="1"/>
  <c r="J548" i="34"/>
  <c r="I548" i="34"/>
  <c r="H548" i="34"/>
  <c r="A548" i="34"/>
  <c r="D548" i="34" s="1"/>
  <c r="J547" i="34"/>
  <c r="I547" i="34"/>
  <c r="H547" i="34"/>
  <c r="A547" i="34"/>
  <c r="C547" i="34" s="1"/>
  <c r="J546" i="34"/>
  <c r="I546" i="34"/>
  <c r="H546" i="34"/>
  <c r="A546" i="34"/>
  <c r="C546" i="34" s="1"/>
  <c r="J545" i="34"/>
  <c r="I545" i="34"/>
  <c r="H545" i="34"/>
  <c r="A545" i="34"/>
  <c r="D545" i="34" s="1"/>
  <c r="J544" i="34"/>
  <c r="I544" i="34"/>
  <c r="H544" i="34"/>
  <c r="A544" i="34"/>
  <c r="C544" i="34" s="1"/>
  <c r="J543" i="34"/>
  <c r="I543" i="34"/>
  <c r="H543" i="34"/>
  <c r="A543" i="34"/>
  <c r="J542" i="34"/>
  <c r="I542" i="34"/>
  <c r="H542" i="34"/>
  <c r="A542" i="34"/>
  <c r="C542" i="34" s="1"/>
  <c r="J541" i="34"/>
  <c r="I541" i="34"/>
  <c r="H541" i="34"/>
  <c r="A541" i="34"/>
  <c r="D541" i="34" s="1"/>
  <c r="J540" i="34"/>
  <c r="I540" i="34"/>
  <c r="H540" i="34"/>
  <c r="A540" i="34"/>
  <c r="C540" i="34" s="1"/>
  <c r="J539" i="34"/>
  <c r="I539" i="34"/>
  <c r="H539" i="34"/>
  <c r="A539" i="34"/>
  <c r="J538" i="34"/>
  <c r="I538" i="34"/>
  <c r="H538" i="34"/>
  <c r="A538" i="34"/>
  <c r="C538" i="34" s="1"/>
  <c r="J537" i="34"/>
  <c r="I537" i="34"/>
  <c r="H537" i="34"/>
  <c r="A537" i="34"/>
  <c r="C537" i="34" s="1"/>
  <c r="J536" i="34"/>
  <c r="I536" i="34"/>
  <c r="H536" i="34"/>
  <c r="A536" i="34"/>
  <c r="C536" i="34" s="1"/>
  <c r="J535" i="34"/>
  <c r="I535" i="34"/>
  <c r="H535" i="34"/>
  <c r="A535" i="34"/>
  <c r="J534" i="34"/>
  <c r="I534" i="34"/>
  <c r="H534" i="34"/>
  <c r="A534" i="34"/>
  <c r="C534" i="34" s="1"/>
  <c r="J533" i="34"/>
  <c r="I533" i="34"/>
  <c r="H533" i="34"/>
  <c r="A533" i="34"/>
  <c r="B533" i="34" s="1"/>
  <c r="J532" i="34"/>
  <c r="I532" i="34"/>
  <c r="H532" i="34"/>
  <c r="A532" i="34"/>
  <c r="C532" i="34" s="1"/>
  <c r="J531" i="34"/>
  <c r="I531" i="34"/>
  <c r="H531" i="34"/>
  <c r="A531" i="34"/>
  <c r="J530" i="34"/>
  <c r="I530" i="34"/>
  <c r="H530" i="34"/>
  <c r="A530" i="34"/>
  <c r="C530" i="34" s="1"/>
  <c r="J529" i="34"/>
  <c r="I529" i="34"/>
  <c r="H529" i="34"/>
  <c r="A529" i="34"/>
  <c r="J528" i="34"/>
  <c r="I528" i="34"/>
  <c r="H528" i="34"/>
  <c r="A528" i="34"/>
  <c r="C528" i="34" s="1"/>
  <c r="J527" i="34"/>
  <c r="I527" i="34"/>
  <c r="H527" i="34"/>
  <c r="A527" i="34"/>
  <c r="J526" i="34"/>
  <c r="I526" i="34"/>
  <c r="H526" i="34"/>
  <c r="A526" i="34"/>
  <c r="J525" i="34"/>
  <c r="I525" i="34"/>
  <c r="H525" i="34"/>
  <c r="A525" i="34"/>
  <c r="C525" i="34" s="1"/>
  <c r="J524" i="34"/>
  <c r="I524" i="34"/>
  <c r="H524" i="34"/>
  <c r="A524" i="34"/>
  <c r="C524" i="34" s="1"/>
  <c r="J523" i="34"/>
  <c r="I523" i="34"/>
  <c r="H523" i="34"/>
  <c r="A523" i="34"/>
  <c r="C523" i="34" s="1"/>
  <c r="J522" i="34"/>
  <c r="I522" i="34"/>
  <c r="H522" i="34"/>
  <c r="A522" i="34"/>
  <c r="C522" i="34" s="1"/>
  <c r="J521" i="34"/>
  <c r="I521" i="34"/>
  <c r="H521" i="34"/>
  <c r="A521" i="34"/>
  <c r="D521" i="34" s="1"/>
  <c r="J520" i="34"/>
  <c r="I520" i="34"/>
  <c r="H520" i="34"/>
  <c r="A520" i="34"/>
  <c r="C520" i="34" s="1"/>
  <c r="J519" i="34"/>
  <c r="I519" i="34"/>
  <c r="H519" i="34"/>
  <c r="A519" i="34"/>
  <c r="J518" i="34"/>
  <c r="I518" i="34"/>
  <c r="H518" i="34"/>
  <c r="A518" i="34"/>
  <c r="C518" i="34" s="1"/>
  <c r="J517" i="34"/>
  <c r="I517" i="34"/>
  <c r="H517" i="34"/>
  <c r="A517" i="34"/>
  <c r="D517" i="34" s="1"/>
  <c r="J516" i="34"/>
  <c r="I516" i="34"/>
  <c r="H516" i="34"/>
  <c r="A516" i="34"/>
  <c r="C516" i="34" s="1"/>
  <c r="J515" i="34"/>
  <c r="I515" i="34"/>
  <c r="H515" i="34"/>
  <c r="A515" i="34"/>
  <c r="J514" i="34"/>
  <c r="I514" i="34"/>
  <c r="H514" i="34"/>
  <c r="A514" i="34"/>
  <c r="C514" i="34" s="1"/>
  <c r="J513" i="34"/>
  <c r="I513" i="34"/>
  <c r="H513" i="34"/>
  <c r="A513" i="34"/>
  <c r="C513" i="34" s="1"/>
  <c r="J512" i="34"/>
  <c r="I512" i="34"/>
  <c r="H512" i="34"/>
  <c r="A512" i="34"/>
  <c r="B512" i="34" s="1"/>
  <c r="J511" i="34"/>
  <c r="I511" i="34"/>
  <c r="H511" i="34"/>
  <c r="A511" i="34"/>
  <c r="J510" i="34"/>
  <c r="I510" i="34"/>
  <c r="H510" i="34"/>
  <c r="A510" i="34"/>
  <c r="C510" i="34" s="1"/>
  <c r="J509" i="34"/>
  <c r="I509" i="34"/>
  <c r="H509" i="34"/>
  <c r="A509" i="34"/>
  <c r="C509" i="34" s="1"/>
  <c r="J508" i="34"/>
  <c r="I508" i="34"/>
  <c r="H508" i="34"/>
  <c r="A508" i="34"/>
  <c r="J507" i="34"/>
  <c r="I507" i="34"/>
  <c r="H507" i="34"/>
  <c r="A507" i="34"/>
  <c r="C507" i="34" s="1"/>
  <c r="J506" i="34"/>
  <c r="I506" i="34"/>
  <c r="H506" i="34"/>
  <c r="A506" i="34"/>
  <c r="D506" i="34" s="1"/>
  <c r="J505" i="34"/>
  <c r="I505" i="34"/>
  <c r="H505" i="34"/>
  <c r="A505" i="34"/>
  <c r="D505" i="34" s="1"/>
  <c r="J504" i="34"/>
  <c r="I504" i="34"/>
  <c r="H504" i="34"/>
  <c r="A504" i="34"/>
  <c r="C504" i="34" s="1"/>
  <c r="J503" i="34"/>
  <c r="I503" i="34"/>
  <c r="H503" i="34"/>
  <c r="A503" i="34"/>
  <c r="D503" i="34" s="1"/>
  <c r="J502" i="34"/>
  <c r="I502" i="34"/>
  <c r="H502" i="34"/>
  <c r="A502" i="34"/>
  <c r="D502" i="34" s="1"/>
  <c r="J501" i="34"/>
  <c r="I501" i="34"/>
  <c r="H501" i="34"/>
  <c r="A501" i="34"/>
  <c r="C501" i="34" s="1"/>
  <c r="J500" i="34"/>
  <c r="I500" i="34"/>
  <c r="H500" i="34"/>
  <c r="A500" i="34"/>
  <c r="J499" i="34"/>
  <c r="I499" i="34"/>
  <c r="H499" i="34"/>
  <c r="A499" i="34"/>
  <c r="D499" i="34" s="1"/>
  <c r="J498" i="34"/>
  <c r="I498" i="34"/>
  <c r="H498" i="34"/>
  <c r="A498" i="34"/>
  <c r="C498" i="34" s="1"/>
  <c r="J497" i="34"/>
  <c r="I497" i="34"/>
  <c r="H497" i="34"/>
  <c r="A497" i="34"/>
  <c r="D497" i="34" s="1"/>
  <c r="J496" i="34"/>
  <c r="I496" i="34"/>
  <c r="H496" i="34"/>
  <c r="A496" i="34"/>
  <c r="B496" i="34" s="1"/>
  <c r="J495" i="34"/>
  <c r="I495" i="34"/>
  <c r="H495" i="34"/>
  <c r="A495" i="34"/>
  <c r="J494" i="34"/>
  <c r="I494" i="34"/>
  <c r="H494" i="34"/>
  <c r="A494" i="34"/>
  <c r="D494" i="34" s="1"/>
  <c r="J493" i="34"/>
  <c r="I493" i="34"/>
  <c r="H493" i="34"/>
  <c r="A493" i="34"/>
  <c r="C493" i="34" s="1"/>
  <c r="J492" i="34"/>
  <c r="I492" i="34"/>
  <c r="H492" i="34"/>
  <c r="A492" i="34"/>
  <c r="C492" i="34" s="1"/>
  <c r="J491" i="34"/>
  <c r="I491" i="34"/>
  <c r="H491" i="34"/>
  <c r="A491" i="34"/>
  <c r="C491" i="34" s="1"/>
  <c r="J490" i="34"/>
  <c r="I490" i="34"/>
  <c r="H490" i="34"/>
  <c r="A490" i="34"/>
  <c r="D490" i="34" s="1"/>
  <c r="J489" i="34"/>
  <c r="I489" i="34"/>
  <c r="H489" i="34"/>
  <c r="A489" i="34"/>
  <c r="J488" i="34"/>
  <c r="I488" i="34"/>
  <c r="H488" i="34"/>
  <c r="A488" i="34"/>
  <c r="C488" i="34" s="1"/>
  <c r="J487" i="34"/>
  <c r="I487" i="34"/>
  <c r="H487" i="34"/>
  <c r="A487" i="34"/>
  <c r="D487" i="34" s="1"/>
  <c r="J486" i="34"/>
  <c r="I486" i="34"/>
  <c r="H486" i="34"/>
  <c r="A486" i="34"/>
  <c r="J485" i="34"/>
  <c r="I485" i="34"/>
  <c r="H485" i="34"/>
  <c r="A485" i="34"/>
  <c r="C485" i="34" s="1"/>
  <c r="J484" i="34"/>
  <c r="I484" i="34"/>
  <c r="H484" i="34"/>
  <c r="A484" i="34"/>
  <c r="D484" i="34" s="1"/>
  <c r="J483" i="34"/>
  <c r="I483" i="34"/>
  <c r="H483" i="34"/>
  <c r="A483" i="34"/>
  <c r="C483" i="34" s="1"/>
  <c r="J482" i="34"/>
  <c r="I482" i="34"/>
  <c r="H482" i="34"/>
  <c r="A482" i="34"/>
  <c r="C482" i="34" s="1"/>
  <c r="J481" i="34"/>
  <c r="I481" i="34"/>
  <c r="H481" i="34"/>
  <c r="A481" i="34"/>
  <c r="J480" i="34"/>
  <c r="I480" i="34"/>
  <c r="H480" i="34"/>
  <c r="A480" i="34"/>
  <c r="C480" i="34" s="1"/>
  <c r="J479" i="34"/>
  <c r="I479" i="34"/>
  <c r="H479" i="34"/>
  <c r="A479" i="34"/>
  <c r="C479" i="34" s="1"/>
  <c r="J478" i="34"/>
  <c r="I478" i="34"/>
  <c r="H478" i="34"/>
  <c r="A478" i="34"/>
  <c r="D478" i="34" s="1"/>
  <c r="J477" i="34"/>
  <c r="I477" i="34"/>
  <c r="H477" i="34"/>
  <c r="A477" i="34"/>
  <c r="D477" i="34" s="1"/>
  <c r="J476" i="34"/>
  <c r="I476" i="34"/>
  <c r="H476" i="34"/>
  <c r="A476" i="34"/>
  <c r="D476" i="34" s="1"/>
  <c r="J475" i="34"/>
  <c r="I475" i="34"/>
  <c r="H475" i="34"/>
  <c r="A475" i="34"/>
  <c r="D475" i="34" s="1"/>
  <c r="J474" i="34"/>
  <c r="I474" i="34"/>
  <c r="H474" i="34"/>
  <c r="A474" i="34"/>
  <c r="C474" i="34" s="1"/>
  <c r="J473" i="34"/>
  <c r="I473" i="34"/>
  <c r="H473" i="34"/>
  <c r="A473" i="34"/>
  <c r="C473" i="34" s="1"/>
  <c r="J472" i="34"/>
  <c r="I472" i="34"/>
  <c r="H472" i="34"/>
  <c r="A472" i="34"/>
  <c r="C472" i="34" s="1"/>
  <c r="J471" i="34"/>
  <c r="I471" i="34"/>
  <c r="H471" i="34"/>
  <c r="A471" i="34"/>
  <c r="C471" i="34" s="1"/>
  <c r="J470" i="34"/>
  <c r="I470" i="34"/>
  <c r="H470" i="34"/>
  <c r="A470" i="34"/>
  <c r="D470" i="34" s="1"/>
  <c r="J469" i="34"/>
  <c r="I469" i="34"/>
  <c r="H469" i="34"/>
  <c r="A469" i="34"/>
  <c r="D469" i="34" s="1"/>
  <c r="J468" i="34"/>
  <c r="I468" i="34"/>
  <c r="H468" i="34"/>
  <c r="A468" i="34"/>
  <c r="C468" i="34" s="1"/>
  <c r="J467" i="34"/>
  <c r="I467" i="34"/>
  <c r="H467" i="34"/>
  <c r="A467" i="34"/>
  <c r="B467" i="34" s="1"/>
  <c r="J466" i="34"/>
  <c r="I466" i="34"/>
  <c r="H466" i="34"/>
  <c r="A466" i="34"/>
  <c r="D466" i="34" s="1"/>
  <c r="J465" i="34"/>
  <c r="I465" i="34"/>
  <c r="H465" i="34"/>
  <c r="A465" i="34"/>
  <c r="C465" i="34" s="1"/>
  <c r="J464" i="34"/>
  <c r="I464" i="34"/>
  <c r="H464" i="34"/>
  <c r="A464" i="34"/>
  <c r="C464" i="34" s="1"/>
  <c r="J463" i="34"/>
  <c r="I463" i="34"/>
  <c r="H463" i="34"/>
  <c r="A463" i="34"/>
  <c r="D463" i="34" s="1"/>
  <c r="J462" i="34"/>
  <c r="I462" i="34"/>
  <c r="H462" i="34"/>
  <c r="A462" i="34"/>
  <c r="D462" i="34" s="1"/>
  <c r="J461" i="34"/>
  <c r="I461" i="34"/>
  <c r="H461" i="34"/>
  <c r="A461" i="34"/>
  <c r="J460" i="34"/>
  <c r="I460" i="34"/>
  <c r="H460" i="34"/>
  <c r="A460" i="34"/>
  <c r="D460" i="34" s="1"/>
  <c r="J459" i="34"/>
  <c r="I459" i="34"/>
  <c r="H459" i="34"/>
  <c r="A459" i="34"/>
  <c r="C459" i="34" s="1"/>
  <c r="J458" i="34"/>
  <c r="I458" i="34"/>
  <c r="H458" i="34"/>
  <c r="A458" i="34"/>
  <c r="D458" i="34" s="1"/>
  <c r="J457" i="34"/>
  <c r="I457" i="34"/>
  <c r="H457" i="34"/>
  <c r="A457" i="34"/>
  <c r="D457" i="34" s="1"/>
  <c r="J456" i="34"/>
  <c r="I456" i="34"/>
  <c r="H456" i="34"/>
  <c r="A456" i="34"/>
  <c r="D456" i="34" s="1"/>
  <c r="J455" i="34"/>
  <c r="I455" i="34"/>
  <c r="H455" i="34"/>
  <c r="A455" i="34"/>
  <c r="J454" i="34"/>
  <c r="I454" i="34"/>
  <c r="H454" i="34"/>
  <c r="A454" i="34"/>
  <c r="C454" i="34" s="1"/>
  <c r="J453" i="34"/>
  <c r="I453" i="34"/>
  <c r="H453" i="34"/>
  <c r="A453" i="34"/>
  <c r="D453" i="34" s="1"/>
  <c r="J452" i="34"/>
  <c r="I452" i="34"/>
  <c r="H452" i="34"/>
  <c r="A452" i="34"/>
  <c r="D452" i="34" s="1"/>
  <c r="J451" i="34"/>
  <c r="I451" i="34"/>
  <c r="H451" i="34"/>
  <c r="A451" i="34"/>
  <c r="D451" i="34" s="1"/>
  <c r="J450" i="34"/>
  <c r="I450" i="34"/>
  <c r="H450" i="34"/>
  <c r="A450" i="34"/>
  <c r="C450" i="34" s="1"/>
  <c r="J449" i="34"/>
  <c r="I449" i="34"/>
  <c r="H449" i="34"/>
  <c r="A449" i="34"/>
  <c r="J448" i="34"/>
  <c r="I448" i="34"/>
  <c r="H448" i="34"/>
  <c r="A448" i="34"/>
  <c r="J447" i="34"/>
  <c r="I447" i="34"/>
  <c r="H447" i="34"/>
  <c r="A447" i="34"/>
  <c r="D447" i="34" s="1"/>
  <c r="J446" i="34"/>
  <c r="I446" i="34"/>
  <c r="H446" i="34"/>
  <c r="A446" i="34"/>
  <c r="D446" i="34" s="1"/>
  <c r="J445" i="34"/>
  <c r="I445" i="34"/>
  <c r="H445" i="34"/>
  <c r="A445" i="34"/>
  <c r="D445" i="34" s="1"/>
  <c r="J444" i="34"/>
  <c r="I444" i="34"/>
  <c r="H444" i="34"/>
  <c r="A444" i="34"/>
  <c r="D444" i="34" s="1"/>
  <c r="J443" i="34"/>
  <c r="I443" i="34"/>
  <c r="H443" i="34"/>
  <c r="A443" i="34"/>
  <c r="J442" i="34"/>
  <c r="I442" i="34"/>
  <c r="H442" i="34"/>
  <c r="A442" i="34"/>
  <c r="C442" i="34" s="1"/>
  <c r="J441" i="34"/>
  <c r="I441" i="34"/>
  <c r="H441" i="34"/>
  <c r="A441" i="34"/>
  <c r="D441" i="34" s="1"/>
  <c r="J440" i="34"/>
  <c r="I440" i="34"/>
  <c r="H440" i="34"/>
  <c r="A440" i="34"/>
  <c r="D440" i="34" s="1"/>
  <c r="J439" i="34"/>
  <c r="I439" i="34"/>
  <c r="H439" i="34"/>
  <c r="A439" i="34"/>
  <c r="D439" i="34" s="1"/>
  <c r="J438" i="34"/>
  <c r="I438" i="34"/>
  <c r="H438" i="34"/>
  <c r="A438" i="34"/>
  <c r="D438" i="34" s="1"/>
  <c r="J437" i="34"/>
  <c r="I437" i="34"/>
  <c r="H437" i="34"/>
  <c r="A437" i="34"/>
  <c r="J436" i="34"/>
  <c r="I436" i="34"/>
  <c r="H436" i="34"/>
  <c r="A436" i="34"/>
  <c r="J435" i="34"/>
  <c r="I435" i="34"/>
  <c r="H435" i="34"/>
  <c r="A435" i="34"/>
  <c r="D435" i="34" s="1"/>
  <c r="J434" i="34"/>
  <c r="I434" i="34"/>
  <c r="H434" i="34"/>
  <c r="A434" i="34"/>
  <c r="D434" i="34" s="1"/>
  <c r="J433" i="34"/>
  <c r="I433" i="34"/>
  <c r="H433" i="34"/>
  <c r="A433" i="34"/>
  <c r="D433" i="34" s="1"/>
  <c r="J432" i="34"/>
  <c r="I432" i="34"/>
  <c r="H432" i="34"/>
  <c r="A432" i="34"/>
  <c r="J431" i="34"/>
  <c r="I431" i="34"/>
  <c r="H431" i="34"/>
  <c r="A431" i="34"/>
  <c r="J430" i="34"/>
  <c r="I430" i="34"/>
  <c r="H430" i="34"/>
  <c r="A430" i="34"/>
  <c r="C430" i="34" s="1"/>
  <c r="J429" i="34"/>
  <c r="I429" i="34"/>
  <c r="H429" i="34"/>
  <c r="A429" i="34"/>
  <c r="D429" i="34" s="1"/>
  <c r="J428" i="34"/>
  <c r="I428" i="34"/>
  <c r="H428" i="34"/>
  <c r="A428" i="34"/>
  <c r="D428" i="34" s="1"/>
  <c r="J427" i="34"/>
  <c r="I427" i="34"/>
  <c r="H427" i="34"/>
  <c r="A427" i="34"/>
  <c r="J426" i="34"/>
  <c r="I426" i="34"/>
  <c r="H426" i="34"/>
  <c r="A426" i="34"/>
  <c r="D426" i="34" s="1"/>
  <c r="J425" i="34"/>
  <c r="I425" i="34"/>
  <c r="H425" i="34"/>
  <c r="A425" i="34"/>
  <c r="J424" i="34"/>
  <c r="I424" i="34"/>
  <c r="H424" i="34"/>
  <c r="A424" i="34"/>
  <c r="C424" i="34" s="1"/>
  <c r="J423" i="34"/>
  <c r="I423" i="34"/>
  <c r="H423" i="34"/>
  <c r="A423" i="34"/>
  <c r="D423" i="34" s="1"/>
  <c r="J422" i="34"/>
  <c r="I422" i="34"/>
  <c r="H422" i="34"/>
  <c r="A422" i="34"/>
  <c r="D422" i="34" s="1"/>
  <c r="J421" i="34"/>
  <c r="I421" i="34"/>
  <c r="H421" i="34"/>
  <c r="A421" i="34"/>
  <c r="C421" i="34" s="1"/>
  <c r="J420" i="34"/>
  <c r="I420" i="34"/>
  <c r="H420" i="34"/>
  <c r="A420" i="34"/>
  <c r="C420" i="34" s="1"/>
  <c r="J419" i="34"/>
  <c r="I419" i="34"/>
  <c r="H419" i="34"/>
  <c r="A419" i="34"/>
  <c r="J418" i="34"/>
  <c r="I418" i="34"/>
  <c r="H418" i="34"/>
  <c r="A418" i="34"/>
  <c r="J417" i="34"/>
  <c r="I417" i="34"/>
  <c r="H417" i="34"/>
  <c r="A417" i="34"/>
  <c r="D417" i="34" s="1"/>
  <c r="J416" i="34"/>
  <c r="I416" i="34"/>
  <c r="H416" i="34"/>
  <c r="A416" i="34"/>
  <c r="D416" i="34" s="1"/>
  <c r="J415" i="34"/>
  <c r="I415" i="34"/>
  <c r="H415" i="34"/>
  <c r="A415" i="34"/>
  <c r="C415" i="34" s="1"/>
  <c r="J414" i="34"/>
  <c r="I414" i="34"/>
  <c r="H414" i="34"/>
  <c r="A414" i="34"/>
  <c r="J413" i="34"/>
  <c r="I413" i="34"/>
  <c r="H413" i="34"/>
  <c r="A413" i="34"/>
  <c r="J412" i="34"/>
  <c r="I412" i="34"/>
  <c r="H412" i="34"/>
  <c r="A412" i="34"/>
  <c r="C412" i="34" s="1"/>
  <c r="J411" i="34"/>
  <c r="I411" i="34"/>
  <c r="H411" i="34"/>
  <c r="A411" i="34"/>
  <c r="D411" i="34" s="1"/>
  <c r="J410" i="34"/>
  <c r="I410" i="34"/>
  <c r="H410" i="34"/>
  <c r="A410" i="34"/>
  <c r="D410" i="34" s="1"/>
  <c r="J409" i="34"/>
  <c r="I409" i="34"/>
  <c r="H409" i="34"/>
  <c r="A409" i="34"/>
  <c r="C409" i="34" s="1"/>
  <c r="J408" i="34"/>
  <c r="I408" i="34"/>
  <c r="H408" i="34"/>
  <c r="A408" i="34"/>
  <c r="D408" i="34" s="1"/>
  <c r="J407" i="34"/>
  <c r="I407" i="34"/>
  <c r="H407" i="34"/>
  <c r="A407" i="34"/>
  <c r="J406" i="34"/>
  <c r="I406" i="34"/>
  <c r="H406" i="34"/>
  <c r="A406" i="34"/>
  <c r="C406" i="34" s="1"/>
  <c r="J405" i="34"/>
  <c r="I405" i="34"/>
  <c r="H405" i="34"/>
  <c r="A405" i="34"/>
  <c r="J404" i="34"/>
  <c r="I404" i="34"/>
  <c r="H404" i="34"/>
  <c r="A404" i="34"/>
  <c r="C404" i="34" s="1"/>
  <c r="J403" i="34"/>
  <c r="I403" i="34"/>
  <c r="H403" i="34"/>
  <c r="A403" i="34"/>
  <c r="J402" i="34"/>
  <c r="I402" i="34"/>
  <c r="H402" i="34"/>
  <c r="A402" i="34"/>
  <c r="D402" i="34" s="1"/>
  <c r="J401" i="34"/>
  <c r="I401" i="34"/>
  <c r="H401" i="34"/>
  <c r="A401" i="34"/>
  <c r="J400" i="34"/>
  <c r="I400" i="34"/>
  <c r="H400" i="34"/>
  <c r="A400" i="34"/>
  <c r="C400" i="34" s="1"/>
  <c r="J399" i="34"/>
  <c r="I399" i="34"/>
  <c r="H399" i="34"/>
  <c r="A399" i="34"/>
  <c r="J398" i="34"/>
  <c r="I398" i="34"/>
  <c r="H398" i="34"/>
  <c r="A398" i="34"/>
  <c r="C398" i="34" s="1"/>
  <c r="J397" i="34"/>
  <c r="I397" i="34"/>
  <c r="H397" i="34"/>
  <c r="A397" i="34"/>
  <c r="J396" i="34"/>
  <c r="I396" i="34"/>
  <c r="H396" i="34"/>
  <c r="A396" i="34"/>
  <c r="D396" i="34" s="1"/>
  <c r="J395" i="34"/>
  <c r="I395" i="34"/>
  <c r="H395" i="34"/>
  <c r="A395" i="34"/>
  <c r="J394" i="34"/>
  <c r="I394" i="34"/>
  <c r="H394" i="34"/>
  <c r="A394" i="34"/>
  <c r="C394" i="34" s="1"/>
  <c r="J393" i="34"/>
  <c r="I393" i="34"/>
  <c r="H393" i="34"/>
  <c r="A393" i="34"/>
  <c r="J392" i="34"/>
  <c r="I392" i="34"/>
  <c r="H392" i="34"/>
  <c r="A392" i="34"/>
  <c r="C392" i="34" s="1"/>
  <c r="J391" i="34"/>
  <c r="I391" i="34"/>
  <c r="H391" i="34"/>
  <c r="A391" i="34"/>
  <c r="C391" i="34" s="1"/>
  <c r="J390" i="34"/>
  <c r="I390" i="34"/>
  <c r="H390" i="34"/>
  <c r="A390" i="34"/>
  <c r="C390" i="34" s="1"/>
  <c r="J389" i="34"/>
  <c r="I389" i="34"/>
  <c r="H389" i="34"/>
  <c r="A389" i="34"/>
  <c r="J388" i="34"/>
  <c r="I388" i="34"/>
  <c r="H388" i="34"/>
  <c r="A388" i="34"/>
  <c r="C388" i="34" s="1"/>
  <c r="J387" i="34"/>
  <c r="I387" i="34"/>
  <c r="H387" i="34"/>
  <c r="A387" i="34"/>
  <c r="D387" i="34" s="1"/>
  <c r="J386" i="34"/>
  <c r="I386" i="34"/>
  <c r="H386" i="34"/>
  <c r="A386" i="34"/>
  <c r="C386" i="34" s="1"/>
  <c r="J385" i="34"/>
  <c r="I385" i="34"/>
  <c r="H385" i="34"/>
  <c r="A385" i="34"/>
  <c r="C385" i="34" s="1"/>
  <c r="J384" i="34"/>
  <c r="I384" i="34"/>
  <c r="H384" i="34"/>
  <c r="A384" i="34"/>
  <c r="B384" i="34" s="1"/>
  <c r="J383" i="34"/>
  <c r="I383" i="34"/>
  <c r="H383" i="34"/>
  <c r="A383" i="34"/>
  <c r="J382" i="34"/>
  <c r="I382" i="34"/>
  <c r="H382" i="34"/>
  <c r="A382" i="34"/>
  <c r="C382" i="34" s="1"/>
  <c r="J381" i="34"/>
  <c r="I381" i="34"/>
  <c r="H381" i="34"/>
  <c r="A381" i="34"/>
  <c r="D381" i="34" s="1"/>
  <c r="J380" i="34"/>
  <c r="I380" i="34"/>
  <c r="H380" i="34"/>
  <c r="A380" i="34"/>
  <c r="C380" i="34" s="1"/>
  <c r="J379" i="34"/>
  <c r="I379" i="34"/>
  <c r="H379" i="34"/>
  <c r="A379" i="34"/>
  <c r="C379" i="34" s="1"/>
  <c r="J378" i="34"/>
  <c r="I378" i="34"/>
  <c r="H378" i="34"/>
  <c r="A378" i="34"/>
  <c r="B378" i="34" s="1"/>
  <c r="J377" i="34"/>
  <c r="I377" i="34"/>
  <c r="H377" i="34"/>
  <c r="A377" i="34"/>
  <c r="J376" i="34"/>
  <c r="I376" i="34"/>
  <c r="H376" i="34"/>
  <c r="A376" i="34"/>
  <c r="C376" i="34" s="1"/>
  <c r="J375" i="34"/>
  <c r="I375" i="34"/>
  <c r="H375" i="34"/>
  <c r="A375" i="34"/>
  <c r="D375" i="34" s="1"/>
  <c r="J374" i="34"/>
  <c r="I374" i="34"/>
  <c r="H374" i="34"/>
  <c r="A374" i="34"/>
  <c r="C374" i="34" s="1"/>
  <c r="J373" i="34"/>
  <c r="I373" i="34"/>
  <c r="H373" i="34"/>
  <c r="A373" i="34"/>
  <c r="C373" i="34" s="1"/>
  <c r="J372" i="34"/>
  <c r="I372" i="34"/>
  <c r="H372" i="34"/>
  <c r="A372" i="34"/>
  <c r="B372" i="34" s="1"/>
  <c r="J371" i="34"/>
  <c r="I371" i="34"/>
  <c r="H371" i="34"/>
  <c r="A371" i="34"/>
  <c r="J370" i="34"/>
  <c r="I370" i="34"/>
  <c r="H370" i="34"/>
  <c r="A370" i="34"/>
  <c r="C370" i="34" s="1"/>
  <c r="J369" i="34"/>
  <c r="I369" i="34"/>
  <c r="H369" i="34"/>
  <c r="A369" i="34"/>
  <c r="C369" i="34" s="1"/>
  <c r="J368" i="34"/>
  <c r="I368" i="34"/>
  <c r="H368" i="34"/>
  <c r="A368" i="34"/>
  <c r="D368" i="34" s="1"/>
  <c r="J367" i="34"/>
  <c r="I367" i="34"/>
  <c r="H367" i="34"/>
  <c r="A367" i="34"/>
  <c r="C367" i="34" s="1"/>
  <c r="J366" i="34"/>
  <c r="I366" i="34"/>
  <c r="H366" i="34"/>
  <c r="A366" i="34"/>
  <c r="D366" i="34" s="1"/>
  <c r="J365" i="34"/>
  <c r="I365" i="34"/>
  <c r="H365" i="34"/>
  <c r="A365" i="34"/>
  <c r="D365" i="34" s="1"/>
  <c r="J364" i="34"/>
  <c r="I364" i="34"/>
  <c r="H364" i="34"/>
  <c r="A364" i="34"/>
  <c r="J363" i="34"/>
  <c r="I363" i="34"/>
  <c r="H363" i="34"/>
  <c r="A363" i="34"/>
  <c r="D363" i="34" s="1"/>
  <c r="J362" i="34"/>
  <c r="I362" i="34"/>
  <c r="H362" i="34"/>
  <c r="A362" i="34"/>
  <c r="D362" i="34" s="1"/>
  <c r="J361" i="34"/>
  <c r="I361" i="34"/>
  <c r="H361" i="34"/>
  <c r="A361" i="34"/>
  <c r="D361" i="34" s="1"/>
  <c r="J360" i="34"/>
  <c r="I360" i="34"/>
  <c r="H360" i="34"/>
  <c r="A360" i="34"/>
  <c r="D360" i="34" s="1"/>
  <c r="J359" i="34"/>
  <c r="I359" i="34"/>
  <c r="H359" i="34"/>
  <c r="A359" i="34"/>
  <c r="D359" i="34" s="1"/>
  <c r="J358" i="34"/>
  <c r="I358" i="34"/>
  <c r="H358" i="34"/>
  <c r="A358" i="34"/>
  <c r="D358" i="34" s="1"/>
  <c r="J357" i="34"/>
  <c r="I357" i="34"/>
  <c r="H357" i="34"/>
  <c r="A357" i="34"/>
  <c r="D357" i="34" s="1"/>
  <c r="J356" i="34"/>
  <c r="I356" i="34"/>
  <c r="H356" i="34"/>
  <c r="A356" i="34"/>
  <c r="J355" i="34"/>
  <c r="I355" i="34"/>
  <c r="H355" i="34"/>
  <c r="A355" i="34"/>
  <c r="D355" i="34" s="1"/>
  <c r="J354" i="34"/>
  <c r="I354" i="34"/>
  <c r="H354" i="34"/>
  <c r="A354" i="34"/>
  <c r="J353" i="34"/>
  <c r="I353" i="34"/>
  <c r="H353" i="34"/>
  <c r="A353" i="34"/>
  <c r="C353" i="34" s="1"/>
  <c r="J352" i="34"/>
  <c r="I352" i="34"/>
  <c r="H352" i="34"/>
  <c r="A352" i="34"/>
  <c r="D352" i="34" s="1"/>
  <c r="J351" i="34"/>
  <c r="I351" i="34"/>
  <c r="H351" i="34"/>
  <c r="A351" i="34"/>
  <c r="C351" i="34" s="1"/>
  <c r="J350" i="34"/>
  <c r="I350" i="34"/>
  <c r="H350" i="34"/>
  <c r="A350" i="34"/>
  <c r="J349" i="34"/>
  <c r="I349" i="34"/>
  <c r="H349" i="34"/>
  <c r="A349" i="34"/>
  <c r="B349" i="34" s="1"/>
  <c r="J348" i="34"/>
  <c r="I348" i="34"/>
  <c r="H348" i="34"/>
  <c r="A348" i="34"/>
  <c r="D348" i="34" s="1"/>
  <c r="J347" i="34"/>
  <c r="I347" i="34"/>
  <c r="H347" i="34"/>
  <c r="A347" i="34"/>
  <c r="B347" i="34" s="1"/>
  <c r="J346" i="34"/>
  <c r="I346" i="34"/>
  <c r="H346" i="34"/>
  <c r="A346" i="34"/>
  <c r="J345" i="34"/>
  <c r="I345" i="34"/>
  <c r="H345" i="34"/>
  <c r="A345" i="34"/>
  <c r="C345" i="34" s="1"/>
  <c r="J344" i="34"/>
  <c r="I344" i="34"/>
  <c r="H344" i="34"/>
  <c r="A344" i="34"/>
  <c r="D344" i="34" s="1"/>
  <c r="J343" i="34"/>
  <c r="I343" i="34"/>
  <c r="H343" i="34"/>
  <c r="A343" i="34"/>
  <c r="D343" i="34" s="1"/>
  <c r="J342" i="34"/>
  <c r="I342" i="34"/>
  <c r="H342" i="34"/>
  <c r="A342" i="34"/>
  <c r="J341" i="34"/>
  <c r="I341" i="34"/>
  <c r="H341" i="34"/>
  <c r="A341" i="34"/>
  <c r="C341" i="34" s="1"/>
  <c r="J340" i="34"/>
  <c r="I340" i="34"/>
  <c r="H340" i="34"/>
  <c r="A340" i="34"/>
  <c r="D340" i="34" s="1"/>
  <c r="J339" i="34"/>
  <c r="I339" i="34"/>
  <c r="H339" i="34"/>
  <c r="A339" i="34"/>
  <c r="C339" i="34" s="1"/>
  <c r="J338" i="34"/>
  <c r="I338" i="34"/>
  <c r="H338" i="34"/>
  <c r="A338" i="34"/>
  <c r="J337" i="34"/>
  <c r="I337" i="34"/>
  <c r="H337" i="34"/>
  <c r="A337" i="34"/>
  <c r="C337" i="34" s="1"/>
  <c r="J336" i="34"/>
  <c r="I336" i="34"/>
  <c r="H336" i="34"/>
  <c r="A336" i="34"/>
  <c r="D336" i="34" s="1"/>
  <c r="J335" i="34"/>
  <c r="I335" i="34"/>
  <c r="H335" i="34"/>
  <c r="A335" i="34"/>
  <c r="J334" i="34"/>
  <c r="I334" i="34"/>
  <c r="H334" i="34"/>
  <c r="A334" i="34"/>
  <c r="J333" i="34"/>
  <c r="I333" i="34"/>
  <c r="H333" i="34"/>
  <c r="A333" i="34"/>
  <c r="C333" i="34" s="1"/>
  <c r="J332" i="34"/>
  <c r="I332" i="34"/>
  <c r="H332" i="34"/>
  <c r="A332" i="34"/>
  <c r="D332" i="34" s="1"/>
  <c r="J331" i="34"/>
  <c r="I331" i="34"/>
  <c r="H331" i="34"/>
  <c r="A331" i="34"/>
  <c r="C331" i="34" s="1"/>
  <c r="J330" i="34"/>
  <c r="I330" i="34"/>
  <c r="H330" i="34"/>
  <c r="A330" i="34"/>
  <c r="J329" i="34"/>
  <c r="I329" i="34"/>
  <c r="H329" i="34"/>
  <c r="A329" i="34"/>
  <c r="J328" i="34"/>
  <c r="I328" i="34"/>
  <c r="H328" i="34"/>
  <c r="A328" i="34"/>
  <c r="D328" i="34" s="1"/>
  <c r="J327" i="34"/>
  <c r="I327" i="34"/>
  <c r="H327" i="34"/>
  <c r="A327" i="34"/>
  <c r="J326" i="34"/>
  <c r="I326" i="34"/>
  <c r="H326" i="34"/>
  <c r="A326" i="34"/>
  <c r="J325" i="34"/>
  <c r="I325" i="34"/>
  <c r="H325" i="34"/>
  <c r="A325" i="34"/>
  <c r="C325" i="34" s="1"/>
  <c r="J324" i="34"/>
  <c r="I324" i="34"/>
  <c r="H324" i="34"/>
  <c r="A324" i="34"/>
  <c r="D324" i="34" s="1"/>
  <c r="J323" i="34"/>
  <c r="I323" i="34"/>
  <c r="H323" i="34"/>
  <c r="A323" i="34"/>
  <c r="J322" i="34"/>
  <c r="I322" i="34"/>
  <c r="H322" i="34"/>
  <c r="A322" i="34"/>
  <c r="B322" i="34" s="1"/>
  <c r="J321" i="34"/>
  <c r="I321" i="34"/>
  <c r="H321" i="34"/>
  <c r="A321" i="34"/>
  <c r="C321" i="34" s="1"/>
  <c r="J320" i="34"/>
  <c r="I320" i="34"/>
  <c r="H320" i="34"/>
  <c r="A320" i="34"/>
  <c r="D320" i="34" s="1"/>
  <c r="J319" i="34"/>
  <c r="I319" i="34"/>
  <c r="H319" i="34"/>
  <c r="A319" i="34"/>
  <c r="C319" i="34" s="1"/>
  <c r="J318" i="34"/>
  <c r="I318" i="34"/>
  <c r="H318" i="34"/>
  <c r="A318" i="34"/>
  <c r="J317" i="34"/>
  <c r="I317" i="34"/>
  <c r="H317" i="34"/>
  <c r="A317" i="34"/>
  <c r="C317" i="34" s="1"/>
  <c r="J316" i="34"/>
  <c r="I316" i="34"/>
  <c r="H316" i="34"/>
  <c r="A316" i="34"/>
  <c r="D316" i="34" s="1"/>
  <c r="J315" i="34"/>
  <c r="I315" i="34"/>
  <c r="H315" i="34"/>
  <c r="A315" i="34"/>
  <c r="C315" i="34" s="1"/>
  <c r="J314" i="34"/>
  <c r="I314" i="34"/>
  <c r="H314" i="34"/>
  <c r="A314" i="34"/>
  <c r="D314" i="34" s="1"/>
  <c r="J313" i="34"/>
  <c r="I313" i="34"/>
  <c r="H313" i="34"/>
  <c r="A313" i="34"/>
  <c r="D313" i="34" s="1"/>
  <c r="J312" i="34"/>
  <c r="I312" i="34"/>
  <c r="H312" i="34"/>
  <c r="A312" i="34"/>
  <c r="D312" i="34" s="1"/>
  <c r="J311" i="34"/>
  <c r="I311" i="34"/>
  <c r="H311" i="34"/>
  <c r="A311" i="34"/>
  <c r="B311" i="34" s="1"/>
  <c r="J310" i="34"/>
  <c r="I310" i="34"/>
  <c r="H310" i="34"/>
  <c r="A310" i="34"/>
  <c r="D310" i="34" s="1"/>
  <c r="J309" i="34"/>
  <c r="I309" i="34"/>
  <c r="H309" i="34"/>
  <c r="A309" i="34"/>
  <c r="B309" i="34" s="1"/>
  <c r="J308" i="34"/>
  <c r="I308" i="34"/>
  <c r="H308" i="34"/>
  <c r="A308" i="34"/>
  <c r="D308" i="34" s="1"/>
  <c r="J307" i="34"/>
  <c r="I307" i="34"/>
  <c r="H307" i="34"/>
  <c r="A307" i="34"/>
  <c r="B307" i="34" s="1"/>
  <c r="J306" i="34"/>
  <c r="I306" i="34"/>
  <c r="H306" i="34"/>
  <c r="A306" i="34"/>
  <c r="D306" i="34" s="1"/>
  <c r="J305" i="34"/>
  <c r="I305" i="34"/>
  <c r="H305" i="34"/>
  <c r="A305" i="34"/>
  <c r="C305" i="34" s="1"/>
  <c r="J304" i="34"/>
  <c r="I304" i="34"/>
  <c r="H304" i="34"/>
  <c r="A304" i="34"/>
  <c r="J303" i="34"/>
  <c r="I303" i="34"/>
  <c r="H303" i="34"/>
  <c r="A303" i="34"/>
  <c r="D303" i="34" s="1"/>
  <c r="J302" i="34"/>
  <c r="I302" i="34"/>
  <c r="H302" i="34"/>
  <c r="A302" i="34"/>
  <c r="J301" i="34"/>
  <c r="I301" i="34"/>
  <c r="H301" i="34"/>
  <c r="A301" i="34"/>
  <c r="D301" i="34" s="1"/>
  <c r="J300" i="34"/>
  <c r="I300" i="34"/>
  <c r="H300" i="34"/>
  <c r="A300" i="34"/>
  <c r="J299" i="34"/>
  <c r="I299" i="34"/>
  <c r="H299" i="34"/>
  <c r="A299" i="34"/>
  <c r="D299" i="34" s="1"/>
  <c r="J298" i="34"/>
  <c r="I298" i="34"/>
  <c r="H298" i="34"/>
  <c r="A298" i="34"/>
  <c r="J297" i="34"/>
  <c r="I297" i="34"/>
  <c r="H297" i="34"/>
  <c r="A297" i="34"/>
  <c r="B297" i="34" s="1"/>
  <c r="J296" i="34"/>
  <c r="I296" i="34"/>
  <c r="H296" i="34"/>
  <c r="A296" i="34"/>
  <c r="D296" i="34" s="1"/>
  <c r="J295" i="34"/>
  <c r="I295" i="34"/>
  <c r="H295" i="34"/>
  <c r="A295" i="34"/>
  <c r="B295" i="34" s="1"/>
  <c r="J294" i="34"/>
  <c r="I294" i="34"/>
  <c r="H294" i="34"/>
  <c r="A294" i="34"/>
  <c r="J293" i="34"/>
  <c r="I293" i="34"/>
  <c r="H293" i="34"/>
  <c r="A293" i="34"/>
  <c r="B293" i="34" s="1"/>
  <c r="J292" i="34"/>
  <c r="I292" i="34"/>
  <c r="H292" i="34"/>
  <c r="A292" i="34"/>
  <c r="J291" i="34"/>
  <c r="I291" i="34"/>
  <c r="H291" i="34"/>
  <c r="A291" i="34"/>
  <c r="D291" i="34" s="1"/>
  <c r="J290" i="34"/>
  <c r="I290" i="34"/>
  <c r="H290" i="34"/>
  <c r="A290" i="34"/>
  <c r="B290" i="34" s="1"/>
  <c r="J289" i="34"/>
  <c r="I289" i="34"/>
  <c r="H289" i="34"/>
  <c r="A289" i="34"/>
  <c r="D289" i="34" s="1"/>
  <c r="J288" i="34"/>
  <c r="I288" i="34"/>
  <c r="H288" i="34"/>
  <c r="A288" i="34"/>
  <c r="D288" i="34" s="1"/>
  <c r="J287" i="34"/>
  <c r="I287" i="34"/>
  <c r="H287" i="34"/>
  <c r="A287" i="34"/>
  <c r="C287" i="34" s="1"/>
  <c r="J286" i="34"/>
  <c r="I286" i="34"/>
  <c r="H286" i="34"/>
  <c r="A286" i="34"/>
  <c r="B286" i="34" s="1"/>
  <c r="J285" i="34"/>
  <c r="I285" i="34"/>
  <c r="H285" i="34"/>
  <c r="A285" i="34"/>
  <c r="D285" i="34" s="1"/>
  <c r="J284" i="34"/>
  <c r="I284" i="34"/>
  <c r="H284" i="34"/>
  <c r="A284" i="34"/>
  <c r="D284" i="34" s="1"/>
  <c r="J283" i="34"/>
  <c r="I283" i="34"/>
  <c r="H283" i="34"/>
  <c r="A283" i="34"/>
  <c r="D283" i="34" s="1"/>
  <c r="J282" i="34"/>
  <c r="I282" i="34"/>
  <c r="H282" i="34"/>
  <c r="A282" i="34"/>
  <c r="D282" i="34" s="1"/>
  <c r="J281" i="34"/>
  <c r="I281" i="34"/>
  <c r="H281" i="34"/>
  <c r="A281" i="34"/>
  <c r="D281" i="34" s="1"/>
  <c r="J280" i="34"/>
  <c r="I280" i="34"/>
  <c r="H280" i="34"/>
  <c r="A280" i="34"/>
  <c r="D280" i="34" s="1"/>
  <c r="J279" i="34"/>
  <c r="I279" i="34"/>
  <c r="H279" i="34"/>
  <c r="A279" i="34"/>
  <c r="B279" i="34" s="1"/>
  <c r="J278" i="34"/>
  <c r="I278" i="34"/>
  <c r="H278" i="34"/>
  <c r="A278" i="34"/>
  <c r="D278" i="34" s="1"/>
  <c r="J277" i="34"/>
  <c r="I277" i="34"/>
  <c r="H277" i="34"/>
  <c r="A277" i="34"/>
  <c r="D277" i="34" s="1"/>
  <c r="J276" i="34"/>
  <c r="I276" i="34"/>
  <c r="H276" i="34"/>
  <c r="A276" i="34"/>
  <c r="D276" i="34" s="1"/>
  <c r="J275" i="34"/>
  <c r="I275" i="34"/>
  <c r="H275" i="34"/>
  <c r="A275" i="34"/>
  <c r="C275" i="34" s="1"/>
  <c r="J274" i="34"/>
  <c r="I274" i="34"/>
  <c r="H274" i="34"/>
  <c r="A274" i="34"/>
  <c r="D274" i="34" s="1"/>
  <c r="J273" i="34"/>
  <c r="I273" i="34"/>
  <c r="H273" i="34"/>
  <c r="A273" i="34"/>
  <c r="D273" i="34" s="1"/>
  <c r="J272" i="34"/>
  <c r="I272" i="34"/>
  <c r="H272" i="34"/>
  <c r="A272" i="34"/>
  <c r="D272" i="34" s="1"/>
  <c r="J271" i="34"/>
  <c r="I271" i="34"/>
  <c r="H271" i="34"/>
  <c r="A271" i="34"/>
  <c r="D271" i="34" s="1"/>
  <c r="J270" i="34"/>
  <c r="I270" i="34"/>
  <c r="H270" i="34"/>
  <c r="A270" i="34"/>
  <c r="D270" i="34" s="1"/>
  <c r="J269" i="34"/>
  <c r="I269" i="34"/>
  <c r="H269" i="34"/>
  <c r="A269" i="34"/>
  <c r="D269" i="34" s="1"/>
  <c r="J268" i="34"/>
  <c r="I268" i="34"/>
  <c r="H268" i="34"/>
  <c r="A268" i="34"/>
  <c r="D268" i="34" s="1"/>
  <c r="J267" i="34"/>
  <c r="I267" i="34"/>
  <c r="H267" i="34"/>
  <c r="A267" i="34"/>
  <c r="D267" i="34" s="1"/>
  <c r="J266" i="34"/>
  <c r="I266" i="34"/>
  <c r="H266" i="34"/>
  <c r="A266" i="34"/>
  <c r="D266" i="34" s="1"/>
  <c r="J265" i="34"/>
  <c r="I265" i="34"/>
  <c r="H265" i="34"/>
  <c r="A265" i="34"/>
  <c r="D265" i="34" s="1"/>
  <c r="J264" i="34"/>
  <c r="I264" i="34"/>
  <c r="H264" i="34"/>
  <c r="A264" i="34"/>
  <c r="D264" i="34" s="1"/>
  <c r="J263" i="34"/>
  <c r="I263" i="34"/>
  <c r="H263" i="34"/>
  <c r="A263" i="34"/>
  <c r="B263" i="34" s="1"/>
  <c r="J262" i="34"/>
  <c r="I262" i="34"/>
  <c r="H262" i="34"/>
  <c r="A262" i="34"/>
  <c r="D262" i="34" s="1"/>
  <c r="J261" i="34"/>
  <c r="I261" i="34"/>
  <c r="H261" i="34"/>
  <c r="A261" i="34"/>
  <c r="D261" i="34" s="1"/>
  <c r="J260" i="34"/>
  <c r="I260" i="34"/>
  <c r="H260" i="34"/>
  <c r="A260" i="34"/>
  <c r="D260" i="34" s="1"/>
  <c r="J259" i="34"/>
  <c r="I259" i="34"/>
  <c r="H259" i="34"/>
  <c r="A259" i="34"/>
  <c r="J258" i="34"/>
  <c r="I258" i="34"/>
  <c r="H258" i="34"/>
  <c r="A258" i="34"/>
  <c r="D258" i="34" s="1"/>
  <c r="J257" i="34"/>
  <c r="I257" i="34"/>
  <c r="H257" i="34"/>
  <c r="A257" i="34"/>
  <c r="D257" i="34" s="1"/>
  <c r="J256" i="34"/>
  <c r="I256" i="34"/>
  <c r="H256" i="34"/>
  <c r="A256" i="34"/>
  <c r="D256" i="34" s="1"/>
  <c r="J255" i="34"/>
  <c r="I255" i="34"/>
  <c r="H255" i="34"/>
  <c r="A255" i="34"/>
  <c r="D255" i="34" s="1"/>
  <c r="J254" i="34"/>
  <c r="I254" i="34"/>
  <c r="H254" i="34"/>
  <c r="A254" i="34"/>
  <c r="D254" i="34" s="1"/>
  <c r="J253" i="34"/>
  <c r="I253" i="34"/>
  <c r="H253" i="34"/>
  <c r="A253" i="34"/>
  <c r="D253" i="34" s="1"/>
  <c r="J252" i="34"/>
  <c r="I252" i="34"/>
  <c r="H252" i="34"/>
  <c r="A252" i="34"/>
  <c r="D252" i="34" s="1"/>
  <c r="J251" i="34"/>
  <c r="I251" i="34"/>
  <c r="H251" i="34"/>
  <c r="A251" i="34"/>
  <c r="D251" i="34" s="1"/>
  <c r="J250" i="34"/>
  <c r="I250" i="34"/>
  <c r="H250" i="34"/>
  <c r="A250" i="34"/>
  <c r="D250" i="34" s="1"/>
  <c r="J249" i="34"/>
  <c r="I249" i="34"/>
  <c r="H249" i="34"/>
  <c r="A249" i="34"/>
  <c r="D249" i="34" s="1"/>
  <c r="J248" i="34"/>
  <c r="I248" i="34"/>
  <c r="H248" i="34"/>
  <c r="A248" i="34"/>
  <c r="D248" i="34" s="1"/>
  <c r="J247" i="34"/>
  <c r="I247" i="34"/>
  <c r="H247" i="34"/>
  <c r="A247" i="34"/>
  <c r="B247" i="34" s="1"/>
  <c r="J246" i="34"/>
  <c r="I246" i="34"/>
  <c r="H246" i="34"/>
  <c r="A246" i="34"/>
  <c r="D246" i="34" s="1"/>
  <c r="J245" i="34"/>
  <c r="I245" i="34"/>
  <c r="H245" i="34"/>
  <c r="A245" i="34"/>
  <c r="D245" i="34" s="1"/>
  <c r="J244" i="34"/>
  <c r="I244" i="34"/>
  <c r="H244" i="34"/>
  <c r="A244" i="34"/>
  <c r="D244" i="34" s="1"/>
  <c r="J243" i="34"/>
  <c r="I243" i="34"/>
  <c r="H243" i="34"/>
  <c r="A243" i="34"/>
  <c r="C243" i="34" s="1"/>
  <c r="J242" i="34"/>
  <c r="I242" i="34"/>
  <c r="H242" i="34"/>
  <c r="A242" i="34"/>
  <c r="D242" i="34" s="1"/>
  <c r="J241" i="34"/>
  <c r="I241" i="34"/>
  <c r="H241" i="34"/>
  <c r="A241" i="34"/>
  <c r="J240" i="34"/>
  <c r="I240" i="34"/>
  <c r="H240" i="34"/>
  <c r="A240" i="34"/>
  <c r="D240" i="34" s="1"/>
  <c r="J239" i="34"/>
  <c r="I239" i="34"/>
  <c r="H239" i="34"/>
  <c r="A239" i="34"/>
  <c r="D239" i="34" s="1"/>
  <c r="J238" i="34"/>
  <c r="I238" i="34"/>
  <c r="H238" i="34"/>
  <c r="A238" i="34"/>
  <c r="B238" i="34" s="1"/>
  <c r="J237" i="34"/>
  <c r="I237" i="34"/>
  <c r="H237" i="34"/>
  <c r="A237" i="34"/>
  <c r="C237" i="34" s="1"/>
  <c r="J236" i="34"/>
  <c r="I236" i="34"/>
  <c r="H236" i="34"/>
  <c r="A236" i="34"/>
  <c r="J235" i="34"/>
  <c r="I235" i="34"/>
  <c r="H235" i="34"/>
  <c r="A235" i="34"/>
  <c r="D235" i="34" s="1"/>
  <c r="J234" i="34"/>
  <c r="I234" i="34"/>
  <c r="H234" i="34"/>
  <c r="A234" i="34"/>
  <c r="C234" i="34" s="1"/>
  <c r="J233" i="34"/>
  <c r="I233" i="34"/>
  <c r="H233" i="34"/>
  <c r="A233" i="34"/>
  <c r="C233" i="34" s="1"/>
  <c r="J232" i="34"/>
  <c r="I232" i="34"/>
  <c r="H232" i="34"/>
  <c r="A232" i="34"/>
  <c r="J231" i="34"/>
  <c r="I231" i="34"/>
  <c r="H231" i="34"/>
  <c r="A231" i="34"/>
  <c r="D231" i="34" s="1"/>
  <c r="J230" i="34"/>
  <c r="I230" i="34"/>
  <c r="H230" i="34"/>
  <c r="A230" i="34"/>
  <c r="J229" i="34"/>
  <c r="I229" i="34"/>
  <c r="H229" i="34"/>
  <c r="A229" i="34"/>
  <c r="C229" i="34" s="1"/>
  <c r="J228" i="34"/>
  <c r="I228" i="34"/>
  <c r="H228" i="34"/>
  <c r="A228" i="34"/>
  <c r="J227" i="34"/>
  <c r="I227" i="34"/>
  <c r="H227" i="34"/>
  <c r="A227" i="34"/>
  <c r="B227" i="34" s="1"/>
  <c r="J226" i="34"/>
  <c r="I226" i="34"/>
  <c r="H226" i="34"/>
  <c r="A226" i="34"/>
  <c r="C226" i="34" s="1"/>
  <c r="J225" i="34"/>
  <c r="I225" i="34"/>
  <c r="H225" i="34"/>
  <c r="A225" i="34"/>
  <c r="C225" i="34" s="1"/>
  <c r="J224" i="34"/>
  <c r="I224" i="34"/>
  <c r="H224" i="34"/>
  <c r="A224" i="34"/>
  <c r="J223" i="34"/>
  <c r="I223" i="34"/>
  <c r="H223" i="34"/>
  <c r="A223" i="34"/>
  <c r="J222" i="34"/>
  <c r="I222" i="34"/>
  <c r="H222" i="34"/>
  <c r="A222" i="34"/>
  <c r="C222" i="34" s="1"/>
  <c r="J221" i="34"/>
  <c r="I221" i="34"/>
  <c r="H221" i="34"/>
  <c r="A221" i="34"/>
  <c r="C221" i="34" s="1"/>
  <c r="J220" i="34"/>
  <c r="I220" i="34"/>
  <c r="H220" i="34"/>
  <c r="A220" i="34"/>
  <c r="J219" i="34"/>
  <c r="I219" i="34"/>
  <c r="H219" i="34"/>
  <c r="A219" i="34"/>
  <c r="B219" i="34" s="1"/>
  <c r="J218" i="34"/>
  <c r="I218" i="34"/>
  <c r="H218" i="34"/>
  <c r="A218" i="34"/>
  <c r="C218" i="34" s="1"/>
  <c r="J217" i="34"/>
  <c r="I217" i="34"/>
  <c r="H217" i="34"/>
  <c r="A217" i="34"/>
  <c r="C217" i="34" s="1"/>
  <c r="J216" i="34"/>
  <c r="I216" i="34"/>
  <c r="H216" i="34"/>
  <c r="A216" i="34"/>
  <c r="J215" i="34"/>
  <c r="I215" i="34"/>
  <c r="H215" i="34"/>
  <c r="A215" i="34"/>
  <c r="D215" i="34" s="1"/>
  <c r="J214" i="34"/>
  <c r="I214" i="34"/>
  <c r="H214" i="34"/>
  <c r="A214" i="34"/>
  <c r="C214" i="34" s="1"/>
  <c r="J213" i="34"/>
  <c r="I213" i="34"/>
  <c r="H213" i="34"/>
  <c r="A213" i="34"/>
  <c r="D213" i="34" s="1"/>
  <c r="J212" i="34"/>
  <c r="I212" i="34"/>
  <c r="H212" i="34"/>
  <c r="A212" i="34"/>
  <c r="B212" i="34" s="1"/>
  <c r="J211" i="34"/>
  <c r="I211" i="34"/>
  <c r="H211" i="34"/>
  <c r="A211" i="34"/>
  <c r="C211" i="34" s="1"/>
  <c r="J210" i="34"/>
  <c r="I210" i="34"/>
  <c r="H210" i="34"/>
  <c r="A210" i="34"/>
  <c r="C210" i="34" s="1"/>
  <c r="J209" i="34"/>
  <c r="I209" i="34"/>
  <c r="H209" i="34"/>
  <c r="A209" i="34"/>
  <c r="D209" i="34" s="1"/>
  <c r="J208" i="34"/>
  <c r="I208" i="34"/>
  <c r="H208" i="34"/>
  <c r="A208" i="34"/>
  <c r="D208" i="34" s="1"/>
  <c r="J207" i="34"/>
  <c r="I207" i="34"/>
  <c r="H207" i="34"/>
  <c r="A207" i="34"/>
  <c r="D207" i="34" s="1"/>
  <c r="J206" i="34"/>
  <c r="I206" i="34"/>
  <c r="H206" i="34"/>
  <c r="A206" i="34"/>
  <c r="D206" i="34" s="1"/>
  <c r="J205" i="34"/>
  <c r="I205" i="34"/>
  <c r="H205" i="34"/>
  <c r="A205" i="34"/>
  <c r="B205" i="34" s="1"/>
  <c r="J204" i="34"/>
  <c r="I204" i="34"/>
  <c r="H204" i="34"/>
  <c r="A204" i="34"/>
  <c r="J203" i="34"/>
  <c r="I203" i="34"/>
  <c r="H203" i="34"/>
  <c r="A203" i="34"/>
  <c r="D203" i="34" s="1"/>
  <c r="J202" i="34"/>
  <c r="I202" i="34"/>
  <c r="H202" i="34"/>
  <c r="A202" i="34"/>
  <c r="D202" i="34" s="1"/>
  <c r="J201" i="34"/>
  <c r="I201" i="34"/>
  <c r="H201" i="34"/>
  <c r="A201" i="34"/>
  <c r="B201" i="34" s="1"/>
  <c r="J200" i="34"/>
  <c r="I200" i="34"/>
  <c r="H200" i="34"/>
  <c r="A200" i="34"/>
  <c r="C200" i="34" s="1"/>
  <c r="J199" i="34"/>
  <c r="I199" i="34"/>
  <c r="H199" i="34"/>
  <c r="A199" i="34"/>
  <c r="D199" i="34" s="1"/>
  <c r="J198" i="34"/>
  <c r="I198" i="34"/>
  <c r="H198" i="34"/>
  <c r="A198" i="34"/>
  <c r="D198" i="34" s="1"/>
  <c r="J197" i="34"/>
  <c r="I197" i="34"/>
  <c r="H197" i="34"/>
  <c r="A197" i="34"/>
  <c r="B197" i="34" s="1"/>
  <c r="J196" i="34"/>
  <c r="I196" i="34"/>
  <c r="H196" i="34"/>
  <c r="A196" i="34"/>
  <c r="B196" i="34" s="1"/>
  <c r="J195" i="34"/>
  <c r="I195" i="34"/>
  <c r="H195" i="34"/>
  <c r="A195" i="34"/>
  <c r="D195" i="34" s="1"/>
  <c r="J194" i="34"/>
  <c r="I194" i="34"/>
  <c r="H194" i="34"/>
  <c r="A194" i="34"/>
  <c r="D194" i="34" s="1"/>
  <c r="J193" i="34"/>
  <c r="I193" i="34"/>
  <c r="H193" i="34"/>
  <c r="A193" i="34"/>
  <c r="J192" i="34"/>
  <c r="I192" i="34"/>
  <c r="H192" i="34"/>
  <c r="A192" i="34"/>
  <c r="D192" i="34" s="1"/>
  <c r="J191" i="34"/>
  <c r="I191" i="34"/>
  <c r="H191" i="34"/>
  <c r="A191" i="34"/>
  <c r="C191" i="34" s="1"/>
  <c r="J190" i="34"/>
  <c r="I190" i="34"/>
  <c r="H190" i="34"/>
  <c r="A190" i="34"/>
  <c r="D190" i="34" s="1"/>
  <c r="J189" i="34"/>
  <c r="I189" i="34"/>
  <c r="H189" i="34"/>
  <c r="A189" i="34"/>
  <c r="J188" i="34"/>
  <c r="I188" i="34"/>
  <c r="H188" i="34"/>
  <c r="A188" i="34"/>
  <c r="D188" i="34" s="1"/>
  <c r="J187" i="34"/>
  <c r="I187" i="34"/>
  <c r="H187" i="34"/>
  <c r="A187" i="34"/>
  <c r="D187" i="34" s="1"/>
  <c r="J186" i="34"/>
  <c r="I186" i="34"/>
  <c r="H186" i="34"/>
  <c r="A186" i="34"/>
  <c r="B186" i="34" s="1"/>
  <c r="J185" i="34"/>
  <c r="I185" i="34"/>
  <c r="H185" i="34"/>
  <c r="A185" i="34"/>
  <c r="B185" i="34" s="1"/>
  <c r="J184" i="34"/>
  <c r="I184" i="34"/>
  <c r="H184" i="34"/>
  <c r="A184" i="34"/>
  <c r="J183" i="34"/>
  <c r="I183" i="34"/>
  <c r="H183" i="34"/>
  <c r="A183" i="34"/>
  <c r="D183" i="34" s="1"/>
  <c r="J182" i="34"/>
  <c r="I182" i="34"/>
  <c r="H182" i="34"/>
  <c r="A182" i="34"/>
  <c r="C182" i="34" s="1"/>
  <c r="J181" i="34"/>
  <c r="I181" i="34"/>
  <c r="H181" i="34"/>
  <c r="A181" i="34"/>
  <c r="B181" i="34" s="1"/>
  <c r="J180" i="34"/>
  <c r="I180" i="34"/>
  <c r="H180" i="34"/>
  <c r="A180" i="34"/>
  <c r="C180" i="34" s="1"/>
  <c r="J179" i="34"/>
  <c r="I179" i="34"/>
  <c r="H179" i="34"/>
  <c r="A179" i="34"/>
  <c r="D179" i="34" s="1"/>
  <c r="J178" i="34"/>
  <c r="I178" i="34"/>
  <c r="H178" i="34"/>
  <c r="A178" i="34"/>
  <c r="D178" i="34" s="1"/>
  <c r="J177" i="34"/>
  <c r="I177" i="34"/>
  <c r="H177" i="34"/>
  <c r="A177" i="34"/>
  <c r="B177" i="34" s="1"/>
  <c r="J176" i="34"/>
  <c r="I176" i="34"/>
  <c r="H176" i="34"/>
  <c r="A176" i="34"/>
  <c r="B176" i="34" s="1"/>
  <c r="J175" i="34"/>
  <c r="I175" i="34"/>
  <c r="H175" i="34"/>
  <c r="A175" i="34"/>
  <c r="D175" i="34" s="1"/>
  <c r="J174" i="34"/>
  <c r="I174" i="34"/>
  <c r="H174" i="34"/>
  <c r="A174" i="34"/>
  <c r="D174" i="34" s="1"/>
  <c r="J173" i="34"/>
  <c r="I173" i="34"/>
  <c r="H173" i="34"/>
  <c r="A173" i="34"/>
  <c r="J172" i="34"/>
  <c r="I172" i="34"/>
  <c r="H172" i="34"/>
  <c r="A172" i="34"/>
  <c r="D172" i="34" s="1"/>
  <c r="J171" i="34"/>
  <c r="I171" i="34"/>
  <c r="H171" i="34"/>
  <c r="A171" i="34"/>
  <c r="J170" i="34"/>
  <c r="I170" i="34"/>
  <c r="H170" i="34"/>
  <c r="A170" i="34"/>
  <c r="D170" i="34" s="1"/>
  <c r="J169" i="34"/>
  <c r="I169" i="34"/>
  <c r="H169" i="34"/>
  <c r="A169" i="34"/>
  <c r="J168" i="34"/>
  <c r="I168" i="34"/>
  <c r="H168" i="34"/>
  <c r="A168" i="34"/>
  <c r="C168" i="34" s="1"/>
  <c r="J167" i="34"/>
  <c r="I167" i="34"/>
  <c r="H167" i="34"/>
  <c r="A167" i="34"/>
  <c r="D167" i="34" s="1"/>
  <c r="J166" i="34"/>
  <c r="I166" i="34"/>
  <c r="H166" i="34"/>
  <c r="A166" i="34"/>
  <c r="J165" i="34"/>
  <c r="I165" i="34"/>
  <c r="H165" i="34"/>
  <c r="A165" i="34"/>
  <c r="B165" i="34" s="1"/>
  <c r="J164" i="34"/>
  <c r="I164" i="34"/>
  <c r="H164" i="34"/>
  <c r="A164" i="34"/>
  <c r="D164" i="34" s="1"/>
  <c r="J163" i="34"/>
  <c r="I163" i="34"/>
  <c r="H163" i="34"/>
  <c r="A163" i="34"/>
  <c r="D163" i="34" s="1"/>
  <c r="J162" i="34"/>
  <c r="I162" i="34"/>
  <c r="H162" i="34"/>
  <c r="A162" i="34"/>
  <c r="C162" i="34" s="1"/>
  <c r="J161" i="34"/>
  <c r="I161" i="34"/>
  <c r="H161" i="34"/>
  <c r="A161" i="34"/>
  <c r="B161" i="34" s="1"/>
  <c r="J160" i="34"/>
  <c r="I160" i="34"/>
  <c r="H160" i="34"/>
  <c r="A160" i="34"/>
  <c r="C160" i="34" s="1"/>
  <c r="J159" i="34"/>
  <c r="I159" i="34"/>
  <c r="H159" i="34"/>
  <c r="A159" i="34"/>
  <c r="D159" i="34" s="1"/>
  <c r="J158" i="34"/>
  <c r="I158" i="34"/>
  <c r="H158" i="34"/>
  <c r="A158" i="34"/>
  <c r="B158" i="34" s="1"/>
  <c r="J157" i="34"/>
  <c r="I157" i="34"/>
  <c r="H157" i="34"/>
  <c r="A157" i="34"/>
  <c r="B157" i="34" s="1"/>
  <c r="J156" i="34"/>
  <c r="I156" i="34"/>
  <c r="H156" i="34"/>
  <c r="A156" i="34"/>
  <c r="D156" i="34" s="1"/>
  <c r="J155" i="34"/>
  <c r="I155" i="34"/>
  <c r="H155" i="34"/>
  <c r="A155" i="34"/>
  <c r="J154" i="34"/>
  <c r="I154" i="34"/>
  <c r="H154" i="34"/>
  <c r="A154" i="34"/>
  <c r="D154" i="34" s="1"/>
  <c r="J153" i="34"/>
  <c r="I153" i="34"/>
  <c r="H153" i="34"/>
  <c r="A153" i="34"/>
  <c r="J152" i="34"/>
  <c r="I152" i="34"/>
  <c r="H152" i="34"/>
  <c r="A152" i="34"/>
  <c r="C152" i="34" s="1"/>
  <c r="J151" i="34"/>
  <c r="I151" i="34"/>
  <c r="H151" i="34"/>
  <c r="A151" i="34"/>
  <c r="J150" i="34"/>
  <c r="I150" i="34"/>
  <c r="H150" i="34"/>
  <c r="A150" i="34"/>
  <c r="D150" i="34" s="1"/>
  <c r="J149" i="34"/>
  <c r="I149" i="34"/>
  <c r="H149" i="34"/>
  <c r="A149" i="34"/>
  <c r="J148" i="34"/>
  <c r="I148" i="34"/>
  <c r="H148" i="34"/>
  <c r="A148" i="34"/>
  <c r="C148" i="34" s="1"/>
  <c r="J147" i="34"/>
  <c r="I147" i="34"/>
  <c r="H147" i="34"/>
  <c r="A147" i="34"/>
  <c r="J146" i="34"/>
  <c r="I146" i="34"/>
  <c r="H146" i="34"/>
  <c r="A146" i="34"/>
  <c r="D146" i="34" s="1"/>
  <c r="J145" i="34"/>
  <c r="I145" i="34"/>
  <c r="H145" i="34"/>
  <c r="A145" i="34"/>
  <c r="J144" i="34"/>
  <c r="I144" i="34"/>
  <c r="H144" i="34"/>
  <c r="A144" i="34"/>
  <c r="C144" i="34" s="1"/>
  <c r="J143" i="34"/>
  <c r="I143" i="34"/>
  <c r="H143" i="34"/>
  <c r="A143" i="34"/>
  <c r="J142" i="34"/>
  <c r="I142" i="34"/>
  <c r="H142" i="34"/>
  <c r="A142" i="34"/>
  <c r="D142" i="34" s="1"/>
  <c r="J141" i="34"/>
  <c r="I141" i="34"/>
  <c r="H141" i="34"/>
  <c r="A141" i="34"/>
  <c r="B141" i="34" s="1"/>
  <c r="J140" i="34"/>
  <c r="I140" i="34"/>
  <c r="H140" i="34"/>
  <c r="A140" i="34"/>
  <c r="C140" i="34" s="1"/>
  <c r="J139" i="34"/>
  <c r="I139" i="34"/>
  <c r="H139" i="34"/>
  <c r="A139" i="34"/>
  <c r="C139" i="34" s="1"/>
  <c r="J138" i="34"/>
  <c r="I138" i="34"/>
  <c r="H138" i="34"/>
  <c r="A138" i="34"/>
  <c r="D138" i="34" s="1"/>
  <c r="J137" i="34"/>
  <c r="I137" i="34"/>
  <c r="H137" i="34"/>
  <c r="A137" i="34"/>
  <c r="J136" i="34"/>
  <c r="I136" i="34"/>
  <c r="H136" i="34"/>
  <c r="A136" i="34"/>
  <c r="C136" i="34" s="1"/>
  <c r="J135" i="34"/>
  <c r="I135" i="34"/>
  <c r="H135" i="34"/>
  <c r="A135" i="34"/>
  <c r="D135" i="34" s="1"/>
  <c r="J134" i="34"/>
  <c r="I134" i="34"/>
  <c r="H134" i="34"/>
  <c r="A134" i="34"/>
  <c r="D134" i="34" s="1"/>
  <c r="J133" i="34"/>
  <c r="I133" i="34"/>
  <c r="H133" i="34"/>
  <c r="A133" i="34"/>
  <c r="B133" i="34" s="1"/>
  <c r="J132" i="34"/>
  <c r="I132" i="34"/>
  <c r="H132" i="34"/>
  <c r="A132" i="34"/>
  <c r="C132" i="34" s="1"/>
  <c r="J131" i="34"/>
  <c r="I131" i="34"/>
  <c r="H131" i="34"/>
  <c r="A131" i="34"/>
  <c r="D131" i="34" s="1"/>
  <c r="J130" i="34"/>
  <c r="I130" i="34"/>
  <c r="H130" i="34"/>
  <c r="A130" i="34"/>
  <c r="J129" i="34"/>
  <c r="I129" i="34"/>
  <c r="H129" i="34"/>
  <c r="A129" i="34"/>
  <c r="D129" i="34" s="1"/>
  <c r="J128" i="34"/>
  <c r="I128" i="34"/>
  <c r="H128" i="34"/>
  <c r="A128" i="34"/>
  <c r="J127" i="34"/>
  <c r="I127" i="34"/>
  <c r="H127" i="34"/>
  <c r="A127" i="34"/>
  <c r="D127" i="34" s="1"/>
  <c r="J126" i="34"/>
  <c r="I126" i="34"/>
  <c r="H126" i="34"/>
  <c r="A126" i="34"/>
  <c r="C126" i="34" s="1"/>
  <c r="J125" i="34"/>
  <c r="I125" i="34"/>
  <c r="H125" i="34"/>
  <c r="A125" i="34"/>
  <c r="D125" i="34" s="1"/>
  <c r="J124" i="34"/>
  <c r="I124" i="34"/>
  <c r="H124" i="34"/>
  <c r="A124" i="34"/>
  <c r="C124" i="34" s="1"/>
  <c r="J123" i="34"/>
  <c r="I123" i="34"/>
  <c r="H123" i="34"/>
  <c r="A123" i="34"/>
  <c r="D123" i="34" s="1"/>
  <c r="J122" i="34"/>
  <c r="I122" i="34"/>
  <c r="H122" i="34"/>
  <c r="A122" i="34"/>
  <c r="C122" i="34" s="1"/>
  <c r="J121" i="34"/>
  <c r="I121" i="34"/>
  <c r="H121" i="34"/>
  <c r="A121" i="34"/>
  <c r="D121" i="34" s="1"/>
  <c r="J120" i="34"/>
  <c r="I120" i="34"/>
  <c r="H120" i="34"/>
  <c r="A120" i="34"/>
  <c r="J119" i="34"/>
  <c r="I119" i="34"/>
  <c r="H119" i="34"/>
  <c r="A119" i="34"/>
  <c r="D119" i="34" s="1"/>
  <c r="J118" i="34"/>
  <c r="I118" i="34"/>
  <c r="H118" i="34"/>
  <c r="A118" i="34"/>
  <c r="D118" i="34" s="1"/>
  <c r="J117" i="34"/>
  <c r="I117" i="34"/>
  <c r="H117" i="34"/>
  <c r="A117" i="34"/>
  <c r="D117" i="34" s="1"/>
  <c r="J116" i="34"/>
  <c r="I116" i="34"/>
  <c r="H116" i="34"/>
  <c r="A116" i="34"/>
  <c r="C116" i="34" s="1"/>
  <c r="J115" i="34"/>
  <c r="I115" i="34"/>
  <c r="H115" i="34"/>
  <c r="A115" i="34"/>
  <c r="D115" i="34" s="1"/>
  <c r="J114" i="34"/>
  <c r="I114" i="34"/>
  <c r="H114" i="34"/>
  <c r="A114" i="34"/>
  <c r="B114" i="34" s="1"/>
  <c r="J113" i="34"/>
  <c r="I113" i="34"/>
  <c r="H113" i="34"/>
  <c r="A113" i="34"/>
  <c r="D113" i="34" s="1"/>
  <c r="J112" i="34"/>
  <c r="I112" i="34"/>
  <c r="H112" i="34"/>
  <c r="A112" i="34"/>
  <c r="C112" i="34" s="1"/>
  <c r="J111" i="34"/>
  <c r="I111" i="34"/>
  <c r="H111" i="34"/>
  <c r="A111" i="34"/>
  <c r="D111" i="34" s="1"/>
  <c r="J110" i="34"/>
  <c r="I110" i="34"/>
  <c r="H110" i="34"/>
  <c r="A110" i="34"/>
  <c r="C110" i="34" s="1"/>
  <c r="J109" i="34"/>
  <c r="I109" i="34"/>
  <c r="H109" i="34"/>
  <c r="A109" i="34"/>
  <c r="D109" i="34" s="1"/>
  <c r="J108" i="34"/>
  <c r="I108" i="34"/>
  <c r="H108" i="34"/>
  <c r="A108" i="34"/>
  <c r="B108" i="34" s="1"/>
  <c r="J107" i="34"/>
  <c r="I107" i="34"/>
  <c r="H107" i="34"/>
  <c r="A107" i="34"/>
  <c r="D107" i="34" s="1"/>
  <c r="J106" i="34"/>
  <c r="I106" i="34"/>
  <c r="H106" i="34"/>
  <c r="A106" i="34"/>
  <c r="B106" i="34" s="1"/>
  <c r="J105" i="34"/>
  <c r="I105" i="34"/>
  <c r="H105" i="34"/>
  <c r="A105" i="34"/>
  <c r="D105" i="34" s="1"/>
  <c r="J104" i="34"/>
  <c r="I104" i="34"/>
  <c r="H104" i="34"/>
  <c r="A104" i="34"/>
  <c r="D104" i="34" s="1"/>
  <c r="J103" i="34"/>
  <c r="I103" i="34"/>
  <c r="H103" i="34"/>
  <c r="A103" i="34"/>
  <c r="D103" i="34" s="1"/>
  <c r="J102" i="34"/>
  <c r="I102" i="34"/>
  <c r="H102" i="34"/>
  <c r="A102" i="34"/>
  <c r="C102" i="34" s="1"/>
  <c r="J101" i="34"/>
  <c r="I101" i="34"/>
  <c r="H101" i="34"/>
  <c r="A101" i="34"/>
  <c r="D101" i="34" s="1"/>
  <c r="J100" i="34"/>
  <c r="I100" i="34"/>
  <c r="H100" i="34"/>
  <c r="A100" i="34"/>
  <c r="D100" i="34" s="1"/>
  <c r="J99" i="34"/>
  <c r="I99" i="34"/>
  <c r="H99" i="34"/>
  <c r="A99" i="34"/>
  <c r="D99" i="34" s="1"/>
  <c r="J98" i="34"/>
  <c r="I98" i="34"/>
  <c r="H98" i="34"/>
  <c r="A98" i="34"/>
  <c r="D98" i="34" s="1"/>
  <c r="J97" i="34"/>
  <c r="I97" i="34"/>
  <c r="H97" i="34"/>
  <c r="A97" i="34"/>
  <c r="D97" i="34" s="1"/>
  <c r="J96" i="34"/>
  <c r="I96" i="34"/>
  <c r="H96" i="34"/>
  <c r="A96" i="34"/>
  <c r="B96" i="34" s="1"/>
  <c r="J95" i="34"/>
  <c r="I95" i="34"/>
  <c r="H95" i="34"/>
  <c r="A95" i="34"/>
  <c r="D95" i="34" s="1"/>
  <c r="J94" i="34"/>
  <c r="I94" i="34"/>
  <c r="H94" i="34"/>
  <c r="A94" i="34"/>
  <c r="B94" i="34" s="1"/>
  <c r="J93" i="34"/>
  <c r="I93" i="34"/>
  <c r="H93" i="34"/>
  <c r="A93" i="34"/>
  <c r="D93" i="34" s="1"/>
  <c r="J92" i="34"/>
  <c r="I92" i="34"/>
  <c r="H92" i="34"/>
  <c r="A92" i="34"/>
  <c r="J91" i="34"/>
  <c r="I91" i="34"/>
  <c r="H91" i="34"/>
  <c r="A91" i="34"/>
  <c r="C91" i="34" s="1"/>
  <c r="J90" i="34"/>
  <c r="I90" i="34"/>
  <c r="H90" i="34"/>
  <c r="A90" i="34"/>
  <c r="D90" i="34" s="1"/>
  <c r="J89" i="34"/>
  <c r="I89" i="34"/>
  <c r="H89" i="34"/>
  <c r="A89" i="34"/>
  <c r="D89" i="34" s="1"/>
  <c r="J88" i="34"/>
  <c r="I88" i="34"/>
  <c r="H88" i="34"/>
  <c r="A88" i="34"/>
  <c r="J87" i="34"/>
  <c r="I87" i="34"/>
  <c r="H87" i="34"/>
  <c r="A87" i="34"/>
  <c r="C87" i="34" s="1"/>
  <c r="J86" i="34"/>
  <c r="I86" i="34"/>
  <c r="H86" i="34"/>
  <c r="A86" i="34"/>
  <c r="D86" i="34" s="1"/>
  <c r="J85" i="34"/>
  <c r="I85" i="34"/>
  <c r="H85" i="34"/>
  <c r="A85" i="34"/>
  <c r="D85" i="34" s="1"/>
  <c r="J84" i="34"/>
  <c r="I84" i="34"/>
  <c r="H84" i="34"/>
  <c r="A84" i="34"/>
  <c r="J83" i="34"/>
  <c r="I83" i="34"/>
  <c r="H83" i="34"/>
  <c r="A83" i="34"/>
  <c r="J82" i="34"/>
  <c r="I82" i="34"/>
  <c r="H82" i="34"/>
  <c r="A82" i="34"/>
  <c r="D82" i="34" s="1"/>
  <c r="J81" i="34"/>
  <c r="I81" i="34"/>
  <c r="H81" i="34"/>
  <c r="A81" i="34"/>
  <c r="D81" i="34" s="1"/>
  <c r="J80" i="34"/>
  <c r="I80" i="34"/>
  <c r="H80" i="34"/>
  <c r="A80" i="34"/>
  <c r="D80" i="34" s="1"/>
  <c r="J79" i="34"/>
  <c r="I79" i="34"/>
  <c r="H79" i="34"/>
  <c r="A79" i="34"/>
  <c r="J78" i="34"/>
  <c r="I78" i="34"/>
  <c r="H78" i="34"/>
  <c r="A78" i="34"/>
  <c r="D78" i="34" s="1"/>
  <c r="J77" i="34"/>
  <c r="I77" i="34"/>
  <c r="H77" i="34"/>
  <c r="A77" i="34"/>
  <c r="D77" i="34" s="1"/>
  <c r="J76" i="34"/>
  <c r="I76" i="34"/>
  <c r="H76" i="34"/>
  <c r="A76" i="34"/>
  <c r="D76" i="34" s="1"/>
  <c r="J75" i="34"/>
  <c r="I75" i="34"/>
  <c r="H75" i="34"/>
  <c r="A75" i="34"/>
  <c r="J74" i="34"/>
  <c r="I74" i="34"/>
  <c r="H74" i="34"/>
  <c r="A74" i="34"/>
  <c r="J73" i="34"/>
  <c r="I73" i="34"/>
  <c r="H73" i="34"/>
  <c r="A73" i="34"/>
  <c r="D73" i="34" s="1"/>
  <c r="J72" i="34"/>
  <c r="I72" i="34"/>
  <c r="H72" i="34"/>
  <c r="A72" i="34"/>
  <c r="J71" i="34"/>
  <c r="I71" i="34"/>
  <c r="H71" i="34"/>
  <c r="A71" i="34"/>
  <c r="C71" i="34" s="1"/>
  <c r="J70" i="34"/>
  <c r="I70" i="34"/>
  <c r="H70" i="34"/>
  <c r="A70" i="34"/>
  <c r="D70" i="34" s="1"/>
  <c r="J69" i="34"/>
  <c r="I69" i="34"/>
  <c r="H69" i="34"/>
  <c r="A69" i="34"/>
  <c r="J68" i="34"/>
  <c r="I68" i="34"/>
  <c r="H68" i="34"/>
  <c r="A68" i="34"/>
  <c r="D68" i="34" s="1"/>
  <c r="J67" i="34"/>
  <c r="I67" i="34"/>
  <c r="H67" i="34"/>
  <c r="A67" i="34"/>
  <c r="C67" i="34" s="1"/>
  <c r="J66" i="34"/>
  <c r="I66" i="34"/>
  <c r="H66" i="34"/>
  <c r="A66" i="34"/>
  <c r="J65" i="34"/>
  <c r="I65" i="34"/>
  <c r="H65" i="34"/>
  <c r="A65" i="34"/>
  <c r="B65" i="34" s="1"/>
  <c r="J64" i="34"/>
  <c r="I64" i="34"/>
  <c r="H64" i="34"/>
  <c r="A64" i="34"/>
  <c r="D64" i="34" s="1"/>
  <c r="J63" i="34"/>
  <c r="I63" i="34"/>
  <c r="H63" i="34"/>
  <c r="A63" i="34"/>
  <c r="D63" i="34" s="1"/>
  <c r="J62" i="34"/>
  <c r="I62" i="34"/>
  <c r="H62" i="34"/>
  <c r="A62" i="34"/>
  <c r="D62" i="34" s="1"/>
  <c r="J61" i="34"/>
  <c r="I61" i="34"/>
  <c r="H61" i="34"/>
  <c r="A61" i="34"/>
  <c r="C61" i="34" s="1"/>
  <c r="J60" i="34"/>
  <c r="I60" i="34"/>
  <c r="H60" i="34"/>
  <c r="A60" i="34"/>
  <c r="D60" i="34" s="1"/>
  <c r="J59" i="34"/>
  <c r="I59" i="34"/>
  <c r="H59" i="34"/>
  <c r="A59" i="34"/>
  <c r="J58" i="34"/>
  <c r="I58" i="34"/>
  <c r="H58" i="34"/>
  <c r="A58" i="34"/>
  <c r="J57" i="34"/>
  <c r="I57" i="34"/>
  <c r="H57" i="34"/>
  <c r="A57" i="34"/>
  <c r="C57" i="34" s="1"/>
  <c r="J56" i="34"/>
  <c r="I56" i="34"/>
  <c r="H56" i="34"/>
  <c r="A56" i="34"/>
  <c r="D56" i="34" s="1"/>
  <c r="J55" i="34"/>
  <c r="I55" i="34"/>
  <c r="H55" i="34"/>
  <c r="A55" i="34"/>
  <c r="C55" i="34" s="1"/>
  <c r="J54" i="34"/>
  <c r="I54" i="34"/>
  <c r="H54" i="34"/>
  <c r="A54" i="34"/>
  <c r="D54" i="34" s="1"/>
  <c r="J53" i="34"/>
  <c r="I53" i="34"/>
  <c r="H53" i="34"/>
  <c r="A53" i="34"/>
  <c r="J52" i="34"/>
  <c r="I52" i="34"/>
  <c r="H52" i="34"/>
  <c r="A52" i="34"/>
  <c r="J51" i="34"/>
  <c r="I51" i="34"/>
  <c r="H51" i="34"/>
  <c r="A51" i="34"/>
  <c r="C51" i="34" s="1"/>
  <c r="J50" i="34"/>
  <c r="I50" i="34"/>
  <c r="H50" i="34"/>
  <c r="A50" i="34"/>
  <c r="D50" i="34" s="1"/>
  <c r="J49" i="34"/>
  <c r="I49" i="34"/>
  <c r="H49" i="34"/>
  <c r="A49" i="34"/>
  <c r="C49" i="34" s="1"/>
  <c r="J48" i="34"/>
  <c r="I48" i="34"/>
  <c r="H48" i="34"/>
  <c r="A48" i="34"/>
  <c r="J47" i="34"/>
  <c r="I47" i="34"/>
  <c r="H47" i="34"/>
  <c r="A47" i="34"/>
  <c r="C47" i="34" s="1"/>
  <c r="J46" i="34"/>
  <c r="I46" i="34"/>
  <c r="H46" i="34"/>
  <c r="A46" i="34"/>
  <c r="D46" i="34" s="1"/>
  <c r="J45" i="34"/>
  <c r="I45" i="34"/>
  <c r="H45" i="34"/>
  <c r="A45" i="34"/>
  <c r="D45" i="34" s="1"/>
  <c r="J44" i="34"/>
  <c r="I44" i="34"/>
  <c r="H44" i="34"/>
  <c r="A44" i="34"/>
  <c r="D44" i="34" s="1"/>
  <c r="J43" i="34"/>
  <c r="I43" i="34"/>
  <c r="H43" i="34"/>
  <c r="A43" i="34"/>
  <c r="C43" i="34" s="1"/>
  <c r="J42" i="34"/>
  <c r="I42" i="34"/>
  <c r="H42" i="34"/>
  <c r="A42" i="34"/>
  <c r="J41" i="34"/>
  <c r="I41" i="34"/>
  <c r="H41" i="34"/>
  <c r="A41" i="34"/>
  <c r="B41" i="34" s="1"/>
  <c r="J40" i="34"/>
  <c r="I40" i="34"/>
  <c r="H40" i="34"/>
  <c r="A40" i="34"/>
  <c r="D40" i="34" s="1"/>
  <c r="J39" i="34"/>
  <c r="I39" i="34"/>
  <c r="H39" i="34"/>
  <c r="A39" i="34"/>
  <c r="J38" i="34"/>
  <c r="I38" i="34"/>
  <c r="H38" i="34"/>
  <c r="A38" i="34"/>
  <c r="D38" i="34" s="1"/>
  <c r="J37" i="34"/>
  <c r="I37" i="34"/>
  <c r="H37" i="34"/>
  <c r="A37" i="34"/>
  <c r="D37" i="34" s="1"/>
  <c r="J36" i="34"/>
  <c r="I36" i="34"/>
  <c r="H36" i="34"/>
  <c r="A36" i="34"/>
  <c r="J35" i="34"/>
  <c r="I35" i="34"/>
  <c r="H35" i="34"/>
  <c r="A35" i="34"/>
  <c r="J34" i="34"/>
  <c r="I34" i="34"/>
  <c r="H34" i="34"/>
  <c r="A34" i="34"/>
  <c r="D34" i="34" s="1"/>
  <c r="J33" i="34"/>
  <c r="I33" i="34"/>
  <c r="H33" i="34"/>
  <c r="A33" i="34"/>
  <c r="C33" i="34" s="1"/>
  <c r="J32" i="34"/>
  <c r="I32" i="34"/>
  <c r="H32" i="34"/>
  <c r="A32" i="34"/>
  <c r="J31" i="34"/>
  <c r="I31" i="34"/>
  <c r="H31" i="34"/>
  <c r="A31" i="34"/>
  <c r="D31" i="34" s="1"/>
  <c r="J30" i="34"/>
  <c r="I30" i="34"/>
  <c r="H30" i="34"/>
  <c r="A30" i="34"/>
  <c r="C30" i="34" s="1"/>
  <c r="J29" i="34"/>
  <c r="I29" i="34"/>
  <c r="H29" i="34"/>
  <c r="A29" i="34"/>
  <c r="D29" i="34" s="1"/>
  <c r="J28" i="34"/>
  <c r="I28" i="34"/>
  <c r="H28" i="34"/>
  <c r="A28" i="34"/>
  <c r="D28" i="34" s="1"/>
  <c r="J27" i="34"/>
  <c r="I27" i="34"/>
  <c r="H27" i="34"/>
  <c r="A27" i="34"/>
  <c r="C27" i="34" s="1"/>
  <c r="Y26" i="34"/>
  <c r="J26" i="34"/>
  <c r="I26" i="34"/>
  <c r="H26" i="34"/>
  <c r="A26" i="34"/>
  <c r="J25" i="34"/>
  <c r="I25" i="34"/>
  <c r="H25" i="34"/>
  <c r="A25" i="34"/>
  <c r="AI24" i="34"/>
  <c r="AH24" i="34"/>
  <c r="AG24" i="34"/>
  <c r="J24" i="34"/>
  <c r="I24" i="34"/>
  <c r="H24" i="34"/>
  <c r="A24" i="34"/>
  <c r="D24" i="34" s="1"/>
  <c r="AI23" i="34"/>
  <c r="AH23" i="34"/>
  <c r="AG23" i="34"/>
  <c r="J23" i="34"/>
  <c r="I23" i="34"/>
  <c r="H23" i="34"/>
  <c r="A23" i="34"/>
  <c r="D23" i="34" s="1"/>
  <c r="J22" i="34"/>
  <c r="I22" i="34"/>
  <c r="H22" i="34"/>
  <c r="A22" i="34"/>
  <c r="B22" i="34" s="1"/>
  <c r="Y21" i="34"/>
  <c r="J21" i="34"/>
  <c r="I21" i="34"/>
  <c r="H21" i="34"/>
  <c r="A21" i="34"/>
  <c r="B21" i="34" s="1"/>
  <c r="J20" i="34"/>
  <c r="I20" i="34"/>
  <c r="H20" i="34"/>
  <c r="A20" i="34"/>
  <c r="D20" i="34" s="1"/>
  <c r="J19" i="34"/>
  <c r="I19" i="34"/>
  <c r="H19" i="34"/>
  <c r="A19" i="34"/>
  <c r="B19" i="34" s="1"/>
  <c r="J18" i="34"/>
  <c r="I18" i="34"/>
  <c r="H18" i="34"/>
  <c r="A18" i="34"/>
  <c r="B18" i="34" s="1"/>
  <c r="J17" i="34"/>
  <c r="I17" i="34"/>
  <c r="H17" i="34"/>
  <c r="A17" i="34"/>
  <c r="D17" i="34" s="1"/>
  <c r="J16" i="34"/>
  <c r="I16" i="34"/>
  <c r="H16" i="34"/>
  <c r="A16" i="34"/>
  <c r="C16" i="34" s="1"/>
  <c r="J15" i="34"/>
  <c r="I15" i="34"/>
  <c r="H15" i="34"/>
  <c r="A15" i="34"/>
  <c r="C15" i="34" s="1"/>
  <c r="J14" i="34"/>
  <c r="I14" i="34"/>
  <c r="H14" i="34"/>
  <c r="A14" i="34"/>
  <c r="C14" i="34" s="1"/>
  <c r="J13" i="34"/>
  <c r="I13" i="34"/>
  <c r="H13" i="34"/>
  <c r="A13" i="34"/>
  <c r="D13" i="34" s="1"/>
  <c r="J12" i="34"/>
  <c r="I12" i="34"/>
  <c r="H12" i="34"/>
  <c r="A12" i="34"/>
  <c r="C12" i="34" s="1"/>
  <c r="M11" i="34"/>
  <c r="J11" i="34"/>
  <c r="I11" i="34"/>
  <c r="H11" i="34"/>
  <c r="A11" i="34"/>
  <c r="C11" i="34" s="1"/>
  <c r="M10" i="34"/>
  <c r="J10" i="34"/>
  <c r="I10" i="34"/>
  <c r="H10" i="34"/>
  <c r="A10" i="34"/>
  <c r="D10" i="34" s="1"/>
  <c r="M9" i="34"/>
  <c r="J9" i="34"/>
  <c r="I9" i="34"/>
  <c r="H9" i="34"/>
  <c r="A9" i="34"/>
  <c r="C9" i="34" s="1"/>
  <c r="M8" i="34"/>
  <c r="J8" i="34"/>
  <c r="I8" i="34"/>
  <c r="H8" i="34"/>
  <c r="A8" i="34"/>
  <c r="C8" i="34" s="1"/>
  <c r="M7" i="34"/>
  <c r="J7" i="34"/>
  <c r="I7" i="34"/>
  <c r="H7" i="34"/>
  <c r="A7" i="34"/>
  <c r="C7" i="34" s="1"/>
  <c r="N6" i="34"/>
  <c r="M6" i="34"/>
  <c r="J6" i="34"/>
  <c r="I6" i="34"/>
  <c r="H6" i="34"/>
  <c r="A6" i="34"/>
  <c r="D6" i="34" s="1"/>
  <c r="Y5" i="34"/>
  <c r="N5" i="34"/>
  <c r="M5" i="34"/>
  <c r="L5" i="34"/>
  <c r="J5" i="34"/>
  <c r="I5" i="34"/>
  <c r="H5" i="34"/>
  <c r="A5" i="34"/>
  <c r="D5" i="34" s="1"/>
  <c r="AN4" i="34"/>
  <c r="AM4" i="34"/>
  <c r="M4" i="34"/>
  <c r="L4" i="34"/>
  <c r="J4" i="34"/>
  <c r="I4" i="34"/>
  <c r="H4" i="34"/>
  <c r="A4" i="34"/>
  <c r="D4" i="34" s="1"/>
  <c r="V3" i="34"/>
  <c r="U3" i="34"/>
  <c r="J3" i="34"/>
  <c r="I3" i="34"/>
  <c r="H3" i="34"/>
  <c r="A3" i="34"/>
  <c r="D3" i="34" s="1"/>
  <c r="AT2" i="34"/>
  <c r="AF23" i="34" s="1"/>
  <c r="AS2" i="34"/>
  <c r="AE23" i="34" s="1"/>
  <c r="AR2" i="34"/>
  <c r="AD23" i="34" s="1"/>
  <c r="AQ2" i="34"/>
  <c r="AC23" i="34" s="1"/>
  <c r="AP2" i="34"/>
  <c r="AB23" i="34" s="1"/>
  <c r="AO2" i="34"/>
  <c r="AA23" i="34" s="1"/>
  <c r="AG2" i="34"/>
  <c r="AF2" i="34"/>
  <c r="AE2" i="34"/>
  <c r="AD2" i="34"/>
  <c r="AC2" i="34"/>
  <c r="AB2" i="34"/>
  <c r="J2" i="34"/>
  <c r="I2" i="34"/>
  <c r="H2" i="34"/>
  <c r="G2" i="34"/>
  <c r="A2" i="34"/>
  <c r="C2" i="34" s="1"/>
  <c r="Y1" i="34"/>
  <c r="AO22" i="8" l="1"/>
  <c r="D394" i="34"/>
  <c r="B2601" i="34"/>
  <c r="B2558" i="34"/>
  <c r="D2799" i="34"/>
  <c r="E3" i="8"/>
  <c r="AG22" i="8"/>
  <c r="Z3" i="8"/>
  <c r="B713" i="34"/>
  <c r="D1236" i="34"/>
  <c r="D588" i="34"/>
  <c r="D919" i="34"/>
  <c r="C2018" i="34"/>
  <c r="AO33" i="8"/>
  <c r="D3" i="8"/>
  <c r="X3" i="8"/>
  <c r="W3" i="8"/>
  <c r="AC22" i="8"/>
  <c r="AL42" i="8"/>
  <c r="AO23" i="8"/>
  <c r="BO24" i="8"/>
  <c r="V3" i="8"/>
  <c r="Y3" i="8"/>
  <c r="AO25" i="8"/>
  <c r="BO26" i="8"/>
  <c r="AO27" i="8"/>
  <c r="BO32" i="8"/>
  <c r="B76" i="34"/>
  <c r="C375" i="34"/>
  <c r="B1657" i="34"/>
  <c r="B206" i="34"/>
  <c r="D2243" i="34"/>
  <c r="D1740" i="34"/>
  <c r="C1465" i="34"/>
  <c r="B807" i="34"/>
  <c r="C1187" i="34"/>
  <c r="D2667" i="34"/>
  <c r="D807" i="34"/>
  <c r="D2129" i="34"/>
  <c r="D1391" i="34"/>
  <c r="D2001" i="34"/>
  <c r="B345" i="34"/>
  <c r="D509" i="34"/>
  <c r="C18" i="34"/>
  <c r="D345" i="34"/>
  <c r="C1855" i="34"/>
  <c r="B2486" i="34"/>
  <c r="B1494" i="34"/>
  <c r="C1829" i="34"/>
  <c r="C2053" i="34"/>
  <c r="D2397" i="34"/>
  <c r="B1590" i="34"/>
  <c r="D2155" i="34"/>
  <c r="D993" i="34"/>
  <c r="B1349" i="34"/>
  <c r="D2041" i="34"/>
  <c r="B367" i="34"/>
  <c r="D898" i="34"/>
  <c r="C1615" i="34"/>
  <c r="B1746" i="34"/>
  <c r="B2101" i="34"/>
  <c r="B2462" i="34"/>
  <c r="D2648" i="34"/>
  <c r="C643" i="34"/>
  <c r="B873" i="34"/>
  <c r="D1536" i="34"/>
  <c r="D1846" i="34"/>
  <c r="B2383" i="34"/>
  <c r="D2529" i="34"/>
  <c r="D873" i="34"/>
  <c r="B2243" i="34"/>
  <c r="B246" i="34"/>
  <c r="B974" i="34"/>
  <c r="D1200" i="34"/>
  <c r="B1277" i="34"/>
  <c r="D2154" i="34"/>
  <c r="C2499" i="34"/>
  <c r="D309" i="34"/>
  <c r="B758" i="34"/>
  <c r="D814" i="34"/>
  <c r="D894" i="34"/>
  <c r="C974" i="34"/>
  <c r="D1209" i="34"/>
  <c r="C1429" i="34"/>
  <c r="B1711" i="34"/>
  <c r="C1740" i="34"/>
  <c r="D2461" i="34"/>
  <c r="D1954" i="34"/>
  <c r="B2517" i="34"/>
  <c r="B2600" i="34"/>
  <c r="B104" i="34"/>
  <c r="C458" i="34"/>
  <c r="C1590" i="34"/>
  <c r="C1803" i="34"/>
  <c r="D2114" i="34"/>
  <c r="C185" i="34"/>
  <c r="D482" i="34"/>
  <c r="B1136" i="34"/>
  <c r="B1329" i="34"/>
  <c r="D2636" i="34"/>
  <c r="C340" i="34"/>
  <c r="B2058" i="34"/>
  <c r="D2176" i="34"/>
  <c r="D2527" i="34"/>
  <c r="B566" i="34"/>
  <c r="D1125" i="34"/>
  <c r="B1422" i="34"/>
  <c r="B1532" i="34"/>
  <c r="C1680" i="34"/>
  <c r="C1733" i="34"/>
  <c r="C1854" i="34"/>
  <c r="C2050" i="34"/>
  <c r="C2747" i="34"/>
  <c r="B2510" i="34"/>
  <c r="D49" i="34"/>
  <c r="B198" i="34"/>
  <c r="C781" i="34"/>
  <c r="B1161" i="34"/>
  <c r="C1232" i="34"/>
  <c r="D1621" i="34"/>
  <c r="C1722" i="34"/>
  <c r="B1840" i="34"/>
  <c r="C2024" i="34"/>
  <c r="B2139" i="34"/>
  <c r="C2353" i="34"/>
  <c r="C512" i="34"/>
  <c r="D959" i="34"/>
  <c r="C1101" i="34"/>
  <c r="B1458" i="34"/>
  <c r="B1610" i="34"/>
  <c r="C1645" i="34"/>
  <c r="D1668" i="34"/>
  <c r="D1752" i="34"/>
  <c r="B2051" i="34"/>
  <c r="C2206" i="34"/>
  <c r="D2253" i="34"/>
  <c r="C2362" i="34"/>
  <c r="B2468" i="34"/>
  <c r="B291" i="34"/>
  <c r="B1116" i="34"/>
  <c r="C1160" i="34"/>
  <c r="C1811" i="34"/>
  <c r="B2212" i="34"/>
  <c r="B2342" i="34"/>
  <c r="B2377" i="34"/>
  <c r="C793" i="34"/>
  <c r="B164" i="34"/>
  <c r="D554" i="34"/>
  <c r="B843" i="34"/>
  <c r="D957" i="34"/>
  <c r="B986" i="34"/>
  <c r="D1429" i="34"/>
  <c r="D1503" i="34"/>
  <c r="B1526" i="34"/>
  <c r="C1657" i="34"/>
  <c r="B1782" i="34"/>
  <c r="C1823" i="34"/>
  <c r="D1899" i="34"/>
  <c r="B2087" i="34"/>
  <c r="D108" i="34"/>
  <c r="C368" i="34"/>
  <c r="B643" i="34"/>
  <c r="D843" i="34"/>
  <c r="C1143" i="34"/>
  <c r="D1537" i="34"/>
  <c r="B1716" i="34"/>
  <c r="D1964" i="34"/>
  <c r="C2023" i="34"/>
  <c r="B2443" i="34"/>
  <c r="B1509" i="34"/>
  <c r="D1864" i="34"/>
  <c r="B1941" i="34"/>
  <c r="D2269" i="34"/>
  <c r="C2443" i="34"/>
  <c r="C2481" i="34"/>
  <c r="C2622" i="34"/>
  <c r="B156" i="34"/>
  <c r="D537" i="34"/>
  <c r="C635" i="34"/>
  <c r="C685" i="34"/>
  <c r="B867" i="34"/>
  <c r="C881" i="34"/>
  <c r="D1070" i="34"/>
  <c r="C1208" i="34"/>
  <c r="D325" i="34"/>
  <c r="D641" i="34"/>
  <c r="B750" i="34"/>
  <c r="D867" i="34"/>
  <c r="C1185" i="34"/>
  <c r="D1398" i="34"/>
  <c r="C290" i="34"/>
  <c r="B993" i="34"/>
  <c r="C1507" i="34"/>
  <c r="C1527" i="34"/>
  <c r="C1909" i="34"/>
  <c r="B2088" i="34"/>
  <c r="D2132" i="34"/>
  <c r="B2155" i="34"/>
  <c r="D2329" i="34"/>
  <c r="B2798" i="34"/>
  <c r="C387" i="34"/>
  <c r="C497" i="34"/>
  <c r="B745" i="34"/>
  <c r="C839" i="34"/>
  <c r="C941" i="34"/>
  <c r="C1253" i="34"/>
  <c r="D1519" i="34"/>
  <c r="B1533" i="34"/>
  <c r="C1763" i="34"/>
  <c r="D1813" i="34"/>
  <c r="D1892" i="34"/>
  <c r="C1942" i="34"/>
  <c r="C2173" i="34"/>
  <c r="B2567" i="34"/>
  <c r="D2709" i="34"/>
  <c r="C2837" i="34"/>
  <c r="B1009" i="34"/>
  <c r="B1365" i="34"/>
  <c r="B1537" i="34"/>
  <c r="B1551" i="34"/>
  <c r="D1615" i="34"/>
  <c r="D1669" i="34"/>
  <c r="C1734" i="34"/>
  <c r="B1764" i="34"/>
  <c r="C1825" i="34"/>
  <c r="D1850" i="34"/>
  <c r="C1858" i="34"/>
  <c r="D1901" i="34"/>
  <c r="C1993" i="34"/>
  <c r="D2100" i="34"/>
  <c r="B2156" i="34"/>
  <c r="C787" i="34"/>
  <c r="C833" i="34"/>
  <c r="B1094" i="34"/>
  <c r="D1230" i="34"/>
  <c r="B1247" i="34"/>
  <c r="B1371" i="34"/>
  <c r="D1770" i="34"/>
  <c r="D1858" i="34"/>
  <c r="E1858" i="34" s="1"/>
  <c r="F1858" i="34" s="1"/>
  <c r="B1924" i="34"/>
  <c r="D1993" i="34"/>
  <c r="D2262" i="34"/>
  <c r="D2285" i="34"/>
  <c r="C2491" i="34"/>
  <c r="C2647" i="34"/>
  <c r="C2676" i="34"/>
  <c r="C2729" i="34"/>
  <c r="D43" i="34"/>
  <c r="B387" i="34"/>
  <c r="B638" i="34"/>
  <c r="D655" i="34"/>
  <c r="B722" i="34"/>
  <c r="B1976" i="34"/>
  <c r="B2053" i="34"/>
  <c r="C2092" i="34"/>
  <c r="B2132" i="34"/>
  <c r="D2209" i="34"/>
  <c r="D2220" i="34"/>
  <c r="C2311" i="34"/>
  <c r="D2466" i="34"/>
  <c r="D2598" i="34"/>
  <c r="D2647" i="34"/>
  <c r="D2260" i="34"/>
  <c r="B2291" i="34"/>
  <c r="C2323" i="34"/>
  <c r="D2340" i="34"/>
  <c r="B2365" i="34"/>
  <c r="C2489" i="34"/>
  <c r="B2497" i="34"/>
  <c r="D2523" i="34"/>
  <c r="C2581" i="34"/>
  <c r="C2718" i="34"/>
  <c r="B61" i="34"/>
  <c r="B175" i="34"/>
  <c r="B239" i="34"/>
  <c r="C467" i="34"/>
  <c r="B603" i="34"/>
  <c r="B679" i="34"/>
  <c r="B759" i="34"/>
  <c r="D802" i="34"/>
  <c r="B1078" i="34"/>
  <c r="B1092" i="34"/>
  <c r="B1118" i="34"/>
  <c r="C1173" i="34"/>
  <c r="D1228" i="34"/>
  <c r="C1245" i="34"/>
  <c r="C1304" i="34"/>
  <c r="B1485" i="34"/>
  <c r="D1633" i="34"/>
  <c r="B1653" i="34"/>
  <c r="C1716" i="34"/>
  <c r="C1746" i="34"/>
  <c r="D1951" i="34"/>
  <c r="D2051" i="34"/>
  <c r="D2056" i="34"/>
  <c r="D2090" i="34"/>
  <c r="B2306" i="34"/>
  <c r="B2762" i="34"/>
  <c r="D234" i="34"/>
  <c r="B423" i="34"/>
  <c r="D467" i="34"/>
  <c r="D542" i="34"/>
  <c r="D679" i="34"/>
  <c r="D765" i="34"/>
  <c r="C923" i="34"/>
  <c r="B987" i="34"/>
  <c r="D1019" i="34"/>
  <c r="D1173" i="34"/>
  <c r="E1173" i="34" s="1"/>
  <c r="F1173" i="34" s="1"/>
  <c r="B1313" i="34"/>
  <c r="C1485" i="34"/>
  <c r="C1673" i="34"/>
  <c r="C1752" i="34"/>
  <c r="B1846" i="34"/>
  <c r="C1891" i="34"/>
  <c r="D1905" i="34"/>
  <c r="D2218" i="34"/>
  <c r="D2258" i="34"/>
  <c r="B2329" i="34"/>
  <c r="D2343" i="34"/>
  <c r="C2377" i="34"/>
  <c r="B2436" i="34"/>
  <c r="B2444" i="34"/>
  <c r="C2529" i="34"/>
  <c r="C2593" i="34"/>
  <c r="C2827" i="34"/>
  <c r="C187" i="34"/>
  <c r="B359" i="34"/>
  <c r="C435" i="34"/>
  <c r="B482" i="34"/>
  <c r="E482" i="34" s="1"/>
  <c r="F482" i="34" s="1"/>
  <c r="D525" i="34"/>
  <c r="B746" i="34"/>
  <c r="D757" i="34"/>
  <c r="B2495" i="34"/>
  <c r="C2742" i="34"/>
  <c r="D11" i="34"/>
  <c r="C100" i="34"/>
  <c r="D114" i="34"/>
  <c r="B774" i="34"/>
  <c r="D808" i="34"/>
  <c r="D1849" i="34"/>
  <c r="D1877" i="34"/>
  <c r="B2038" i="34"/>
  <c r="C2083" i="34"/>
  <c r="C2088" i="34"/>
  <c r="B2093" i="34"/>
  <c r="B2116" i="34"/>
  <c r="B2230" i="34"/>
  <c r="B2456" i="34"/>
  <c r="C2467" i="34"/>
  <c r="B2535" i="34"/>
  <c r="B2599" i="34"/>
  <c r="D1399" i="34"/>
  <c r="B1428" i="34"/>
  <c r="B1442" i="34"/>
  <c r="B1500" i="34"/>
  <c r="B1511" i="34"/>
  <c r="B1528" i="34"/>
  <c r="C1685" i="34"/>
  <c r="C1728" i="34"/>
  <c r="B1758" i="34"/>
  <c r="B1807" i="34"/>
  <c r="D1844" i="34"/>
  <c r="B1880" i="34"/>
  <c r="D1920" i="34"/>
  <c r="B1972" i="34"/>
  <c r="D2083" i="34"/>
  <c r="C2116" i="34"/>
  <c r="B2136" i="34"/>
  <c r="D2153" i="34"/>
  <c r="D2178" i="34"/>
  <c r="D2216" i="34"/>
  <c r="D2256" i="34"/>
  <c r="B2261" i="34"/>
  <c r="B2327" i="34"/>
  <c r="C2490" i="34"/>
  <c r="C2591" i="34"/>
  <c r="C2719" i="34"/>
  <c r="B2807" i="34"/>
  <c r="D485" i="34"/>
  <c r="C569" i="34"/>
  <c r="C755" i="34"/>
  <c r="B849" i="34"/>
  <c r="C971" i="34"/>
  <c r="C1082" i="34"/>
  <c r="B1119" i="34"/>
  <c r="C1154" i="34"/>
  <c r="B1203" i="34"/>
  <c r="B1454" i="34"/>
  <c r="B1568" i="34"/>
  <c r="D1609" i="34"/>
  <c r="D1617" i="34"/>
  <c r="D1694" i="34"/>
  <c r="D1728" i="34"/>
  <c r="C1758" i="34"/>
  <c r="C1827" i="34"/>
  <c r="D1852" i="34"/>
  <c r="B1952" i="34"/>
  <c r="D1975" i="34"/>
  <c r="C2044" i="34"/>
  <c r="B2052" i="34"/>
  <c r="B2091" i="34"/>
  <c r="D2136" i="34"/>
  <c r="B2158" i="34"/>
  <c r="D2307" i="34"/>
  <c r="D2355" i="34"/>
  <c r="D2793" i="34"/>
  <c r="B77" i="34"/>
  <c r="B112" i="34"/>
  <c r="B235" i="34"/>
  <c r="C255" i="34"/>
  <c r="D305" i="34"/>
  <c r="B343" i="34"/>
  <c r="D549" i="34"/>
  <c r="D569" i="34"/>
  <c r="B680" i="34"/>
  <c r="D772" i="34"/>
  <c r="D789" i="34"/>
  <c r="D849" i="34"/>
  <c r="E849" i="34" s="1"/>
  <c r="F849" i="34" s="1"/>
  <c r="D1082" i="34"/>
  <c r="D2259" i="34"/>
  <c r="D2454" i="34"/>
  <c r="C235" i="34"/>
  <c r="D279" i="34"/>
  <c r="C343" i="34"/>
  <c r="B657" i="34"/>
  <c r="C680" i="34"/>
  <c r="D747" i="34"/>
  <c r="C1912" i="34"/>
  <c r="D2254" i="34"/>
  <c r="D2273" i="34"/>
  <c r="D2396" i="34"/>
  <c r="C926" i="34"/>
  <c r="B926" i="34"/>
  <c r="D1602" i="34"/>
  <c r="C1602" i="34"/>
  <c r="C1656" i="34"/>
  <c r="D1656" i="34"/>
  <c r="B1656" i="34"/>
  <c r="C2082" i="34"/>
  <c r="D2082" i="34"/>
  <c r="C929" i="34"/>
  <c r="D929" i="34"/>
  <c r="C1025" i="34"/>
  <c r="B1025" i="34"/>
  <c r="C1081" i="34"/>
  <c r="D1081" i="34"/>
  <c r="C1401" i="34"/>
  <c r="B1401" i="34"/>
  <c r="C1450" i="34"/>
  <c r="B1450" i="34"/>
  <c r="C1605" i="34"/>
  <c r="D1605" i="34"/>
  <c r="B1605" i="34"/>
  <c r="C1919" i="34"/>
  <c r="B1919" i="34"/>
  <c r="D30" i="34"/>
  <c r="B44" i="34"/>
  <c r="B122" i="34"/>
  <c r="B178" i="34"/>
  <c r="C186" i="34"/>
  <c r="B188" i="34"/>
  <c r="B251" i="34"/>
  <c r="B285" i="34"/>
  <c r="C324" i="34"/>
  <c r="D353" i="34"/>
  <c r="D367" i="34"/>
  <c r="B381" i="34"/>
  <c r="B438" i="34"/>
  <c r="B457" i="34"/>
  <c r="B494" i="34"/>
  <c r="B545" i="34"/>
  <c r="B584" i="34"/>
  <c r="D603" i="34"/>
  <c r="E603" i="34" s="1"/>
  <c r="F603" i="34" s="1"/>
  <c r="D608" i="34"/>
  <c r="B625" i="34"/>
  <c r="B674" i="34"/>
  <c r="B698" i="34"/>
  <c r="D719" i="34"/>
  <c r="D854" i="34"/>
  <c r="B854" i="34"/>
  <c r="D1025" i="34"/>
  <c r="D1028" i="34"/>
  <c r="C1028" i="34"/>
  <c r="C1456" i="34"/>
  <c r="B1456" i="34"/>
  <c r="D1639" i="34"/>
  <c r="B1639" i="34"/>
  <c r="D1809" i="34"/>
  <c r="B1809" i="34"/>
  <c r="D1885" i="34"/>
  <c r="B1885" i="34"/>
  <c r="C1922" i="34"/>
  <c r="D1922" i="34"/>
  <c r="C2152" i="34"/>
  <c r="D2152" i="34"/>
  <c r="C2331" i="34"/>
  <c r="D2331" i="34"/>
  <c r="C2595" i="34"/>
  <c r="D2595" i="34"/>
  <c r="C494" i="34"/>
  <c r="C288" i="34"/>
  <c r="D424" i="34"/>
  <c r="B444" i="34"/>
  <c r="B502" i="34"/>
  <c r="D518" i="34"/>
  <c r="D540" i="34"/>
  <c r="B548" i="34"/>
  <c r="B587" i="34"/>
  <c r="B620" i="34"/>
  <c r="C709" i="34"/>
  <c r="B725" i="34"/>
  <c r="C744" i="34"/>
  <c r="D744" i="34"/>
  <c r="B744" i="34"/>
  <c r="B817" i="34"/>
  <c r="D817" i="34"/>
  <c r="D846" i="34"/>
  <c r="B846" i="34"/>
  <c r="D965" i="34"/>
  <c r="C965" i="34"/>
  <c r="B965" i="34"/>
  <c r="D1073" i="34"/>
  <c r="C1073" i="34"/>
  <c r="C1076" i="34"/>
  <c r="B1076" i="34"/>
  <c r="C1197" i="34"/>
  <c r="D1197" i="34"/>
  <c r="B1352" i="34"/>
  <c r="C1352" i="34"/>
  <c r="C1436" i="34"/>
  <c r="B1436" i="34"/>
  <c r="D2000" i="34"/>
  <c r="C2000" i="34"/>
  <c r="D2068" i="34"/>
  <c r="B2068" i="34"/>
  <c r="C2250" i="34"/>
  <c r="D2250" i="34"/>
  <c r="D2509" i="34"/>
  <c r="B2509" i="34"/>
  <c r="C2587" i="34"/>
  <c r="D2587" i="34"/>
  <c r="C188" i="34"/>
  <c r="C2186" i="34"/>
  <c r="D2186" i="34"/>
  <c r="B80" i="34"/>
  <c r="C94" i="34"/>
  <c r="C227" i="34"/>
  <c r="B17" i="34"/>
  <c r="C22" i="34"/>
  <c r="B102" i="34"/>
  <c r="B134" i="34"/>
  <c r="D168" i="34"/>
  <c r="D176" i="34"/>
  <c r="B202" i="34"/>
  <c r="B207" i="34"/>
  <c r="D227" i="34"/>
  <c r="C263" i="34"/>
  <c r="B283" i="34"/>
  <c r="C308" i="34"/>
  <c r="B333" i="34"/>
  <c r="C444" i="34"/>
  <c r="C521" i="34"/>
  <c r="B556" i="34"/>
  <c r="B558" i="34"/>
  <c r="B560" i="34"/>
  <c r="D582" i="34"/>
  <c r="C587" i="34"/>
  <c r="B647" i="34"/>
  <c r="D666" i="34"/>
  <c r="B693" i="34"/>
  <c r="B707" i="34"/>
  <c r="D709" i="34"/>
  <c r="D717" i="34"/>
  <c r="C725" i="34"/>
  <c r="B733" i="34"/>
  <c r="C1531" i="34"/>
  <c r="D1531" i="34"/>
  <c r="B1531" i="34"/>
  <c r="B1691" i="34"/>
  <c r="C1691" i="34"/>
  <c r="C2035" i="34"/>
  <c r="D2035" i="34"/>
  <c r="C2509" i="34"/>
  <c r="D22" i="34"/>
  <c r="B56" i="34"/>
  <c r="B67" i="34"/>
  <c r="B86" i="34"/>
  <c r="C97" i="34"/>
  <c r="D102" i="34"/>
  <c r="B115" i="34"/>
  <c r="C157" i="34"/>
  <c r="C219" i="34"/>
  <c r="D263" i="34"/>
  <c r="E263" i="34" s="1"/>
  <c r="F263" i="34" s="1"/>
  <c r="D333" i="34"/>
  <c r="D341" i="34"/>
  <c r="D450" i="34"/>
  <c r="B485" i="34"/>
  <c r="B490" i="34"/>
  <c r="B497" i="34"/>
  <c r="B505" i="34"/>
  <c r="D510" i="34"/>
  <c r="C554" i="34"/>
  <c r="D556" i="34"/>
  <c r="D558" i="34"/>
  <c r="D560" i="34"/>
  <c r="C647" i="34"/>
  <c r="C707" i="34"/>
  <c r="E707" i="34" s="1"/>
  <c r="F707" i="34" s="1"/>
  <c r="C951" i="34"/>
  <c r="B951" i="34"/>
  <c r="D1966" i="34"/>
  <c r="C1966" i="34"/>
  <c r="B1966" i="34"/>
  <c r="C2096" i="34"/>
  <c r="B2096" i="34"/>
  <c r="D2242" i="34"/>
  <c r="B2242" i="34"/>
  <c r="D2564" i="34"/>
  <c r="B2564" i="34"/>
  <c r="D12" i="34"/>
  <c r="D67" i="34"/>
  <c r="B89" i="34"/>
  <c r="B100" i="34"/>
  <c r="C115" i="34"/>
  <c r="D219" i="34"/>
  <c r="B255" i="34"/>
  <c r="B278" i="34"/>
  <c r="C286" i="34"/>
  <c r="D571" i="34"/>
  <c r="D596" i="34"/>
  <c r="B615" i="34"/>
  <c r="B650" i="34"/>
  <c r="B678" i="34"/>
  <c r="D685" i="34"/>
  <c r="B699" i="34"/>
  <c r="B728" i="34"/>
  <c r="C812" i="34"/>
  <c r="D812" i="34"/>
  <c r="D980" i="34"/>
  <c r="C980" i="34"/>
  <c r="D1059" i="34"/>
  <c r="B1059" i="34"/>
  <c r="B1677" i="34"/>
  <c r="D1677" i="34"/>
  <c r="C1677" i="34"/>
  <c r="D2278" i="34"/>
  <c r="B2278" i="34"/>
  <c r="D186" i="34"/>
  <c r="C545" i="34"/>
  <c r="C176" i="34"/>
  <c r="B146" i="34"/>
  <c r="B187" i="34"/>
  <c r="C247" i="34"/>
  <c r="D331" i="34"/>
  <c r="B339" i="34"/>
  <c r="C349" i="34"/>
  <c r="C360" i="34"/>
  <c r="B411" i="34"/>
  <c r="B456" i="34"/>
  <c r="D472" i="34"/>
  <c r="B488" i="34"/>
  <c r="B493" i="34"/>
  <c r="C650" i="34"/>
  <c r="D678" i="34"/>
  <c r="C969" i="34"/>
  <c r="D969" i="34"/>
  <c r="C1091" i="34"/>
  <c r="D1091" i="34"/>
  <c r="C1224" i="34"/>
  <c r="D1224" i="34"/>
  <c r="D1629" i="34"/>
  <c r="B1629" i="34"/>
  <c r="D2131" i="34"/>
  <c r="C2131" i="34"/>
  <c r="B2131" i="34"/>
  <c r="D2167" i="34"/>
  <c r="B2167" i="34"/>
  <c r="C2208" i="34"/>
  <c r="B2208" i="34"/>
  <c r="C2278" i="34"/>
  <c r="D2281" i="34"/>
  <c r="C2281" i="34"/>
  <c r="B2281" i="34"/>
  <c r="D2507" i="34"/>
  <c r="C2507" i="34"/>
  <c r="B107" i="34"/>
  <c r="B29" i="34"/>
  <c r="B70" i="34"/>
  <c r="B81" i="34"/>
  <c r="B95" i="34"/>
  <c r="C108" i="34"/>
  <c r="E108" i="34" s="1"/>
  <c r="F108" i="34" s="1"/>
  <c r="B118" i="34"/>
  <c r="D247" i="34"/>
  <c r="B317" i="34"/>
  <c r="C352" i="34"/>
  <c r="D420" i="34"/>
  <c r="C456" i="34"/>
  <c r="B475" i="34"/>
  <c r="D488" i="34"/>
  <c r="D493" i="34"/>
  <c r="B503" i="34"/>
  <c r="D530" i="34"/>
  <c r="B607" i="34"/>
  <c r="C934" i="34"/>
  <c r="D934" i="34"/>
  <c r="C1312" i="34"/>
  <c r="D1312" i="34"/>
  <c r="D1518" i="34"/>
  <c r="C1518" i="34"/>
  <c r="D1981" i="34"/>
  <c r="C1981" i="34"/>
  <c r="C2027" i="34"/>
  <c r="D2027" i="34"/>
  <c r="C2222" i="34"/>
  <c r="B2222" i="34"/>
  <c r="C2310" i="34"/>
  <c r="D2310" i="34"/>
  <c r="D2553" i="34"/>
  <c r="C2553" i="34"/>
  <c r="D2725" i="34"/>
  <c r="C2725" i="34"/>
  <c r="B2790" i="34"/>
  <c r="D2790" i="34"/>
  <c r="C625" i="34"/>
  <c r="D863" i="34"/>
  <c r="C863" i="34"/>
  <c r="B863" i="34"/>
  <c r="C790" i="34"/>
  <c r="D790" i="34"/>
  <c r="C1158" i="34"/>
  <c r="D1158" i="34"/>
  <c r="C2089" i="34"/>
  <c r="D2089" i="34"/>
  <c r="D2347" i="34"/>
  <c r="C2347" i="34"/>
  <c r="B2347" i="34"/>
  <c r="D2393" i="34"/>
  <c r="B2393" i="34"/>
  <c r="D2611" i="34"/>
  <c r="C2611" i="34"/>
  <c r="B1795" i="34"/>
  <c r="C1795" i="34"/>
  <c r="D21" i="34"/>
  <c r="B23" i="34"/>
  <c r="B124" i="34"/>
  <c r="C141" i="34"/>
  <c r="C175" i="34"/>
  <c r="B180" i="34"/>
  <c r="C198" i="34"/>
  <c r="C206" i="34"/>
  <c r="B315" i="34"/>
  <c r="B409" i="34"/>
  <c r="C423" i="34"/>
  <c r="D454" i="34"/>
  <c r="D491" i="34"/>
  <c r="B506" i="34"/>
  <c r="B528" i="34"/>
  <c r="C557" i="34"/>
  <c r="B559" i="34"/>
  <c r="D564" i="34"/>
  <c r="B605" i="34"/>
  <c r="B641" i="34"/>
  <c r="C713" i="34"/>
  <c r="E713" i="34" s="1"/>
  <c r="F713" i="34" s="1"/>
  <c r="D779" i="34"/>
  <c r="C779" i="34"/>
  <c r="B1083" i="34"/>
  <c r="D1083" i="34"/>
  <c r="D1271" i="34"/>
  <c r="C1271" i="34"/>
  <c r="D1464" i="34"/>
  <c r="B1464" i="34"/>
  <c r="D1543" i="34"/>
  <c r="B1543" i="34"/>
  <c r="C1907" i="34"/>
  <c r="D1907" i="34"/>
  <c r="B1930" i="34"/>
  <c r="C1930" i="34"/>
  <c r="D2084" i="34"/>
  <c r="B2084" i="34"/>
  <c r="C2117" i="34"/>
  <c r="D2117" i="34"/>
  <c r="C2191" i="34"/>
  <c r="D2191" i="34"/>
  <c r="C2203" i="34"/>
  <c r="D2203" i="34"/>
  <c r="D2299" i="34"/>
  <c r="B2299" i="34"/>
  <c r="D2717" i="34"/>
  <c r="C2717" i="34"/>
  <c r="B2717" i="34"/>
  <c r="C438" i="34"/>
  <c r="C584" i="34"/>
  <c r="C1393" i="34"/>
  <c r="B1393" i="34"/>
  <c r="D1974" i="34"/>
  <c r="C1974" i="34"/>
  <c r="C2180" i="34"/>
  <c r="B2180" i="34"/>
  <c r="B11" i="34"/>
  <c r="B13" i="34"/>
  <c r="C23" i="34"/>
  <c r="B27" i="34"/>
  <c r="C38" i="34"/>
  <c r="B46" i="34"/>
  <c r="B68" i="34"/>
  <c r="C114" i="34"/>
  <c r="E114" i="34" s="1"/>
  <c r="F114" i="34" s="1"/>
  <c r="B116" i="34"/>
  <c r="C307" i="34"/>
  <c r="D315" i="34"/>
  <c r="B375" i="34"/>
  <c r="E375" i="34" s="1"/>
  <c r="F375" i="34" s="1"/>
  <c r="C462" i="34"/>
  <c r="B509" i="34"/>
  <c r="D528" i="34"/>
  <c r="B555" i="34"/>
  <c r="D557" i="34"/>
  <c r="C559" i="34"/>
  <c r="C575" i="34"/>
  <c r="D600" i="34"/>
  <c r="C605" i="34"/>
  <c r="D630" i="34"/>
  <c r="B665" i="34"/>
  <c r="C689" i="34"/>
  <c r="B703" i="34"/>
  <c r="D732" i="34"/>
  <c r="B740" i="34"/>
  <c r="D785" i="34"/>
  <c r="B785" i="34"/>
  <c r="C888" i="34"/>
  <c r="B888" i="34"/>
  <c r="D967" i="34"/>
  <c r="B967" i="34"/>
  <c r="B1727" i="34"/>
  <c r="C1727" i="34"/>
  <c r="D1930" i="34"/>
  <c r="C2048" i="34"/>
  <c r="D2048" i="34"/>
  <c r="C2079" i="34"/>
  <c r="B2079" i="34"/>
  <c r="D2474" i="34"/>
  <c r="B2474" i="34"/>
  <c r="B2539" i="34"/>
  <c r="D2539" i="34"/>
  <c r="D1119" i="34"/>
  <c r="C1136" i="34"/>
  <c r="E1136" i="34" s="1"/>
  <c r="F1136" i="34" s="1"/>
  <c r="C1329" i="34"/>
  <c r="D1533" i="34"/>
  <c r="E1533" i="34" s="1"/>
  <c r="F1533" i="34" s="1"/>
  <c r="D1734" i="34"/>
  <c r="E1734" i="34" s="1"/>
  <c r="F1734" i="34" s="1"/>
  <c r="C1782" i="34"/>
  <c r="D1855" i="34"/>
  <c r="D1891" i="34"/>
  <c r="D1912" i="34"/>
  <c r="D1952" i="34"/>
  <c r="C1976" i="34"/>
  <c r="E1976" i="34" s="1"/>
  <c r="F1976" i="34" s="1"/>
  <c r="D2091" i="34"/>
  <c r="C2101" i="34"/>
  <c r="E2101" i="34" s="1"/>
  <c r="F2101" i="34" s="1"/>
  <c r="D2156" i="34"/>
  <c r="E2156" i="34" s="1"/>
  <c r="F2156" i="34" s="1"/>
  <c r="D2291" i="34"/>
  <c r="C2365" i="34"/>
  <c r="E2365" i="34" s="1"/>
  <c r="F2365" i="34" s="1"/>
  <c r="C957" i="34"/>
  <c r="E957" i="34" s="1"/>
  <c r="F957" i="34" s="1"/>
  <c r="C1269" i="34"/>
  <c r="C1383" i="34"/>
  <c r="B1434" i="34"/>
  <c r="B1478" i="34"/>
  <c r="B1513" i="34"/>
  <c r="C1563" i="34"/>
  <c r="D788" i="34"/>
  <c r="B837" i="34"/>
  <c r="B842" i="34"/>
  <c r="C1034" i="34"/>
  <c r="B1131" i="34"/>
  <c r="D1156" i="34"/>
  <c r="D1222" i="34"/>
  <c r="D1295" i="34"/>
  <c r="D1324" i="34"/>
  <c r="C1341" i="34"/>
  <c r="C1355" i="34"/>
  <c r="D1366" i="34"/>
  <c r="B1399" i="34"/>
  <c r="B1407" i="34"/>
  <c r="B1473" i="34"/>
  <c r="B1492" i="34"/>
  <c r="B1503" i="34"/>
  <c r="D1513" i="34"/>
  <c r="B1549" i="34"/>
  <c r="D1563" i="34"/>
  <c r="B1722" i="34"/>
  <c r="E1722" i="34" s="1"/>
  <c r="F1722" i="34" s="1"/>
  <c r="D1785" i="34"/>
  <c r="B1910" i="34"/>
  <c r="D1915" i="34"/>
  <c r="B1942" i="34"/>
  <c r="C1958" i="34"/>
  <c r="D2012" i="34"/>
  <c r="B2023" i="34"/>
  <c r="B2041" i="34"/>
  <c r="E2041" i="34" s="1"/>
  <c r="F2041" i="34" s="1"/>
  <c r="C2110" i="34"/>
  <c r="B2123" i="34"/>
  <c r="B2144" i="34"/>
  <c r="C2170" i="34"/>
  <c r="D2248" i="34"/>
  <c r="B2263" i="34"/>
  <c r="B2284" i="34"/>
  <c r="B2324" i="34"/>
  <c r="B2445" i="34"/>
  <c r="C2469" i="34"/>
  <c r="C2521" i="34"/>
  <c r="C2545" i="34"/>
  <c r="C2579" i="34"/>
  <c r="B2606" i="34"/>
  <c r="C2706" i="34"/>
  <c r="D2742" i="34"/>
  <c r="B2768" i="34"/>
  <c r="C2779" i="34"/>
  <c r="D2796" i="34"/>
  <c r="B756" i="34"/>
  <c r="C799" i="34"/>
  <c r="C818" i="34"/>
  <c r="D832" i="34"/>
  <c r="D837" i="34"/>
  <c r="B897" i="34"/>
  <c r="C927" i="34"/>
  <c r="B941" i="34"/>
  <c r="C992" i="34"/>
  <c r="B1074" i="34"/>
  <c r="C2284" i="34"/>
  <c r="C2445" i="34"/>
  <c r="D1145" i="34"/>
  <c r="B1167" i="34"/>
  <c r="D1181" i="34"/>
  <c r="B1209" i="34"/>
  <c r="C1217" i="34"/>
  <c r="C1247" i="34"/>
  <c r="C1293" i="34"/>
  <c r="C1364" i="34"/>
  <c r="B1443" i="34"/>
  <c r="B1468" i="34"/>
  <c r="B1547" i="34"/>
  <c r="C1561" i="34"/>
  <c r="B1581" i="34"/>
  <c r="D1614" i="34"/>
  <c r="C1635" i="34"/>
  <c r="B1670" i="34"/>
  <c r="C1715" i="34"/>
  <c r="C1751" i="34"/>
  <c r="C1861" i="34"/>
  <c r="B1918" i="34"/>
  <c r="B2039" i="34"/>
  <c r="D824" i="34"/>
  <c r="C845" i="34"/>
  <c r="D853" i="34"/>
  <c r="B903" i="34"/>
  <c r="C917" i="34"/>
  <c r="D930" i="34"/>
  <c r="B968" i="34"/>
  <c r="C987" i="34"/>
  <c r="B1029" i="34"/>
  <c r="C1058" i="34"/>
  <c r="D1090" i="34"/>
  <c r="B1143" i="34"/>
  <c r="D1167" i="34"/>
  <c r="D1217" i="34"/>
  <c r="D1293" i="34"/>
  <c r="D1336" i="34"/>
  <c r="B1353" i="34"/>
  <c r="B1419" i="34"/>
  <c r="B1446" i="34"/>
  <c r="B1471" i="34"/>
  <c r="B1490" i="34"/>
  <c r="B1519" i="34"/>
  <c r="E1519" i="34" s="1"/>
  <c r="F1519" i="34" s="1"/>
  <c r="C1581" i="34"/>
  <c r="C1633" i="34"/>
  <c r="E1633" i="34" s="1"/>
  <c r="F1633" i="34" s="1"/>
  <c r="D1635" i="34"/>
  <c r="C1665" i="34"/>
  <c r="D1670" i="34"/>
  <c r="C1692" i="34"/>
  <c r="C1849" i="34"/>
  <c r="E1849" i="34" s="1"/>
  <c r="F1849" i="34" s="1"/>
  <c r="B1864" i="34"/>
  <c r="B1892" i="34"/>
  <c r="D1913" i="34"/>
  <c r="C1918" i="34"/>
  <c r="B1945" i="34"/>
  <c r="C1975" i="34"/>
  <c r="E1975" i="34" s="1"/>
  <c r="F1975" i="34" s="1"/>
  <c r="B2021" i="34"/>
  <c r="B2034" i="34"/>
  <c r="D2039" i="34"/>
  <c r="B2044" i="34"/>
  <c r="C2078" i="34"/>
  <c r="B2090" i="34"/>
  <c r="B2092" i="34"/>
  <c r="D2097" i="34"/>
  <c r="B2102" i="34"/>
  <c r="D2121" i="34"/>
  <c r="B2153" i="34"/>
  <c r="B2168" i="34"/>
  <c r="B2187" i="34"/>
  <c r="B2246" i="34"/>
  <c r="B2269" i="34"/>
  <c r="E2269" i="34" s="1"/>
  <c r="F2269" i="34" s="1"/>
  <c r="D2295" i="34"/>
  <c r="B2303" i="34"/>
  <c r="B2311" i="34"/>
  <c r="C2335" i="34"/>
  <c r="B2353" i="34"/>
  <c r="D2389" i="34"/>
  <c r="B2406" i="34"/>
  <c r="C2454" i="34"/>
  <c r="E2454" i="34" s="1"/>
  <c r="F2454" i="34" s="1"/>
  <c r="B2475" i="34"/>
  <c r="C2508" i="34"/>
  <c r="C2535" i="34"/>
  <c r="C2543" i="34"/>
  <c r="C2571" i="34"/>
  <c r="B2588" i="34"/>
  <c r="C2604" i="34"/>
  <c r="C2646" i="34"/>
  <c r="B2726" i="34"/>
  <c r="D2805" i="34"/>
  <c r="C749" i="34"/>
  <c r="C770" i="34"/>
  <c r="B797" i="34"/>
  <c r="B830" i="34"/>
  <c r="C903" i="34"/>
  <c r="C1001" i="34"/>
  <c r="D770" i="34"/>
  <c r="C884" i="34"/>
  <c r="B909" i="34"/>
  <c r="B920" i="34"/>
  <c r="D950" i="34"/>
  <c r="D966" i="34"/>
  <c r="D1001" i="34"/>
  <c r="B1070" i="34"/>
  <c r="D1101" i="34"/>
  <c r="E1101" i="34" s="1"/>
  <c r="F1101" i="34" s="1"/>
  <c r="D1157" i="34"/>
  <c r="D1162" i="34"/>
  <c r="D1193" i="34"/>
  <c r="D1215" i="34"/>
  <c r="B1223" i="34"/>
  <c r="C1256" i="34"/>
  <c r="B1359" i="34"/>
  <c r="B1387" i="34"/>
  <c r="B1398" i="34"/>
  <c r="B1425" i="34"/>
  <c r="B1477" i="34"/>
  <c r="B1517" i="34"/>
  <c r="B1522" i="34"/>
  <c r="B1545" i="34"/>
  <c r="B1604" i="34"/>
  <c r="B1617" i="34"/>
  <c r="C1638" i="34"/>
  <c r="B1770" i="34"/>
  <c r="C1789" i="34"/>
  <c r="D1859" i="34"/>
  <c r="B1992" i="34"/>
  <c r="C2029" i="34"/>
  <c r="B2047" i="34"/>
  <c r="D2070" i="34"/>
  <c r="B2111" i="34"/>
  <c r="C2137" i="34"/>
  <c r="B2148" i="34"/>
  <c r="B2163" i="34"/>
  <c r="B2182" i="34"/>
  <c r="D2202" i="34"/>
  <c r="D2249" i="34"/>
  <c r="B2264" i="34"/>
  <c r="D2298" i="34"/>
  <c r="B2317" i="34"/>
  <c r="B2427" i="34"/>
  <c r="C2473" i="34"/>
  <c r="D2533" i="34"/>
  <c r="B2546" i="34"/>
  <c r="C2607" i="34"/>
  <c r="B2624" i="34"/>
  <c r="B2732" i="34"/>
  <c r="D2769" i="34"/>
  <c r="B2786" i="34"/>
  <c r="C2808" i="34"/>
  <c r="B2831" i="34"/>
  <c r="C752" i="34"/>
  <c r="C757" i="34"/>
  <c r="B765" i="34"/>
  <c r="B819" i="34"/>
  <c r="B833" i="34"/>
  <c r="D838" i="34"/>
  <c r="D909" i="34"/>
  <c r="D1093" i="34"/>
  <c r="B1104" i="34"/>
  <c r="D1234" i="34"/>
  <c r="C1268" i="34"/>
  <c r="D1382" i="34"/>
  <c r="C1425" i="34"/>
  <c r="E1425" i="34" s="1"/>
  <c r="F1425" i="34" s="1"/>
  <c r="D1477" i="34"/>
  <c r="E1477" i="34" s="1"/>
  <c r="F1477" i="34" s="1"/>
  <c r="B1499" i="34"/>
  <c r="B1507" i="34"/>
  <c r="E1507" i="34" s="1"/>
  <c r="F1507" i="34" s="1"/>
  <c r="B1512" i="34"/>
  <c r="C1525" i="34"/>
  <c r="C1757" i="34"/>
  <c r="D1789" i="34"/>
  <c r="B1803" i="34"/>
  <c r="B1825" i="34"/>
  <c r="C1830" i="34"/>
  <c r="C1852" i="34"/>
  <c r="D1879" i="34"/>
  <c r="D1932" i="34"/>
  <c r="B1943" i="34"/>
  <c r="D1992" i="34"/>
  <c r="B1994" i="34"/>
  <c r="C2005" i="34"/>
  <c r="D2019" i="34"/>
  <c r="B2024" i="34"/>
  <c r="B2032" i="34"/>
  <c r="D2042" i="34"/>
  <c r="C2062" i="34"/>
  <c r="B2073" i="34"/>
  <c r="D2111" i="34"/>
  <c r="D2135" i="34"/>
  <c r="C2257" i="34"/>
  <c r="D2264" i="34"/>
  <c r="B2275" i="34"/>
  <c r="B2285" i="34"/>
  <c r="E2285" i="34" s="1"/>
  <c r="F2285" i="34" s="1"/>
  <c r="B2320" i="34"/>
  <c r="D2328" i="34"/>
  <c r="C2341" i="34"/>
  <c r="B2351" i="34"/>
  <c r="B2362" i="34"/>
  <c r="D2384" i="34"/>
  <c r="B2449" i="34"/>
  <c r="C2457" i="34"/>
  <c r="B2492" i="34"/>
  <c r="B2569" i="34"/>
  <c r="C2630" i="34"/>
  <c r="C2641" i="34"/>
  <c r="C2687" i="34"/>
  <c r="C2741" i="34"/>
  <c r="C2761" i="34"/>
  <c r="D2772" i="34"/>
  <c r="C2820" i="34"/>
  <c r="B2837" i="34"/>
  <c r="C2616" i="34"/>
  <c r="B2633" i="34"/>
  <c r="C2658" i="34"/>
  <c r="B2690" i="34"/>
  <c r="C2778" i="34"/>
  <c r="D2820" i="34"/>
  <c r="D755" i="34"/>
  <c r="D2050" i="34"/>
  <c r="E2050" i="34" s="1"/>
  <c r="F2050" i="34" s="1"/>
  <c r="D2052" i="34"/>
  <c r="E2052" i="34" s="1"/>
  <c r="F2052" i="34" s="1"/>
  <c r="D2158" i="34"/>
  <c r="D2490" i="34"/>
  <c r="E2490" i="34" s="1"/>
  <c r="F2490" i="34" s="1"/>
  <c r="D2756" i="34"/>
  <c r="B2756" i="34"/>
  <c r="C106" i="34"/>
  <c r="B113" i="34"/>
  <c r="B125" i="34"/>
  <c r="C196" i="34"/>
  <c r="B211" i="34"/>
  <c r="B245" i="34"/>
  <c r="B250" i="34"/>
  <c r="B271" i="34"/>
  <c r="B312" i="34"/>
  <c r="D351" i="34"/>
  <c r="C372" i="34"/>
  <c r="D374" i="34"/>
  <c r="B376" i="34"/>
  <c r="B385" i="34"/>
  <c r="D400" i="34"/>
  <c r="B433" i="34"/>
  <c r="B445" i="34"/>
  <c r="C453" i="34"/>
  <c r="B470" i="34"/>
  <c r="B479" i="34"/>
  <c r="B499" i="34"/>
  <c r="B504" i="34"/>
  <c r="B513" i="34"/>
  <c r="D834" i="34"/>
  <c r="B834" i="34"/>
  <c r="B1172" i="34"/>
  <c r="C1172" i="34"/>
  <c r="B1238" i="34"/>
  <c r="C1238" i="34"/>
  <c r="B71" i="34"/>
  <c r="B87" i="34"/>
  <c r="B97" i="34"/>
  <c r="D106" i="34"/>
  <c r="D196" i="34"/>
  <c r="D211" i="34"/>
  <c r="B266" i="34"/>
  <c r="C271" i="34"/>
  <c r="C279" i="34"/>
  <c r="B310" i="34"/>
  <c r="C312" i="34"/>
  <c r="D372" i="34"/>
  <c r="D385" i="34"/>
  <c r="B420" i="34"/>
  <c r="B458" i="34"/>
  <c r="C470" i="34"/>
  <c r="D479" i="34"/>
  <c r="D504" i="34"/>
  <c r="D513" i="34"/>
  <c r="D1275" i="34"/>
  <c r="B1275" i="34"/>
  <c r="D1347" i="34"/>
  <c r="C1347" i="34"/>
  <c r="D1521" i="34"/>
  <c r="C1521" i="34"/>
  <c r="B1521" i="34"/>
  <c r="D1651" i="34"/>
  <c r="C1651" i="34"/>
  <c r="B1651" i="34"/>
  <c r="C1014" i="34"/>
  <c r="D1014" i="34"/>
  <c r="B1040" i="34"/>
  <c r="D1040" i="34"/>
  <c r="C1040" i="34"/>
  <c r="B1103" i="34"/>
  <c r="D1103" i="34"/>
  <c r="C1103" i="34"/>
  <c r="C1164" i="34"/>
  <c r="D1164" i="34"/>
  <c r="D1233" i="34"/>
  <c r="C1233" i="34"/>
  <c r="B1233" i="34"/>
  <c r="D1575" i="34"/>
  <c r="C1575" i="34"/>
  <c r="B1575" i="34"/>
  <c r="D18" i="34"/>
  <c r="B51" i="34"/>
  <c r="B85" i="34"/>
  <c r="C104" i="34"/>
  <c r="C118" i="34"/>
  <c r="B131" i="34"/>
  <c r="C133" i="34"/>
  <c r="B135" i="34"/>
  <c r="B167" i="34"/>
  <c r="C209" i="34"/>
  <c r="B282" i="34"/>
  <c r="D287" i="34"/>
  <c r="C295" i="34"/>
  <c r="C306" i="34"/>
  <c r="D317" i="34"/>
  <c r="B325" i="34"/>
  <c r="C347" i="34"/>
  <c r="D349" i="34"/>
  <c r="B370" i="34"/>
  <c r="B379" i="34"/>
  <c r="C381" i="34"/>
  <c r="B441" i="34"/>
  <c r="B451" i="34"/>
  <c r="B473" i="34"/>
  <c r="B484" i="34"/>
  <c r="B530" i="34"/>
  <c r="D551" i="34"/>
  <c r="C576" i="34"/>
  <c r="D576" i="34"/>
  <c r="C1539" i="34"/>
  <c r="D1539" i="34"/>
  <c r="C1598" i="34"/>
  <c r="D1598" i="34"/>
  <c r="B1598" i="34"/>
  <c r="D51" i="34"/>
  <c r="C131" i="34"/>
  <c r="C167" i="34"/>
  <c r="D295" i="34"/>
  <c r="D347" i="34"/>
  <c r="D379" i="34"/>
  <c r="D390" i="34"/>
  <c r="D415" i="34"/>
  <c r="C441" i="34"/>
  <c r="D473" i="34"/>
  <c r="C484" i="34"/>
  <c r="D864" i="34"/>
  <c r="B864" i="34"/>
  <c r="C1098" i="34"/>
  <c r="D1098" i="34"/>
  <c r="B1098" i="34"/>
  <c r="D593" i="34"/>
  <c r="C593" i="34"/>
  <c r="B593" i="34"/>
  <c r="D947" i="34"/>
  <c r="C947" i="34"/>
  <c r="B947" i="34"/>
  <c r="B1064" i="34"/>
  <c r="D1064" i="34"/>
  <c r="C1064" i="34"/>
  <c r="C1438" i="34"/>
  <c r="B1438" i="34"/>
  <c r="C1564" i="34"/>
  <c r="B1564" i="34"/>
  <c r="D1707" i="34"/>
  <c r="B1707" i="34"/>
  <c r="C205" i="34"/>
  <c r="B254" i="34"/>
  <c r="B262" i="34"/>
  <c r="B267" i="34"/>
  <c r="C311" i="34"/>
  <c r="B313" i="34"/>
  <c r="C328" i="34"/>
  <c r="B373" i="34"/>
  <c r="C384" i="34"/>
  <c r="D386" i="34"/>
  <c r="B388" i="34"/>
  <c r="B439" i="34"/>
  <c r="B480" i="34"/>
  <c r="C585" i="34"/>
  <c r="B585" i="34"/>
  <c r="D599" i="34"/>
  <c r="B599" i="34"/>
  <c r="B859" i="34"/>
  <c r="C859" i="34"/>
  <c r="C1027" i="34"/>
  <c r="B1027" i="34"/>
  <c r="D1265" i="34"/>
  <c r="C1265" i="34"/>
  <c r="B1265" i="34"/>
  <c r="C1311" i="34"/>
  <c r="D1311" i="34"/>
  <c r="B1311" i="34"/>
  <c r="D27" i="34"/>
  <c r="B47" i="34"/>
  <c r="B57" i="34"/>
  <c r="C96" i="34"/>
  <c r="B98" i="34"/>
  <c r="D112" i="34"/>
  <c r="D124" i="34"/>
  <c r="B150" i="34"/>
  <c r="B160" i="34"/>
  <c r="D180" i="34"/>
  <c r="C195" i="34"/>
  <c r="B270" i="34"/>
  <c r="C309" i="34"/>
  <c r="D311" i="34"/>
  <c r="C313" i="34"/>
  <c r="B331" i="34"/>
  <c r="B341" i="34"/>
  <c r="D373" i="34"/>
  <c r="D384" i="34"/>
  <c r="D388" i="34"/>
  <c r="B421" i="34"/>
  <c r="B429" i="34"/>
  <c r="B459" i="34"/>
  <c r="D464" i="34"/>
  <c r="B476" i="34"/>
  <c r="B478" i="34"/>
  <c r="D480" i="34"/>
  <c r="B492" i="34"/>
  <c r="B498" i="34"/>
  <c r="C503" i="34"/>
  <c r="C505" i="34"/>
  <c r="D512" i="34"/>
  <c r="C566" i="34"/>
  <c r="C1056" i="34"/>
  <c r="D1056" i="34"/>
  <c r="B1056" i="34"/>
  <c r="D1085" i="34"/>
  <c r="C1085" i="34"/>
  <c r="B1085" i="34"/>
  <c r="D1124" i="34"/>
  <c r="C1124" i="34"/>
  <c r="D1149" i="34"/>
  <c r="C1149" i="34"/>
  <c r="C1644" i="34"/>
  <c r="D1644" i="34"/>
  <c r="B1644" i="34"/>
  <c r="D47" i="34"/>
  <c r="D57" i="34"/>
  <c r="D96" i="34"/>
  <c r="C98" i="34"/>
  <c r="D160" i="34"/>
  <c r="D459" i="34"/>
  <c r="C476" i="34"/>
  <c r="D492" i="34"/>
  <c r="B542" i="34"/>
  <c r="E542" i="34" s="1"/>
  <c r="F542" i="34" s="1"/>
  <c r="C1096" i="34"/>
  <c r="B1096" i="34"/>
  <c r="D1461" i="34"/>
  <c r="C1461" i="34"/>
  <c r="B1461" i="34"/>
  <c r="C1582" i="34"/>
  <c r="D1582" i="34"/>
  <c r="B55" i="34"/>
  <c r="B60" i="34"/>
  <c r="D94" i="34"/>
  <c r="D110" i="34"/>
  <c r="D122" i="34"/>
  <c r="B132" i="34"/>
  <c r="C134" i="34"/>
  <c r="C156" i="34"/>
  <c r="C158" i="34"/>
  <c r="B168" i="34"/>
  <c r="C178" i="34"/>
  <c r="C183" i="34"/>
  <c r="B221" i="34"/>
  <c r="B237" i="34"/>
  <c r="C239" i="34"/>
  <c r="B296" i="34"/>
  <c r="D307" i="34"/>
  <c r="D339" i="34"/>
  <c r="C348" i="34"/>
  <c r="B361" i="34"/>
  <c r="B369" i="34"/>
  <c r="C378" i="34"/>
  <c r="D380" i="34"/>
  <c r="B382" i="34"/>
  <c r="B391" i="34"/>
  <c r="B408" i="34"/>
  <c r="B435" i="34"/>
  <c r="E435" i="34" s="1"/>
  <c r="F435" i="34" s="1"/>
  <c r="B450" i="34"/>
  <c r="B462" i="34"/>
  <c r="B474" i="34"/>
  <c r="C1300" i="34"/>
  <c r="D1300" i="34"/>
  <c r="D2030" i="34"/>
  <c r="C2030" i="34"/>
  <c r="B2030" i="34"/>
  <c r="B10" i="34"/>
  <c r="B30" i="34"/>
  <c r="B38" i="34"/>
  <c r="B43" i="34"/>
  <c r="B50" i="34"/>
  <c r="B73" i="34"/>
  <c r="B127" i="34"/>
  <c r="D132" i="34"/>
  <c r="D158" i="34"/>
  <c r="D221" i="34"/>
  <c r="D237" i="34"/>
  <c r="D369" i="34"/>
  <c r="D378" i="34"/>
  <c r="D391" i="34"/>
  <c r="E391" i="34" s="1"/>
  <c r="F391" i="34" s="1"/>
  <c r="D572" i="34"/>
  <c r="C572" i="34"/>
  <c r="C729" i="34"/>
  <c r="B729" i="34"/>
  <c r="C771" i="34"/>
  <c r="D771" i="34"/>
  <c r="B771" i="34"/>
  <c r="D1560" i="34"/>
  <c r="C1560" i="34"/>
  <c r="B1560" i="34"/>
  <c r="C1580" i="34"/>
  <c r="D1580" i="34"/>
  <c r="B1580" i="34"/>
  <c r="C607" i="34"/>
  <c r="D615" i="34"/>
  <c r="D620" i="34"/>
  <c r="C638" i="34"/>
  <c r="D657" i="34"/>
  <c r="C665" i="34"/>
  <c r="D689" i="34"/>
  <c r="C703" i="34"/>
  <c r="C722" i="34"/>
  <c r="D752" i="34"/>
  <c r="D781" i="34"/>
  <c r="C1029" i="34"/>
  <c r="D1076" i="34"/>
  <c r="D1078" i="34"/>
  <c r="D1094" i="34"/>
  <c r="D1185" i="34"/>
  <c r="C1223" i="34"/>
  <c r="C1443" i="34"/>
  <c r="C1500" i="34"/>
  <c r="C1512" i="34"/>
  <c r="D1665" i="34"/>
  <c r="D1692" i="34"/>
  <c r="D1764" i="34"/>
  <c r="D1788" i="34"/>
  <c r="C1788" i="34"/>
  <c r="D1831" i="34"/>
  <c r="C1831" i="34"/>
  <c r="D1933" i="34"/>
  <c r="C1933" i="34"/>
  <c r="B1933" i="34"/>
  <c r="D2006" i="34"/>
  <c r="C2006" i="34"/>
  <c r="B2006" i="34"/>
  <c r="C2321" i="34"/>
  <c r="D2321" i="34"/>
  <c r="B2321" i="34"/>
  <c r="B2688" i="34"/>
  <c r="D2688" i="34"/>
  <c r="C2688" i="34"/>
  <c r="B779" i="34"/>
  <c r="B789" i="34"/>
  <c r="D794" i="34"/>
  <c r="C817" i="34"/>
  <c r="D1139" i="34"/>
  <c r="C1221" i="34"/>
  <c r="C1251" i="34"/>
  <c r="C1295" i="34"/>
  <c r="C1328" i="34"/>
  <c r="D1360" i="34"/>
  <c r="B1788" i="34"/>
  <c r="C1853" i="34"/>
  <c r="D1853" i="34"/>
  <c r="B1853" i="34"/>
  <c r="C1955" i="34"/>
  <c r="D1955" i="34"/>
  <c r="B1955" i="34"/>
  <c r="C2289" i="34"/>
  <c r="D2289" i="34"/>
  <c r="C2559" i="34"/>
  <c r="D2559" i="34"/>
  <c r="B2559" i="34"/>
  <c r="B2838" i="34"/>
  <c r="C2838" i="34"/>
  <c r="D1608" i="34"/>
  <c r="C1639" i="34"/>
  <c r="C1653" i="34"/>
  <c r="E1653" i="34" s="1"/>
  <c r="F1653" i="34" s="1"/>
  <c r="B1668" i="34"/>
  <c r="C1705" i="34"/>
  <c r="C1775" i="34"/>
  <c r="C1815" i="34"/>
  <c r="D1815" i="34"/>
  <c r="B1815" i="34"/>
  <c r="C1897" i="34"/>
  <c r="D1897" i="34"/>
  <c r="B1897" i="34"/>
  <c r="C2036" i="34"/>
  <c r="D2036" i="34"/>
  <c r="B692" i="34"/>
  <c r="B697" i="34"/>
  <c r="B896" i="34"/>
  <c r="C1358" i="34"/>
  <c r="B1413" i="34"/>
  <c r="B1421" i="34"/>
  <c r="B1555" i="34"/>
  <c r="B1680" i="34"/>
  <c r="E1680" i="34" s="1"/>
  <c r="F1680" i="34" s="1"/>
  <c r="D1682" i="34"/>
  <c r="B1698" i="34"/>
  <c r="C1703" i="34"/>
  <c r="D1705" i="34"/>
  <c r="C1745" i="34"/>
  <c r="C1791" i="34"/>
  <c r="B1791" i="34"/>
  <c r="C2004" i="34"/>
  <c r="D2004" i="34"/>
  <c r="B2004" i="34"/>
  <c r="C2165" i="34"/>
  <c r="B2165" i="34"/>
  <c r="B2712" i="34"/>
  <c r="D2712" i="34"/>
  <c r="C2712" i="34"/>
  <c r="B2748" i="34"/>
  <c r="D2748" i="34"/>
  <c r="C2748" i="34"/>
  <c r="B653" i="34"/>
  <c r="D699" i="34"/>
  <c r="B737" i="34"/>
  <c r="C751" i="34"/>
  <c r="D759" i="34"/>
  <c r="B777" i="34"/>
  <c r="D800" i="34"/>
  <c r="C805" i="34"/>
  <c r="B815" i="34"/>
  <c r="B828" i="34"/>
  <c r="C830" i="34"/>
  <c r="D847" i="34"/>
  <c r="B870" i="34"/>
  <c r="B891" i="34"/>
  <c r="B915" i="34"/>
  <c r="D917" i="34"/>
  <c r="D927" i="34"/>
  <c r="D935" i="34"/>
  <c r="C986" i="34"/>
  <c r="B1007" i="34"/>
  <c r="C1049" i="34"/>
  <c r="C1088" i="34"/>
  <c r="D1137" i="34"/>
  <c r="D1188" i="34"/>
  <c r="C1196" i="34"/>
  <c r="D1198" i="34"/>
  <c r="D1203" i="34"/>
  <c r="B1229" i="34"/>
  <c r="B1331" i="34"/>
  <c r="C1506" i="34"/>
  <c r="B1515" i="34"/>
  <c r="B1781" i="34"/>
  <c r="C1781" i="34"/>
  <c r="C1908" i="34"/>
  <c r="D1908" i="34"/>
  <c r="C2118" i="34"/>
  <c r="B2118" i="34"/>
  <c r="C2204" i="34"/>
  <c r="D2204" i="34"/>
  <c r="B2204" i="34"/>
  <c r="D2777" i="34"/>
  <c r="C2777" i="34"/>
  <c r="B2777" i="34"/>
  <c r="B619" i="34"/>
  <c r="B626" i="34"/>
  <c r="D683" i="34"/>
  <c r="B690" i="34"/>
  <c r="B695" i="34"/>
  <c r="B702" i="34"/>
  <c r="B711" i="34"/>
  <c r="B716" i="34"/>
  <c r="C721" i="34"/>
  <c r="C737" i="34"/>
  <c r="D751" i="34"/>
  <c r="B782" i="34"/>
  <c r="D835" i="34"/>
  <c r="B845" i="34"/>
  <c r="D860" i="34"/>
  <c r="C875" i="34"/>
  <c r="C891" i="34"/>
  <c r="C915" i="34"/>
  <c r="B943" i="34"/>
  <c r="D975" i="34"/>
  <c r="C1007" i="34"/>
  <c r="B1028" i="34"/>
  <c r="B1077" i="34"/>
  <c r="D1088" i="34"/>
  <c r="B1095" i="34"/>
  <c r="B1097" i="34"/>
  <c r="B1115" i="34"/>
  <c r="B1125" i="34"/>
  <c r="C1181" i="34"/>
  <c r="E1181" i="34" s="1"/>
  <c r="F1181" i="34" s="1"/>
  <c r="D1186" i="34"/>
  <c r="C1211" i="34"/>
  <c r="D1229" i="34"/>
  <c r="B1239" i="34"/>
  <c r="D1276" i="34"/>
  <c r="B1301" i="34"/>
  <c r="C1331" i="34"/>
  <c r="D1348" i="34"/>
  <c r="C1353" i="34"/>
  <c r="B1377" i="34"/>
  <c r="B1424" i="34"/>
  <c r="B1475" i="34"/>
  <c r="B1488" i="34"/>
  <c r="B1496" i="34"/>
  <c r="D1506" i="34"/>
  <c r="D1515" i="34"/>
  <c r="B1540" i="34"/>
  <c r="B1591" i="34"/>
  <c r="B1616" i="34"/>
  <c r="B1623" i="34"/>
  <c r="C1647" i="34"/>
  <c r="B1688" i="34"/>
  <c r="B1693" i="34"/>
  <c r="C1701" i="34"/>
  <c r="C1721" i="34"/>
  <c r="D2519" i="34"/>
  <c r="C2519" i="34"/>
  <c r="B2574" i="34"/>
  <c r="D2574" i="34"/>
  <c r="C2574" i="34"/>
  <c r="D2825" i="34"/>
  <c r="B2825" i="34"/>
  <c r="B575" i="34"/>
  <c r="B611" i="34"/>
  <c r="C619" i="34"/>
  <c r="D626" i="34"/>
  <c r="D661" i="34"/>
  <c r="B666" i="34"/>
  <c r="D690" i="34"/>
  <c r="C695" i="34"/>
  <c r="D702" i="34"/>
  <c r="C716" i="34"/>
  <c r="D721" i="34"/>
  <c r="B747" i="34"/>
  <c r="D749" i="34"/>
  <c r="B762" i="34"/>
  <c r="D943" i="34"/>
  <c r="D1077" i="34"/>
  <c r="C1095" i="34"/>
  <c r="C1097" i="34"/>
  <c r="D1115" i="34"/>
  <c r="D1239" i="34"/>
  <c r="D1377" i="34"/>
  <c r="D1616" i="34"/>
  <c r="C1623" i="34"/>
  <c r="D1647" i="34"/>
  <c r="D1701" i="34"/>
  <c r="D1776" i="34"/>
  <c r="C1776" i="34"/>
  <c r="D1797" i="34"/>
  <c r="C1797" i="34"/>
  <c r="B1797" i="34"/>
  <c r="C1867" i="34"/>
  <c r="D1867" i="34"/>
  <c r="B1970" i="34"/>
  <c r="D1970" i="34"/>
  <c r="C1970" i="34"/>
  <c r="C2013" i="34"/>
  <c r="D2013" i="34"/>
  <c r="B2013" i="34"/>
  <c r="B818" i="34"/>
  <c r="E818" i="34" s="1"/>
  <c r="F818" i="34" s="1"/>
  <c r="C853" i="34"/>
  <c r="B858" i="34"/>
  <c r="D1047" i="34"/>
  <c r="B1055" i="34"/>
  <c r="B1073" i="34"/>
  <c r="D1086" i="34"/>
  <c r="B1091" i="34"/>
  <c r="D1110" i="34"/>
  <c r="D1128" i="34"/>
  <c r="B1133" i="34"/>
  <c r="B1148" i="34"/>
  <c r="D1194" i="34"/>
  <c r="B1245" i="34"/>
  <c r="B1269" i="34"/>
  <c r="C1274" i="34"/>
  <c r="C1299" i="34"/>
  <c r="C1310" i="34"/>
  <c r="D1372" i="34"/>
  <c r="B1380" i="34"/>
  <c r="B1447" i="34"/>
  <c r="B1452" i="34"/>
  <c r="B1460" i="34"/>
  <c r="B1518" i="34"/>
  <c r="B1525" i="34"/>
  <c r="B1527" i="34"/>
  <c r="E1527" i="34" s="1"/>
  <c r="F1527" i="34" s="1"/>
  <c r="B1529" i="34"/>
  <c r="B1536" i="34"/>
  <c r="B1561" i="34"/>
  <c r="B1571" i="34"/>
  <c r="B1597" i="34"/>
  <c r="B1602" i="34"/>
  <c r="C1609" i="34"/>
  <c r="C1621" i="34"/>
  <c r="B1638" i="34"/>
  <c r="D1645" i="34"/>
  <c r="B1652" i="34"/>
  <c r="D1906" i="34"/>
  <c r="C1906" i="34"/>
  <c r="B1906" i="34"/>
  <c r="C2151" i="34"/>
  <c r="D2151" i="34"/>
  <c r="C2210" i="34"/>
  <c r="D2210" i="34"/>
  <c r="B2210" i="34"/>
  <c r="C2487" i="34"/>
  <c r="D2487" i="34"/>
  <c r="B2487" i="34"/>
  <c r="D2738" i="34"/>
  <c r="B2738" i="34"/>
  <c r="B604" i="34"/>
  <c r="B632" i="34"/>
  <c r="B669" i="34"/>
  <c r="B677" i="34"/>
  <c r="D681" i="34"/>
  <c r="B686" i="34"/>
  <c r="C1133" i="34"/>
  <c r="D1179" i="34"/>
  <c r="C1447" i="34"/>
  <c r="D1652" i="34"/>
  <c r="C1704" i="34"/>
  <c r="C1862" i="34"/>
  <c r="D1862" i="34"/>
  <c r="C2244" i="34"/>
  <c r="D2244" i="34"/>
  <c r="C2333" i="34"/>
  <c r="D2333" i="34"/>
  <c r="B2333" i="34"/>
  <c r="D2511" i="34"/>
  <c r="C2511" i="34"/>
  <c r="B573" i="34"/>
  <c r="B635" i="34"/>
  <c r="D642" i="34"/>
  <c r="B654" i="34"/>
  <c r="D659" i="34"/>
  <c r="D669" i="34"/>
  <c r="D686" i="34"/>
  <c r="C698" i="34"/>
  <c r="B726" i="34"/>
  <c r="B731" i="34"/>
  <c r="C733" i="34"/>
  <c r="C740" i="34"/>
  <c r="C758" i="34"/>
  <c r="B801" i="34"/>
  <c r="D806" i="34"/>
  <c r="C811" i="34"/>
  <c r="C829" i="34"/>
  <c r="C866" i="34"/>
  <c r="C871" i="34"/>
  <c r="C887" i="34"/>
  <c r="B908" i="34"/>
  <c r="D923" i="34"/>
  <c r="D951" i="34"/>
  <c r="B959" i="34"/>
  <c r="D971" i="34"/>
  <c r="B1019" i="34"/>
  <c r="B1024" i="34"/>
  <c r="B1050" i="34"/>
  <c r="C1071" i="34"/>
  <c r="D1118" i="34"/>
  <c r="C1131" i="34"/>
  <c r="C1151" i="34"/>
  <c r="C1161" i="34"/>
  <c r="C1166" i="34"/>
  <c r="D1192" i="34"/>
  <c r="B1197" i="34"/>
  <c r="B1367" i="34"/>
  <c r="B1383" i="34"/>
  <c r="B1432" i="34"/>
  <c r="B1440" i="34"/>
  <c r="D1465" i="34"/>
  <c r="B1481" i="34"/>
  <c r="D1509" i="34"/>
  <c r="E1509" i="34" s="1"/>
  <c r="F1509" i="34" s="1"/>
  <c r="B1554" i="34"/>
  <c r="B1566" i="34"/>
  <c r="B1584" i="34"/>
  <c r="C1629" i="34"/>
  <c r="C1667" i="34"/>
  <c r="C1681" i="34"/>
  <c r="D1704" i="34"/>
  <c r="C1709" i="34"/>
  <c r="C1739" i="34"/>
  <c r="D2011" i="34"/>
  <c r="C2011" i="34"/>
  <c r="D2236" i="34"/>
  <c r="B2236" i="34"/>
  <c r="C2589" i="34"/>
  <c r="D2589" i="34"/>
  <c r="B2589" i="34"/>
  <c r="D2693" i="34"/>
  <c r="C2693" i="34"/>
  <c r="D726" i="34"/>
  <c r="C731" i="34"/>
  <c r="D801" i="34"/>
  <c r="D829" i="34"/>
  <c r="D871" i="34"/>
  <c r="D1050" i="34"/>
  <c r="D1071" i="34"/>
  <c r="B1154" i="34"/>
  <c r="E1154" i="34" s="1"/>
  <c r="F1154" i="34" s="1"/>
  <c r="B1187" i="34"/>
  <c r="C1202" i="34"/>
  <c r="D1554" i="34"/>
  <c r="C1669" i="34"/>
  <c r="D1681" i="34"/>
  <c r="B1801" i="34"/>
  <c r="D1801" i="34"/>
  <c r="C1801" i="34"/>
  <c r="D1987" i="34"/>
  <c r="B1987" i="34"/>
  <c r="D2146" i="34"/>
  <c r="C2146" i="34"/>
  <c r="B2146" i="34"/>
  <c r="C2255" i="34"/>
  <c r="D2255" i="34"/>
  <c r="B2255" i="34"/>
  <c r="B2730" i="34"/>
  <c r="C2730" i="34"/>
  <c r="D1910" i="34"/>
  <c r="C1924" i="34"/>
  <c r="C1972" i="34"/>
  <c r="C1994" i="34"/>
  <c r="C2032" i="34"/>
  <c r="D2034" i="34"/>
  <c r="C2047" i="34"/>
  <c r="E2053" i="34"/>
  <c r="F2053" i="34" s="1"/>
  <c r="D2058" i="34"/>
  <c r="C2068" i="34"/>
  <c r="C2084" i="34"/>
  <c r="D2206" i="34"/>
  <c r="E2206" i="34" s="1"/>
  <c r="F2206" i="34" s="1"/>
  <c r="D2208" i="34"/>
  <c r="C2212" i="34"/>
  <c r="D2246" i="34"/>
  <c r="D2257" i="34"/>
  <c r="D2275" i="34"/>
  <c r="C2436" i="34"/>
  <c r="E2436" i="34" s="1"/>
  <c r="F2436" i="34" s="1"/>
  <c r="D2569" i="34"/>
  <c r="D2599" i="34"/>
  <c r="E2599" i="34" s="1"/>
  <c r="F2599" i="34" s="1"/>
  <c r="C2601" i="34"/>
  <c r="E2601" i="34" s="1"/>
  <c r="F2601" i="34" s="1"/>
  <c r="D2622" i="34"/>
  <c r="C1769" i="34"/>
  <c r="C1805" i="34"/>
  <c r="B1813" i="34"/>
  <c r="B1834" i="34"/>
  <c r="B1856" i="34"/>
  <c r="B1861" i="34"/>
  <c r="B1915" i="34"/>
  <c r="B1922" i="34"/>
  <c r="D1929" i="34"/>
  <c r="D1931" i="34"/>
  <c r="D1953" i="34"/>
  <c r="D1960" i="34"/>
  <c r="C1990" i="34"/>
  <c r="B2045" i="34"/>
  <c r="B2078" i="34"/>
  <c r="B2080" i="34"/>
  <c r="B2170" i="34"/>
  <c r="D2199" i="34"/>
  <c r="B2220" i="34"/>
  <c r="B2266" i="34"/>
  <c r="D2268" i="34"/>
  <c r="D2280" i="34"/>
  <c r="D2301" i="34"/>
  <c r="D2313" i="34"/>
  <c r="D2352" i="34"/>
  <c r="B2354" i="34"/>
  <c r="B2359" i="34"/>
  <c r="B2380" i="34"/>
  <c r="B2387" i="34"/>
  <c r="B2392" i="34"/>
  <c r="B2419" i="34"/>
  <c r="B2421" i="34"/>
  <c r="B2426" i="34"/>
  <c r="C2431" i="34"/>
  <c r="B2469" i="34"/>
  <c r="E2469" i="34" s="1"/>
  <c r="F2469" i="34" s="1"/>
  <c r="B2499" i="34"/>
  <c r="B2507" i="34"/>
  <c r="B2527" i="34"/>
  <c r="E2527" i="34" s="1"/>
  <c r="F2527" i="34" s="1"/>
  <c r="B2597" i="34"/>
  <c r="C2669" i="34"/>
  <c r="B2696" i="34"/>
  <c r="C2772" i="34"/>
  <c r="C2796" i="34"/>
  <c r="D2045" i="34"/>
  <c r="C2251" i="34"/>
  <c r="C2266" i="34"/>
  <c r="C2287" i="34"/>
  <c r="B2341" i="34"/>
  <c r="D2354" i="34"/>
  <c r="C2359" i="34"/>
  <c r="D2372" i="34"/>
  <c r="C2380" i="34"/>
  <c r="E2380" i="34" s="1"/>
  <c r="F2380" i="34" s="1"/>
  <c r="D2387" i="34"/>
  <c r="E2387" i="34" s="1"/>
  <c r="F2387" i="34" s="1"/>
  <c r="D2392" i="34"/>
  <c r="E2392" i="34" s="1"/>
  <c r="F2392" i="34" s="1"/>
  <c r="C2419" i="34"/>
  <c r="E2419" i="34" s="1"/>
  <c r="F2419" i="34" s="1"/>
  <c r="C2421" i="34"/>
  <c r="E2421" i="34" s="1"/>
  <c r="F2421" i="34" s="1"/>
  <c r="D2426" i="34"/>
  <c r="E2426" i="34" s="1"/>
  <c r="F2426" i="34" s="1"/>
  <c r="C1837" i="34"/>
  <c r="D1895" i="34"/>
  <c r="C1902" i="34"/>
  <c r="B1927" i="34"/>
  <c r="B1939" i="34"/>
  <c r="B1958" i="34"/>
  <c r="C1968" i="34"/>
  <c r="D2009" i="34"/>
  <c r="B2019" i="34"/>
  <c r="D2021" i="34"/>
  <c r="D2071" i="34"/>
  <c r="D2073" i="34"/>
  <c r="D2093" i="34"/>
  <c r="B2098" i="34"/>
  <c r="D2102" i="34"/>
  <c r="B2107" i="34"/>
  <c r="B2114" i="34"/>
  <c r="B2121" i="34"/>
  <c r="D2123" i="34"/>
  <c r="B2135" i="34"/>
  <c r="B2137" i="34"/>
  <c r="D2139" i="34"/>
  <c r="E2139" i="34" s="1"/>
  <c r="F2139" i="34" s="1"/>
  <c r="D2144" i="34"/>
  <c r="D2149" i="34"/>
  <c r="D2163" i="34"/>
  <c r="D2168" i="34"/>
  <c r="C2185" i="34"/>
  <c r="D2187" i="34"/>
  <c r="B2197" i="34"/>
  <c r="B2249" i="34"/>
  <c r="D2251" i="34"/>
  <c r="D2287" i="34"/>
  <c r="C2299" i="34"/>
  <c r="D2304" i="34"/>
  <c r="C2449" i="34"/>
  <c r="C2472" i="34"/>
  <c r="D2497" i="34"/>
  <c r="C2502" i="34"/>
  <c r="D2517" i="34"/>
  <c r="B2525" i="34"/>
  <c r="C2562" i="34"/>
  <c r="D2625" i="34"/>
  <c r="C2633" i="34"/>
  <c r="B2653" i="34"/>
  <c r="D2691" i="34"/>
  <c r="C2699" i="34"/>
  <c r="C2736" i="34"/>
  <c r="D2775" i="34"/>
  <c r="C2809" i="34"/>
  <c r="D2823" i="34"/>
  <c r="D1927" i="34"/>
  <c r="C1939" i="34"/>
  <c r="D2185" i="34"/>
  <c r="C2197" i="34"/>
  <c r="B2297" i="34"/>
  <c r="B2309" i="34"/>
  <c r="D2346" i="34"/>
  <c r="B2348" i="34"/>
  <c r="C2383" i="34"/>
  <c r="D2385" i="34"/>
  <c r="C2395" i="34"/>
  <c r="B2424" i="34"/>
  <c r="B2457" i="34"/>
  <c r="D2472" i="34"/>
  <c r="D2502" i="34"/>
  <c r="C2532" i="34"/>
  <c r="B2537" i="34"/>
  <c r="C2544" i="34"/>
  <c r="C2580" i="34"/>
  <c r="C2653" i="34"/>
  <c r="D1883" i="34"/>
  <c r="D1949" i="34"/>
  <c r="B2012" i="34"/>
  <c r="E2012" i="34" s="1"/>
  <c r="F2012" i="34" s="1"/>
  <c r="B2035" i="34"/>
  <c r="B2037" i="34"/>
  <c r="B2048" i="34"/>
  <c r="B2105" i="34"/>
  <c r="C2119" i="34"/>
  <c r="D2161" i="34"/>
  <c r="B2195" i="34"/>
  <c r="B2207" i="34"/>
  <c r="B2209" i="34"/>
  <c r="C2245" i="34"/>
  <c r="D2247" i="34"/>
  <c r="B2258" i="34"/>
  <c r="D2348" i="34"/>
  <c r="C2537" i="34"/>
  <c r="D2544" i="34"/>
  <c r="B2570" i="34"/>
  <c r="D2580" i="34"/>
  <c r="D2607" i="34"/>
  <c r="B2618" i="34"/>
  <c r="B2623" i="34"/>
  <c r="B2651" i="34"/>
  <c r="B2702" i="34"/>
  <c r="D2718" i="34"/>
  <c r="C2731" i="34"/>
  <c r="D2739" i="34"/>
  <c r="C2760" i="34"/>
  <c r="C2802" i="34"/>
  <c r="C2807" i="34"/>
  <c r="C2826" i="34"/>
  <c r="C2839" i="34"/>
  <c r="D1909" i="34"/>
  <c r="D1925" i="34"/>
  <c r="C1932" i="34"/>
  <c r="D1937" i="34"/>
  <c r="C1954" i="34"/>
  <c r="E1954" i="34" s="1"/>
  <c r="F1954" i="34" s="1"/>
  <c r="C1956" i="34"/>
  <c r="C1964" i="34"/>
  <c r="D1971" i="34"/>
  <c r="D1973" i="34"/>
  <c r="B2005" i="34"/>
  <c r="D2033" i="34"/>
  <c r="D2037" i="34"/>
  <c r="B2062" i="34"/>
  <c r="B2067" i="34"/>
  <c r="D2081" i="34"/>
  <c r="D2105" i="34"/>
  <c r="B2110" i="34"/>
  <c r="D2119" i="34"/>
  <c r="B2129" i="34"/>
  <c r="E2129" i="34" s="1"/>
  <c r="F2129" i="34" s="1"/>
  <c r="B2173" i="34"/>
  <c r="B2178" i="34"/>
  <c r="D2183" i="34"/>
  <c r="D2195" i="34"/>
  <c r="D2205" i="34"/>
  <c r="D2207" i="34"/>
  <c r="D2211" i="34"/>
  <c r="B2216" i="34"/>
  <c r="B2226" i="34"/>
  <c r="D2245" i="34"/>
  <c r="C2409" i="34"/>
  <c r="C2621" i="34"/>
  <c r="B2641" i="34"/>
  <c r="C2651" i="34"/>
  <c r="C2670" i="34"/>
  <c r="B2687" i="34"/>
  <c r="D2697" i="34"/>
  <c r="B2729" i="34"/>
  <c r="B2747" i="34"/>
  <c r="E2747" i="34" s="1"/>
  <c r="F2747" i="34" s="1"/>
  <c r="C2749" i="34"/>
  <c r="D2760" i="34"/>
  <c r="D2802" i="34"/>
  <c r="D2826" i="34"/>
  <c r="B1894" i="34"/>
  <c r="C1903" i="34"/>
  <c r="D1947" i="34"/>
  <c r="D2022" i="34"/>
  <c r="B2072" i="34"/>
  <c r="B2099" i="34"/>
  <c r="B2108" i="34"/>
  <c r="B2124" i="34"/>
  <c r="B2134" i="34"/>
  <c r="D2169" i="34"/>
  <c r="B2171" i="34"/>
  <c r="C2188" i="34"/>
  <c r="D2193" i="34"/>
  <c r="B2224" i="34"/>
  <c r="B2252" i="34"/>
  <c r="C2263" i="34"/>
  <c r="D2265" i="34"/>
  <c r="D2267" i="34"/>
  <c r="B2272" i="34"/>
  <c r="D2279" i="34"/>
  <c r="C2293" i="34"/>
  <c r="B2300" i="34"/>
  <c r="B2305" i="34"/>
  <c r="B2312" i="34"/>
  <c r="D2325" i="34"/>
  <c r="D2337" i="34"/>
  <c r="D2351" i="34"/>
  <c r="B2368" i="34"/>
  <c r="D2391" i="34"/>
  <c r="B2407" i="34"/>
  <c r="B2420" i="34"/>
  <c r="C2427" i="34"/>
  <c r="B2453" i="34"/>
  <c r="D2468" i="34"/>
  <c r="D2475" i="34"/>
  <c r="B2498" i="34"/>
  <c r="D2508" i="34"/>
  <c r="D2526" i="34"/>
  <c r="B2528" i="34"/>
  <c r="C2563" i="34"/>
  <c r="C2583" i="34"/>
  <c r="D2616" i="34"/>
  <c r="C2634" i="34"/>
  <c r="B2639" i="34"/>
  <c r="C2682" i="34"/>
  <c r="C2700" i="34"/>
  <c r="C2771" i="34"/>
  <c r="B2795" i="34"/>
  <c r="B2816" i="34"/>
  <c r="C1785" i="34"/>
  <c r="B1844" i="34"/>
  <c r="D1851" i="34"/>
  <c r="B1873" i="34"/>
  <c r="C1894" i="34"/>
  <c r="B1901" i="34"/>
  <c r="D1903" i="34"/>
  <c r="B1981" i="34"/>
  <c r="B2001" i="34"/>
  <c r="B2020" i="34"/>
  <c r="C2042" i="34"/>
  <c r="D2060" i="34"/>
  <c r="D2065" i="34"/>
  <c r="C2072" i="34"/>
  <c r="B2097" i="34"/>
  <c r="D2099" i="34"/>
  <c r="D2108" i="34"/>
  <c r="D2122" i="34"/>
  <c r="D2124" i="34"/>
  <c r="C2134" i="34"/>
  <c r="E2134" i="34" s="1"/>
  <c r="F2134" i="34" s="1"/>
  <c r="D2171" i="34"/>
  <c r="D2188" i="34"/>
  <c r="C2224" i="34"/>
  <c r="D2252" i="34"/>
  <c r="C2272" i="34"/>
  <c r="D2293" i="34"/>
  <c r="C2305" i="34"/>
  <c r="C2368" i="34"/>
  <c r="D2407" i="34"/>
  <c r="D2448" i="34"/>
  <c r="B2516" i="34"/>
  <c r="D2634" i="34"/>
  <c r="C2639" i="34"/>
  <c r="D2682" i="34"/>
  <c r="D2727" i="34"/>
  <c r="D2745" i="34"/>
  <c r="C2766" i="34"/>
  <c r="C2790" i="34"/>
  <c r="E2790" i="34" s="1"/>
  <c r="F2790" i="34" s="1"/>
  <c r="D2835" i="34"/>
  <c r="B2384" i="34"/>
  <c r="B2461" i="34"/>
  <c r="E2461" i="34" s="1"/>
  <c r="F2461" i="34" s="1"/>
  <c r="D2484" i="34"/>
  <c r="B2489" i="34"/>
  <c r="E2489" i="34" s="1"/>
  <c r="F2489" i="34" s="1"/>
  <c r="B2491" i="34"/>
  <c r="E2491" i="34" s="1"/>
  <c r="F2491" i="34" s="1"/>
  <c r="B2543" i="34"/>
  <c r="B2545" i="34"/>
  <c r="D2556" i="34"/>
  <c r="C2561" i="34"/>
  <c r="B2571" i="34"/>
  <c r="B2579" i="34"/>
  <c r="B2581" i="34"/>
  <c r="D36" i="34"/>
  <c r="B36" i="34"/>
  <c r="C10" i="34"/>
  <c r="B14" i="34"/>
  <c r="C36" i="34"/>
  <c r="C63" i="34"/>
  <c r="B63" i="34"/>
  <c r="D147" i="34"/>
  <c r="C147" i="34"/>
  <c r="B147" i="34"/>
  <c r="B189" i="34"/>
  <c r="C189" i="34"/>
  <c r="D327" i="34"/>
  <c r="C327" i="34"/>
  <c r="B327" i="34"/>
  <c r="C403" i="34"/>
  <c r="D403" i="34"/>
  <c r="B403" i="34"/>
  <c r="D14" i="34"/>
  <c r="C41" i="34"/>
  <c r="D41" i="34"/>
  <c r="D48" i="34"/>
  <c r="B48" i="34"/>
  <c r="C53" i="34"/>
  <c r="D53" i="34"/>
  <c r="B53" i="34"/>
  <c r="D139" i="34"/>
  <c r="B139" i="34"/>
  <c r="B153" i="34"/>
  <c r="C153" i="34"/>
  <c r="D259" i="34"/>
  <c r="B259" i="34"/>
  <c r="D335" i="34"/>
  <c r="B335" i="34"/>
  <c r="C448" i="34"/>
  <c r="D448" i="34"/>
  <c r="D481" i="34"/>
  <c r="C481" i="34"/>
  <c r="B481" i="34"/>
  <c r="D58" i="34"/>
  <c r="B58" i="34"/>
  <c r="D66" i="34"/>
  <c r="B66" i="34"/>
  <c r="D84" i="34"/>
  <c r="B84" i="34"/>
  <c r="B173" i="34"/>
  <c r="C173" i="34"/>
  <c r="D223" i="34"/>
  <c r="C223" i="34"/>
  <c r="B223" i="34"/>
  <c r="D241" i="34"/>
  <c r="B241" i="34"/>
  <c r="C259" i="34"/>
  <c r="D298" i="34"/>
  <c r="B298" i="34"/>
  <c r="D304" i="34"/>
  <c r="C304" i="34"/>
  <c r="B304" i="34"/>
  <c r="C335" i="34"/>
  <c r="D19" i="34"/>
  <c r="C79" i="34"/>
  <c r="D79" i="34"/>
  <c r="B79" i="34"/>
  <c r="D92" i="34"/>
  <c r="B92" i="34"/>
  <c r="B145" i="34"/>
  <c r="C145" i="34"/>
  <c r="D200" i="34"/>
  <c r="B200" i="34"/>
  <c r="D275" i="34"/>
  <c r="B275" i="34"/>
  <c r="C436" i="34"/>
  <c r="D436" i="34"/>
  <c r="C477" i="34"/>
  <c r="B477" i="34"/>
  <c r="D39" i="34"/>
  <c r="B39" i="34"/>
  <c r="C120" i="34"/>
  <c r="B120" i="34"/>
  <c r="D130" i="34"/>
  <c r="C130" i="34"/>
  <c r="B130" i="34"/>
  <c r="D166" i="34"/>
  <c r="C166" i="34"/>
  <c r="B166" i="34"/>
  <c r="D323" i="34"/>
  <c r="C323" i="34"/>
  <c r="B323" i="34"/>
  <c r="C753" i="34"/>
  <c r="D753" i="34"/>
  <c r="B753" i="34"/>
  <c r="D767" i="34"/>
  <c r="C767" i="34"/>
  <c r="B767" i="34"/>
  <c r="C938" i="34"/>
  <c r="B938" i="34"/>
  <c r="D938" i="34"/>
  <c r="D9" i="34"/>
  <c r="D25" i="34"/>
  <c r="B25" i="34"/>
  <c r="C69" i="34"/>
  <c r="B69" i="34"/>
  <c r="D74" i="34"/>
  <c r="B74" i="34"/>
  <c r="D120" i="34"/>
  <c r="B137" i="34"/>
  <c r="C137" i="34"/>
  <c r="D151" i="34"/>
  <c r="C151" i="34"/>
  <c r="B151" i="34"/>
  <c r="D171" i="34"/>
  <c r="B171" i="34"/>
  <c r="B193" i="34"/>
  <c r="C193" i="34"/>
  <c r="C418" i="34"/>
  <c r="D418" i="34"/>
  <c r="D461" i="34"/>
  <c r="C461" i="34"/>
  <c r="B461" i="34"/>
  <c r="C486" i="34"/>
  <c r="B486" i="34"/>
  <c r="C723" i="34"/>
  <c r="D723" i="34"/>
  <c r="B723" i="34"/>
  <c r="D878" i="34"/>
  <c r="C878" i="34"/>
  <c r="B878" i="34"/>
  <c r="B9" i="34"/>
  <c r="B15" i="34"/>
  <c r="C25" i="34"/>
  <c r="D32" i="34"/>
  <c r="B32" i="34"/>
  <c r="D42" i="34"/>
  <c r="B42" i="34"/>
  <c r="B54" i="34"/>
  <c r="C59" i="34"/>
  <c r="D59" i="34"/>
  <c r="B59" i="34"/>
  <c r="D69" i="34"/>
  <c r="C90" i="34"/>
  <c r="B90" i="34"/>
  <c r="C171" i="34"/>
  <c r="E176" i="34"/>
  <c r="F176" i="34" s="1"/>
  <c r="D302" i="34"/>
  <c r="B302" i="34"/>
  <c r="D393" i="34"/>
  <c r="C393" i="34"/>
  <c r="B393" i="34"/>
  <c r="C397" i="34"/>
  <c r="D397" i="34"/>
  <c r="B397" i="34"/>
  <c r="D427" i="34"/>
  <c r="B427" i="34"/>
  <c r="D15" i="34"/>
  <c r="D35" i="34"/>
  <c r="B35" i="34"/>
  <c r="D143" i="34"/>
  <c r="C143" i="34"/>
  <c r="B143" i="34"/>
  <c r="D294" i="34"/>
  <c r="C294" i="34"/>
  <c r="B294" i="34"/>
  <c r="D321" i="34"/>
  <c r="B321" i="34"/>
  <c r="D399" i="34"/>
  <c r="C399" i="34"/>
  <c r="B399" i="34"/>
  <c r="B20" i="34"/>
  <c r="C40" i="34"/>
  <c r="B40" i="34"/>
  <c r="D72" i="34"/>
  <c r="B72" i="34"/>
  <c r="C128" i="34"/>
  <c r="D128" i="34"/>
  <c r="B128" i="34"/>
  <c r="B149" i="34"/>
  <c r="C149" i="34"/>
  <c r="D184" i="34"/>
  <c r="C184" i="34"/>
  <c r="B184" i="34"/>
  <c r="D191" i="34"/>
  <c r="B191" i="34"/>
  <c r="C230" i="34"/>
  <c r="B230" i="34"/>
  <c r="D405" i="34"/>
  <c r="C405" i="34"/>
  <c r="B405" i="34"/>
  <c r="D432" i="34"/>
  <c r="C432" i="34"/>
  <c r="B432" i="34"/>
  <c r="C469" i="34"/>
  <c r="B469" i="34"/>
  <c r="C831" i="34"/>
  <c r="D831" i="34"/>
  <c r="B831" i="34"/>
  <c r="D414" i="34"/>
  <c r="C414" i="34"/>
  <c r="B414" i="34"/>
  <c r="C45" i="34"/>
  <c r="B45" i="34"/>
  <c r="D52" i="34"/>
  <c r="B52" i="34"/>
  <c r="C65" i="34"/>
  <c r="D65" i="34"/>
  <c r="C75" i="34"/>
  <c r="D75" i="34"/>
  <c r="B75" i="34"/>
  <c r="C83" i="34"/>
  <c r="D83" i="34"/>
  <c r="D88" i="34"/>
  <c r="B88" i="34"/>
  <c r="D155" i="34"/>
  <c r="C155" i="34"/>
  <c r="B155" i="34"/>
  <c r="B169" i="34"/>
  <c r="C169" i="34"/>
  <c r="D204" i="34"/>
  <c r="C204" i="34"/>
  <c r="B204" i="34"/>
  <c r="D329" i="34"/>
  <c r="C329" i="34"/>
  <c r="B329" i="34"/>
  <c r="D364" i="34"/>
  <c r="C364" i="34"/>
  <c r="D292" i="34"/>
  <c r="C292" i="34"/>
  <c r="B292" i="34"/>
  <c r="D26" i="34"/>
  <c r="B26" i="34"/>
  <c r="D33" i="34"/>
  <c r="B33" i="34"/>
  <c r="B83" i="34"/>
  <c r="D126" i="34"/>
  <c r="B126" i="34"/>
  <c r="D162" i="34"/>
  <c r="B162" i="34"/>
  <c r="D182" i="34"/>
  <c r="B182" i="34"/>
  <c r="D243" i="34"/>
  <c r="B243" i="34"/>
  <c r="D300" i="34"/>
  <c r="C300" i="34"/>
  <c r="D319" i="34"/>
  <c r="B319" i="34"/>
  <c r="D337" i="34"/>
  <c r="B337" i="34"/>
  <c r="D356" i="34"/>
  <c r="C356" i="34"/>
  <c r="D821" i="34"/>
  <c r="C821" i="34"/>
  <c r="B821" i="34"/>
  <c r="D116" i="34"/>
  <c r="C135" i="34"/>
  <c r="C207" i="34"/>
  <c r="D370" i="34"/>
  <c r="E370" i="34" s="1"/>
  <c r="F370" i="34" s="1"/>
  <c r="D376" i="34"/>
  <c r="D382" i="34"/>
  <c r="C411" i="34"/>
  <c r="C429" i="34"/>
  <c r="D533" i="34"/>
  <c r="C533" i="34"/>
  <c r="D623" i="34"/>
  <c r="C623" i="34"/>
  <c r="D848" i="34"/>
  <c r="C848" i="34"/>
  <c r="B848" i="34"/>
  <c r="C580" i="34"/>
  <c r="D580" i="34"/>
  <c r="B580" i="34"/>
  <c r="D590" i="34"/>
  <c r="C590" i="34"/>
  <c r="D827" i="34"/>
  <c r="C827" i="34"/>
  <c r="D1079" i="34"/>
  <c r="B1079" i="34"/>
  <c r="B2844" i="34"/>
  <c r="D2844" i="34"/>
  <c r="C2844" i="34"/>
  <c r="D61" i="34"/>
  <c r="C164" i="34"/>
  <c r="C202" i="34"/>
  <c r="E202" i="34" s="1"/>
  <c r="F202" i="34" s="1"/>
  <c r="D286" i="34"/>
  <c r="D409" i="34"/>
  <c r="C539" i="34"/>
  <c r="B539" i="34"/>
  <c r="D563" i="34"/>
  <c r="C563" i="34"/>
  <c r="B590" i="34"/>
  <c r="D667" i="34"/>
  <c r="C667" i="34"/>
  <c r="C714" i="34"/>
  <c r="D714" i="34"/>
  <c r="B714" i="34"/>
  <c r="B827" i="34"/>
  <c r="C910" i="34"/>
  <c r="D910" i="34"/>
  <c r="D1013" i="34"/>
  <c r="B1013" i="34"/>
  <c r="C1013" i="34"/>
  <c r="C1068" i="34"/>
  <c r="D1068" i="34"/>
  <c r="B1068" i="34"/>
  <c r="C1079" i="34"/>
  <c r="B195" i="34"/>
  <c r="B453" i="34"/>
  <c r="B465" i="34"/>
  <c r="B491" i="34"/>
  <c r="C508" i="34"/>
  <c r="B508" i="34"/>
  <c r="D508" i="34"/>
  <c r="D515" i="34"/>
  <c r="C515" i="34"/>
  <c r="B515" i="34"/>
  <c r="D539" i="34"/>
  <c r="B563" i="34"/>
  <c r="D631" i="34"/>
  <c r="C631" i="34"/>
  <c r="B631" i="34"/>
  <c r="B667" i="34"/>
  <c r="D691" i="34"/>
  <c r="C691" i="34"/>
  <c r="B691" i="34"/>
  <c r="D876" i="34"/>
  <c r="B876" i="34"/>
  <c r="C1075" i="34"/>
  <c r="B1075" i="34"/>
  <c r="D1075" i="34"/>
  <c r="C489" i="34"/>
  <c r="B489" i="34"/>
  <c r="C531" i="34"/>
  <c r="D531" i="34"/>
  <c r="B531" i="34"/>
  <c r="D578" i="34"/>
  <c r="C578" i="34"/>
  <c r="C621" i="34"/>
  <c r="D621" i="34"/>
  <c r="B621" i="34"/>
  <c r="C663" i="34"/>
  <c r="D663" i="34"/>
  <c r="B775" i="34"/>
  <c r="D775" i="34"/>
  <c r="C775" i="34"/>
  <c r="C1252" i="34"/>
  <c r="D1252" i="34"/>
  <c r="D55" i="34"/>
  <c r="B99" i="34"/>
  <c r="B111" i="34"/>
  <c r="B117" i="34"/>
  <c r="B119" i="34"/>
  <c r="B136" i="34"/>
  <c r="B138" i="34"/>
  <c r="B159" i="34"/>
  <c r="B170" i="34"/>
  <c r="C177" i="34"/>
  <c r="B179" i="34"/>
  <c r="B190" i="34"/>
  <c r="C197" i="34"/>
  <c r="B208" i="34"/>
  <c r="C344" i="34"/>
  <c r="B363" i="34"/>
  <c r="B365" i="34"/>
  <c r="D412" i="34"/>
  <c r="D430" i="34"/>
  <c r="B483" i="34"/>
  <c r="B487" i="34"/>
  <c r="D489" i="34"/>
  <c r="C495" i="34"/>
  <c r="B495" i="34"/>
  <c r="B578" i="34"/>
  <c r="B663" i="34"/>
  <c r="C738" i="34"/>
  <c r="D738" i="34"/>
  <c r="B763" i="34"/>
  <c r="D763" i="34"/>
  <c r="C763" i="34"/>
  <c r="C825" i="34"/>
  <c r="D825" i="34"/>
  <c r="B825" i="34"/>
  <c r="C869" i="34"/>
  <c r="C890" i="34"/>
  <c r="D890" i="34"/>
  <c r="B1184" i="34"/>
  <c r="C1184" i="34"/>
  <c r="B64" i="34"/>
  <c r="B82" i="34"/>
  <c r="B91" i="34"/>
  <c r="C101" i="34"/>
  <c r="C119" i="34"/>
  <c r="B121" i="34"/>
  <c r="B123" i="34"/>
  <c r="D136" i="34"/>
  <c r="C138" i="34"/>
  <c r="B140" i="34"/>
  <c r="B142" i="34"/>
  <c r="C159" i="34"/>
  <c r="C170" i="34"/>
  <c r="B172" i="34"/>
  <c r="C179" i="34"/>
  <c r="C190" i="34"/>
  <c r="B192" i="34"/>
  <c r="B199" i="34"/>
  <c r="C208" i="34"/>
  <c r="B210" i="34"/>
  <c r="B217" i="34"/>
  <c r="D233" i="34"/>
  <c r="C363" i="34"/>
  <c r="C365" i="34"/>
  <c r="C561" i="34"/>
  <c r="D561" i="34"/>
  <c r="B561" i="34"/>
  <c r="D629" i="34"/>
  <c r="C629" i="34"/>
  <c r="B629" i="34"/>
  <c r="C648" i="34"/>
  <c r="D648" i="34"/>
  <c r="B648" i="34"/>
  <c r="D673" i="34"/>
  <c r="C673" i="34"/>
  <c r="B673" i="34"/>
  <c r="C687" i="34"/>
  <c r="D687" i="34"/>
  <c r="B687" i="34"/>
  <c r="C708" i="34"/>
  <c r="D708" i="34"/>
  <c r="D710" i="34"/>
  <c r="C710" i="34"/>
  <c r="B710" i="34"/>
  <c r="C1053" i="34"/>
  <c r="B1053" i="34"/>
  <c r="B49" i="34"/>
  <c r="B62" i="34"/>
  <c r="D91" i="34"/>
  <c r="C123" i="34"/>
  <c r="D140" i="34"/>
  <c r="C142" i="34"/>
  <c r="B154" i="34"/>
  <c r="C161" i="34"/>
  <c r="B163" i="34"/>
  <c r="C172" i="34"/>
  <c r="B174" i="34"/>
  <c r="C181" i="34"/>
  <c r="C192" i="34"/>
  <c r="B194" i="34"/>
  <c r="C199" i="34"/>
  <c r="B215" i="34"/>
  <c r="D217" i="34"/>
  <c r="B231" i="34"/>
  <c r="B242" i="34"/>
  <c r="C251" i="34"/>
  <c r="B258" i="34"/>
  <c r="C267" i="34"/>
  <c r="B274" i="34"/>
  <c r="C283" i="34"/>
  <c r="C285" i="34"/>
  <c r="C291" i="34"/>
  <c r="B299" i="34"/>
  <c r="B301" i="34"/>
  <c r="B303" i="34"/>
  <c r="B314" i="34"/>
  <c r="C320" i="34"/>
  <c r="C336" i="34"/>
  <c r="B355" i="34"/>
  <c r="B357" i="34"/>
  <c r="C359" i="34"/>
  <c r="C361" i="34"/>
  <c r="B396" i="34"/>
  <c r="B402" i="34"/>
  <c r="C408" i="34"/>
  <c r="D421" i="34"/>
  <c r="B426" i="34"/>
  <c r="D442" i="34"/>
  <c r="B460" i="34"/>
  <c r="C500" i="34"/>
  <c r="B500" i="34"/>
  <c r="B511" i="34"/>
  <c r="D511" i="34"/>
  <c r="C511" i="34"/>
  <c r="C527" i="34"/>
  <c r="B527" i="34"/>
  <c r="D617" i="34"/>
  <c r="C617" i="34"/>
  <c r="C646" i="34"/>
  <c r="D646" i="34"/>
  <c r="B708" i="34"/>
  <c r="D773" i="34"/>
  <c r="C773" i="34"/>
  <c r="B773" i="34"/>
  <c r="B823" i="34"/>
  <c r="D823" i="34"/>
  <c r="B852" i="34"/>
  <c r="C885" i="34"/>
  <c r="D885" i="34"/>
  <c r="B885" i="34"/>
  <c r="D995" i="34"/>
  <c r="B995" i="34"/>
  <c r="C995" i="34"/>
  <c r="C1048" i="34"/>
  <c r="B1048" i="34"/>
  <c r="D1053" i="34"/>
  <c r="B110" i="34"/>
  <c r="C127" i="34"/>
  <c r="B129" i="34"/>
  <c r="B144" i="34"/>
  <c r="C146" i="34"/>
  <c r="B148" i="34"/>
  <c r="C150" i="34"/>
  <c r="B152" i="34"/>
  <c r="C154" i="34"/>
  <c r="C163" i="34"/>
  <c r="C174" i="34"/>
  <c r="B183" i="34"/>
  <c r="C194" i="34"/>
  <c r="C201" i="34"/>
  <c r="B203" i="34"/>
  <c r="C215" i="34"/>
  <c r="B229" i="34"/>
  <c r="C231" i="34"/>
  <c r="B287" i="34"/>
  <c r="B289" i="34"/>
  <c r="C293" i="34"/>
  <c r="C299" i="34"/>
  <c r="C301" i="34"/>
  <c r="C303" i="34"/>
  <c r="B305" i="34"/>
  <c r="C314" i="34"/>
  <c r="C316" i="34"/>
  <c r="C332" i="34"/>
  <c r="B351" i="34"/>
  <c r="B353" i="34"/>
  <c r="C355" i="34"/>
  <c r="C357" i="34"/>
  <c r="B390" i="34"/>
  <c r="C396" i="34"/>
  <c r="C402" i="34"/>
  <c r="B406" i="34"/>
  <c r="B417" i="34"/>
  <c r="C426" i="34"/>
  <c r="B447" i="34"/>
  <c r="C460" i="34"/>
  <c r="B464" i="34"/>
  <c r="B466" i="34"/>
  <c r="D500" i="34"/>
  <c r="D516" i="34"/>
  <c r="D527" i="34"/>
  <c r="B617" i="34"/>
  <c r="D727" i="34"/>
  <c r="C727" i="34"/>
  <c r="B727" i="34"/>
  <c r="D761" i="34"/>
  <c r="C761" i="34"/>
  <c r="B761" i="34"/>
  <c r="B769" i="34"/>
  <c r="D769" i="34"/>
  <c r="C823" i="34"/>
  <c r="D955" i="34"/>
  <c r="B955" i="34"/>
  <c r="C1032" i="34"/>
  <c r="D1032" i="34"/>
  <c r="B1032" i="34"/>
  <c r="D71" i="34"/>
  <c r="B78" i="34"/>
  <c r="D87" i="34"/>
  <c r="C129" i="34"/>
  <c r="D144" i="34"/>
  <c r="D148" i="34"/>
  <c r="D152" i="34"/>
  <c r="C165" i="34"/>
  <c r="C203" i="34"/>
  <c r="B222" i="34"/>
  <c r="D229" i="34"/>
  <c r="D293" i="34"/>
  <c r="C297" i="34"/>
  <c r="B324" i="34"/>
  <c r="D392" i="34"/>
  <c r="B394" i="34"/>
  <c r="E394" i="34" s="1"/>
  <c r="F394" i="34" s="1"/>
  <c r="D398" i="34"/>
  <c r="B400" i="34"/>
  <c r="D404" i="34"/>
  <c r="D406" i="34"/>
  <c r="B415" i="34"/>
  <c r="C417" i="34"/>
  <c r="C447" i="34"/>
  <c r="D496" i="34"/>
  <c r="C496" i="34"/>
  <c r="C519" i="34"/>
  <c r="D519" i="34"/>
  <c r="B519" i="34"/>
  <c r="B535" i="34"/>
  <c r="D535" i="34"/>
  <c r="C535" i="34"/>
  <c r="D671" i="34"/>
  <c r="C671" i="34"/>
  <c r="D734" i="34"/>
  <c r="C734" i="34"/>
  <c r="C769" i="34"/>
  <c r="B865" i="34"/>
  <c r="D865" i="34"/>
  <c r="C865" i="34"/>
  <c r="B945" i="34"/>
  <c r="D945" i="34"/>
  <c r="C543" i="34"/>
  <c r="D543" i="34"/>
  <c r="B543" i="34"/>
  <c r="C567" i="34"/>
  <c r="D567" i="34"/>
  <c r="C627" i="34"/>
  <c r="D627" i="34"/>
  <c r="B627" i="34"/>
  <c r="D644" i="34"/>
  <c r="C644" i="34"/>
  <c r="D704" i="34"/>
  <c r="C704" i="34"/>
  <c r="D1023" i="34"/>
  <c r="B1023" i="34"/>
  <c r="B501" i="34"/>
  <c r="B518" i="34"/>
  <c r="D522" i="34"/>
  <c r="D524" i="34"/>
  <c r="D536" i="34"/>
  <c r="B551" i="34"/>
  <c r="D581" i="34"/>
  <c r="D583" i="34"/>
  <c r="B596" i="34"/>
  <c r="D602" i="34"/>
  <c r="D604" i="34"/>
  <c r="D606" i="34"/>
  <c r="B608" i="34"/>
  <c r="D614" i="34"/>
  <c r="C632" i="34"/>
  <c r="B636" i="34"/>
  <c r="D649" i="34"/>
  <c r="B651" i="34"/>
  <c r="C653" i="34"/>
  <c r="B655" i="34"/>
  <c r="B659" i="34"/>
  <c r="B661" i="34"/>
  <c r="D668" i="34"/>
  <c r="C674" i="34"/>
  <c r="B683" i="34"/>
  <c r="C692" i="34"/>
  <c r="B696" i="34"/>
  <c r="D711" i="34"/>
  <c r="D715" i="34"/>
  <c r="B719" i="34"/>
  <c r="C728" i="34"/>
  <c r="D739" i="34"/>
  <c r="B741" i="34"/>
  <c r="D743" i="34"/>
  <c r="C745" i="34"/>
  <c r="D764" i="34"/>
  <c r="D776" i="34"/>
  <c r="D778" i="34"/>
  <c r="B780" i="34"/>
  <c r="C782" i="34"/>
  <c r="B788" i="34"/>
  <c r="B794" i="34"/>
  <c r="E794" i="34" s="1"/>
  <c r="F794" i="34" s="1"/>
  <c r="B800" i="34"/>
  <c r="B806" i="34"/>
  <c r="B812" i="34"/>
  <c r="B816" i="34"/>
  <c r="C841" i="34"/>
  <c r="B860" i="34"/>
  <c r="D866" i="34"/>
  <c r="B882" i="34"/>
  <c r="C905" i="34"/>
  <c r="D932" i="34"/>
  <c r="B932" i="34"/>
  <c r="D1005" i="34"/>
  <c r="B1005" i="34"/>
  <c r="C1065" i="34"/>
  <c r="B1065" i="34"/>
  <c r="D1113" i="34"/>
  <c r="B1113" i="34"/>
  <c r="D1263" i="34"/>
  <c r="C1263" i="34"/>
  <c r="B1263" i="34"/>
  <c r="B1298" i="34"/>
  <c r="C1298" i="34"/>
  <c r="D501" i="34"/>
  <c r="B510" i="34"/>
  <c r="D547" i="34"/>
  <c r="B549" i="34"/>
  <c r="D555" i="34"/>
  <c r="D573" i="34"/>
  <c r="D585" i="34"/>
  <c r="D612" i="34"/>
  <c r="D636" i="34"/>
  <c r="D651" i="34"/>
  <c r="B681" i="34"/>
  <c r="D696" i="34"/>
  <c r="B717" i="34"/>
  <c r="B732" i="34"/>
  <c r="D741" i="34"/>
  <c r="D784" i="34"/>
  <c r="B786" i="34"/>
  <c r="B792" i="34"/>
  <c r="D796" i="34"/>
  <c r="B798" i="34"/>
  <c r="B804" i="34"/>
  <c r="B810" i="34"/>
  <c r="C835" i="34"/>
  <c r="B839" i="34"/>
  <c r="D841" i="34"/>
  <c r="D905" i="34"/>
  <c r="C922" i="34"/>
  <c r="D922" i="34"/>
  <c r="D962" i="34"/>
  <c r="B962" i="34"/>
  <c r="C982" i="34"/>
  <c r="D982" i="34"/>
  <c r="C1005" i="34"/>
  <c r="C1060" i="34"/>
  <c r="D1060" i="34"/>
  <c r="D1065" i="34"/>
  <c r="C1113" i="34"/>
  <c r="D1495" i="34"/>
  <c r="B1495" i="34"/>
  <c r="C1495" i="34"/>
  <c r="B883" i="34"/>
  <c r="D883" i="34"/>
  <c r="D933" i="34"/>
  <c r="C933" i="34"/>
  <c r="B933" i="34"/>
  <c r="C990" i="34"/>
  <c r="D990" i="34"/>
  <c r="C1003" i="34"/>
  <c r="B1003" i="34"/>
  <c r="D1035" i="34"/>
  <c r="C1035" i="34"/>
  <c r="B1035" i="34"/>
  <c r="C1038" i="34"/>
  <c r="B1038" i="34"/>
  <c r="D1046" i="34"/>
  <c r="B1046" i="34"/>
  <c r="B1220" i="34"/>
  <c r="C1220" i="34"/>
  <c r="B507" i="34"/>
  <c r="B521" i="34"/>
  <c r="D523" i="34"/>
  <c r="B525" i="34"/>
  <c r="B537" i="34"/>
  <c r="B572" i="34"/>
  <c r="C906" i="34"/>
  <c r="D906" i="34"/>
  <c r="C918" i="34"/>
  <c r="D918" i="34"/>
  <c r="C1021" i="34"/>
  <c r="B1021" i="34"/>
  <c r="C1051" i="34"/>
  <c r="B1051" i="34"/>
  <c r="C1061" i="34"/>
  <c r="B1061" i="34"/>
  <c r="C1066" i="34"/>
  <c r="D1066" i="34"/>
  <c r="D1121" i="34"/>
  <c r="C1121" i="34"/>
  <c r="B1121" i="34"/>
  <c r="B1250" i="34"/>
  <c r="C1250" i="34"/>
  <c r="D953" i="34"/>
  <c r="B953" i="34"/>
  <c r="C963" i="34"/>
  <c r="B963" i="34"/>
  <c r="C970" i="34"/>
  <c r="D970" i="34"/>
  <c r="D1011" i="34"/>
  <c r="B1011" i="34"/>
  <c r="D1021" i="34"/>
  <c r="D1061" i="34"/>
  <c r="D1109" i="34"/>
  <c r="B1109" i="34"/>
  <c r="D1169" i="34"/>
  <c r="C1169" i="34"/>
  <c r="B1169" i="34"/>
  <c r="B1346" i="34"/>
  <c r="C1346" i="34"/>
  <c r="C548" i="34"/>
  <c r="B552" i="34"/>
  <c r="E554" i="34"/>
  <c r="F554" i="34" s="1"/>
  <c r="D595" i="34"/>
  <c r="B597" i="34"/>
  <c r="C599" i="34"/>
  <c r="B609" i="34"/>
  <c r="C611" i="34"/>
  <c r="B633" i="34"/>
  <c r="B637" i="34"/>
  <c r="D654" i="34"/>
  <c r="B656" i="34"/>
  <c r="D660" i="34"/>
  <c r="B662" i="34"/>
  <c r="B675" i="34"/>
  <c r="C677" i="34"/>
  <c r="B684" i="34"/>
  <c r="D693" i="34"/>
  <c r="C697" i="34"/>
  <c r="B701" i="34"/>
  <c r="B720" i="34"/>
  <c r="D729" i="34"/>
  <c r="C746" i="34"/>
  <c r="D777" i="34"/>
  <c r="B783" i="34"/>
  <c r="C785" i="34"/>
  <c r="D787" i="34"/>
  <c r="E787" i="34" s="1"/>
  <c r="F787" i="34" s="1"/>
  <c r="B791" i="34"/>
  <c r="D793" i="34"/>
  <c r="E793" i="34" s="1"/>
  <c r="F793" i="34" s="1"/>
  <c r="B795" i="34"/>
  <c r="C797" i="34"/>
  <c r="D799" i="34"/>
  <c r="B803" i="34"/>
  <c r="D805" i="34"/>
  <c r="B809" i="34"/>
  <c r="D811" i="34"/>
  <c r="B813" i="34"/>
  <c r="C815" i="34"/>
  <c r="D819" i="34"/>
  <c r="B836" i="34"/>
  <c r="B840" i="34"/>
  <c r="C842" i="34"/>
  <c r="B857" i="34"/>
  <c r="D859" i="34"/>
  <c r="B861" i="34"/>
  <c r="B872" i="34"/>
  <c r="B893" i="34"/>
  <c r="B895" i="34"/>
  <c r="C897" i="34"/>
  <c r="B899" i="34"/>
  <c r="C911" i="34"/>
  <c r="C921" i="34"/>
  <c r="B921" i="34"/>
  <c r="C953" i="34"/>
  <c r="D963" i="34"/>
  <c r="C1011" i="34"/>
  <c r="C1026" i="34"/>
  <c r="D1026" i="34"/>
  <c r="B1026" i="34"/>
  <c r="C1044" i="34"/>
  <c r="B1044" i="34"/>
  <c r="C1080" i="34"/>
  <c r="D1080" i="34"/>
  <c r="B1080" i="34"/>
  <c r="C1109" i="34"/>
  <c r="D1289" i="34"/>
  <c r="C1289" i="34"/>
  <c r="B1289" i="34"/>
  <c r="D552" i="34"/>
  <c r="D597" i="34"/>
  <c r="D609" i="34"/>
  <c r="D633" i="34"/>
  <c r="C637" i="34"/>
  <c r="C656" i="34"/>
  <c r="C662" i="34"/>
  <c r="D675" i="34"/>
  <c r="D684" i="34"/>
  <c r="C701" i="34"/>
  <c r="D720" i="34"/>
  <c r="D783" i="34"/>
  <c r="C791" i="34"/>
  <c r="D795" i="34"/>
  <c r="C803" i="34"/>
  <c r="C809" i="34"/>
  <c r="D813" i="34"/>
  <c r="C836" i="34"/>
  <c r="C857" i="34"/>
  <c r="D861" i="34"/>
  <c r="C872" i="34"/>
  <c r="C893" i="34"/>
  <c r="D895" i="34"/>
  <c r="D899" i="34"/>
  <c r="C902" i="34"/>
  <c r="D902" i="34"/>
  <c r="B902" i="34"/>
  <c r="D911" i="34"/>
  <c r="C914" i="34"/>
  <c r="D914" i="34"/>
  <c r="B914" i="34"/>
  <c r="D939" i="34"/>
  <c r="C939" i="34"/>
  <c r="C978" i="34"/>
  <c r="D978" i="34"/>
  <c r="D991" i="34"/>
  <c r="B991" i="34"/>
  <c r="D999" i="34"/>
  <c r="B999" i="34"/>
  <c r="C1036" i="34"/>
  <c r="D1036" i="34"/>
  <c r="D1044" i="34"/>
  <c r="D1127" i="34"/>
  <c r="B1127" i="34"/>
  <c r="D1142" i="34"/>
  <c r="C1142" i="34"/>
  <c r="B1142" i="34"/>
  <c r="C1152" i="34"/>
  <c r="D1152" i="34"/>
  <c r="B1190" i="34"/>
  <c r="C1190" i="34"/>
  <c r="D1205" i="34"/>
  <c r="C1205" i="34"/>
  <c r="B1205" i="34"/>
  <c r="B824" i="34"/>
  <c r="B851" i="34"/>
  <c r="B855" i="34"/>
  <c r="C877" i="34"/>
  <c r="B879" i="34"/>
  <c r="C907" i="34"/>
  <c r="B907" i="34"/>
  <c r="D981" i="34"/>
  <c r="C981" i="34"/>
  <c r="B981" i="34"/>
  <c r="C999" i="34"/>
  <c r="D1017" i="34"/>
  <c r="B1017" i="34"/>
  <c r="D1031" i="34"/>
  <c r="B1031" i="34"/>
  <c r="D1052" i="34"/>
  <c r="B1052" i="34"/>
  <c r="C1067" i="34"/>
  <c r="B1067" i="34"/>
  <c r="D1107" i="34"/>
  <c r="B1107" i="34"/>
  <c r="E1119" i="34"/>
  <c r="F1119" i="34" s="1"/>
  <c r="C1127" i="34"/>
  <c r="C1546" i="34"/>
  <c r="B1546" i="34"/>
  <c r="C506" i="34"/>
  <c r="B524" i="34"/>
  <c r="D532" i="34"/>
  <c r="B534" i="34"/>
  <c r="B536" i="34"/>
  <c r="B579" i="34"/>
  <c r="B581" i="34"/>
  <c r="B583" i="34"/>
  <c r="B591" i="34"/>
  <c r="B602" i="34"/>
  <c r="B614" i="34"/>
  <c r="D622" i="34"/>
  <c r="B628" i="34"/>
  <c r="B639" i="34"/>
  <c r="B645" i="34"/>
  <c r="B649" i="34"/>
  <c r="B668" i="34"/>
  <c r="B672" i="34"/>
  <c r="B705" i="34"/>
  <c r="B715" i="34"/>
  <c r="B735" i="34"/>
  <c r="B739" i="34"/>
  <c r="B743" i="34"/>
  <c r="B764" i="34"/>
  <c r="B768" i="34"/>
  <c r="B776" i="34"/>
  <c r="B822" i="34"/>
  <c r="D826" i="34"/>
  <c r="C847" i="34"/>
  <c r="C851" i="34"/>
  <c r="D855" i="34"/>
  <c r="D877" i="34"/>
  <c r="D879" i="34"/>
  <c r="B884" i="34"/>
  <c r="D907" i="34"/>
  <c r="D944" i="34"/>
  <c r="B944" i="34"/>
  <c r="C1017" i="34"/>
  <c r="C1031" i="34"/>
  <c r="C1052" i="34"/>
  <c r="C1057" i="34"/>
  <c r="D1057" i="34"/>
  <c r="B1057" i="34"/>
  <c r="C1062" i="34"/>
  <c r="D1062" i="34"/>
  <c r="B1062" i="34"/>
  <c r="D1067" i="34"/>
  <c r="D1100" i="34"/>
  <c r="B1100" i="34"/>
  <c r="C1107" i="34"/>
  <c r="D1175" i="34"/>
  <c r="B1175" i="34"/>
  <c r="D1241" i="34"/>
  <c r="C1241" i="34"/>
  <c r="B1241" i="34"/>
  <c r="D534" i="34"/>
  <c r="D579" i="34"/>
  <c r="D591" i="34"/>
  <c r="D628" i="34"/>
  <c r="D639" i="34"/>
  <c r="D645" i="34"/>
  <c r="D672" i="34"/>
  <c r="D705" i="34"/>
  <c r="D735" i="34"/>
  <c r="D989" i="34"/>
  <c r="B989" i="34"/>
  <c r="C994" i="34"/>
  <c r="D994" i="34"/>
  <c r="C1042" i="34"/>
  <c r="D1042" i="34"/>
  <c r="C1100" i="34"/>
  <c r="C1150" i="34"/>
  <c r="D1150" i="34"/>
  <c r="C1175" i="34"/>
  <c r="D1287" i="34"/>
  <c r="C1287" i="34"/>
  <c r="B1287" i="34"/>
  <c r="D1343" i="34"/>
  <c r="B1343" i="34"/>
  <c r="C1384" i="34"/>
  <c r="D1384" i="34"/>
  <c r="C1411" i="34"/>
  <c r="B1411" i="34"/>
  <c r="D1479" i="34"/>
  <c r="C1479" i="34"/>
  <c r="B1479" i="34"/>
  <c r="D1497" i="34"/>
  <c r="B1497" i="34"/>
  <c r="B1211" i="34"/>
  <c r="C1226" i="34"/>
  <c r="D1258" i="34"/>
  <c r="B1271" i="34"/>
  <c r="C1280" i="34"/>
  <c r="D1282" i="34"/>
  <c r="D1306" i="34"/>
  <c r="C1322" i="34"/>
  <c r="C1334" i="34"/>
  <c r="B1341" i="34"/>
  <c r="C1343" i="34"/>
  <c r="B1384" i="34"/>
  <c r="D1389" i="34"/>
  <c r="B1389" i="34"/>
  <c r="D1411" i="34"/>
  <c r="D1431" i="34"/>
  <c r="C1431" i="34"/>
  <c r="B1431" i="34"/>
  <c r="D1439" i="34"/>
  <c r="B1439" i="34"/>
  <c r="D1459" i="34"/>
  <c r="C1459" i="34"/>
  <c r="B1459" i="34"/>
  <c r="C1497" i="34"/>
  <c r="D1579" i="34"/>
  <c r="B1579" i="34"/>
  <c r="D1821" i="34"/>
  <c r="C1821" i="34"/>
  <c r="B1821" i="34"/>
  <c r="D1936" i="34"/>
  <c r="C1936" i="34"/>
  <c r="B1936" i="34"/>
  <c r="D2194" i="34"/>
  <c r="C2194" i="34"/>
  <c r="B2194" i="34"/>
  <c r="D926" i="34"/>
  <c r="D1009" i="34"/>
  <c r="E1009" i="34" s="1"/>
  <c r="F1009" i="34" s="1"/>
  <c r="D1092" i="34"/>
  <c r="C1148" i="34"/>
  <c r="C1313" i="34"/>
  <c r="C1365" i="34"/>
  <c r="E1365" i="34" s="1"/>
  <c r="F1365" i="34" s="1"/>
  <c r="C1367" i="34"/>
  <c r="D1392" i="34"/>
  <c r="B1392" i="34"/>
  <c r="D1401" i="34"/>
  <c r="C1409" i="34"/>
  <c r="B1409" i="34"/>
  <c r="D1417" i="34"/>
  <c r="B1417" i="34"/>
  <c r="B1900" i="34"/>
  <c r="C1900" i="34"/>
  <c r="B1370" i="34"/>
  <c r="C1370" i="34"/>
  <c r="D1404" i="34"/>
  <c r="C1404" i="34"/>
  <c r="D1427" i="34"/>
  <c r="B1427" i="34"/>
  <c r="D1437" i="34"/>
  <c r="C1437" i="34"/>
  <c r="B1437" i="34"/>
  <c r="D1449" i="34"/>
  <c r="C1449" i="34"/>
  <c r="B1449" i="34"/>
  <c r="D1457" i="34"/>
  <c r="B1457" i="34"/>
  <c r="D1569" i="34"/>
  <c r="C1569" i="34"/>
  <c r="B1569" i="34"/>
  <c r="D1577" i="34"/>
  <c r="B1577" i="34"/>
  <c r="D1587" i="34"/>
  <c r="C1587" i="34"/>
  <c r="B1587" i="34"/>
  <c r="C1664" i="34"/>
  <c r="B1664" i="34"/>
  <c r="D1664" i="34"/>
  <c r="C1872" i="34"/>
  <c r="D1872" i="34"/>
  <c r="B1140" i="34"/>
  <c r="D1144" i="34"/>
  <c r="D1146" i="34"/>
  <c r="B1163" i="34"/>
  <c r="C1178" i="34"/>
  <c r="B1199" i="34"/>
  <c r="C1214" i="34"/>
  <c r="B1235" i="34"/>
  <c r="B1257" i="34"/>
  <c r="B1305" i="34"/>
  <c r="C1316" i="34"/>
  <c r="D1318" i="34"/>
  <c r="B1325" i="34"/>
  <c r="B1337" i="34"/>
  <c r="C1378" i="34"/>
  <c r="B1378" i="34"/>
  <c r="B1404" i="34"/>
  <c r="D1467" i="34"/>
  <c r="C1467" i="34"/>
  <c r="B1467" i="34"/>
  <c r="D1483" i="34"/>
  <c r="C1483" i="34"/>
  <c r="B1483" i="34"/>
  <c r="D1493" i="34"/>
  <c r="B1493" i="34"/>
  <c r="D1530" i="34"/>
  <c r="C1530" i="34"/>
  <c r="B1530" i="34"/>
  <c r="C1544" i="34"/>
  <c r="B1544" i="34"/>
  <c r="C1577" i="34"/>
  <c r="C1640" i="34"/>
  <c r="B1640" i="34"/>
  <c r="D1640" i="34"/>
  <c r="D1806" i="34"/>
  <c r="C1806" i="34"/>
  <c r="D1819" i="34"/>
  <c r="C1819" i="34"/>
  <c r="B1819" i="34"/>
  <c r="D1980" i="34"/>
  <c r="C1980" i="34"/>
  <c r="B956" i="34"/>
  <c r="B977" i="34"/>
  <c r="B979" i="34"/>
  <c r="B983" i="34"/>
  <c r="B998" i="34"/>
  <c r="B1004" i="34"/>
  <c r="B1033" i="34"/>
  <c r="B1037" i="34"/>
  <c r="B1041" i="34"/>
  <c r="B1043" i="34"/>
  <c r="B1072" i="34"/>
  <c r="B1087" i="34"/>
  <c r="B1089" i="34"/>
  <c r="D1102" i="34"/>
  <c r="B1106" i="34"/>
  <c r="B1112" i="34"/>
  <c r="B1130" i="34"/>
  <c r="B1134" i="34"/>
  <c r="D1140" i="34"/>
  <c r="B1155" i="34"/>
  <c r="C1163" i="34"/>
  <c r="D1180" i="34"/>
  <c r="D1182" i="34"/>
  <c r="B1191" i="34"/>
  <c r="C1199" i="34"/>
  <c r="D1216" i="34"/>
  <c r="D1218" i="34"/>
  <c r="B1227" i="34"/>
  <c r="C1235" i="34"/>
  <c r="C1244" i="34"/>
  <c r="D1246" i="34"/>
  <c r="C1257" i="34"/>
  <c r="B1259" i="34"/>
  <c r="B1281" i="34"/>
  <c r="B1283" i="34"/>
  <c r="C1292" i="34"/>
  <c r="D1294" i="34"/>
  <c r="C1305" i="34"/>
  <c r="B1307" i="34"/>
  <c r="B1323" i="34"/>
  <c r="C1325" i="34"/>
  <c r="D1330" i="34"/>
  <c r="B1335" i="34"/>
  <c r="C1337" i="34"/>
  <c r="B1361" i="34"/>
  <c r="D1373" i="34"/>
  <c r="B1373" i="34"/>
  <c r="D1378" i="34"/>
  <c r="B1385" i="34"/>
  <c r="C1390" i="34"/>
  <c r="D1390" i="34"/>
  <c r="B1395" i="34"/>
  <c r="C1600" i="34"/>
  <c r="D1600" i="34"/>
  <c r="C1886" i="34"/>
  <c r="D1886" i="34"/>
  <c r="B1886" i="34"/>
  <c r="B929" i="34"/>
  <c r="B931" i="34"/>
  <c r="B935" i="34"/>
  <c r="B950" i="34"/>
  <c r="D958" i="34"/>
  <c r="B969" i="34"/>
  <c r="B975" i="34"/>
  <c r="C977" i="34"/>
  <c r="C983" i="34"/>
  <c r="C998" i="34"/>
  <c r="B1002" i="34"/>
  <c r="C1004" i="34"/>
  <c r="B1008" i="34"/>
  <c r="C1016" i="34"/>
  <c r="B1020" i="34"/>
  <c r="B1022" i="34"/>
  <c r="D1033" i="34"/>
  <c r="C1037" i="34"/>
  <c r="C1041" i="34"/>
  <c r="C1043" i="34"/>
  <c r="B1045" i="34"/>
  <c r="B1047" i="34"/>
  <c r="D1072" i="34"/>
  <c r="C1089" i="34"/>
  <c r="C1106" i="34"/>
  <c r="C1112" i="34"/>
  <c r="C1130" i="34"/>
  <c r="D1134" i="34"/>
  <c r="C1155" i="34"/>
  <c r="B1157" i="34"/>
  <c r="C1191" i="34"/>
  <c r="B1193" i="34"/>
  <c r="C1227" i="34"/>
  <c r="C1259" i="34"/>
  <c r="C1281" i="34"/>
  <c r="C1283" i="34"/>
  <c r="C1307" i="34"/>
  <c r="C1323" i="34"/>
  <c r="C1335" i="34"/>
  <c r="C1361" i="34"/>
  <c r="B1376" i="34"/>
  <c r="C1376" i="34"/>
  <c r="C1381" i="34"/>
  <c r="D1381" i="34"/>
  <c r="B1381" i="34"/>
  <c r="D1385" i="34"/>
  <c r="D1395" i="34"/>
  <c r="C1402" i="34"/>
  <c r="B1402" i="34"/>
  <c r="D1423" i="34"/>
  <c r="C1423" i="34"/>
  <c r="B1423" i="34"/>
  <c r="D1435" i="34"/>
  <c r="C1435" i="34"/>
  <c r="B1435" i="34"/>
  <c r="D1445" i="34"/>
  <c r="B1445" i="34"/>
  <c r="D1455" i="34"/>
  <c r="C1455" i="34"/>
  <c r="B1455" i="34"/>
  <c r="D1491" i="34"/>
  <c r="B1491" i="34"/>
  <c r="D1542" i="34"/>
  <c r="B1542" i="34"/>
  <c r="D1567" i="34"/>
  <c r="C1567" i="34"/>
  <c r="B1567" i="34"/>
  <c r="D1689" i="34"/>
  <c r="C1689" i="34"/>
  <c r="B1689" i="34"/>
  <c r="D931" i="34"/>
  <c r="D954" i="34"/>
  <c r="B992" i="34"/>
  <c r="D1002" i="34"/>
  <c r="D1008" i="34"/>
  <c r="C1010" i="34"/>
  <c r="D1012" i="34"/>
  <c r="B1014" i="34"/>
  <c r="D1016" i="34"/>
  <c r="D1020" i="34"/>
  <c r="C1022" i="34"/>
  <c r="D1045" i="34"/>
  <c r="B1049" i="34"/>
  <c r="D1074" i="34"/>
  <c r="D1104" i="34"/>
  <c r="B1110" i="34"/>
  <c r="B1124" i="34"/>
  <c r="B1128" i="34"/>
  <c r="B1149" i="34"/>
  <c r="B1151" i="34"/>
  <c r="D1174" i="34"/>
  <c r="D1176" i="34"/>
  <c r="D1210" i="34"/>
  <c r="D1212" i="34"/>
  <c r="B1221" i="34"/>
  <c r="B1251" i="34"/>
  <c r="B1253" i="34"/>
  <c r="E1253" i="34" s="1"/>
  <c r="F1253" i="34" s="1"/>
  <c r="D1270" i="34"/>
  <c r="B1299" i="34"/>
  <c r="C1340" i="34"/>
  <c r="D1342" i="34"/>
  <c r="B1347" i="34"/>
  <c r="C1349" i="34"/>
  <c r="D1354" i="34"/>
  <c r="C1359" i="34"/>
  <c r="D1410" i="34"/>
  <c r="C1410" i="34"/>
  <c r="B1410" i="34"/>
  <c r="C1491" i="34"/>
  <c r="D1524" i="34"/>
  <c r="C1524" i="34"/>
  <c r="B1524" i="34"/>
  <c r="D1585" i="34"/>
  <c r="C1585" i="34"/>
  <c r="B1585" i="34"/>
  <c r="C1627" i="34"/>
  <c r="B1627" i="34"/>
  <c r="D1627" i="34"/>
  <c r="D1632" i="34"/>
  <c r="C1632" i="34"/>
  <c r="B1632" i="34"/>
  <c r="C1959" i="34"/>
  <c r="D1959" i="34"/>
  <c r="B1959" i="34"/>
  <c r="C1400" i="34"/>
  <c r="B1400" i="34"/>
  <c r="D1405" i="34"/>
  <c r="B1405" i="34"/>
  <c r="D1489" i="34"/>
  <c r="B1489" i="34"/>
  <c r="D1501" i="34"/>
  <c r="B1501" i="34"/>
  <c r="C1550" i="34"/>
  <c r="B1550" i="34"/>
  <c r="D1573" i="34"/>
  <c r="C1573" i="34"/>
  <c r="B1573" i="34"/>
  <c r="D1596" i="34"/>
  <c r="B1596" i="34"/>
  <c r="C1055" i="34"/>
  <c r="C1059" i="34"/>
  <c r="D1116" i="34"/>
  <c r="E1116" i="34" s="1"/>
  <c r="F1116" i="34" s="1"/>
  <c r="B1122" i="34"/>
  <c r="B1137" i="34"/>
  <c r="B1139" i="34"/>
  <c r="B1145" i="34"/>
  <c r="D1168" i="34"/>
  <c r="D1170" i="34"/>
  <c r="B1179" i="34"/>
  <c r="D1204" i="34"/>
  <c r="D1206" i="34"/>
  <c r="B1215" i="34"/>
  <c r="D1240" i="34"/>
  <c r="C1262" i="34"/>
  <c r="C1275" i="34"/>
  <c r="C1277" i="34"/>
  <c r="C1286" i="34"/>
  <c r="D1288" i="34"/>
  <c r="C1301" i="34"/>
  <c r="B1317" i="34"/>
  <c r="B1319" i="34"/>
  <c r="C1405" i="34"/>
  <c r="D1416" i="34"/>
  <c r="C1416" i="34"/>
  <c r="D1441" i="34"/>
  <c r="C1441" i="34"/>
  <c r="B1441" i="34"/>
  <c r="D1453" i="34"/>
  <c r="C1453" i="34"/>
  <c r="B1453" i="34"/>
  <c r="D1463" i="34"/>
  <c r="B1463" i="34"/>
  <c r="C1489" i="34"/>
  <c r="C1501" i="34"/>
  <c r="C1596" i="34"/>
  <c r="B1687" i="34"/>
  <c r="D1687" i="34"/>
  <c r="C1687" i="34"/>
  <c r="B1957" i="34"/>
  <c r="D1957" i="34"/>
  <c r="C1957" i="34"/>
  <c r="B919" i="34"/>
  <c r="D942" i="34"/>
  <c r="D946" i="34"/>
  <c r="B980" i="34"/>
  <c r="D1069" i="34"/>
  <c r="B1084" i="34"/>
  <c r="B1086" i="34"/>
  <c r="D1122" i="34"/>
  <c r="D1264" i="34"/>
  <c r="C1317" i="34"/>
  <c r="C1319" i="34"/>
  <c r="D1386" i="34"/>
  <c r="B1386" i="34"/>
  <c r="C1396" i="34"/>
  <c r="B1396" i="34"/>
  <c r="C1403" i="34"/>
  <c r="D1403" i="34"/>
  <c r="D1548" i="34"/>
  <c r="B1548" i="34"/>
  <c r="B1583" i="34"/>
  <c r="C1583" i="34"/>
  <c r="B1710" i="34"/>
  <c r="D1710" i="34"/>
  <c r="C1710" i="34"/>
  <c r="C1591" i="34"/>
  <c r="D1604" i="34"/>
  <c r="D1610" i="34"/>
  <c r="D1662" i="34"/>
  <c r="C1662" i="34"/>
  <c r="D1675" i="34"/>
  <c r="C1675" i="34"/>
  <c r="C1693" i="34"/>
  <c r="C1719" i="34"/>
  <c r="B1719" i="34"/>
  <c r="C1731" i="34"/>
  <c r="B1731" i="34"/>
  <c r="C1743" i="34"/>
  <c r="B1743" i="34"/>
  <c r="C1755" i="34"/>
  <c r="B1755" i="34"/>
  <c r="C1767" i="34"/>
  <c r="B1767" i="34"/>
  <c r="C1779" i="34"/>
  <c r="B1779" i="34"/>
  <c r="C1898" i="34"/>
  <c r="B1898" i="34"/>
  <c r="C2172" i="34"/>
  <c r="D2172" i="34"/>
  <c r="B2172" i="34"/>
  <c r="D2215" i="34"/>
  <c r="C2215" i="34"/>
  <c r="B2215" i="34"/>
  <c r="C1371" i="34"/>
  <c r="C1380" i="34"/>
  <c r="D1387" i="34"/>
  <c r="D1393" i="34"/>
  <c r="C1407" i="34"/>
  <c r="C1413" i="34"/>
  <c r="C1419" i="34"/>
  <c r="E1419" i="34" s="1"/>
  <c r="F1419" i="34" s="1"/>
  <c r="D1421" i="34"/>
  <c r="C1471" i="34"/>
  <c r="C1473" i="34"/>
  <c r="E1473" i="34" s="1"/>
  <c r="F1473" i="34" s="1"/>
  <c r="C1712" i="34"/>
  <c r="D1712" i="34"/>
  <c r="D1800" i="34"/>
  <c r="C1800" i="34"/>
  <c r="D1870" i="34"/>
  <c r="C1870" i="34"/>
  <c r="C1896" i="34"/>
  <c r="D1896" i="34"/>
  <c r="D1978" i="34"/>
  <c r="C1978" i="34"/>
  <c r="C1991" i="34"/>
  <c r="D1991" i="34"/>
  <c r="C2192" i="34"/>
  <c r="D2192" i="34"/>
  <c r="B2192" i="34"/>
  <c r="D2612" i="34"/>
  <c r="B2612" i="34"/>
  <c r="D2791" i="34"/>
  <c r="C2791" i="34"/>
  <c r="B1355" i="34"/>
  <c r="B1382" i="34"/>
  <c r="C1634" i="34"/>
  <c r="B1634" i="34"/>
  <c r="D1671" i="34"/>
  <c r="C1671" i="34"/>
  <c r="C1717" i="34"/>
  <c r="B1717" i="34"/>
  <c r="C1729" i="34"/>
  <c r="B1729" i="34"/>
  <c r="C1741" i="34"/>
  <c r="B1741" i="34"/>
  <c r="C1753" i="34"/>
  <c r="B1753" i="34"/>
  <c r="C1765" i="34"/>
  <c r="B1765" i="34"/>
  <c r="C1777" i="34"/>
  <c r="B1777" i="34"/>
  <c r="B1800" i="34"/>
  <c r="B1837" i="34"/>
  <c r="B1870" i="34"/>
  <c r="C1916" i="34"/>
  <c r="B1916" i="34"/>
  <c r="B1978" i="34"/>
  <c r="B1986" i="34"/>
  <c r="C1986" i="34"/>
  <c r="E1993" i="34"/>
  <c r="F1993" i="34" s="1"/>
  <c r="C1998" i="34"/>
  <c r="D1998" i="34"/>
  <c r="B1998" i="34"/>
  <c r="C2175" i="34"/>
  <c r="D2175" i="34"/>
  <c r="B2175" i="34"/>
  <c r="C1603" i="34"/>
  <c r="B1603" i="34"/>
  <c r="D1699" i="34"/>
  <c r="C1699" i="34"/>
  <c r="B1699" i="34"/>
  <c r="D1812" i="34"/>
  <c r="C1812" i="34"/>
  <c r="C1847" i="34"/>
  <c r="B1847" i="34"/>
  <c r="D1876" i="34"/>
  <c r="C1876" i="34"/>
  <c r="B1876" i="34"/>
  <c r="C1884" i="34"/>
  <c r="D1884" i="34"/>
  <c r="C1934" i="34"/>
  <c r="D1934" i="34"/>
  <c r="C2126" i="34"/>
  <c r="D2126" i="34"/>
  <c r="B2126" i="34"/>
  <c r="D2302" i="34"/>
  <c r="C2302" i="34"/>
  <c r="B2302" i="34"/>
  <c r="D2314" i="34"/>
  <c r="C2314" i="34"/>
  <c r="B2314" i="34"/>
  <c r="B1592" i="34"/>
  <c r="D1603" i="34"/>
  <c r="B1611" i="34"/>
  <c r="B1626" i="34"/>
  <c r="C1628" i="34"/>
  <c r="D1628" i="34"/>
  <c r="B1787" i="34"/>
  <c r="C1787" i="34"/>
  <c r="B1817" i="34"/>
  <c r="C1817" i="34"/>
  <c r="C1835" i="34"/>
  <c r="D1835" i="34"/>
  <c r="D1847" i="34"/>
  <c r="C1865" i="34"/>
  <c r="D1865" i="34"/>
  <c r="B1934" i="34"/>
  <c r="C1989" i="34"/>
  <c r="B1989" i="34"/>
  <c r="D1989" i="34"/>
  <c r="D2112" i="34"/>
  <c r="C2112" i="34"/>
  <c r="B2112" i="34"/>
  <c r="C2274" i="34"/>
  <c r="D2274" i="34"/>
  <c r="B1470" i="34"/>
  <c r="B1476" i="34"/>
  <c r="B1482" i="34"/>
  <c r="C1488" i="34"/>
  <c r="C1494" i="34"/>
  <c r="B1504" i="34"/>
  <c r="B1508" i="34"/>
  <c r="B1510" i="34"/>
  <c r="B1514" i="34"/>
  <c r="B1553" i="34"/>
  <c r="B1557" i="34"/>
  <c r="B1572" i="34"/>
  <c r="C1578" i="34"/>
  <c r="D1592" i="34"/>
  <c r="C1599" i="34"/>
  <c r="B1599" i="34"/>
  <c r="C1611" i="34"/>
  <c r="C1626" i="34"/>
  <c r="B1628" i="34"/>
  <c r="D1650" i="34"/>
  <c r="B1650" i="34"/>
  <c r="C1658" i="34"/>
  <c r="D1658" i="34"/>
  <c r="B1658" i="34"/>
  <c r="D1663" i="34"/>
  <c r="C1663" i="34"/>
  <c r="B1663" i="34"/>
  <c r="C1674" i="34"/>
  <c r="C1676" i="34"/>
  <c r="D1676" i="34"/>
  <c r="B1676" i="34"/>
  <c r="C1697" i="34"/>
  <c r="B1706" i="34"/>
  <c r="C1713" i="34"/>
  <c r="B1713" i="34"/>
  <c r="C1725" i="34"/>
  <c r="B1725" i="34"/>
  <c r="C1737" i="34"/>
  <c r="B1737" i="34"/>
  <c r="C1749" i="34"/>
  <c r="B1749" i="34"/>
  <c r="C1761" i="34"/>
  <c r="B1761" i="34"/>
  <c r="C1773" i="34"/>
  <c r="B1773" i="34"/>
  <c r="D1794" i="34"/>
  <c r="C1794" i="34"/>
  <c r="C1928" i="34"/>
  <c r="B1928" i="34"/>
  <c r="D1963" i="34"/>
  <c r="C1963" i="34"/>
  <c r="B1963" i="34"/>
  <c r="D2074" i="34"/>
  <c r="C2074" i="34"/>
  <c r="B2074" i="34"/>
  <c r="C2288" i="34"/>
  <c r="D2288" i="34"/>
  <c r="B2288" i="34"/>
  <c r="D2332" i="34"/>
  <c r="C2332" i="34"/>
  <c r="C1470" i="34"/>
  <c r="C1476" i="34"/>
  <c r="C1482" i="34"/>
  <c r="C1557" i="34"/>
  <c r="C1572" i="34"/>
  <c r="D1578" i="34"/>
  <c r="B1620" i="34"/>
  <c r="B1641" i="34"/>
  <c r="C1650" i="34"/>
  <c r="D1674" i="34"/>
  <c r="C1683" i="34"/>
  <c r="D1706" i="34"/>
  <c r="D1713" i="34"/>
  <c r="D1725" i="34"/>
  <c r="D1737" i="34"/>
  <c r="D1749" i="34"/>
  <c r="D1761" i="34"/>
  <c r="D1773" i="34"/>
  <c r="B1794" i="34"/>
  <c r="C1843" i="34"/>
  <c r="D1882" i="34"/>
  <c r="C1882" i="34"/>
  <c r="B1882" i="34"/>
  <c r="D1928" i="34"/>
  <c r="C1944" i="34"/>
  <c r="D1944" i="34"/>
  <c r="D1984" i="34"/>
  <c r="C1984" i="34"/>
  <c r="B1984" i="34"/>
  <c r="D2086" i="34"/>
  <c r="C2086" i="34"/>
  <c r="C2115" i="34"/>
  <c r="D2115" i="34"/>
  <c r="B2115" i="34"/>
  <c r="B2332" i="34"/>
  <c r="B1406" i="34"/>
  <c r="B1414" i="34"/>
  <c r="B1418" i="34"/>
  <c r="B1420" i="34"/>
  <c r="C1422" i="34"/>
  <c r="C1428" i="34"/>
  <c r="C1434" i="34"/>
  <c r="C1440" i="34"/>
  <c r="C1446" i="34"/>
  <c r="C1452" i="34"/>
  <c r="C1458" i="34"/>
  <c r="C1464" i="34"/>
  <c r="E1464" i="34" s="1"/>
  <c r="F1464" i="34" s="1"/>
  <c r="B1472" i="34"/>
  <c r="B1474" i="34"/>
  <c r="B1486" i="34"/>
  <c r="B1535" i="34"/>
  <c r="B1539" i="34"/>
  <c r="C1543" i="34"/>
  <c r="C1545" i="34"/>
  <c r="C1549" i="34"/>
  <c r="C1551" i="34"/>
  <c r="E1551" i="34" s="1"/>
  <c r="F1551" i="34" s="1"/>
  <c r="C1555" i="34"/>
  <c r="C1566" i="34"/>
  <c r="C1584" i="34"/>
  <c r="B1586" i="34"/>
  <c r="C1597" i="34"/>
  <c r="B1608" i="34"/>
  <c r="B1614" i="34"/>
  <c r="C1620" i="34"/>
  <c r="B1622" i="34"/>
  <c r="C1641" i="34"/>
  <c r="C1661" i="34"/>
  <c r="B1679" i="34"/>
  <c r="C1679" i="34"/>
  <c r="D1683" i="34"/>
  <c r="C1700" i="34"/>
  <c r="B1700" i="34"/>
  <c r="C1838" i="34"/>
  <c r="D1838" i="34"/>
  <c r="B1838" i="34"/>
  <c r="D1843" i="34"/>
  <c r="C1874" i="34"/>
  <c r="D1874" i="34"/>
  <c r="B1874" i="34"/>
  <c r="B1926" i="34"/>
  <c r="C1926" i="34"/>
  <c r="B1944" i="34"/>
  <c r="D1586" i="34"/>
  <c r="D1622" i="34"/>
  <c r="D1686" i="34"/>
  <c r="C1686" i="34"/>
  <c r="B1686" i="34"/>
  <c r="D1695" i="34"/>
  <c r="C1695" i="34"/>
  <c r="B1695" i="34"/>
  <c r="C1723" i="34"/>
  <c r="B1723" i="34"/>
  <c r="C1735" i="34"/>
  <c r="B1735" i="34"/>
  <c r="C1747" i="34"/>
  <c r="B1747" i="34"/>
  <c r="C1759" i="34"/>
  <c r="B1759" i="34"/>
  <c r="C1771" i="34"/>
  <c r="B1771" i="34"/>
  <c r="C1783" i="34"/>
  <c r="B1783" i="34"/>
  <c r="D1818" i="34"/>
  <c r="C1818" i="34"/>
  <c r="D1888" i="34"/>
  <c r="C1888" i="34"/>
  <c r="C1940" i="34"/>
  <c r="D1940" i="34"/>
  <c r="C1593" i="34"/>
  <c r="B1593" i="34"/>
  <c r="C1646" i="34"/>
  <c r="B1646" i="34"/>
  <c r="D1659" i="34"/>
  <c r="C1659" i="34"/>
  <c r="C1836" i="34"/>
  <c r="D1836" i="34"/>
  <c r="C1841" i="34"/>
  <c r="D1841" i="34"/>
  <c r="C1904" i="34"/>
  <c r="D1904" i="34"/>
  <c r="D1982" i="34"/>
  <c r="C1982" i="34"/>
  <c r="C2016" i="34"/>
  <c r="D2016" i="34"/>
  <c r="B2016" i="34"/>
  <c r="C2217" i="34"/>
  <c r="D2217" i="34"/>
  <c r="C1995" i="34"/>
  <c r="D1995" i="34"/>
  <c r="D2077" i="34"/>
  <c r="C2077" i="34"/>
  <c r="D2094" i="34"/>
  <c r="C2094" i="34"/>
  <c r="B2094" i="34"/>
  <c r="C2177" i="34"/>
  <c r="D2177" i="34"/>
  <c r="B2177" i="34"/>
  <c r="C2334" i="34"/>
  <c r="D2334" i="34"/>
  <c r="D2635" i="34"/>
  <c r="C2635" i="34"/>
  <c r="C2655" i="34"/>
  <c r="D2655" i="34"/>
  <c r="C2007" i="34"/>
  <c r="D2007" i="34"/>
  <c r="B2007" i="34"/>
  <c r="D2014" i="34"/>
  <c r="C2014" i="34"/>
  <c r="C2075" i="34"/>
  <c r="D2075" i="34"/>
  <c r="D2106" i="34"/>
  <c r="C2106" i="34"/>
  <c r="B2106" i="34"/>
  <c r="D2113" i="34"/>
  <c r="C2113" i="34"/>
  <c r="D2140" i="34"/>
  <c r="C2140" i="34"/>
  <c r="B2140" i="34"/>
  <c r="C2145" i="34"/>
  <c r="D2145" i="34"/>
  <c r="B2145" i="34"/>
  <c r="C2270" i="34"/>
  <c r="D2270" i="34"/>
  <c r="C2286" i="34"/>
  <c r="D2286" i="34"/>
  <c r="B1868" i="34"/>
  <c r="C1878" i="34"/>
  <c r="B1921" i="34"/>
  <c r="B1946" i="34"/>
  <c r="B1948" i="34"/>
  <c r="C1950" i="34"/>
  <c r="D1961" i="34"/>
  <c r="B1969" i="34"/>
  <c r="B1988" i="34"/>
  <c r="B2003" i="34"/>
  <c r="B2014" i="34"/>
  <c r="C2028" i="34"/>
  <c r="D2028" i="34"/>
  <c r="B2028" i="34"/>
  <c r="C2043" i="34"/>
  <c r="D2043" i="34"/>
  <c r="B2043" i="34"/>
  <c r="B2075" i="34"/>
  <c r="D2095" i="34"/>
  <c r="C2095" i="34"/>
  <c r="B2095" i="34"/>
  <c r="D2104" i="34"/>
  <c r="C2104" i="34"/>
  <c r="B2113" i="34"/>
  <c r="D2143" i="34"/>
  <c r="C2143" i="34"/>
  <c r="D2164" i="34"/>
  <c r="C2164" i="34"/>
  <c r="B2164" i="34"/>
  <c r="C2190" i="34"/>
  <c r="D2190" i="34"/>
  <c r="B2270" i="34"/>
  <c r="D2296" i="34"/>
  <c r="C2296" i="34"/>
  <c r="D2555" i="34"/>
  <c r="C2555" i="34"/>
  <c r="B2555" i="34"/>
  <c r="D1868" i="34"/>
  <c r="C1921" i="34"/>
  <c r="E1921" i="34" s="1"/>
  <c r="F1921" i="34" s="1"/>
  <c r="D1946" i="34"/>
  <c r="E1946" i="34" s="1"/>
  <c r="F1946" i="34" s="1"/>
  <c r="C1948" i="34"/>
  <c r="E1948" i="34" s="1"/>
  <c r="F1948" i="34" s="1"/>
  <c r="C1969" i="34"/>
  <c r="C1988" i="34"/>
  <c r="C1996" i="34"/>
  <c r="B1996" i="34"/>
  <c r="D2003" i="34"/>
  <c r="E2003" i="34" s="1"/>
  <c r="F2003" i="34" s="1"/>
  <c r="C2010" i="34"/>
  <c r="D2010" i="34"/>
  <c r="B2010" i="34"/>
  <c r="D2017" i="34"/>
  <c r="C2017" i="34"/>
  <c r="C2061" i="34"/>
  <c r="D2061" i="34"/>
  <c r="B2061" i="34"/>
  <c r="D2066" i="34"/>
  <c r="C2066" i="34"/>
  <c r="B2066" i="34"/>
  <c r="C2138" i="34"/>
  <c r="D2138" i="34"/>
  <c r="B2138" i="34"/>
  <c r="C2157" i="34"/>
  <c r="D2157" i="34"/>
  <c r="B2157" i="34"/>
  <c r="D2200" i="34"/>
  <c r="C2200" i="34"/>
  <c r="B2200" i="34"/>
  <c r="C2213" i="34"/>
  <c r="D2213" i="34"/>
  <c r="D2308" i="34"/>
  <c r="C2308" i="34"/>
  <c r="B2308" i="34"/>
  <c r="C2358" i="34"/>
  <c r="D2358" i="34"/>
  <c r="B2724" i="34"/>
  <c r="D2724" i="34"/>
  <c r="B1682" i="34"/>
  <c r="C1824" i="34"/>
  <c r="B1831" i="34"/>
  <c r="D1848" i="34"/>
  <c r="B1850" i="34"/>
  <c r="D1860" i="34"/>
  <c r="B1862" i="34"/>
  <c r="D1880" i="34"/>
  <c r="B1895" i="34"/>
  <c r="D1919" i="34"/>
  <c r="D1923" i="34"/>
  <c r="B1925" i="34"/>
  <c r="B1929" i="34"/>
  <c r="D1965" i="34"/>
  <c r="D1967" i="34"/>
  <c r="D1990" i="34"/>
  <c r="D1996" i="34"/>
  <c r="D1999" i="34"/>
  <c r="C1999" i="34"/>
  <c r="B2017" i="34"/>
  <c r="D2026" i="34"/>
  <c r="C2026" i="34"/>
  <c r="D2054" i="34"/>
  <c r="C2054" i="34"/>
  <c r="B2054" i="34"/>
  <c r="D2059" i="34"/>
  <c r="C2059" i="34"/>
  <c r="B2059" i="34"/>
  <c r="C2162" i="34"/>
  <c r="D2162" i="34"/>
  <c r="B2162" i="34"/>
  <c r="B2213" i="34"/>
  <c r="C2282" i="34"/>
  <c r="D2282" i="34"/>
  <c r="D2326" i="34"/>
  <c r="C2326" i="34"/>
  <c r="B2326" i="34"/>
  <c r="C2345" i="34"/>
  <c r="D2345" i="34"/>
  <c r="D2349" i="34"/>
  <c r="C2724" i="34"/>
  <c r="D2008" i="34"/>
  <c r="C2008" i="34"/>
  <c r="C2064" i="34"/>
  <c r="D2064" i="34"/>
  <c r="D2125" i="34"/>
  <c r="C2125" i="34"/>
  <c r="B2125" i="34"/>
  <c r="C2130" i="34"/>
  <c r="D2130" i="34"/>
  <c r="B2130" i="34"/>
  <c r="C2141" i="34"/>
  <c r="D2141" i="34"/>
  <c r="C2294" i="34"/>
  <c r="D2294" i="34"/>
  <c r="B2294" i="34"/>
  <c r="B2345" i="34"/>
  <c r="D2547" i="34"/>
  <c r="C2547" i="34"/>
  <c r="B2547" i="34"/>
  <c r="C2015" i="34"/>
  <c r="D2015" i="34"/>
  <c r="C2046" i="34"/>
  <c r="D2046" i="34"/>
  <c r="B2046" i="34"/>
  <c r="C2057" i="34"/>
  <c r="D2057" i="34"/>
  <c r="B2057" i="34"/>
  <c r="D2128" i="34"/>
  <c r="C2128" i="34"/>
  <c r="C2160" i="34"/>
  <c r="D2160" i="34"/>
  <c r="D2221" i="34"/>
  <c r="C2221" i="34"/>
  <c r="B2221" i="34"/>
  <c r="D1688" i="34"/>
  <c r="C1698" i="34"/>
  <c r="C1707" i="34"/>
  <c r="C1711" i="34"/>
  <c r="E1711" i="34" s="1"/>
  <c r="F1711" i="34" s="1"/>
  <c r="C1807" i="34"/>
  <c r="E1807" i="34" s="1"/>
  <c r="F1807" i="34" s="1"/>
  <c r="C1809" i="34"/>
  <c r="C1834" i="34"/>
  <c r="C1840" i="34"/>
  <c r="E1840" i="34" s="1"/>
  <c r="F1840" i="34" s="1"/>
  <c r="D1856" i="34"/>
  <c r="B1867" i="34"/>
  <c r="B1871" i="34"/>
  <c r="C1873" i="34"/>
  <c r="B1879" i="34"/>
  <c r="C1885" i="34"/>
  <c r="D1889" i="34"/>
  <c r="D1943" i="34"/>
  <c r="C1945" i="34"/>
  <c r="B1951" i="34"/>
  <c r="B1960" i="34"/>
  <c r="B1962" i="34"/>
  <c r="D1977" i="34"/>
  <c r="D1979" i="34"/>
  <c r="C1987" i="34"/>
  <c r="B2015" i="34"/>
  <c r="B2128" i="34"/>
  <c r="B2160" i="34"/>
  <c r="C2292" i="34"/>
  <c r="D2292" i="34"/>
  <c r="D2479" i="34"/>
  <c r="C2479" i="34"/>
  <c r="B1694" i="34"/>
  <c r="C1793" i="34"/>
  <c r="C1799" i="34"/>
  <c r="B1827" i="34"/>
  <c r="D1871" i="34"/>
  <c r="D1875" i="34"/>
  <c r="B1877" i="34"/>
  <c r="C1962" i="34"/>
  <c r="D1983" i="34"/>
  <c r="D1985" i="34"/>
  <c r="C1997" i="34"/>
  <c r="D1997" i="34"/>
  <c r="C2002" i="34"/>
  <c r="B2002" i="34"/>
  <c r="C2055" i="34"/>
  <c r="D2055" i="34"/>
  <c r="D2179" i="34"/>
  <c r="C2179" i="34"/>
  <c r="B2179" i="34"/>
  <c r="C2196" i="34"/>
  <c r="D2196" i="34"/>
  <c r="B2196" i="34"/>
  <c r="C2219" i="34"/>
  <c r="D2219" i="34"/>
  <c r="B2219" i="34"/>
  <c r="C2276" i="34"/>
  <c r="D2276" i="34"/>
  <c r="D2290" i="34"/>
  <c r="C2290" i="34"/>
  <c r="D2439" i="34"/>
  <c r="C2439" i="34"/>
  <c r="B2439" i="34"/>
  <c r="B2479" i="34"/>
  <c r="D2504" i="34"/>
  <c r="B2504" i="34"/>
  <c r="B2514" i="34"/>
  <c r="D2514" i="34"/>
  <c r="C2514" i="34"/>
  <c r="D2666" i="34"/>
  <c r="B2666" i="34"/>
  <c r="C2330" i="34"/>
  <c r="D2330" i="34"/>
  <c r="C2363" i="34"/>
  <c r="D2363" i="34"/>
  <c r="C2373" i="34"/>
  <c r="D2373" i="34"/>
  <c r="B2610" i="34"/>
  <c r="D2610" i="34"/>
  <c r="D2789" i="34"/>
  <c r="C2789" i="34"/>
  <c r="B2789" i="34"/>
  <c r="D2828" i="34"/>
  <c r="B2828" i="34"/>
  <c r="B2117" i="34"/>
  <c r="B2147" i="34"/>
  <c r="B2149" i="34"/>
  <c r="B2166" i="34"/>
  <c r="B2181" i="34"/>
  <c r="B2198" i="34"/>
  <c r="D2223" i="34"/>
  <c r="B2225" i="34"/>
  <c r="B2227" i="34"/>
  <c r="B2233" i="34"/>
  <c r="B2239" i="34"/>
  <c r="D2356" i="34"/>
  <c r="B2356" i="34"/>
  <c r="C2381" i="34"/>
  <c r="D2381" i="34"/>
  <c r="D2437" i="34"/>
  <c r="C2437" i="34"/>
  <c r="D2485" i="34"/>
  <c r="C2485" i="34"/>
  <c r="B2485" i="34"/>
  <c r="B2586" i="34"/>
  <c r="D2586" i="34"/>
  <c r="C2610" i="34"/>
  <c r="D2643" i="34"/>
  <c r="D2703" i="34"/>
  <c r="B2070" i="34"/>
  <c r="B2081" i="34"/>
  <c r="D2147" i="34"/>
  <c r="B2151" i="34"/>
  <c r="D2166" i="34"/>
  <c r="D2181" i="34"/>
  <c r="B2183" i="34"/>
  <c r="D2198" i="34"/>
  <c r="B2202" i="34"/>
  <c r="D2225" i="34"/>
  <c r="C2227" i="34"/>
  <c r="D2229" i="34"/>
  <c r="B2231" i="34"/>
  <c r="C2233" i="34"/>
  <c r="D2235" i="34"/>
  <c r="B2237" i="34"/>
  <c r="C2239" i="34"/>
  <c r="D2241" i="34"/>
  <c r="D2300" i="34"/>
  <c r="D2306" i="34"/>
  <c r="D2312" i="34"/>
  <c r="D2316" i="34"/>
  <c r="B2318" i="34"/>
  <c r="C2320" i="34"/>
  <c r="D2322" i="34"/>
  <c r="D2324" i="34"/>
  <c r="B2339" i="34"/>
  <c r="C2356" i="34"/>
  <c r="D2361" i="34"/>
  <c r="D2371" i="34"/>
  <c r="C2371" i="34"/>
  <c r="B2381" i="34"/>
  <c r="D2398" i="34"/>
  <c r="C2398" i="34"/>
  <c r="B2398" i="34"/>
  <c r="B2437" i="34"/>
  <c r="D2576" i="34"/>
  <c r="B2576" i="34"/>
  <c r="B2664" i="34"/>
  <c r="D2664" i="34"/>
  <c r="B2784" i="34"/>
  <c r="D2784" i="34"/>
  <c r="D2231" i="34"/>
  <c r="D2237" i="34"/>
  <c r="D2318" i="34"/>
  <c r="D2339" i="34"/>
  <c r="D2350" i="34"/>
  <c r="B2350" i="34"/>
  <c r="C2366" i="34"/>
  <c r="D2366" i="34"/>
  <c r="B2366" i="34"/>
  <c r="B2371" i="34"/>
  <c r="D2379" i="34"/>
  <c r="D2415" i="34"/>
  <c r="C2415" i="34"/>
  <c r="D2541" i="34"/>
  <c r="C2541" i="34"/>
  <c r="D2763" i="34"/>
  <c r="C2784" i="34"/>
  <c r="D2821" i="34"/>
  <c r="C2821" i="34"/>
  <c r="D2374" i="34"/>
  <c r="C2374" i="34"/>
  <c r="B2374" i="34"/>
  <c r="D2483" i="34"/>
  <c r="C2483" i="34"/>
  <c r="B2483" i="34"/>
  <c r="B2520" i="34"/>
  <c r="D2520" i="34"/>
  <c r="C2520" i="34"/>
  <c r="D2551" i="34"/>
  <c r="C2551" i="34"/>
  <c r="D2629" i="34"/>
  <c r="C2629" i="34"/>
  <c r="B2025" i="34"/>
  <c r="B2036" i="34"/>
  <c r="B2056" i="34"/>
  <c r="B2063" i="34"/>
  <c r="B2065" i="34"/>
  <c r="B2076" i="34"/>
  <c r="B2085" i="34"/>
  <c r="B2103" i="34"/>
  <c r="B2127" i="34"/>
  <c r="B2142" i="34"/>
  <c r="B2159" i="34"/>
  <c r="B2161" i="34"/>
  <c r="B2174" i="34"/>
  <c r="B2176" i="34"/>
  <c r="B2189" i="34"/>
  <c r="B2191" i="34"/>
  <c r="B2214" i="34"/>
  <c r="B2218" i="34"/>
  <c r="E2218" i="34" s="1"/>
  <c r="F2218" i="34" s="1"/>
  <c r="D2261" i="34"/>
  <c r="E2261" i="34" s="1"/>
  <c r="F2261" i="34" s="1"/>
  <c r="B2267" i="34"/>
  <c r="D2271" i="34"/>
  <c r="B2273" i="34"/>
  <c r="D2277" i="34"/>
  <c r="B2279" i="34"/>
  <c r="D2283" i="34"/>
  <c r="D2335" i="34"/>
  <c r="E2335" i="34" s="1"/>
  <c r="F2335" i="34" s="1"/>
  <c r="D2344" i="34"/>
  <c r="B2344" i="34"/>
  <c r="C2364" i="34"/>
  <c r="D2364" i="34"/>
  <c r="D2450" i="34"/>
  <c r="B2450" i="34"/>
  <c r="B2551" i="34"/>
  <c r="D2819" i="34"/>
  <c r="C2819" i="34"/>
  <c r="B2819" i="34"/>
  <c r="B2000" i="34"/>
  <c r="B2009" i="34"/>
  <c r="B2011" i="34"/>
  <c r="B2018" i="34"/>
  <c r="E2018" i="34" s="1"/>
  <c r="F2018" i="34" s="1"/>
  <c r="D2025" i="34"/>
  <c r="B2027" i="34"/>
  <c r="B2029" i="34"/>
  <c r="D2063" i="34"/>
  <c r="D2076" i="34"/>
  <c r="D2085" i="34"/>
  <c r="D2103" i="34"/>
  <c r="D2127" i="34"/>
  <c r="D2142" i="34"/>
  <c r="D2159" i="34"/>
  <c r="D2174" i="34"/>
  <c r="D2189" i="34"/>
  <c r="D2214" i="34"/>
  <c r="C2357" i="34"/>
  <c r="D2357" i="34"/>
  <c r="C2369" i="34"/>
  <c r="D2369" i="34"/>
  <c r="B2369" i="34"/>
  <c r="C2402" i="34"/>
  <c r="D2402" i="34"/>
  <c r="D2413" i="34"/>
  <c r="C2413" i="34"/>
  <c r="D2433" i="34"/>
  <c r="C2433" i="34"/>
  <c r="B2433" i="34"/>
  <c r="C2649" i="34"/>
  <c r="D2649" i="34"/>
  <c r="D2759" i="34"/>
  <c r="C2759" i="34"/>
  <c r="B2759" i="34"/>
  <c r="D2549" i="34"/>
  <c r="C2549" i="34"/>
  <c r="D2557" i="34"/>
  <c r="C2557" i="34"/>
  <c r="B2557" i="34"/>
  <c r="B2592" i="34"/>
  <c r="D2592" i="34"/>
  <c r="C2592" i="34"/>
  <c r="D2627" i="34"/>
  <c r="C2627" i="34"/>
  <c r="B2694" i="34"/>
  <c r="D2694" i="34"/>
  <c r="C2694" i="34"/>
  <c r="B2814" i="34"/>
  <c r="D2814" i="34"/>
  <c r="C2020" i="34"/>
  <c r="B2031" i="34"/>
  <c r="C2038" i="34"/>
  <c r="B2040" i="34"/>
  <c r="B2049" i="34"/>
  <c r="B2060" i="34"/>
  <c r="D2067" i="34"/>
  <c r="B2069" i="34"/>
  <c r="B2071" i="34"/>
  <c r="C2080" i="34"/>
  <c r="B2082" i="34"/>
  <c r="D2087" i="34"/>
  <c r="E2087" i="34" s="1"/>
  <c r="F2087" i="34" s="1"/>
  <c r="B2089" i="34"/>
  <c r="D2096" i="34"/>
  <c r="E2096" i="34" s="1"/>
  <c r="F2096" i="34" s="1"/>
  <c r="C2098" i="34"/>
  <c r="B2100" i="34"/>
  <c r="E2100" i="34" s="1"/>
  <c r="F2100" i="34" s="1"/>
  <c r="C2107" i="34"/>
  <c r="B2109" i="34"/>
  <c r="D2118" i="34"/>
  <c r="B2120" i="34"/>
  <c r="B2122" i="34"/>
  <c r="B2133" i="34"/>
  <c r="D2148" i="34"/>
  <c r="B2150" i="34"/>
  <c r="B2152" i="34"/>
  <c r="D2165" i="34"/>
  <c r="C2167" i="34"/>
  <c r="D2180" i="34"/>
  <c r="C2182" i="34"/>
  <c r="B2184" i="34"/>
  <c r="B2201" i="34"/>
  <c r="B2203" i="34"/>
  <c r="D2222" i="34"/>
  <c r="D2226" i="34"/>
  <c r="B2228" i="34"/>
  <c r="C2230" i="34"/>
  <c r="D2232" i="34"/>
  <c r="B2234" i="34"/>
  <c r="C2236" i="34"/>
  <c r="D2238" i="34"/>
  <c r="B2240" i="34"/>
  <c r="C2242" i="34"/>
  <c r="E2242" i="34" s="1"/>
  <c r="F2242" i="34" s="1"/>
  <c r="B2248" i="34"/>
  <c r="B2254" i="34"/>
  <c r="E2254" i="34" s="1"/>
  <c r="F2254" i="34" s="1"/>
  <c r="B2260" i="34"/>
  <c r="D2297" i="34"/>
  <c r="D2303" i="34"/>
  <c r="D2309" i="34"/>
  <c r="B2315" i="34"/>
  <c r="C2317" i="34"/>
  <c r="D2319" i="34"/>
  <c r="D2323" i="34"/>
  <c r="E2323" i="34" s="1"/>
  <c r="F2323" i="34" s="1"/>
  <c r="D2327" i="34"/>
  <c r="E2327" i="34" s="1"/>
  <c r="F2327" i="34" s="1"/>
  <c r="B2338" i="34"/>
  <c r="D2367" i="34"/>
  <c r="C2375" i="34"/>
  <c r="D2375" i="34"/>
  <c r="B2375" i="34"/>
  <c r="B2549" i="34"/>
  <c r="B2627" i="34"/>
  <c r="C2637" i="34"/>
  <c r="D2637" i="34"/>
  <c r="D2673" i="34"/>
  <c r="C2689" i="34"/>
  <c r="D2733" i="34"/>
  <c r="B2754" i="34"/>
  <c r="D2754" i="34"/>
  <c r="C2814" i="34"/>
  <c r="B2022" i="34"/>
  <c r="D2031" i="34"/>
  <c r="B2033" i="34"/>
  <c r="D2040" i="34"/>
  <c r="D2049" i="34"/>
  <c r="D2069" i="34"/>
  <c r="D2109" i="34"/>
  <c r="D2120" i="34"/>
  <c r="D2133" i="34"/>
  <c r="D2150" i="34"/>
  <c r="B2154" i="34"/>
  <c r="E2154" i="34" s="1"/>
  <c r="F2154" i="34" s="1"/>
  <c r="B2169" i="34"/>
  <c r="E2169" i="34" s="1"/>
  <c r="F2169" i="34" s="1"/>
  <c r="D2184" i="34"/>
  <c r="B2186" i="34"/>
  <c r="D2201" i="34"/>
  <c r="D2228" i="34"/>
  <c r="D2234" i="34"/>
  <c r="D2240" i="34"/>
  <c r="D2315" i="34"/>
  <c r="C2336" i="34"/>
  <c r="B2336" i="34"/>
  <c r="D2338" i="34"/>
  <c r="C2360" i="34"/>
  <c r="D2360" i="34"/>
  <c r="B2360" i="34"/>
  <c r="B2396" i="34"/>
  <c r="B2409" i="34"/>
  <c r="B2431" i="34"/>
  <c r="B2467" i="34"/>
  <c r="E2467" i="34" s="1"/>
  <c r="F2467" i="34" s="1"/>
  <c r="B2473" i="34"/>
  <c r="B2481" i="34"/>
  <c r="C2526" i="34"/>
  <c r="B2553" i="34"/>
  <c r="B2561" i="34"/>
  <c r="B2563" i="34"/>
  <c r="B2582" i="34"/>
  <c r="C2598" i="34"/>
  <c r="B2621" i="34"/>
  <c r="D2631" i="34"/>
  <c r="B2669" i="34"/>
  <c r="C2671" i="34"/>
  <c r="B2678" i="34"/>
  <c r="D2685" i="34"/>
  <c r="B2699" i="34"/>
  <c r="C2701" i="34"/>
  <c r="B2708" i="34"/>
  <c r="D2715" i="34"/>
  <c r="B2386" i="34"/>
  <c r="B2390" i="34"/>
  <c r="B2425" i="34"/>
  <c r="B2455" i="34"/>
  <c r="C2459" i="34"/>
  <c r="B2463" i="34"/>
  <c r="B2493" i="34"/>
  <c r="C2495" i="34"/>
  <c r="B2501" i="34"/>
  <c r="B2503" i="34"/>
  <c r="B2522" i="34"/>
  <c r="D2532" i="34"/>
  <c r="C2538" i="34"/>
  <c r="B2565" i="34"/>
  <c r="C2567" i="34"/>
  <c r="B2573" i="34"/>
  <c r="B2575" i="34"/>
  <c r="B2594" i="34"/>
  <c r="D2604" i="34"/>
  <c r="E2604" i="34" s="1"/>
  <c r="F2604" i="34" s="1"/>
  <c r="B2615" i="34"/>
  <c r="B2617" i="34"/>
  <c r="C2619" i="34"/>
  <c r="C2623" i="34"/>
  <c r="C2640" i="34"/>
  <c r="D2646" i="34"/>
  <c r="E2646" i="34" s="1"/>
  <c r="F2646" i="34" s="1"/>
  <c r="C2652" i="34"/>
  <c r="D2658" i="34"/>
  <c r="B2660" i="34"/>
  <c r="D2676" i="34"/>
  <c r="B2681" i="34"/>
  <c r="C2683" i="34"/>
  <c r="D2706" i="34"/>
  <c r="B2711" i="34"/>
  <c r="C2713" i="34"/>
  <c r="B2720" i="34"/>
  <c r="D2736" i="34"/>
  <c r="B2741" i="34"/>
  <c r="C2743" i="34"/>
  <c r="B2750" i="34"/>
  <c r="D2757" i="34"/>
  <c r="D2766" i="34"/>
  <c r="B2771" i="34"/>
  <c r="C2773" i="34"/>
  <c r="B2780" i="34"/>
  <c r="D2787" i="34"/>
  <c r="B2801" i="34"/>
  <c r="C2803" i="34"/>
  <c r="B2810" i="34"/>
  <c r="D2817" i="34"/>
  <c r="C2831" i="34"/>
  <c r="C2833" i="34"/>
  <c r="B2840" i="34"/>
  <c r="C2386" i="34"/>
  <c r="D2390" i="34"/>
  <c r="C2425" i="34"/>
  <c r="C2455" i="34"/>
  <c r="C2463" i="34"/>
  <c r="C2493" i="34"/>
  <c r="C2501" i="34"/>
  <c r="C2503" i="34"/>
  <c r="D2538" i="34"/>
  <c r="C2565" i="34"/>
  <c r="C2573" i="34"/>
  <c r="C2575" i="34"/>
  <c r="C2615" i="34"/>
  <c r="C2617" i="34"/>
  <c r="D2619" i="34"/>
  <c r="D2640" i="34"/>
  <c r="D2652" i="34"/>
  <c r="C2681" i="34"/>
  <c r="C2711" i="34"/>
  <c r="C2801" i="34"/>
  <c r="D2342" i="34"/>
  <c r="B2378" i="34"/>
  <c r="B2401" i="34"/>
  <c r="B2403" i="34"/>
  <c r="B2412" i="34"/>
  <c r="B2451" i="34"/>
  <c r="C2478" i="34"/>
  <c r="B2505" i="34"/>
  <c r="B2513" i="34"/>
  <c r="B2515" i="34"/>
  <c r="B2534" i="34"/>
  <c r="C2550" i="34"/>
  <c r="B2577" i="34"/>
  <c r="B2585" i="34"/>
  <c r="B2587" i="34"/>
  <c r="B2609" i="34"/>
  <c r="C2613" i="34"/>
  <c r="C2628" i="34"/>
  <c r="B2642" i="34"/>
  <c r="B2663" i="34"/>
  <c r="B2665" i="34"/>
  <c r="B2723" i="34"/>
  <c r="B2753" i="34"/>
  <c r="C2755" i="34"/>
  <c r="D2778" i="34"/>
  <c r="B2783" i="34"/>
  <c r="C2785" i="34"/>
  <c r="B2792" i="34"/>
  <c r="D2808" i="34"/>
  <c r="B2813" i="34"/>
  <c r="C2815" i="34"/>
  <c r="B2822" i="34"/>
  <c r="D2829" i="34"/>
  <c r="D2838" i="34"/>
  <c r="B2843" i="34"/>
  <c r="D2370" i="34"/>
  <c r="B2372" i="34"/>
  <c r="D2378" i="34"/>
  <c r="B2395" i="34"/>
  <c r="C2401" i="34"/>
  <c r="C2403" i="34"/>
  <c r="D2412" i="34"/>
  <c r="B2414" i="34"/>
  <c r="C2447" i="34"/>
  <c r="C2451" i="34"/>
  <c r="C2466" i="34"/>
  <c r="E2466" i="34" s="1"/>
  <c r="F2466" i="34" s="1"/>
  <c r="D2478" i="34"/>
  <c r="C2484" i="34"/>
  <c r="C2505" i="34"/>
  <c r="B2511" i="34"/>
  <c r="C2513" i="34"/>
  <c r="C2515" i="34"/>
  <c r="B2519" i="34"/>
  <c r="B2521" i="34"/>
  <c r="E2521" i="34" s="1"/>
  <c r="F2521" i="34" s="1"/>
  <c r="B2540" i="34"/>
  <c r="D2550" i="34"/>
  <c r="C2556" i="34"/>
  <c r="C2577" i="34"/>
  <c r="B2583" i="34"/>
  <c r="C2585" i="34"/>
  <c r="B2591" i="34"/>
  <c r="E2591" i="34" s="1"/>
  <c r="F2591" i="34" s="1"/>
  <c r="B2593" i="34"/>
  <c r="C2609" i="34"/>
  <c r="B2611" i="34"/>
  <c r="D2613" i="34"/>
  <c r="D2628" i="34"/>
  <c r="B2630" i="34"/>
  <c r="B2636" i="34"/>
  <c r="E2636" i="34" s="1"/>
  <c r="F2636" i="34" s="1"/>
  <c r="D2642" i="34"/>
  <c r="B2648" i="34"/>
  <c r="E2648" i="34" s="1"/>
  <c r="F2648" i="34" s="1"/>
  <c r="B2654" i="34"/>
  <c r="C2663" i="34"/>
  <c r="C2665" i="34"/>
  <c r="B2672" i="34"/>
  <c r="D2679" i="34"/>
  <c r="B2693" i="34"/>
  <c r="C2695" i="34"/>
  <c r="C2723" i="34"/>
  <c r="C2753" i="34"/>
  <c r="C2783" i="34"/>
  <c r="C2813" i="34"/>
  <c r="C2843" i="34"/>
  <c r="B2389" i="34"/>
  <c r="B2399" i="34"/>
  <c r="B2430" i="34"/>
  <c r="C2460" i="34"/>
  <c r="B2480" i="34"/>
  <c r="C2496" i="34"/>
  <c r="B2523" i="34"/>
  <c r="C2525" i="34"/>
  <c r="B2531" i="34"/>
  <c r="B2533" i="34"/>
  <c r="B2552" i="34"/>
  <c r="D2562" i="34"/>
  <c r="C2568" i="34"/>
  <c r="B2595" i="34"/>
  <c r="C2597" i="34"/>
  <c r="B2603" i="34"/>
  <c r="B2605" i="34"/>
  <c r="B2645" i="34"/>
  <c r="B2657" i="34"/>
  <c r="B2659" i="34"/>
  <c r="D2661" i="34"/>
  <c r="D2670" i="34"/>
  <c r="B2675" i="34"/>
  <c r="C2677" i="34"/>
  <c r="B2684" i="34"/>
  <c r="D2700" i="34"/>
  <c r="B2705" i="34"/>
  <c r="C2707" i="34"/>
  <c r="B2714" i="34"/>
  <c r="D2721" i="34"/>
  <c r="D2730" i="34"/>
  <c r="B2735" i="34"/>
  <c r="C2737" i="34"/>
  <c r="B2744" i="34"/>
  <c r="D2751" i="34"/>
  <c r="B2765" i="34"/>
  <c r="C2767" i="34"/>
  <c r="B2774" i="34"/>
  <c r="D2781" i="34"/>
  <c r="C2795" i="34"/>
  <c r="C2797" i="34"/>
  <c r="B2804" i="34"/>
  <c r="D2811" i="34"/>
  <c r="C2825" i="34"/>
  <c r="C2832" i="34"/>
  <c r="B2834" i="34"/>
  <c r="D2841" i="34"/>
  <c r="D2460" i="34"/>
  <c r="D2496" i="34"/>
  <c r="C2531" i="34"/>
  <c r="D2568" i="34"/>
  <c r="C2603" i="34"/>
  <c r="C2605" i="34"/>
  <c r="C2645" i="34"/>
  <c r="C2657" i="34"/>
  <c r="C2659" i="34"/>
  <c r="C2675" i="34"/>
  <c r="C2705" i="34"/>
  <c r="C2735" i="34"/>
  <c r="C2765" i="34"/>
  <c r="D2832" i="34"/>
  <c r="D7" i="34"/>
  <c r="B12" i="34"/>
  <c r="C21" i="34"/>
  <c r="B8" i="34"/>
  <c r="C13" i="34"/>
  <c r="C28" i="34"/>
  <c r="B28" i="34"/>
  <c r="C34" i="34"/>
  <c r="B34" i="34"/>
  <c r="Y6" i="34"/>
  <c r="D8" i="34"/>
  <c r="L6" i="34"/>
  <c r="C19" i="34"/>
  <c r="B6" i="34"/>
  <c r="B5" i="34"/>
  <c r="B2" i="34"/>
  <c r="D2" i="34" s="1"/>
  <c r="C5" i="34"/>
  <c r="C6" i="34"/>
  <c r="B16" i="34"/>
  <c r="C17" i="34"/>
  <c r="C20" i="34"/>
  <c r="B24" i="34"/>
  <c r="C31" i="34"/>
  <c r="B31" i="34"/>
  <c r="C37" i="34"/>
  <c r="B37" i="34"/>
  <c r="N7" i="34"/>
  <c r="D16" i="34"/>
  <c r="C24" i="34"/>
  <c r="AN5" i="34"/>
  <c r="B3" i="34"/>
  <c r="B4" i="34"/>
  <c r="C3" i="34"/>
  <c r="C4" i="34"/>
  <c r="B7" i="34"/>
  <c r="Y27" i="34"/>
  <c r="C73" i="34"/>
  <c r="C77" i="34"/>
  <c r="C81" i="34"/>
  <c r="C85" i="34"/>
  <c r="C89" i="34"/>
  <c r="C99" i="34"/>
  <c r="B109" i="34"/>
  <c r="C117" i="34"/>
  <c r="C125" i="34"/>
  <c r="C109" i="34"/>
  <c r="C26" i="34"/>
  <c r="C29" i="34"/>
  <c r="C32" i="34"/>
  <c r="C35" i="34"/>
  <c r="C39" i="34"/>
  <c r="C44" i="34"/>
  <c r="E44" i="34" s="1"/>
  <c r="F44" i="34" s="1"/>
  <c r="C48" i="34"/>
  <c r="C52" i="34"/>
  <c r="C56" i="34"/>
  <c r="C60" i="34"/>
  <c r="C64" i="34"/>
  <c r="C68" i="34"/>
  <c r="C72" i="34"/>
  <c r="C76" i="34"/>
  <c r="E76" i="34" s="1"/>
  <c r="F76" i="34" s="1"/>
  <c r="C80" i="34"/>
  <c r="C84" i="34"/>
  <c r="C88" i="34"/>
  <c r="C92" i="34"/>
  <c r="C95" i="34"/>
  <c r="B105" i="34"/>
  <c r="B101" i="34"/>
  <c r="C105" i="34"/>
  <c r="B103" i="34"/>
  <c r="C113" i="34"/>
  <c r="C121" i="34"/>
  <c r="C103" i="34"/>
  <c r="C42" i="34"/>
  <c r="C46" i="34"/>
  <c r="C50" i="34"/>
  <c r="C54" i="34"/>
  <c r="C58" i="34"/>
  <c r="C62" i="34"/>
  <c r="C66" i="34"/>
  <c r="C70" i="34"/>
  <c r="C74" i="34"/>
  <c r="C78" i="34"/>
  <c r="C82" i="34"/>
  <c r="C86" i="34"/>
  <c r="B93" i="34"/>
  <c r="C93" i="34"/>
  <c r="D133" i="34"/>
  <c r="E133" i="34" s="1"/>
  <c r="F133" i="34" s="1"/>
  <c r="D137" i="34"/>
  <c r="D141" i="34"/>
  <c r="E141" i="34" s="1"/>
  <c r="F141" i="34" s="1"/>
  <c r="D145" i="34"/>
  <c r="D149" i="34"/>
  <c r="D153" i="34"/>
  <c r="D157" i="34"/>
  <c r="D161" i="34"/>
  <c r="D165" i="34"/>
  <c r="D169" i="34"/>
  <c r="D173" i="34"/>
  <c r="D177" i="34"/>
  <c r="D181" i="34"/>
  <c r="D185" i="34"/>
  <c r="D189" i="34"/>
  <c r="D193" i="34"/>
  <c r="D197" i="34"/>
  <c r="D201" i="34"/>
  <c r="D205" i="34"/>
  <c r="D210" i="34"/>
  <c r="D222" i="34"/>
  <c r="B226" i="34"/>
  <c r="D230" i="34"/>
  <c r="D238" i="34"/>
  <c r="C238" i="34"/>
  <c r="D220" i="34"/>
  <c r="C220" i="34"/>
  <c r="D226" i="34"/>
  <c r="D350" i="34"/>
  <c r="C350" i="34"/>
  <c r="B350" i="34"/>
  <c r="B218" i="34"/>
  <c r="B220" i="34"/>
  <c r="D212" i="34"/>
  <c r="C212" i="34"/>
  <c r="D218" i="34"/>
  <c r="B233" i="34"/>
  <c r="D216" i="34"/>
  <c r="C216" i="34"/>
  <c r="D318" i="34"/>
  <c r="C318" i="34"/>
  <c r="B318" i="34"/>
  <c r="D338" i="34"/>
  <c r="C338" i="34"/>
  <c r="B338" i="34"/>
  <c r="D389" i="34"/>
  <c r="C389" i="34"/>
  <c r="B389" i="34"/>
  <c r="C107" i="34"/>
  <c r="E107" i="34" s="1"/>
  <c r="F107" i="34" s="1"/>
  <c r="C111" i="34"/>
  <c r="B213" i="34"/>
  <c r="B214" i="34"/>
  <c r="B216" i="34"/>
  <c r="B225" i="34"/>
  <c r="D236" i="34"/>
  <c r="C236" i="34"/>
  <c r="B236" i="34"/>
  <c r="C213" i="34"/>
  <c r="D214" i="34"/>
  <c r="D225" i="34"/>
  <c r="D232" i="34"/>
  <c r="C232" i="34"/>
  <c r="B232" i="34"/>
  <c r="D228" i="34"/>
  <c r="C228" i="34"/>
  <c r="B228" i="34"/>
  <c r="B209" i="34"/>
  <c r="D224" i="34"/>
  <c r="C224" i="34"/>
  <c r="B224" i="34"/>
  <c r="B234" i="34"/>
  <c r="C242" i="34"/>
  <c r="C246" i="34"/>
  <c r="C250" i="34"/>
  <c r="C254" i="34"/>
  <c r="C258" i="34"/>
  <c r="C262" i="34"/>
  <c r="C266" i="34"/>
  <c r="C270" i="34"/>
  <c r="C274" i="34"/>
  <c r="C278" i="34"/>
  <c r="C282" i="34"/>
  <c r="D290" i="34"/>
  <c r="D297" i="34"/>
  <c r="E343" i="34"/>
  <c r="F343" i="34" s="1"/>
  <c r="D553" i="34"/>
  <c r="C553" i="34"/>
  <c r="B553" i="34"/>
  <c r="D577" i="34"/>
  <c r="C577" i="34"/>
  <c r="B577" i="34"/>
  <c r="C724" i="34"/>
  <c r="B724" i="34"/>
  <c r="D724" i="34"/>
  <c r="D395" i="34"/>
  <c r="C395" i="34"/>
  <c r="B395" i="34"/>
  <c r="D425" i="34"/>
  <c r="C425" i="34"/>
  <c r="B425" i="34"/>
  <c r="D449" i="34"/>
  <c r="C449" i="34"/>
  <c r="B449" i="34"/>
  <c r="B249" i="34"/>
  <c r="B253" i="34"/>
  <c r="B257" i="34"/>
  <c r="B261" i="34"/>
  <c r="B265" i="34"/>
  <c r="B269" i="34"/>
  <c r="B273" i="34"/>
  <c r="B277" i="34"/>
  <c r="B281" i="34"/>
  <c r="D419" i="34"/>
  <c r="C419" i="34"/>
  <c r="B419" i="34"/>
  <c r="D529" i="34"/>
  <c r="C529" i="34"/>
  <c r="B529" i="34"/>
  <c r="C618" i="34"/>
  <c r="D618" i="34"/>
  <c r="B618" i="34"/>
  <c r="C241" i="34"/>
  <c r="C245" i="34"/>
  <c r="C249" i="34"/>
  <c r="C253" i="34"/>
  <c r="C257" i="34"/>
  <c r="C261" i="34"/>
  <c r="C265" i="34"/>
  <c r="C269" i="34"/>
  <c r="C273" i="34"/>
  <c r="C277" i="34"/>
  <c r="C281" i="34"/>
  <c r="B320" i="34"/>
  <c r="D330" i="34"/>
  <c r="C330" i="34"/>
  <c r="B330" i="34"/>
  <c r="D342" i="34"/>
  <c r="C342" i="34"/>
  <c r="B342" i="34"/>
  <c r="D354" i="34"/>
  <c r="C354" i="34"/>
  <c r="B354" i="34"/>
  <c r="D401" i="34"/>
  <c r="C401" i="34"/>
  <c r="B401" i="34"/>
  <c r="D413" i="34"/>
  <c r="C413" i="34"/>
  <c r="B413" i="34"/>
  <c r="D371" i="34"/>
  <c r="C371" i="34"/>
  <c r="B371" i="34"/>
  <c r="D407" i="34"/>
  <c r="C407" i="34"/>
  <c r="B407" i="34"/>
  <c r="D443" i="34"/>
  <c r="C443" i="34"/>
  <c r="B443" i="34"/>
  <c r="C598" i="34"/>
  <c r="D598" i="34"/>
  <c r="B598" i="34"/>
  <c r="B240" i="34"/>
  <c r="B244" i="34"/>
  <c r="B248" i="34"/>
  <c r="B252" i="34"/>
  <c r="B256" i="34"/>
  <c r="B260" i="34"/>
  <c r="B264" i="34"/>
  <c r="B268" i="34"/>
  <c r="B272" i="34"/>
  <c r="B276" i="34"/>
  <c r="B280" i="34"/>
  <c r="B284" i="34"/>
  <c r="C289" i="34"/>
  <c r="C296" i="34"/>
  <c r="C298" i="34"/>
  <c r="C302" i="34"/>
  <c r="C310" i="34"/>
  <c r="D326" i="34"/>
  <c r="C326" i="34"/>
  <c r="C240" i="34"/>
  <c r="C244" i="34"/>
  <c r="C248" i="34"/>
  <c r="C252" i="34"/>
  <c r="C256" i="34"/>
  <c r="C260" i="34"/>
  <c r="C264" i="34"/>
  <c r="C268" i="34"/>
  <c r="C272" i="34"/>
  <c r="C276" i="34"/>
  <c r="C280" i="34"/>
  <c r="C284" i="34"/>
  <c r="B326" i="34"/>
  <c r="C550" i="34"/>
  <c r="D550" i="34"/>
  <c r="B550" i="34"/>
  <c r="C634" i="34"/>
  <c r="D634" i="34"/>
  <c r="B634" i="34"/>
  <c r="B300" i="34"/>
  <c r="B308" i="34"/>
  <c r="B316" i="34"/>
  <c r="D322" i="34"/>
  <c r="C322" i="34"/>
  <c r="D334" i="34"/>
  <c r="C334" i="34"/>
  <c r="B334" i="34"/>
  <c r="D346" i="34"/>
  <c r="C346" i="34"/>
  <c r="B346" i="34"/>
  <c r="D377" i="34"/>
  <c r="C377" i="34"/>
  <c r="B377" i="34"/>
  <c r="D437" i="34"/>
  <c r="C437" i="34"/>
  <c r="B437" i="34"/>
  <c r="C574" i="34"/>
  <c r="D574" i="34"/>
  <c r="B574" i="34"/>
  <c r="C526" i="34"/>
  <c r="D526" i="34"/>
  <c r="B526" i="34"/>
  <c r="D383" i="34"/>
  <c r="C383" i="34"/>
  <c r="B383" i="34"/>
  <c r="D601" i="34"/>
  <c r="C601" i="34"/>
  <c r="B601" i="34"/>
  <c r="B288" i="34"/>
  <c r="B306" i="34"/>
  <c r="D431" i="34"/>
  <c r="C431" i="34"/>
  <c r="B431" i="34"/>
  <c r="D455" i="34"/>
  <c r="C455" i="34"/>
  <c r="B455" i="34"/>
  <c r="D997" i="34"/>
  <c r="C997" i="34"/>
  <c r="B997" i="34"/>
  <c r="D465" i="34"/>
  <c r="C664" i="34"/>
  <c r="B664" i="34"/>
  <c r="C688" i="34"/>
  <c r="B688" i="34"/>
  <c r="D901" i="34"/>
  <c r="C901" i="34"/>
  <c r="B901" i="34"/>
  <c r="D985" i="34"/>
  <c r="C985" i="34"/>
  <c r="B985" i="34"/>
  <c r="D1297" i="34"/>
  <c r="C1297" i="34"/>
  <c r="B1297" i="34"/>
  <c r="B358" i="34"/>
  <c r="B362" i="34"/>
  <c r="B366" i="34"/>
  <c r="B522" i="34"/>
  <c r="B546" i="34"/>
  <c r="B570" i="34"/>
  <c r="B594" i="34"/>
  <c r="E605" i="34"/>
  <c r="F605" i="34" s="1"/>
  <c r="B624" i="34"/>
  <c r="B640" i="34"/>
  <c r="C658" i="34"/>
  <c r="B658" i="34"/>
  <c r="D664" i="34"/>
  <c r="D688" i="34"/>
  <c r="C706" i="34"/>
  <c r="B706" i="34"/>
  <c r="C736" i="34"/>
  <c r="B736" i="34"/>
  <c r="D973" i="34"/>
  <c r="C973" i="34"/>
  <c r="B973" i="34"/>
  <c r="C1039" i="34"/>
  <c r="D1039" i="34"/>
  <c r="B1039" i="34"/>
  <c r="D1111" i="34"/>
  <c r="C1111" i="34"/>
  <c r="B1111" i="34"/>
  <c r="C358" i="34"/>
  <c r="C362" i="34"/>
  <c r="C366" i="34"/>
  <c r="B412" i="34"/>
  <c r="B418" i="34"/>
  <c r="B424" i="34"/>
  <c r="B430" i="34"/>
  <c r="B436" i="34"/>
  <c r="B442" i="34"/>
  <c r="B448" i="34"/>
  <c r="B454" i="34"/>
  <c r="B468" i="34"/>
  <c r="B472" i="34"/>
  <c r="D546" i="34"/>
  <c r="D570" i="34"/>
  <c r="D594" i="34"/>
  <c r="D624" i="34"/>
  <c r="B630" i="34"/>
  <c r="D640" i="34"/>
  <c r="B646" i="34"/>
  <c r="C652" i="34"/>
  <c r="B652" i="34"/>
  <c r="D658" i="34"/>
  <c r="D706" i="34"/>
  <c r="D736" i="34"/>
  <c r="D889" i="34"/>
  <c r="C889" i="34"/>
  <c r="B889" i="34"/>
  <c r="C1484" i="34"/>
  <c r="D1484" i="34"/>
  <c r="B1484" i="34"/>
  <c r="D468" i="34"/>
  <c r="B532" i="34"/>
  <c r="C682" i="34"/>
  <c r="B682" i="34"/>
  <c r="C748" i="34"/>
  <c r="B748" i="34"/>
  <c r="C760" i="34"/>
  <c r="B760" i="34"/>
  <c r="D961" i="34"/>
  <c r="C961" i="34"/>
  <c r="B961" i="34"/>
  <c r="D1123" i="34"/>
  <c r="C1123" i="34"/>
  <c r="B1123" i="34"/>
  <c r="B576" i="34"/>
  <c r="B600" i="34"/>
  <c r="B642" i="34"/>
  <c r="B660" i="34"/>
  <c r="C718" i="34"/>
  <c r="B718" i="34"/>
  <c r="C1015" i="34"/>
  <c r="D1015" i="34"/>
  <c r="B1015" i="34"/>
  <c r="B463" i="34"/>
  <c r="B471" i="34"/>
  <c r="C700" i="34"/>
  <c r="B700" i="34"/>
  <c r="D949" i="34"/>
  <c r="C949" i="34"/>
  <c r="B949" i="34"/>
  <c r="C1574" i="34"/>
  <c r="D1574" i="34"/>
  <c r="B1574" i="34"/>
  <c r="B374" i="34"/>
  <c r="B380" i="34"/>
  <c r="B386" i="34"/>
  <c r="B392" i="34"/>
  <c r="B398" i="34"/>
  <c r="E398" i="34" s="1"/>
  <c r="F398" i="34" s="1"/>
  <c r="B404" i="34"/>
  <c r="B410" i="34"/>
  <c r="B416" i="34"/>
  <c r="B422" i="34"/>
  <c r="B428" i="34"/>
  <c r="B434" i="34"/>
  <c r="B440" i="34"/>
  <c r="B446" i="34"/>
  <c r="B452" i="34"/>
  <c r="C463" i="34"/>
  <c r="D471" i="34"/>
  <c r="C475" i="34"/>
  <c r="E475" i="34" s="1"/>
  <c r="F475" i="34" s="1"/>
  <c r="D483" i="34"/>
  <c r="C487" i="34"/>
  <c r="D495" i="34"/>
  <c r="C499" i="34"/>
  <c r="E499" i="34" s="1"/>
  <c r="F499" i="34" s="1"/>
  <c r="D507" i="34"/>
  <c r="B514" i="34"/>
  <c r="B517" i="34"/>
  <c r="B538" i="34"/>
  <c r="B541" i="34"/>
  <c r="B562" i="34"/>
  <c r="B565" i="34"/>
  <c r="B586" i="34"/>
  <c r="B589" i="34"/>
  <c r="B610" i="34"/>
  <c r="B613" i="34"/>
  <c r="C676" i="34"/>
  <c r="B676" i="34"/>
  <c r="D700" i="34"/>
  <c r="C730" i="34"/>
  <c r="B730" i="34"/>
  <c r="D937" i="34"/>
  <c r="C937" i="34"/>
  <c r="B937" i="34"/>
  <c r="C1469" i="34"/>
  <c r="B1469" i="34"/>
  <c r="D1469" i="34"/>
  <c r="B328" i="34"/>
  <c r="B332" i="34"/>
  <c r="B336" i="34"/>
  <c r="B340" i="34"/>
  <c r="B344" i="34"/>
  <c r="B348" i="34"/>
  <c r="B352" i="34"/>
  <c r="B356" i="34"/>
  <c r="B360" i="34"/>
  <c r="B364" i="34"/>
  <c r="B368" i="34"/>
  <c r="C410" i="34"/>
  <c r="C416" i="34"/>
  <c r="C422" i="34"/>
  <c r="C428" i="34"/>
  <c r="C434" i="34"/>
  <c r="C440" i="34"/>
  <c r="C446" i="34"/>
  <c r="C452" i="34"/>
  <c r="D514" i="34"/>
  <c r="C517" i="34"/>
  <c r="D538" i="34"/>
  <c r="C541" i="34"/>
  <c r="D562" i="34"/>
  <c r="C565" i="34"/>
  <c r="B582" i="34"/>
  <c r="D586" i="34"/>
  <c r="C589" i="34"/>
  <c r="B606" i="34"/>
  <c r="D610" i="34"/>
  <c r="C613" i="34"/>
  <c r="C742" i="34"/>
  <c r="B742" i="34"/>
  <c r="C766" i="34"/>
  <c r="B766" i="34"/>
  <c r="D925" i="34"/>
  <c r="C925" i="34"/>
  <c r="B925" i="34"/>
  <c r="C1556" i="34"/>
  <c r="D1556" i="34"/>
  <c r="B1556" i="34"/>
  <c r="C427" i="34"/>
  <c r="C433" i="34"/>
  <c r="C439" i="34"/>
  <c r="C445" i="34"/>
  <c r="C451" i="34"/>
  <c r="C457" i="34"/>
  <c r="E457" i="34" s="1"/>
  <c r="F457" i="34" s="1"/>
  <c r="C466" i="34"/>
  <c r="D474" i="34"/>
  <c r="C478" i="34"/>
  <c r="D486" i="34"/>
  <c r="C490" i="34"/>
  <c r="D498" i="34"/>
  <c r="C502" i="34"/>
  <c r="B520" i="34"/>
  <c r="B523" i="34"/>
  <c r="B544" i="34"/>
  <c r="B547" i="34"/>
  <c r="B568" i="34"/>
  <c r="B571" i="34"/>
  <c r="E571" i="34" s="1"/>
  <c r="F571" i="34" s="1"/>
  <c r="B592" i="34"/>
  <c r="B595" i="34"/>
  <c r="B616" i="34"/>
  <c r="C670" i="34"/>
  <c r="B670" i="34"/>
  <c r="C694" i="34"/>
  <c r="B694" i="34"/>
  <c r="C712" i="34"/>
  <c r="B712" i="34"/>
  <c r="D742" i="34"/>
  <c r="C754" i="34"/>
  <c r="B754" i="34"/>
  <c r="D766" i="34"/>
  <c r="C1063" i="34"/>
  <c r="D1063" i="34"/>
  <c r="B1063" i="34"/>
  <c r="D1379" i="34"/>
  <c r="C1379" i="34"/>
  <c r="B1379" i="34"/>
  <c r="B516" i="34"/>
  <c r="D520" i="34"/>
  <c r="B540" i="34"/>
  <c r="E540" i="34" s="1"/>
  <c r="F540" i="34" s="1"/>
  <c r="D544" i="34"/>
  <c r="B564" i="34"/>
  <c r="D568" i="34"/>
  <c r="B588" i="34"/>
  <c r="D592" i="34"/>
  <c r="B612" i="34"/>
  <c r="D616" i="34"/>
  <c r="B622" i="34"/>
  <c r="D670" i="34"/>
  <c r="D694" i="34"/>
  <c r="D712" i="34"/>
  <c r="D754" i="34"/>
  <c r="D913" i="34"/>
  <c r="C913" i="34"/>
  <c r="B913" i="34"/>
  <c r="C1132" i="34"/>
  <c r="B1132" i="34"/>
  <c r="D1291" i="34"/>
  <c r="C1291" i="34"/>
  <c r="B1291" i="34"/>
  <c r="D1327" i="34"/>
  <c r="C1327" i="34"/>
  <c r="B1327" i="34"/>
  <c r="D1351" i="34"/>
  <c r="C1351" i="34"/>
  <c r="B1351" i="34"/>
  <c r="D1375" i="34"/>
  <c r="C1375" i="34"/>
  <c r="B1375" i="34"/>
  <c r="B1018" i="34"/>
  <c r="B1042" i="34"/>
  <c r="B1066" i="34"/>
  <c r="B1069" i="34"/>
  <c r="C1108" i="34"/>
  <c r="B1108" i="34"/>
  <c r="D1132" i="34"/>
  <c r="D1285" i="34"/>
  <c r="C1285" i="34"/>
  <c r="B1285" i="34"/>
  <c r="C1415" i="34"/>
  <c r="B1415" i="34"/>
  <c r="C1426" i="34"/>
  <c r="D1426" i="34"/>
  <c r="B1426" i="34"/>
  <c r="C1498" i="34"/>
  <c r="D1498" i="34"/>
  <c r="B1498" i="34"/>
  <c r="C1541" i="34"/>
  <c r="B1541" i="34"/>
  <c r="D1541" i="34"/>
  <c r="D1018" i="34"/>
  <c r="C1120" i="34"/>
  <c r="B1120" i="34"/>
  <c r="D1141" i="34"/>
  <c r="C1141" i="34"/>
  <c r="B1141" i="34"/>
  <c r="D1279" i="34"/>
  <c r="C1279" i="34"/>
  <c r="B1279" i="34"/>
  <c r="D1415" i="34"/>
  <c r="C1502" i="34"/>
  <c r="D1502" i="34"/>
  <c r="B1502" i="34"/>
  <c r="B1081" i="34"/>
  <c r="D1273" i="34"/>
  <c r="C1273" i="34"/>
  <c r="B1273" i="34"/>
  <c r="D1321" i="34"/>
  <c r="C1321" i="34"/>
  <c r="B1321" i="34"/>
  <c r="D1345" i="34"/>
  <c r="C1345" i="34"/>
  <c r="B1345" i="34"/>
  <c r="D1369" i="34"/>
  <c r="C1369" i="34"/>
  <c r="B1369" i="34"/>
  <c r="C1430" i="34"/>
  <c r="D1430" i="34"/>
  <c r="B1430" i="34"/>
  <c r="C1462" i="34"/>
  <c r="D1462" i="34"/>
  <c r="B1462" i="34"/>
  <c r="C1559" i="34"/>
  <c r="B1559" i="34"/>
  <c r="D1559" i="34"/>
  <c r="C750" i="34"/>
  <c r="C756" i="34"/>
  <c r="C762" i="34"/>
  <c r="C768" i="34"/>
  <c r="C774" i="34"/>
  <c r="E774" i="34" s="1"/>
  <c r="F774" i="34" s="1"/>
  <c r="C780" i="34"/>
  <c r="C786" i="34"/>
  <c r="C792" i="34"/>
  <c r="C798" i="34"/>
  <c r="C804" i="34"/>
  <c r="C810" i="34"/>
  <c r="C816" i="34"/>
  <c r="C822" i="34"/>
  <c r="C828" i="34"/>
  <c r="C834" i="34"/>
  <c r="C840" i="34"/>
  <c r="C846" i="34"/>
  <c r="E846" i="34" s="1"/>
  <c r="F846" i="34" s="1"/>
  <c r="C852" i="34"/>
  <c r="C858" i="34"/>
  <c r="E858" i="34" s="1"/>
  <c r="F858" i="34" s="1"/>
  <c r="C864" i="34"/>
  <c r="C870" i="34"/>
  <c r="E870" i="34" s="1"/>
  <c r="F870" i="34" s="1"/>
  <c r="C876" i="34"/>
  <c r="C882" i="34"/>
  <c r="D888" i="34"/>
  <c r="B892" i="34"/>
  <c r="C896" i="34"/>
  <c r="B900" i="34"/>
  <c r="B904" i="34"/>
  <c r="C908" i="34"/>
  <c r="B912" i="34"/>
  <c r="B916" i="34"/>
  <c r="C920" i="34"/>
  <c r="B924" i="34"/>
  <c r="B928" i="34"/>
  <c r="C932" i="34"/>
  <c r="B936" i="34"/>
  <c r="B940" i="34"/>
  <c r="C944" i="34"/>
  <c r="B948" i="34"/>
  <c r="B952" i="34"/>
  <c r="C956" i="34"/>
  <c r="B960" i="34"/>
  <c r="B964" i="34"/>
  <c r="C968" i="34"/>
  <c r="B972" i="34"/>
  <c r="B976" i="34"/>
  <c r="B984" i="34"/>
  <c r="B988" i="34"/>
  <c r="B996" i="34"/>
  <c r="B1000" i="34"/>
  <c r="D1105" i="34"/>
  <c r="C1105" i="34"/>
  <c r="B1105" i="34"/>
  <c r="D1129" i="34"/>
  <c r="C1129" i="34"/>
  <c r="B1129" i="34"/>
  <c r="D1267" i="34"/>
  <c r="C1267" i="34"/>
  <c r="B1267" i="34"/>
  <c r="C1397" i="34"/>
  <c r="B1397" i="34"/>
  <c r="C1408" i="34"/>
  <c r="D1408" i="34"/>
  <c r="B1408" i="34"/>
  <c r="C1451" i="34"/>
  <c r="B1451" i="34"/>
  <c r="C1487" i="34"/>
  <c r="B1487" i="34"/>
  <c r="D1487" i="34"/>
  <c r="C1516" i="34"/>
  <c r="D1516" i="34"/>
  <c r="B1516" i="34"/>
  <c r="B869" i="34"/>
  <c r="B875" i="34"/>
  <c r="B881" i="34"/>
  <c r="E881" i="34" s="1"/>
  <c r="F881" i="34" s="1"/>
  <c r="B887" i="34"/>
  <c r="D892" i="34"/>
  <c r="D900" i="34"/>
  <c r="D904" i="34"/>
  <c r="D912" i="34"/>
  <c r="D916" i="34"/>
  <c r="D924" i="34"/>
  <c r="D928" i="34"/>
  <c r="D936" i="34"/>
  <c r="D940" i="34"/>
  <c r="D948" i="34"/>
  <c r="D952" i="34"/>
  <c r="D960" i="34"/>
  <c r="D964" i="34"/>
  <c r="D972" i="34"/>
  <c r="D976" i="34"/>
  <c r="D984" i="34"/>
  <c r="D988" i="34"/>
  <c r="D996" i="34"/>
  <c r="D1000" i="34"/>
  <c r="B1010" i="34"/>
  <c r="D1024" i="34"/>
  <c r="B1034" i="34"/>
  <c r="D1048" i="34"/>
  <c r="B1058" i="34"/>
  <c r="D1084" i="34"/>
  <c r="D1087" i="34"/>
  <c r="B1090" i="34"/>
  <c r="B1093" i="34"/>
  <c r="C1099" i="34"/>
  <c r="B1099" i="34"/>
  <c r="B1102" i="34"/>
  <c r="D1117" i="34"/>
  <c r="C1117" i="34"/>
  <c r="B1117" i="34"/>
  <c r="C1138" i="34"/>
  <c r="B1138" i="34"/>
  <c r="D1147" i="34"/>
  <c r="C1147" i="34"/>
  <c r="B1147" i="34"/>
  <c r="D1261" i="34"/>
  <c r="C1261" i="34"/>
  <c r="B1261" i="34"/>
  <c r="C1466" i="34"/>
  <c r="D1466" i="34"/>
  <c r="B1466" i="34"/>
  <c r="C1520" i="34"/>
  <c r="D1520" i="34"/>
  <c r="B1520" i="34"/>
  <c r="D1255" i="34"/>
  <c r="C1255" i="34"/>
  <c r="B1255" i="34"/>
  <c r="D1315" i="34"/>
  <c r="C1315" i="34"/>
  <c r="B1315" i="34"/>
  <c r="D1339" i="34"/>
  <c r="C1339" i="34"/>
  <c r="B1339" i="34"/>
  <c r="D1363" i="34"/>
  <c r="C1363" i="34"/>
  <c r="B1363" i="34"/>
  <c r="B772" i="34"/>
  <c r="B778" i="34"/>
  <c r="B784" i="34"/>
  <c r="B790" i="34"/>
  <c r="B796" i="34"/>
  <c r="B802" i="34"/>
  <c r="E802" i="34" s="1"/>
  <c r="F802" i="34" s="1"/>
  <c r="B808" i="34"/>
  <c r="B814" i="34"/>
  <c r="E814" i="34" s="1"/>
  <c r="F814" i="34" s="1"/>
  <c r="B820" i="34"/>
  <c r="B826" i="34"/>
  <c r="B832" i="34"/>
  <c r="E832" i="34" s="1"/>
  <c r="F832" i="34" s="1"/>
  <c r="B838" i="34"/>
  <c r="B844" i="34"/>
  <c r="B850" i="34"/>
  <c r="B856" i="34"/>
  <c r="B862" i="34"/>
  <c r="B868" i="34"/>
  <c r="B874" i="34"/>
  <c r="B880" i="34"/>
  <c r="B886" i="34"/>
  <c r="C955" i="34"/>
  <c r="C967" i="34"/>
  <c r="C979" i="34"/>
  <c r="C991" i="34"/>
  <c r="D1003" i="34"/>
  <c r="B1006" i="34"/>
  <c r="D1027" i="34"/>
  <c r="B1030" i="34"/>
  <c r="D1051" i="34"/>
  <c r="B1054" i="34"/>
  <c r="D1096" i="34"/>
  <c r="C1126" i="34"/>
  <c r="B1126" i="34"/>
  <c r="D1153" i="34"/>
  <c r="C1153" i="34"/>
  <c r="B1153" i="34"/>
  <c r="D1249" i="34"/>
  <c r="C1249" i="34"/>
  <c r="B1249" i="34"/>
  <c r="C1412" i="34"/>
  <c r="D1412" i="34"/>
  <c r="B1412" i="34"/>
  <c r="C1505" i="34"/>
  <c r="B1505" i="34"/>
  <c r="D1505" i="34"/>
  <c r="C1534" i="34"/>
  <c r="D1534" i="34"/>
  <c r="B1534" i="34"/>
  <c r="C820" i="34"/>
  <c r="C844" i="34"/>
  <c r="C850" i="34"/>
  <c r="C856" i="34"/>
  <c r="C862" i="34"/>
  <c r="C868" i="34"/>
  <c r="C874" i="34"/>
  <c r="C880" i="34"/>
  <c r="C886" i="34"/>
  <c r="D1006" i="34"/>
  <c r="D1030" i="34"/>
  <c r="D1054" i="34"/>
  <c r="C1114" i="34"/>
  <c r="B1114" i="34"/>
  <c r="D1126" i="34"/>
  <c r="D1243" i="34"/>
  <c r="C1243" i="34"/>
  <c r="B1243" i="34"/>
  <c r="D1309" i="34"/>
  <c r="C1309" i="34"/>
  <c r="B1309" i="34"/>
  <c r="C1444" i="34"/>
  <c r="D1444" i="34"/>
  <c r="B1444" i="34"/>
  <c r="C1538" i="34"/>
  <c r="D1538" i="34"/>
  <c r="B1538" i="34"/>
  <c r="D1135" i="34"/>
  <c r="C1135" i="34"/>
  <c r="B1135" i="34"/>
  <c r="D1159" i="34"/>
  <c r="C1159" i="34"/>
  <c r="B1159" i="34"/>
  <c r="D1165" i="34"/>
  <c r="C1165" i="34"/>
  <c r="B1165" i="34"/>
  <c r="D1171" i="34"/>
  <c r="C1171" i="34"/>
  <c r="B1171" i="34"/>
  <c r="D1177" i="34"/>
  <c r="C1177" i="34"/>
  <c r="B1177" i="34"/>
  <c r="D1183" i="34"/>
  <c r="C1183" i="34"/>
  <c r="B1183" i="34"/>
  <c r="D1189" i="34"/>
  <c r="C1189" i="34"/>
  <c r="B1189" i="34"/>
  <c r="D1195" i="34"/>
  <c r="C1195" i="34"/>
  <c r="B1195" i="34"/>
  <c r="D1201" i="34"/>
  <c r="C1201" i="34"/>
  <c r="B1201" i="34"/>
  <c r="D1207" i="34"/>
  <c r="C1207" i="34"/>
  <c r="B1207" i="34"/>
  <c r="D1213" i="34"/>
  <c r="C1213" i="34"/>
  <c r="B1213" i="34"/>
  <c r="D1219" i="34"/>
  <c r="C1219" i="34"/>
  <c r="B1219" i="34"/>
  <c r="D1225" i="34"/>
  <c r="C1225" i="34"/>
  <c r="B1225" i="34"/>
  <c r="D1231" i="34"/>
  <c r="C1231" i="34"/>
  <c r="B1231" i="34"/>
  <c r="D1237" i="34"/>
  <c r="C1237" i="34"/>
  <c r="B1237" i="34"/>
  <c r="D1333" i="34"/>
  <c r="C1333" i="34"/>
  <c r="B1333" i="34"/>
  <c r="D1357" i="34"/>
  <c r="C1357" i="34"/>
  <c r="B1357" i="34"/>
  <c r="C1433" i="34"/>
  <c r="B1433" i="34"/>
  <c r="B894" i="34"/>
  <c r="B898" i="34"/>
  <c r="B906" i="34"/>
  <c r="B910" i="34"/>
  <c r="B918" i="34"/>
  <c r="B922" i="34"/>
  <c r="B930" i="34"/>
  <c r="E930" i="34" s="1"/>
  <c r="F930" i="34" s="1"/>
  <c r="B934" i="34"/>
  <c r="B942" i="34"/>
  <c r="B946" i="34"/>
  <c r="B954" i="34"/>
  <c r="B958" i="34"/>
  <c r="B966" i="34"/>
  <c r="B970" i="34"/>
  <c r="B978" i="34"/>
  <c r="B982" i="34"/>
  <c r="B990" i="34"/>
  <c r="B994" i="34"/>
  <c r="B1012" i="34"/>
  <c r="B1036" i="34"/>
  <c r="B1060" i="34"/>
  <c r="D1303" i="34"/>
  <c r="C1303" i="34"/>
  <c r="B1303" i="34"/>
  <c r="C1394" i="34"/>
  <c r="D1394" i="34"/>
  <c r="B1394" i="34"/>
  <c r="C1448" i="34"/>
  <c r="D1448" i="34"/>
  <c r="B1448" i="34"/>
  <c r="C1480" i="34"/>
  <c r="D1480" i="34"/>
  <c r="B1480" i="34"/>
  <c r="C1523" i="34"/>
  <c r="B1523" i="34"/>
  <c r="D1523" i="34"/>
  <c r="C1552" i="34"/>
  <c r="D1552" i="34"/>
  <c r="B1552" i="34"/>
  <c r="C1570" i="34"/>
  <c r="D1570" i="34"/>
  <c r="B1570" i="34"/>
  <c r="C1624" i="34"/>
  <c r="B1624" i="34"/>
  <c r="C1642" i="34"/>
  <c r="B1642" i="34"/>
  <c r="D1666" i="34"/>
  <c r="C1666" i="34"/>
  <c r="B1666" i="34"/>
  <c r="D1690" i="34"/>
  <c r="C1690" i="34"/>
  <c r="B1690" i="34"/>
  <c r="D1720" i="34"/>
  <c r="C1720" i="34"/>
  <c r="B1720" i="34"/>
  <c r="D1792" i="34"/>
  <c r="C1792" i="34"/>
  <c r="B1792" i="34"/>
  <c r="D1798" i="34"/>
  <c r="C1798" i="34"/>
  <c r="B1798" i="34"/>
  <c r="D1804" i="34"/>
  <c r="C1804" i="34"/>
  <c r="B1804" i="34"/>
  <c r="D1160" i="34"/>
  <c r="D1166" i="34"/>
  <c r="D1172" i="34"/>
  <c r="D1178" i="34"/>
  <c r="D1184" i="34"/>
  <c r="D1190" i="34"/>
  <c r="D1196" i="34"/>
  <c r="D1202" i="34"/>
  <c r="D1208" i="34"/>
  <c r="E1208" i="34" s="1"/>
  <c r="F1208" i="34" s="1"/>
  <c r="D1214" i="34"/>
  <c r="D1220" i="34"/>
  <c r="D1226" i="34"/>
  <c r="D1232" i="34"/>
  <c r="D1238" i="34"/>
  <c r="D1244" i="34"/>
  <c r="D1250" i="34"/>
  <c r="D1256" i="34"/>
  <c r="D1262" i="34"/>
  <c r="D1268" i="34"/>
  <c r="D1274" i="34"/>
  <c r="D1280" i="34"/>
  <c r="D1286" i="34"/>
  <c r="D1292" i="34"/>
  <c r="D1298" i="34"/>
  <c r="D1304" i="34"/>
  <c r="D1310" i="34"/>
  <c r="D1316" i="34"/>
  <c r="D1322" i="34"/>
  <c r="D1328" i="34"/>
  <c r="D1334" i="34"/>
  <c r="D1340" i="34"/>
  <c r="D1346" i="34"/>
  <c r="D1352" i="34"/>
  <c r="D1358" i="34"/>
  <c r="D1364" i="34"/>
  <c r="D1370" i="34"/>
  <c r="D1376" i="34"/>
  <c r="D1583" i="34"/>
  <c r="B1589" i="34"/>
  <c r="C1613" i="34"/>
  <c r="D1624" i="34"/>
  <c r="D1642" i="34"/>
  <c r="B1649" i="34"/>
  <c r="D1649" i="34"/>
  <c r="D1726" i="34"/>
  <c r="C1726" i="34"/>
  <c r="B1726" i="34"/>
  <c r="B1558" i="34"/>
  <c r="B1562" i="34"/>
  <c r="B1565" i="34"/>
  <c r="B1576" i="34"/>
  <c r="C1589" i="34"/>
  <c r="B1595" i="34"/>
  <c r="C1607" i="34"/>
  <c r="D1613" i="34"/>
  <c r="B1631" i="34"/>
  <c r="D1631" i="34"/>
  <c r="C1649" i="34"/>
  <c r="C1654" i="34"/>
  <c r="B1654" i="34"/>
  <c r="D1732" i="34"/>
  <c r="C1732" i="34"/>
  <c r="B1732" i="34"/>
  <c r="B1146" i="34"/>
  <c r="B1152" i="34"/>
  <c r="B1158" i="34"/>
  <c r="B1164" i="34"/>
  <c r="B1170" i="34"/>
  <c r="B1176" i="34"/>
  <c r="B1182" i="34"/>
  <c r="B1188" i="34"/>
  <c r="B1194" i="34"/>
  <c r="B1200" i="34"/>
  <c r="E1200" i="34" s="1"/>
  <c r="F1200" i="34" s="1"/>
  <c r="B1206" i="34"/>
  <c r="B1212" i="34"/>
  <c r="B1218" i="34"/>
  <c r="B1224" i="34"/>
  <c r="B1230" i="34"/>
  <c r="B1236" i="34"/>
  <c r="B1242" i="34"/>
  <c r="B1248" i="34"/>
  <c r="B1254" i="34"/>
  <c r="B1260" i="34"/>
  <c r="B1266" i="34"/>
  <c r="B1272" i="34"/>
  <c r="B1278" i="34"/>
  <c r="B1284" i="34"/>
  <c r="B1290" i="34"/>
  <c r="B1296" i="34"/>
  <c r="B1302" i="34"/>
  <c r="B1308" i="34"/>
  <c r="B1314" i="34"/>
  <c r="B1320" i="34"/>
  <c r="B1326" i="34"/>
  <c r="B1332" i="34"/>
  <c r="B1338" i="34"/>
  <c r="B1344" i="34"/>
  <c r="B1350" i="34"/>
  <c r="B1356" i="34"/>
  <c r="B1362" i="34"/>
  <c r="B1368" i="34"/>
  <c r="B1374" i="34"/>
  <c r="D1396" i="34"/>
  <c r="D1400" i="34"/>
  <c r="D1414" i="34"/>
  <c r="D1418" i="34"/>
  <c r="D1432" i="34"/>
  <c r="D1436" i="34"/>
  <c r="C1439" i="34"/>
  <c r="D1450" i="34"/>
  <c r="D1454" i="34"/>
  <c r="E1454" i="34" s="1"/>
  <c r="F1454" i="34" s="1"/>
  <c r="C1457" i="34"/>
  <c r="D1468" i="34"/>
  <c r="D1472" i="34"/>
  <c r="C1475" i="34"/>
  <c r="D1486" i="34"/>
  <c r="D1490" i="34"/>
  <c r="C1493" i="34"/>
  <c r="D1504" i="34"/>
  <c r="D1508" i="34"/>
  <c r="C1511" i="34"/>
  <c r="D1522" i="34"/>
  <c r="D1526" i="34"/>
  <c r="C1529" i="34"/>
  <c r="D1540" i="34"/>
  <c r="D1544" i="34"/>
  <c r="C1547" i="34"/>
  <c r="D1558" i="34"/>
  <c r="D1562" i="34"/>
  <c r="C1565" i="34"/>
  <c r="D1576" i="34"/>
  <c r="C1595" i="34"/>
  <c r="C1601" i="34"/>
  <c r="D1607" i="34"/>
  <c r="C1631" i="34"/>
  <c r="D1654" i="34"/>
  <c r="D1672" i="34"/>
  <c r="C1672" i="34"/>
  <c r="B1672" i="34"/>
  <c r="D1696" i="34"/>
  <c r="C1696" i="34"/>
  <c r="B1696" i="34"/>
  <c r="D1738" i="34"/>
  <c r="C1738" i="34"/>
  <c r="B1738" i="34"/>
  <c r="C1242" i="34"/>
  <c r="C1248" i="34"/>
  <c r="C1254" i="34"/>
  <c r="C1260" i="34"/>
  <c r="C1266" i="34"/>
  <c r="C1272" i="34"/>
  <c r="C1278" i="34"/>
  <c r="C1284" i="34"/>
  <c r="C1290" i="34"/>
  <c r="C1296" i="34"/>
  <c r="C1302" i="34"/>
  <c r="C1308" i="34"/>
  <c r="C1314" i="34"/>
  <c r="C1320" i="34"/>
  <c r="C1326" i="34"/>
  <c r="C1332" i="34"/>
  <c r="C1338" i="34"/>
  <c r="C1344" i="34"/>
  <c r="C1350" i="34"/>
  <c r="C1356" i="34"/>
  <c r="C1362" i="34"/>
  <c r="C1368" i="34"/>
  <c r="C1374" i="34"/>
  <c r="B1582" i="34"/>
  <c r="D1601" i="34"/>
  <c r="C1618" i="34"/>
  <c r="B1618" i="34"/>
  <c r="C1636" i="34"/>
  <c r="B1636" i="34"/>
  <c r="D1744" i="34"/>
  <c r="C1744" i="34"/>
  <c r="B1744" i="34"/>
  <c r="D1828" i="34"/>
  <c r="C1828" i="34"/>
  <c r="B1828" i="34"/>
  <c r="D1750" i="34"/>
  <c r="C1750" i="34"/>
  <c r="B1750" i="34"/>
  <c r="B1588" i="34"/>
  <c r="B1612" i="34"/>
  <c r="B1625" i="34"/>
  <c r="D1625" i="34"/>
  <c r="B1643" i="34"/>
  <c r="D1643" i="34"/>
  <c r="D1678" i="34"/>
  <c r="C1678" i="34"/>
  <c r="B1678" i="34"/>
  <c r="D1702" i="34"/>
  <c r="C1702" i="34"/>
  <c r="B1702" i="34"/>
  <c r="D1756" i="34"/>
  <c r="C1756" i="34"/>
  <c r="B1756" i="34"/>
  <c r="B1144" i="34"/>
  <c r="B1150" i="34"/>
  <c r="B1156" i="34"/>
  <c r="B1162" i="34"/>
  <c r="B1168" i="34"/>
  <c r="B1174" i="34"/>
  <c r="B1180" i="34"/>
  <c r="B1186" i="34"/>
  <c r="B1192" i="34"/>
  <c r="B1198" i="34"/>
  <c r="B1204" i="34"/>
  <c r="B1210" i="34"/>
  <c r="B1216" i="34"/>
  <c r="B1222" i="34"/>
  <c r="B1228" i="34"/>
  <c r="B1234" i="34"/>
  <c r="B1240" i="34"/>
  <c r="B1246" i="34"/>
  <c r="B1252" i="34"/>
  <c r="B1258" i="34"/>
  <c r="B1264" i="34"/>
  <c r="B1270" i="34"/>
  <c r="B1276" i="34"/>
  <c r="B1282" i="34"/>
  <c r="B1288" i="34"/>
  <c r="B1294" i="34"/>
  <c r="B1300" i="34"/>
  <c r="B1306" i="34"/>
  <c r="B1312" i="34"/>
  <c r="B1318" i="34"/>
  <c r="B1324" i="34"/>
  <c r="B1330" i="34"/>
  <c r="B1336" i="34"/>
  <c r="B1342" i="34"/>
  <c r="B1348" i="34"/>
  <c r="B1354" i="34"/>
  <c r="B1360" i="34"/>
  <c r="B1366" i="34"/>
  <c r="B1372" i="34"/>
  <c r="B1388" i="34"/>
  <c r="B1391" i="34"/>
  <c r="E1391" i="34" s="1"/>
  <c r="F1391" i="34" s="1"/>
  <c r="D1402" i="34"/>
  <c r="D1406" i="34"/>
  <c r="D1420" i="34"/>
  <c r="D1424" i="34"/>
  <c r="C1427" i="34"/>
  <c r="D1438" i="34"/>
  <c r="D1442" i="34"/>
  <c r="C1445" i="34"/>
  <c r="D1456" i="34"/>
  <c r="D1460" i="34"/>
  <c r="C1463" i="34"/>
  <c r="D1474" i="34"/>
  <c r="D1478" i="34"/>
  <c r="C1481" i="34"/>
  <c r="D1492" i="34"/>
  <c r="E1492" i="34" s="1"/>
  <c r="F1492" i="34" s="1"/>
  <c r="D1496" i="34"/>
  <c r="C1499" i="34"/>
  <c r="D1510" i="34"/>
  <c r="D1514" i="34"/>
  <c r="C1517" i="34"/>
  <c r="D1528" i="34"/>
  <c r="D1532" i="34"/>
  <c r="C1535" i="34"/>
  <c r="D1546" i="34"/>
  <c r="D1550" i="34"/>
  <c r="C1553" i="34"/>
  <c r="D1564" i="34"/>
  <c r="D1568" i="34"/>
  <c r="C1571" i="34"/>
  <c r="D1588" i="34"/>
  <c r="B1594" i="34"/>
  <c r="B1606" i="34"/>
  <c r="D1612" i="34"/>
  <c r="C1625" i="34"/>
  <c r="C1643" i="34"/>
  <c r="B1655" i="34"/>
  <c r="D1655" i="34"/>
  <c r="C1660" i="34"/>
  <c r="B1660" i="34"/>
  <c r="D1762" i="34"/>
  <c r="C1762" i="34"/>
  <c r="B1762" i="34"/>
  <c r="D1388" i="34"/>
  <c r="D1594" i="34"/>
  <c r="B1600" i="34"/>
  <c r="D1606" i="34"/>
  <c r="C1630" i="34"/>
  <c r="B1630" i="34"/>
  <c r="C1648" i="34"/>
  <c r="B1648" i="34"/>
  <c r="D1768" i="34"/>
  <c r="C1768" i="34"/>
  <c r="B1768" i="34"/>
  <c r="D1822" i="34"/>
  <c r="C1822" i="34"/>
  <c r="B1822" i="34"/>
  <c r="D1684" i="34"/>
  <c r="C1684" i="34"/>
  <c r="B1684" i="34"/>
  <c r="D1708" i="34"/>
  <c r="C1708" i="34"/>
  <c r="B1708" i="34"/>
  <c r="D1774" i="34"/>
  <c r="C1774" i="34"/>
  <c r="B1774" i="34"/>
  <c r="B1619" i="34"/>
  <c r="D1619" i="34"/>
  <c r="B1637" i="34"/>
  <c r="D1637" i="34"/>
  <c r="D1780" i="34"/>
  <c r="C1780" i="34"/>
  <c r="B1780" i="34"/>
  <c r="D1816" i="34"/>
  <c r="C1816" i="34"/>
  <c r="B1816" i="34"/>
  <c r="B1390" i="34"/>
  <c r="C1619" i="34"/>
  <c r="C1637" i="34"/>
  <c r="D1714" i="34"/>
  <c r="C1714" i="34"/>
  <c r="B1714" i="34"/>
  <c r="D1786" i="34"/>
  <c r="C1786" i="34"/>
  <c r="B1786" i="34"/>
  <c r="D1810" i="34"/>
  <c r="C1810" i="34"/>
  <c r="B1810" i="34"/>
  <c r="D1661" i="34"/>
  <c r="D1667" i="34"/>
  <c r="D1673" i="34"/>
  <c r="D1679" i="34"/>
  <c r="D1685" i="34"/>
  <c r="D1691" i="34"/>
  <c r="D1697" i="34"/>
  <c r="D1703" i="34"/>
  <c r="D1709" i="34"/>
  <c r="D1715" i="34"/>
  <c r="D1721" i="34"/>
  <c r="D1727" i="34"/>
  <c r="D1733" i="34"/>
  <c r="E1733" i="34" s="1"/>
  <c r="F1733" i="34" s="1"/>
  <c r="D1739" i="34"/>
  <c r="D1745" i="34"/>
  <c r="D1751" i="34"/>
  <c r="D1757" i="34"/>
  <c r="D1763" i="34"/>
  <c r="D1769" i="34"/>
  <c r="D1775" i="34"/>
  <c r="D1781" i="34"/>
  <c r="D1787" i="34"/>
  <c r="D1793" i="34"/>
  <c r="D1799" i="34"/>
  <c r="D1805" i="34"/>
  <c r="D1811" i="34"/>
  <c r="D1817" i="34"/>
  <c r="D1823" i="34"/>
  <c r="E1823" i="34" s="1"/>
  <c r="F1823" i="34" s="1"/>
  <c r="D1829" i="34"/>
  <c r="E1829" i="34" s="1"/>
  <c r="F1829" i="34" s="1"/>
  <c r="D1854" i="34"/>
  <c r="D1878" i="34"/>
  <c r="D1902" i="34"/>
  <c r="D1926" i="34"/>
  <c r="D1950" i="34"/>
  <c r="D1968" i="34"/>
  <c r="D1986" i="34"/>
  <c r="D2620" i="34"/>
  <c r="C2620" i="34"/>
  <c r="B2620" i="34"/>
  <c r="B1833" i="34"/>
  <c r="B1836" i="34"/>
  <c r="B1857" i="34"/>
  <c r="B1860" i="34"/>
  <c r="B1881" i="34"/>
  <c r="B1884" i="34"/>
  <c r="B1905" i="34"/>
  <c r="B1908" i="34"/>
  <c r="D2452" i="34"/>
  <c r="C2452" i="34"/>
  <c r="B2452" i="34"/>
  <c r="D2746" i="34"/>
  <c r="C2746" i="34"/>
  <c r="B2746" i="34"/>
  <c r="D1833" i="34"/>
  <c r="D1857" i="34"/>
  <c r="D1881" i="34"/>
  <c r="B1949" i="34"/>
  <c r="B1953" i="34"/>
  <c r="B1956" i="34"/>
  <c r="B1967" i="34"/>
  <c r="B1971" i="34"/>
  <c r="B1974" i="34"/>
  <c r="B1985" i="34"/>
  <c r="E2090" i="34"/>
  <c r="F2090" i="34" s="1"/>
  <c r="D2429" i="34"/>
  <c r="C2429" i="34"/>
  <c r="B2429" i="34"/>
  <c r="B1712" i="34"/>
  <c r="B1718" i="34"/>
  <c r="B1724" i="34"/>
  <c r="B1730" i="34"/>
  <c r="B1736" i="34"/>
  <c r="B1742" i="34"/>
  <c r="B1748" i="34"/>
  <c r="B1754" i="34"/>
  <c r="B1760" i="34"/>
  <c r="B1766" i="34"/>
  <c r="B1772" i="34"/>
  <c r="B1778" i="34"/>
  <c r="B1784" i="34"/>
  <c r="B1790" i="34"/>
  <c r="B1796" i="34"/>
  <c r="B1802" i="34"/>
  <c r="B1808" i="34"/>
  <c r="B1814" i="34"/>
  <c r="B1820" i="34"/>
  <c r="B1826" i="34"/>
  <c r="B1832" i="34"/>
  <c r="B1839" i="34"/>
  <c r="B1842" i="34"/>
  <c r="B1863" i="34"/>
  <c r="B1866" i="34"/>
  <c r="B1887" i="34"/>
  <c r="B1890" i="34"/>
  <c r="B1911" i="34"/>
  <c r="B1914" i="34"/>
  <c r="B1935" i="34"/>
  <c r="B1938" i="34"/>
  <c r="C1718" i="34"/>
  <c r="C1724" i="34"/>
  <c r="C1730" i="34"/>
  <c r="C1736" i="34"/>
  <c r="C1742" i="34"/>
  <c r="C1748" i="34"/>
  <c r="C1754" i="34"/>
  <c r="C1760" i="34"/>
  <c r="C1766" i="34"/>
  <c r="C1772" i="34"/>
  <c r="C1778" i="34"/>
  <c r="C1784" i="34"/>
  <c r="C1790" i="34"/>
  <c r="C1796" i="34"/>
  <c r="C1802" i="34"/>
  <c r="C1808" i="34"/>
  <c r="C1814" i="34"/>
  <c r="C1820" i="34"/>
  <c r="C1826" i="34"/>
  <c r="D1832" i="34"/>
  <c r="D1839" i="34"/>
  <c r="C1842" i="34"/>
  <c r="B1859" i="34"/>
  <c r="D1863" i="34"/>
  <c r="C1866" i="34"/>
  <c r="B1883" i="34"/>
  <c r="D1887" i="34"/>
  <c r="C1890" i="34"/>
  <c r="B1907" i="34"/>
  <c r="D1911" i="34"/>
  <c r="C1914" i="34"/>
  <c r="B1931" i="34"/>
  <c r="D1935" i="34"/>
  <c r="C1938" i="34"/>
  <c r="D2710" i="34"/>
  <c r="C2710" i="34"/>
  <c r="B2710" i="34"/>
  <c r="D2818" i="34"/>
  <c r="C2818" i="34"/>
  <c r="B2818" i="34"/>
  <c r="B1973" i="34"/>
  <c r="B1977" i="34"/>
  <c r="B1980" i="34"/>
  <c r="B1991" i="34"/>
  <c r="B1845" i="34"/>
  <c r="B1848" i="34"/>
  <c r="B1869" i="34"/>
  <c r="B1872" i="34"/>
  <c r="B1893" i="34"/>
  <c r="B1896" i="34"/>
  <c r="B1917" i="34"/>
  <c r="B1920" i="34"/>
  <c r="E1920" i="34" s="1"/>
  <c r="F1920" i="34" s="1"/>
  <c r="B1806" i="34"/>
  <c r="B1812" i="34"/>
  <c r="B1818" i="34"/>
  <c r="B1824" i="34"/>
  <c r="B1830" i="34"/>
  <c r="B1841" i="34"/>
  <c r="D1845" i="34"/>
  <c r="B1865" i="34"/>
  <c r="D1869" i="34"/>
  <c r="B1889" i="34"/>
  <c r="D1893" i="34"/>
  <c r="B1913" i="34"/>
  <c r="D1917" i="34"/>
  <c r="B1937" i="34"/>
  <c r="D1941" i="34"/>
  <c r="E1941" i="34" s="1"/>
  <c r="F1941" i="34" s="1"/>
  <c r="B1997" i="34"/>
  <c r="D2674" i="34"/>
  <c r="C2674" i="34"/>
  <c r="B2674" i="34"/>
  <c r="D2782" i="34"/>
  <c r="C2782" i="34"/>
  <c r="B2782" i="34"/>
  <c r="B1851" i="34"/>
  <c r="B1875" i="34"/>
  <c r="B1899" i="34"/>
  <c r="E1899" i="34" s="1"/>
  <c r="F1899" i="34" s="1"/>
  <c r="B1923" i="34"/>
  <c r="B1947" i="34"/>
  <c r="B1961" i="34"/>
  <c r="B1965" i="34"/>
  <c r="B1979" i="34"/>
  <c r="B1983" i="34"/>
  <c r="D2405" i="34"/>
  <c r="C2405" i="34"/>
  <c r="B2405" i="34"/>
  <c r="D2626" i="34"/>
  <c r="C2626" i="34"/>
  <c r="B2626" i="34"/>
  <c r="D2482" i="34"/>
  <c r="C2482" i="34"/>
  <c r="B2482" i="34"/>
  <c r="D2500" i="34"/>
  <c r="C2500" i="34"/>
  <c r="B2500" i="34"/>
  <c r="D2518" i="34"/>
  <c r="C2518" i="34"/>
  <c r="B2518" i="34"/>
  <c r="D2536" i="34"/>
  <c r="C2536" i="34"/>
  <c r="B2536" i="34"/>
  <c r="D2554" i="34"/>
  <c r="C2554" i="34"/>
  <c r="B2554" i="34"/>
  <c r="D2572" i="34"/>
  <c r="C2572" i="34"/>
  <c r="B2572" i="34"/>
  <c r="D2590" i="34"/>
  <c r="C2590" i="34"/>
  <c r="B2590" i="34"/>
  <c r="D2632" i="34"/>
  <c r="C2632" i="34"/>
  <c r="B2632" i="34"/>
  <c r="D2638" i="34"/>
  <c r="C2638" i="34"/>
  <c r="B2638" i="34"/>
  <c r="D2644" i="34"/>
  <c r="C2644" i="34"/>
  <c r="B2644" i="34"/>
  <c r="E2859" i="34"/>
  <c r="F2859" i="34" s="1"/>
  <c r="D2974" i="34"/>
  <c r="C2974" i="34"/>
  <c r="B2974" i="34"/>
  <c r="C2422" i="34"/>
  <c r="B2422" i="34"/>
  <c r="D2668" i="34"/>
  <c r="C2668" i="34"/>
  <c r="B2668" i="34"/>
  <c r="D2704" i="34"/>
  <c r="C2704" i="34"/>
  <c r="B2704" i="34"/>
  <c r="D2740" i="34"/>
  <c r="C2740" i="34"/>
  <c r="B2740" i="34"/>
  <c r="D2776" i="34"/>
  <c r="C2776" i="34"/>
  <c r="B2776" i="34"/>
  <c r="D2812" i="34"/>
  <c r="C2812" i="34"/>
  <c r="B2812" i="34"/>
  <c r="D2842" i="34"/>
  <c r="C2842" i="34"/>
  <c r="B2842" i="34"/>
  <c r="D2866" i="34"/>
  <c r="E2866" i="34" s="1"/>
  <c r="F2866" i="34" s="1"/>
  <c r="C2866" i="34"/>
  <c r="B2866" i="34"/>
  <c r="C2989" i="34"/>
  <c r="B2989" i="34"/>
  <c r="D2989" i="34"/>
  <c r="B2400" i="34"/>
  <c r="B2408" i="34"/>
  <c r="B2418" i="34"/>
  <c r="D2422" i="34"/>
  <c r="B2432" i="34"/>
  <c r="B2441" i="34"/>
  <c r="B2477" i="34"/>
  <c r="D2650" i="34"/>
  <c r="C2650" i="34"/>
  <c r="B2650" i="34"/>
  <c r="D2662" i="34"/>
  <c r="C2662" i="34"/>
  <c r="B2662" i="34"/>
  <c r="B2232" i="34"/>
  <c r="B2238" i="34"/>
  <c r="B2244" i="34"/>
  <c r="B2250" i="34"/>
  <c r="B2256" i="34"/>
  <c r="B2262" i="34"/>
  <c r="E2262" i="34" s="1"/>
  <c r="F2262" i="34" s="1"/>
  <c r="B2268" i="34"/>
  <c r="B2274" i="34"/>
  <c r="B2280" i="34"/>
  <c r="B2286" i="34"/>
  <c r="B2292" i="34"/>
  <c r="B2298" i="34"/>
  <c r="B2304" i="34"/>
  <c r="B2310" i="34"/>
  <c r="B2316" i="34"/>
  <c r="B2322" i="34"/>
  <c r="B2328" i="34"/>
  <c r="B2334" i="34"/>
  <c r="B2340" i="34"/>
  <c r="E2340" i="34" s="1"/>
  <c r="F2340" i="34" s="1"/>
  <c r="B2346" i="34"/>
  <c r="B2352" i="34"/>
  <c r="B2358" i="34"/>
  <c r="B2364" i="34"/>
  <c r="B2370" i="34"/>
  <c r="B2376" i="34"/>
  <c r="B2382" i="34"/>
  <c r="B2388" i="34"/>
  <c r="B2394" i="34"/>
  <c r="C2400" i="34"/>
  <c r="D2408" i="34"/>
  <c r="B2411" i="34"/>
  <c r="C2418" i="34"/>
  <c r="D2432" i="34"/>
  <c r="B2435" i="34"/>
  <c r="C2441" i="34"/>
  <c r="B2465" i="34"/>
  <c r="D2470" i="34"/>
  <c r="C2470" i="34"/>
  <c r="B2470" i="34"/>
  <c r="C2477" i="34"/>
  <c r="D2656" i="34"/>
  <c r="C2656" i="34"/>
  <c r="B2656" i="34"/>
  <c r="D2698" i="34"/>
  <c r="C2698" i="34"/>
  <c r="B2698" i="34"/>
  <c r="D2734" i="34"/>
  <c r="C2734" i="34"/>
  <c r="B2734" i="34"/>
  <c r="D2770" i="34"/>
  <c r="C2770" i="34"/>
  <c r="B2770" i="34"/>
  <c r="D2806" i="34"/>
  <c r="C2806" i="34"/>
  <c r="B2806" i="34"/>
  <c r="E2875" i="34"/>
  <c r="F2875" i="34" s="1"/>
  <c r="C2376" i="34"/>
  <c r="C2382" i="34"/>
  <c r="C2388" i="34"/>
  <c r="C2394" i="34"/>
  <c r="C2404" i="34"/>
  <c r="B2404" i="34"/>
  <c r="C2411" i="34"/>
  <c r="C2428" i="34"/>
  <c r="B2428" i="34"/>
  <c r="C2435" i="34"/>
  <c r="D2438" i="34"/>
  <c r="C2438" i="34"/>
  <c r="D2446" i="34"/>
  <c r="C2446" i="34"/>
  <c r="B2446" i="34"/>
  <c r="C2448" i="34"/>
  <c r="D2458" i="34"/>
  <c r="C2458" i="34"/>
  <c r="B2458" i="34"/>
  <c r="C2465" i="34"/>
  <c r="D2488" i="34"/>
  <c r="C2488" i="34"/>
  <c r="B2488" i="34"/>
  <c r="D2506" i="34"/>
  <c r="C2506" i="34"/>
  <c r="B2506" i="34"/>
  <c r="D2524" i="34"/>
  <c r="C2524" i="34"/>
  <c r="B2524" i="34"/>
  <c r="D2542" i="34"/>
  <c r="C2542" i="34"/>
  <c r="B2542" i="34"/>
  <c r="D2560" i="34"/>
  <c r="C2560" i="34"/>
  <c r="B2560" i="34"/>
  <c r="D2578" i="34"/>
  <c r="C2578" i="34"/>
  <c r="B2578" i="34"/>
  <c r="D2596" i="34"/>
  <c r="C2596" i="34"/>
  <c r="B2596" i="34"/>
  <c r="D2836" i="34"/>
  <c r="C2836" i="34"/>
  <c r="B2836" i="34"/>
  <c r="D2860" i="34"/>
  <c r="E2860" i="34" s="1"/>
  <c r="F2860" i="34" s="1"/>
  <c r="C2860" i="34"/>
  <c r="B2860" i="34"/>
  <c r="D2932" i="34"/>
  <c r="C2932" i="34"/>
  <c r="B2932" i="34"/>
  <c r="D2944" i="34"/>
  <c r="E2944" i="34" s="1"/>
  <c r="F2944" i="34" s="1"/>
  <c r="C2944" i="34"/>
  <c r="B2944" i="34"/>
  <c r="E3085" i="34"/>
  <c r="F3085" i="34" s="1"/>
  <c r="D2692" i="34"/>
  <c r="C2692" i="34"/>
  <c r="B2692" i="34"/>
  <c r="D2728" i="34"/>
  <c r="C2728" i="34"/>
  <c r="B2728" i="34"/>
  <c r="D2764" i="34"/>
  <c r="C2764" i="34"/>
  <c r="B2764" i="34"/>
  <c r="D2800" i="34"/>
  <c r="C2800" i="34"/>
  <c r="B2800" i="34"/>
  <c r="E2885" i="34"/>
  <c r="F2885" i="34" s="1"/>
  <c r="C2393" i="34"/>
  <c r="C2399" i="34"/>
  <c r="D2414" i="34"/>
  <c r="B2417" i="34"/>
  <c r="C2424" i="34"/>
  <c r="C2453" i="34"/>
  <c r="E2847" i="34"/>
  <c r="F2847" i="34" s="1"/>
  <c r="E3117" i="34"/>
  <c r="F3117" i="34" s="1"/>
  <c r="C2410" i="34"/>
  <c r="B2410" i="34"/>
  <c r="C2417" i="34"/>
  <c r="C2434" i="34"/>
  <c r="B2434" i="34"/>
  <c r="D2440" i="34"/>
  <c r="C2440" i="34"/>
  <c r="B2440" i="34"/>
  <c r="D2686" i="34"/>
  <c r="C2686" i="34"/>
  <c r="B2686" i="34"/>
  <c r="D2722" i="34"/>
  <c r="C2722" i="34"/>
  <c r="B2722" i="34"/>
  <c r="D2758" i="34"/>
  <c r="C2758" i="34"/>
  <c r="B2758" i="34"/>
  <c r="D2794" i="34"/>
  <c r="C2794" i="34"/>
  <c r="B2794" i="34"/>
  <c r="D2830" i="34"/>
  <c r="C2830" i="34"/>
  <c r="B2830" i="34"/>
  <c r="D2854" i="34"/>
  <c r="C2854" i="34"/>
  <c r="B2854" i="34"/>
  <c r="D2878" i="34"/>
  <c r="C2878" i="34"/>
  <c r="B2878" i="34"/>
  <c r="C2929" i="34"/>
  <c r="B2929" i="34"/>
  <c r="D2929" i="34"/>
  <c r="C2941" i="34"/>
  <c r="B2941" i="34"/>
  <c r="D2941" i="34"/>
  <c r="C2953" i="34"/>
  <c r="B2953" i="34"/>
  <c r="D2953" i="34"/>
  <c r="E2953" i="34" s="1"/>
  <c r="F2953" i="34" s="1"/>
  <c r="D2476" i="34"/>
  <c r="C2476" i="34"/>
  <c r="B2476" i="34"/>
  <c r="D2494" i="34"/>
  <c r="C2494" i="34"/>
  <c r="B2494" i="34"/>
  <c r="D2512" i="34"/>
  <c r="C2512" i="34"/>
  <c r="B2512" i="34"/>
  <c r="D2530" i="34"/>
  <c r="C2530" i="34"/>
  <c r="B2530" i="34"/>
  <c r="D2548" i="34"/>
  <c r="C2548" i="34"/>
  <c r="B2548" i="34"/>
  <c r="D2566" i="34"/>
  <c r="C2566" i="34"/>
  <c r="B2566" i="34"/>
  <c r="D2584" i="34"/>
  <c r="C2584" i="34"/>
  <c r="B2584" i="34"/>
  <c r="D2602" i="34"/>
  <c r="C2602" i="34"/>
  <c r="B2602" i="34"/>
  <c r="B2193" i="34"/>
  <c r="B2199" i="34"/>
  <c r="B2205" i="34"/>
  <c r="B2211" i="34"/>
  <c r="B2217" i="34"/>
  <c r="B2223" i="34"/>
  <c r="B2229" i="34"/>
  <c r="B2235" i="34"/>
  <c r="B2241" i="34"/>
  <c r="B2247" i="34"/>
  <c r="B2253" i="34"/>
  <c r="E2253" i="34" s="1"/>
  <c r="F2253" i="34" s="1"/>
  <c r="B2259" i="34"/>
  <c r="B2265" i="34"/>
  <c r="B2271" i="34"/>
  <c r="B2277" i="34"/>
  <c r="B2283" i="34"/>
  <c r="B2289" i="34"/>
  <c r="B2295" i="34"/>
  <c r="B2301" i="34"/>
  <c r="B2307" i="34"/>
  <c r="B2313" i="34"/>
  <c r="B2319" i="34"/>
  <c r="B2325" i="34"/>
  <c r="B2331" i="34"/>
  <c r="B2337" i="34"/>
  <c r="B2343" i="34"/>
  <c r="B2349" i="34"/>
  <c r="B2355" i="34"/>
  <c r="E2355" i="34" s="1"/>
  <c r="F2355" i="34" s="1"/>
  <c r="B2361" i="34"/>
  <c r="B2367" i="34"/>
  <c r="B2373" i="34"/>
  <c r="B2379" i="34"/>
  <c r="B2385" i="34"/>
  <c r="B2391" i="34"/>
  <c r="B2397" i="34"/>
  <c r="E2397" i="34" s="1"/>
  <c r="F2397" i="34" s="1"/>
  <c r="B2402" i="34"/>
  <c r="C2406" i="34"/>
  <c r="D2420" i="34"/>
  <c r="B2423" i="34"/>
  <c r="C2430" i="34"/>
  <c r="C2442" i="34"/>
  <c r="D2464" i="34"/>
  <c r="C2464" i="34"/>
  <c r="B2464" i="34"/>
  <c r="B2471" i="34"/>
  <c r="D2608" i="34"/>
  <c r="C2608" i="34"/>
  <c r="B2608" i="34"/>
  <c r="D2680" i="34"/>
  <c r="C2680" i="34"/>
  <c r="B2680" i="34"/>
  <c r="D2716" i="34"/>
  <c r="C2716" i="34"/>
  <c r="B2716" i="34"/>
  <c r="D2752" i="34"/>
  <c r="C2752" i="34"/>
  <c r="B2752" i="34"/>
  <c r="D2788" i="34"/>
  <c r="C2788" i="34"/>
  <c r="B2788" i="34"/>
  <c r="D2824" i="34"/>
  <c r="C2824" i="34"/>
  <c r="B2824" i="34"/>
  <c r="E2852" i="34"/>
  <c r="F2852" i="34" s="1"/>
  <c r="E2865" i="34"/>
  <c r="F2865" i="34" s="1"/>
  <c r="E2891" i="34"/>
  <c r="F2891" i="34" s="1"/>
  <c r="C2416" i="34"/>
  <c r="B2416" i="34"/>
  <c r="C2423" i="34"/>
  <c r="D2442" i="34"/>
  <c r="B2447" i="34"/>
  <c r="B2459" i="34"/>
  <c r="C2471" i="34"/>
  <c r="D2614" i="34"/>
  <c r="C2614" i="34"/>
  <c r="B2614" i="34"/>
  <c r="D2848" i="34"/>
  <c r="E2848" i="34" s="1"/>
  <c r="F2848" i="34" s="1"/>
  <c r="C2848" i="34"/>
  <c r="B2848" i="34"/>
  <c r="D2872" i="34"/>
  <c r="C2872" i="34"/>
  <c r="B2872" i="34"/>
  <c r="D2909" i="34"/>
  <c r="E2909" i="34" s="1"/>
  <c r="F2909" i="34" s="1"/>
  <c r="C2909" i="34"/>
  <c r="B2909" i="34"/>
  <c r="D2927" i="34"/>
  <c r="B2927" i="34"/>
  <c r="D2939" i="34"/>
  <c r="E2939" i="34" s="1"/>
  <c r="F2939" i="34" s="1"/>
  <c r="B2939" i="34"/>
  <c r="D2951" i="34"/>
  <c r="B2951" i="34"/>
  <c r="D2956" i="34"/>
  <c r="E2956" i="34" s="1"/>
  <c r="F2956" i="34" s="1"/>
  <c r="C2956" i="34"/>
  <c r="B2956" i="34"/>
  <c r="C3037" i="34"/>
  <c r="E3037" i="34" s="1"/>
  <c r="F3037" i="34" s="1"/>
  <c r="B3037" i="34"/>
  <c r="E3048" i="34"/>
  <c r="F3048" i="34" s="1"/>
  <c r="C3061" i="34"/>
  <c r="E3061" i="34" s="1"/>
  <c r="F3061" i="34" s="1"/>
  <c r="B3061" i="34"/>
  <c r="E3072" i="34"/>
  <c r="F3072" i="34" s="1"/>
  <c r="C3085" i="34"/>
  <c r="B3085" i="34"/>
  <c r="E3096" i="34"/>
  <c r="F3096" i="34" s="1"/>
  <c r="C3109" i="34"/>
  <c r="B3109" i="34"/>
  <c r="C3133" i="34"/>
  <c r="B3133" i="34"/>
  <c r="C3157" i="34"/>
  <c r="B3157" i="34"/>
  <c r="C3181" i="34"/>
  <c r="B3181" i="34"/>
  <c r="C3205" i="34"/>
  <c r="B3205" i="34"/>
  <c r="C3229" i="34"/>
  <c r="B3229" i="34"/>
  <c r="E3245" i="34"/>
  <c r="F3245" i="34" s="1"/>
  <c r="E3247" i="34"/>
  <c r="F3247" i="34" s="1"/>
  <c r="E3478" i="34"/>
  <c r="F3478" i="34" s="1"/>
  <c r="E3122" i="34"/>
  <c r="F3122" i="34" s="1"/>
  <c r="D3133" i="34"/>
  <c r="E3133" i="34" s="1"/>
  <c r="F3133" i="34" s="1"/>
  <c r="D3157" i="34"/>
  <c r="D3181" i="34"/>
  <c r="E3181" i="34" s="1"/>
  <c r="F3181" i="34" s="1"/>
  <c r="D3205" i="34"/>
  <c r="D3229" i="34"/>
  <c r="E3229" i="34" s="1"/>
  <c r="F3229" i="34" s="1"/>
  <c r="E3293" i="34"/>
  <c r="F3293" i="34" s="1"/>
  <c r="E3317" i="34"/>
  <c r="F3317" i="34" s="1"/>
  <c r="E3365" i="34"/>
  <c r="F3365" i="34" s="1"/>
  <c r="E3389" i="34"/>
  <c r="F3389" i="34" s="1"/>
  <c r="C2902" i="34"/>
  <c r="E2902" i="34" s="1"/>
  <c r="F2902" i="34" s="1"/>
  <c r="B2902" i="34"/>
  <c r="E3002" i="34"/>
  <c r="F3002" i="34" s="1"/>
  <c r="E3020" i="34"/>
  <c r="F3020" i="34" s="1"/>
  <c r="E3214" i="34"/>
  <c r="F3214" i="34" s="1"/>
  <c r="E3596" i="34"/>
  <c r="F3596" i="34" s="1"/>
  <c r="D2969" i="34"/>
  <c r="B2969" i="34"/>
  <c r="C3031" i="34"/>
  <c r="B3031" i="34"/>
  <c r="C3055" i="34"/>
  <c r="B3055" i="34"/>
  <c r="C3079" i="34"/>
  <c r="B3079" i="34"/>
  <c r="C3103" i="34"/>
  <c r="B3103" i="34"/>
  <c r="C3127" i="34"/>
  <c r="B3127" i="34"/>
  <c r="C3151" i="34"/>
  <c r="B3151" i="34"/>
  <c r="C3175" i="34"/>
  <c r="B3175" i="34"/>
  <c r="C3199" i="34"/>
  <c r="B3199" i="34"/>
  <c r="C3223" i="34"/>
  <c r="B3223" i="34"/>
  <c r="E3236" i="34"/>
  <c r="F3236" i="34" s="1"/>
  <c r="E3262" i="34"/>
  <c r="F3262" i="34" s="1"/>
  <c r="E3358" i="34"/>
  <c r="F3358" i="34" s="1"/>
  <c r="E3408" i="34"/>
  <c r="F3408" i="34" s="1"/>
  <c r="B2625" i="34"/>
  <c r="B2631" i="34"/>
  <c r="B2637" i="34"/>
  <c r="B2643" i="34"/>
  <c r="B2649" i="34"/>
  <c r="B2655" i="34"/>
  <c r="B2661" i="34"/>
  <c r="B2667" i="34"/>
  <c r="E2667" i="34" s="1"/>
  <c r="F2667" i="34" s="1"/>
  <c r="B2673" i="34"/>
  <c r="B2679" i="34"/>
  <c r="B2685" i="34"/>
  <c r="B2691" i="34"/>
  <c r="B2697" i="34"/>
  <c r="B2703" i="34"/>
  <c r="B2709" i="34"/>
  <c r="B2715" i="34"/>
  <c r="B2721" i="34"/>
  <c r="B2727" i="34"/>
  <c r="B2733" i="34"/>
  <c r="B2739" i="34"/>
  <c r="B2745" i="34"/>
  <c r="B2751" i="34"/>
  <c r="B2757" i="34"/>
  <c r="B2763" i="34"/>
  <c r="B2769" i="34"/>
  <c r="B2775" i="34"/>
  <c r="B2781" i="34"/>
  <c r="B2787" i="34"/>
  <c r="B2793" i="34"/>
  <c r="B2799" i="34"/>
  <c r="E2799" i="34" s="1"/>
  <c r="F2799" i="34" s="1"/>
  <c r="B2805" i="34"/>
  <c r="B2811" i="34"/>
  <c r="B2817" i="34"/>
  <c r="B2823" i="34"/>
  <c r="B2829" i="34"/>
  <c r="B2835" i="34"/>
  <c r="B2841" i="34"/>
  <c r="B2847" i="34"/>
  <c r="B2853" i="34"/>
  <c r="E2853" i="34" s="1"/>
  <c r="F2853" i="34" s="1"/>
  <c r="B2859" i="34"/>
  <c r="B2865" i="34"/>
  <c r="B2871" i="34"/>
  <c r="E2871" i="34" s="1"/>
  <c r="F2871" i="34" s="1"/>
  <c r="B2877" i="34"/>
  <c r="E2877" i="34" s="1"/>
  <c r="F2877" i="34" s="1"/>
  <c r="D2890" i="34"/>
  <c r="E2890" i="34" s="1"/>
  <c r="F2890" i="34" s="1"/>
  <c r="D2905" i="34"/>
  <c r="E2905" i="34" s="1"/>
  <c r="F2905" i="34" s="1"/>
  <c r="B2915" i="34"/>
  <c r="B2921" i="34"/>
  <c r="E2960" i="34"/>
  <c r="F2960" i="34" s="1"/>
  <c r="C2969" i="34"/>
  <c r="C2971" i="34"/>
  <c r="E2971" i="34" s="1"/>
  <c r="F2971" i="34" s="1"/>
  <c r="B2971" i="34"/>
  <c r="E2978" i="34"/>
  <c r="F2978" i="34" s="1"/>
  <c r="D2980" i="34"/>
  <c r="C2980" i="34"/>
  <c r="B2980" i="34"/>
  <c r="C2995" i="34"/>
  <c r="B2995" i="34"/>
  <c r="E2995" i="34" s="1"/>
  <c r="F2995" i="34" s="1"/>
  <c r="D3031" i="34"/>
  <c r="E3044" i="34"/>
  <c r="F3044" i="34" s="1"/>
  <c r="D3055" i="34"/>
  <c r="E3055" i="34" s="1"/>
  <c r="F3055" i="34" s="1"/>
  <c r="E3068" i="34"/>
  <c r="F3068" i="34" s="1"/>
  <c r="D3079" i="34"/>
  <c r="E3092" i="34"/>
  <c r="F3092" i="34" s="1"/>
  <c r="D3103" i="34"/>
  <c r="E3103" i="34" s="1"/>
  <c r="F3103" i="34" s="1"/>
  <c r="E3116" i="34"/>
  <c r="F3116" i="34" s="1"/>
  <c r="E3125" i="34"/>
  <c r="F3125" i="34" s="1"/>
  <c r="D3127" i="34"/>
  <c r="D3151" i="34"/>
  <c r="E3151" i="34" s="1"/>
  <c r="F3151" i="34" s="1"/>
  <c r="E3173" i="34"/>
  <c r="F3173" i="34" s="1"/>
  <c r="D3175" i="34"/>
  <c r="E3175" i="34" s="1"/>
  <c r="F3175" i="34" s="1"/>
  <c r="D3199" i="34"/>
  <c r="D3223" i="34"/>
  <c r="E3419" i="34"/>
  <c r="F3419" i="34" s="1"/>
  <c r="E2882" i="34"/>
  <c r="F2882" i="34" s="1"/>
  <c r="E2894" i="34"/>
  <c r="F2894" i="34" s="1"/>
  <c r="C2908" i="34"/>
  <c r="E2908" i="34" s="1"/>
  <c r="F2908" i="34" s="1"/>
  <c r="B2908" i="34"/>
  <c r="E2912" i="34"/>
  <c r="F2912" i="34" s="1"/>
  <c r="C2915" i="34"/>
  <c r="E2915" i="34" s="1"/>
  <c r="F2915" i="34" s="1"/>
  <c r="C2921" i="34"/>
  <c r="E2921" i="34" s="1"/>
  <c r="F2921" i="34" s="1"/>
  <c r="D2957" i="34"/>
  <c r="B2957" i="34"/>
  <c r="D2962" i="34"/>
  <c r="E2962" i="34" s="1"/>
  <c r="F2962" i="34" s="1"/>
  <c r="C2962" i="34"/>
  <c r="B2962" i="34"/>
  <c r="C3025" i="34"/>
  <c r="E3025" i="34" s="1"/>
  <c r="F3025" i="34" s="1"/>
  <c r="B3025" i="34"/>
  <c r="E3136" i="34"/>
  <c r="F3136" i="34" s="1"/>
  <c r="E3184" i="34"/>
  <c r="F3184" i="34" s="1"/>
  <c r="E3246" i="34"/>
  <c r="F3246" i="34" s="1"/>
  <c r="E3255" i="34"/>
  <c r="F3255" i="34" s="1"/>
  <c r="E3303" i="34"/>
  <c r="F3303" i="34" s="1"/>
  <c r="E3403" i="34"/>
  <c r="F3403" i="34" s="1"/>
  <c r="C2923" i="34"/>
  <c r="B2923" i="34"/>
  <c r="D2933" i="34"/>
  <c r="B2933" i="34"/>
  <c r="D2945" i="34"/>
  <c r="B2945" i="34"/>
  <c r="C2959" i="34"/>
  <c r="B2959" i="34"/>
  <c r="C3001" i="34"/>
  <c r="B3001" i="34"/>
  <c r="C3049" i="34"/>
  <c r="B3049" i="34"/>
  <c r="C3073" i="34"/>
  <c r="B3073" i="34"/>
  <c r="C3097" i="34"/>
  <c r="B3097" i="34"/>
  <c r="C3121" i="34"/>
  <c r="B3121" i="34"/>
  <c r="C3145" i="34"/>
  <c r="B3145" i="34"/>
  <c r="C3169" i="34"/>
  <c r="B3169" i="34"/>
  <c r="C3193" i="34"/>
  <c r="B3193" i="34"/>
  <c r="C3217" i="34"/>
  <c r="B3217" i="34"/>
  <c r="E3406" i="34"/>
  <c r="F3406" i="34" s="1"/>
  <c r="E3414" i="34"/>
  <c r="F3414" i="34" s="1"/>
  <c r="C2444" i="34"/>
  <c r="C2450" i="34"/>
  <c r="C2456" i="34"/>
  <c r="C2462" i="34"/>
  <c r="E2462" i="34" s="1"/>
  <c r="F2462" i="34" s="1"/>
  <c r="C2474" i="34"/>
  <c r="C2480" i="34"/>
  <c r="C2486" i="34"/>
  <c r="C2492" i="34"/>
  <c r="C2498" i="34"/>
  <c r="C2504" i="34"/>
  <c r="C2510" i="34"/>
  <c r="C2516" i="34"/>
  <c r="C2522" i="34"/>
  <c r="C2528" i="34"/>
  <c r="C2534" i="34"/>
  <c r="C2540" i="34"/>
  <c r="C2546" i="34"/>
  <c r="C2552" i="34"/>
  <c r="C2558" i="34"/>
  <c r="E2558" i="34" s="1"/>
  <c r="F2558" i="34" s="1"/>
  <c r="C2564" i="34"/>
  <c r="C2570" i="34"/>
  <c r="C2576" i="34"/>
  <c r="C2582" i="34"/>
  <c r="C2588" i="34"/>
  <c r="C2594" i="34"/>
  <c r="C2600" i="34"/>
  <c r="C2606" i="34"/>
  <c r="C2612" i="34"/>
  <c r="C2618" i="34"/>
  <c r="C2624" i="34"/>
  <c r="C2654" i="34"/>
  <c r="C2660" i="34"/>
  <c r="C2666" i="34"/>
  <c r="C2672" i="34"/>
  <c r="C2678" i="34"/>
  <c r="C2684" i="34"/>
  <c r="C2690" i="34"/>
  <c r="C2696" i="34"/>
  <c r="C2702" i="34"/>
  <c r="C2708" i="34"/>
  <c r="C2714" i="34"/>
  <c r="C2720" i="34"/>
  <c r="C2726" i="34"/>
  <c r="E2726" i="34" s="1"/>
  <c r="F2726" i="34" s="1"/>
  <c r="C2732" i="34"/>
  <c r="C2738" i="34"/>
  <c r="E2738" i="34" s="1"/>
  <c r="F2738" i="34" s="1"/>
  <c r="C2744" i="34"/>
  <c r="C2750" i="34"/>
  <c r="C2756" i="34"/>
  <c r="C2762" i="34"/>
  <c r="C2768" i="34"/>
  <c r="C2774" i="34"/>
  <c r="C2780" i="34"/>
  <c r="C2786" i="34"/>
  <c r="E2786" i="34" s="1"/>
  <c r="F2786" i="34" s="1"/>
  <c r="C2792" i="34"/>
  <c r="C2798" i="34"/>
  <c r="E2798" i="34" s="1"/>
  <c r="F2798" i="34" s="1"/>
  <c r="C2804" i="34"/>
  <c r="C2810" i="34"/>
  <c r="C2816" i="34"/>
  <c r="C2822" i="34"/>
  <c r="C2828" i="34"/>
  <c r="C2834" i="34"/>
  <c r="C2840" i="34"/>
  <c r="C2846" i="34"/>
  <c r="E2846" i="34" s="1"/>
  <c r="F2846" i="34" s="1"/>
  <c r="C2852" i="34"/>
  <c r="C2858" i="34"/>
  <c r="E2858" i="34" s="1"/>
  <c r="F2858" i="34" s="1"/>
  <c r="C2864" i="34"/>
  <c r="E2864" i="34" s="1"/>
  <c r="F2864" i="34" s="1"/>
  <c r="C2870" i="34"/>
  <c r="E2870" i="34" s="1"/>
  <c r="F2870" i="34" s="1"/>
  <c r="C2876" i="34"/>
  <c r="E2876" i="34" s="1"/>
  <c r="F2876" i="34" s="1"/>
  <c r="D2881" i="34"/>
  <c r="E2881" i="34" s="1"/>
  <c r="F2881" i="34" s="1"/>
  <c r="C2885" i="34"/>
  <c r="D2893" i="34"/>
  <c r="E2893" i="34" s="1"/>
  <c r="F2893" i="34" s="1"/>
  <c r="C2897" i="34"/>
  <c r="E2897" i="34" s="1"/>
  <c r="F2897" i="34" s="1"/>
  <c r="D2911" i="34"/>
  <c r="E2911" i="34" s="1"/>
  <c r="F2911" i="34" s="1"/>
  <c r="B2917" i="34"/>
  <c r="D2923" i="34"/>
  <c r="D2926" i="34"/>
  <c r="C2926" i="34"/>
  <c r="B2926" i="34"/>
  <c r="C2933" i="34"/>
  <c r="C2935" i="34"/>
  <c r="B2935" i="34"/>
  <c r="D2938" i="34"/>
  <c r="C2938" i="34"/>
  <c r="B2938" i="34"/>
  <c r="C2945" i="34"/>
  <c r="C2947" i="34"/>
  <c r="B2947" i="34"/>
  <c r="D2950" i="34"/>
  <c r="C2950" i="34"/>
  <c r="B2950" i="34"/>
  <c r="D2959" i="34"/>
  <c r="C2977" i="34"/>
  <c r="B2977" i="34"/>
  <c r="E2984" i="34"/>
  <c r="F2984" i="34" s="1"/>
  <c r="D2986" i="34"/>
  <c r="C2986" i="34"/>
  <c r="B2986" i="34"/>
  <c r="D3001" i="34"/>
  <c r="C3007" i="34"/>
  <c r="B3007" i="34"/>
  <c r="C3013" i="34"/>
  <c r="B3013" i="34"/>
  <c r="C3019" i="34"/>
  <c r="B3019" i="34"/>
  <c r="E3038" i="34"/>
  <c r="F3038" i="34" s="1"/>
  <c r="D3049" i="34"/>
  <c r="E3062" i="34"/>
  <c r="F3062" i="34" s="1"/>
  <c r="D3073" i="34"/>
  <c r="E3073" i="34" s="1"/>
  <c r="F3073" i="34" s="1"/>
  <c r="E3086" i="34"/>
  <c r="F3086" i="34" s="1"/>
  <c r="D3097" i="34"/>
  <c r="E3097" i="34" s="1"/>
  <c r="F3097" i="34" s="1"/>
  <c r="E3110" i="34"/>
  <c r="F3110" i="34" s="1"/>
  <c r="D3121" i="34"/>
  <c r="E3121" i="34" s="1"/>
  <c r="F3121" i="34" s="1"/>
  <c r="E3143" i="34"/>
  <c r="F3143" i="34" s="1"/>
  <c r="D3145" i="34"/>
  <c r="D3169" i="34"/>
  <c r="E3169" i="34" s="1"/>
  <c r="F3169" i="34" s="1"/>
  <c r="D3193" i="34"/>
  <c r="D3217" i="34"/>
  <c r="E3217" i="34" s="1"/>
  <c r="F3217" i="34" s="1"/>
  <c r="E3275" i="34"/>
  <c r="F3275" i="34" s="1"/>
  <c r="E3313" i="34"/>
  <c r="F3313" i="34" s="1"/>
  <c r="E3347" i="34"/>
  <c r="F3347" i="34" s="1"/>
  <c r="E3385" i="34"/>
  <c r="F3385" i="34" s="1"/>
  <c r="B2671" i="34"/>
  <c r="B2677" i="34"/>
  <c r="B2683" i="34"/>
  <c r="B2689" i="34"/>
  <c r="B2695" i="34"/>
  <c r="B2701" i="34"/>
  <c r="B2707" i="34"/>
  <c r="B2713" i="34"/>
  <c r="B2719" i="34"/>
  <c r="B2725" i="34"/>
  <c r="B2731" i="34"/>
  <c r="B2737" i="34"/>
  <c r="B2743" i="34"/>
  <c r="B2749" i="34"/>
  <c r="B2755" i="34"/>
  <c r="B2761" i="34"/>
  <c r="E2761" i="34" s="1"/>
  <c r="F2761" i="34" s="1"/>
  <c r="B2767" i="34"/>
  <c r="B2773" i="34"/>
  <c r="B2779" i="34"/>
  <c r="B2785" i="34"/>
  <c r="B2791" i="34"/>
  <c r="B2797" i="34"/>
  <c r="B2803" i="34"/>
  <c r="B2809" i="34"/>
  <c r="B2815" i="34"/>
  <c r="B2821" i="34"/>
  <c r="B2827" i="34"/>
  <c r="E2827" i="34" s="1"/>
  <c r="F2827" i="34" s="1"/>
  <c r="B2833" i="34"/>
  <c r="B2839" i="34"/>
  <c r="B2845" i="34"/>
  <c r="E2845" i="34" s="1"/>
  <c r="F2845" i="34" s="1"/>
  <c r="B2851" i="34"/>
  <c r="E2851" i="34" s="1"/>
  <c r="F2851" i="34" s="1"/>
  <c r="B2857" i="34"/>
  <c r="E2857" i="34" s="1"/>
  <c r="F2857" i="34" s="1"/>
  <c r="B2863" i="34"/>
  <c r="E2863" i="34" s="1"/>
  <c r="F2863" i="34" s="1"/>
  <c r="B2869" i="34"/>
  <c r="E2869" i="34" s="1"/>
  <c r="F2869" i="34" s="1"/>
  <c r="B2875" i="34"/>
  <c r="C2914" i="34"/>
  <c r="E2914" i="34" s="1"/>
  <c r="F2914" i="34" s="1"/>
  <c r="B2914" i="34"/>
  <c r="D2917" i="34"/>
  <c r="C2920" i="34"/>
  <c r="E2920" i="34" s="1"/>
  <c r="F2920" i="34" s="1"/>
  <c r="B2920" i="34"/>
  <c r="D2935" i="34"/>
  <c r="D2947" i="34"/>
  <c r="D2977" i="34"/>
  <c r="D3007" i="34"/>
  <c r="E3007" i="34" s="1"/>
  <c r="F3007" i="34" s="1"/>
  <c r="D3013" i="34"/>
  <c r="D3019" i="34"/>
  <c r="E3019" i="34" s="1"/>
  <c r="F3019" i="34" s="1"/>
  <c r="E3226" i="34"/>
  <c r="F3226" i="34" s="1"/>
  <c r="E3465" i="34"/>
  <c r="F3465" i="34" s="1"/>
  <c r="C3043" i="34"/>
  <c r="B3043" i="34"/>
  <c r="C3067" i="34"/>
  <c r="B3067" i="34"/>
  <c r="C3091" i="34"/>
  <c r="B3091" i="34"/>
  <c r="C3115" i="34"/>
  <c r="B3115" i="34"/>
  <c r="C3139" i="34"/>
  <c r="B3139" i="34"/>
  <c r="C3163" i="34"/>
  <c r="B3163" i="34"/>
  <c r="C3187" i="34"/>
  <c r="B3187" i="34"/>
  <c r="C3211" i="34"/>
  <c r="B3211" i="34"/>
  <c r="C3235" i="34"/>
  <c r="B3235" i="34"/>
  <c r="E3235" i="34" s="1"/>
  <c r="F3235" i="34" s="1"/>
  <c r="E3256" i="34"/>
  <c r="F3256" i="34" s="1"/>
  <c r="E3304" i="34"/>
  <c r="F3304" i="34" s="1"/>
  <c r="E3396" i="34"/>
  <c r="F3396" i="34" s="1"/>
  <c r="E3444" i="34"/>
  <c r="F3444" i="34" s="1"/>
  <c r="E2903" i="34"/>
  <c r="F2903" i="34" s="1"/>
  <c r="D2963" i="34"/>
  <c r="E2963" i="34" s="1"/>
  <c r="F2963" i="34" s="1"/>
  <c r="B2963" i="34"/>
  <c r="D2968" i="34"/>
  <c r="C2968" i="34"/>
  <c r="B2968" i="34"/>
  <c r="C2983" i="34"/>
  <c r="E2983" i="34" s="1"/>
  <c r="F2983" i="34" s="1"/>
  <c r="B2983" i="34"/>
  <c r="E2990" i="34"/>
  <c r="F2990" i="34" s="1"/>
  <c r="D2992" i="34"/>
  <c r="C2992" i="34"/>
  <c r="B2992" i="34"/>
  <c r="E3032" i="34"/>
  <c r="F3032" i="34" s="1"/>
  <c r="D3043" i="34"/>
  <c r="E3056" i="34"/>
  <c r="F3056" i="34" s="1"/>
  <c r="E3065" i="34"/>
  <c r="F3065" i="34" s="1"/>
  <c r="D3067" i="34"/>
  <c r="E3080" i="34"/>
  <c r="F3080" i="34" s="1"/>
  <c r="D3091" i="34"/>
  <c r="E3104" i="34"/>
  <c r="F3104" i="34" s="1"/>
  <c r="D3115" i="34"/>
  <c r="E3115" i="34" s="1"/>
  <c r="F3115" i="34" s="1"/>
  <c r="E3137" i="34"/>
  <c r="F3137" i="34" s="1"/>
  <c r="D3139" i="34"/>
  <c r="D3163" i="34"/>
  <c r="D3187" i="34"/>
  <c r="D3211" i="34"/>
  <c r="E3240" i="34"/>
  <c r="F3240" i="34" s="1"/>
  <c r="E3242" i="34"/>
  <c r="F3242" i="34" s="1"/>
  <c r="E3407" i="34"/>
  <c r="F3407" i="34" s="1"/>
  <c r="C2965" i="34"/>
  <c r="B2965" i="34"/>
  <c r="E3273" i="34"/>
  <c r="F3273" i="34" s="1"/>
  <c r="E3369" i="34"/>
  <c r="F3369" i="34" s="1"/>
  <c r="E3415" i="34"/>
  <c r="F3415" i="34" s="1"/>
  <c r="E3479" i="34"/>
  <c r="F3479" i="34" s="1"/>
  <c r="D3534" i="34"/>
  <c r="E3534" i="34" s="1"/>
  <c r="F3534" i="34" s="1"/>
  <c r="C3534" i="34"/>
  <c r="B3534" i="34"/>
  <c r="D3546" i="34"/>
  <c r="C3546" i="34"/>
  <c r="B3546" i="34"/>
  <c r="D3560" i="34"/>
  <c r="E3560" i="34" s="1"/>
  <c r="F3560" i="34" s="1"/>
  <c r="C3560" i="34"/>
  <c r="B3560" i="34"/>
  <c r="D3588" i="34"/>
  <c r="C3588" i="34"/>
  <c r="B3588" i="34"/>
  <c r="D3618" i="34"/>
  <c r="E3618" i="34" s="1"/>
  <c r="F3618" i="34" s="1"/>
  <c r="C3618" i="34"/>
  <c r="B3618" i="34"/>
  <c r="D3966" i="34"/>
  <c r="C3966" i="34"/>
  <c r="B3966" i="34"/>
  <c r="D4345" i="34"/>
  <c r="C4345" i="34"/>
  <c r="B4345" i="34"/>
  <c r="C4356" i="34"/>
  <c r="B4356" i="34"/>
  <c r="D4356" i="34"/>
  <c r="E4356" i="34" s="1"/>
  <c r="F4356" i="34" s="1"/>
  <c r="B3241" i="34"/>
  <c r="E3241" i="34" s="1"/>
  <c r="F3241" i="34" s="1"/>
  <c r="B3247" i="34"/>
  <c r="B3253" i="34"/>
  <c r="E3253" i="34" s="1"/>
  <c r="F3253" i="34" s="1"/>
  <c r="D3254" i="34"/>
  <c r="E3254" i="34" s="1"/>
  <c r="F3254" i="34" s="1"/>
  <c r="B3259" i="34"/>
  <c r="E3259" i="34" s="1"/>
  <c r="F3259" i="34" s="1"/>
  <c r="D3260" i="34"/>
  <c r="E3260" i="34" s="1"/>
  <c r="F3260" i="34" s="1"/>
  <c r="B3265" i="34"/>
  <c r="E3265" i="34" s="1"/>
  <c r="F3265" i="34" s="1"/>
  <c r="D3266" i="34"/>
  <c r="E3266" i="34" s="1"/>
  <c r="F3266" i="34" s="1"/>
  <c r="B3271" i="34"/>
  <c r="E3271" i="34" s="1"/>
  <c r="F3271" i="34" s="1"/>
  <c r="D3272" i="34"/>
  <c r="E3272" i="34" s="1"/>
  <c r="F3272" i="34" s="1"/>
  <c r="B3277" i="34"/>
  <c r="E3277" i="34" s="1"/>
  <c r="F3277" i="34" s="1"/>
  <c r="D3278" i="34"/>
  <c r="E3278" i="34" s="1"/>
  <c r="F3278" i="34" s="1"/>
  <c r="B3283" i="34"/>
  <c r="E3283" i="34" s="1"/>
  <c r="F3283" i="34" s="1"/>
  <c r="D3284" i="34"/>
  <c r="E3284" i="34" s="1"/>
  <c r="F3284" i="34" s="1"/>
  <c r="B3289" i="34"/>
  <c r="E3289" i="34" s="1"/>
  <c r="F3289" i="34" s="1"/>
  <c r="D3290" i="34"/>
  <c r="E3290" i="34" s="1"/>
  <c r="F3290" i="34" s="1"/>
  <c r="B3295" i="34"/>
  <c r="E3295" i="34" s="1"/>
  <c r="F3295" i="34" s="1"/>
  <c r="D3296" i="34"/>
  <c r="E3296" i="34" s="1"/>
  <c r="F3296" i="34" s="1"/>
  <c r="B3301" i="34"/>
  <c r="E3301" i="34" s="1"/>
  <c r="F3301" i="34" s="1"/>
  <c r="D3302" i="34"/>
  <c r="E3302" i="34" s="1"/>
  <c r="F3302" i="34" s="1"/>
  <c r="B3307" i="34"/>
  <c r="E3307" i="34" s="1"/>
  <c r="F3307" i="34" s="1"/>
  <c r="D3308" i="34"/>
  <c r="E3308" i="34" s="1"/>
  <c r="F3308" i="34" s="1"/>
  <c r="B3313" i="34"/>
  <c r="D3314" i="34"/>
  <c r="E3314" i="34" s="1"/>
  <c r="F3314" i="34" s="1"/>
  <c r="B3319" i="34"/>
  <c r="E3319" i="34" s="1"/>
  <c r="F3319" i="34" s="1"/>
  <c r="D3320" i="34"/>
  <c r="E3320" i="34" s="1"/>
  <c r="F3320" i="34" s="1"/>
  <c r="B3325" i="34"/>
  <c r="E3325" i="34" s="1"/>
  <c r="F3325" i="34" s="1"/>
  <c r="D3326" i="34"/>
  <c r="E3326" i="34" s="1"/>
  <c r="F3326" i="34" s="1"/>
  <c r="B3331" i="34"/>
  <c r="E3331" i="34" s="1"/>
  <c r="F3331" i="34" s="1"/>
  <c r="D3332" i="34"/>
  <c r="E3332" i="34" s="1"/>
  <c r="F3332" i="34" s="1"/>
  <c r="B3337" i="34"/>
  <c r="E3337" i="34" s="1"/>
  <c r="F3337" i="34" s="1"/>
  <c r="D3338" i="34"/>
  <c r="E3338" i="34" s="1"/>
  <c r="F3338" i="34" s="1"/>
  <c r="B3343" i="34"/>
  <c r="E3343" i="34" s="1"/>
  <c r="F3343" i="34" s="1"/>
  <c r="D3344" i="34"/>
  <c r="E3344" i="34" s="1"/>
  <c r="F3344" i="34" s="1"/>
  <c r="B3349" i="34"/>
  <c r="E3349" i="34" s="1"/>
  <c r="F3349" i="34" s="1"/>
  <c r="D3350" i="34"/>
  <c r="E3350" i="34" s="1"/>
  <c r="F3350" i="34" s="1"/>
  <c r="B3355" i="34"/>
  <c r="E3355" i="34" s="1"/>
  <c r="F3355" i="34" s="1"/>
  <c r="D3356" i="34"/>
  <c r="E3356" i="34" s="1"/>
  <c r="F3356" i="34" s="1"/>
  <c r="B3361" i="34"/>
  <c r="E3361" i="34" s="1"/>
  <c r="F3361" i="34" s="1"/>
  <c r="D3362" i="34"/>
  <c r="E3362" i="34" s="1"/>
  <c r="F3362" i="34" s="1"/>
  <c r="B3367" i="34"/>
  <c r="E3367" i="34" s="1"/>
  <c r="F3367" i="34" s="1"/>
  <c r="D3368" i="34"/>
  <c r="E3368" i="34" s="1"/>
  <c r="F3368" i="34" s="1"/>
  <c r="B3373" i="34"/>
  <c r="E3373" i="34" s="1"/>
  <c r="F3373" i="34" s="1"/>
  <c r="D3374" i="34"/>
  <c r="E3374" i="34" s="1"/>
  <c r="F3374" i="34" s="1"/>
  <c r="B3379" i="34"/>
  <c r="E3379" i="34" s="1"/>
  <c r="F3379" i="34" s="1"/>
  <c r="D3380" i="34"/>
  <c r="E3380" i="34" s="1"/>
  <c r="F3380" i="34" s="1"/>
  <c r="B3385" i="34"/>
  <c r="D3386" i="34"/>
  <c r="E3386" i="34" s="1"/>
  <c r="F3386" i="34" s="1"/>
  <c r="B3391" i="34"/>
  <c r="D3392" i="34"/>
  <c r="E3392" i="34" s="1"/>
  <c r="F3392" i="34" s="1"/>
  <c r="B3397" i="34"/>
  <c r="D3398" i="34"/>
  <c r="E3398" i="34" s="1"/>
  <c r="F3398" i="34" s="1"/>
  <c r="B3403" i="34"/>
  <c r="D3404" i="34"/>
  <c r="E3404" i="34" s="1"/>
  <c r="F3404" i="34" s="1"/>
  <c r="B3409" i="34"/>
  <c r="D3410" i="34"/>
  <c r="E3410" i="34" s="1"/>
  <c r="F3410" i="34" s="1"/>
  <c r="B3415" i="34"/>
  <c r="D3416" i="34"/>
  <c r="E3416" i="34" s="1"/>
  <c r="F3416" i="34" s="1"/>
  <c r="B3421" i="34"/>
  <c r="D3422" i="34"/>
  <c r="E3422" i="34" s="1"/>
  <c r="F3422" i="34" s="1"/>
  <c r="B3427" i="34"/>
  <c r="D3428" i="34"/>
  <c r="E3428" i="34" s="1"/>
  <c r="F3428" i="34" s="1"/>
  <c r="B3433" i="34"/>
  <c r="D3434" i="34"/>
  <c r="E3434" i="34" s="1"/>
  <c r="F3434" i="34" s="1"/>
  <c r="B3439" i="34"/>
  <c r="D3440" i="34"/>
  <c r="E3440" i="34" s="1"/>
  <c r="F3440" i="34" s="1"/>
  <c r="B3445" i="34"/>
  <c r="D3446" i="34"/>
  <c r="E3446" i="34" s="1"/>
  <c r="F3446" i="34" s="1"/>
  <c r="B3451" i="34"/>
  <c r="D3452" i="34"/>
  <c r="E3452" i="34" s="1"/>
  <c r="F3452" i="34" s="1"/>
  <c r="B3457" i="34"/>
  <c r="E3457" i="34" s="1"/>
  <c r="F3457" i="34" s="1"/>
  <c r="D3458" i="34"/>
  <c r="E3458" i="34" s="1"/>
  <c r="F3458" i="34" s="1"/>
  <c r="B3463" i="34"/>
  <c r="D3464" i="34"/>
  <c r="E3464" i="34" s="1"/>
  <c r="F3464" i="34" s="1"/>
  <c r="D3468" i="34"/>
  <c r="E3468" i="34" s="1"/>
  <c r="F3468" i="34" s="1"/>
  <c r="D3472" i="34"/>
  <c r="E3472" i="34" s="1"/>
  <c r="F3472" i="34" s="1"/>
  <c r="D3482" i="34"/>
  <c r="E3482" i="34" s="1"/>
  <c r="F3482" i="34" s="1"/>
  <c r="B3492" i="34"/>
  <c r="D3496" i="34"/>
  <c r="E3496" i="34" s="1"/>
  <c r="F3496" i="34" s="1"/>
  <c r="D3506" i="34"/>
  <c r="E3506" i="34" s="1"/>
  <c r="F3506" i="34" s="1"/>
  <c r="B3516" i="34"/>
  <c r="E3539" i="34"/>
  <c r="F3539" i="34" s="1"/>
  <c r="E3551" i="34"/>
  <c r="F3551" i="34" s="1"/>
  <c r="D3562" i="34"/>
  <c r="E3562" i="34" s="1"/>
  <c r="F3562" i="34" s="1"/>
  <c r="C3562" i="34"/>
  <c r="E3569" i="34"/>
  <c r="F3569" i="34" s="1"/>
  <c r="D3586" i="34"/>
  <c r="C3586" i="34"/>
  <c r="D3612" i="34"/>
  <c r="C3612" i="34"/>
  <c r="B3612" i="34"/>
  <c r="E3649" i="34"/>
  <c r="F3649" i="34" s="1"/>
  <c r="C3391" i="34"/>
  <c r="E3391" i="34" s="1"/>
  <c r="F3391" i="34" s="1"/>
  <c r="C3397" i="34"/>
  <c r="E3397" i="34" s="1"/>
  <c r="F3397" i="34" s="1"/>
  <c r="C3403" i="34"/>
  <c r="C3409" i="34"/>
  <c r="E3409" i="34" s="1"/>
  <c r="F3409" i="34" s="1"/>
  <c r="C3415" i="34"/>
  <c r="C3421" i="34"/>
  <c r="E3421" i="34" s="1"/>
  <c r="F3421" i="34" s="1"/>
  <c r="C3427" i="34"/>
  <c r="E3427" i="34" s="1"/>
  <c r="F3427" i="34" s="1"/>
  <c r="C3433" i="34"/>
  <c r="E3433" i="34" s="1"/>
  <c r="F3433" i="34" s="1"/>
  <c r="C3439" i="34"/>
  <c r="E3439" i="34" s="1"/>
  <c r="F3439" i="34" s="1"/>
  <c r="C3445" i="34"/>
  <c r="E3445" i="34" s="1"/>
  <c r="F3445" i="34" s="1"/>
  <c r="C3451" i="34"/>
  <c r="E3451" i="34" s="1"/>
  <c r="F3451" i="34" s="1"/>
  <c r="C3457" i="34"/>
  <c r="C3463" i="34"/>
  <c r="E3463" i="34" s="1"/>
  <c r="F3463" i="34" s="1"/>
  <c r="E3489" i="34"/>
  <c r="F3489" i="34" s="1"/>
  <c r="C3492" i="34"/>
  <c r="E3492" i="34" s="1"/>
  <c r="F3492" i="34" s="1"/>
  <c r="E3513" i="34"/>
  <c r="F3513" i="34" s="1"/>
  <c r="C3516" i="34"/>
  <c r="E3516" i="34" s="1"/>
  <c r="F3516" i="34" s="1"/>
  <c r="D3528" i="34"/>
  <c r="C3528" i="34"/>
  <c r="D3536" i="34"/>
  <c r="C3536" i="34"/>
  <c r="D3548" i="34"/>
  <c r="C3548" i="34"/>
  <c r="D3564" i="34"/>
  <c r="C3564" i="34"/>
  <c r="B3564" i="34"/>
  <c r="D3594" i="34"/>
  <c r="E3594" i="34" s="1"/>
  <c r="F3594" i="34" s="1"/>
  <c r="C3594" i="34"/>
  <c r="B3594" i="34"/>
  <c r="D3600" i="34"/>
  <c r="C3600" i="34"/>
  <c r="B3600" i="34"/>
  <c r="D3606" i="34"/>
  <c r="C3606" i="34"/>
  <c r="B3606" i="34"/>
  <c r="E3653" i="34"/>
  <c r="F3653" i="34" s="1"/>
  <c r="E3670" i="34"/>
  <c r="F3670" i="34" s="1"/>
  <c r="B3390" i="34"/>
  <c r="E3390" i="34" s="1"/>
  <c r="F3390" i="34" s="1"/>
  <c r="B3396" i="34"/>
  <c r="B3402" i="34"/>
  <c r="E3402" i="34" s="1"/>
  <c r="F3402" i="34" s="1"/>
  <c r="B3408" i="34"/>
  <c r="B3414" i="34"/>
  <c r="B3420" i="34"/>
  <c r="E3420" i="34" s="1"/>
  <c r="F3420" i="34" s="1"/>
  <c r="B3426" i="34"/>
  <c r="E3426" i="34" s="1"/>
  <c r="F3426" i="34" s="1"/>
  <c r="B3432" i="34"/>
  <c r="E3432" i="34" s="1"/>
  <c r="F3432" i="34" s="1"/>
  <c r="B3438" i="34"/>
  <c r="E3438" i="34" s="1"/>
  <c r="F3438" i="34" s="1"/>
  <c r="B3444" i="34"/>
  <c r="B3450" i="34"/>
  <c r="E3450" i="34" s="1"/>
  <c r="F3450" i="34" s="1"/>
  <c r="B3456" i="34"/>
  <c r="E3456" i="34" s="1"/>
  <c r="F3456" i="34" s="1"/>
  <c r="B3462" i="34"/>
  <c r="E3462" i="34" s="1"/>
  <c r="F3462" i="34" s="1"/>
  <c r="B3478" i="34"/>
  <c r="E3485" i="34"/>
  <c r="F3485" i="34" s="1"/>
  <c r="B3488" i="34"/>
  <c r="E3488" i="34" s="1"/>
  <c r="F3488" i="34" s="1"/>
  <c r="B3502" i="34"/>
  <c r="E3502" i="34" s="1"/>
  <c r="F3502" i="34" s="1"/>
  <c r="E3509" i="34"/>
  <c r="F3509" i="34" s="1"/>
  <c r="B3512" i="34"/>
  <c r="E3512" i="34" s="1"/>
  <c r="F3512" i="34" s="1"/>
  <c r="B3528" i="34"/>
  <c r="E3531" i="34"/>
  <c r="F3531" i="34" s="1"/>
  <c r="B3536" i="34"/>
  <c r="E3541" i="34"/>
  <c r="F3541" i="34" s="1"/>
  <c r="B3548" i="34"/>
  <c r="E3604" i="34"/>
  <c r="F3604" i="34" s="1"/>
  <c r="E3637" i="34"/>
  <c r="F3637" i="34" s="1"/>
  <c r="D3664" i="34"/>
  <c r="C3664" i="34"/>
  <c r="B3664" i="34"/>
  <c r="C3720" i="34"/>
  <c r="D3720" i="34"/>
  <c r="B3720" i="34"/>
  <c r="D4274" i="34"/>
  <c r="C4274" i="34"/>
  <c r="B4274" i="34"/>
  <c r="D3538" i="34"/>
  <c r="C3538" i="34"/>
  <c r="D3550" i="34"/>
  <c r="E3550" i="34" s="1"/>
  <c r="F3550" i="34" s="1"/>
  <c r="C3550" i="34"/>
  <c r="D3566" i="34"/>
  <c r="C3566" i="34"/>
  <c r="B3566" i="34"/>
  <c r="E3641" i="34"/>
  <c r="F3641" i="34" s="1"/>
  <c r="C3738" i="34"/>
  <c r="D3738" i="34"/>
  <c r="E3738" i="34" s="1"/>
  <c r="F3738" i="34" s="1"/>
  <c r="B3738" i="34"/>
  <c r="D3864" i="34"/>
  <c r="C3864" i="34"/>
  <c r="B3864" i="34"/>
  <c r="B2975" i="34"/>
  <c r="E2975" i="34" s="1"/>
  <c r="F2975" i="34" s="1"/>
  <c r="B2981" i="34"/>
  <c r="E2981" i="34" s="1"/>
  <c r="F2981" i="34" s="1"/>
  <c r="B2987" i="34"/>
  <c r="E2987" i="34" s="1"/>
  <c r="F2987" i="34" s="1"/>
  <c r="B2993" i="34"/>
  <c r="E2993" i="34" s="1"/>
  <c r="F2993" i="34" s="1"/>
  <c r="B2999" i="34"/>
  <c r="E2999" i="34" s="1"/>
  <c r="F2999" i="34" s="1"/>
  <c r="B3005" i="34"/>
  <c r="E3005" i="34" s="1"/>
  <c r="F3005" i="34" s="1"/>
  <c r="B3011" i="34"/>
  <c r="E3011" i="34" s="1"/>
  <c r="F3011" i="34" s="1"/>
  <c r="B3017" i="34"/>
  <c r="E3017" i="34" s="1"/>
  <c r="F3017" i="34" s="1"/>
  <c r="B3023" i="34"/>
  <c r="E3023" i="34" s="1"/>
  <c r="F3023" i="34" s="1"/>
  <c r="B3029" i="34"/>
  <c r="E3029" i="34" s="1"/>
  <c r="F3029" i="34" s="1"/>
  <c r="B3035" i="34"/>
  <c r="E3035" i="34" s="1"/>
  <c r="F3035" i="34" s="1"/>
  <c r="B3041" i="34"/>
  <c r="E3041" i="34" s="1"/>
  <c r="F3041" i="34" s="1"/>
  <c r="B3047" i="34"/>
  <c r="E3047" i="34" s="1"/>
  <c r="F3047" i="34" s="1"/>
  <c r="B3053" i="34"/>
  <c r="E3053" i="34" s="1"/>
  <c r="F3053" i="34" s="1"/>
  <c r="B3059" i="34"/>
  <c r="E3059" i="34" s="1"/>
  <c r="F3059" i="34" s="1"/>
  <c r="B3065" i="34"/>
  <c r="B3071" i="34"/>
  <c r="E3071" i="34" s="1"/>
  <c r="F3071" i="34" s="1"/>
  <c r="B3077" i="34"/>
  <c r="E3077" i="34" s="1"/>
  <c r="F3077" i="34" s="1"/>
  <c r="B3083" i="34"/>
  <c r="E3083" i="34" s="1"/>
  <c r="F3083" i="34" s="1"/>
  <c r="B3089" i="34"/>
  <c r="E3089" i="34" s="1"/>
  <c r="F3089" i="34" s="1"/>
  <c r="B3095" i="34"/>
  <c r="E3095" i="34" s="1"/>
  <c r="F3095" i="34" s="1"/>
  <c r="B3101" i="34"/>
  <c r="E3101" i="34" s="1"/>
  <c r="F3101" i="34" s="1"/>
  <c r="B3107" i="34"/>
  <c r="E3107" i="34" s="1"/>
  <c r="F3107" i="34" s="1"/>
  <c r="B3113" i="34"/>
  <c r="E3113" i="34" s="1"/>
  <c r="F3113" i="34" s="1"/>
  <c r="B3119" i="34"/>
  <c r="E3119" i="34" s="1"/>
  <c r="F3119" i="34" s="1"/>
  <c r="B3125" i="34"/>
  <c r="B3131" i="34"/>
  <c r="E3131" i="34" s="1"/>
  <c r="F3131" i="34" s="1"/>
  <c r="B3137" i="34"/>
  <c r="B3143" i="34"/>
  <c r="B3149" i="34"/>
  <c r="E3149" i="34" s="1"/>
  <c r="F3149" i="34" s="1"/>
  <c r="B3155" i="34"/>
  <c r="E3155" i="34" s="1"/>
  <c r="F3155" i="34" s="1"/>
  <c r="B3161" i="34"/>
  <c r="E3161" i="34" s="1"/>
  <c r="F3161" i="34" s="1"/>
  <c r="B3167" i="34"/>
  <c r="E3167" i="34" s="1"/>
  <c r="F3167" i="34" s="1"/>
  <c r="B3173" i="34"/>
  <c r="B3179" i="34"/>
  <c r="E3179" i="34" s="1"/>
  <c r="F3179" i="34" s="1"/>
  <c r="B3185" i="34"/>
  <c r="E3185" i="34" s="1"/>
  <c r="F3185" i="34" s="1"/>
  <c r="B3191" i="34"/>
  <c r="E3191" i="34" s="1"/>
  <c r="F3191" i="34" s="1"/>
  <c r="B3197" i="34"/>
  <c r="E3197" i="34" s="1"/>
  <c r="F3197" i="34" s="1"/>
  <c r="B3203" i="34"/>
  <c r="E3203" i="34" s="1"/>
  <c r="F3203" i="34" s="1"/>
  <c r="B3209" i="34"/>
  <c r="E3209" i="34" s="1"/>
  <c r="F3209" i="34" s="1"/>
  <c r="B3215" i="34"/>
  <c r="E3215" i="34" s="1"/>
  <c r="F3215" i="34" s="1"/>
  <c r="B3221" i="34"/>
  <c r="E3221" i="34" s="1"/>
  <c r="F3221" i="34" s="1"/>
  <c r="B3227" i="34"/>
  <c r="E3227" i="34" s="1"/>
  <c r="F3227" i="34" s="1"/>
  <c r="B3233" i="34"/>
  <c r="E3233" i="34" s="1"/>
  <c r="F3233" i="34" s="1"/>
  <c r="B3239" i="34"/>
  <c r="E3239" i="34" s="1"/>
  <c r="F3239" i="34" s="1"/>
  <c r="B3245" i="34"/>
  <c r="B3251" i="34"/>
  <c r="E3251" i="34" s="1"/>
  <c r="F3251" i="34" s="1"/>
  <c r="B3257" i="34"/>
  <c r="E3257" i="34" s="1"/>
  <c r="F3257" i="34" s="1"/>
  <c r="B3263" i="34"/>
  <c r="E3263" i="34" s="1"/>
  <c r="F3263" i="34" s="1"/>
  <c r="B3269" i="34"/>
  <c r="E3269" i="34" s="1"/>
  <c r="F3269" i="34" s="1"/>
  <c r="B3275" i="34"/>
  <c r="B3281" i="34"/>
  <c r="E3281" i="34" s="1"/>
  <c r="F3281" i="34" s="1"/>
  <c r="B3287" i="34"/>
  <c r="E3287" i="34" s="1"/>
  <c r="F3287" i="34" s="1"/>
  <c r="B3293" i="34"/>
  <c r="B3299" i="34"/>
  <c r="E3299" i="34" s="1"/>
  <c r="F3299" i="34" s="1"/>
  <c r="B3305" i="34"/>
  <c r="E3305" i="34" s="1"/>
  <c r="F3305" i="34" s="1"/>
  <c r="B3311" i="34"/>
  <c r="E3311" i="34" s="1"/>
  <c r="F3311" i="34" s="1"/>
  <c r="B3317" i="34"/>
  <c r="B3323" i="34"/>
  <c r="E3323" i="34" s="1"/>
  <c r="F3323" i="34" s="1"/>
  <c r="B3329" i="34"/>
  <c r="E3329" i="34" s="1"/>
  <c r="F3329" i="34" s="1"/>
  <c r="B3335" i="34"/>
  <c r="E3335" i="34" s="1"/>
  <c r="F3335" i="34" s="1"/>
  <c r="B3341" i="34"/>
  <c r="E3341" i="34" s="1"/>
  <c r="F3341" i="34" s="1"/>
  <c r="B3347" i="34"/>
  <c r="B3353" i="34"/>
  <c r="E3353" i="34" s="1"/>
  <c r="F3353" i="34" s="1"/>
  <c r="B3359" i="34"/>
  <c r="E3359" i="34" s="1"/>
  <c r="F3359" i="34" s="1"/>
  <c r="B3365" i="34"/>
  <c r="B3371" i="34"/>
  <c r="E3371" i="34" s="1"/>
  <c r="F3371" i="34" s="1"/>
  <c r="B3377" i="34"/>
  <c r="E3377" i="34" s="1"/>
  <c r="F3377" i="34" s="1"/>
  <c r="B3383" i="34"/>
  <c r="E3383" i="34" s="1"/>
  <c r="F3383" i="34" s="1"/>
  <c r="B3389" i="34"/>
  <c r="B3395" i="34"/>
  <c r="E3395" i="34" s="1"/>
  <c r="F3395" i="34" s="1"/>
  <c r="B3401" i="34"/>
  <c r="E3401" i="34" s="1"/>
  <c r="F3401" i="34" s="1"/>
  <c r="B3407" i="34"/>
  <c r="B3413" i="34"/>
  <c r="E3413" i="34" s="1"/>
  <c r="F3413" i="34" s="1"/>
  <c r="B3419" i="34"/>
  <c r="B3425" i="34"/>
  <c r="E3425" i="34" s="1"/>
  <c r="F3425" i="34" s="1"/>
  <c r="B3431" i="34"/>
  <c r="E3431" i="34" s="1"/>
  <c r="F3431" i="34" s="1"/>
  <c r="B3437" i="34"/>
  <c r="E3437" i="34" s="1"/>
  <c r="F3437" i="34" s="1"/>
  <c r="B3443" i="34"/>
  <c r="E3443" i="34" s="1"/>
  <c r="F3443" i="34" s="1"/>
  <c r="B3449" i="34"/>
  <c r="E3449" i="34" s="1"/>
  <c r="F3449" i="34" s="1"/>
  <c r="B3455" i="34"/>
  <c r="E3455" i="34" s="1"/>
  <c r="F3455" i="34" s="1"/>
  <c r="B3461" i="34"/>
  <c r="E3461" i="34" s="1"/>
  <c r="F3461" i="34" s="1"/>
  <c r="E3471" i="34"/>
  <c r="F3471" i="34" s="1"/>
  <c r="C3474" i="34"/>
  <c r="E3474" i="34" s="1"/>
  <c r="F3474" i="34" s="1"/>
  <c r="C3491" i="34"/>
  <c r="E3495" i="34"/>
  <c r="F3495" i="34" s="1"/>
  <c r="C3498" i="34"/>
  <c r="E3498" i="34" s="1"/>
  <c r="F3498" i="34" s="1"/>
  <c r="C3515" i="34"/>
  <c r="D3518" i="34"/>
  <c r="C3518" i="34"/>
  <c r="E3525" i="34"/>
  <c r="F3525" i="34" s="1"/>
  <c r="D3530" i="34"/>
  <c r="E3530" i="34" s="1"/>
  <c r="F3530" i="34" s="1"/>
  <c r="C3530" i="34"/>
  <c r="B3538" i="34"/>
  <c r="E3543" i="34"/>
  <c r="F3543" i="34" s="1"/>
  <c r="B3550" i="34"/>
  <c r="E3557" i="34"/>
  <c r="F3557" i="34" s="1"/>
  <c r="D3568" i="34"/>
  <c r="C3568" i="34"/>
  <c r="E3625" i="34"/>
  <c r="F3625" i="34" s="1"/>
  <c r="E3635" i="34"/>
  <c r="F3635" i="34" s="1"/>
  <c r="D3930" i="34"/>
  <c r="C3930" i="34"/>
  <c r="B3930" i="34"/>
  <c r="D3491" i="34"/>
  <c r="D3515" i="34"/>
  <c r="E3515" i="34" s="1"/>
  <c r="F3515" i="34" s="1"/>
  <c r="D3524" i="34"/>
  <c r="C3524" i="34"/>
  <c r="E3533" i="34"/>
  <c r="F3533" i="34" s="1"/>
  <c r="D3540" i="34"/>
  <c r="C3540" i="34"/>
  <c r="B3540" i="34"/>
  <c r="D3552" i="34"/>
  <c r="E3552" i="34" s="1"/>
  <c r="F3552" i="34" s="1"/>
  <c r="C3552" i="34"/>
  <c r="B3552" i="34"/>
  <c r="D3570" i="34"/>
  <c r="C3570" i="34"/>
  <c r="B3570" i="34"/>
  <c r="E3581" i="34"/>
  <c r="F3581" i="34" s="1"/>
  <c r="E3629" i="34"/>
  <c r="F3629" i="34" s="1"/>
  <c r="D3654" i="34"/>
  <c r="C3654" i="34"/>
  <c r="B3654" i="34"/>
  <c r="B2998" i="34"/>
  <c r="B3004" i="34"/>
  <c r="B3010" i="34"/>
  <c r="B3016" i="34"/>
  <c r="B3022" i="34"/>
  <c r="B3028" i="34"/>
  <c r="B3034" i="34"/>
  <c r="B3040" i="34"/>
  <c r="B3046" i="34"/>
  <c r="B3052" i="34"/>
  <c r="B3058" i="34"/>
  <c r="B3064" i="34"/>
  <c r="B3070" i="34"/>
  <c r="B3076" i="34"/>
  <c r="B3082" i="34"/>
  <c r="B3088" i="34"/>
  <c r="B3094" i="34"/>
  <c r="B3100" i="34"/>
  <c r="B3106" i="34"/>
  <c r="B3112" i="34"/>
  <c r="B3118" i="34"/>
  <c r="B3124" i="34"/>
  <c r="E3124" i="34" s="1"/>
  <c r="F3124" i="34" s="1"/>
  <c r="B3130" i="34"/>
  <c r="B3136" i="34"/>
  <c r="B3142" i="34"/>
  <c r="B3148" i="34"/>
  <c r="B3154" i="34"/>
  <c r="B3160" i="34"/>
  <c r="B3166" i="34"/>
  <c r="B3172" i="34"/>
  <c r="B3178" i="34"/>
  <c r="B3184" i="34"/>
  <c r="B3190" i="34"/>
  <c r="B3196" i="34"/>
  <c r="B3202" i="34"/>
  <c r="B3208" i="34"/>
  <c r="B3214" i="34"/>
  <c r="B3220" i="34"/>
  <c r="E3220" i="34" s="1"/>
  <c r="F3220" i="34" s="1"/>
  <c r="B3226" i="34"/>
  <c r="B3232" i="34"/>
  <c r="B3238" i="34"/>
  <c r="B3244" i="34"/>
  <c r="B3250" i="34"/>
  <c r="B3256" i="34"/>
  <c r="B3262" i="34"/>
  <c r="B3268" i="34"/>
  <c r="B3274" i="34"/>
  <c r="B3280" i="34"/>
  <c r="B3286" i="34"/>
  <c r="B3292" i="34"/>
  <c r="B3298" i="34"/>
  <c r="B3304" i="34"/>
  <c r="B3310" i="34"/>
  <c r="B3316" i="34"/>
  <c r="B3322" i="34"/>
  <c r="B3328" i="34"/>
  <c r="B3334" i="34"/>
  <c r="B3340" i="34"/>
  <c r="B3346" i="34"/>
  <c r="B3352" i="34"/>
  <c r="B3358" i="34"/>
  <c r="B3364" i="34"/>
  <c r="B3370" i="34"/>
  <c r="B3376" i="34"/>
  <c r="B3382" i="34"/>
  <c r="B3388" i="34"/>
  <c r="B3394" i="34"/>
  <c r="B3400" i="34"/>
  <c r="B3406" i="34"/>
  <c r="B3412" i="34"/>
  <c r="B3418" i="34"/>
  <c r="B3424" i="34"/>
  <c r="B3430" i="34"/>
  <c r="B3436" i="34"/>
  <c r="B3442" i="34"/>
  <c r="B3448" i="34"/>
  <c r="B3454" i="34"/>
  <c r="B3460" i="34"/>
  <c r="B3480" i="34"/>
  <c r="B3504" i="34"/>
  <c r="E3504" i="34" s="1"/>
  <c r="F3504" i="34" s="1"/>
  <c r="E3521" i="34"/>
  <c r="F3521" i="34" s="1"/>
  <c r="B3524" i="34"/>
  <c r="E3545" i="34"/>
  <c r="F3545" i="34" s="1"/>
  <c r="E3613" i="34"/>
  <c r="F3613" i="34" s="1"/>
  <c r="D3648" i="34"/>
  <c r="E3648" i="34" s="1"/>
  <c r="F3648" i="34" s="1"/>
  <c r="C3648" i="34"/>
  <c r="B3648" i="34"/>
  <c r="E3733" i="34"/>
  <c r="F3733" i="34" s="1"/>
  <c r="C2998" i="34"/>
  <c r="E2998" i="34" s="1"/>
  <c r="F2998" i="34" s="1"/>
  <c r="C3004" i="34"/>
  <c r="E3004" i="34" s="1"/>
  <c r="F3004" i="34" s="1"/>
  <c r="C3010" i="34"/>
  <c r="E3010" i="34" s="1"/>
  <c r="F3010" i="34" s="1"/>
  <c r="C3016" i="34"/>
  <c r="E3016" i="34" s="1"/>
  <c r="F3016" i="34" s="1"/>
  <c r="C3022" i="34"/>
  <c r="E3022" i="34" s="1"/>
  <c r="F3022" i="34" s="1"/>
  <c r="C3028" i="34"/>
  <c r="E3028" i="34" s="1"/>
  <c r="F3028" i="34" s="1"/>
  <c r="C3034" i="34"/>
  <c r="E3034" i="34" s="1"/>
  <c r="F3034" i="34" s="1"/>
  <c r="C3040" i="34"/>
  <c r="E3040" i="34" s="1"/>
  <c r="F3040" i="34" s="1"/>
  <c r="C3046" i="34"/>
  <c r="E3046" i="34" s="1"/>
  <c r="F3046" i="34" s="1"/>
  <c r="C3052" i="34"/>
  <c r="E3052" i="34" s="1"/>
  <c r="F3052" i="34" s="1"/>
  <c r="C3058" i="34"/>
  <c r="E3058" i="34" s="1"/>
  <c r="F3058" i="34" s="1"/>
  <c r="C3064" i="34"/>
  <c r="E3064" i="34" s="1"/>
  <c r="F3064" i="34" s="1"/>
  <c r="C3070" i="34"/>
  <c r="E3070" i="34" s="1"/>
  <c r="F3070" i="34" s="1"/>
  <c r="C3076" i="34"/>
  <c r="E3076" i="34" s="1"/>
  <c r="F3076" i="34" s="1"/>
  <c r="C3082" i="34"/>
  <c r="E3082" i="34" s="1"/>
  <c r="F3082" i="34" s="1"/>
  <c r="C3088" i="34"/>
  <c r="E3088" i="34" s="1"/>
  <c r="F3088" i="34" s="1"/>
  <c r="C3094" i="34"/>
  <c r="E3094" i="34" s="1"/>
  <c r="F3094" i="34" s="1"/>
  <c r="C3100" i="34"/>
  <c r="E3100" i="34" s="1"/>
  <c r="F3100" i="34" s="1"/>
  <c r="C3106" i="34"/>
  <c r="E3106" i="34" s="1"/>
  <c r="F3106" i="34" s="1"/>
  <c r="C3112" i="34"/>
  <c r="E3112" i="34" s="1"/>
  <c r="F3112" i="34" s="1"/>
  <c r="C3118" i="34"/>
  <c r="E3118" i="34" s="1"/>
  <c r="F3118" i="34" s="1"/>
  <c r="C3124" i="34"/>
  <c r="C3130" i="34"/>
  <c r="E3130" i="34" s="1"/>
  <c r="F3130" i="34" s="1"/>
  <c r="C3136" i="34"/>
  <c r="C3142" i="34"/>
  <c r="E3142" i="34" s="1"/>
  <c r="F3142" i="34" s="1"/>
  <c r="C3148" i="34"/>
  <c r="E3148" i="34" s="1"/>
  <c r="F3148" i="34" s="1"/>
  <c r="C3154" i="34"/>
  <c r="E3154" i="34" s="1"/>
  <c r="F3154" i="34" s="1"/>
  <c r="C3160" i="34"/>
  <c r="E3160" i="34" s="1"/>
  <c r="F3160" i="34" s="1"/>
  <c r="C3166" i="34"/>
  <c r="E3166" i="34" s="1"/>
  <c r="F3166" i="34" s="1"/>
  <c r="C3172" i="34"/>
  <c r="E3172" i="34" s="1"/>
  <c r="F3172" i="34" s="1"/>
  <c r="C3178" i="34"/>
  <c r="E3178" i="34" s="1"/>
  <c r="F3178" i="34" s="1"/>
  <c r="C3184" i="34"/>
  <c r="C3190" i="34"/>
  <c r="E3190" i="34" s="1"/>
  <c r="F3190" i="34" s="1"/>
  <c r="C3196" i="34"/>
  <c r="E3196" i="34" s="1"/>
  <c r="F3196" i="34" s="1"/>
  <c r="C3202" i="34"/>
  <c r="E3202" i="34" s="1"/>
  <c r="F3202" i="34" s="1"/>
  <c r="C3208" i="34"/>
  <c r="E3208" i="34" s="1"/>
  <c r="F3208" i="34" s="1"/>
  <c r="C3214" i="34"/>
  <c r="C3220" i="34"/>
  <c r="C3226" i="34"/>
  <c r="C3232" i="34"/>
  <c r="E3232" i="34" s="1"/>
  <c r="F3232" i="34" s="1"/>
  <c r="C3238" i="34"/>
  <c r="E3238" i="34" s="1"/>
  <c r="F3238" i="34" s="1"/>
  <c r="C3244" i="34"/>
  <c r="E3244" i="34" s="1"/>
  <c r="F3244" i="34" s="1"/>
  <c r="C3250" i="34"/>
  <c r="E3250" i="34" s="1"/>
  <c r="F3250" i="34" s="1"/>
  <c r="C3256" i="34"/>
  <c r="C3262" i="34"/>
  <c r="C3268" i="34"/>
  <c r="E3268" i="34" s="1"/>
  <c r="F3268" i="34" s="1"/>
  <c r="C3274" i="34"/>
  <c r="E3274" i="34" s="1"/>
  <c r="F3274" i="34" s="1"/>
  <c r="C3280" i="34"/>
  <c r="E3280" i="34" s="1"/>
  <c r="F3280" i="34" s="1"/>
  <c r="C3286" i="34"/>
  <c r="E3286" i="34" s="1"/>
  <c r="F3286" i="34" s="1"/>
  <c r="C3292" i="34"/>
  <c r="E3292" i="34" s="1"/>
  <c r="F3292" i="34" s="1"/>
  <c r="C3298" i="34"/>
  <c r="E3298" i="34" s="1"/>
  <c r="F3298" i="34" s="1"/>
  <c r="C3304" i="34"/>
  <c r="C3310" i="34"/>
  <c r="E3310" i="34" s="1"/>
  <c r="F3310" i="34" s="1"/>
  <c r="C3316" i="34"/>
  <c r="E3316" i="34" s="1"/>
  <c r="F3316" i="34" s="1"/>
  <c r="C3322" i="34"/>
  <c r="E3322" i="34" s="1"/>
  <c r="F3322" i="34" s="1"/>
  <c r="C3328" i="34"/>
  <c r="E3328" i="34" s="1"/>
  <c r="F3328" i="34" s="1"/>
  <c r="C3334" i="34"/>
  <c r="E3334" i="34" s="1"/>
  <c r="F3334" i="34" s="1"/>
  <c r="C3340" i="34"/>
  <c r="E3340" i="34" s="1"/>
  <c r="F3340" i="34" s="1"/>
  <c r="C3346" i="34"/>
  <c r="E3346" i="34" s="1"/>
  <c r="F3346" i="34" s="1"/>
  <c r="C3352" i="34"/>
  <c r="E3352" i="34" s="1"/>
  <c r="F3352" i="34" s="1"/>
  <c r="C3358" i="34"/>
  <c r="C3364" i="34"/>
  <c r="E3364" i="34" s="1"/>
  <c r="F3364" i="34" s="1"/>
  <c r="C3370" i="34"/>
  <c r="E3370" i="34" s="1"/>
  <c r="F3370" i="34" s="1"/>
  <c r="C3376" i="34"/>
  <c r="E3376" i="34" s="1"/>
  <c r="F3376" i="34" s="1"/>
  <c r="C3382" i="34"/>
  <c r="E3382" i="34" s="1"/>
  <c r="F3382" i="34" s="1"/>
  <c r="C3388" i="34"/>
  <c r="E3388" i="34" s="1"/>
  <c r="F3388" i="34" s="1"/>
  <c r="C3394" i="34"/>
  <c r="E3394" i="34" s="1"/>
  <c r="F3394" i="34" s="1"/>
  <c r="C3400" i="34"/>
  <c r="E3400" i="34" s="1"/>
  <c r="F3400" i="34" s="1"/>
  <c r="C3406" i="34"/>
  <c r="C3412" i="34"/>
  <c r="E3412" i="34" s="1"/>
  <c r="F3412" i="34" s="1"/>
  <c r="C3418" i="34"/>
  <c r="E3418" i="34" s="1"/>
  <c r="F3418" i="34" s="1"/>
  <c r="C3424" i="34"/>
  <c r="E3424" i="34" s="1"/>
  <c r="F3424" i="34" s="1"/>
  <c r="C3430" i="34"/>
  <c r="E3430" i="34" s="1"/>
  <c r="F3430" i="34" s="1"/>
  <c r="C3436" i="34"/>
  <c r="E3436" i="34" s="1"/>
  <c r="F3436" i="34" s="1"/>
  <c r="C3442" i="34"/>
  <c r="E3442" i="34" s="1"/>
  <c r="F3442" i="34" s="1"/>
  <c r="C3448" i="34"/>
  <c r="E3448" i="34" s="1"/>
  <c r="F3448" i="34" s="1"/>
  <c r="C3454" i="34"/>
  <c r="E3454" i="34" s="1"/>
  <c r="F3454" i="34" s="1"/>
  <c r="C3460" i="34"/>
  <c r="E3460" i="34" s="1"/>
  <c r="F3460" i="34" s="1"/>
  <c r="E3477" i="34"/>
  <c r="F3477" i="34" s="1"/>
  <c r="C3480" i="34"/>
  <c r="E3480" i="34" s="1"/>
  <c r="F3480" i="34" s="1"/>
  <c r="D3542" i="34"/>
  <c r="C3542" i="34"/>
  <c r="D3554" i="34"/>
  <c r="E3554" i="34" s="1"/>
  <c r="F3554" i="34" s="1"/>
  <c r="C3554" i="34"/>
  <c r="B3554" i="34"/>
  <c r="D3576" i="34"/>
  <c r="C3576" i="34"/>
  <c r="B3576" i="34"/>
  <c r="D3642" i="34"/>
  <c r="C3642" i="34"/>
  <c r="B3642" i="34"/>
  <c r="E3646" i="34"/>
  <c r="F3646" i="34" s="1"/>
  <c r="D3727" i="34"/>
  <c r="C3727" i="34"/>
  <c r="B3727" i="34"/>
  <c r="B3021" i="34"/>
  <c r="B3027" i="34"/>
  <c r="B3033" i="34"/>
  <c r="B3039" i="34"/>
  <c r="B3045" i="34"/>
  <c r="B3051" i="34"/>
  <c r="B3057" i="34"/>
  <c r="B3063" i="34"/>
  <c r="B3069" i="34"/>
  <c r="B3075" i="34"/>
  <c r="B3081" i="34"/>
  <c r="B3087" i="34"/>
  <c r="B3093" i="34"/>
  <c r="B3099" i="34"/>
  <c r="B3105" i="34"/>
  <c r="B3111" i="34"/>
  <c r="B3117" i="34"/>
  <c r="B3123" i="34"/>
  <c r="E3123" i="34" s="1"/>
  <c r="F3123" i="34" s="1"/>
  <c r="B3129" i="34"/>
  <c r="B3135" i="34"/>
  <c r="B3141" i="34"/>
  <c r="B3147" i="34"/>
  <c r="B3153" i="34"/>
  <c r="B3159" i="34"/>
  <c r="B3165" i="34"/>
  <c r="B3171" i="34"/>
  <c r="B3177" i="34"/>
  <c r="B3183" i="34"/>
  <c r="B3189" i="34"/>
  <c r="B3195" i="34"/>
  <c r="B3201" i="34"/>
  <c r="B3207" i="34"/>
  <c r="B3213" i="34"/>
  <c r="B3219" i="34"/>
  <c r="B3225" i="34"/>
  <c r="B3231" i="34"/>
  <c r="B3237" i="34"/>
  <c r="B3243" i="34"/>
  <c r="B3249" i="34"/>
  <c r="B3255" i="34"/>
  <c r="B3261" i="34"/>
  <c r="B3267" i="34"/>
  <c r="B3273" i="34"/>
  <c r="B3279" i="34"/>
  <c r="B3285" i="34"/>
  <c r="B3291" i="34"/>
  <c r="B3297" i="34"/>
  <c r="B3303" i="34"/>
  <c r="B3309" i="34"/>
  <c r="B3315" i="34"/>
  <c r="B3321" i="34"/>
  <c r="B3327" i="34"/>
  <c r="B3333" i="34"/>
  <c r="B3339" i="34"/>
  <c r="B3345" i="34"/>
  <c r="B3351" i="34"/>
  <c r="B3357" i="34"/>
  <c r="B3363" i="34"/>
  <c r="B3369" i="34"/>
  <c r="B3375" i="34"/>
  <c r="B3381" i="34"/>
  <c r="B3387" i="34"/>
  <c r="B3393" i="34"/>
  <c r="B3399" i="34"/>
  <c r="B3405" i="34"/>
  <c r="B3411" i="34"/>
  <c r="B3417" i="34"/>
  <c r="B3423" i="34"/>
  <c r="B3429" i="34"/>
  <c r="B3435" i="34"/>
  <c r="B3441" i="34"/>
  <c r="B3447" i="34"/>
  <c r="B3453" i="34"/>
  <c r="B3459" i="34"/>
  <c r="B3465" i="34"/>
  <c r="D3473" i="34"/>
  <c r="E3473" i="34" s="1"/>
  <c r="F3473" i="34" s="1"/>
  <c r="B3476" i="34"/>
  <c r="B3490" i="34"/>
  <c r="D3497" i="34"/>
  <c r="E3497" i="34" s="1"/>
  <c r="F3497" i="34" s="1"/>
  <c r="B3500" i="34"/>
  <c r="B3514" i="34"/>
  <c r="B3532" i="34"/>
  <c r="E3535" i="34"/>
  <c r="F3535" i="34" s="1"/>
  <c r="B3542" i="34"/>
  <c r="E3547" i="34"/>
  <c r="F3547" i="34" s="1"/>
  <c r="D3556" i="34"/>
  <c r="E3556" i="34" s="1"/>
  <c r="F3556" i="34" s="1"/>
  <c r="C3556" i="34"/>
  <c r="E3563" i="34"/>
  <c r="F3563" i="34" s="1"/>
  <c r="D3574" i="34"/>
  <c r="C3574" i="34"/>
  <c r="E3611" i="34"/>
  <c r="F3611" i="34" s="1"/>
  <c r="D3636" i="34"/>
  <c r="C3636" i="34"/>
  <c r="B3636" i="34"/>
  <c r="E3701" i="34"/>
  <c r="F3701" i="34" s="1"/>
  <c r="E3713" i="34"/>
  <c r="F3713" i="34" s="1"/>
  <c r="D3745" i="34"/>
  <c r="E3745" i="34" s="1"/>
  <c r="F3745" i="34" s="1"/>
  <c r="C3745" i="34"/>
  <c r="B3745" i="34"/>
  <c r="C3009" i="34"/>
  <c r="E3009" i="34" s="1"/>
  <c r="F3009" i="34" s="1"/>
  <c r="C3015" i="34"/>
  <c r="E3015" i="34" s="1"/>
  <c r="F3015" i="34" s="1"/>
  <c r="C3021" i="34"/>
  <c r="E3021" i="34" s="1"/>
  <c r="F3021" i="34" s="1"/>
  <c r="C3027" i="34"/>
  <c r="C3033" i="34"/>
  <c r="E3033" i="34" s="1"/>
  <c r="F3033" i="34" s="1"/>
  <c r="C3039" i="34"/>
  <c r="E3039" i="34" s="1"/>
  <c r="F3039" i="34" s="1"/>
  <c r="C3045" i="34"/>
  <c r="E3045" i="34" s="1"/>
  <c r="F3045" i="34" s="1"/>
  <c r="C3051" i="34"/>
  <c r="C3057" i="34"/>
  <c r="E3057" i="34" s="1"/>
  <c r="F3057" i="34" s="1"/>
  <c r="C3063" i="34"/>
  <c r="E3063" i="34" s="1"/>
  <c r="F3063" i="34" s="1"/>
  <c r="C3069" i="34"/>
  <c r="E3069" i="34" s="1"/>
  <c r="F3069" i="34" s="1"/>
  <c r="C3075" i="34"/>
  <c r="E3075" i="34" s="1"/>
  <c r="F3075" i="34" s="1"/>
  <c r="C3081" i="34"/>
  <c r="E3081" i="34" s="1"/>
  <c r="F3081" i="34" s="1"/>
  <c r="C3087" i="34"/>
  <c r="C3093" i="34"/>
  <c r="E3093" i="34" s="1"/>
  <c r="F3093" i="34" s="1"/>
  <c r="C3099" i="34"/>
  <c r="E3099" i="34" s="1"/>
  <c r="F3099" i="34" s="1"/>
  <c r="C3105" i="34"/>
  <c r="E3105" i="34" s="1"/>
  <c r="F3105" i="34" s="1"/>
  <c r="C3111" i="34"/>
  <c r="E3111" i="34" s="1"/>
  <c r="F3111" i="34" s="1"/>
  <c r="C3117" i="34"/>
  <c r="C3123" i="34"/>
  <c r="C3129" i="34"/>
  <c r="E3129" i="34" s="1"/>
  <c r="F3129" i="34" s="1"/>
  <c r="C3135" i="34"/>
  <c r="E3135" i="34" s="1"/>
  <c r="F3135" i="34" s="1"/>
  <c r="C3141" i="34"/>
  <c r="E3141" i="34" s="1"/>
  <c r="F3141" i="34" s="1"/>
  <c r="C3147" i="34"/>
  <c r="E3147" i="34" s="1"/>
  <c r="F3147" i="34" s="1"/>
  <c r="C3153" i="34"/>
  <c r="E3153" i="34" s="1"/>
  <c r="F3153" i="34" s="1"/>
  <c r="C3159" i="34"/>
  <c r="E3159" i="34" s="1"/>
  <c r="F3159" i="34" s="1"/>
  <c r="C3165" i="34"/>
  <c r="E3165" i="34" s="1"/>
  <c r="F3165" i="34" s="1"/>
  <c r="C3171" i="34"/>
  <c r="E3171" i="34" s="1"/>
  <c r="F3171" i="34" s="1"/>
  <c r="C3177" i="34"/>
  <c r="E3177" i="34" s="1"/>
  <c r="F3177" i="34" s="1"/>
  <c r="C3183" i="34"/>
  <c r="E3183" i="34" s="1"/>
  <c r="F3183" i="34" s="1"/>
  <c r="C3189" i="34"/>
  <c r="E3189" i="34" s="1"/>
  <c r="F3189" i="34" s="1"/>
  <c r="C3195" i="34"/>
  <c r="C3201" i="34"/>
  <c r="E3201" i="34" s="1"/>
  <c r="F3201" i="34" s="1"/>
  <c r="C3207" i="34"/>
  <c r="E3207" i="34" s="1"/>
  <c r="F3207" i="34" s="1"/>
  <c r="C3213" i="34"/>
  <c r="E3213" i="34" s="1"/>
  <c r="F3213" i="34" s="1"/>
  <c r="C3219" i="34"/>
  <c r="E3219" i="34" s="1"/>
  <c r="F3219" i="34" s="1"/>
  <c r="C3225" i="34"/>
  <c r="E3225" i="34" s="1"/>
  <c r="F3225" i="34" s="1"/>
  <c r="C3231" i="34"/>
  <c r="E3231" i="34" s="1"/>
  <c r="F3231" i="34" s="1"/>
  <c r="C3237" i="34"/>
  <c r="E3237" i="34" s="1"/>
  <c r="F3237" i="34" s="1"/>
  <c r="C3243" i="34"/>
  <c r="E3243" i="34" s="1"/>
  <c r="F3243" i="34" s="1"/>
  <c r="C3249" i="34"/>
  <c r="E3249" i="34" s="1"/>
  <c r="F3249" i="34" s="1"/>
  <c r="C3255" i="34"/>
  <c r="C3261" i="34"/>
  <c r="E3261" i="34" s="1"/>
  <c r="F3261" i="34" s="1"/>
  <c r="C3267" i="34"/>
  <c r="C3273" i="34"/>
  <c r="C3279" i="34"/>
  <c r="E3279" i="34" s="1"/>
  <c r="F3279" i="34" s="1"/>
  <c r="C3285" i="34"/>
  <c r="E3285" i="34" s="1"/>
  <c r="F3285" i="34" s="1"/>
  <c r="C3291" i="34"/>
  <c r="E3291" i="34" s="1"/>
  <c r="F3291" i="34" s="1"/>
  <c r="C3297" i="34"/>
  <c r="E3297" i="34" s="1"/>
  <c r="F3297" i="34" s="1"/>
  <c r="C3303" i="34"/>
  <c r="C3309" i="34"/>
  <c r="E3309" i="34" s="1"/>
  <c r="F3309" i="34" s="1"/>
  <c r="C3315" i="34"/>
  <c r="E3315" i="34" s="1"/>
  <c r="F3315" i="34" s="1"/>
  <c r="C3321" i="34"/>
  <c r="E3321" i="34" s="1"/>
  <c r="F3321" i="34" s="1"/>
  <c r="C3327" i="34"/>
  <c r="E3327" i="34" s="1"/>
  <c r="F3327" i="34" s="1"/>
  <c r="C3333" i="34"/>
  <c r="E3333" i="34" s="1"/>
  <c r="F3333" i="34" s="1"/>
  <c r="C3339" i="34"/>
  <c r="C3345" i="34"/>
  <c r="E3345" i="34" s="1"/>
  <c r="F3345" i="34" s="1"/>
  <c r="C3351" i="34"/>
  <c r="E3351" i="34" s="1"/>
  <c r="F3351" i="34" s="1"/>
  <c r="C3357" i="34"/>
  <c r="E3357" i="34" s="1"/>
  <c r="F3357" i="34" s="1"/>
  <c r="C3363" i="34"/>
  <c r="E3363" i="34" s="1"/>
  <c r="F3363" i="34" s="1"/>
  <c r="C3369" i="34"/>
  <c r="C3375" i="34"/>
  <c r="E3375" i="34" s="1"/>
  <c r="F3375" i="34" s="1"/>
  <c r="C3381" i="34"/>
  <c r="E3381" i="34" s="1"/>
  <c r="F3381" i="34" s="1"/>
  <c r="C3387" i="34"/>
  <c r="E3387" i="34" s="1"/>
  <c r="F3387" i="34" s="1"/>
  <c r="C3393" i="34"/>
  <c r="E3393" i="34" s="1"/>
  <c r="F3393" i="34" s="1"/>
  <c r="C3399" i="34"/>
  <c r="E3399" i="34" s="1"/>
  <c r="F3399" i="34" s="1"/>
  <c r="C3405" i="34"/>
  <c r="E3405" i="34" s="1"/>
  <c r="F3405" i="34" s="1"/>
  <c r="C3411" i="34"/>
  <c r="C3417" i="34"/>
  <c r="E3417" i="34" s="1"/>
  <c r="F3417" i="34" s="1"/>
  <c r="C3423" i="34"/>
  <c r="E3423" i="34" s="1"/>
  <c r="F3423" i="34" s="1"/>
  <c r="C3429" i="34"/>
  <c r="E3429" i="34" s="1"/>
  <c r="F3429" i="34" s="1"/>
  <c r="C3435" i="34"/>
  <c r="E3435" i="34" s="1"/>
  <c r="F3435" i="34" s="1"/>
  <c r="C3441" i="34"/>
  <c r="E3441" i="34" s="1"/>
  <c r="F3441" i="34" s="1"/>
  <c r="C3447" i="34"/>
  <c r="E3447" i="34" s="1"/>
  <c r="F3447" i="34" s="1"/>
  <c r="C3453" i="34"/>
  <c r="E3453" i="34" s="1"/>
  <c r="F3453" i="34" s="1"/>
  <c r="C3459" i="34"/>
  <c r="E3459" i="34" s="1"/>
  <c r="F3459" i="34" s="1"/>
  <c r="C3465" i="34"/>
  <c r="D3476" i="34"/>
  <c r="E3476" i="34" s="1"/>
  <c r="F3476" i="34" s="1"/>
  <c r="D3490" i="34"/>
  <c r="D3500" i="34"/>
  <c r="E3500" i="34" s="1"/>
  <c r="F3500" i="34" s="1"/>
  <c r="D3514" i="34"/>
  <c r="E3514" i="34" s="1"/>
  <c r="F3514" i="34" s="1"/>
  <c r="D3532" i="34"/>
  <c r="E3532" i="34" s="1"/>
  <c r="F3532" i="34" s="1"/>
  <c r="D3544" i="34"/>
  <c r="E3544" i="34" s="1"/>
  <c r="F3544" i="34" s="1"/>
  <c r="C3544" i="34"/>
  <c r="D3558" i="34"/>
  <c r="C3558" i="34"/>
  <c r="B3558" i="34"/>
  <c r="D3582" i="34"/>
  <c r="E3582" i="34" s="1"/>
  <c r="F3582" i="34" s="1"/>
  <c r="C3582" i="34"/>
  <c r="B3582" i="34"/>
  <c r="E3593" i="34"/>
  <c r="F3593" i="34" s="1"/>
  <c r="E3599" i="34"/>
  <c r="F3599" i="34" s="1"/>
  <c r="E3605" i="34"/>
  <c r="F3605" i="34" s="1"/>
  <c r="D3630" i="34"/>
  <c r="C3630" i="34"/>
  <c r="B3630" i="34"/>
  <c r="D3659" i="34"/>
  <c r="C3659" i="34"/>
  <c r="B3659" i="34"/>
  <c r="E3689" i="34"/>
  <c r="F3689" i="34" s="1"/>
  <c r="E3731" i="34"/>
  <c r="F3731" i="34" s="1"/>
  <c r="D3894" i="34"/>
  <c r="C3894" i="34"/>
  <c r="B3894" i="34"/>
  <c r="C3479" i="34"/>
  <c r="E3483" i="34"/>
  <c r="F3483" i="34" s="1"/>
  <c r="C3503" i="34"/>
  <c r="E3503" i="34" s="1"/>
  <c r="F3503" i="34" s="1"/>
  <c r="E3507" i="34"/>
  <c r="F3507" i="34" s="1"/>
  <c r="B3526" i="34"/>
  <c r="E3526" i="34" s="1"/>
  <c r="F3526" i="34" s="1"/>
  <c r="E3537" i="34"/>
  <c r="F3537" i="34" s="1"/>
  <c r="B3544" i="34"/>
  <c r="E3549" i="34"/>
  <c r="F3549" i="34" s="1"/>
  <c r="D3580" i="34"/>
  <c r="E3580" i="34" s="1"/>
  <c r="F3580" i="34" s="1"/>
  <c r="C3580" i="34"/>
  <c r="D3624" i="34"/>
  <c r="C3624" i="34"/>
  <c r="B3624" i="34"/>
  <c r="E3655" i="34"/>
  <c r="F3655" i="34" s="1"/>
  <c r="E3706" i="34"/>
  <c r="F3706" i="34" s="1"/>
  <c r="D3840" i="34"/>
  <c r="C3840" i="34"/>
  <c r="B3840" i="34"/>
  <c r="E3724" i="34"/>
  <c r="F3724" i="34" s="1"/>
  <c r="E3742" i="34"/>
  <c r="F3742" i="34" s="1"/>
  <c r="E3759" i="34"/>
  <c r="F3759" i="34" s="1"/>
  <c r="E3762" i="34"/>
  <c r="F3762" i="34" s="1"/>
  <c r="E3768" i="34"/>
  <c r="F3768" i="34" s="1"/>
  <c r="E3771" i="34"/>
  <c r="F3771" i="34" s="1"/>
  <c r="E3792" i="34"/>
  <c r="F3792" i="34" s="1"/>
  <c r="D3804" i="34"/>
  <c r="C3804" i="34"/>
  <c r="D3816" i="34"/>
  <c r="C3816" i="34"/>
  <c r="D3828" i="34"/>
  <c r="E3828" i="34" s="1"/>
  <c r="F3828" i="34" s="1"/>
  <c r="C3828" i="34"/>
  <c r="E3853" i="34"/>
  <c r="F3853" i="34" s="1"/>
  <c r="E3855" i="34"/>
  <c r="F3855" i="34" s="1"/>
  <c r="C4226" i="34"/>
  <c r="B4226" i="34"/>
  <c r="D4226" i="34"/>
  <c r="E4226" i="34" s="1"/>
  <c r="F4226" i="34" s="1"/>
  <c r="E3673" i="34"/>
  <c r="F3673" i="34" s="1"/>
  <c r="E3685" i="34"/>
  <c r="F3685" i="34" s="1"/>
  <c r="E3697" i="34"/>
  <c r="F3697" i="34" s="1"/>
  <c r="E3709" i="34"/>
  <c r="F3709" i="34" s="1"/>
  <c r="E3765" i="34"/>
  <c r="F3765" i="34" s="1"/>
  <c r="E3883" i="34"/>
  <c r="F3883" i="34" s="1"/>
  <c r="D3900" i="34"/>
  <c r="C3900" i="34"/>
  <c r="B3900" i="34"/>
  <c r="E3919" i="34"/>
  <c r="F3919" i="34" s="1"/>
  <c r="E3921" i="34"/>
  <c r="F3921" i="34" s="1"/>
  <c r="D3936" i="34"/>
  <c r="C3936" i="34"/>
  <c r="B3936" i="34"/>
  <c r="E3955" i="34"/>
  <c r="F3955" i="34" s="1"/>
  <c r="D3972" i="34"/>
  <c r="C3972" i="34"/>
  <c r="B3972" i="34"/>
  <c r="E4096" i="34"/>
  <c r="F4096" i="34" s="1"/>
  <c r="B3672" i="34"/>
  <c r="E3672" i="34" s="1"/>
  <c r="F3672" i="34" s="1"/>
  <c r="B3684" i="34"/>
  <c r="E3684" i="34" s="1"/>
  <c r="F3684" i="34" s="1"/>
  <c r="B3696" i="34"/>
  <c r="E3696" i="34" s="1"/>
  <c r="F3696" i="34" s="1"/>
  <c r="B3708" i="34"/>
  <c r="E3708" i="34" s="1"/>
  <c r="F3708" i="34" s="1"/>
  <c r="D3723" i="34"/>
  <c r="E3723" i="34" s="1"/>
  <c r="F3723" i="34" s="1"/>
  <c r="D3741" i="34"/>
  <c r="E3741" i="34" s="1"/>
  <c r="F3741" i="34" s="1"/>
  <c r="E3781" i="34"/>
  <c r="F3781" i="34" s="1"/>
  <c r="E3784" i="34"/>
  <c r="F3784" i="34" s="1"/>
  <c r="E3799" i="34"/>
  <c r="F3799" i="34" s="1"/>
  <c r="E3811" i="34"/>
  <c r="F3811" i="34" s="1"/>
  <c r="E3823" i="34"/>
  <c r="F3823" i="34" s="1"/>
  <c r="E3835" i="34"/>
  <c r="F3835" i="34" s="1"/>
  <c r="D3846" i="34"/>
  <c r="C3846" i="34"/>
  <c r="B3846" i="34"/>
  <c r="D3870" i="34"/>
  <c r="C3870" i="34"/>
  <c r="B3870" i="34"/>
  <c r="D3978" i="34"/>
  <c r="E3978" i="34" s="1"/>
  <c r="F3978" i="34" s="1"/>
  <c r="C3978" i="34"/>
  <c r="B3978" i="34"/>
  <c r="D4554" i="34"/>
  <c r="C4554" i="34"/>
  <c r="B4554" i="34"/>
  <c r="E3813" i="34"/>
  <c r="F3813" i="34" s="1"/>
  <c r="E3825" i="34"/>
  <c r="F3825" i="34" s="1"/>
  <c r="D3906" i="34"/>
  <c r="C3906" i="34"/>
  <c r="B3906" i="34"/>
  <c r="D3942" i="34"/>
  <c r="C3942" i="34"/>
  <c r="B3942" i="34"/>
  <c r="D3984" i="34"/>
  <c r="C3984" i="34"/>
  <c r="B3984" i="34"/>
  <c r="D3990" i="34"/>
  <c r="C3990" i="34"/>
  <c r="B3990" i="34"/>
  <c r="D3996" i="34"/>
  <c r="E3996" i="34" s="1"/>
  <c r="F3996" i="34" s="1"/>
  <c r="C3996" i="34"/>
  <c r="B3996" i="34"/>
  <c r="D4002" i="34"/>
  <c r="C4002" i="34"/>
  <c r="B4002" i="34"/>
  <c r="D4008" i="34"/>
  <c r="C4008" i="34"/>
  <c r="B4008" i="34"/>
  <c r="D4014" i="34"/>
  <c r="C4014" i="34"/>
  <c r="B4014" i="34"/>
  <c r="D4020" i="34"/>
  <c r="E4020" i="34" s="1"/>
  <c r="F4020" i="34" s="1"/>
  <c r="C4020" i="34"/>
  <c r="B4020" i="34"/>
  <c r="D4026" i="34"/>
  <c r="C4026" i="34"/>
  <c r="B4026" i="34"/>
  <c r="D4032" i="34"/>
  <c r="C4032" i="34"/>
  <c r="B4032" i="34"/>
  <c r="D4038" i="34"/>
  <c r="C4038" i="34"/>
  <c r="B4038" i="34"/>
  <c r="D4044" i="34"/>
  <c r="E4044" i="34" s="1"/>
  <c r="F4044" i="34" s="1"/>
  <c r="C4044" i="34"/>
  <c r="B4044" i="34"/>
  <c r="D4050" i="34"/>
  <c r="C4050" i="34"/>
  <c r="B4050" i="34"/>
  <c r="D4056" i="34"/>
  <c r="C4056" i="34"/>
  <c r="B4056" i="34"/>
  <c r="D4062" i="34"/>
  <c r="C4062" i="34"/>
  <c r="B4062" i="34"/>
  <c r="D4068" i="34"/>
  <c r="E4068" i="34" s="1"/>
  <c r="F4068" i="34" s="1"/>
  <c r="C4068" i="34"/>
  <c r="B4068" i="34"/>
  <c r="D4074" i="34"/>
  <c r="C4074" i="34"/>
  <c r="B4074" i="34"/>
  <c r="D4080" i="34"/>
  <c r="C4080" i="34"/>
  <c r="B4080" i="34"/>
  <c r="D4086" i="34"/>
  <c r="C4086" i="34"/>
  <c r="B4086" i="34"/>
  <c r="D4092" i="34"/>
  <c r="E4092" i="34" s="1"/>
  <c r="F4092" i="34" s="1"/>
  <c r="C4092" i="34"/>
  <c r="B4092" i="34"/>
  <c r="C4120" i="34"/>
  <c r="D4120" i="34"/>
  <c r="E4120" i="34" s="1"/>
  <c r="F4120" i="34" s="1"/>
  <c r="B4120" i="34"/>
  <c r="C4202" i="34"/>
  <c r="B4202" i="34"/>
  <c r="D4202" i="34"/>
  <c r="E4202" i="34" s="1"/>
  <c r="F4202" i="34" s="1"/>
  <c r="E3676" i="34"/>
  <c r="F3676" i="34" s="1"/>
  <c r="E3688" i="34"/>
  <c r="F3688" i="34" s="1"/>
  <c r="E3700" i="34"/>
  <c r="F3700" i="34" s="1"/>
  <c r="C3592" i="34"/>
  <c r="E3592" i="34" s="1"/>
  <c r="F3592" i="34" s="1"/>
  <c r="C3598" i="34"/>
  <c r="E3598" i="34" s="1"/>
  <c r="F3598" i="34" s="1"/>
  <c r="C3604" i="34"/>
  <c r="C3610" i="34"/>
  <c r="E3610" i="34" s="1"/>
  <c r="F3610" i="34" s="1"/>
  <c r="C3616" i="34"/>
  <c r="E3616" i="34" s="1"/>
  <c r="F3616" i="34" s="1"/>
  <c r="C3622" i="34"/>
  <c r="E3622" i="34" s="1"/>
  <c r="F3622" i="34" s="1"/>
  <c r="C3628" i="34"/>
  <c r="E3628" i="34" s="1"/>
  <c r="F3628" i="34" s="1"/>
  <c r="C3634" i="34"/>
  <c r="E3634" i="34" s="1"/>
  <c r="F3634" i="34" s="1"/>
  <c r="C3640" i="34"/>
  <c r="E3640" i="34" s="1"/>
  <c r="F3640" i="34" s="1"/>
  <c r="C3646" i="34"/>
  <c r="C3652" i="34"/>
  <c r="E3652" i="34" s="1"/>
  <c r="F3652" i="34" s="1"/>
  <c r="E3658" i="34"/>
  <c r="F3658" i="34" s="1"/>
  <c r="C3667" i="34"/>
  <c r="E3667" i="34" s="1"/>
  <c r="F3667" i="34" s="1"/>
  <c r="B3675" i="34"/>
  <c r="B3679" i="34"/>
  <c r="B3687" i="34"/>
  <c r="B3691" i="34"/>
  <c r="B3699" i="34"/>
  <c r="B3703" i="34"/>
  <c r="B3711" i="34"/>
  <c r="C3715" i="34"/>
  <c r="E3715" i="34" s="1"/>
  <c r="F3715" i="34" s="1"/>
  <c r="D3726" i="34"/>
  <c r="E3726" i="34" s="1"/>
  <c r="F3726" i="34" s="1"/>
  <c r="B3729" i="34"/>
  <c r="C3733" i="34"/>
  <c r="D3744" i="34"/>
  <c r="E3744" i="34" s="1"/>
  <c r="F3744" i="34" s="1"/>
  <c r="B3747" i="34"/>
  <c r="E3767" i="34"/>
  <c r="F3767" i="34" s="1"/>
  <c r="E3775" i="34"/>
  <c r="F3775" i="34" s="1"/>
  <c r="E3778" i="34"/>
  <c r="F3778" i="34" s="1"/>
  <c r="E3791" i="34"/>
  <c r="F3791" i="34" s="1"/>
  <c r="D3852" i="34"/>
  <c r="C3852" i="34"/>
  <c r="B3852" i="34"/>
  <c r="D3876" i="34"/>
  <c r="C3876" i="34"/>
  <c r="B3876" i="34"/>
  <c r="E3895" i="34"/>
  <c r="F3895" i="34" s="1"/>
  <c r="E3897" i="34"/>
  <c r="F3897" i="34" s="1"/>
  <c r="D3912" i="34"/>
  <c r="C3912" i="34"/>
  <c r="B3912" i="34"/>
  <c r="E3931" i="34"/>
  <c r="F3931" i="34" s="1"/>
  <c r="D3948" i="34"/>
  <c r="C3948" i="34"/>
  <c r="B3948" i="34"/>
  <c r="E3967" i="34"/>
  <c r="F3967" i="34" s="1"/>
  <c r="D4097" i="34"/>
  <c r="C4097" i="34"/>
  <c r="B4097" i="34"/>
  <c r="D3675" i="34"/>
  <c r="C3679" i="34"/>
  <c r="E3679" i="34" s="1"/>
  <c r="F3679" i="34" s="1"/>
  <c r="D3687" i="34"/>
  <c r="C3691" i="34"/>
  <c r="D3699" i="34"/>
  <c r="E3699" i="34" s="1"/>
  <c r="F3699" i="34" s="1"/>
  <c r="C3703" i="34"/>
  <c r="E3703" i="34" s="1"/>
  <c r="F3703" i="34" s="1"/>
  <c r="D3711" i="34"/>
  <c r="D3729" i="34"/>
  <c r="D3747" i="34"/>
  <c r="E3747" i="34" s="1"/>
  <c r="F3747" i="34" s="1"/>
  <c r="E3751" i="34"/>
  <c r="F3751" i="34" s="1"/>
  <c r="E3783" i="34"/>
  <c r="F3783" i="34" s="1"/>
  <c r="E3796" i="34"/>
  <c r="F3796" i="34" s="1"/>
  <c r="D3798" i="34"/>
  <c r="C3798" i="34"/>
  <c r="E3808" i="34"/>
  <c r="F3808" i="34" s="1"/>
  <c r="D3810" i="34"/>
  <c r="E3810" i="34" s="1"/>
  <c r="F3810" i="34" s="1"/>
  <c r="C3810" i="34"/>
  <c r="E3820" i="34"/>
  <c r="F3820" i="34" s="1"/>
  <c r="D3822" i="34"/>
  <c r="C3822" i="34"/>
  <c r="E3832" i="34"/>
  <c r="F3832" i="34" s="1"/>
  <c r="D3834" i="34"/>
  <c r="C3834" i="34"/>
  <c r="E3841" i="34"/>
  <c r="F3841" i="34" s="1"/>
  <c r="E3850" i="34"/>
  <c r="F3850" i="34" s="1"/>
  <c r="E3865" i="34"/>
  <c r="F3865" i="34" s="1"/>
  <c r="E3867" i="34"/>
  <c r="F3867" i="34" s="1"/>
  <c r="D3882" i="34"/>
  <c r="C3882" i="34"/>
  <c r="B3882" i="34"/>
  <c r="E3903" i="34"/>
  <c r="F3903" i="34" s="1"/>
  <c r="D3918" i="34"/>
  <c r="C3918" i="34"/>
  <c r="B3918" i="34"/>
  <c r="D3954" i="34"/>
  <c r="C3954" i="34"/>
  <c r="B3954" i="34"/>
  <c r="B3572" i="34"/>
  <c r="B3578" i="34"/>
  <c r="E3578" i="34" s="1"/>
  <c r="F3578" i="34" s="1"/>
  <c r="B3584" i="34"/>
  <c r="B3590" i="34"/>
  <c r="B3596" i="34"/>
  <c r="B3602" i="34"/>
  <c r="B3608" i="34"/>
  <c r="B3614" i="34"/>
  <c r="B3620" i="34"/>
  <c r="B3626" i="34"/>
  <c r="B3632" i="34"/>
  <c r="B3638" i="34"/>
  <c r="B3644" i="34"/>
  <c r="B3650" i="34"/>
  <c r="B3656" i="34"/>
  <c r="B3670" i="34"/>
  <c r="B3678" i="34"/>
  <c r="B3682" i="34"/>
  <c r="B3690" i="34"/>
  <c r="B3694" i="34"/>
  <c r="B3702" i="34"/>
  <c r="B3706" i="34"/>
  <c r="B3714" i="34"/>
  <c r="E3718" i="34"/>
  <c r="F3718" i="34" s="1"/>
  <c r="B3721" i="34"/>
  <c r="B3732" i="34"/>
  <c r="E3736" i="34"/>
  <c r="F3736" i="34" s="1"/>
  <c r="B3739" i="34"/>
  <c r="B3750" i="34"/>
  <c r="E3757" i="34"/>
  <c r="F3757" i="34" s="1"/>
  <c r="E3760" i="34"/>
  <c r="F3760" i="34" s="1"/>
  <c r="E3769" i="34"/>
  <c r="F3769" i="34" s="1"/>
  <c r="E3805" i="34"/>
  <c r="F3805" i="34" s="1"/>
  <c r="E3817" i="34"/>
  <c r="F3817" i="34" s="1"/>
  <c r="E3829" i="34"/>
  <c r="F3829" i="34" s="1"/>
  <c r="D3858" i="34"/>
  <c r="E3858" i="34" s="1"/>
  <c r="F3858" i="34" s="1"/>
  <c r="C3858" i="34"/>
  <c r="B3858" i="34"/>
  <c r="E4017" i="34"/>
  <c r="F4017" i="34" s="1"/>
  <c r="E4041" i="34"/>
  <c r="F4041" i="34" s="1"/>
  <c r="C3572" i="34"/>
  <c r="E3572" i="34" s="1"/>
  <c r="F3572" i="34" s="1"/>
  <c r="C3578" i="34"/>
  <c r="C3584" i="34"/>
  <c r="E3584" i="34" s="1"/>
  <c r="F3584" i="34" s="1"/>
  <c r="C3590" i="34"/>
  <c r="E3590" i="34" s="1"/>
  <c r="F3590" i="34" s="1"/>
  <c r="C3596" i="34"/>
  <c r="C3602" i="34"/>
  <c r="E3602" i="34" s="1"/>
  <c r="F3602" i="34" s="1"/>
  <c r="C3608" i="34"/>
  <c r="C3614" i="34"/>
  <c r="E3614" i="34" s="1"/>
  <c r="F3614" i="34" s="1"/>
  <c r="C3620" i="34"/>
  <c r="E3620" i="34" s="1"/>
  <c r="F3620" i="34" s="1"/>
  <c r="C3626" i="34"/>
  <c r="E3626" i="34" s="1"/>
  <c r="F3626" i="34" s="1"/>
  <c r="C3632" i="34"/>
  <c r="C3638" i="34"/>
  <c r="E3638" i="34" s="1"/>
  <c r="F3638" i="34" s="1"/>
  <c r="C3644" i="34"/>
  <c r="C3650" i="34"/>
  <c r="C3656" i="34"/>
  <c r="E3656" i="34" s="1"/>
  <c r="F3656" i="34" s="1"/>
  <c r="B3660" i="34"/>
  <c r="E3660" i="34" s="1"/>
  <c r="F3660" i="34" s="1"/>
  <c r="B3665" i="34"/>
  <c r="E3665" i="34" s="1"/>
  <c r="F3665" i="34" s="1"/>
  <c r="C3670" i="34"/>
  <c r="D3678" i="34"/>
  <c r="E3678" i="34" s="1"/>
  <c r="F3678" i="34" s="1"/>
  <c r="C3682" i="34"/>
  <c r="E3682" i="34" s="1"/>
  <c r="F3682" i="34" s="1"/>
  <c r="D3690" i="34"/>
  <c r="E3690" i="34" s="1"/>
  <c r="F3690" i="34" s="1"/>
  <c r="C3694" i="34"/>
  <c r="E3694" i="34" s="1"/>
  <c r="F3694" i="34" s="1"/>
  <c r="D3702" i="34"/>
  <c r="E3702" i="34" s="1"/>
  <c r="F3702" i="34" s="1"/>
  <c r="C3706" i="34"/>
  <c r="D3714" i="34"/>
  <c r="E3714" i="34" s="1"/>
  <c r="F3714" i="34" s="1"/>
  <c r="B3717" i="34"/>
  <c r="C3721" i="34"/>
  <c r="E3721" i="34" s="1"/>
  <c r="F3721" i="34" s="1"/>
  <c r="D3732" i="34"/>
  <c r="E3732" i="34" s="1"/>
  <c r="F3732" i="34" s="1"/>
  <c r="B3735" i="34"/>
  <c r="C3739" i="34"/>
  <c r="E3739" i="34" s="1"/>
  <c r="F3739" i="34" s="1"/>
  <c r="D3750" i="34"/>
  <c r="E3750" i="34" s="1"/>
  <c r="F3750" i="34" s="1"/>
  <c r="B3753" i="34"/>
  <c r="E3763" i="34"/>
  <c r="F3763" i="34" s="1"/>
  <c r="E3766" i="34"/>
  <c r="F3766" i="34" s="1"/>
  <c r="B3774" i="34"/>
  <c r="E3777" i="34"/>
  <c r="F3777" i="34" s="1"/>
  <c r="E3785" i="34"/>
  <c r="F3785" i="34" s="1"/>
  <c r="E3795" i="34"/>
  <c r="F3795" i="34" s="1"/>
  <c r="E3819" i="34"/>
  <c r="F3819" i="34" s="1"/>
  <c r="E3847" i="34"/>
  <c r="F3847" i="34" s="1"/>
  <c r="E3856" i="34"/>
  <c r="F3856" i="34" s="1"/>
  <c r="E3871" i="34"/>
  <c r="F3871" i="34" s="1"/>
  <c r="D3888" i="34"/>
  <c r="C3888" i="34"/>
  <c r="B3888" i="34"/>
  <c r="E3907" i="34"/>
  <c r="F3907" i="34" s="1"/>
  <c r="D3924" i="34"/>
  <c r="C3924" i="34"/>
  <c r="B3924" i="34"/>
  <c r="E3943" i="34"/>
  <c r="F3943" i="34" s="1"/>
  <c r="D3960" i="34"/>
  <c r="C3960" i="34"/>
  <c r="B3960" i="34"/>
  <c r="E3985" i="34"/>
  <c r="F3985" i="34" s="1"/>
  <c r="E3991" i="34"/>
  <c r="F3991" i="34" s="1"/>
  <c r="E3997" i="34"/>
  <c r="F3997" i="34" s="1"/>
  <c r="E4003" i="34"/>
  <c r="F4003" i="34" s="1"/>
  <c r="E4009" i="34"/>
  <c r="F4009" i="34" s="1"/>
  <c r="E4015" i="34"/>
  <c r="F4015" i="34" s="1"/>
  <c r="E4021" i="34"/>
  <c r="F4021" i="34" s="1"/>
  <c r="E4027" i="34"/>
  <c r="F4027" i="34" s="1"/>
  <c r="E4033" i="34"/>
  <c r="F4033" i="34" s="1"/>
  <c r="E4039" i="34"/>
  <c r="F4039" i="34" s="1"/>
  <c r="E4045" i="34"/>
  <c r="F4045" i="34" s="1"/>
  <c r="E4051" i="34"/>
  <c r="F4051" i="34" s="1"/>
  <c r="E4057" i="34"/>
  <c r="F4057" i="34" s="1"/>
  <c r="E4063" i="34"/>
  <c r="F4063" i="34" s="1"/>
  <c r="E4069" i="34"/>
  <c r="F4069" i="34" s="1"/>
  <c r="E4075" i="34"/>
  <c r="F4075" i="34" s="1"/>
  <c r="E4081" i="34"/>
  <c r="F4081" i="34" s="1"/>
  <c r="E4087" i="34"/>
  <c r="F4087" i="34" s="1"/>
  <c r="E4093" i="34"/>
  <c r="F4093" i="34" s="1"/>
  <c r="D3717" i="34"/>
  <c r="E3717" i="34" s="1"/>
  <c r="F3717" i="34" s="1"/>
  <c r="D3735" i="34"/>
  <c r="E3735" i="34" s="1"/>
  <c r="F3735" i="34" s="1"/>
  <c r="D3753" i="34"/>
  <c r="B3756" i="34"/>
  <c r="E3756" i="34" s="1"/>
  <c r="F3756" i="34" s="1"/>
  <c r="D3774" i="34"/>
  <c r="E3774" i="34" s="1"/>
  <c r="F3774" i="34" s="1"/>
  <c r="E3790" i="34"/>
  <c r="F3790" i="34" s="1"/>
  <c r="E4108" i="34"/>
  <c r="F4108" i="34" s="1"/>
  <c r="D4132" i="34"/>
  <c r="C4132" i="34"/>
  <c r="B4132" i="34"/>
  <c r="E4135" i="34"/>
  <c r="F4135" i="34" s="1"/>
  <c r="E4143" i="34"/>
  <c r="F4143" i="34" s="1"/>
  <c r="D4150" i="34"/>
  <c r="C4150" i="34"/>
  <c r="B4150" i="34"/>
  <c r="D4162" i="34"/>
  <c r="C4162" i="34"/>
  <c r="B4162" i="34"/>
  <c r="E4189" i="34"/>
  <c r="F4189" i="34" s="1"/>
  <c r="E4213" i="34"/>
  <c r="F4213" i="34" s="1"/>
  <c r="D4280" i="34"/>
  <c r="C4280" i="34"/>
  <c r="B4280" i="34"/>
  <c r="E4319" i="34"/>
  <c r="F4319" i="34" s="1"/>
  <c r="E4101" i="34"/>
  <c r="F4101" i="34" s="1"/>
  <c r="E4111" i="34"/>
  <c r="F4111" i="34" s="1"/>
  <c r="B4126" i="34"/>
  <c r="E4155" i="34"/>
  <c r="F4155" i="34" s="1"/>
  <c r="E4171" i="34"/>
  <c r="F4171" i="34" s="1"/>
  <c r="E4175" i="34"/>
  <c r="F4175" i="34" s="1"/>
  <c r="E4191" i="34"/>
  <c r="F4191" i="34" s="1"/>
  <c r="E4243" i="34"/>
  <c r="F4243" i="34" s="1"/>
  <c r="E4265" i="34"/>
  <c r="F4265" i="34" s="1"/>
  <c r="D4286" i="34"/>
  <c r="C4286" i="34"/>
  <c r="B4286" i="34"/>
  <c r="E4315" i="34"/>
  <c r="F4315" i="34" s="1"/>
  <c r="E4334" i="34"/>
  <c r="F4334" i="34" s="1"/>
  <c r="E4117" i="34"/>
  <c r="F4117" i="34" s="1"/>
  <c r="D4126" i="34"/>
  <c r="C4166" i="34"/>
  <c r="B4166" i="34"/>
  <c r="C4184" i="34"/>
  <c r="B4184" i="34"/>
  <c r="C4208" i="34"/>
  <c r="B4208" i="34"/>
  <c r="C4232" i="34"/>
  <c r="B4232" i="34"/>
  <c r="E4249" i="34"/>
  <c r="F4249" i="34" s="1"/>
  <c r="D4292" i="34"/>
  <c r="C4292" i="34"/>
  <c r="B4292" i="34"/>
  <c r="B4096" i="34"/>
  <c r="B4100" i="34"/>
  <c r="E4123" i="34"/>
  <c r="F4123" i="34" s="1"/>
  <c r="E4129" i="34"/>
  <c r="F4129" i="34" s="1"/>
  <c r="E4139" i="34"/>
  <c r="F4139" i="34" s="1"/>
  <c r="B4142" i="34"/>
  <c r="E4142" i="34" s="1"/>
  <c r="F4142" i="34" s="1"/>
  <c r="D4166" i="34"/>
  <c r="E4173" i="34"/>
  <c r="F4173" i="34" s="1"/>
  <c r="D4184" i="34"/>
  <c r="E4184" i="34" s="1"/>
  <c r="F4184" i="34" s="1"/>
  <c r="E4195" i="34"/>
  <c r="F4195" i="34" s="1"/>
  <c r="D4208" i="34"/>
  <c r="E4219" i="34"/>
  <c r="F4219" i="34" s="1"/>
  <c r="D4232" i="34"/>
  <c r="E4232" i="34" s="1"/>
  <c r="F4232" i="34" s="1"/>
  <c r="E4277" i="34"/>
  <c r="F4277" i="34" s="1"/>
  <c r="D4298" i="34"/>
  <c r="C4298" i="34"/>
  <c r="B4298" i="34"/>
  <c r="D4608" i="34"/>
  <c r="C4608" i="34"/>
  <c r="B4608" i="34"/>
  <c r="E4100" i="34"/>
  <c r="F4100" i="34" s="1"/>
  <c r="C4154" i="34"/>
  <c r="B4154" i="34"/>
  <c r="D4304" i="34"/>
  <c r="C4304" i="34"/>
  <c r="B4304" i="34"/>
  <c r="D4518" i="34"/>
  <c r="C4518" i="34"/>
  <c r="B4518" i="34"/>
  <c r="E4103" i="34"/>
  <c r="F4103" i="34" s="1"/>
  <c r="E4113" i="34"/>
  <c r="F4113" i="34" s="1"/>
  <c r="D4144" i="34"/>
  <c r="C4144" i="34"/>
  <c r="B4144" i="34"/>
  <c r="D4154" i="34"/>
  <c r="E4177" i="34"/>
  <c r="F4177" i="34" s="1"/>
  <c r="C4190" i="34"/>
  <c r="B4190" i="34"/>
  <c r="E4205" i="34"/>
  <c r="F4205" i="34" s="1"/>
  <c r="C4214" i="34"/>
  <c r="E4214" i="34" s="1"/>
  <c r="F4214" i="34" s="1"/>
  <c r="B4214" i="34"/>
  <c r="E4229" i="34"/>
  <c r="F4229" i="34" s="1"/>
  <c r="D4238" i="34"/>
  <c r="C4238" i="34"/>
  <c r="B4238" i="34"/>
  <c r="E4289" i="34"/>
  <c r="F4289" i="34" s="1"/>
  <c r="D4310" i="34"/>
  <c r="C4310" i="34"/>
  <c r="B4310" i="34"/>
  <c r="C4380" i="34"/>
  <c r="B4380" i="34"/>
  <c r="D4380" i="34"/>
  <c r="E4380" i="34" s="1"/>
  <c r="F4380" i="34" s="1"/>
  <c r="B3987" i="34"/>
  <c r="B3993" i="34"/>
  <c r="B3999" i="34"/>
  <c r="B4005" i="34"/>
  <c r="E4005" i="34" s="1"/>
  <c r="F4005" i="34" s="1"/>
  <c r="B4011" i="34"/>
  <c r="B4017" i="34"/>
  <c r="B4023" i="34"/>
  <c r="B4029" i="34"/>
  <c r="B4035" i="34"/>
  <c r="B4041" i="34"/>
  <c r="B4047" i="34"/>
  <c r="E4047" i="34" s="1"/>
  <c r="F4047" i="34" s="1"/>
  <c r="B4053" i="34"/>
  <c r="B4059" i="34"/>
  <c r="B4065" i="34"/>
  <c r="B4071" i="34"/>
  <c r="B4077" i="34"/>
  <c r="E4077" i="34" s="1"/>
  <c r="F4077" i="34" s="1"/>
  <c r="B4083" i="34"/>
  <c r="B4089" i="34"/>
  <c r="B4095" i="34"/>
  <c r="B4106" i="34"/>
  <c r="E4119" i="34"/>
  <c r="F4119" i="34" s="1"/>
  <c r="D4156" i="34"/>
  <c r="C4156" i="34"/>
  <c r="B4156" i="34"/>
  <c r="C4172" i="34"/>
  <c r="B4172" i="34"/>
  <c r="D4190" i="34"/>
  <c r="E4190" i="34" s="1"/>
  <c r="F4190" i="34" s="1"/>
  <c r="E4201" i="34"/>
  <c r="F4201" i="34" s="1"/>
  <c r="E4225" i="34"/>
  <c r="F4225" i="34" s="1"/>
  <c r="D4244" i="34"/>
  <c r="C4244" i="34"/>
  <c r="B4244" i="34"/>
  <c r="E4273" i="34"/>
  <c r="F4273" i="34" s="1"/>
  <c r="D4316" i="34"/>
  <c r="C4316" i="34"/>
  <c r="B4316" i="34"/>
  <c r="C4371" i="34"/>
  <c r="D4371" i="34"/>
  <c r="E4371" i="34" s="1"/>
  <c r="F4371" i="34" s="1"/>
  <c r="B4371" i="34"/>
  <c r="C3789" i="34"/>
  <c r="E3789" i="34" s="1"/>
  <c r="F3789" i="34" s="1"/>
  <c r="C3795" i="34"/>
  <c r="C3801" i="34"/>
  <c r="E3801" i="34" s="1"/>
  <c r="F3801" i="34" s="1"/>
  <c r="C3807" i="34"/>
  <c r="E3807" i="34" s="1"/>
  <c r="F3807" i="34" s="1"/>
  <c r="C3813" i="34"/>
  <c r="C3819" i="34"/>
  <c r="C3825" i="34"/>
  <c r="C3831" i="34"/>
  <c r="E3831" i="34" s="1"/>
  <c r="F3831" i="34" s="1"/>
  <c r="C3837" i="34"/>
  <c r="E3837" i="34" s="1"/>
  <c r="F3837" i="34" s="1"/>
  <c r="C3843" i="34"/>
  <c r="E3843" i="34" s="1"/>
  <c r="F3843" i="34" s="1"/>
  <c r="C3849" i="34"/>
  <c r="E3849" i="34" s="1"/>
  <c r="F3849" i="34" s="1"/>
  <c r="C3855" i="34"/>
  <c r="C3861" i="34"/>
  <c r="E3861" i="34" s="1"/>
  <c r="F3861" i="34" s="1"/>
  <c r="C3867" i="34"/>
  <c r="C3873" i="34"/>
  <c r="E3873" i="34" s="1"/>
  <c r="F3873" i="34" s="1"/>
  <c r="C3879" i="34"/>
  <c r="E3879" i="34" s="1"/>
  <c r="F3879" i="34" s="1"/>
  <c r="C3885" i="34"/>
  <c r="E3885" i="34" s="1"/>
  <c r="F3885" i="34" s="1"/>
  <c r="C3891" i="34"/>
  <c r="E3891" i="34" s="1"/>
  <c r="F3891" i="34" s="1"/>
  <c r="C3897" i="34"/>
  <c r="C3903" i="34"/>
  <c r="C3909" i="34"/>
  <c r="E3909" i="34" s="1"/>
  <c r="F3909" i="34" s="1"/>
  <c r="C3915" i="34"/>
  <c r="E3915" i="34" s="1"/>
  <c r="F3915" i="34" s="1"/>
  <c r="C3921" i="34"/>
  <c r="C3927" i="34"/>
  <c r="E3927" i="34" s="1"/>
  <c r="F3927" i="34" s="1"/>
  <c r="C3933" i="34"/>
  <c r="E3933" i="34" s="1"/>
  <c r="F3933" i="34" s="1"/>
  <c r="C3939" i="34"/>
  <c r="E3939" i="34" s="1"/>
  <c r="F3939" i="34" s="1"/>
  <c r="C3945" i="34"/>
  <c r="E3945" i="34" s="1"/>
  <c r="F3945" i="34" s="1"/>
  <c r="C3951" i="34"/>
  <c r="E3951" i="34" s="1"/>
  <c r="F3951" i="34" s="1"/>
  <c r="C3957" i="34"/>
  <c r="E3957" i="34" s="1"/>
  <c r="F3957" i="34" s="1"/>
  <c r="C3963" i="34"/>
  <c r="E3963" i="34" s="1"/>
  <c r="F3963" i="34" s="1"/>
  <c r="C3969" i="34"/>
  <c r="E3969" i="34" s="1"/>
  <c r="F3969" i="34" s="1"/>
  <c r="C3975" i="34"/>
  <c r="E3975" i="34" s="1"/>
  <c r="F3975" i="34" s="1"/>
  <c r="C3981" i="34"/>
  <c r="E3981" i="34" s="1"/>
  <c r="F3981" i="34" s="1"/>
  <c r="C3987" i="34"/>
  <c r="E3987" i="34" s="1"/>
  <c r="F3987" i="34" s="1"/>
  <c r="C3993" i="34"/>
  <c r="E3993" i="34" s="1"/>
  <c r="F3993" i="34" s="1"/>
  <c r="C3999" i="34"/>
  <c r="E3999" i="34" s="1"/>
  <c r="F3999" i="34" s="1"/>
  <c r="C4005" i="34"/>
  <c r="C4011" i="34"/>
  <c r="E4011" i="34" s="1"/>
  <c r="F4011" i="34" s="1"/>
  <c r="C4017" i="34"/>
  <c r="C4023" i="34"/>
  <c r="E4023" i="34" s="1"/>
  <c r="F4023" i="34" s="1"/>
  <c r="C4029" i="34"/>
  <c r="E4029" i="34" s="1"/>
  <c r="F4029" i="34" s="1"/>
  <c r="C4035" i="34"/>
  <c r="E4035" i="34" s="1"/>
  <c r="F4035" i="34" s="1"/>
  <c r="C4041" i="34"/>
  <c r="C4047" i="34"/>
  <c r="C4053" i="34"/>
  <c r="E4053" i="34" s="1"/>
  <c r="F4053" i="34" s="1"/>
  <c r="C4059" i="34"/>
  <c r="E4059" i="34" s="1"/>
  <c r="F4059" i="34" s="1"/>
  <c r="C4065" i="34"/>
  <c r="E4065" i="34" s="1"/>
  <c r="F4065" i="34" s="1"/>
  <c r="C4071" i="34"/>
  <c r="E4071" i="34" s="1"/>
  <c r="F4071" i="34" s="1"/>
  <c r="C4077" i="34"/>
  <c r="C4083" i="34"/>
  <c r="E4083" i="34" s="1"/>
  <c r="F4083" i="34" s="1"/>
  <c r="C4089" i="34"/>
  <c r="E4089" i="34" s="1"/>
  <c r="F4089" i="34" s="1"/>
  <c r="C4095" i="34"/>
  <c r="E4095" i="34" s="1"/>
  <c r="F4095" i="34" s="1"/>
  <c r="B4102" i="34"/>
  <c r="D4106" i="34"/>
  <c r="E4106" i="34" s="1"/>
  <c r="F4106" i="34" s="1"/>
  <c r="E4125" i="34"/>
  <c r="F4125" i="34" s="1"/>
  <c r="E4131" i="34"/>
  <c r="F4131" i="34" s="1"/>
  <c r="B4136" i="34"/>
  <c r="E4149" i="34"/>
  <c r="F4149" i="34" s="1"/>
  <c r="E4161" i="34"/>
  <c r="F4161" i="34" s="1"/>
  <c r="E4170" i="34"/>
  <c r="F4170" i="34" s="1"/>
  <c r="D4172" i="34"/>
  <c r="E4179" i="34"/>
  <c r="F4179" i="34" s="1"/>
  <c r="E4203" i="34"/>
  <c r="F4203" i="34" s="1"/>
  <c r="D4250" i="34"/>
  <c r="C4250" i="34"/>
  <c r="B4250" i="34"/>
  <c r="E4279" i="34"/>
  <c r="F4279" i="34" s="1"/>
  <c r="C4329" i="34"/>
  <c r="D4329" i="34"/>
  <c r="B4329" i="34"/>
  <c r="D4656" i="34"/>
  <c r="C4656" i="34"/>
  <c r="B4656" i="34"/>
  <c r="D4102" i="34"/>
  <c r="E4102" i="34" s="1"/>
  <c r="F4102" i="34" s="1"/>
  <c r="E4109" i="34"/>
  <c r="F4109" i="34" s="1"/>
  <c r="D4136" i="34"/>
  <c r="E4141" i="34"/>
  <c r="F4141" i="34" s="1"/>
  <c r="C4196" i="34"/>
  <c r="B4196" i="34"/>
  <c r="E4211" i="34"/>
  <c r="F4211" i="34" s="1"/>
  <c r="C4220" i="34"/>
  <c r="E4220" i="34" s="1"/>
  <c r="F4220" i="34" s="1"/>
  <c r="B4220" i="34"/>
  <c r="E4235" i="34"/>
  <c r="F4235" i="34" s="1"/>
  <c r="D4256" i="34"/>
  <c r="C4256" i="34"/>
  <c r="B4256" i="34"/>
  <c r="E4285" i="34"/>
  <c r="F4285" i="34" s="1"/>
  <c r="E4307" i="34"/>
  <c r="F4307" i="34" s="1"/>
  <c r="E4412" i="34"/>
  <c r="F4412" i="34" s="1"/>
  <c r="D4138" i="34"/>
  <c r="C4138" i="34"/>
  <c r="B4138" i="34"/>
  <c r="E4183" i="34"/>
  <c r="F4183" i="34" s="1"/>
  <c r="D4196" i="34"/>
  <c r="E4196" i="34" s="1"/>
  <c r="F4196" i="34" s="1"/>
  <c r="D4262" i="34"/>
  <c r="C4262" i="34"/>
  <c r="B4262" i="34"/>
  <c r="E4291" i="34"/>
  <c r="F4291" i="34" s="1"/>
  <c r="C4323" i="34"/>
  <c r="D4323" i="34"/>
  <c r="E4323" i="34" s="1"/>
  <c r="F4323" i="34" s="1"/>
  <c r="B4323" i="34"/>
  <c r="E4331" i="34"/>
  <c r="F4331" i="34" s="1"/>
  <c r="B4108" i="34"/>
  <c r="D4118" i="34"/>
  <c r="E4118" i="34" s="1"/>
  <c r="F4118" i="34" s="1"/>
  <c r="E4121" i="34"/>
  <c r="F4121" i="34" s="1"/>
  <c r="B4124" i="34"/>
  <c r="E4124" i="34" s="1"/>
  <c r="F4124" i="34" s="1"/>
  <c r="B4130" i="34"/>
  <c r="E4130" i="34" s="1"/>
  <c r="F4130" i="34" s="1"/>
  <c r="C4148" i="34"/>
  <c r="E4148" i="34" s="1"/>
  <c r="F4148" i="34" s="1"/>
  <c r="B4148" i="34"/>
  <c r="E4153" i="34"/>
  <c r="F4153" i="34" s="1"/>
  <c r="C4160" i="34"/>
  <c r="E4160" i="34" s="1"/>
  <c r="F4160" i="34" s="1"/>
  <c r="B4160" i="34"/>
  <c r="C4178" i="34"/>
  <c r="B4178" i="34"/>
  <c r="E4178" i="34" s="1"/>
  <c r="F4178" i="34" s="1"/>
  <c r="E4185" i="34"/>
  <c r="F4185" i="34" s="1"/>
  <c r="E4209" i="34"/>
  <c r="F4209" i="34" s="1"/>
  <c r="E4247" i="34"/>
  <c r="F4247" i="34" s="1"/>
  <c r="D4268" i="34"/>
  <c r="C4268" i="34"/>
  <c r="B4268" i="34"/>
  <c r="E4297" i="34"/>
  <c r="F4297" i="34" s="1"/>
  <c r="E4325" i="34"/>
  <c r="F4325" i="34" s="1"/>
  <c r="E4336" i="34"/>
  <c r="F4336" i="34" s="1"/>
  <c r="E4351" i="34"/>
  <c r="F4351" i="34" s="1"/>
  <c r="E4387" i="34"/>
  <c r="F4387" i="34" s="1"/>
  <c r="C4398" i="34"/>
  <c r="B4398" i="34"/>
  <c r="E4449" i="34"/>
  <c r="F4449" i="34" s="1"/>
  <c r="E4473" i="34"/>
  <c r="F4473" i="34" s="1"/>
  <c r="E4591" i="34"/>
  <c r="F4591" i="34" s="1"/>
  <c r="D4614" i="34"/>
  <c r="E4614" i="34" s="1"/>
  <c r="F4614" i="34" s="1"/>
  <c r="C4614" i="34"/>
  <c r="B4614" i="34"/>
  <c r="D4650" i="34"/>
  <c r="C4650" i="34"/>
  <c r="B4650" i="34"/>
  <c r="D4690" i="34"/>
  <c r="C4690" i="34"/>
  <c r="B4690" i="34"/>
  <c r="C4320" i="34"/>
  <c r="B4320" i="34"/>
  <c r="C4326" i="34"/>
  <c r="E4326" i="34" s="1"/>
  <c r="F4326" i="34" s="1"/>
  <c r="B4326" i="34"/>
  <c r="E4342" i="34"/>
  <c r="F4342" i="34" s="1"/>
  <c r="E4381" i="34"/>
  <c r="F4381" i="34" s="1"/>
  <c r="E4398" i="34"/>
  <c r="F4398" i="34" s="1"/>
  <c r="C4416" i="34"/>
  <c r="B4416" i="34"/>
  <c r="E4416" i="34" s="1"/>
  <c r="F4416" i="34" s="1"/>
  <c r="D4440" i="34"/>
  <c r="E4440" i="34" s="1"/>
  <c r="F4440" i="34" s="1"/>
  <c r="C4440" i="34"/>
  <c r="B4440" i="34"/>
  <c r="D4464" i="34"/>
  <c r="C4464" i="34"/>
  <c r="B4464" i="34"/>
  <c r="D4488" i="34"/>
  <c r="E4488" i="34" s="1"/>
  <c r="F4488" i="34" s="1"/>
  <c r="C4488" i="34"/>
  <c r="B4488" i="34"/>
  <c r="E4509" i="34"/>
  <c r="F4509" i="34" s="1"/>
  <c r="D4524" i="34"/>
  <c r="C4524" i="34"/>
  <c r="B4524" i="34"/>
  <c r="D4560" i="34"/>
  <c r="C4560" i="34"/>
  <c r="B4560" i="34"/>
  <c r="D4620" i="34"/>
  <c r="C4620" i="34"/>
  <c r="B4620" i="34"/>
  <c r="D4626" i="34"/>
  <c r="C4626" i="34"/>
  <c r="B4626" i="34"/>
  <c r="D4632" i="34"/>
  <c r="C4632" i="34"/>
  <c r="B4632" i="34"/>
  <c r="D4638" i="34"/>
  <c r="C4638" i="34"/>
  <c r="B4638" i="34"/>
  <c r="D4644" i="34"/>
  <c r="C4644" i="34"/>
  <c r="B4644" i="34"/>
  <c r="E4648" i="34"/>
  <c r="F4648" i="34" s="1"/>
  <c r="C4701" i="34"/>
  <c r="D4701" i="34"/>
  <c r="B4701" i="34"/>
  <c r="E4320" i="34"/>
  <c r="F4320" i="34" s="1"/>
  <c r="C4332" i="34"/>
  <c r="B4332" i="34"/>
  <c r="D4332" i="34"/>
  <c r="C4338" i="34"/>
  <c r="B4338" i="34"/>
  <c r="D4341" i="34"/>
  <c r="E4341" i="34" s="1"/>
  <c r="F4341" i="34" s="1"/>
  <c r="B4347" i="34"/>
  <c r="E4354" i="34"/>
  <c r="F4354" i="34" s="1"/>
  <c r="C4357" i="34"/>
  <c r="E4357" i="34" s="1"/>
  <c r="F4357" i="34" s="1"/>
  <c r="B4363" i="34"/>
  <c r="E4369" i="34"/>
  <c r="F4369" i="34" s="1"/>
  <c r="E4384" i="34"/>
  <c r="F4384" i="34" s="1"/>
  <c r="C4392" i="34"/>
  <c r="B4392" i="34"/>
  <c r="E4392" i="34" s="1"/>
  <c r="F4392" i="34" s="1"/>
  <c r="E4413" i="34"/>
  <c r="F4413" i="34" s="1"/>
  <c r="E4455" i="34"/>
  <c r="F4455" i="34" s="1"/>
  <c r="E4479" i="34"/>
  <c r="F4479" i="34" s="1"/>
  <c r="D4494" i="34"/>
  <c r="C4494" i="34"/>
  <c r="B4494" i="34"/>
  <c r="E4519" i="34"/>
  <c r="F4519" i="34" s="1"/>
  <c r="D4530" i="34"/>
  <c r="C4530" i="34"/>
  <c r="B4530" i="34"/>
  <c r="E4555" i="34"/>
  <c r="F4555" i="34" s="1"/>
  <c r="D4566" i="34"/>
  <c r="C4566" i="34"/>
  <c r="B4566" i="34"/>
  <c r="E4609" i="34"/>
  <c r="F4609" i="34" s="1"/>
  <c r="C4683" i="34"/>
  <c r="D4683" i="34"/>
  <c r="B4683" i="34"/>
  <c r="E4338" i="34"/>
  <c r="F4338" i="34" s="1"/>
  <c r="C4344" i="34"/>
  <c r="B4344" i="34"/>
  <c r="D4347" i="34"/>
  <c r="E4347" i="34" s="1"/>
  <c r="F4347" i="34" s="1"/>
  <c r="E4360" i="34"/>
  <c r="F4360" i="34" s="1"/>
  <c r="C4363" i="34"/>
  <c r="E4363" i="34" s="1"/>
  <c r="F4363" i="34" s="1"/>
  <c r="E4378" i="34"/>
  <c r="F4378" i="34" s="1"/>
  <c r="E4403" i="34"/>
  <c r="F4403" i="34" s="1"/>
  <c r="E4421" i="34"/>
  <c r="F4421" i="34" s="1"/>
  <c r="C4428" i="34"/>
  <c r="B4428" i="34"/>
  <c r="D4446" i="34"/>
  <c r="C4446" i="34"/>
  <c r="B4446" i="34"/>
  <c r="D4470" i="34"/>
  <c r="C4470" i="34"/>
  <c r="B4470" i="34"/>
  <c r="D4344" i="34"/>
  <c r="E4344" i="34" s="1"/>
  <c r="F4344" i="34" s="1"/>
  <c r="C4350" i="34"/>
  <c r="B4350" i="34"/>
  <c r="B4359" i="34"/>
  <c r="E4359" i="34" s="1"/>
  <c r="F4359" i="34" s="1"/>
  <c r="E4366" i="34"/>
  <c r="F4366" i="34" s="1"/>
  <c r="E4372" i="34"/>
  <c r="F4372" i="34" s="1"/>
  <c r="B4383" i="34"/>
  <c r="E4383" i="34" s="1"/>
  <c r="F4383" i="34" s="1"/>
  <c r="C4386" i="34"/>
  <c r="B4386" i="34"/>
  <c r="E4389" i="34"/>
  <c r="F4389" i="34" s="1"/>
  <c r="C4410" i="34"/>
  <c r="E4410" i="34" s="1"/>
  <c r="F4410" i="34" s="1"/>
  <c r="B4410" i="34"/>
  <c r="D4428" i="34"/>
  <c r="E4428" i="34" s="1"/>
  <c r="F4428" i="34" s="1"/>
  <c r="E4441" i="34"/>
  <c r="F4441" i="34" s="1"/>
  <c r="E4465" i="34"/>
  <c r="F4465" i="34" s="1"/>
  <c r="E4489" i="34"/>
  <c r="F4489" i="34" s="1"/>
  <c r="D4500" i="34"/>
  <c r="C4500" i="34"/>
  <c r="B4500" i="34"/>
  <c r="E4525" i="34"/>
  <c r="F4525" i="34" s="1"/>
  <c r="D4536" i="34"/>
  <c r="C4536" i="34"/>
  <c r="B4536" i="34"/>
  <c r="E4561" i="34"/>
  <c r="F4561" i="34" s="1"/>
  <c r="D4572" i="34"/>
  <c r="C4572" i="34"/>
  <c r="B4572" i="34"/>
  <c r="E4485" i="34"/>
  <c r="F4485" i="34" s="1"/>
  <c r="D4578" i="34"/>
  <c r="E4578" i="34" s="1"/>
  <c r="F4578" i="34" s="1"/>
  <c r="C4578" i="34"/>
  <c r="B4578" i="34"/>
  <c r="C4362" i="34"/>
  <c r="B4362" i="34"/>
  <c r="C4374" i="34"/>
  <c r="B4374" i="34"/>
  <c r="E4377" i="34"/>
  <c r="F4377" i="34" s="1"/>
  <c r="E4407" i="34"/>
  <c r="F4407" i="34" s="1"/>
  <c r="E4425" i="34"/>
  <c r="F4425" i="34" s="1"/>
  <c r="D4452" i="34"/>
  <c r="E4452" i="34" s="1"/>
  <c r="F4452" i="34" s="1"/>
  <c r="C4452" i="34"/>
  <c r="B4452" i="34"/>
  <c r="D4476" i="34"/>
  <c r="E4476" i="34" s="1"/>
  <c r="F4476" i="34" s="1"/>
  <c r="C4476" i="34"/>
  <c r="B4476" i="34"/>
  <c r="D4506" i="34"/>
  <c r="C4506" i="34"/>
  <c r="B4506" i="34"/>
  <c r="D4542" i="34"/>
  <c r="C4542" i="34"/>
  <c r="B4542" i="34"/>
  <c r="D4584" i="34"/>
  <c r="C4584" i="34"/>
  <c r="B4584" i="34"/>
  <c r="E4641" i="34"/>
  <c r="F4641" i="34" s="1"/>
  <c r="B4168" i="34"/>
  <c r="B4174" i="34"/>
  <c r="B4180" i="34"/>
  <c r="B4186" i="34"/>
  <c r="B4192" i="34"/>
  <c r="B4198" i="34"/>
  <c r="B4204" i="34"/>
  <c r="B4210" i="34"/>
  <c r="B4216" i="34"/>
  <c r="B4222" i="34"/>
  <c r="B4228" i="34"/>
  <c r="B4234" i="34"/>
  <c r="B4240" i="34"/>
  <c r="B4246" i="34"/>
  <c r="B4252" i="34"/>
  <c r="B4258" i="34"/>
  <c r="B4264" i="34"/>
  <c r="B4270" i="34"/>
  <c r="B4276" i="34"/>
  <c r="B4282" i="34"/>
  <c r="B4288" i="34"/>
  <c r="B4294" i="34"/>
  <c r="B4300" i="34"/>
  <c r="B4306" i="34"/>
  <c r="B4312" i="34"/>
  <c r="B4318" i="34"/>
  <c r="D4362" i="34"/>
  <c r="E4362" i="34" s="1"/>
  <c r="F4362" i="34" s="1"/>
  <c r="C4368" i="34"/>
  <c r="B4368" i="34"/>
  <c r="D4374" i="34"/>
  <c r="E4374" i="34" s="1"/>
  <c r="F4374" i="34" s="1"/>
  <c r="E4415" i="34"/>
  <c r="F4415" i="34" s="1"/>
  <c r="E4447" i="34"/>
  <c r="F4447" i="34" s="1"/>
  <c r="D4590" i="34"/>
  <c r="C4590" i="34"/>
  <c r="B4590" i="34"/>
  <c r="C4168" i="34"/>
  <c r="E4168" i="34" s="1"/>
  <c r="F4168" i="34" s="1"/>
  <c r="C4174" i="34"/>
  <c r="C4180" i="34"/>
  <c r="E4180" i="34" s="1"/>
  <c r="F4180" i="34" s="1"/>
  <c r="C4186" i="34"/>
  <c r="E4186" i="34" s="1"/>
  <c r="F4186" i="34" s="1"/>
  <c r="C4192" i="34"/>
  <c r="C4198" i="34"/>
  <c r="C4204" i="34"/>
  <c r="C4210" i="34"/>
  <c r="E4210" i="34" s="1"/>
  <c r="F4210" i="34" s="1"/>
  <c r="C4216" i="34"/>
  <c r="E4216" i="34" s="1"/>
  <c r="F4216" i="34" s="1"/>
  <c r="C4222" i="34"/>
  <c r="C4228" i="34"/>
  <c r="E4228" i="34" s="1"/>
  <c r="F4228" i="34" s="1"/>
  <c r="C4234" i="34"/>
  <c r="E4234" i="34" s="1"/>
  <c r="F4234" i="34" s="1"/>
  <c r="C4240" i="34"/>
  <c r="E4240" i="34" s="1"/>
  <c r="F4240" i="34" s="1"/>
  <c r="C4246" i="34"/>
  <c r="C4252" i="34"/>
  <c r="E4252" i="34" s="1"/>
  <c r="F4252" i="34" s="1"/>
  <c r="C4258" i="34"/>
  <c r="E4258" i="34" s="1"/>
  <c r="F4258" i="34" s="1"/>
  <c r="C4264" i="34"/>
  <c r="C4270" i="34"/>
  <c r="C4276" i="34"/>
  <c r="C4282" i="34"/>
  <c r="E4282" i="34" s="1"/>
  <c r="F4282" i="34" s="1"/>
  <c r="C4288" i="34"/>
  <c r="E4288" i="34" s="1"/>
  <c r="F4288" i="34" s="1"/>
  <c r="C4294" i="34"/>
  <c r="C4300" i="34"/>
  <c r="E4300" i="34" s="1"/>
  <c r="F4300" i="34" s="1"/>
  <c r="C4306" i="34"/>
  <c r="E4306" i="34" s="1"/>
  <c r="F4306" i="34" s="1"/>
  <c r="C4312" i="34"/>
  <c r="E4312" i="34" s="1"/>
  <c r="F4312" i="34" s="1"/>
  <c r="C4318" i="34"/>
  <c r="B4321" i="34"/>
  <c r="B4327" i="34"/>
  <c r="D4368" i="34"/>
  <c r="E4393" i="34"/>
  <c r="F4393" i="34" s="1"/>
  <c r="C4404" i="34"/>
  <c r="E4404" i="34" s="1"/>
  <c r="F4404" i="34" s="1"/>
  <c r="B4404" i="34"/>
  <c r="C4422" i="34"/>
  <c r="B4422" i="34"/>
  <c r="E4429" i="34"/>
  <c r="F4429" i="34" s="1"/>
  <c r="E4443" i="34"/>
  <c r="F4443" i="34" s="1"/>
  <c r="E4467" i="34"/>
  <c r="F4467" i="34" s="1"/>
  <c r="E4501" i="34"/>
  <c r="F4501" i="34" s="1"/>
  <c r="D4512" i="34"/>
  <c r="C4512" i="34"/>
  <c r="B4512" i="34"/>
  <c r="E4537" i="34"/>
  <c r="F4537" i="34" s="1"/>
  <c r="D4548" i="34"/>
  <c r="C4548" i="34"/>
  <c r="B4548" i="34"/>
  <c r="E4573" i="34"/>
  <c r="F4573" i="34" s="1"/>
  <c r="D4596" i="34"/>
  <c r="C4596" i="34"/>
  <c r="B4596" i="34"/>
  <c r="E4668" i="34"/>
  <c r="F4668" i="34" s="1"/>
  <c r="C4321" i="34"/>
  <c r="E4321" i="34" s="1"/>
  <c r="F4321" i="34" s="1"/>
  <c r="C4327" i="34"/>
  <c r="E4327" i="34" s="1"/>
  <c r="F4327" i="34" s="1"/>
  <c r="B4333" i="34"/>
  <c r="E4333" i="34" s="1"/>
  <c r="F4333" i="34" s="1"/>
  <c r="E4339" i="34"/>
  <c r="F4339" i="34" s="1"/>
  <c r="E4391" i="34"/>
  <c r="F4391" i="34" s="1"/>
  <c r="E4411" i="34"/>
  <c r="F4411" i="34" s="1"/>
  <c r="D4422" i="34"/>
  <c r="E4422" i="34" s="1"/>
  <c r="F4422" i="34" s="1"/>
  <c r="D4434" i="34"/>
  <c r="C4434" i="34"/>
  <c r="B4434" i="34"/>
  <c r="D4458" i="34"/>
  <c r="C4458" i="34"/>
  <c r="B4458" i="34"/>
  <c r="D4482" i="34"/>
  <c r="C4482" i="34"/>
  <c r="B4482" i="34"/>
  <c r="E4579" i="34"/>
  <c r="F4579" i="34" s="1"/>
  <c r="D4602" i="34"/>
  <c r="C4602" i="34"/>
  <c r="B4602" i="34"/>
  <c r="D4662" i="34"/>
  <c r="E4662" i="34" s="1"/>
  <c r="F4662" i="34" s="1"/>
  <c r="C4662" i="34"/>
  <c r="B4662" i="34"/>
  <c r="D4645" i="34"/>
  <c r="E4645" i="34" s="1"/>
  <c r="F4645" i="34" s="1"/>
  <c r="D4651" i="34"/>
  <c r="E4651" i="34" s="1"/>
  <c r="F4651" i="34" s="1"/>
  <c r="D4657" i="34"/>
  <c r="E4657" i="34" s="1"/>
  <c r="F4657" i="34" s="1"/>
  <c r="D4663" i="34"/>
  <c r="E4663" i="34" s="1"/>
  <c r="F4663" i="34" s="1"/>
  <c r="D4667" i="34"/>
  <c r="E4667" i="34" s="1"/>
  <c r="F4667" i="34" s="1"/>
  <c r="E4687" i="34"/>
  <c r="F4687" i="34" s="1"/>
  <c r="E4708" i="34"/>
  <c r="F4708" i="34" s="1"/>
  <c r="E4721" i="34"/>
  <c r="F4721" i="34" s="1"/>
  <c r="E4727" i="34"/>
  <c r="F4727" i="34" s="1"/>
  <c r="E4733" i="34"/>
  <c r="F4733" i="34" s="1"/>
  <c r="E4747" i="34"/>
  <c r="F4747" i="34" s="1"/>
  <c r="E4752" i="34"/>
  <c r="F4752" i="34" s="1"/>
  <c r="E4760" i="34"/>
  <c r="F4760" i="34" s="1"/>
  <c r="E4785" i="34"/>
  <c r="F4785" i="34" s="1"/>
  <c r="E4790" i="34"/>
  <c r="F4790" i="34" s="1"/>
  <c r="E4795" i="34"/>
  <c r="F4795" i="34" s="1"/>
  <c r="E4800" i="34"/>
  <c r="F4800" i="34" s="1"/>
  <c r="E4812" i="34"/>
  <c r="F4812" i="34" s="1"/>
  <c r="E4824" i="34"/>
  <c r="F4824" i="34" s="1"/>
  <c r="E4836" i="34"/>
  <c r="F4836" i="34" s="1"/>
  <c r="E4843" i="34"/>
  <c r="F4843" i="34" s="1"/>
  <c r="E4850" i="34"/>
  <c r="F4850" i="34" s="1"/>
  <c r="E4902" i="34"/>
  <c r="F4902" i="34" s="1"/>
  <c r="E4922" i="34"/>
  <c r="F4922" i="34" s="1"/>
  <c r="E4950" i="34"/>
  <c r="F4950" i="34" s="1"/>
  <c r="E4711" i="34"/>
  <c r="F4711" i="34" s="1"/>
  <c r="E4765" i="34"/>
  <c r="F4765" i="34" s="1"/>
  <c r="E4770" i="34"/>
  <c r="F4770" i="34" s="1"/>
  <c r="E4775" i="34"/>
  <c r="F4775" i="34" s="1"/>
  <c r="E4807" i="34"/>
  <c r="F4807" i="34" s="1"/>
  <c r="E4819" i="34"/>
  <c r="F4819" i="34" s="1"/>
  <c r="E4831" i="34"/>
  <c r="F4831" i="34" s="1"/>
  <c r="E4859" i="34"/>
  <c r="F4859" i="34" s="1"/>
  <c r="E4868" i="34"/>
  <c r="F4868" i="34" s="1"/>
  <c r="E4877" i="34"/>
  <c r="F4877" i="34" s="1"/>
  <c r="E4886" i="34"/>
  <c r="F4886" i="34" s="1"/>
  <c r="E4913" i="34"/>
  <c r="F4913" i="34" s="1"/>
  <c r="E4926" i="34"/>
  <c r="F4926" i="34" s="1"/>
  <c r="E4937" i="34"/>
  <c r="F4937" i="34" s="1"/>
  <c r="E4952" i="34"/>
  <c r="F4952" i="34" s="1"/>
  <c r="E4881" i="34"/>
  <c r="F4881" i="34" s="1"/>
  <c r="E4707" i="34"/>
  <c r="F4707" i="34" s="1"/>
  <c r="B4710" i="34"/>
  <c r="E4717" i="34"/>
  <c r="F4717" i="34" s="1"/>
  <c r="E4723" i="34"/>
  <c r="F4723" i="34" s="1"/>
  <c r="E4729" i="34"/>
  <c r="F4729" i="34" s="1"/>
  <c r="E4735" i="34"/>
  <c r="F4735" i="34" s="1"/>
  <c r="E4767" i="34"/>
  <c r="F4767" i="34" s="1"/>
  <c r="E4782" i="34"/>
  <c r="F4782" i="34" s="1"/>
  <c r="E4854" i="34"/>
  <c r="F4854" i="34" s="1"/>
  <c r="E4872" i="34"/>
  <c r="F4872" i="34" s="1"/>
  <c r="E4890" i="34"/>
  <c r="F4890" i="34" s="1"/>
  <c r="D5018" i="34"/>
  <c r="C5018" i="34"/>
  <c r="B5018" i="34"/>
  <c r="E4666" i="34"/>
  <c r="F4666" i="34" s="1"/>
  <c r="B4689" i="34"/>
  <c r="E4693" i="34"/>
  <c r="F4693" i="34" s="1"/>
  <c r="D4710" i="34"/>
  <c r="E4710" i="34" s="1"/>
  <c r="F4710" i="34" s="1"/>
  <c r="B4713" i="34"/>
  <c r="E4720" i="34"/>
  <c r="F4720" i="34" s="1"/>
  <c r="E4726" i="34"/>
  <c r="F4726" i="34" s="1"/>
  <c r="E4732" i="34"/>
  <c r="F4732" i="34" s="1"/>
  <c r="E4746" i="34"/>
  <c r="F4746" i="34" s="1"/>
  <c r="E4847" i="34"/>
  <c r="F4847" i="34" s="1"/>
  <c r="E4908" i="34"/>
  <c r="F4908" i="34" s="1"/>
  <c r="E4932" i="34"/>
  <c r="F4932" i="34" s="1"/>
  <c r="E4943" i="34"/>
  <c r="F4943" i="34" s="1"/>
  <c r="E4962" i="34"/>
  <c r="F4962" i="34" s="1"/>
  <c r="E5104" i="34"/>
  <c r="F5104" i="34" s="1"/>
  <c r="E5152" i="34"/>
  <c r="F5152" i="34" s="1"/>
  <c r="E5176" i="34"/>
  <c r="F5176" i="34" s="1"/>
  <c r="E4689" i="34"/>
  <c r="F4689" i="34" s="1"/>
  <c r="E4713" i="34"/>
  <c r="F4713" i="34" s="1"/>
  <c r="E4923" i="34"/>
  <c r="F4923" i="34" s="1"/>
  <c r="D5096" i="34"/>
  <c r="E5096" i="34" s="1"/>
  <c r="F5096" i="34" s="1"/>
  <c r="C5096" i="34"/>
  <c r="B5096" i="34"/>
  <c r="B4575" i="34"/>
  <c r="B4581" i="34"/>
  <c r="B4587" i="34"/>
  <c r="B4593" i="34"/>
  <c r="B4599" i="34"/>
  <c r="B4605" i="34"/>
  <c r="B4611" i="34"/>
  <c r="B4617" i="34"/>
  <c r="E4617" i="34" s="1"/>
  <c r="F4617" i="34" s="1"/>
  <c r="B4623" i="34"/>
  <c r="B4629" i="34"/>
  <c r="B4635" i="34"/>
  <c r="B4641" i="34"/>
  <c r="B4647" i="34"/>
  <c r="B4653" i="34"/>
  <c r="B4659" i="34"/>
  <c r="B4665" i="34"/>
  <c r="E4678" i="34"/>
  <c r="F4678" i="34" s="1"/>
  <c r="E4696" i="34"/>
  <c r="F4696" i="34" s="1"/>
  <c r="E4716" i="34"/>
  <c r="F4716" i="34" s="1"/>
  <c r="B4722" i="34"/>
  <c r="B4728" i="34"/>
  <c r="B4734" i="34"/>
  <c r="E4737" i="34"/>
  <c r="F4737" i="34" s="1"/>
  <c r="E4740" i="34"/>
  <c r="F4740" i="34" s="1"/>
  <c r="E4806" i="34"/>
  <c r="F4806" i="34" s="1"/>
  <c r="E4818" i="34"/>
  <c r="F4818" i="34" s="1"/>
  <c r="E4830" i="34"/>
  <c r="F4830" i="34" s="1"/>
  <c r="E4869" i="34"/>
  <c r="F4869" i="34" s="1"/>
  <c r="E4887" i="34"/>
  <c r="F4887" i="34" s="1"/>
  <c r="C4491" i="34"/>
  <c r="E4491" i="34" s="1"/>
  <c r="F4491" i="34" s="1"/>
  <c r="C4497" i="34"/>
  <c r="E4497" i="34" s="1"/>
  <c r="F4497" i="34" s="1"/>
  <c r="C4503" i="34"/>
  <c r="E4503" i="34" s="1"/>
  <c r="F4503" i="34" s="1"/>
  <c r="C4509" i="34"/>
  <c r="C4515" i="34"/>
  <c r="E4515" i="34" s="1"/>
  <c r="F4515" i="34" s="1"/>
  <c r="C4521" i="34"/>
  <c r="E4521" i="34" s="1"/>
  <c r="F4521" i="34" s="1"/>
  <c r="C4527" i="34"/>
  <c r="E4527" i="34" s="1"/>
  <c r="F4527" i="34" s="1"/>
  <c r="C4533" i="34"/>
  <c r="E4533" i="34" s="1"/>
  <c r="F4533" i="34" s="1"/>
  <c r="C4539" i="34"/>
  <c r="E4539" i="34" s="1"/>
  <c r="F4539" i="34" s="1"/>
  <c r="C4545" i="34"/>
  <c r="E4545" i="34" s="1"/>
  <c r="F4545" i="34" s="1"/>
  <c r="C4551" i="34"/>
  <c r="E4551" i="34" s="1"/>
  <c r="F4551" i="34" s="1"/>
  <c r="C4557" i="34"/>
  <c r="E4557" i="34" s="1"/>
  <c r="F4557" i="34" s="1"/>
  <c r="C4563" i="34"/>
  <c r="E4563" i="34" s="1"/>
  <c r="F4563" i="34" s="1"/>
  <c r="C4569" i="34"/>
  <c r="E4569" i="34" s="1"/>
  <c r="F4569" i="34" s="1"/>
  <c r="C4575" i="34"/>
  <c r="C4581" i="34"/>
  <c r="E4581" i="34" s="1"/>
  <c r="F4581" i="34" s="1"/>
  <c r="C4587" i="34"/>
  <c r="C4593" i="34"/>
  <c r="C4599" i="34"/>
  <c r="E4599" i="34" s="1"/>
  <c r="F4599" i="34" s="1"/>
  <c r="C4605" i="34"/>
  <c r="E4605" i="34" s="1"/>
  <c r="F4605" i="34" s="1"/>
  <c r="C4611" i="34"/>
  <c r="E4611" i="34" s="1"/>
  <c r="F4611" i="34" s="1"/>
  <c r="C4617" i="34"/>
  <c r="C4623" i="34"/>
  <c r="E4623" i="34" s="1"/>
  <c r="F4623" i="34" s="1"/>
  <c r="C4629" i="34"/>
  <c r="E4629" i="34" s="1"/>
  <c r="F4629" i="34" s="1"/>
  <c r="C4635" i="34"/>
  <c r="E4635" i="34" s="1"/>
  <c r="F4635" i="34" s="1"/>
  <c r="C4641" i="34"/>
  <c r="C4647" i="34"/>
  <c r="E4647" i="34" s="1"/>
  <c r="F4647" i="34" s="1"/>
  <c r="C4653" i="34"/>
  <c r="E4653" i="34" s="1"/>
  <c r="F4653" i="34" s="1"/>
  <c r="C4659" i="34"/>
  <c r="E4659" i="34" s="1"/>
  <c r="F4659" i="34" s="1"/>
  <c r="D4665" i="34"/>
  <c r="E4719" i="34"/>
  <c r="F4719" i="34" s="1"/>
  <c r="D4722" i="34"/>
  <c r="E4725" i="34"/>
  <c r="F4725" i="34" s="1"/>
  <c r="D4728" i="34"/>
  <c r="E4728" i="34" s="1"/>
  <c r="F4728" i="34" s="1"/>
  <c r="E4731" i="34"/>
  <c r="F4731" i="34" s="1"/>
  <c r="D4734" i="34"/>
  <c r="E4734" i="34" s="1"/>
  <c r="F4734" i="34" s="1"/>
  <c r="E4748" i="34"/>
  <c r="F4748" i="34" s="1"/>
  <c r="E4756" i="34"/>
  <c r="F4756" i="34" s="1"/>
  <c r="E4761" i="34"/>
  <c r="F4761" i="34" s="1"/>
  <c r="E4791" i="34"/>
  <c r="F4791" i="34" s="1"/>
  <c r="E4796" i="34"/>
  <c r="F4796" i="34" s="1"/>
  <c r="E4801" i="34"/>
  <c r="F4801" i="34" s="1"/>
  <c r="E4803" i="34"/>
  <c r="F4803" i="34" s="1"/>
  <c r="E4813" i="34"/>
  <c r="F4813" i="34" s="1"/>
  <c r="E4825" i="34"/>
  <c r="F4825" i="34" s="1"/>
  <c r="E4837" i="34"/>
  <c r="F4837" i="34" s="1"/>
  <c r="E4844" i="34"/>
  <c r="F4844" i="34" s="1"/>
  <c r="E4860" i="34"/>
  <c r="F4860" i="34" s="1"/>
  <c r="E4878" i="34"/>
  <c r="F4878" i="34" s="1"/>
  <c r="E4914" i="34"/>
  <c r="F4914" i="34" s="1"/>
  <c r="E4925" i="34"/>
  <c r="F4925" i="34" s="1"/>
  <c r="E4938" i="34"/>
  <c r="F4938" i="34" s="1"/>
  <c r="E4699" i="34"/>
  <c r="F4699" i="34" s="1"/>
  <c r="E4684" i="34"/>
  <c r="F4684" i="34" s="1"/>
  <c r="E4702" i="34"/>
  <c r="F4702" i="34" s="1"/>
  <c r="E4848" i="34"/>
  <c r="F4848" i="34" s="1"/>
  <c r="E4857" i="34"/>
  <c r="F4857" i="34" s="1"/>
  <c r="E4898" i="34"/>
  <c r="F4898" i="34" s="1"/>
  <c r="E4907" i="34"/>
  <c r="F4907" i="34" s="1"/>
  <c r="E4920" i="34"/>
  <c r="F4920" i="34" s="1"/>
  <c r="E4931" i="34"/>
  <c r="F4931" i="34" s="1"/>
  <c r="E4944" i="34"/>
  <c r="F4944" i="34" s="1"/>
  <c r="E4967" i="34"/>
  <c r="F4967" i="34" s="1"/>
  <c r="D4970" i="34"/>
  <c r="E4970" i="34" s="1"/>
  <c r="F4970" i="34" s="1"/>
  <c r="C4970" i="34"/>
  <c r="E5010" i="34"/>
  <c r="F5010" i="34" s="1"/>
  <c r="D5024" i="34"/>
  <c r="C5024" i="34"/>
  <c r="B5024" i="34"/>
  <c r="D5102" i="34"/>
  <c r="C5102" i="34"/>
  <c r="B5102" i="34"/>
  <c r="E5179" i="34"/>
  <c r="F5179" i="34" s="1"/>
  <c r="D5459" i="34"/>
  <c r="C5459" i="34"/>
  <c r="B5459" i="34"/>
  <c r="D4976" i="34"/>
  <c r="C4976" i="34"/>
  <c r="E4981" i="34"/>
  <c r="F4981" i="34" s="1"/>
  <c r="E4983" i="34"/>
  <c r="F4983" i="34" s="1"/>
  <c r="D5030" i="34"/>
  <c r="C5030" i="34"/>
  <c r="B5030" i="34"/>
  <c r="D5108" i="34"/>
  <c r="C5108" i="34"/>
  <c r="B5108" i="34"/>
  <c r="D5114" i="34"/>
  <c r="E5114" i="34" s="1"/>
  <c r="F5114" i="34" s="1"/>
  <c r="C5114" i="34"/>
  <c r="B5114" i="34"/>
  <c r="D5120" i="34"/>
  <c r="C5120" i="34"/>
  <c r="B5120" i="34"/>
  <c r="D5126" i="34"/>
  <c r="C5126" i="34"/>
  <c r="B5126" i="34"/>
  <c r="D5150" i="34"/>
  <c r="C5150" i="34"/>
  <c r="B5150" i="34"/>
  <c r="D5174" i="34"/>
  <c r="C5174" i="34"/>
  <c r="B5174" i="34"/>
  <c r="E5201" i="34"/>
  <c r="F5201" i="34" s="1"/>
  <c r="E5207" i="34"/>
  <c r="F5207" i="34" s="1"/>
  <c r="C4961" i="34"/>
  <c r="E4961" i="34" s="1"/>
  <c r="F4961" i="34" s="1"/>
  <c r="C4967" i="34"/>
  <c r="B4976" i="34"/>
  <c r="E4987" i="34"/>
  <c r="F4987" i="34" s="1"/>
  <c r="D5036" i="34"/>
  <c r="C5036" i="34"/>
  <c r="B5036" i="34"/>
  <c r="E5079" i="34"/>
  <c r="F5079" i="34" s="1"/>
  <c r="E5085" i="34"/>
  <c r="F5085" i="34" s="1"/>
  <c r="E5091" i="34"/>
  <c r="F5091" i="34" s="1"/>
  <c r="E5139" i="34"/>
  <c r="F5139" i="34" s="1"/>
  <c r="E5211" i="34"/>
  <c r="F5211" i="34" s="1"/>
  <c r="E4989" i="34"/>
  <c r="F4989" i="34" s="1"/>
  <c r="E5005" i="34"/>
  <c r="F5005" i="34" s="1"/>
  <c r="E5007" i="34"/>
  <c r="F5007" i="34" s="1"/>
  <c r="E5019" i="34"/>
  <c r="F5019" i="34" s="1"/>
  <c r="E5097" i="34"/>
  <c r="F5097" i="34" s="1"/>
  <c r="D5132" i="34"/>
  <c r="C5132" i="34"/>
  <c r="B5132" i="34"/>
  <c r="E5141" i="34"/>
  <c r="F5141" i="34" s="1"/>
  <c r="D5156" i="34"/>
  <c r="C5156" i="34"/>
  <c r="B5156" i="34"/>
  <c r="E5191" i="34"/>
  <c r="F5191" i="34" s="1"/>
  <c r="E5197" i="34"/>
  <c r="F5197" i="34" s="1"/>
  <c r="E5209" i="34"/>
  <c r="F5209" i="34" s="1"/>
  <c r="E5217" i="34"/>
  <c r="F5217" i="34" s="1"/>
  <c r="E5219" i="34"/>
  <c r="F5219" i="34" s="1"/>
  <c r="E5231" i="34"/>
  <c r="F5231" i="34" s="1"/>
  <c r="E5237" i="34"/>
  <c r="F5237" i="34" s="1"/>
  <c r="E5243" i="34"/>
  <c r="F5243" i="34" s="1"/>
  <c r="E5249" i="34"/>
  <c r="F5249" i="34" s="1"/>
  <c r="E5255" i="34"/>
  <c r="F5255" i="34" s="1"/>
  <c r="E5261" i="34"/>
  <c r="F5261" i="34" s="1"/>
  <c r="D5321" i="34"/>
  <c r="C5321" i="34"/>
  <c r="B5321" i="34"/>
  <c r="E5001" i="34"/>
  <c r="F5001" i="34" s="1"/>
  <c r="E5025" i="34"/>
  <c r="F5025" i="34" s="1"/>
  <c r="D5042" i="34"/>
  <c r="E5042" i="34" s="1"/>
  <c r="F5042" i="34" s="1"/>
  <c r="C5042" i="34"/>
  <c r="B5042" i="34"/>
  <c r="E5075" i="34"/>
  <c r="F5075" i="34" s="1"/>
  <c r="E5103" i="34"/>
  <c r="F5103" i="34" s="1"/>
  <c r="D5180" i="34"/>
  <c r="E5180" i="34" s="1"/>
  <c r="F5180" i="34" s="1"/>
  <c r="C5180" i="34"/>
  <c r="B5180" i="34"/>
  <c r="E5215" i="34"/>
  <c r="F5215" i="34" s="1"/>
  <c r="E5223" i="34"/>
  <c r="F5223" i="34" s="1"/>
  <c r="E5225" i="34"/>
  <c r="F5225" i="34" s="1"/>
  <c r="E5229" i="34"/>
  <c r="F5229" i="34" s="1"/>
  <c r="E5235" i="34"/>
  <c r="F5235" i="34" s="1"/>
  <c r="E5241" i="34"/>
  <c r="F5241" i="34" s="1"/>
  <c r="E5247" i="34"/>
  <c r="F5247" i="34" s="1"/>
  <c r="E5253" i="34"/>
  <c r="F5253" i="34" s="1"/>
  <c r="E5259" i="34"/>
  <c r="F5259" i="34" s="1"/>
  <c r="E5267" i="34"/>
  <c r="F5267" i="34" s="1"/>
  <c r="D4982" i="34"/>
  <c r="C4982" i="34"/>
  <c r="E5011" i="34"/>
  <c r="F5011" i="34" s="1"/>
  <c r="D5435" i="34"/>
  <c r="E5435" i="34" s="1"/>
  <c r="F5435" i="34" s="1"/>
  <c r="C5435" i="34"/>
  <c r="B5435" i="34"/>
  <c r="C4803" i="34"/>
  <c r="C4809" i="34"/>
  <c r="E4809" i="34" s="1"/>
  <c r="F4809" i="34" s="1"/>
  <c r="C4815" i="34"/>
  <c r="E4815" i="34" s="1"/>
  <c r="F4815" i="34" s="1"/>
  <c r="C4821" i="34"/>
  <c r="E4821" i="34" s="1"/>
  <c r="F4821" i="34" s="1"/>
  <c r="C4827" i="34"/>
  <c r="E4827" i="34" s="1"/>
  <c r="F4827" i="34" s="1"/>
  <c r="C4833" i="34"/>
  <c r="E4833" i="34" s="1"/>
  <c r="F4833" i="34" s="1"/>
  <c r="C4839" i="34"/>
  <c r="E4839" i="34" s="1"/>
  <c r="F4839" i="34" s="1"/>
  <c r="C4845" i="34"/>
  <c r="E4845" i="34" s="1"/>
  <c r="F4845" i="34" s="1"/>
  <c r="C4851" i="34"/>
  <c r="E4851" i="34" s="1"/>
  <c r="F4851" i="34" s="1"/>
  <c r="C4857" i="34"/>
  <c r="C4863" i="34"/>
  <c r="E4863" i="34" s="1"/>
  <c r="F4863" i="34" s="1"/>
  <c r="C4869" i="34"/>
  <c r="C4875" i="34"/>
  <c r="E4875" i="34" s="1"/>
  <c r="F4875" i="34" s="1"/>
  <c r="C4881" i="34"/>
  <c r="C4887" i="34"/>
  <c r="C4893" i="34"/>
  <c r="E4893" i="34" s="1"/>
  <c r="F4893" i="34" s="1"/>
  <c r="C4899" i="34"/>
  <c r="E4899" i="34" s="1"/>
  <c r="F4899" i="34" s="1"/>
  <c r="C4905" i="34"/>
  <c r="E4905" i="34" s="1"/>
  <c r="F4905" i="34" s="1"/>
  <c r="C4911" i="34"/>
  <c r="E4911" i="34" s="1"/>
  <c r="F4911" i="34" s="1"/>
  <c r="C4917" i="34"/>
  <c r="E4917" i="34" s="1"/>
  <c r="F4917" i="34" s="1"/>
  <c r="C4923" i="34"/>
  <c r="C4929" i="34"/>
  <c r="E4929" i="34" s="1"/>
  <c r="F4929" i="34" s="1"/>
  <c r="C4935" i="34"/>
  <c r="E4935" i="34" s="1"/>
  <c r="F4935" i="34" s="1"/>
  <c r="C4941" i="34"/>
  <c r="E4941" i="34" s="1"/>
  <c r="F4941" i="34" s="1"/>
  <c r="C4947" i="34"/>
  <c r="E4947" i="34" s="1"/>
  <c r="F4947" i="34" s="1"/>
  <c r="C4953" i="34"/>
  <c r="E4953" i="34" s="1"/>
  <c r="F4953" i="34" s="1"/>
  <c r="C4959" i="34"/>
  <c r="E4959" i="34" s="1"/>
  <c r="F4959" i="34" s="1"/>
  <c r="C4965" i="34"/>
  <c r="E4965" i="34" s="1"/>
  <c r="F4965" i="34" s="1"/>
  <c r="B4982" i="34"/>
  <c r="E5015" i="34"/>
  <c r="F5015" i="34" s="1"/>
  <c r="E5017" i="34"/>
  <c r="F5017" i="34" s="1"/>
  <c r="E5037" i="34"/>
  <c r="F5037" i="34" s="1"/>
  <c r="D5048" i="34"/>
  <c r="C5048" i="34"/>
  <c r="B5048" i="34"/>
  <c r="E5143" i="34"/>
  <c r="F5143" i="34" s="1"/>
  <c r="D5162" i="34"/>
  <c r="E5162" i="34" s="1"/>
  <c r="F5162" i="34" s="1"/>
  <c r="C5162" i="34"/>
  <c r="B5162" i="34"/>
  <c r="D5186" i="34"/>
  <c r="E5186" i="34" s="1"/>
  <c r="F5186" i="34" s="1"/>
  <c r="C5186" i="34"/>
  <c r="B5186" i="34"/>
  <c r="E4969" i="34"/>
  <c r="F4969" i="34" s="1"/>
  <c r="D4988" i="34"/>
  <c r="E4988" i="34" s="1"/>
  <c r="F4988" i="34" s="1"/>
  <c r="C4988" i="34"/>
  <c r="E5021" i="34"/>
  <c r="F5021" i="34" s="1"/>
  <c r="E5046" i="34"/>
  <c r="F5046" i="34" s="1"/>
  <c r="D5054" i="34"/>
  <c r="E5054" i="34" s="1"/>
  <c r="F5054" i="34" s="1"/>
  <c r="C5054" i="34"/>
  <c r="B5054" i="34"/>
  <c r="D5060" i="34"/>
  <c r="E5060" i="34" s="1"/>
  <c r="F5060" i="34" s="1"/>
  <c r="C5060" i="34"/>
  <c r="B5060" i="34"/>
  <c r="D5066" i="34"/>
  <c r="C5066" i="34"/>
  <c r="B5066" i="34"/>
  <c r="D5138" i="34"/>
  <c r="E5138" i="34" s="1"/>
  <c r="F5138" i="34" s="1"/>
  <c r="C5138" i="34"/>
  <c r="B5138" i="34"/>
  <c r="E5157" i="34"/>
  <c r="F5157" i="34" s="1"/>
  <c r="D5192" i="34"/>
  <c r="C5192" i="34"/>
  <c r="B5192" i="34"/>
  <c r="D5198" i="34"/>
  <c r="E5198" i="34" s="1"/>
  <c r="F5198" i="34" s="1"/>
  <c r="C5198" i="34"/>
  <c r="B5198" i="34"/>
  <c r="D5204" i="34"/>
  <c r="E5204" i="34" s="1"/>
  <c r="F5204" i="34" s="1"/>
  <c r="C5204" i="34"/>
  <c r="B5204" i="34"/>
  <c r="D5210" i="34"/>
  <c r="E5210" i="34" s="1"/>
  <c r="F5210" i="34" s="1"/>
  <c r="C5210" i="34"/>
  <c r="B5210" i="34"/>
  <c r="D5483" i="34"/>
  <c r="C5483" i="34"/>
  <c r="B5483" i="34"/>
  <c r="E4971" i="34"/>
  <c r="F4971" i="34" s="1"/>
  <c r="B4988" i="34"/>
  <c r="D5006" i="34"/>
  <c r="C5006" i="34"/>
  <c r="B5006" i="34"/>
  <c r="E5029" i="34"/>
  <c r="F5029" i="34" s="1"/>
  <c r="E5043" i="34"/>
  <c r="F5043" i="34" s="1"/>
  <c r="E5117" i="34"/>
  <c r="F5117" i="34" s="1"/>
  <c r="E5127" i="34"/>
  <c r="F5127" i="34" s="1"/>
  <c r="D5216" i="34"/>
  <c r="C5216" i="34"/>
  <c r="B5216" i="34"/>
  <c r="D4994" i="34"/>
  <c r="C4994" i="34"/>
  <c r="D5000" i="34"/>
  <c r="C5000" i="34"/>
  <c r="B5000" i="34"/>
  <c r="E5058" i="34"/>
  <c r="F5058" i="34" s="1"/>
  <c r="D5072" i="34"/>
  <c r="C5072" i="34"/>
  <c r="B5072" i="34"/>
  <c r="D5168" i="34"/>
  <c r="E5168" i="34" s="1"/>
  <c r="F5168" i="34" s="1"/>
  <c r="C5168" i="34"/>
  <c r="B5168" i="34"/>
  <c r="D5222" i="34"/>
  <c r="C5222" i="34"/>
  <c r="B5222" i="34"/>
  <c r="E5234" i="34"/>
  <c r="F5234" i="34" s="1"/>
  <c r="E5248" i="34"/>
  <c r="F5248" i="34" s="1"/>
  <c r="D5351" i="34"/>
  <c r="C5351" i="34"/>
  <c r="B5351" i="34"/>
  <c r="B4994" i="34"/>
  <c r="D5012" i="34"/>
  <c r="E5012" i="34" s="1"/>
  <c r="F5012" i="34" s="1"/>
  <c r="C5012" i="34"/>
  <c r="B5012" i="34"/>
  <c r="E5049" i="34"/>
  <c r="F5049" i="34" s="1"/>
  <c r="D5078" i="34"/>
  <c r="E5078" i="34" s="1"/>
  <c r="F5078" i="34" s="1"/>
  <c r="C5078" i="34"/>
  <c r="B5078" i="34"/>
  <c r="D5084" i="34"/>
  <c r="C5084" i="34"/>
  <c r="B5084" i="34"/>
  <c r="D5090" i="34"/>
  <c r="C5090" i="34"/>
  <c r="B5090" i="34"/>
  <c r="E5133" i="34"/>
  <c r="F5133" i="34" s="1"/>
  <c r="D5144" i="34"/>
  <c r="C5144" i="34"/>
  <c r="B5144" i="34"/>
  <c r="E5163" i="34"/>
  <c r="F5163" i="34" s="1"/>
  <c r="E5187" i="34"/>
  <c r="F5187" i="34" s="1"/>
  <c r="D5411" i="34"/>
  <c r="E5411" i="34" s="1"/>
  <c r="F5411" i="34" s="1"/>
  <c r="C5411" i="34"/>
  <c r="B5411" i="34"/>
  <c r="D5315" i="34"/>
  <c r="E5315" i="34" s="1"/>
  <c r="F5315" i="34" s="1"/>
  <c r="C5315" i="34"/>
  <c r="B5315" i="34"/>
  <c r="D5405" i="34"/>
  <c r="E5405" i="34" s="1"/>
  <c r="F5405" i="34" s="1"/>
  <c r="C5405" i="34"/>
  <c r="B5405" i="34"/>
  <c r="D5624" i="34"/>
  <c r="C5624" i="34"/>
  <c r="B5624" i="34"/>
  <c r="B5228" i="34"/>
  <c r="B5234" i="34"/>
  <c r="B5240" i="34"/>
  <c r="B5246" i="34"/>
  <c r="B5252" i="34"/>
  <c r="B5258" i="34"/>
  <c r="E5298" i="34"/>
  <c r="F5298" i="34" s="1"/>
  <c r="D5345" i="34"/>
  <c r="E5345" i="34" s="1"/>
  <c r="F5345" i="34" s="1"/>
  <c r="C5345" i="34"/>
  <c r="B5345" i="34"/>
  <c r="D5399" i="34"/>
  <c r="E5399" i="34" s="1"/>
  <c r="F5399" i="34" s="1"/>
  <c r="C5399" i="34"/>
  <c r="B5399" i="34"/>
  <c r="E5492" i="34"/>
  <c r="F5492" i="34" s="1"/>
  <c r="E5523" i="34"/>
  <c r="F5523" i="34" s="1"/>
  <c r="C5228" i="34"/>
  <c r="E5228" i="34" s="1"/>
  <c r="F5228" i="34" s="1"/>
  <c r="C5234" i="34"/>
  <c r="C5240" i="34"/>
  <c r="E5240" i="34" s="1"/>
  <c r="F5240" i="34" s="1"/>
  <c r="C5246" i="34"/>
  <c r="E5246" i="34" s="1"/>
  <c r="F5246" i="34" s="1"/>
  <c r="C5252" i="34"/>
  <c r="E5252" i="34" s="1"/>
  <c r="F5252" i="34" s="1"/>
  <c r="C5258" i="34"/>
  <c r="E5258" i="34" s="1"/>
  <c r="F5258" i="34" s="1"/>
  <c r="E5278" i="34"/>
  <c r="F5278" i="34" s="1"/>
  <c r="E5284" i="34"/>
  <c r="F5284" i="34" s="1"/>
  <c r="E5296" i="34"/>
  <c r="F5296" i="34" s="1"/>
  <c r="E5349" i="34"/>
  <c r="F5349" i="34" s="1"/>
  <c r="D5393" i="34"/>
  <c r="C5393" i="34"/>
  <c r="B5393" i="34"/>
  <c r="D5429" i="34"/>
  <c r="C5429" i="34"/>
  <c r="B5429" i="34"/>
  <c r="E5433" i="34"/>
  <c r="F5433" i="34" s="1"/>
  <c r="D5453" i="34"/>
  <c r="C5453" i="34"/>
  <c r="B5453" i="34"/>
  <c r="E5457" i="34"/>
  <c r="F5457" i="34" s="1"/>
  <c r="D5477" i="34"/>
  <c r="C5477" i="34"/>
  <c r="B5477" i="34"/>
  <c r="E5481" i="34"/>
  <c r="F5481" i="34" s="1"/>
  <c r="D5501" i="34"/>
  <c r="C5501" i="34"/>
  <c r="B5501" i="34"/>
  <c r="B4969" i="34"/>
  <c r="B5131" i="34"/>
  <c r="E5131" i="34" s="1"/>
  <c r="F5131" i="34" s="1"/>
  <c r="B5137" i="34"/>
  <c r="E5137" i="34" s="1"/>
  <c r="F5137" i="34" s="1"/>
  <c r="B5143" i="34"/>
  <c r="B5149" i="34"/>
  <c r="E5149" i="34" s="1"/>
  <c r="F5149" i="34" s="1"/>
  <c r="B5155" i="34"/>
  <c r="E5155" i="34" s="1"/>
  <c r="F5155" i="34" s="1"/>
  <c r="D5381" i="34"/>
  <c r="C5381" i="34"/>
  <c r="B5381" i="34"/>
  <c r="D5387" i="34"/>
  <c r="C5387" i="34"/>
  <c r="B5387" i="34"/>
  <c r="C4969" i="34"/>
  <c r="C4975" i="34"/>
  <c r="E4975" i="34" s="1"/>
  <c r="F4975" i="34" s="1"/>
  <c r="C4987" i="34"/>
  <c r="C4993" i="34"/>
  <c r="E4993" i="34" s="1"/>
  <c r="F4993" i="34" s="1"/>
  <c r="C4999" i="34"/>
  <c r="E4999" i="34" s="1"/>
  <c r="F4999" i="34" s="1"/>
  <c r="C5005" i="34"/>
  <c r="C5011" i="34"/>
  <c r="C5017" i="34"/>
  <c r="C5023" i="34"/>
  <c r="E5023" i="34" s="1"/>
  <c r="F5023" i="34" s="1"/>
  <c r="C5029" i="34"/>
  <c r="C5035" i="34"/>
  <c r="E5035" i="34" s="1"/>
  <c r="F5035" i="34" s="1"/>
  <c r="C5041" i="34"/>
  <c r="E5041" i="34" s="1"/>
  <c r="F5041" i="34" s="1"/>
  <c r="C5053" i="34"/>
  <c r="E5053" i="34" s="1"/>
  <c r="F5053" i="34" s="1"/>
  <c r="C5059" i="34"/>
  <c r="E5059" i="34" s="1"/>
  <c r="F5059" i="34" s="1"/>
  <c r="C5065" i="34"/>
  <c r="E5065" i="34" s="1"/>
  <c r="F5065" i="34" s="1"/>
  <c r="D5273" i="34"/>
  <c r="E5273" i="34" s="1"/>
  <c r="F5273" i="34" s="1"/>
  <c r="C5273" i="34"/>
  <c r="B5273" i="34"/>
  <c r="D5291" i="34"/>
  <c r="C5291" i="34"/>
  <c r="B5291" i="34"/>
  <c r="E5302" i="34"/>
  <c r="F5302" i="34" s="1"/>
  <c r="D5339" i="34"/>
  <c r="E5339" i="34" s="1"/>
  <c r="F5339" i="34" s="1"/>
  <c r="C5339" i="34"/>
  <c r="B5339" i="34"/>
  <c r="D5375" i="34"/>
  <c r="E5375" i="34" s="1"/>
  <c r="F5375" i="34" s="1"/>
  <c r="C5375" i="34"/>
  <c r="B5375" i="34"/>
  <c r="E5486" i="34"/>
  <c r="F5486" i="34" s="1"/>
  <c r="D5620" i="34"/>
  <c r="E5620" i="34" s="1"/>
  <c r="F5620" i="34" s="1"/>
  <c r="C5620" i="34"/>
  <c r="B5620" i="34"/>
  <c r="B4974" i="34"/>
  <c r="B4986" i="34"/>
  <c r="B4992" i="34"/>
  <c r="B4998" i="34"/>
  <c r="B5004" i="34"/>
  <c r="B5010" i="34"/>
  <c r="B5016" i="34"/>
  <c r="E5016" i="34" s="1"/>
  <c r="F5016" i="34" s="1"/>
  <c r="B5022" i="34"/>
  <c r="E5022" i="34" s="1"/>
  <c r="F5022" i="34" s="1"/>
  <c r="B5028" i="34"/>
  <c r="E5028" i="34" s="1"/>
  <c r="F5028" i="34" s="1"/>
  <c r="B5034" i="34"/>
  <c r="E5034" i="34" s="1"/>
  <c r="F5034" i="34" s="1"/>
  <c r="B5040" i="34"/>
  <c r="E5040" i="34" s="1"/>
  <c r="F5040" i="34" s="1"/>
  <c r="B5046" i="34"/>
  <c r="B5052" i="34"/>
  <c r="E5052" i="34" s="1"/>
  <c r="F5052" i="34" s="1"/>
  <c r="B5058" i="34"/>
  <c r="B5064" i="34"/>
  <c r="E5064" i="34" s="1"/>
  <c r="F5064" i="34" s="1"/>
  <c r="B5070" i="34"/>
  <c r="E5070" i="34" s="1"/>
  <c r="F5070" i="34" s="1"/>
  <c r="B5076" i="34"/>
  <c r="E5076" i="34" s="1"/>
  <c r="F5076" i="34" s="1"/>
  <c r="B5082" i="34"/>
  <c r="B5088" i="34"/>
  <c r="B5094" i="34"/>
  <c r="B5100" i="34"/>
  <c r="B5106" i="34"/>
  <c r="B5112" i="34"/>
  <c r="B5118" i="34"/>
  <c r="B5124" i="34"/>
  <c r="D5369" i="34"/>
  <c r="C5369" i="34"/>
  <c r="B5369" i="34"/>
  <c r="D5423" i="34"/>
  <c r="C5423" i="34"/>
  <c r="B5423" i="34"/>
  <c r="D5447" i="34"/>
  <c r="C5447" i="34"/>
  <c r="B5447" i="34"/>
  <c r="D5471" i="34"/>
  <c r="C5471" i="34"/>
  <c r="B5471" i="34"/>
  <c r="D5495" i="34"/>
  <c r="E5495" i="34" s="1"/>
  <c r="F5495" i="34" s="1"/>
  <c r="C5495" i="34"/>
  <c r="B5495" i="34"/>
  <c r="C5594" i="34"/>
  <c r="B5594" i="34"/>
  <c r="D5594" i="34"/>
  <c r="E5594" i="34" s="1"/>
  <c r="F5594" i="34" s="1"/>
  <c r="C4974" i="34"/>
  <c r="E4974" i="34" s="1"/>
  <c r="F4974" i="34" s="1"/>
  <c r="C4980" i="34"/>
  <c r="E4980" i="34" s="1"/>
  <c r="F4980" i="34" s="1"/>
  <c r="C4986" i="34"/>
  <c r="E4986" i="34" s="1"/>
  <c r="F4986" i="34" s="1"/>
  <c r="C4992" i="34"/>
  <c r="E4992" i="34" s="1"/>
  <c r="F4992" i="34" s="1"/>
  <c r="C4998" i="34"/>
  <c r="E4998" i="34" s="1"/>
  <c r="F4998" i="34" s="1"/>
  <c r="C5004" i="34"/>
  <c r="E5004" i="34" s="1"/>
  <c r="F5004" i="34" s="1"/>
  <c r="C5082" i="34"/>
  <c r="E5082" i="34" s="1"/>
  <c r="F5082" i="34" s="1"/>
  <c r="C5088" i="34"/>
  <c r="E5088" i="34" s="1"/>
  <c r="F5088" i="34" s="1"/>
  <c r="C5094" i="34"/>
  <c r="E5094" i="34" s="1"/>
  <c r="F5094" i="34" s="1"/>
  <c r="C5100" i="34"/>
  <c r="E5100" i="34" s="1"/>
  <c r="F5100" i="34" s="1"/>
  <c r="C5106" i="34"/>
  <c r="E5106" i="34" s="1"/>
  <c r="F5106" i="34" s="1"/>
  <c r="C5112" i="34"/>
  <c r="E5112" i="34" s="1"/>
  <c r="F5112" i="34" s="1"/>
  <c r="C5118" i="34"/>
  <c r="E5118" i="34" s="1"/>
  <c r="F5118" i="34" s="1"/>
  <c r="C5124" i="34"/>
  <c r="E5124" i="34" s="1"/>
  <c r="F5124" i="34" s="1"/>
  <c r="C5196" i="34"/>
  <c r="E5196" i="34" s="1"/>
  <c r="F5196" i="34" s="1"/>
  <c r="C5202" i="34"/>
  <c r="E5202" i="34" s="1"/>
  <c r="F5202" i="34" s="1"/>
  <c r="E5266" i="34"/>
  <c r="F5266" i="34" s="1"/>
  <c r="D5279" i="34"/>
  <c r="E5279" i="34" s="1"/>
  <c r="F5279" i="34" s="1"/>
  <c r="C5279" i="34"/>
  <c r="B5279" i="34"/>
  <c r="D5285" i="34"/>
  <c r="E5285" i="34" s="1"/>
  <c r="F5285" i="34" s="1"/>
  <c r="C5285" i="34"/>
  <c r="B5285" i="34"/>
  <c r="D5297" i="34"/>
  <c r="C5297" i="34"/>
  <c r="B5297" i="34"/>
  <c r="E5316" i="34"/>
  <c r="F5316" i="34" s="1"/>
  <c r="D5333" i="34"/>
  <c r="E5333" i="34" s="1"/>
  <c r="F5333" i="34" s="1"/>
  <c r="C5333" i="34"/>
  <c r="B5333" i="34"/>
  <c r="D5534" i="34"/>
  <c r="C5534" i="34"/>
  <c r="B5534" i="34"/>
  <c r="D5558" i="34"/>
  <c r="C5558" i="34"/>
  <c r="B5558" i="34"/>
  <c r="B4973" i="34"/>
  <c r="E4973" i="34" s="1"/>
  <c r="F4973" i="34" s="1"/>
  <c r="B4979" i="34"/>
  <c r="E4979" i="34" s="1"/>
  <c r="F4979" i="34" s="1"/>
  <c r="B4985" i="34"/>
  <c r="E4985" i="34" s="1"/>
  <c r="F4985" i="34" s="1"/>
  <c r="B4991" i="34"/>
  <c r="E4991" i="34" s="1"/>
  <c r="F4991" i="34" s="1"/>
  <c r="B4997" i="34"/>
  <c r="E4997" i="34" s="1"/>
  <c r="F4997" i="34" s="1"/>
  <c r="B5003" i="34"/>
  <c r="E5003" i="34" s="1"/>
  <c r="F5003" i="34" s="1"/>
  <c r="B5081" i="34"/>
  <c r="E5081" i="34" s="1"/>
  <c r="F5081" i="34" s="1"/>
  <c r="B5087" i="34"/>
  <c r="E5087" i="34" s="1"/>
  <c r="F5087" i="34" s="1"/>
  <c r="B5093" i="34"/>
  <c r="E5093" i="34" s="1"/>
  <c r="F5093" i="34" s="1"/>
  <c r="B5099" i="34"/>
  <c r="E5099" i="34" s="1"/>
  <c r="F5099" i="34" s="1"/>
  <c r="B5105" i="34"/>
  <c r="E5105" i="34" s="1"/>
  <c r="F5105" i="34" s="1"/>
  <c r="B5111" i="34"/>
  <c r="E5111" i="34" s="1"/>
  <c r="F5111" i="34" s="1"/>
  <c r="B5117" i="34"/>
  <c r="B5123" i="34"/>
  <c r="E5123" i="34" s="1"/>
  <c r="F5123" i="34" s="1"/>
  <c r="B5129" i="34"/>
  <c r="E5129" i="34" s="1"/>
  <c r="F5129" i="34" s="1"/>
  <c r="E5268" i="34"/>
  <c r="F5268" i="34" s="1"/>
  <c r="E5348" i="34"/>
  <c r="F5348" i="34" s="1"/>
  <c r="D5363" i="34"/>
  <c r="C5363" i="34"/>
  <c r="B5363" i="34"/>
  <c r="E5270" i="34"/>
  <c r="F5270" i="34" s="1"/>
  <c r="D5303" i="34"/>
  <c r="E5303" i="34" s="1"/>
  <c r="F5303" i="34" s="1"/>
  <c r="C5303" i="34"/>
  <c r="B5303" i="34"/>
  <c r="D5417" i="34"/>
  <c r="C5417" i="34"/>
  <c r="B5417" i="34"/>
  <c r="D5441" i="34"/>
  <c r="E5441" i="34" s="1"/>
  <c r="F5441" i="34" s="1"/>
  <c r="C5441" i="34"/>
  <c r="B5441" i="34"/>
  <c r="D5465" i="34"/>
  <c r="C5465" i="34"/>
  <c r="B5465" i="34"/>
  <c r="D5489" i="34"/>
  <c r="C5489" i="34"/>
  <c r="B5489" i="34"/>
  <c r="D5513" i="34"/>
  <c r="E5513" i="34" s="1"/>
  <c r="F5513" i="34" s="1"/>
  <c r="C5513" i="34"/>
  <c r="B5513" i="34"/>
  <c r="B5573" i="34"/>
  <c r="D5573" i="34"/>
  <c r="C5573" i="34"/>
  <c r="B5182" i="34"/>
  <c r="E5182" i="34" s="1"/>
  <c r="F5182" i="34" s="1"/>
  <c r="B5188" i="34"/>
  <c r="E5188" i="34" s="1"/>
  <c r="F5188" i="34" s="1"/>
  <c r="B5194" i="34"/>
  <c r="E5194" i="34" s="1"/>
  <c r="F5194" i="34" s="1"/>
  <c r="B5200" i="34"/>
  <c r="E5200" i="34" s="1"/>
  <c r="F5200" i="34" s="1"/>
  <c r="B5206" i="34"/>
  <c r="E5206" i="34" s="1"/>
  <c r="F5206" i="34" s="1"/>
  <c r="B5212" i="34"/>
  <c r="E5212" i="34" s="1"/>
  <c r="F5212" i="34" s="1"/>
  <c r="B5218" i="34"/>
  <c r="E5218" i="34" s="1"/>
  <c r="F5218" i="34" s="1"/>
  <c r="B5224" i="34"/>
  <c r="E5224" i="34" s="1"/>
  <c r="F5224" i="34" s="1"/>
  <c r="B5230" i="34"/>
  <c r="E5230" i="34" s="1"/>
  <c r="F5230" i="34" s="1"/>
  <c r="B5236" i="34"/>
  <c r="E5236" i="34" s="1"/>
  <c r="F5236" i="34" s="1"/>
  <c r="B5242" i="34"/>
  <c r="E5242" i="34" s="1"/>
  <c r="F5242" i="34" s="1"/>
  <c r="B5248" i="34"/>
  <c r="B5254" i="34"/>
  <c r="E5254" i="34" s="1"/>
  <c r="F5254" i="34" s="1"/>
  <c r="B5260" i="34"/>
  <c r="E5260" i="34" s="1"/>
  <c r="F5260" i="34" s="1"/>
  <c r="E5265" i="34"/>
  <c r="F5265" i="34" s="1"/>
  <c r="E5274" i="34"/>
  <c r="F5274" i="34" s="1"/>
  <c r="D5327" i="34"/>
  <c r="C5327" i="34"/>
  <c r="B5327" i="34"/>
  <c r="D5357" i="34"/>
  <c r="C5357" i="34"/>
  <c r="B5357" i="34"/>
  <c r="E5384" i="34"/>
  <c r="F5384" i="34" s="1"/>
  <c r="E5476" i="34"/>
  <c r="F5476" i="34" s="1"/>
  <c r="E5509" i="34"/>
  <c r="F5509" i="34" s="1"/>
  <c r="B5537" i="34"/>
  <c r="D5537" i="34"/>
  <c r="C5537" i="34"/>
  <c r="B5561" i="34"/>
  <c r="D5561" i="34"/>
  <c r="E5561" i="34" s="1"/>
  <c r="F5561" i="34" s="1"/>
  <c r="C5561" i="34"/>
  <c r="C5267" i="34"/>
  <c r="B5267" i="34"/>
  <c r="E5280" i="34"/>
  <c r="F5280" i="34" s="1"/>
  <c r="D5309" i="34"/>
  <c r="C5309" i="34"/>
  <c r="B5309" i="34"/>
  <c r="E5336" i="34"/>
  <c r="F5336" i="34" s="1"/>
  <c r="E5361" i="34"/>
  <c r="F5361" i="34" s="1"/>
  <c r="E5378" i="34"/>
  <c r="F5378" i="34" s="1"/>
  <c r="D5286" i="34"/>
  <c r="E5286" i="34" s="1"/>
  <c r="F5286" i="34" s="1"/>
  <c r="D5322" i="34"/>
  <c r="E5322" i="34" s="1"/>
  <c r="F5322" i="34" s="1"/>
  <c r="D5328" i="34"/>
  <c r="E5328" i="34" s="1"/>
  <c r="F5328" i="34" s="1"/>
  <c r="D5334" i="34"/>
  <c r="E5334" i="34" s="1"/>
  <c r="F5334" i="34" s="1"/>
  <c r="D5346" i="34"/>
  <c r="E5346" i="34" s="1"/>
  <c r="F5346" i="34" s="1"/>
  <c r="D5352" i="34"/>
  <c r="E5352" i="34" s="1"/>
  <c r="F5352" i="34" s="1"/>
  <c r="D5358" i="34"/>
  <c r="E5358" i="34" s="1"/>
  <c r="F5358" i="34" s="1"/>
  <c r="D5364" i="34"/>
  <c r="E5364" i="34" s="1"/>
  <c r="F5364" i="34" s="1"/>
  <c r="D5370" i="34"/>
  <c r="E5370" i="34" s="1"/>
  <c r="F5370" i="34" s="1"/>
  <c r="D5376" i="34"/>
  <c r="E5376" i="34" s="1"/>
  <c r="F5376" i="34" s="1"/>
  <c r="D5382" i="34"/>
  <c r="E5382" i="34" s="1"/>
  <c r="F5382" i="34" s="1"/>
  <c r="D5388" i="34"/>
  <c r="E5388" i="34" s="1"/>
  <c r="F5388" i="34" s="1"/>
  <c r="D5394" i="34"/>
  <c r="E5394" i="34" s="1"/>
  <c r="F5394" i="34" s="1"/>
  <c r="D5400" i="34"/>
  <c r="E5400" i="34" s="1"/>
  <c r="F5400" i="34" s="1"/>
  <c r="D5406" i="34"/>
  <c r="E5406" i="34" s="1"/>
  <c r="F5406" i="34" s="1"/>
  <c r="D5412" i="34"/>
  <c r="E5412" i="34" s="1"/>
  <c r="F5412" i="34" s="1"/>
  <c r="D5418" i="34"/>
  <c r="E5418" i="34" s="1"/>
  <c r="F5418" i="34" s="1"/>
  <c r="D5424" i="34"/>
  <c r="E5424" i="34" s="1"/>
  <c r="F5424" i="34" s="1"/>
  <c r="D5430" i="34"/>
  <c r="E5430" i="34" s="1"/>
  <c r="F5430" i="34" s="1"/>
  <c r="D5436" i="34"/>
  <c r="E5436" i="34" s="1"/>
  <c r="F5436" i="34" s="1"/>
  <c r="D5442" i="34"/>
  <c r="E5442" i="34" s="1"/>
  <c r="F5442" i="34" s="1"/>
  <c r="D5448" i="34"/>
  <c r="E5448" i="34" s="1"/>
  <c r="F5448" i="34" s="1"/>
  <c r="D5454" i="34"/>
  <c r="E5454" i="34" s="1"/>
  <c r="F5454" i="34" s="1"/>
  <c r="D5460" i="34"/>
  <c r="E5460" i="34" s="1"/>
  <c r="F5460" i="34" s="1"/>
  <c r="D5466" i="34"/>
  <c r="E5466" i="34" s="1"/>
  <c r="F5466" i="34" s="1"/>
  <c r="D5472" i="34"/>
  <c r="E5472" i="34" s="1"/>
  <c r="F5472" i="34" s="1"/>
  <c r="D5478" i="34"/>
  <c r="E5478" i="34" s="1"/>
  <c r="F5478" i="34" s="1"/>
  <c r="D5484" i="34"/>
  <c r="E5484" i="34" s="1"/>
  <c r="F5484" i="34" s="1"/>
  <c r="D5490" i="34"/>
  <c r="E5490" i="34" s="1"/>
  <c r="F5490" i="34" s="1"/>
  <c r="D5496" i="34"/>
  <c r="E5496" i="34" s="1"/>
  <c r="F5496" i="34" s="1"/>
  <c r="D5542" i="34"/>
  <c r="E5542" i="34" s="1"/>
  <c r="F5542" i="34" s="1"/>
  <c r="C5542" i="34"/>
  <c r="E5585" i="34"/>
  <c r="F5585" i="34" s="1"/>
  <c r="D5596" i="34"/>
  <c r="C5596" i="34"/>
  <c r="B5596" i="34"/>
  <c r="C5600" i="34"/>
  <c r="E5600" i="34" s="1"/>
  <c r="F5600" i="34" s="1"/>
  <c r="B5600" i="34"/>
  <c r="E5671" i="34"/>
  <c r="F5671" i="34" s="1"/>
  <c r="E5721" i="34"/>
  <c r="F5721" i="34" s="1"/>
  <c r="B5516" i="34"/>
  <c r="E5516" i="34" s="1"/>
  <c r="F5516" i="34" s="1"/>
  <c r="D5539" i="34"/>
  <c r="E5539" i="34" s="1"/>
  <c r="F5539" i="34" s="1"/>
  <c r="C5539" i="34"/>
  <c r="D5602" i="34"/>
  <c r="C5602" i="34"/>
  <c r="B5602" i="34"/>
  <c r="C5606" i="34"/>
  <c r="B5606" i="34"/>
  <c r="D5608" i="34"/>
  <c r="C5608" i="34"/>
  <c r="B5608" i="34"/>
  <c r="C5612" i="34"/>
  <c r="E5612" i="34" s="1"/>
  <c r="F5612" i="34" s="1"/>
  <c r="B5612" i="34"/>
  <c r="D5614" i="34"/>
  <c r="C5614" i="34"/>
  <c r="B5614" i="34"/>
  <c r="D5618" i="34"/>
  <c r="E5618" i="34" s="1"/>
  <c r="F5618" i="34" s="1"/>
  <c r="C5618" i="34"/>
  <c r="B5618" i="34"/>
  <c r="D5642" i="34"/>
  <c r="C5642" i="34"/>
  <c r="B5642" i="34"/>
  <c r="D5660" i="34"/>
  <c r="C5660" i="34"/>
  <c r="B5660" i="34"/>
  <c r="D5678" i="34"/>
  <c r="C5678" i="34"/>
  <c r="B5678" i="34"/>
  <c r="D5696" i="34"/>
  <c r="E5696" i="34" s="1"/>
  <c r="F5696" i="34" s="1"/>
  <c r="C5696" i="34"/>
  <c r="B5696" i="34"/>
  <c r="E5749" i="34"/>
  <c r="F5749" i="34" s="1"/>
  <c r="E5606" i="34"/>
  <c r="F5606" i="34" s="1"/>
  <c r="C5344" i="34"/>
  <c r="E5344" i="34" s="1"/>
  <c r="F5344" i="34" s="1"/>
  <c r="C5350" i="34"/>
  <c r="E5350" i="34" s="1"/>
  <c r="F5350" i="34" s="1"/>
  <c r="C5356" i="34"/>
  <c r="E5356" i="34" s="1"/>
  <c r="F5356" i="34" s="1"/>
  <c r="C5362" i="34"/>
  <c r="E5362" i="34" s="1"/>
  <c r="F5362" i="34" s="1"/>
  <c r="C5368" i="34"/>
  <c r="E5368" i="34" s="1"/>
  <c r="F5368" i="34" s="1"/>
  <c r="C5374" i="34"/>
  <c r="E5374" i="34" s="1"/>
  <c r="F5374" i="34" s="1"/>
  <c r="C5380" i="34"/>
  <c r="E5380" i="34" s="1"/>
  <c r="F5380" i="34" s="1"/>
  <c r="C5416" i="34"/>
  <c r="E5416" i="34" s="1"/>
  <c r="F5416" i="34" s="1"/>
  <c r="C5422" i="34"/>
  <c r="E5422" i="34" s="1"/>
  <c r="F5422" i="34" s="1"/>
  <c r="C5428" i="34"/>
  <c r="E5428" i="34" s="1"/>
  <c r="F5428" i="34" s="1"/>
  <c r="C5434" i="34"/>
  <c r="E5434" i="34" s="1"/>
  <c r="F5434" i="34" s="1"/>
  <c r="C5440" i="34"/>
  <c r="E5440" i="34" s="1"/>
  <c r="F5440" i="34" s="1"/>
  <c r="C5446" i="34"/>
  <c r="E5446" i="34" s="1"/>
  <c r="F5446" i="34" s="1"/>
  <c r="C5452" i="34"/>
  <c r="E5452" i="34" s="1"/>
  <c r="F5452" i="34" s="1"/>
  <c r="C5458" i="34"/>
  <c r="E5458" i="34" s="1"/>
  <c r="F5458" i="34" s="1"/>
  <c r="C5464" i="34"/>
  <c r="E5464" i="34" s="1"/>
  <c r="F5464" i="34" s="1"/>
  <c r="C5470" i="34"/>
  <c r="E5470" i="34" s="1"/>
  <c r="F5470" i="34" s="1"/>
  <c r="C5476" i="34"/>
  <c r="C5482" i="34"/>
  <c r="E5482" i="34" s="1"/>
  <c r="F5482" i="34" s="1"/>
  <c r="C5488" i="34"/>
  <c r="E5488" i="34" s="1"/>
  <c r="F5488" i="34" s="1"/>
  <c r="C5494" i="34"/>
  <c r="E5494" i="34" s="1"/>
  <c r="F5494" i="34" s="1"/>
  <c r="C5500" i="34"/>
  <c r="E5500" i="34" s="1"/>
  <c r="F5500" i="34" s="1"/>
  <c r="C5504" i="34"/>
  <c r="E5504" i="34" s="1"/>
  <c r="F5504" i="34" s="1"/>
  <c r="C5508" i="34"/>
  <c r="B5512" i="34"/>
  <c r="C5519" i="34"/>
  <c r="E5519" i="34" s="1"/>
  <c r="F5519" i="34" s="1"/>
  <c r="C5522" i="34"/>
  <c r="E5522" i="34" s="1"/>
  <c r="F5522" i="34" s="1"/>
  <c r="B5525" i="34"/>
  <c r="B5528" i="34"/>
  <c r="C5531" i="34"/>
  <c r="D5536" i="34"/>
  <c r="C5536" i="34"/>
  <c r="B5552" i="34"/>
  <c r="E5552" i="34" s="1"/>
  <c r="F5552" i="34" s="1"/>
  <c r="C5555" i="34"/>
  <c r="D5560" i="34"/>
  <c r="C5560" i="34"/>
  <c r="B5570" i="34"/>
  <c r="B5582" i="34"/>
  <c r="E5589" i="34"/>
  <c r="F5589" i="34" s="1"/>
  <c r="C5591" i="34"/>
  <c r="E5631" i="34"/>
  <c r="F5631" i="34" s="1"/>
  <c r="E5649" i="34"/>
  <c r="F5649" i="34" s="1"/>
  <c r="E5667" i="34"/>
  <c r="F5667" i="34" s="1"/>
  <c r="E5710" i="34"/>
  <c r="F5710" i="34" s="1"/>
  <c r="B5337" i="34"/>
  <c r="E5337" i="34" s="1"/>
  <c r="F5337" i="34" s="1"/>
  <c r="B5343" i="34"/>
  <c r="E5343" i="34" s="1"/>
  <c r="F5343" i="34" s="1"/>
  <c r="D5508" i="34"/>
  <c r="E5508" i="34" s="1"/>
  <c r="F5508" i="34" s="1"/>
  <c r="D5512" i="34"/>
  <c r="D5515" i="34"/>
  <c r="C5515" i="34"/>
  <c r="D5531" i="34"/>
  <c r="E5531" i="34" s="1"/>
  <c r="F5531" i="34" s="1"/>
  <c r="D5533" i="34"/>
  <c r="E5533" i="34" s="1"/>
  <c r="F5533" i="34" s="1"/>
  <c r="C5533" i="34"/>
  <c r="B5536" i="34"/>
  <c r="D5555" i="34"/>
  <c r="E5555" i="34" s="1"/>
  <c r="F5555" i="34" s="1"/>
  <c r="D5557" i="34"/>
  <c r="C5557" i="34"/>
  <c r="B5560" i="34"/>
  <c r="D5570" i="34"/>
  <c r="D5572" i="34"/>
  <c r="E5572" i="34" s="1"/>
  <c r="F5572" i="34" s="1"/>
  <c r="C5572" i="34"/>
  <c r="D5582" i="34"/>
  <c r="E5582" i="34" s="1"/>
  <c r="F5582" i="34" s="1"/>
  <c r="D5584" i="34"/>
  <c r="E5584" i="34" s="1"/>
  <c r="F5584" i="34" s="1"/>
  <c r="C5584" i="34"/>
  <c r="D5591" i="34"/>
  <c r="E5591" i="34" s="1"/>
  <c r="F5591" i="34" s="1"/>
  <c r="E5627" i="34"/>
  <c r="F5627" i="34" s="1"/>
  <c r="E5701" i="34"/>
  <c r="F5701" i="34" s="1"/>
  <c r="E5717" i="34"/>
  <c r="F5717" i="34" s="1"/>
  <c r="C5265" i="34"/>
  <c r="D5518" i="34"/>
  <c r="E5518" i="34" s="1"/>
  <c r="F5518" i="34" s="1"/>
  <c r="C5518" i="34"/>
  <c r="D5521" i="34"/>
  <c r="E5521" i="34" s="1"/>
  <c r="F5521" i="34" s="1"/>
  <c r="C5521" i="34"/>
  <c r="E5525" i="34"/>
  <c r="F5525" i="34" s="1"/>
  <c r="E5528" i="34"/>
  <c r="F5528" i="34" s="1"/>
  <c r="D5597" i="34"/>
  <c r="B5597" i="34"/>
  <c r="D5636" i="34"/>
  <c r="C5636" i="34"/>
  <c r="B5636" i="34"/>
  <c r="D5654" i="34"/>
  <c r="E5654" i="34" s="1"/>
  <c r="F5654" i="34" s="1"/>
  <c r="C5654" i="34"/>
  <c r="B5654" i="34"/>
  <c r="D5672" i="34"/>
  <c r="C5672" i="34"/>
  <c r="B5672" i="34"/>
  <c r="D5690" i="34"/>
  <c r="C5690" i="34"/>
  <c r="B5690" i="34"/>
  <c r="D5708" i="34"/>
  <c r="C5708" i="34"/>
  <c r="B5708" i="34"/>
  <c r="B5270" i="34"/>
  <c r="B5276" i="34"/>
  <c r="E5276" i="34" s="1"/>
  <c r="F5276" i="34" s="1"/>
  <c r="B5282" i="34"/>
  <c r="E5282" i="34" s="1"/>
  <c r="F5282" i="34" s="1"/>
  <c r="B5288" i="34"/>
  <c r="E5288" i="34" s="1"/>
  <c r="F5288" i="34" s="1"/>
  <c r="B5294" i="34"/>
  <c r="E5294" i="34" s="1"/>
  <c r="F5294" i="34" s="1"/>
  <c r="B5300" i="34"/>
  <c r="E5300" i="34" s="1"/>
  <c r="F5300" i="34" s="1"/>
  <c r="B5306" i="34"/>
  <c r="E5306" i="34" s="1"/>
  <c r="F5306" i="34" s="1"/>
  <c r="B5312" i="34"/>
  <c r="E5312" i="34" s="1"/>
  <c r="F5312" i="34" s="1"/>
  <c r="B5318" i="34"/>
  <c r="E5318" i="34" s="1"/>
  <c r="F5318" i="34" s="1"/>
  <c r="B5324" i="34"/>
  <c r="E5324" i="34" s="1"/>
  <c r="F5324" i="34" s="1"/>
  <c r="B5330" i="34"/>
  <c r="E5330" i="34" s="1"/>
  <c r="F5330" i="34" s="1"/>
  <c r="B5336" i="34"/>
  <c r="B5342" i="34"/>
  <c r="E5342" i="34" s="1"/>
  <c r="F5342" i="34" s="1"/>
  <c r="B5348" i="34"/>
  <c r="B5354" i="34"/>
  <c r="E5354" i="34" s="1"/>
  <c r="F5354" i="34" s="1"/>
  <c r="B5360" i="34"/>
  <c r="E5360" i="34" s="1"/>
  <c r="F5360" i="34" s="1"/>
  <c r="B5366" i="34"/>
  <c r="E5366" i="34" s="1"/>
  <c r="F5366" i="34" s="1"/>
  <c r="B5372" i="34"/>
  <c r="E5372" i="34" s="1"/>
  <c r="F5372" i="34" s="1"/>
  <c r="B5378" i="34"/>
  <c r="B5384" i="34"/>
  <c r="B5390" i="34"/>
  <c r="E5390" i="34" s="1"/>
  <c r="F5390" i="34" s="1"/>
  <c r="B5396" i="34"/>
  <c r="E5396" i="34" s="1"/>
  <c r="F5396" i="34" s="1"/>
  <c r="B5402" i="34"/>
  <c r="E5402" i="34" s="1"/>
  <c r="F5402" i="34" s="1"/>
  <c r="B5408" i="34"/>
  <c r="E5408" i="34" s="1"/>
  <c r="F5408" i="34" s="1"/>
  <c r="B5414" i="34"/>
  <c r="E5414" i="34" s="1"/>
  <c r="F5414" i="34" s="1"/>
  <c r="B5420" i="34"/>
  <c r="E5420" i="34" s="1"/>
  <c r="F5420" i="34" s="1"/>
  <c r="B5426" i="34"/>
  <c r="E5426" i="34" s="1"/>
  <c r="F5426" i="34" s="1"/>
  <c r="B5432" i="34"/>
  <c r="E5432" i="34" s="1"/>
  <c r="F5432" i="34" s="1"/>
  <c r="B5438" i="34"/>
  <c r="E5438" i="34" s="1"/>
  <c r="F5438" i="34" s="1"/>
  <c r="B5444" i="34"/>
  <c r="E5444" i="34" s="1"/>
  <c r="F5444" i="34" s="1"/>
  <c r="B5450" i="34"/>
  <c r="E5450" i="34" s="1"/>
  <c r="F5450" i="34" s="1"/>
  <c r="B5456" i="34"/>
  <c r="E5456" i="34" s="1"/>
  <c r="F5456" i="34" s="1"/>
  <c r="B5462" i="34"/>
  <c r="E5462" i="34" s="1"/>
  <c r="F5462" i="34" s="1"/>
  <c r="B5468" i="34"/>
  <c r="E5468" i="34" s="1"/>
  <c r="F5468" i="34" s="1"/>
  <c r="B5474" i="34"/>
  <c r="E5474" i="34" s="1"/>
  <c r="F5474" i="34" s="1"/>
  <c r="B5480" i="34"/>
  <c r="E5480" i="34" s="1"/>
  <c r="F5480" i="34" s="1"/>
  <c r="B5486" i="34"/>
  <c r="B5492" i="34"/>
  <c r="B5498" i="34"/>
  <c r="E5498" i="34" s="1"/>
  <c r="F5498" i="34" s="1"/>
  <c r="B5507" i="34"/>
  <c r="B5518" i="34"/>
  <c r="B5521" i="34"/>
  <c r="D5524" i="34"/>
  <c r="E5524" i="34" s="1"/>
  <c r="F5524" i="34" s="1"/>
  <c r="C5524" i="34"/>
  <c r="D5527" i="34"/>
  <c r="E5527" i="34" s="1"/>
  <c r="F5527" i="34" s="1"/>
  <c r="C5527" i="34"/>
  <c r="D5530" i="34"/>
  <c r="E5530" i="34" s="1"/>
  <c r="F5530" i="34" s="1"/>
  <c r="C5530" i="34"/>
  <c r="B5546" i="34"/>
  <c r="C5549" i="34"/>
  <c r="D5554" i="34"/>
  <c r="C5554" i="34"/>
  <c r="C5567" i="34"/>
  <c r="C5579" i="34"/>
  <c r="C5597" i="34"/>
  <c r="E5621" i="34"/>
  <c r="F5621" i="34" s="1"/>
  <c r="E5679" i="34"/>
  <c r="F5679" i="34" s="1"/>
  <c r="E5697" i="34"/>
  <c r="F5697" i="34" s="1"/>
  <c r="E5713" i="34"/>
  <c r="F5713" i="34" s="1"/>
  <c r="B5524" i="34"/>
  <c r="B5527" i="34"/>
  <c r="B5530" i="34"/>
  <c r="D5549" i="34"/>
  <c r="E5549" i="34" s="1"/>
  <c r="F5549" i="34" s="1"/>
  <c r="D5551" i="34"/>
  <c r="C5551" i="34"/>
  <c r="B5554" i="34"/>
  <c r="D5567" i="34"/>
  <c r="D5579" i="34"/>
  <c r="E5579" i="34" s="1"/>
  <c r="F5579" i="34" s="1"/>
  <c r="C5588" i="34"/>
  <c r="B5588" i="34"/>
  <c r="E5588" i="34" s="1"/>
  <c r="F5588" i="34" s="1"/>
  <c r="E5595" i="34"/>
  <c r="F5595" i="34" s="1"/>
  <c r="E5619" i="34"/>
  <c r="F5619" i="34" s="1"/>
  <c r="E5643" i="34"/>
  <c r="F5643" i="34" s="1"/>
  <c r="E5661" i="34"/>
  <c r="F5661" i="34" s="1"/>
  <c r="E5720" i="34"/>
  <c r="F5720" i="34" s="1"/>
  <c r="E5727" i="34"/>
  <c r="F5727" i="34" s="1"/>
  <c r="E5507" i="34"/>
  <c r="F5507" i="34" s="1"/>
  <c r="E5546" i="34"/>
  <c r="F5546" i="34" s="1"/>
  <c r="D5590" i="34"/>
  <c r="E5590" i="34" s="1"/>
  <c r="F5590" i="34" s="1"/>
  <c r="C5590" i="34"/>
  <c r="E5765" i="34"/>
  <c r="F5765" i="34" s="1"/>
  <c r="C5281" i="34"/>
  <c r="E5281" i="34" s="1"/>
  <c r="F5281" i="34" s="1"/>
  <c r="C5287" i="34"/>
  <c r="E5287" i="34" s="1"/>
  <c r="F5287" i="34" s="1"/>
  <c r="C5317" i="34"/>
  <c r="E5317" i="34" s="1"/>
  <c r="F5317" i="34" s="1"/>
  <c r="C5323" i="34"/>
  <c r="E5323" i="34" s="1"/>
  <c r="F5323" i="34" s="1"/>
  <c r="C5329" i="34"/>
  <c r="E5329" i="34" s="1"/>
  <c r="F5329" i="34" s="1"/>
  <c r="C5335" i="34"/>
  <c r="E5335" i="34" s="1"/>
  <c r="F5335" i="34" s="1"/>
  <c r="C5502" i="34"/>
  <c r="B5506" i="34"/>
  <c r="C5514" i="34"/>
  <c r="B5540" i="34"/>
  <c r="E5540" i="34" s="1"/>
  <c r="F5540" i="34" s="1"/>
  <c r="C5543" i="34"/>
  <c r="D5548" i="34"/>
  <c r="C5548" i="34"/>
  <c r="B5564" i="34"/>
  <c r="B5576" i="34"/>
  <c r="B5590" i="34"/>
  <c r="D5626" i="34"/>
  <c r="C5626" i="34"/>
  <c r="B5626" i="34"/>
  <c r="D5630" i="34"/>
  <c r="C5630" i="34"/>
  <c r="B5630" i="34"/>
  <c r="D5648" i="34"/>
  <c r="E5648" i="34" s="1"/>
  <c r="F5648" i="34" s="1"/>
  <c r="C5648" i="34"/>
  <c r="B5648" i="34"/>
  <c r="D5666" i="34"/>
  <c r="C5666" i="34"/>
  <c r="B5666" i="34"/>
  <c r="D5684" i="34"/>
  <c r="C5684" i="34"/>
  <c r="B5684" i="34"/>
  <c r="D5702" i="34"/>
  <c r="C5702" i="34"/>
  <c r="B5702" i="34"/>
  <c r="D5502" i="34"/>
  <c r="E5502" i="34" s="1"/>
  <c r="F5502" i="34" s="1"/>
  <c r="D5506" i="34"/>
  <c r="D5514" i="34"/>
  <c r="E5514" i="34" s="1"/>
  <c r="F5514" i="34" s="1"/>
  <c r="D5543" i="34"/>
  <c r="E5543" i="34" s="1"/>
  <c r="F5543" i="34" s="1"/>
  <c r="D5545" i="34"/>
  <c r="C5545" i="34"/>
  <c r="B5548" i="34"/>
  <c r="D5564" i="34"/>
  <c r="E5564" i="34" s="1"/>
  <c r="F5564" i="34" s="1"/>
  <c r="D5566" i="34"/>
  <c r="E5566" i="34" s="1"/>
  <c r="F5566" i="34" s="1"/>
  <c r="C5566" i="34"/>
  <c r="D5576" i="34"/>
  <c r="E5576" i="34" s="1"/>
  <c r="F5576" i="34" s="1"/>
  <c r="D5578" i="34"/>
  <c r="C5578" i="34"/>
  <c r="E5639" i="34"/>
  <c r="F5639" i="34" s="1"/>
  <c r="E5657" i="34"/>
  <c r="F5657" i="34" s="1"/>
  <c r="E5675" i="34"/>
  <c r="F5675" i="34" s="1"/>
  <c r="E5691" i="34"/>
  <c r="F5691" i="34" s="1"/>
  <c r="E5693" i="34"/>
  <c r="F5693" i="34" s="1"/>
  <c r="E5709" i="34"/>
  <c r="F5709" i="34" s="1"/>
  <c r="E5716" i="34"/>
  <c r="F5716" i="34" s="1"/>
  <c r="D5532" i="34"/>
  <c r="E5532" i="34" s="1"/>
  <c r="F5532" i="34" s="1"/>
  <c r="D5538" i="34"/>
  <c r="E5538" i="34" s="1"/>
  <c r="F5538" i="34" s="1"/>
  <c r="D5544" i="34"/>
  <c r="E5544" i="34" s="1"/>
  <c r="F5544" i="34" s="1"/>
  <c r="D5550" i="34"/>
  <c r="E5550" i="34" s="1"/>
  <c r="F5550" i="34" s="1"/>
  <c r="D5556" i="34"/>
  <c r="E5556" i="34" s="1"/>
  <c r="F5556" i="34" s="1"/>
  <c r="D5562" i="34"/>
  <c r="E5562" i="34" s="1"/>
  <c r="F5562" i="34" s="1"/>
  <c r="D5568" i="34"/>
  <c r="E5568" i="34" s="1"/>
  <c r="F5568" i="34" s="1"/>
  <c r="D5574" i="34"/>
  <c r="E5574" i="34" s="1"/>
  <c r="F5574" i="34" s="1"/>
  <c r="D5580" i="34"/>
  <c r="E5580" i="34" s="1"/>
  <c r="F5580" i="34" s="1"/>
  <c r="D5586" i="34"/>
  <c r="E5586" i="34" s="1"/>
  <c r="F5586" i="34" s="1"/>
  <c r="D5592" i="34"/>
  <c r="E5592" i="34" s="1"/>
  <c r="F5592" i="34" s="1"/>
  <c r="D5598" i="34"/>
  <c r="E5598" i="34" s="1"/>
  <c r="F5598" i="34" s="1"/>
  <c r="D5604" i="34"/>
  <c r="E5604" i="34" s="1"/>
  <c r="F5604" i="34" s="1"/>
  <c r="D5610" i="34"/>
  <c r="E5610" i="34" s="1"/>
  <c r="F5610" i="34" s="1"/>
  <c r="D5616" i="34"/>
  <c r="E5616" i="34" s="1"/>
  <c r="F5616" i="34" s="1"/>
  <c r="D5622" i="34"/>
  <c r="E5622" i="34" s="1"/>
  <c r="F5622" i="34" s="1"/>
  <c r="D5628" i="34"/>
  <c r="E5628" i="34" s="1"/>
  <c r="F5628" i="34" s="1"/>
  <c r="D5634" i="34"/>
  <c r="E5634" i="34" s="1"/>
  <c r="F5634" i="34" s="1"/>
  <c r="D5640" i="34"/>
  <c r="E5640" i="34" s="1"/>
  <c r="F5640" i="34" s="1"/>
  <c r="D5646" i="34"/>
  <c r="E5646" i="34" s="1"/>
  <c r="F5646" i="34" s="1"/>
  <c r="D5652" i="34"/>
  <c r="E5652" i="34" s="1"/>
  <c r="F5652" i="34" s="1"/>
  <c r="D5658" i="34"/>
  <c r="E5658" i="34" s="1"/>
  <c r="F5658" i="34" s="1"/>
  <c r="D5664" i="34"/>
  <c r="E5664" i="34" s="1"/>
  <c r="F5664" i="34" s="1"/>
  <c r="D5670" i="34"/>
  <c r="E5670" i="34" s="1"/>
  <c r="F5670" i="34" s="1"/>
  <c r="D5676" i="34"/>
  <c r="E5676" i="34" s="1"/>
  <c r="F5676" i="34" s="1"/>
  <c r="D5682" i="34"/>
  <c r="E5682" i="34" s="1"/>
  <c r="F5682" i="34" s="1"/>
  <c r="D5688" i="34"/>
  <c r="E5688" i="34" s="1"/>
  <c r="F5688" i="34" s="1"/>
  <c r="D5694" i="34"/>
  <c r="E5694" i="34" s="1"/>
  <c r="F5694" i="34" s="1"/>
  <c r="D5700" i="34"/>
  <c r="E5700" i="34" s="1"/>
  <c r="F5700" i="34" s="1"/>
  <c r="D5706" i="34"/>
  <c r="E5706" i="34" s="1"/>
  <c r="F5706" i="34" s="1"/>
  <c r="D5712" i="34"/>
  <c r="E5712" i="34" s="1"/>
  <c r="F5712" i="34" s="1"/>
  <c r="D5718" i="34"/>
  <c r="E5718" i="34" s="1"/>
  <c r="F5718" i="34" s="1"/>
  <c r="D5724" i="34"/>
  <c r="E5724" i="34" s="1"/>
  <c r="F5724" i="34" s="1"/>
  <c r="D5730" i="34"/>
  <c r="E5730" i="34" s="1"/>
  <c r="F5730" i="34" s="1"/>
  <c r="B5773" i="34"/>
  <c r="E5773" i="34" s="1"/>
  <c r="F5773" i="34" s="1"/>
  <c r="E5800" i="34"/>
  <c r="F5800" i="34" s="1"/>
  <c r="D5803" i="34"/>
  <c r="B5821" i="34"/>
  <c r="E5821" i="34" s="1"/>
  <c r="F5821" i="34" s="1"/>
  <c r="E5871" i="34"/>
  <c r="F5871" i="34" s="1"/>
  <c r="D5915" i="34"/>
  <c r="C5915" i="34"/>
  <c r="B5915" i="34"/>
  <c r="D5963" i="34"/>
  <c r="C5963" i="34"/>
  <c r="B5963" i="34"/>
  <c r="E6038" i="34"/>
  <c r="F6038" i="34" s="1"/>
  <c r="C5824" i="34"/>
  <c r="B5824" i="34"/>
  <c r="D5879" i="34"/>
  <c r="E5879" i="34" s="1"/>
  <c r="F5879" i="34" s="1"/>
  <c r="C5879" i="34"/>
  <c r="B5879" i="34"/>
  <c r="D5891" i="34"/>
  <c r="E5891" i="34" s="1"/>
  <c r="F5891" i="34" s="1"/>
  <c r="C5891" i="34"/>
  <c r="B5891" i="34"/>
  <c r="D5897" i="34"/>
  <c r="C5897" i="34"/>
  <c r="B5897" i="34"/>
  <c r="D5903" i="34"/>
  <c r="C5903" i="34"/>
  <c r="B5903" i="34"/>
  <c r="D5909" i="34"/>
  <c r="E5909" i="34" s="1"/>
  <c r="F5909" i="34" s="1"/>
  <c r="C5909" i="34"/>
  <c r="B5909" i="34"/>
  <c r="E5925" i="34"/>
  <c r="F5925" i="34" s="1"/>
  <c r="D5993" i="34"/>
  <c r="E5993" i="34" s="1"/>
  <c r="F5993" i="34" s="1"/>
  <c r="C5993" i="34"/>
  <c r="B5993" i="34"/>
  <c r="D6017" i="34"/>
  <c r="C6017" i="34"/>
  <c r="B6017" i="34"/>
  <c r="B5632" i="34"/>
  <c r="B5638" i="34"/>
  <c r="B5644" i="34"/>
  <c r="B5650" i="34"/>
  <c r="B5656" i="34"/>
  <c r="B5662" i="34"/>
  <c r="B5668" i="34"/>
  <c r="B5674" i="34"/>
  <c r="B5680" i="34"/>
  <c r="B5686" i="34"/>
  <c r="B5692" i="34"/>
  <c r="B5698" i="34"/>
  <c r="B5704" i="34"/>
  <c r="B5710" i="34"/>
  <c r="B5716" i="34"/>
  <c r="B5722" i="34"/>
  <c r="B5728" i="34"/>
  <c r="B5734" i="34"/>
  <c r="B5739" i="34"/>
  <c r="B5748" i="34"/>
  <c r="B5753" i="34"/>
  <c r="B5758" i="34"/>
  <c r="B5763" i="34"/>
  <c r="B5772" i="34"/>
  <c r="B5777" i="34"/>
  <c r="B5782" i="34"/>
  <c r="B5787" i="34"/>
  <c r="C5795" i="34"/>
  <c r="B5802" i="34"/>
  <c r="B5806" i="34"/>
  <c r="E5813" i="34"/>
  <c r="F5813" i="34" s="1"/>
  <c r="D5824" i="34"/>
  <c r="E5824" i="34" s="1"/>
  <c r="F5824" i="34" s="1"/>
  <c r="B5826" i="34"/>
  <c r="D5826" i="34"/>
  <c r="E5826" i="34" s="1"/>
  <c r="F5826" i="34" s="1"/>
  <c r="E5877" i="34"/>
  <c r="F5877" i="34" s="1"/>
  <c r="D5885" i="34"/>
  <c r="E5885" i="34" s="1"/>
  <c r="F5885" i="34" s="1"/>
  <c r="C5885" i="34"/>
  <c r="B5885" i="34"/>
  <c r="D5957" i="34"/>
  <c r="E5957" i="34" s="1"/>
  <c r="F5957" i="34" s="1"/>
  <c r="C5957" i="34"/>
  <c r="B5957" i="34"/>
  <c r="E5980" i="34"/>
  <c r="F5980" i="34" s="1"/>
  <c r="C5632" i="34"/>
  <c r="E5632" i="34" s="1"/>
  <c r="F5632" i="34" s="1"/>
  <c r="C5638" i="34"/>
  <c r="E5638" i="34" s="1"/>
  <c r="F5638" i="34" s="1"/>
  <c r="C5644" i="34"/>
  <c r="E5644" i="34" s="1"/>
  <c r="F5644" i="34" s="1"/>
  <c r="C5650" i="34"/>
  <c r="E5650" i="34" s="1"/>
  <c r="F5650" i="34" s="1"/>
  <c r="C5656" i="34"/>
  <c r="E5656" i="34" s="1"/>
  <c r="F5656" i="34" s="1"/>
  <c r="C5662" i="34"/>
  <c r="E5662" i="34" s="1"/>
  <c r="F5662" i="34" s="1"/>
  <c r="C5668" i="34"/>
  <c r="E5668" i="34" s="1"/>
  <c r="F5668" i="34" s="1"/>
  <c r="C5674" i="34"/>
  <c r="E5674" i="34" s="1"/>
  <c r="F5674" i="34" s="1"/>
  <c r="C5680" i="34"/>
  <c r="E5680" i="34" s="1"/>
  <c r="F5680" i="34" s="1"/>
  <c r="C5686" i="34"/>
  <c r="C5692" i="34"/>
  <c r="E5692" i="34" s="1"/>
  <c r="F5692" i="34" s="1"/>
  <c r="C5698" i="34"/>
  <c r="E5698" i="34" s="1"/>
  <c r="F5698" i="34" s="1"/>
  <c r="C5704" i="34"/>
  <c r="E5704" i="34" s="1"/>
  <c r="F5704" i="34" s="1"/>
  <c r="C5710" i="34"/>
  <c r="C5716" i="34"/>
  <c r="C5722" i="34"/>
  <c r="E5722" i="34" s="1"/>
  <c r="F5722" i="34" s="1"/>
  <c r="C5728" i="34"/>
  <c r="E5728" i="34" s="1"/>
  <c r="F5728" i="34" s="1"/>
  <c r="C5734" i="34"/>
  <c r="E5734" i="34" s="1"/>
  <c r="F5734" i="34" s="1"/>
  <c r="D5739" i="34"/>
  <c r="E5739" i="34" s="1"/>
  <c r="F5739" i="34" s="1"/>
  <c r="B5743" i="34"/>
  <c r="E5743" i="34" s="1"/>
  <c r="F5743" i="34" s="1"/>
  <c r="C5748" i="34"/>
  <c r="E5748" i="34" s="1"/>
  <c r="F5748" i="34" s="1"/>
  <c r="C5753" i="34"/>
  <c r="E5753" i="34" s="1"/>
  <c r="F5753" i="34" s="1"/>
  <c r="C5758" i="34"/>
  <c r="E5758" i="34" s="1"/>
  <c r="F5758" i="34" s="1"/>
  <c r="D5763" i="34"/>
  <c r="E5763" i="34" s="1"/>
  <c r="F5763" i="34" s="1"/>
  <c r="B5767" i="34"/>
  <c r="E5767" i="34" s="1"/>
  <c r="F5767" i="34" s="1"/>
  <c r="C5772" i="34"/>
  <c r="E5772" i="34" s="1"/>
  <c r="F5772" i="34" s="1"/>
  <c r="C5777" i="34"/>
  <c r="E5777" i="34" s="1"/>
  <c r="F5777" i="34" s="1"/>
  <c r="C5782" i="34"/>
  <c r="E5782" i="34" s="1"/>
  <c r="F5782" i="34" s="1"/>
  <c r="D5787" i="34"/>
  <c r="E5787" i="34" s="1"/>
  <c r="F5787" i="34" s="1"/>
  <c r="D5795" i="34"/>
  <c r="E5795" i="34" s="1"/>
  <c r="F5795" i="34" s="1"/>
  <c r="C5802" i="34"/>
  <c r="E5802" i="34" s="1"/>
  <c r="F5802" i="34" s="1"/>
  <c r="D5806" i="34"/>
  <c r="B5815" i="34"/>
  <c r="C5826" i="34"/>
  <c r="E5864" i="34"/>
  <c r="F5864" i="34" s="1"/>
  <c r="E5883" i="34"/>
  <c r="F5883" i="34" s="1"/>
  <c r="E5889" i="34"/>
  <c r="F5889" i="34" s="1"/>
  <c r="E5895" i="34"/>
  <c r="F5895" i="34" s="1"/>
  <c r="E5901" i="34"/>
  <c r="F5901" i="34" s="1"/>
  <c r="E5907" i="34"/>
  <c r="F5907" i="34" s="1"/>
  <c r="E5913" i="34"/>
  <c r="F5913" i="34" s="1"/>
  <c r="B5790" i="34"/>
  <c r="E5790" i="34" s="1"/>
  <c r="F5790" i="34" s="1"/>
  <c r="C5815" i="34"/>
  <c r="C5818" i="34"/>
  <c r="B5818" i="34"/>
  <c r="B5833" i="34"/>
  <c r="E5833" i="34" s="1"/>
  <c r="F5833" i="34" s="1"/>
  <c r="B5838" i="34"/>
  <c r="D5838" i="34"/>
  <c r="E5838" i="34" s="1"/>
  <c r="F5838" i="34" s="1"/>
  <c r="D5951" i="34"/>
  <c r="C5951" i="34"/>
  <c r="B5951" i="34"/>
  <c r="E5961" i="34"/>
  <c r="F5961" i="34" s="1"/>
  <c r="D5987" i="34"/>
  <c r="E5987" i="34" s="1"/>
  <c r="F5987" i="34" s="1"/>
  <c r="C5987" i="34"/>
  <c r="B5987" i="34"/>
  <c r="D6011" i="34"/>
  <c r="C6011" i="34"/>
  <c r="B6011" i="34"/>
  <c r="E5818" i="34"/>
  <c r="F5818" i="34" s="1"/>
  <c r="B5820" i="34"/>
  <c r="D5820" i="34"/>
  <c r="D5831" i="34"/>
  <c r="E5831" i="34" s="1"/>
  <c r="F5831" i="34" s="1"/>
  <c r="C5831" i="34"/>
  <c r="B5831" i="34"/>
  <c r="D5843" i="34"/>
  <c r="E5843" i="34" s="1"/>
  <c r="F5843" i="34" s="1"/>
  <c r="C5843" i="34"/>
  <c r="B5843" i="34"/>
  <c r="D6039" i="34"/>
  <c r="C6039" i="34"/>
  <c r="B6039" i="34"/>
  <c r="B5714" i="34"/>
  <c r="E5714" i="34" s="1"/>
  <c r="F5714" i="34" s="1"/>
  <c r="B5720" i="34"/>
  <c r="B5726" i="34"/>
  <c r="E5726" i="34" s="1"/>
  <c r="F5726" i="34" s="1"/>
  <c r="B5732" i="34"/>
  <c r="E5732" i="34" s="1"/>
  <c r="F5732" i="34" s="1"/>
  <c r="B5737" i="34"/>
  <c r="E5737" i="34" s="1"/>
  <c r="F5737" i="34" s="1"/>
  <c r="B5761" i="34"/>
  <c r="E5761" i="34" s="1"/>
  <c r="F5761" i="34" s="1"/>
  <c r="B5785" i="34"/>
  <c r="E5812" i="34"/>
  <c r="F5812" i="34" s="1"/>
  <c r="C5820" i="34"/>
  <c r="D5849" i="34"/>
  <c r="C5849" i="34"/>
  <c r="B5849" i="34"/>
  <c r="D5945" i="34"/>
  <c r="C5945" i="34"/>
  <c r="B5945" i="34"/>
  <c r="E5968" i="34"/>
  <c r="F5968" i="34" s="1"/>
  <c r="D5981" i="34"/>
  <c r="C5981" i="34"/>
  <c r="B5981" i="34"/>
  <c r="E5752" i="34"/>
  <c r="F5752" i="34" s="1"/>
  <c r="E5776" i="34"/>
  <c r="F5776" i="34" s="1"/>
  <c r="C5785" i="34"/>
  <c r="E5785" i="34" s="1"/>
  <c r="F5785" i="34" s="1"/>
  <c r="E5794" i="34"/>
  <c r="F5794" i="34" s="1"/>
  <c r="B5814" i="34"/>
  <c r="D5814" i="34"/>
  <c r="E5814" i="34" s="1"/>
  <c r="F5814" i="34" s="1"/>
  <c r="E5847" i="34"/>
  <c r="F5847" i="34" s="1"/>
  <c r="D5855" i="34"/>
  <c r="C5855" i="34"/>
  <c r="B5855" i="34"/>
  <c r="E5876" i="34"/>
  <c r="F5876" i="34" s="1"/>
  <c r="D6005" i="34"/>
  <c r="C6005" i="34"/>
  <c r="B6005" i="34"/>
  <c r="D6029" i="34"/>
  <c r="C6029" i="34"/>
  <c r="B6029" i="34"/>
  <c r="D5825" i="34"/>
  <c r="B5825" i="34"/>
  <c r="D5861" i="34"/>
  <c r="E5861" i="34" s="1"/>
  <c r="F5861" i="34" s="1"/>
  <c r="C5861" i="34"/>
  <c r="B5861" i="34"/>
  <c r="E5896" i="34"/>
  <c r="F5896" i="34" s="1"/>
  <c r="D5939" i="34"/>
  <c r="E5939" i="34" s="1"/>
  <c r="F5939" i="34" s="1"/>
  <c r="C5939" i="34"/>
  <c r="B5939" i="34"/>
  <c r="D5975" i="34"/>
  <c r="C5975" i="34"/>
  <c r="B5975" i="34"/>
  <c r="C5563" i="34"/>
  <c r="E5563" i="34" s="1"/>
  <c r="F5563" i="34" s="1"/>
  <c r="C5569" i="34"/>
  <c r="E5569" i="34" s="1"/>
  <c r="F5569" i="34" s="1"/>
  <c r="C5575" i="34"/>
  <c r="E5575" i="34" s="1"/>
  <c r="F5575" i="34" s="1"/>
  <c r="C5581" i="34"/>
  <c r="E5581" i="34" s="1"/>
  <c r="F5581" i="34" s="1"/>
  <c r="C5587" i="34"/>
  <c r="E5587" i="34" s="1"/>
  <c r="F5587" i="34" s="1"/>
  <c r="C5593" i="34"/>
  <c r="E5593" i="34" s="1"/>
  <c r="F5593" i="34" s="1"/>
  <c r="C5599" i="34"/>
  <c r="E5599" i="34" s="1"/>
  <c r="F5599" i="34" s="1"/>
  <c r="C5605" i="34"/>
  <c r="E5605" i="34" s="1"/>
  <c r="F5605" i="34" s="1"/>
  <c r="C5611" i="34"/>
  <c r="E5611" i="34" s="1"/>
  <c r="F5611" i="34" s="1"/>
  <c r="C5617" i="34"/>
  <c r="E5617" i="34" s="1"/>
  <c r="F5617" i="34" s="1"/>
  <c r="C5623" i="34"/>
  <c r="E5623" i="34" s="1"/>
  <c r="F5623" i="34" s="1"/>
  <c r="C5629" i="34"/>
  <c r="E5629" i="34" s="1"/>
  <c r="F5629" i="34" s="1"/>
  <c r="C5635" i="34"/>
  <c r="E5635" i="34" s="1"/>
  <c r="F5635" i="34" s="1"/>
  <c r="C5641" i="34"/>
  <c r="E5641" i="34" s="1"/>
  <c r="F5641" i="34" s="1"/>
  <c r="C5647" i="34"/>
  <c r="E5647" i="34" s="1"/>
  <c r="F5647" i="34" s="1"/>
  <c r="C5653" i="34"/>
  <c r="E5653" i="34" s="1"/>
  <c r="F5653" i="34" s="1"/>
  <c r="C5659" i="34"/>
  <c r="E5659" i="34" s="1"/>
  <c r="F5659" i="34" s="1"/>
  <c r="C5665" i="34"/>
  <c r="E5665" i="34" s="1"/>
  <c r="F5665" i="34" s="1"/>
  <c r="C5671" i="34"/>
  <c r="C5677" i="34"/>
  <c r="E5677" i="34" s="1"/>
  <c r="F5677" i="34" s="1"/>
  <c r="C5683" i="34"/>
  <c r="E5683" i="34" s="1"/>
  <c r="F5683" i="34" s="1"/>
  <c r="C5689" i="34"/>
  <c r="E5689" i="34" s="1"/>
  <c r="F5689" i="34" s="1"/>
  <c r="C5695" i="34"/>
  <c r="E5695" i="34" s="1"/>
  <c r="F5695" i="34" s="1"/>
  <c r="C5701" i="34"/>
  <c r="C5707" i="34"/>
  <c r="E5707" i="34" s="1"/>
  <c r="F5707" i="34" s="1"/>
  <c r="C5713" i="34"/>
  <c r="C5719" i="34"/>
  <c r="E5719" i="34" s="1"/>
  <c r="F5719" i="34" s="1"/>
  <c r="C5725" i="34"/>
  <c r="E5725" i="34" s="1"/>
  <c r="F5725" i="34" s="1"/>
  <c r="C5731" i="34"/>
  <c r="E5731" i="34" s="1"/>
  <c r="F5731" i="34" s="1"/>
  <c r="C5736" i="34"/>
  <c r="E5736" i="34" s="1"/>
  <c r="F5736" i="34" s="1"/>
  <c r="C5741" i="34"/>
  <c r="E5741" i="34" s="1"/>
  <c r="F5741" i="34" s="1"/>
  <c r="C5746" i="34"/>
  <c r="E5746" i="34" s="1"/>
  <c r="F5746" i="34" s="1"/>
  <c r="D5751" i="34"/>
  <c r="E5751" i="34" s="1"/>
  <c r="F5751" i="34" s="1"/>
  <c r="B5755" i="34"/>
  <c r="C5760" i="34"/>
  <c r="E5760" i="34" s="1"/>
  <c r="F5760" i="34" s="1"/>
  <c r="C5765" i="34"/>
  <c r="C5770" i="34"/>
  <c r="E5770" i="34" s="1"/>
  <c r="F5770" i="34" s="1"/>
  <c r="D5775" i="34"/>
  <c r="E5775" i="34" s="1"/>
  <c r="F5775" i="34" s="1"/>
  <c r="B5779" i="34"/>
  <c r="C5784" i="34"/>
  <c r="E5784" i="34" s="1"/>
  <c r="F5784" i="34" s="1"/>
  <c r="C5825" i="34"/>
  <c r="B5827" i="34"/>
  <c r="E5859" i="34"/>
  <c r="F5859" i="34" s="1"/>
  <c r="D5867" i="34"/>
  <c r="C5867" i="34"/>
  <c r="B5867" i="34"/>
  <c r="D5933" i="34"/>
  <c r="C5933" i="34"/>
  <c r="B5933" i="34"/>
  <c r="C5755" i="34"/>
  <c r="E5755" i="34" s="1"/>
  <c r="F5755" i="34" s="1"/>
  <c r="C5779" i="34"/>
  <c r="E5779" i="34" s="1"/>
  <c r="F5779" i="34" s="1"/>
  <c r="B5796" i="34"/>
  <c r="B5803" i="34"/>
  <c r="C5807" i="34"/>
  <c r="C5827" i="34"/>
  <c r="E5827" i="34" s="1"/>
  <c r="F5827" i="34" s="1"/>
  <c r="B5832" i="34"/>
  <c r="D5832" i="34"/>
  <c r="B5839" i="34"/>
  <c r="E5839" i="34" s="1"/>
  <c r="F5839" i="34" s="1"/>
  <c r="E5865" i="34"/>
  <c r="F5865" i="34" s="1"/>
  <c r="D5927" i="34"/>
  <c r="C5927" i="34"/>
  <c r="B5927" i="34"/>
  <c r="E5943" i="34"/>
  <c r="F5943" i="34" s="1"/>
  <c r="D5969" i="34"/>
  <c r="C5969" i="34"/>
  <c r="B5969" i="34"/>
  <c r="E5979" i="34"/>
  <c r="F5979" i="34" s="1"/>
  <c r="D5999" i="34"/>
  <c r="C5999" i="34"/>
  <c r="B5999" i="34"/>
  <c r="D6023" i="34"/>
  <c r="C6023" i="34"/>
  <c r="B6023" i="34"/>
  <c r="C5796" i="34"/>
  <c r="E5796" i="34" s="1"/>
  <c r="F5796" i="34" s="1"/>
  <c r="D5807" i="34"/>
  <c r="D5819" i="34"/>
  <c r="E5819" i="34" s="1"/>
  <c r="F5819" i="34" s="1"/>
  <c r="B5819" i="34"/>
  <c r="E5830" i="34"/>
  <c r="F5830" i="34" s="1"/>
  <c r="D5837" i="34"/>
  <c r="E5837" i="34" s="1"/>
  <c r="F5837" i="34" s="1"/>
  <c r="C5837" i="34"/>
  <c r="B5837" i="34"/>
  <c r="D5873" i="34"/>
  <c r="C5873" i="34"/>
  <c r="B5873" i="34"/>
  <c r="D5921" i="34"/>
  <c r="E5921" i="34" s="1"/>
  <c r="F5921" i="34" s="1"/>
  <c r="C5921" i="34"/>
  <c r="B5921" i="34"/>
  <c r="C17" i="45"/>
  <c r="C17" i="44"/>
  <c r="C17" i="43"/>
  <c r="C17" i="42"/>
  <c r="C17" i="41"/>
  <c r="C17" i="39"/>
  <c r="C17" i="40"/>
  <c r="C17" i="38"/>
  <c r="C17" i="35"/>
  <c r="C17" i="37"/>
  <c r="C17" i="36"/>
  <c r="C17" i="18"/>
  <c r="L14" i="8"/>
  <c r="D5844" i="34"/>
  <c r="E5844" i="34" s="1"/>
  <c r="F5844" i="34" s="1"/>
  <c r="D5850" i="34"/>
  <c r="E5850" i="34" s="1"/>
  <c r="F5850" i="34" s="1"/>
  <c r="D5856" i="34"/>
  <c r="E5856" i="34" s="1"/>
  <c r="F5856" i="34" s="1"/>
  <c r="D5862" i="34"/>
  <c r="E5862" i="34" s="1"/>
  <c r="F5862" i="34" s="1"/>
  <c r="D5868" i="34"/>
  <c r="E5868" i="34" s="1"/>
  <c r="F5868" i="34" s="1"/>
  <c r="D5874" i="34"/>
  <c r="E5874" i="34" s="1"/>
  <c r="F5874" i="34" s="1"/>
  <c r="D5880" i="34"/>
  <c r="E5880" i="34" s="1"/>
  <c r="F5880" i="34" s="1"/>
  <c r="D5886" i="34"/>
  <c r="E5886" i="34" s="1"/>
  <c r="F5886" i="34" s="1"/>
  <c r="D5892" i="34"/>
  <c r="E5892" i="34" s="1"/>
  <c r="F5892" i="34" s="1"/>
  <c r="D5898" i="34"/>
  <c r="E5898" i="34" s="1"/>
  <c r="F5898" i="34" s="1"/>
  <c r="D5904" i="34"/>
  <c r="E5904" i="34" s="1"/>
  <c r="F5904" i="34" s="1"/>
  <c r="D5910" i="34"/>
  <c r="E5910" i="34" s="1"/>
  <c r="F5910" i="34" s="1"/>
  <c r="D5916" i="34"/>
  <c r="E5916" i="34" s="1"/>
  <c r="F5916" i="34" s="1"/>
  <c r="D5922" i="34"/>
  <c r="E5922" i="34" s="1"/>
  <c r="F5922" i="34" s="1"/>
  <c r="D5928" i="34"/>
  <c r="E5928" i="34" s="1"/>
  <c r="F5928" i="34" s="1"/>
  <c r="D5934" i="34"/>
  <c r="E5934" i="34" s="1"/>
  <c r="F5934" i="34" s="1"/>
  <c r="D5940" i="34"/>
  <c r="E5940" i="34" s="1"/>
  <c r="F5940" i="34" s="1"/>
  <c r="D5946" i="34"/>
  <c r="E5946" i="34" s="1"/>
  <c r="F5946" i="34" s="1"/>
  <c r="D5952" i="34"/>
  <c r="E5952" i="34" s="1"/>
  <c r="F5952" i="34" s="1"/>
  <c r="D5958" i="34"/>
  <c r="E5958" i="34" s="1"/>
  <c r="F5958" i="34" s="1"/>
  <c r="D5964" i="34"/>
  <c r="E5964" i="34" s="1"/>
  <c r="F5964" i="34" s="1"/>
  <c r="D5970" i="34"/>
  <c r="E5970" i="34" s="1"/>
  <c r="F5970" i="34" s="1"/>
  <c r="D5976" i="34"/>
  <c r="E5976" i="34" s="1"/>
  <c r="F5976" i="34" s="1"/>
  <c r="D5982" i="34"/>
  <c r="E5982" i="34" s="1"/>
  <c r="F5982" i="34" s="1"/>
  <c r="D5988" i="34"/>
  <c r="E5988" i="34" s="1"/>
  <c r="F5988" i="34" s="1"/>
  <c r="D5994" i="34"/>
  <c r="E5994" i="34" s="1"/>
  <c r="F5994" i="34" s="1"/>
  <c r="D6000" i="34"/>
  <c r="E6000" i="34" s="1"/>
  <c r="F6000" i="34" s="1"/>
  <c r="D6006" i="34"/>
  <c r="E6006" i="34" s="1"/>
  <c r="F6006" i="34" s="1"/>
  <c r="D6012" i="34"/>
  <c r="E6012" i="34" s="1"/>
  <c r="F6012" i="34" s="1"/>
  <c r="D6018" i="34"/>
  <c r="E6018" i="34" s="1"/>
  <c r="F6018" i="34" s="1"/>
  <c r="D6024" i="34"/>
  <c r="E6024" i="34" s="1"/>
  <c r="F6024" i="34" s="1"/>
  <c r="D6030" i="34"/>
  <c r="E6030" i="34" s="1"/>
  <c r="F6030" i="34" s="1"/>
  <c r="B6044" i="34"/>
  <c r="I25" i="45"/>
  <c r="I25" i="43"/>
  <c r="I25" i="44"/>
  <c r="I25" i="42"/>
  <c r="I25" i="40"/>
  <c r="I25" i="41"/>
  <c r="I25" i="39"/>
  <c r="I25" i="38"/>
  <c r="I25" i="37"/>
  <c r="I25" i="36"/>
  <c r="I25" i="35"/>
  <c r="I25" i="18"/>
  <c r="BD23" i="8"/>
  <c r="C6044" i="34"/>
  <c r="E6044" i="34" s="1"/>
  <c r="F6044" i="34" s="1"/>
  <c r="H16" i="45"/>
  <c r="H16" i="43"/>
  <c r="H16" i="44"/>
  <c r="H16" i="42"/>
  <c r="H16" i="41"/>
  <c r="H16" i="39"/>
  <c r="H16" i="40"/>
  <c r="H16" i="38"/>
  <c r="H16" i="37"/>
  <c r="H16" i="36"/>
  <c r="H16" i="35"/>
  <c r="H16" i="18"/>
  <c r="I17" i="45"/>
  <c r="I17" i="44"/>
  <c r="I17" i="43"/>
  <c r="I17" i="42"/>
  <c r="I17" i="41"/>
  <c r="I17" i="39"/>
  <c r="I17" i="38"/>
  <c r="I17" i="40"/>
  <c r="I17" i="37"/>
  <c r="I17" i="35"/>
  <c r="I17" i="36"/>
  <c r="I17" i="18"/>
  <c r="J18" i="45"/>
  <c r="J18" i="44"/>
  <c r="J18" i="43"/>
  <c r="J18" i="42"/>
  <c r="J18" i="41"/>
  <c r="J18" i="40"/>
  <c r="J18" i="39"/>
  <c r="J18" i="38"/>
  <c r="J18" i="36"/>
  <c r="J18" i="37"/>
  <c r="J18" i="35"/>
  <c r="J18" i="18"/>
  <c r="K20" i="45"/>
  <c r="K20" i="44"/>
  <c r="K20" i="42"/>
  <c r="K20" i="43"/>
  <c r="K20" i="41"/>
  <c r="K20" i="40"/>
  <c r="K20" i="39"/>
  <c r="K20" i="38"/>
  <c r="K20" i="37"/>
  <c r="K20" i="36"/>
  <c r="K20" i="18"/>
  <c r="K20" i="35"/>
  <c r="BC23" i="8"/>
  <c r="AB44" i="8"/>
  <c r="B5830" i="34"/>
  <c r="B5836" i="34"/>
  <c r="E5836" i="34" s="1"/>
  <c r="F5836" i="34" s="1"/>
  <c r="B5842" i="34"/>
  <c r="E5842" i="34" s="1"/>
  <c r="F5842" i="34" s="1"/>
  <c r="B5848" i="34"/>
  <c r="E5848" i="34" s="1"/>
  <c r="F5848" i="34" s="1"/>
  <c r="B5854" i="34"/>
  <c r="E5854" i="34" s="1"/>
  <c r="F5854" i="34" s="1"/>
  <c r="B5860" i="34"/>
  <c r="E5860" i="34" s="1"/>
  <c r="F5860" i="34" s="1"/>
  <c r="B5866" i="34"/>
  <c r="E5866" i="34" s="1"/>
  <c r="F5866" i="34" s="1"/>
  <c r="B5872" i="34"/>
  <c r="E5872" i="34" s="1"/>
  <c r="F5872" i="34" s="1"/>
  <c r="B5878" i="34"/>
  <c r="E5878" i="34" s="1"/>
  <c r="F5878" i="34" s="1"/>
  <c r="B5884" i="34"/>
  <c r="E5884" i="34" s="1"/>
  <c r="F5884" i="34" s="1"/>
  <c r="B5890" i="34"/>
  <c r="E5890" i="34" s="1"/>
  <c r="F5890" i="34" s="1"/>
  <c r="B5896" i="34"/>
  <c r="B5902" i="34"/>
  <c r="E5902" i="34" s="1"/>
  <c r="F5902" i="34" s="1"/>
  <c r="B5908" i="34"/>
  <c r="E5908" i="34" s="1"/>
  <c r="F5908" i="34" s="1"/>
  <c r="B5914" i="34"/>
  <c r="E5914" i="34" s="1"/>
  <c r="F5914" i="34" s="1"/>
  <c r="B5920" i="34"/>
  <c r="E5920" i="34" s="1"/>
  <c r="F5920" i="34" s="1"/>
  <c r="B5926" i="34"/>
  <c r="E5926" i="34" s="1"/>
  <c r="F5926" i="34" s="1"/>
  <c r="B5932" i="34"/>
  <c r="E5932" i="34" s="1"/>
  <c r="F5932" i="34" s="1"/>
  <c r="B5938" i="34"/>
  <c r="E5938" i="34" s="1"/>
  <c r="F5938" i="34" s="1"/>
  <c r="B5944" i="34"/>
  <c r="B5950" i="34"/>
  <c r="B5956" i="34"/>
  <c r="B5962" i="34"/>
  <c r="B5968" i="34"/>
  <c r="B5974" i="34"/>
  <c r="B5980" i="34"/>
  <c r="B5986" i="34"/>
  <c r="B5992" i="34"/>
  <c r="B5998" i="34"/>
  <c r="B6004" i="34"/>
  <c r="B6010" i="34"/>
  <c r="B6016" i="34"/>
  <c r="B6022" i="34"/>
  <c r="B6028" i="34"/>
  <c r="F3" i="8"/>
  <c r="I31" i="45"/>
  <c r="I31" i="44"/>
  <c r="I31" i="43"/>
  <c r="I31" i="42"/>
  <c r="I31" i="41"/>
  <c r="I31" i="40"/>
  <c r="I31" i="38"/>
  <c r="I31" i="39"/>
  <c r="I31" i="37"/>
  <c r="I31" i="35"/>
  <c r="I31" i="36"/>
  <c r="I31" i="18"/>
  <c r="I34" i="44"/>
  <c r="I34" i="45"/>
  <c r="I34" i="42"/>
  <c r="I34" i="43"/>
  <c r="I34" i="40"/>
  <c r="I34" i="41"/>
  <c r="I34" i="39"/>
  <c r="I34" i="38"/>
  <c r="I34" i="37"/>
  <c r="I34" i="36"/>
  <c r="I34" i="18"/>
  <c r="I34" i="35"/>
  <c r="I37" i="45"/>
  <c r="I37" i="43"/>
  <c r="I37" i="44"/>
  <c r="I37" i="42"/>
  <c r="I37" i="40"/>
  <c r="I37" i="41"/>
  <c r="I37" i="39"/>
  <c r="I37" i="38"/>
  <c r="I37" i="37"/>
  <c r="I37" i="36"/>
  <c r="I37" i="35"/>
  <c r="I37" i="18"/>
  <c r="C5944" i="34"/>
  <c r="E5944" i="34" s="1"/>
  <c r="F5944" i="34" s="1"/>
  <c r="C5950" i="34"/>
  <c r="E5950" i="34" s="1"/>
  <c r="F5950" i="34" s="1"/>
  <c r="C5956" i="34"/>
  <c r="E5956" i="34" s="1"/>
  <c r="F5956" i="34" s="1"/>
  <c r="C5962" i="34"/>
  <c r="E5962" i="34" s="1"/>
  <c r="F5962" i="34" s="1"/>
  <c r="C5968" i="34"/>
  <c r="C5974" i="34"/>
  <c r="E5974" i="34" s="1"/>
  <c r="F5974" i="34" s="1"/>
  <c r="C5980" i="34"/>
  <c r="C5986" i="34"/>
  <c r="E5986" i="34" s="1"/>
  <c r="F5986" i="34" s="1"/>
  <c r="C5992" i="34"/>
  <c r="E5992" i="34" s="1"/>
  <c r="F5992" i="34" s="1"/>
  <c r="C5998" i="34"/>
  <c r="E5998" i="34" s="1"/>
  <c r="F5998" i="34" s="1"/>
  <c r="C6004" i="34"/>
  <c r="E6004" i="34" s="1"/>
  <c r="F6004" i="34" s="1"/>
  <c r="C6010" i="34"/>
  <c r="E6010" i="34" s="1"/>
  <c r="F6010" i="34" s="1"/>
  <c r="C6016" i="34"/>
  <c r="E6016" i="34" s="1"/>
  <c r="F6016" i="34" s="1"/>
  <c r="C6022" i="34"/>
  <c r="E6022" i="34" s="1"/>
  <c r="F6022" i="34" s="1"/>
  <c r="C6028" i="34"/>
  <c r="E6028" i="34" s="1"/>
  <c r="F6028" i="34" s="1"/>
  <c r="B6033" i="34"/>
  <c r="E6033" i="34" s="1"/>
  <c r="F6033" i="34" s="1"/>
  <c r="B6038" i="34"/>
  <c r="B6043" i="34"/>
  <c r="B6048" i="34"/>
  <c r="H3" i="8"/>
  <c r="BI23" i="8"/>
  <c r="BH23" i="8"/>
  <c r="BK23" i="8" s="1"/>
  <c r="BI22" i="8"/>
  <c r="BG23" i="8"/>
  <c r="BH22" i="8"/>
  <c r="BF23" i="8"/>
  <c r="BJ23" i="8" s="1"/>
  <c r="BG22" i="8"/>
  <c r="BE22" i="8"/>
  <c r="BC22" i="8"/>
  <c r="I22" i="45"/>
  <c r="I22" i="44"/>
  <c r="I22" i="42"/>
  <c r="I22" i="43"/>
  <c r="I22" i="41"/>
  <c r="I22" i="39"/>
  <c r="I22" i="40"/>
  <c r="I22" i="38"/>
  <c r="I22" i="37"/>
  <c r="I22" i="36"/>
  <c r="I22" i="18"/>
  <c r="I22" i="35"/>
  <c r="C6043" i="34"/>
  <c r="E6043" i="34" s="1"/>
  <c r="F6043" i="34" s="1"/>
  <c r="D6048" i="34"/>
  <c r="E6048" i="34" s="1"/>
  <c r="F6048" i="34" s="1"/>
  <c r="AI23" i="8"/>
  <c r="BI41" i="8" s="1"/>
  <c r="AH23" i="8"/>
  <c r="AI22" i="8"/>
  <c r="AG23" i="8"/>
  <c r="BG41" i="8" s="1"/>
  <c r="AH22" i="8"/>
  <c r="AF22" i="8"/>
  <c r="AD22" i="8"/>
  <c r="U10" i="18"/>
  <c r="T10" i="18"/>
  <c r="S10" i="18"/>
  <c r="U11" i="18"/>
  <c r="R10" i="18"/>
  <c r="S11" i="18"/>
  <c r="R11" i="18"/>
  <c r="S6" i="8"/>
  <c r="I24" i="45"/>
  <c r="I24" i="44"/>
  <c r="I24" i="42"/>
  <c r="I24" i="43"/>
  <c r="I24" i="39"/>
  <c r="I24" i="40"/>
  <c r="I24" i="41"/>
  <c r="I24" i="38"/>
  <c r="I24" i="37"/>
  <c r="I24" i="36"/>
  <c r="I24" i="35"/>
  <c r="I24" i="18"/>
  <c r="I30" i="44"/>
  <c r="I30" i="45"/>
  <c r="I30" i="43"/>
  <c r="I30" i="42"/>
  <c r="I30" i="41"/>
  <c r="I30" i="40"/>
  <c r="I30" i="39"/>
  <c r="I30" i="38"/>
  <c r="I30" i="37"/>
  <c r="I30" i="36"/>
  <c r="I30" i="18"/>
  <c r="I30" i="35"/>
  <c r="B6042" i="34"/>
  <c r="E6042" i="34" s="1"/>
  <c r="F6042" i="34" s="1"/>
  <c r="H10" i="45"/>
  <c r="H10" i="44"/>
  <c r="H10" i="43"/>
  <c r="H10" i="41"/>
  <c r="H10" i="42"/>
  <c r="H10" i="40"/>
  <c r="H10" i="39"/>
  <c r="H10" i="37"/>
  <c r="H10" i="38"/>
  <c r="H10" i="36"/>
  <c r="H10" i="35"/>
  <c r="H10" i="18"/>
  <c r="I27" i="45"/>
  <c r="I27" i="44"/>
  <c r="I27" i="43"/>
  <c r="I27" i="41"/>
  <c r="I27" i="40"/>
  <c r="I27" i="42"/>
  <c r="I27" i="38"/>
  <c r="I27" i="39"/>
  <c r="I27" i="35"/>
  <c r="I27" i="37"/>
  <c r="I27" i="36"/>
  <c r="I27" i="18"/>
  <c r="I29" i="45"/>
  <c r="I29" i="43"/>
  <c r="I29" i="44"/>
  <c r="I29" i="40"/>
  <c r="I29" i="42"/>
  <c r="I29" i="41"/>
  <c r="I29" i="39"/>
  <c r="I29" i="38"/>
  <c r="I29" i="37"/>
  <c r="I29" i="35"/>
  <c r="I29" i="36"/>
  <c r="I29" i="18"/>
  <c r="I33" i="45"/>
  <c r="I33" i="44"/>
  <c r="I33" i="43"/>
  <c r="I33" i="42"/>
  <c r="I33" i="40"/>
  <c r="I33" i="41"/>
  <c r="I33" i="39"/>
  <c r="I33" i="38"/>
  <c r="I33" i="37"/>
  <c r="I33" i="36"/>
  <c r="I33" i="35"/>
  <c r="I33" i="18"/>
  <c r="I36" i="45"/>
  <c r="I36" i="44"/>
  <c r="I36" i="43"/>
  <c r="I36" i="42"/>
  <c r="I36" i="40"/>
  <c r="I36" i="41"/>
  <c r="I36" i="39"/>
  <c r="I36" i="38"/>
  <c r="I36" i="37"/>
  <c r="I36" i="36"/>
  <c r="I36" i="35"/>
  <c r="I36" i="18"/>
  <c r="I39" i="45"/>
  <c r="I39" i="44"/>
  <c r="I39" i="43"/>
  <c r="I39" i="42"/>
  <c r="I39" i="41"/>
  <c r="I39" i="40"/>
  <c r="I39" i="38"/>
  <c r="I39" i="39"/>
  <c r="I39" i="37"/>
  <c r="I39" i="18"/>
  <c r="I39" i="36"/>
  <c r="I11" i="44"/>
  <c r="I11" i="45"/>
  <c r="I11" i="43"/>
  <c r="I11" i="42"/>
  <c r="I11" i="41"/>
  <c r="I11" i="39"/>
  <c r="I11" i="40"/>
  <c r="I11" i="38"/>
  <c r="I11" i="37"/>
  <c r="I11" i="35"/>
  <c r="I11" i="36"/>
  <c r="I11" i="18"/>
  <c r="H12" i="45"/>
  <c r="H12" i="43"/>
  <c r="H12" i="44"/>
  <c r="H12" i="42"/>
  <c r="H12" i="41"/>
  <c r="H12" i="39"/>
  <c r="H12" i="40"/>
  <c r="H12" i="38"/>
  <c r="H12" i="37"/>
  <c r="H12" i="36"/>
  <c r="H12" i="35"/>
  <c r="H12" i="18"/>
  <c r="C16" i="45"/>
  <c r="C16" i="44"/>
  <c r="C16" i="43"/>
  <c r="C16" i="42"/>
  <c r="C16" i="41"/>
  <c r="C16" i="40"/>
  <c r="C16" i="38"/>
  <c r="C16" i="39"/>
  <c r="C16" i="37"/>
  <c r="C16" i="36"/>
  <c r="C16" i="35"/>
  <c r="C16" i="18"/>
  <c r="I26" i="44"/>
  <c r="I26" i="45"/>
  <c r="I26" i="43"/>
  <c r="I26" i="42"/>
  <c r="I26" i="39"/>
  <c r="I26" i="40"/>
  <c r="I26" i="41"/>
  <c r="I26" i="38"/>
  <c r="I26" i="37"/>
  <c r="I26" i="36"/>
  <c r="I26" i="18"/>
  <c r="I26" i="35"/>
  <c r="AE23" i="8"/>
  <c r="I28" i="45"/>
  <c r="I28" i="44"/>
  <c r="I28" i="42"/>
  <c r="I28" i="43"/>
  <c r="I28" i="41"/>
  <c r="I28" i="39"/>
  <c r="I28" i="38"/>
  <c r="I28" i="40"/>
  <c r="I28" i="37"/>
  <c r="I28" i="36"/>
  <c r="I28" i="35"/>
  <c r="I28" i="18"/>
  <c r="B5989" i="34"/>
  <c r="E5989" i="34" s="1"/>
  <c r="F5989" i="34" s="1"/>
  <c r="B5995" i="34"/>
  <c r="E5995" i="34" s="1"/>
  <c r="F5995" i="34" s="1"/>
  <c r="B6001" i="34"/>
  <c r="E6001" i="34" s="1"/>
  <c r="F6001" i="34" s="1"/>
  <c r="B6007" i="34"/>
  <c r="E6007" i="34" s="1"/>
  <c r="F6007" i="34" s="1"/>
  <c r="B6013" i="34"/>
  <c r="E6013" i="34" s="1"/>
  <c r="F6013" i="34" s="1"/>
  <c r="B6019" i="34"/>
  <c r="E6019" i="34" s="1"/>
  <c r="F6019" i="34" s="1"/>
  <c r="B6025" i="34"/>
  <c r="E6025" i="34" s="1"/>
  <c r="F6025" i="34" s="1"/>
  <c r="B6031" i="34"/>
  <c r="E6031" i="34" s="1"/>
  <c r="F6031" i="34" s="1"/>
  <c r="E6037" i="34"/>
  <c r="F6037" i="34" s="1"/>
  <c r="I12" i="45"/>
  <c r="I12" i="44"/>
  <c r="I12" i="42"/>
  <c r="I12" i="43"/>
  <c r="I12" i="40"/>
  <c r="I12" i="41"/>
  <c r="I12" i="37"/>
  <c r="I12" i="38"/>
  <c r="I12" i="39"/>
  <c r="I12" i="36"/>
  <c r="I12" i="18"/>
  <c r="I12" i="35"/>
  <c r="I13" i="45"/>
  <c r="I13" i="44"/>
  <c r="I13" i="43"/>
  <c r="I13" i="42"/>
  <c r="I13" i="41"/>
  <c r="I13" i="39"/>
  <c r="I13" i="40"/>
  <c r="I13" i="37"/>
  <c r="I13" i="38"/>
  <c r="I13" i="35"/>
  <c r="I13" i="36"/>
  <c r="I13" i="18"/>
  <c r="K14" i="45"/>
  <c r="K14" i="43"/>
  <c r="K14" i="44"/>
  <c r="K14" i="42"/>
  <c r="K14" i="41"/>
  <c r="K14" i="40"/>
  <c r="K14" i="39"/>
  <c r="K14" i="37"/>
  <c r="K14" i="38"/>
  <c r="K14" i="35"/>
  <c r="K14" i="18"/>
  <c r="K14" i="36"/>
  <c r="C15" i="45"/>
  <c r="C15" i="44"/>
  <c r="C15" i="43"/>
  <c r="C15" i="42"/>
  <c r="C15" i="41"/>
  <c r="C15" i="39"/>
  <c r="C15" i="38"/>
  <c r="C15" i="40"/>
  <c r="C15" i="37"/>
  <c r="C15" i="35"/>
  <c r="C15" i="36"/>
  <c r="C15" i="18"/>
  <c r="BD22" i="8"/>
  <c r="AD23" i="8"/>
  <c r="C5845" i="34"/>
  <c r="E5845" i="34" s="1"/>
  <c r="F5845" i="34" s="1"/>
  <c r="C5851" i="34"/>
  <c r="E5851" i="34" s="1"/>
  <c r="F5851" i="34" s="1"/>
  <c r="C5857" i="34"/>
  <c r="E5857" i="34" s="1"/>
  <c r="F5857" i="34" s="1"/>
  <c r="C5863" i="34"/>
  <c r="E5863" i="34" s="1"/>
  <c r="F5863" i="34" s="1"/>
  <c r="C5881" i="34"/>
  <c r="E5881" i="34" s="1"/>
  <c r="F5881" i="34" s="1"/>
  <c r="C5887" i="34"/>
  <c r="E5887" i="34" s="1"/>
  <c r="F5887" i="34" s="1"/>
  <c r="B6036" i="34"/>
  <c r="B6045" i="34"/>
  <c r="E6045" i="34" s="1"/>
  <c r="F6045" i="34" s="1"/>
  <c r="G3" i="8"/>
  <c r="J13" i="45"/>
  <c r="J13" i="44"/>
  <c r="J13" i="43"/>
  <c r="J13" i="42"/>
  <c r="J13" i="41"/>
  <c r="J13" i="40"/>
  <c r="J13" i="39"/>
  <c r="J13" i="38"/>
  <c r="J13" i="37"/>
  <c r="J13" i="36"/>
  <c r="J13" i="35"/>
  <c r="J13" i="18"/>
  <c r="H20" i="45"/>
  <c r="H20" i="43"/>
  <c r="H20" i="44"/>
  <c r="H20" i="42"/>
  <c r="H20" i="41"/>
  <c r="H20" i="39"/>
  <c r="H20" i="40"/>
  <c r="H20" i="38"/>
  <c r="H20" i="37"/>
  <c r="H20" i="36"/>
  <c r="H20" i="35"/>
  <c r="H20" i="18"/>
  <c r="I21" i="45"/>
  <c r="I21" i="44"/>
  <c r="I21" i="43"/>
  <c r="I21" i="42"/>
  <c r="I21" i="41"/>
  <c r="I21" i="40"/>
  <c r="I21" i="39"/>
  <c r="I21" i="38"/>
  <c r="I21" i="37"/>
  <c r="I21" i="35"/>
  <c r="I21" i="18"/>
  <c r="I21" i="36"/>
  <c r="I23" i="45"/>
  <c r="I23" i="44"/>
  <c r="I23" i="43"/>
  <c r="I23" i="42"/>
  <c r="I23" i="41"/>
  <c r="I23" i="40"/>
  <c r="I23" i="38"/>
  <c r="I23" i="39"/>
  <c r="I23" i="37"/>
  <c r="I23" i="35"/>
  <c r="I23" i="36"/>
  <c r="I23" i="18"/>
  <c r="BF22" i="8"/>
  <c r="AF23" i="8"/>
  <c r="BF41" i="8" s="1"/>
  <c r="D6036" i="34"/>
  <c r="J21" i="45"/>
  <c r="J21" i="44"/>
  <c r="J21" i="43"/>
  <c r="J21" i="42"/>
  <c r="J21" i="41"/>
  <c r="J21" i="40"/>
  <c r="J21" i="39"/>
  <c r="J21" i="38"/>
  <c r="J21" i="37"/>
  <c r="J21" i="36"/>
  <c r="J21" i="18"/>
  <c r="J21" i="35"/>
  <c r="I32" i="45"/>
  <c r="I32" i="44"/>
  <c r="I32" i="43"/>
  <c r="I32" i="42"/>
  <c r="I32" i="41"/>
  <c r="I32" i="39"/>
  <c r="I32" i="40"/>
  <c r="I32" i="38"/>
  <c r="I32" i="37"/>
  <c r="I32" i="36"/>
  <c r="I32" i="35"/>
  <c r="I32" i="18"/>
  <c r="I35" i="45"/>
  <c r="I35" i="44"/>
  <c r="I35" i="43"/>
  <c r="I35" i="42"/>
  <c r="I35" i="41"/>
  <c r="I35" i="40"/>
  <c r="I35" i="38"/>
  <c r="I35" i="39"/>
  <c r="I35" i="37"/>
  <c r="I35" i="35"/>
  <c r="I35" i="36"/>
  <c r="I35" i="18"/>
  <c r="I38" i="44"/>
  <c r="I38" i="45"/>
  <c r="I38" i="43"/>
  <c r="I38" i="42"/>
  <c r="I38" i="41"/>
  <c r="I38" i="40"/>
  <c r="I38" i="39"/>
  <c r="I38" i="38"/>
  <c r="I38" i="37"/>
  <c r="I38" i="36"/>
  <c r="I38" i="18"/>
  <c r="AB7" i="8"/>
  <c r="H18" i="45"/>
  <c r="H18" i="44"/>
  <c r="H18" i="43"/>
  <c r="H18" i="41"/>
  <c r="H18" i="42"/>
  <c r="H18" i="40"/>
  <c r="H18" i="39"/>
  <c r="H18" i="36"/>
  <c r="H18" i="38"/>
  <c r="H18" i="37"/>
  <c r="H18" i="35"/>
  <c r="H18" i="18"/>
  <c r="I19" i="45"/>
  <c r="I19" i="44"/>
  <c r="I19" i="43"/>
  <c r="I19" i="42"/>
  <c r="I19" i="41"/>
  <c r="I19" i="38"/>
  <c r="I19" i="39"/>
  <c r="I19" i="40"/>
  <c r="I19" i="37"/>
  <c r="I19" i="35"/>
  <c r="I19" i="18"/>
  <c r="I19" i="36"/>
  <c r="J20" i="45"/>
  <c r="J20" i="44"/>
  <c r="J20" i="43"/>
  <c r="J20" i="42"/>
  <c r="J20" i="41"/>
  <c r="J20" i="40"/>
  <c r="J20" i="39"/>
  <c r="J20" i="37"/>
  <c r="J20" i="36"/>
  <c r="J20" i="38"/>
  <c r="J20" i="35"/>
  <c r="J20" i="18"/>
  <c r="AE22" i="8"/>
  <c r="AL48" i="8"/>
  <c r="AO46" i="8"/>
  <c r="BO22" i="8"/>
  <c r="BO33" i="8"/>
  <c r="K40" i="45"/>
  <c r="K40" i="43"/>
  <c r="K40" i="41"/>
  <c r="K40" i="40"/>
  <c r="K40" i="38"/>
  <c r="K40" i="36"/>
  <c r="K40" i="18"/>
  <c r="AL49" i="8"/>
  <c r="AO47" i="8"/>
  <c r="AB24" i="8"/>
  <c r="AL50" i="8"/>
  <c r="AO48" i="8"/>
  <c r="H11" i="44"/>
  <c r="H11" i="45"/>
  <c r="H11" i="43"/>
  <c r="H11" i="42"/>
  <c r="H11" i="41"/>
  <c r="H11" i="40"/>
  <c r="H11" i="39"/>
  <c r="H11" i="38"/>
  <c r="H11" i="37"/>
  <c r="H11" i="36"/>
  <c r="H11" i="35"/>
  <c r="H11" i="18"/>
  <c r="J12" i="45"/>
  <c r="J12" i="44"/>
  <c r="J12" i="43"/>
  <c r="J12" i="42"/>
  <c r="J12" i="40"/>
  <c r="J12" i="41"/>
  <c r="J12" i="39"/>
  <c r="J12" i="37"/>
  <c r="J12" i="38"/>
  <c r="J12" i="35"/>
  <c r="J12" i="36"/>
  <c r="J12" i="18"/>
  <c r="K13" i="45"/>
  <c r="K13" i="44"/>
  <c r="K13" i="43"/>
  <c r="K13" i="42"/>
  <c r="K13" i="41"/>
  <c r="K13" i="39"/>
  <c r="K13" i="40"/>
  <c r="K13" i="38"/>
  <c r="K13" i="36"/>
  <c r="K13" i="37"/>
  <c r="K13" i="35"/>
  <c r="K13" i="18"/>
  <c r="H19" i="45"/>
  <c r="H19" i="44"/>
  <c r="H19" i="43"/>
  <c r="H19" i="42"/>
  <c r="H19" i="41"/>
  <c r="H19" i="40"/>
  <c r="H19" i="39"/>
  <c r="H19" i="37"/>
  <c r="H19" i="38"/>
  <c r="H19" i="36"/>
  <c r="H19" i="35"/>
  <c r="H19" i="18"/>
  <c r="I20" i="45"/>
  <c r="I20" i="44"/>
  <c r="I20" i="42"/>
  <c r="I20" i="43"/>
  <c r="I20" i="40"/>
  <c r="I20" i="41"/>
  <c r="I20" i="38"/>
  <c r="I20" i="37"/>
  <c r="I20" i="39"/>
  <c r="I20" i="35"/>
  <c r="I20" i="36"/>
  <c r="I20" i="18"/>
  <c r="K21" i="45"/>
  <c r="K21" i="43"/>
  <c r="K21" i="44"/>
  <c r="K21" i="42"/>
  <c r="K21" i="41"/>
  <c r="K21" i="40"/>
  <c r="K21" i="39"/>
  <c r="K21" i="38"/>
  <c r="K21" i="37"/>
  <c r="K21" i="36"/>
  <c r="K21" i="35"/>
  <c r="K21" i="18"/>
  <c r="H22" i="45"/>
  <c r="H22" i="42"/>
  <c r="H22" i="43"/>
  <c r="H22" i="41"/>
  <c r="H22" i="44"/>
  <c r="H22" i="40"/>
  <c r="H22" i="38"/>
  <c r="H22" i="37"/>
  <c r="H22" i="39"/>
  <c r="H22" i="36"/>
  <c r="H22" i="35"/>
  <c r="H22" i="18"/>
  <c r="H23" i="45"/>
  <c r="H23" i="44"/>
  <c r="H23" i="42"/>
  <c r="H23" i="41"/>
  <c r="H23" i="43"/>
  <c r="H23" i="39"/>
  <c r="H23" i="40"/>
  <c r="H23" i="38"/>
  <c r="H23" i="37"/>
  <c r="H23" i="36"/>
  <c r="H23" i="18"/>
  <c r="H23" i="35"/>
  <c r="AO24" i="8"/>
  <c r="BO23" i="8"/>
  <c r="AC23" i="8"/>
  <c r="BB24" i="8"/>
  <c r="H39" i="45"/>
  <c r="H39" i="44"/>
  <c r="H39" i="43"/>
  <c r="H39" i="42"/>
  <c r="H39" i="41"/>
  <c r="H39" i="40"/>
  <c r="H39" i="39"/>
  <c r="H39" i="38"/>
  <c r="H39" i="37"/>
  <c r="H39" i="36"/>
  <c r="H39" i="18"/>
  <c r="AL40" i="8"/>
  <c r="AL51" i="8"/>
  <c r="AO49" i="8"/>
  <c r="AO50" i="8"/>
  <c r="J11" i="45"/>
  <c r="J11" i="43"/>
  <c r="J11" i="42"/>
  <c r="J11" i="44"/>
  <c r="J11" i="41"/>
  <c r="J11" i="40"/>
  <c r="J11" i="39"/>
  <c r="J11" i="38"/>
  <c r="J11" i="37"/>
  <c r="J11" i="36"/>
  <c r="J11" i="35"/>
  <c r="J11" i="18"/>
  <c r="K12" i="45"/>
  <c r="K12" i="44"/>
  <c r="K12" i="42"/>
  <c r="K12" i="43"/>
  <c r="L12" i="43" s="1"/>
  <c r="K12" i="41"/>
  <c r="K12" i="40"/>
  <c r="K12" i="39"/>
  <c r="K12" i="38"/>
  <c r="K12" i="37"/>
  <c r="K12" i="36"/>
  <c r="K12" i="18"/>
  <c r="K12" i="35"/>
  <c r="K9" i="8"/>
  <c r="H17" i="45"/>
  <c r="H17" i="44"/>
  <c r="H17" i="43"/>
  <c r="H17" i="42"/>
  <c r="H17" i="41"/>
  <c r="H17" i="40"/>
  <c r="H17" i="39"/>
  <c r="H17" i="38"/>
  <c r="H17" i="37"/>
  <c r="H17" i="35"/>
  <c r="H17" i="36"/>
  <c r="H17" i="18"/>
  <c r="I18" i="45"/>
  <c r="I18" i="44"/>
  <c r="I18" i="43"/>
  <c r="I18" i="42"/>
  <c r="I18" i="41"/>
  <c r="I18" i="40"/>
  <c r="I18" i="38"/>
  <c r="I18" i="39"/>
  <c r="I18" i="37"/>
  <c r="I18" i="36"/>
  <c r="I18" i="35"/>
  <c r="I18" i="18"/>
  <c r="J19" i="45"/>
  <c r="J19" i="43"/>
  <c r="J19" i="42"/>
  <c r="J19" i="44"/>
  <c r="J19" i="41"/>
  <c r="J19" i="40"/>
  <c r="J19" i="39"/>
  <c r="J19" i="38"/>
  <c r="J19" i="37"/>
  <c r="J19" i="36"/>
  <c r="J19" i="18"/>
  <c r="J19" i="35"/>
  <c r="J22" i="45"/>
  <c r="J22" i="44"/>
  <c r="J22" i="43"/>
  <c r="J22" i="42"/>
  <c r="J22" i="41"/>
  <c r="J22" i="40"/>
  <c r="J22" i="39"/>
  <c r="J22" i="38"/>
  <c r="J22" i="36"/>
  <c r="J22" i="37"/>
  <c r="J22" i="35"/>
  <c r="J22" i="18"/>
  <c r="J23" i="45"/>
  <c r="J23" i="44"/>
  <c r="J23" i="43"/>
  <c r="J23" i="42"/>
  <c r="J23" i="41"/>
  <c r="J23" i="40"/>
  <c r="J23" i="39"/>
  <c r="J23" i="37"/>
  <c r="J23" i="38"/>
  <c r="J23" i="36"/>
  <c r="J23" i="18"/>
  <c r="J23" i="35"/>
  <c r="H24" i="45"/>
  <c r="H24" i="44"/>
  <c r="H24" i="43"/>
  <c r="H24" i="42"/>
  <c r="H24" i="40"/>
  <c r="H24" i="41"/>
  <c r="H24" i="39"/>
  <c r="H24" i="38"/>
  <c r="H24" i="36"/>
  <c r="H24" i="37"/>
  <c r="H24" i="35"/>
  <c r="H24" i="18"/>
  <c r="H25" i="45"/>
  <c r="H25" i="44"/>
  <c r="H25" i="43"/>
  <c r="H25" i="42"/>
  <c r="H25" i="41"/>
  <c r="H25" i="39"/>
  <c r="H25" i="40"/>
  <c r="H25" i="37"/>
  <c r="H25" i="38"/>
  <c r="H25" i="35"/>
  <c r="H25" i="18"/>
  <c r="H25" i="36"/>
  <c r="H26" i="45"/>
  <c r="H26" i="43"/>
  <c r="H26" i="44"/>
  <c r="H26" i="42"/>
  <c r="H26" i="41"/>
  <c r="H26" i="40"/>
  <c r="H26" i="39"/>
  <c r="H26" i="37"/>
  <c r="H26" i="38"/>
  <c r="H26" i="36"/>
  <c r="H26" i="35"/>
  <c r="H26" i="18"/>
  <c r="AO26" i="8"/>
  <c r="BO25" i="8"/>
  <c r="H27" i="45"/>
  <c r="H27" i="43"/>
  <c r="H27" i="44"/>
  <c r="H27" i="41"/>
  <c r="H27" i="42"/>
  <c r="H27" i="40"/>
  <c r="H27" i="39"/>
  <c r="H27" i="38"/>
  <c r="H27" i="37"/>
  <c r="H27" i="36"/>
  <c r="H27" i="18"/>
  <c r="H27" i="35"/>
  <c r="H28" i="45"/>
  <c r="H28" i="44"/>
  <c r="H28" i="42"/>
  <c r="H28" i="41"/>
  <c r="H28" i="43"/>
  <c r="H28" i="40"/>
  <c r="H28" i="39"/>
  <c r="H28" i="38"/>
  <c r="H28" i="37"/>
  <c r="H28" i="36"/>
  <c r="H28" i="35"/>
  <c r="H28" i="18"/>
  <c r="H29" i="45"/>
  <c r="H29" i="43"/>
  <c r="H29" i="44"/>
  <c r="H29" i="41"/>
  <c r="H29" i="42"/>
  <c r="H29" i="39"/>
  <c r="H29" i="40"/>
  <c r="H29" i="38"/>
  <c r="H29" i="37"/>
  <c r="H29" i="35"/>
  <c r="H29" i="36"/>
  <c r="H29" i="18"/>
  <c r="H30" i="45"/>
  <c r="H30" i="43"/>
  <c r="H30" i="42"/>
  <c r="H30" i="41"/>
  <c r="H30" i="44"/>
  <c r="H30" i="40"/>
  <c r="H30" i="39"/>
  <c r="H30" i="38"/>
  <c r="H30" i="37"/>
  <c r="H30" i="36"/>
  <c r="H30" i="35"/>
  <c r="H30" i="18"/>
  <c r="H31" i="45"/>
  <c r="H31" i="43"/>
  <c r="H31" i="42"/>
  <c r="H31" i="44"/>
  <c r="H31" i="41"/>
  <c r="H31" i="39"/>
  <c r="H31" i="38"/>
  <c r="H31" i="40"/>
  <c r="H31" i="37"/>
  <c r="H31" i="36"/>
  <c r="H31" i="35"/>
  <c r="H31" i="18"/>
  <c r="H32" i="45"/>
  <c r="H32" i="44"/>
  <c r="H32" i="42"/>
  <c r="H32" i="43"/>
  <c r="H32" i="41"/>
  <c r="H32" i="40"/>
  <c r="H32" i="39"/>
  <c r="H32" i="38"/>
  <c r="H32" i="37"/>
  <c r="H32" i="36"/>
  <c r="H32" i="35"/>
  <c r="H32" i="18"/>
  <c r="H33" i="45"/>
  <c r="H33" i="44"/>
  <c r="H33" i="43"/>
  <c r="H33" i="42"/>
  <c r="H33" i="41"/>
  <c r="H33" i="39"/>
  <c r="H33" i="40"/>
  <c r="H33" i="37"/>
  <c r="H33" i="38"/>
  <c r="H33" i="35"/>
  <c r="H33" i="18"/>
  <c r="H33" i="36"/>
  <c r="H34" i="45"/>
  <c r="H34" i="43"/>
  <c r="H34" i="44"/>
  <c r="H34" i="42"/>
  <c r="H34" i="41"/>
  <c r="H34" i="40"/>
  <c r="H34" i="39"/>
  <c r="H34" i="38"/>
  <c r="H34" i="37"/>
  <c r="H34" i="36"/>
  <c r="H34" i="35"/>
  <c r="H34" i="18"/>
  <c r="H35" i="45"/>
  <c r="H35" i="43"/>
  <c r="H35" i="44"/>
  <c r="H35" i="42"/>
  <c r="H35" i="41"/>
  <c r="H35" i="40"/>
  <c r="H35" i="39"/>
  <c r="H35" i="38"/>
  <c r="H35" i="37"/>
  <c r="H35" i="36"/>
  <c r="H35" i="35"/>
  <c r="H35" i="18"/>
  <c r="H36" i="45"/>
  <c r="H36" i="43"/>
  <c r="H36" i="42"/>
  <c r="H36" i="44"/>
  <c r="H36" i="41"/>
  <c r="H36" i="40"/>
  <c r="H36" i="39"/>
  <c r="H36" i="38"/>
  <c r="H36" i="36"/>
  <c r="H36" i="37"/>
  <c r="H36" i="35"/>
  <c r="H36" i="18"/>
  <c r="H37" i="45"/>
  <c r="H37" i="43"/>
  <c r="H37" i="44"/>
  <c r="H37" i="41"/>
  <c r="H37" i="42"/>
  <c r="H37" i="40"/>
  <c r="H37" i="39"/>
  <c r="H37" i="38"/>
  <c r="H37" i="37"/>
  <c r="H37" i="36"/>
  <c r="H37" i="18"/>
  <c r="H37" i="35"/>
  <c r="H38" i="45"/>
  <c r="H38" i="44"/>
  <c r="H38" i="43"/>
  <c r="H38" i="42"/>
  <c r="H38" i="41"/>
  <c r="H38" i="40"/>
  <c r="H38" i="39"/>
  <c r="H38" i="37"/>
  <c r="H38" i="38"/>
  <c r="H38" i="36"/>
  <c r="H38" i="18"/>
  <c r="J39" i="45"/>
  <c r="J39" i="43"/>
  <c r="J39" i="44"/>
  <c r="J39" i="41"/>
  <c r="J39" i="42"/>
  <c r="J39" i="40"/>
  <c r="J39" i="39"/>
  <c r="J39" i="38"/>
  <c r="J39" i="37"/>
  <c r="J39" i="36"/>
  <c r="J39" i="18"/>
  <c r="AL41" i="8"/>
  <c r="AO40" i="8"/>
  <c r="AO51" i="8"/>
  <c r="I10" i="45"/>
  <c r="I10" i="44"/>
  <c r="I10" i="42"/>
  <c r="I10" i="43"/>
  <c r="I10" i="41"/>
  <c r="I10" i="40"/>
  <c r="I10" i="39"/>
  <c r="I10" i="38"/>
  <c r="I10" i="37"/>
  <c r="I10" i="36"/>
  <c r="I10" i="18"/>
  <c r="I10" i="35"/>
  <c r="K11" i="45"/>
  <c r="K11" i="44"/>
  <c r="K11" i="41"/>
  <c r="K11" i="43"/>
  <c r="K11" i="42"/>
  <c r="K11" i="40"/>
  <c r="K11" i="39"/>
  <c r="K11" i="38"/>
  <c r="K11" i="36"/>
  <c r="K11" i="37"/>
  <c r="K11" i="35"/>
  <c r="K11" i="18"/>
  <c r="H15" i="45"/>
  <c r="H15" i="44"/>
  <c r="H15" i="42"/>
  <c r="H15" i="43"/>
  <c r="H15" i="41"/>
  <c r="H15" i="40"/>
  <c r="H15" i="39"/>
  <c r="H15" i="38"/>
  <c r="H15" i="37"/>
  <c r="H15" i="36"/>
  <c r="H15" i="35"/>
  <c r="H15" i="18"/>
  <c r="I16" i="45"/>
  <c r="I16" i="44"/>
  <c r="I16" i="42"/>
  <c r="I16" i="43"/>
  <c r="I16" i="40"/>
  <c r="I16" i="41"/>
  <c r="I16" i="37"/>
  <c r="I16" i="39"/>
  <c r="I16" i="38"/>
  <c r="I16" i="36"/>
  <c r="I16" i="18"/>
  <c r="I16" i="35"/>
  <c r="J17" i="45"/>
  <c r="J17" i="44"/>
  <c r="J17" i="43"/>
  <c r="J17" i="42"/>
  <c r="J17" i="41"/>
  <c r="J17" i="40"/>
  <c r="J17" i="39"/>
  <c r="J17" i="38"/>
  <c r="J17" i="37"/>
  <c r="J17" i="36"/>
  <c r="J17" i="18"/>
  <c r="J17" i="35"/>
  <c r="K19" i="45"/>
  <c r="K19" i="43"/>
  <c r="K19" i="44"/>
  <c r="K19" i="41"/>
  <c r="K19" i="42"/>
  <c r="K19" i="40"/>
  <c r="K19" i="39"/>
  <c r="K19" i="37"/>
  <c r="K19" i="38"/>
  <c r="K19" i="36"/>
  <c r="K19" i="35"/>
  <c r="K19" i="18"/>
  <c r="K22" i="45"/>
  <c r="K22" i="44"/>
  <c r="K22" i="43"/>
  <c r="K22" i="42"/>
  <c r="K22" i="41"/>
  <c r="K22" i="39"/>
  <c r="K22" i="40"/>
  <c r="K22" i="38"/>
  <c r="K22" i="37"/>
  <c r="K22" i="36"/>
  <c r="K22" i="35"/>
  <c r="K22" i="18"/>
  <c r="K23" i="45"/>
  <c r="K23" i="44"/>
  <c r="K23" i="42"/>
  <c r="K23" i="43"/>
  <c r="K23" i="41"/>
  <c r="K23" i="40"/>
  <c r="K23" i="39"/>
  <c r="K23" i="38"/>
  <c r="K23" i="37"/>
  <c r="K23" i="36"/>
  <c r="K23" i="35"/>
  <c r="K23" i="18"/>
  <c r="J24" i="45"/>
  <c r="J24" i="44"/>
  <c r="J24" i="43"/>
  <c r="J24" i="42"/>
  <c r="J24" i="41"/>
  <c r="J24" i="40"/>
  <c r="J24" i="38"/>
  <c r="J24" i="39"/>
  <c r="J24" i="36"/>
  <c r="J24" i="37"/>
  <c r="J24" i="35"/>
  <c r="J24" i="18"/>
  <c r="J25" i="45"/>
  <c r="J25" i="43"/>
  <c r="J25" i="44"/>
  <c r="J25" i="42"/>
  <c r="J25" i="41"/>
  <c r="J25" i="40"/>
  <c r="J25" i="39"/>
  <c r="J25" i="38"/>
  <c r="J25" i="37"/>
  <c r="J25" i="36"/>
  <c r="J25" i="18"/>
  <c r="J25" i="35"/>
  <c r="J26" i="45"/>
  <c r="J26" i="44"/>
  <c r="J26" i="43"/>
  <c r="J26" i="42"/>
  <c r="J26" i="41"/>
  <c r="J26" i="40"/>
  <c r="J26" i="39"/>
  <c r="J26" i="38"/>
  <c r="J26" i="36"/>
  <c r="J26" i="37"/>
  <c r="J26" i="35"/>
  <c r="J26" i="18"/>
  <c r="AO28" i="8"/>
  <c r="BO27" i="8"/>
  <c r="J27" i="45"/>
  <c r="J27" i="43"/>
  <c r="J27" i="44"/>
  <c r="J27" i="42"/>
  <c r="J27" i="41"/>
  <c r="J27" i="40"/>
  <c r="J27" i="39"/>
  <c r="J27" i="37"/>
  <c r="J27" i="36"/>
  <c r="J27" i="38"/>
  <c r="J27" i="18"/>
  <c r="J27" i="35"/>
  <c r="J28" i="45"/>
  <c r="J28" i="44"/>
  <c r="J28" i="43"/>
  <c r="J28" i="42"/>
  <c r="J28" i="41"/>
  <c r="J28" i="40"/>
  <c r="J28" i="39"/>
  <c r="J28" i="38"/>
  <c r="J28" i="37"/>
  <c r="J28" i="36"/>
  <c r="J28" i="35"/>
  <c r="J28" i="18"/>
  <c r="J29" i="45"/>
  <c r="J29" i="43"/>
  <c r="J29" i="44"/>
  <c r="J29" i="41"/>
  <c r="J29" i="42"/>
  <c r="J29" i="40"/>
  <c r="J29" i="39"/>
  <c r="J29" i="38"/>
  <c r="J29" i="37"/>
  <c r="J29" i="36"/>
  <c r="J29" i="18"/>
  <c r="J29" i="35"/>
  <c r="J30" i="45"/>
  <c r="J30" i="43"/>
  <c r="J30" i="42"/>
  <c r="J30" i="44"/>
  <c r="J30" i="40"/>
  <c r="J30" i="39"/>
  <c r="J30" i="41"/>
  <c r="J30" i="38"/>
  <c r="J30" i="36"/>
  <c r="J30" i="37"/>
  <c r="J30" i="35"/>
  <c r="J30" i="18"/>
  <c r="J31" i="45"/>
  <c r="J31" i="44"/>
  <c r="J31" i="43"/>
  <c r="J31" i="42"/>
  <c r="J31" i="39"/>
  <c r="J31" i="41"/>
  <c r="J31" i="40"/>
  <c r="J31" i="38"/>
  <c r="J31" i="37"/>
  <c r="J31" i="36"/>
  <c r="J31" i="18"/>
  <c r="J31" i="35"/>
  <c r="J32" i="45"/>
  <c r="J32" i="43"/>
  <c r="J32" i="42"/>
  <c r="J32" i="44"/>
  <c r="J32" i="41"/>
  <c r="J32" i="40"/>
  <c r="J32" i="39"/>
  <c r="J32" i="38"/>
  <c r="J32" i="37"/>
  <c r="J32" i="36"/>
  <c r="J32" i="35"/>
  <c r="J32" i="18"/>
  <c r="J33" i="45"/>
  <c r="J33" i="44"/>
  <c r="J33" i="43"/>
  <c r="J33" i="41"/>
  <c r="J33" i="42"/>
  <c r="J33" i="40"/>
  <c r="J33" i="39"/>
  <c r="J33" i="38"/>
  <c r="J33" i="37"/>
  <c r="J33" i="36"/>
  <c r="J33" i="18"/>
  <c r="J33" i="35"/>
  <c r="J34" i="45"/>
  <c r="J34" i="43"/>
  <c r="J34" i="44"/>
  <c r="J34" i="42"/>
  <c r="J34" i="41"/>
  <c r="J34" i="40"/>
  <c r="J34" i="39"/>
  <c r="J34" i="38"/>
  <c r="J34" i="36"/>
  <c r="J34" i="37"/>
  <c r="J34" i="35"/>
  <c r="J34" i="18"/>
  <c r="J35" i="45"/>
  <c r="J35" i="43"/>
  <c r="J35" i="44"/>
  <c r="J35" i="42"/>
  <c r="J35" i="41"/>
  <c r="J35" i="40"/>
  <c r="J35" i="39"/>
  <c r="J35" i="38"/>
  <c r="J35" i="37"/>
  <c r="J35" i="36"/>
  <c r="J35" i="35"/>
  <c r="J35" i="18"/>
  <c r="J36" i="45"/>
  <c r="J36" i="44"/>
  <c r="J36" i="43"/>
  <c r="J36" i="42"/>
  <c r="J36" i="41"/>
  <c r="J36" i="40"/>
  <c r="J36" i="39"/>
  <c r="J36" i="38"/>
  <c r="J36" i="36"/>
  <c r="J36" i="37"/>
  <c r="J36" i="35"/>
  <c r="J36" i="18"/>
  <c r="J37" i="45"/>
  <c r="J37" i="43"/>
  <c r="J37" i="44"/>
  <c r="J37" i="41"/>
  <c r="J37" i="42"/>
  <c r="J37" i="40"/>
  <c r="J37" i="39"/>
  <c r="J37" i="38"/>
  <c r="J37" i="37"/>
  <c r="J37" i="36"/>
  <c r="J37" i="18"/>
  <c r="J37" i="35"/>
  <c r="J38" i="45"/>
  <c r="J38" i="44"/>
  <c r="J38" i="43"/>
  <c r="J38" i="42"/>
  <c r="J38" i="41"/>
  <c r="J38" i="40"/>
  <c r="J38" i="39"/>
  <c r="J38" i="38"/>
  <c r="J38" i="36"/>
  <c r="J38" i="37"/>
  <c r="J38" i="18"/>
  <c r="K39" i="45"/>
  <c r="K39" i="44"/>
  <c r="K39" i="43"/>
  <c r="K39" i="42"/>
  <c r="K39" i="41"/>
  <c r="K39" i="40"/>
  <c r="K39" i="39"/>
  <c r="K39" i="38"/>
  <c r="K39" i="37"/>
  <c r="K39" i="36"/>
  <c r="K39" i="18"/>
  <c r="AL43" i="8"/>
  <c r="AO41" i="8"/>
  <c r="J10" i="45"/>
  <c r="J10" i="44"/>
  <c r="J10" i="43"/>
  <c r="J10" i="42"/>
  <c r="J10" i="41"/>
  <c r="J10" i="40"/>
  <c r="J10" i="39"/>
  <c r="J10" i="38"/>
  <c r="J10" i="37"/>
  <c r="J10" i="36"/>
  <c r="J10" i="35"/>
  <c r="J10" i="18"/>
  <c r="I15" i="45"/>
  <c r="I15" i="44"/>
  <c r="I15" i="43"/>
  <c r="I15" i="42"/>
  <c r="I15" i="41"/>
  <c r="I15" i="40"/>
  <c r="I15" i="39"/>
  <c r="I15" i="38"/>
  <c r="I15" i="37"/>
  <c r="I15" i="35"/>
  <c r="I15" i="36"/>
  <c r="I15" i="18"/>
  <c r="J16" i="45"/>
  <c r="J16" i="44"/>
  <c r="J16" i="43"/>
  <c r="J16" i="42"/>
  <c r="J16" i="40"/>
  <c r="J16" i="41"/>
  <c r="J16" i="39"/>
  <c r="J16" i="38"/>
  <c r="J16" i="37"/>
  <c r="J16" i="35"/>
  <c r="J16" i="36"/>
  <c r="J16" i="18"/>
  <c r="K18" i="45"/>
  <c r="K18" i="44"/>
  <c r="K18" i="43"/>
  <c r="K18" i="42"/>
  <c r="K18" i="41"/>
  <c r="K18" i="40"/>
  <c r="K18" i="39"/>
  <c r="K18" i="37"/>
  <c r="K18" i="38"/>
  <c r="K18" i="36"/>
  <c r="K18" i="35"/>
  <c r="K18" i="18"/>
  <c r="AO29" i="8"/>
  <c r="BO28" i="8"/>
  <c r="AL44" i="8"/>
  <c r="AO42" i="8"/>
  <c r="H14" i="45"/>
  <c r="H14" i="43"/>
  <c r="H14" i="44"/>
  <c r="H14" i="41"/>
  <c r="H14" i="42"/>
  <c r="H14" i="40"/>
  <c r="H14" i="39"/>
  <c r="H14" i="38"/>
  <c r="H14" i="36"/>
  <c r="H14" i="37"/>
  <c r="H14" i="35"/>
  <c r="H14" i="18"/>
  <c r="J15" i="45"/>
  <c r="J15" i="43"/>
  <c r="J15" i="44"/>
  <c r="J15" i="42"/>
  <c r="J15" i="41"/>
  <c r="J15" i="40"/>
  <c r="J15" i="39"/>
  <c r="J15" i="36"/>
  <c r="J15" i="37"/>
  <c r="J15" i="38"/>
  <c r="J15" i="35"/>
  <c r="J15" i="18"/>
  <c r="K17" i="45"/>
  <c r="K17" i="44"/>
  <c r="K17" i="43"/>
  <c r="K17" i="42"/>
  <c r="K17" i="41"/>
  <c r="K17" i="39"/>
  <c r="K17" i="38"/>
  <c r="K17" i="40"/>
  <c r="K17" i="37"/>
  <c r="K17" i="36"/>
  <c r="K17" i="35"/>
  <c r="K17" i="18"/>
  <c r="K24" i="45"/>
  <c r="K24" i="43"/>
  <c r="K24" i="44"/>
  <c r="K24" i="42"/>
  <c r="K24" i="41"/>
  <c r="K24" i="39"/>
  <c r="K24" i="38"/>
  <c r="K24" i="37"/>
  <c r="K24" i="36"/>
  <c r="K24" i="40"/>
  <c r="K24" i="35"/>
  <c r="K24" i="18"/>
  <c r="K25" i="45"/>
  <c r="K25" i="44"/>
  <c r="K25" i="42"/>
  <c r="K25" i="43"/>
  <c r="K25" i="40"/>
  <c r="K25" i="41"/>
  <c r="K25" i="39"/>
  <c r="K25" i="38"/>
  <c r="K25" i="37"/>
  <c r="K25" i="36"/>
  <c r="K25" i="35"/>
  <c r="K25" i="18"/>
  <c r="K26" i="45"/>
  <c r="K26" i="44"/>
  <c r="K26" i="43"/>
  <c r="K26" i="42"/>
  <c r="K26" i="41"/>
  <c r="K26" i="39"/>
  <c r="K26" i="40"/>
  <c r="K26" i="37"/>
  <c r="K26" i="38"/>
  <c r="K26" i="36"/>
  <c r="K26" i="35"/>
  <c r="K26" i="18"/>
  <c r="AO30" i="8"/>
  <c r="BO29" i="8"/>
  <c r="K27" i="45"/>
  <c r="K27" i="43"/>
  <c r="K27" i="44"/>
  <c r="K27" i="42"/>
  <c r="K27" i="41"/>
  <c r="K27" i="40"/>
  <c r="K27" i="39"/>
  <c r="K27" i="37"/>
  <c r="K27" i="38"/>
  <c r="K27" i="36"/>
  <c r="K27" i="35"/>
  <c r="K27" i="18"/>
  <c r="K28" i="45"/>
  <c r="K28" i="43"/>
  <c r="K28" i="44"/>
  <c r="K28" i="42"/>
  <c r="K28" i="41"/>
  <c r="K28" i="39"/>
  <c r="K28" i="40"/>
  <c r="K28" i="38"/>
  <c r="K28" i="37"/>
  <c r="K28" i="36"/>
  <c r="K28" i="35"/>
  <c r="K28" i="18"/>
  <c r="K29" i="45"/>
  <c r="K29" i="43"/>
  <c r="K29" i="42"/>
  <c r="K29" i="41"/>
  <c r="K29" i="40"/>
  <c r="K29" i="44"/>
  <c r="K29" i="39"/>
  <c r="K29" i="38"/>
  <c r="K29" i="36"/>
  <c r="K29" i="37"/>
  <c r="K29" i="35"/>
  <c r="K29" i="18"/>
  <c r="K30" i="45"/>
  <c r="K30" i="43"/>
  <c r="K30" i="44"/>
  <c r="K30" i="41"/>
  <c r="K30" i="42"/>
  <c r="K30" i="39"/>
  <c r="K30" i="40"/>
  <c r="K30" i="38"/>
  <c r="K30" i="37"/>
  <c r="K30" i="36"/>
  <c r="K30" i="35"/>
  <c r="K30" i="18"/>
  <c r="K31" i="45"/>
  <c r="K31" i="44"/>
  <c r="K31" i="43"/>
  <c r="K31" i="42"/>
  <c r="K31" i="41"/>
  <c r="K31" i="40"/>
  <c r="K31" i="39"/>
  <c r="K31" i="38"/>
  <c r="K31" i="37"/>
  <c r="K31" i="36"/>
  <c r="K31" i="35"/>
  <c r="K31" i="18"/>
  <c r="K32" i="45"/>
  <c r="K32" i="44"/>
  <c r="K32" i="43"/>
  <c r="K32" i="42"/>
  <c r="K32" i="41"/>
  <c r="K32" i="40"/>
  <c r="K32" i="39"/>
  <c r="K32" i="38"/>
  <c r="K32" i="37"/>
  <c r="K32" i="36"/>
  <c r="K32" i="35"/>
  <c r="K32" i="18"/>
  <c r="K33" i="45"/>
  <c r="K33" i="44"/>
  <c r="K33" i="42"/>
  <c r="K33" i="41"/>
  <c r="K33" i="43"/>
  <c r="K33" i="40"/>
  <c r="K33" i="39"/>
  <c r="K33" i="38"/>
  <c r="K33" i="37"/>
  <c r="K33" i="36"/>
  <c r="K33" i="35"/>
  <c r="K33" i="18"/>
  <c r="K34" i="45"/>
  <c r="K34" i="43"/>
  <c r="K34" i="44"/>
  <c r="K34" i="41"/>
  <c r="K34" i="42"/>
  <c r="K34" i="39"/>
  <c r="K34" i="40"/>
  <c r="K34" i="37"/>
  <c r="K34" i="38"/>
  <c r="K34" i="35"/>
  <c r="K34" i="36"/>
  <c r="K34" i="18"/>
  <c r="K35" i="45"/>
  <c r="K35" i="43"/>
  <c r="K35" i="44"/>
  <c r="K35" i="42"/>
  <c r="K35" i="41"/>
  <c r="K35" i="40"/>
  <c r="K35" i="39"/>
  <c r="K35" i="38"/>
  <c r="K35" i="37"/>
  <c r="K35" i="36"/>
  <c r="K35" i="35"/>
  <c r="K35" i="18"/>
  <c r="K36" i="45"/>
  <c r="K36" i="44"/>
  <c r="K36" i="43"/>
  <c r="K36" i="42"/>
  <c r="K36" i="41"/>
  <c r="K36" i="39"/>
  <c r="K36" i="40"/>
  <c r="K36" i="38"/>
  <c r="K36" i="37"/>
  <c r="K36" i="36"/>
  <c r="K36" i="35"/>
  <c r="K36" i="18"/>
  <c r="K37" i="45"/>
  <c r="K37" i="44"/>
  <c r="K37" i="42"/>
  <c r="K37" i="43"/>
  <c r="K37" i="41"/>
  <c r="K37" i="40"/>
  <c r="K37" i="39"/>
  <c r="K37" i="38"/>
  <c r="K37" i="37"/>
  <c r="K37" i="36"/>
  <c r="K37" i="35"/>
  <c r="K37" i="18"/>
  <c r="K38" i="45"/>
  <c r="K38" i="43"/>
  <c r="K38" i="44"/>
  <c r="K38" i="42"/>
  <c r="K38" i="41"/>
  <c r="K38" i="39"/>
  <c r="K38" i="40"/>
  <c r="K38" i="37"/>
  <c r="K38" i="38"/>
  <c r="K38" i="18"/>
  <c r="K38" i="36"/>
  <c r="H40" i="45"/>
  <c r="H40" i="41"/>
  <c r="H40" i="43"/>
  <c r="H40" i="40"/>
  <c r="H40" i="38"/>
  <c r="H40" i="36"/>
  <c r="H40" i="18"/>
  <c r="AL45" i="8"/>
  <c r="AO43" i="8"/>
  <c r="K10" i="45"/>
  <c r="K10" i="44"/>
  <c r="K10" i="43"/>
  <c r="K10" i="42"/>
  <c r="K10" i="41"/>
  <c r="K10" i="40"/>
  <c r="K10" i="39"/>
  <c r="K10" i="38"/>
  <c r="K10" i="37"/>
  <c r="K10" i="35"/>
  <c r="K10" i="36"/>
  <c r="K10" i="18"/>
  <c r="I14" i="45"/>
  <c r="I14" i="44"/>
  <c r="I14" i="43"/>
  <c r="I14" i="42"/>
  <c r="I14" i="41"/>
  <c r="I14" i="40"/>
  <c r="I14" i="39"/>
  <c r="I14" i="37"/>
  <c r="I14" i="38"/>
  <c r="I14" i="36"/>
  <c r="I14" i="35"/>
  <c r="I14" i="18"/>
  <c r="K16" i="45"/>
  <c r="K16" i="44"/>
  <c r="K16" i="42"/>
  <c r="K16" i="43"/>
  <c r="K16" i="41"/>
  <c r="K16" i="40"/>
  <c r="K16" i="39"/>
  <c r="K16" i="38"/>
  <c r="K16" i="37"/>
  <c r="K16" i="36"/>
  <c r="K16" i="18"/>
  <c r="K16" i="35"/>
  <c r="AO31" i="8"/>
  <c r="BO30" i="8"/>
  <c r="I40" i="45"/>
  <c r="I40" i="43"/>
  <c r="I40" i="40"/>
  <c r="I40" i="41"/>
  <c r="I40" i="38"/>
  <c r="I40" i="36"/>
  <c r="I40" i="18"/>
  <c r="AL46" i="8"/>
  <c r="AO44" i="8"/>
  <c r="H13" i="45"/>
  <c r="H13" i="44"/>
  <c r="H13" i="43"/>
  <c r="H13" i="42"/>
  <c r="H13" i="41"/>
  <c r="H13" i="40"/>
  <c r="H13" i="39"/>
  <c r="H13" i="38"/>
  <c r="H13" i="37"/>
  <c r="H13" i="35"/>
  <c r="H13" i="18"/>
  <c r="H13" i="36"/>
  <c r="J14" i="45"/>
  <c r="J14" i="44"/>
  <c r="J14" i="43"/>
  <c r="J14" i="42"/>
  <c r="J14" i="41"/>
  <c r="J14" i="40"/>
  <c r="J14" i="39"/>
  <c r="J14" i="38"/>
  <c r="J14" i="37"/>
  <c r="J14" i="36"/>
  <c r="J14" i="35"/>
  <c r="J14" i="18"/>
  <c r="K15" i="45"/>
  <c r="K15" i="44"/>
  <c r="K15" i="43"/>
  <c r="K15" i="41"/>
  <c r="K15" i="42"/>
  <c r="K15" i="40"/>
  <c r="K15" i="39"/>
  <c r="K15" i="38"/>
  <c r="K15" i="36"/>
  <c r="K15" i="37"/>
  <c r="K15" i="35"/>
  <c r="K15" i="18"/>
  <c r="H21" i="45"/>
  <c r="H21" i="43"/>
  <c r="H21" i="44"/>
  <c r="H21" i="42"/>
  <c r="H21" i="41"/>
  <c r="H21" i="40"/>
  <c r="H21" i="39"/>
  <c r="H21" i="38"/>
  <c r="H21" i="37"/>
  <c r="H21" i="36"/>
  <c r="H21" i="35"/>
  <c r="H21" i="18"/>
  <c r="J40" i="45"/>
  <c r="J40" i="43"/>
  <c r="J40" i="41"/>
  <c r="J40" i="40"/>
  <c r="J40" i="38"/>
  <c r="J40" i="36"/>
  <c r="J40" i="18"/>
  <c r="S6" i="36"/>
  <c r="N6" i="36"/>
  <c r="D10" i="18"/>
  <c r="D14" i="18"/>
  <c r="S6" i="18"/>
  <c r="N6" i="18"/>
  <c r="H92" i="11"/>
  <c r="I92" i="11"/>
  <c r="H93" i="11"/>
  <c r="T11" i="18"/>
  <c r="D10" i="35"/>
  <c r="B12" i="36"/>
  <c r="A11" i="36"/>
  <c r="D13" i="36"/>
  <c r="J92" i="11"/>
  <c r="Q5" i="35"/>
  <c r="F9" i="35"/>
  <c r="K92" i="11"/>
  <c r="D13" i="18"/>
  <c r="D14" i="35"/>
  <c r="L92" i="11"/>
  <c r="B12" i="18"/>
  <c r="D14" i="36"/>
  <c r="N92" i="11"/>
  <c r="D12" i="18"/>
  <c r="C92" i="11"/>
  <c r="D10" i="36"/>
  <c r="E92" i="11"/>
  <c r="G9" i="18"/>
  <c r="D11" i="18"/>
  <c r="D12" i="35"/>
  <c r="Q5" i="36"/>
  <c r="F9" i="36"/>
  <c r="B12" i="35"/>
  <c r="A11" i="35"/>
  <c r="E9" i="35"/>
  <c r="D13" i="38"/>
  <c r="B12" i="37"/>
  <c r="B13" i="38"/>
  <c r="A12" i="38"/>
  <c r="A11" i="37"/>
  <c r="E9" i="37"/>
  <c r="D11" i="38"/>
  <c r="D11" i="40"/>
  <c r="D13" i="37"/>
  <c r="S6" i="38"/>
  <c r="D10" i="39"/>
  <c r="Q5" i="39"/>
  <c r="F9" i="39"/>
  <c r="G9" i="38"/>
  <c r="S6" i="39"/>
  <c r="N6" i="39"/>
  <c r="D14" i="39"/>
  <c r="D13" i="40"/>
  <c r="D13" i="39"/>
  <c r="B12" i="39"/>
  <c r="A13" i="40"/>
  <c r="A14" i="40"/>
  <c r="B15" i="40"/>
  <c r="D14" i="41"/>
  <c r="S6" i="40"/>
  <c r="A12" i="40"/>
  <c r="D10" i="41"/>
  <c r="D13" i="41"/>
  <c r="S6" i="41"/>
  <c r="N6" i="41"/>
  <c r="D10" i="40"/>
  <c r="D14" i="40"/>
  <c r="D12" i="41"/>
  <c r="D11" i="41"/>
  <c r="A12" i="42"/>
  <c r="B13" i="42"/>
  <c r="B13" i="41"/>
  <c r="D12" i="42"/>
  <c r="A12" i="41"/>
  <c r="A11" i="44"/>
  <c r="B12" i="44"/>
  <c r="A12" i="43"/>
  <c r="D12" i="43"/>
  <c r="D10" i="42"/>
  <c r="D10" i="43"/>
  <c r="D14" i="43"/>
  <c r="N6" i="42"/>
  <c r="A13" i="43"/>
  <c r="B14" i="43"/>
  <c r="A11" i="43"/>
  <c r="D12" i="44"/>
  <c r="F9" i="44"/>
  <c r="D10" i="44"/>
  <c r="Q5" i="45"/>
  <c r="D10" i="45"/>
  <c r="D13" i="45"/>
  <c r="A11" i="45"/>
  <c r="D12" i="45"/>
  <c r="E9" i="45"/>
  <c r="D11" i="45"/>
  <c r="B14" i="45"/>
  <c r="A13" i="45"/>
  <c r="E2051" i="34" l="1"/>
  <c r="F2051" i="34" s="1"/>
  <c r="E2443" i="34"/>
  <c r="F2443" i="34" s="1"/>
  <c r="E2689" i="34"/>
  <c r="F2689" i="34" s="1"/>
  <c r="E608" i="34"/>
  <c r="F608" i="34" s="1"/>
  <c r="E283" i="34"/>
  <c r="F283" i="34" s="1"/>
  <c r="E1669" i="34"/>
  <c r="F1669" i="34" s="1"/>
  <c r="E2815" i="34"/>
  <c r="F2815" i="34" s="1"/>
  <c r="E390" i="34"/>
  <c r="F390" i="34" s="1"/>
  <c r="E2773" i="34"/>
  <c r="F2773" i="34" s="1"/>
  <c r="E250" i="34"/>
  <c r="F250" i="34" s="1"/>
  <c r="E392" i="34"/>
  <c r="F392" i="34" s="1"/>
  <c r="E2528" i="34"/>
  <c r="F2528" i="34" s="1"/>
  <c r="E348" i="34"/>
  <c r="F348" i="34" s="1"/>
  <c r="E99" i="34"/>
  <c r="F99" i="34" s="1"/>
  <c r="E1306" i="34"/>
  <c r="F1306" i="34" s="1"/>
  <c r="E654" i="34"/>
  <c r="F654" i="34" s="1"/>
  <c r="E64" i="34"/>
  <c r="F64" i="34" s="1"/>
  <c r="E643" i="34"/>
  <c r="F643" i="34" s="1"/>
  <c r="E1446" i="34"/>
  <c r="F1446" i="34" s="1"/>
  <c r="E647" i="34"/>
  <c r="F647" i="34" s="1"/>
  <c r="E1034" i="34"/>
  <c r="F1034" i="34" s="1"/>
  <c r="E968" i="34"/>
  <c r="F968" i="34" s="1"/>
  <c r="E2097" i="34"/>
  <c r="F2097" i="34" s="1"/>
  <c r="E81" i="34"/>
  <c r="F81" i="34" s="1"/>
  <c r="E2676" i="34"/>
  <c r="F2676" i="34" s="1"/>
  <c r="E2132" i="34"/>
  <c r="F2132" i="34" s="1"/>
  <c r="E2671" i="34"/>
  <c r="F2671" i="34" s="1"/>
  <c r="E2807" i="34"/>
  <c r="F2807" i="34" s="1"/>
  <c r="E2510" i="34"/>
  <c r="F2510" i="34" s="1"/>
  <c r="E693" i="34"/>
  <c r="F693" i="34" s="1"/>
  <c r="E525" i="34"/>
  <c r="F525" i="34" s="1"/>
  <c r="E2058" i="34"/>
  <c r="F2058" i="34" s="1"/>
  <c r="E1536" i="34"/>
  <c r="F1536" i="34" s="1"/>
  <c r="E1094" i="34"/>
  <c r="F1094" i="34" s="1"/>
  <c r="E462" i="34"/>
  <c r="F462" i="34" s="1"/>
  <c r="E309" i="34"/>
  <c r="F309" i="34" s="1"/>
  <c r="E2155" i="34"/>
  <c r="F2155" i="34" s="1"/>
  <c r="E1442" i="34"/>
  <c r="F1442" i="34" s="1"/>
  <c r="E838" i="34"/>
  <c r="F838" i="34" s="1"/>
  <c r="E1609" i="34"/>
  <c r="F1609" i="34" s="1"/>
  <c r="E2600" i="34"/>
  <c r="F2600" i="34" s="1"/>
  <c r="E2038" i="34"/>
  <c r="F2038" i="34" s="1"/>
  <c r="E1092" i="34"/>
  <c r="F1092" i="34" s="1"/>
  <c r="E2406" i="34"/>
  <c r="F2406" i="34" s="1"/>
  <c r="E2468" i="34"/>
  <c r="F2468" i="34" s="1"/>
  <c r="E709" i="34"/>
  <c r="F709" i="34" s="1"/>
  <c r="E569" i="34"/>
  <c r="F569" i="34" s="1"/>
  <c r="E2523" i="34"/>
  <c r="F2523" i="34" s="1"/>
  <c r="E2220" i="34"/>
  <c r="F2220" i="34" s="1"/>
  <c r="E340" i="34"/>
  <c r="F340" i="34" s="1"/>
  <c r="E2517" i="34"/>
  <c r="F2517" i="34" s="1"/>
  <c r="E2499" i="34"/>
  <c r="F2499" i="34" s="1"/>
  <c r="E325" i="34"/>
  <c r="F325" i="34" s="1"/>
  <c r="E2486" i="34"/>
  <c r="F2486" i="34" s="1"/>
  <c r="E2497" i="34"/>
  <c r="F2497" i="34" s="1"/>
  <c r="E1078" i="34"/>
  <c r="F1078" i="34" s="1"/>
  <c r="E2362" i="34"/>
  <c r="F2362" i="34" s="1"/>
  <c r="E833" i="34"/>
  <c r="F833" i="34" s="1"/>
  <c r="E2353" i="34"/>
  <c r="F2353" i="34" s="1"/>
  <c r="E1951" i="34"/>
  <c r="F1951" i="34" s="1"/>
  <c r="E923" i="34"/>
  <c r="F923" i="34" s="1"/>
  <c r="E1568" i="34"/>
  <c r="F1568" i="34" s="1"/>
  <c r="E2001" i="34"/>
  <c r="F2001" i="34" s="1"/>
  <c r="E2347" i="34"/>
  <c r="F2347" i="34" s="1"/>
  <c r="E1763" i="34"/>
  <c r="F1763" i="34" s="1"/>
  <c r="E368" i="34"/>
  <c r="F368" i="34" s="1"/>
  <c r="E2209" i="34"/>
  <c r="F2209" i="34" s="1"/>
  <c r="E1081" i="34"/>
  <c r="F1081" i="34" s="1"/>
  <c r="E582" i="34"/>
  <c r="F582" i="34" s="1"/>
  <c r="E2191" i="34"/>
  <c r="F2191" i="34" s="1"/>
  <c r="E361" i="34"/>
  <c r="F361" i="34" s="1"/>
  <c r="E122" i="34"/>
  <c r="F122" i="34" s="1"/>
  <c r="E29" i="34"/>
  <c r="F29" i="34" s="1"/>
  <c r="E1539" i="34"/>
  <c r="F1539" i="34" s="1"/>
  <c r="E2535" i="34"/>
  <c r="F2535" i="34" s="1"/>
  <c r="E278" i="34"/>
  <c r="F278" i="34" s="1"/>
  <c r="E146" i="34"/>
  <c r="F146" i="34" s="1"/>
  <c r="E116" i="34"/>
  <c r="F116" i="34" s="1"/>
  <c r="E205" i="34"/>
  <c r="F205" i="34" s="1"/>
  <c r="E2202" i="34"/>
  <c r="F2202" i="34" s="1"/>
  <c r="E692" i="34"/>
  <c r="F692" i="34" s="1"/>
  <c r="E1981" i="34"/>
  <c r="F1981" i="34" s="1"/>
  <c r="E1844" i="34"/>
  <c r="F1844" i="34" s="1"/>
  <c r="E2032" i="34"/>
  <c r="F2032" i="34" s="1"/>
  <c r="E227" i="34"/>
  <c r="F227" i="34" s="1"/>
  <c r="E2083" i="34"/>
  <c r="F2083" i="34" s="1"/>
  <c r="E2329" i="34"/>
  <c r="F2329" i="34" s="1"/>
  <c r="E21" i="44"/>
  <c r="E349" i="34"/>
  <c r="F349" i="34" s="1"/>
  <c r="E749" i="34"/>
  <c r="F749" i="34" s="1"/>
  <c r="E1156" i="34"/>
  <c r="F1156" i="34" s="1"/>
  <c r="E2516" i="34"/>
  <c r="F2516" i="34" s="1"/>
  <c r="E2211" i="34"/>
  <c r="F2211" i="34" s="1"/>
  <c r="E2110" i="34"/>
  <c r="F2110" i="34" s="1"/>
  <c r="E2633" i="34"/>
  <c r="F2633" i="34" s="1"/>
  <c r="E2427" i="34"/>
  <c r="F2427" i="34" s="1"/>
  <c r="E2729" i="34"/>
  <c r="F2729" i="34" s="1"/>
  <c r="E1846" i="34"/>
  <c r="F1846" i="34" s="1"/>
  <c r="E509" i="34"/>
  <c r="F509" i="34" s="1"/>
  <c r="E374" i="34"/>
  <c r="F374" i="34" s="1"/>
  <c r="E2623" i="34"/>
  <c r="F2623" i="34" s="1"/>
  <c r="E2606" i="34"/>
  <c r="F2606" i="34" s="1"/>
  <c r="E2176" i="34"/>
  <c r="F2176" i="34" s="1"/>
  <c r="E758" i="34"/>
  <c r="F758" i="34" s="1"/>
  <c r="E104" i="34"/>
  <c r="F104" i="34" s="1"/>
  <c r="E2453" i="34"/>
  <c r="F2453" i="34" s="1"/>
  <c r="E2611" i="34"/>
  <c r="F2611" i="34" s="1"/>
  <c r="E2056" i="34"/>
  <c r="F2056" i="34" s="1"/>
  <c r="E1349" i="34"/>
  <c r="F1349" i="34" s="1"/>
  <c r="E746" i="34"/>
  <c r="F746" i="34" s="1"/>
  <c r="E959" i="34"/>
  <c r="F959" i="34" s="1"/>
  <c r="E986" i="34"/>
  <c r="F986" i="34" s="1"/>
  <c r="E1945" i="34"/>
  <c r="F1945" i="34" s="1"/>
  <c r="E1443" i="34"/>
  <c r="F1443" i="34" s="1"/>
  <c r="E1168" i="34"/>
  <c r="F1168" i="34" s="1"/>
  <c r="E2595" i="34"/>
  <c r="F2595" i="34" s="1"/>
  <c r="E1549" i="34"/>
  <c r="F1549" i="34" s="1"/>
  <c r="E927" i="34"/>
  <c r="F927" i="34" s="1"/>
  <c r="E308" i="34"/>
  <c r="F308" i="34" s="1"/>
  <c r="E2343" i="34"/>
  <c r="F2343" i="34" s="1"/>
  <c r="E1222" i="34"/>
  <c r="F1222" i="34" s="1"/>
  <c r="E750" i="34"/>
  <c r="F750" i="34" s="1"/>
  <c r="E1118" i="34"/>
  <c r="F1118" i="34" s="1"/>
  <c r="E206" i="34"/>
  <c r="F206" i="34" s="1"/>
  <c r="E2699" i="34"/>
  <c r="F2699" i="34" s="1"/>
  <c r="E2123" i="34"/>
  <c r="F2123" i="34" s="1"/>
  <c r="E1269" i="34"/>
  <c r="F1269" i="34" s="1"/>
  <c r="E1892" i="34"/>
  <c r="F1892" i="34" s="1"/>
  <c r="E2481" i="34"/>
  <c r="F2481" i="34" s="1"/>
  <c r="E2158" i="34"/>
  <c r="F2158" i="34" s="1"/>
  <c r="E1230" i="34"/>
  <c r="F1230" i="34" s="1"/>
  <c r="E291" i="34"/>
  <c r="F291" i="34" s="1"/>
  <c r="E2581" i="34"/>
  <c r="F2581" i="34" s="1"/>
  <c r="E13" i="34"/>
  <c r="F13" i="34" s="1"/>
  <c r="E285" i="34"/>
  <c r="F285" i="34" s="1"/>
  <c r="E49" i="34"/>
  <c r="F49" i="34" s="1"/>
  <c r="E1019" i="34"/>
  <c r="F1019" i="34" s="1"/>
  <c r="E118" i="34"/>
  <c r="F118" i="34" s="1"/>
  <c r="E2279" i="34"/>
  <c r="F2279" i="34" s="1"/>
  <c r="E2639" i="34"/>
  <c r="F2639" i="34" s="1"/>
  <c r="E1879" i="34"/>
  <c r="F1879" i="34" s="1"/>
  <c r="E1413" i="34"/>
  <c r="F1413" i="34" s="1"/>
  <c r="E2121" i="34"/>
  <c r="F2121" i="34" s="1"/>
  <c r="E2317" i="34"/>
  <c r="F2317" i="34" s="1"/>
  <c r="E1925" i="34"/>
  <c r="F1925" i="34" s="1"/>
  <c r="E2579" i="34"/>
  <c r="F2579" i="34" s="1"/>
  <c r="E2187" i="34"/>
  <c r="F2187" i="34" s="1"/>
  <c r="E2717" i="34"/>
  <c r="F2717" i="34" s="1"/>
  <c r="E2731" i="34"/>
  <c r="F2731" i="34" s="1"/>
  <c r="E2250" i="34"/>
  <c r="F2250" i="34" s="1"/>
  <c r="E1517" i="34"/>
  <c r="F1517" i="34" s="1"/>
  <c r="E2706" i="34"/>
  <c r="F2706" i="34" s="1"/>
  <c r="E360" i="34"/>
  <c r="F360" i="34" s="1"/>
  <c r="E1652" i="34"/>
  <c r="F1652" i="34" s="1"/>
  <c r="E333" i="34"/>
  <c r="F333" i="34" s="1"/>
  <c r="E2136" i="34"/>
  <c r="F2136" i="34" s="1"/>
  <c r="E106" i="34"/>
  <c r="F106" i="34" s="1"/>
  <c r="E376" i="34"/>
  <c r="F376" i="34" s="1"/>
  <c r="E2109" i="34"/>
  <c r="F2109" i="34" s="1"/>
  <c r="E1218" i="34"/>
  <c r="F1218" i="34" s="1"/>
  <c r="E2743" i="34"/>
  <c r="F2743" i="34" s="1"/>
  <c r="E2703" i="34"/>
  <c r="F2703" i="34" s="1"/>
  <c r="E2229" i="34"/>
  <c r="F2229" i="34" s="1"/>
  <c r="E2431" i="34"/>
  <c r="F2431" i="34" s="1"/>
  <c r="E1383" i="34"/>
  <c r="F1383" i="34" s="1"/>
  <c r="E757" i="34"/>
  <c r="F757" i="34" s="1"/>
  <c r="E689" i="34"/>
  <c r="F689" i="34" s="1"/>
  <c r="E2430" i="34"/>
  <c r="F2430" i="34" s="1"/>
  <c r="E82" i="34"/>
  <c r="F82" i="34" s="1"/>
  <c r="E2736" i="34"/>
  <c r="F2736" i="34" s="1"/>
  <c r="E788" i="34"/>
  <c r="F788" i="34" s="1"/>
  <c r="E2804" i="34"/>
  <c r="F2804" i="34" s="1"/>
  <c r="E2492" i="34"/>
  <c r="F2492" i="34" s="1"/>
  <c r="E78" i="34"/>
  <c r="F78" i="34" s="1"/>
  <c r="E2348" i="34"/>
  <c r="F2348" i="34" s="1"/>
  <c r="E1554" i="34"/>
  <c r="F1554" i="34" s="1"/>
  <c r="E740" i="34"/>
  <c r="F740" i="34" s="1"/>
  <c r="E934" i="34"/>
  <c r="F934" i="34" s="1"/>
  <c r="E790" i="34"/>
  <c r="F790" i="34" s="1"/>
  <c r="E600" i="34"/>
  <c r="F600" i="34" s="1"/>
  <c r="E1990" i="34"/>
  <c r="F1990" i="34" s="1"/>
  <c r="E974" i="34"/>
  <c r="F974" i="34" s="1"/>
  <c r="E2695" i="34"/>
  <c r="F2695" i="34" s="1"/>
  <c r="E1511" i="34"/>
  <c r="F1511" i="34" s="1"/>
  <c r="E17" i="34"/>
  <c r="F17" i="34" s="1"/>
  <c r="E797" i="34"/>
  <c r="F797" i="34" s="1"/>
  <c r="E2475" i="34"/>
  <c r="F2475" i="34" s="1"/>
  <c r="E2721" i="34"/>
  <c r="F2721" i="34" s="1"/>
  <c r="E2316" i="34"/>
  <c r="F2316" i="34" s="1"/>
  <c r="E1769" i="34"/>
  <c r="F1769" i="34" s="1"/>
  <c r="E1372" i="34"/>
  <c r="F1372" i="34" s="1"/>
  <c r="E1300" i="34"/>
  <c r="F1300" i="34" s="1"/>
  <c r="E772" i="34"/>
  <c r="F772" i="34" s="1"/>
  <c r="E908" i="34"/>
  <c r="F908" i="34" s="1"/>
  <c r="E2525" i="34"/>
  <c r="F2525" i="34" s="1"/>
  <c r="E2473" i="34"/>
  <c r="F2473" i="34" s="1"/>
  <c r="E2310" i="34"/>
  <c r="F2310" i="34" s="1"/>
  <c r="E1692" i="34"/>
  <c r="F1692" i="34" s="1"/>
  <c r="E2307" i="34"/>
  <c r="F2307" i="34" s="1"/>
  <c r="E2298" i="34"/>
  <c r="F2298" i="34" s="1"/>
  <c r="E967" i="34"/>
  <c r="F967" i="34" s="1"/>
  <c r="E1694" i="34"/>
  <c r="F1694" i="34" s="1"/>
  <c r="E2756" i="34"/>
  <c r="F2756" i="34" s="1"/>
  <c r="E2588" i="34"/>
  <c r="F2588" i="34" s="1"/>
  <c r="E1947" i="34"/>
  <c r="F1947" i="34" s="1"/>
  <c r="E2658" i="34"/>
  <c r="F2658" i="34" s="1"/>
  <c r="E2303" i="34"/>
  <c r="F2303" i="34" s="1"/>
  <c r="E2082" i="34"/>
  <c r="F2082" i="34" s="1"/>
  <c r="E2078" i="34"/>
  <c r="F2078" i="34" s="1"/>
  <c r="E2822" i="34"/>
  <c r="F2822" i="34" s="1"/>
  <c r="E2582" i="34"/>
  <c r="F2582" i="34" s="1"/>
  <c r="E2223" i="34"/>
  <c r="F2223" i="34" s="1"/>
  <c r="E80" i="34"/>
  <c r="F80" i="34" s="1"/>
  <c r="E2826" i="34"/>
  <c r="F2826" i="34" s="1"/>
  <c r="E2409" i="34"/>
  <c r="F2409" i="34" s="1"/>
  <c r="E2116" i="34"/>
  <c r="F2116" i="34" s="1"/>
  <c r="E175" i="34"/>
  <c r="F175" i="34" s="1"/>
  <c r="E873" i="34"/>
  <c r="F873" i="34" s="1"/>
  <c r="E2312" i="34"/>
  <c r="F2312" i="34" s="1"/>
  <c r="E2809" i="34"/>
  <c r="F2809" i="34" s="1"/>
  <c r="E866" i="34"/>
  <c r="F866" i="34" s="1"/>
  <c r="E486" i="34"/>
  <c r="F486" i="34" s="1"/>
  <c r="E2795" i="34"/>
  <c r="F2795" i="34" s="1"/>
  <c r="E1059" i="34"/>
  <c r="F1059" i="34" s="1"/>
  <c r="E2545" i="34"/>
  <c r="F2545" i="34" s="1"/>
  <c r="E1537" i="34"/>
  <c r="F1537" i="34" s="1"/>
  <c r="E2791" i="34"/>
  <c r="F2791" i="34" s="1"/>
  <c r="E2280" i="34"/>
  <c r="F2280" i="34" s="1"/>
  <c r="E1202" i="34"/>
  <c r="F1202" i="34" s="1"/>
  <c r="E2831" i="34"/>
  <c r="F2831" i="34" s="1"/>
  <c r="E1837" i="34"/>
  <c r="F1837" i="34" s="1"/>
  <c r="E2498" i="34"/>
  <c r="F2498" i="34" s="1"/>
  <c r="E1931" i="34"/>
  <c r="F1931" i="34" s="1"/>
  <c r="E1262" i="34"/>
  <c r="F1262" i="34" s="1"/>
  <c r="E2484" i="34"/>
  <c r="F2484" i="34" s="1"/>
  <c r="E549" i="34"/>
  <c r="F549" i="34" s="1"/>
  <c r="E2480" i="34"/>
  <c r="F2480" i="34" s="1"/>
  <c r="E1318" i="34"/>
  <c r="F1318" i="34" s="1"/>
  <c r="E117" i="34"/>
  <c r="F117" i="34" s="1"/>
  <c r="E1471" i="34"/>
  <c r="F1471" i="34" s="1"/>
  <c r="E1878" i="34"/>
  <c r="F1878" i="34" s="1"/>
  <c r="E2678" i="34"/>
  <c r="F2678" i="34" s="1"/>
  <c r="E1049" i="34"/>
  <c r="F1049" i="34" s="1"/>
  <c r="E2255" i="34"/>
  <c r="F2255" i="34" s="1"/>
  <c r="E1647" i="34"/>
  <c r="F1647" i="34" s="1"/>
  <c r="E1398" i="34"/>
  <c r="F1398" i="34" s="1"/>
  <c r="E810" i="34"/>
  <c r="F810" i="34" s="1"/>
  <c r="E815" i="34"/>
  <c r="F815" i="34" s="1"/>
  <c r="E573" i="34"/>
  <c r="F573" i="34" s="1"/>
  <c r="E1322" i="34"/>
  <c r="F1322" i="34" s="1"/>
  <c r="E1250" i="34"/>
  <c r="F1250" i="34" s="1"/>
  <c r="E1097" i="34"/>
  <c r="F1097" i="34" s="1"/>
  <c r="E1703" i="34"/>
  <c r="F1703" i="34" s="1"/>
  <c r="E2681" i="34"/>
  <c r="F2681" i="34" s="1"/>
  <c r="E1460" i="34"/>
  <c r="F1460" i="34" s="1"/>
  <c r="E2313" i="34"/>
  <c r="F2313" i="34" s="1"/>
  <c r="E2594" i="34"/>
  <c r="F2594" i="34" s="1"/>
  <c r="E48" i="34"/>
  <c r="F48" i="34" s="1"/>
  <c r="E2762" i="34"/>
  <c r="F2762" i="34" s="1"/>
  <c r="E2522" i="34"/>
  <c r="F2522" i="34" s="1"/>
  <c r="E2444" i="34"/>
  <c r="F2444" i="34" s="1"/>
  <c r="E1983" i="34"/>
  <c r="F1983" i="34" s="1"/>
  <c r="E2700" i="34"/>
  <c r="F2700" i="34" s="1"/>
  <c r="E2508" i="34"/>
  <c r="F2508" i="34" s="1"/>
  <c r="E2803" i="34"/>
  <c r="F2803" i="34" s="1"/>
  <c r="E1883" i="34"/>
  <c r="F1883" i="34" s="1"/>
  <c r="E2598" i="34"/>
  <c r="F2598" i="34" s="1"/>
  <c r="E1555" i="34"/>
  <c r="F1555" i="34" s="1"/>
  <c r="E1086" i="34"/>
  <c r="F1086" i="34" s="1"/>
  <c r="E2529" i="34"/>
  <c r="F2529" i="34" s="1"/>
  <c r="E537" i="34"/>
  <c r="F537" i="34" s="1"/>
  <c r="E2810" i="34"/>
  <c r="F2810" i="34" s="1"/>
  <c r="E1850" i="34"/>
  <c r="F1850" i="34" s="1"/>
  <c r="E777" i="34"/>
  <c r="F777" i="34" s="1"/>
  <c r="E2021" i="34"/>
  <c r="F2021" i="34" s="1"/>
  <c r="E898" i="34"/>
  <c r="F898" i="34" s="1"/>
  <c r="E1994" i="34"/>
  <c r="F1994" i="34" s="1"/>
  <c r="E781" i="34"/>
  <c r="F781" i="34" s="1"/>
  <c r="E1510" i="34"/>
  <c r="F1510" i="34" s="1"/>
  <c r="E1276" i="34"/>
  <c r="F1276" i="34" s="1"/>
  <c r="E1236" i="34"/>
  <c r="F1236" i="34" s="1"/>
  <c r="E2495" i="34"/>
  <c r="F2495" i="34" s="1"/>
  <c r="E2720" i="34"/>
  <c r="F2720" i="34" s="1"/>
  <c r="E2552" i="34"/>
  <c r="F2552" i="34" s="1"/>
  <c r="E1937" i="34"/>
  <c r="F1937" i="34" s="1"/>
  <c r="E412" i="34"/>
  <c r="F412" i="34" s="1"/>
  <c r="E1591" i="34"/>
  <c r="F1591" i="34" s="1"/>
  <c r="E1540" i="34"/>
  <c r="F1540" i="34" s="1"/>
  <c r="E2384" i="34"/>
  <c r="F2384" i="34" s="1"/>
  <c r="E2793" i="34"/>
  <c r="F2793" i="34" s="1"/>
  <c r="E2306" i="34"/>
  <c r="F2306" i="34" s="1"/>
  <c r="E1125" i="34"/>
  <c r="F1125" i="34" s="1"/>
  <c r="E1825" i="34"/>
  <c r="F1825" i="34" s="1"/>
  <c r="E2702" i="34"/>
  <c r="F2702" i="34" s="1"/>
  <c r="E1526" i="34"/>
  <c r="F1526" i="34" s="1"/>
  <c r="E2300" i="34"/>
  <c r="F2300" i="34" s="1"/>
  <c r="E2768" i="34"/>
  <c r="F2768" i="34" s="1"/>
  <c r="E2567" i="34"/>
  <c r="F2567" i="34" s="1"/>
  <c r="L11" i="44"/>
  <c r="L13" i="37"/>
  <c r="E1623" i="34"/>
  <c r="F1623" i="34" s="1"/>
  <c r="E1995" i="34"/>
  <c r="F1995" i="34" s="1"/>
  <c r="E337" i="34"/>
  <c r="F337" i="34" s="1"/>
  <c r="E2171" i="34"/>
  <c r="F2171" i="34" s="1"/>
  <c r="E1616" i="34"/>
  <c r="F1616" i="34" s="1"/>
  <c r="E1891" i="34"/>
  <c r="F1891" i="34" s="1"/>
  <c r="E187" i="34"/>
  <c r="F187" i="34" s="1"/>
  <c r="E1399" i="34"/>
  <c r="F1399" i="34" s="1"/>
  <c r="L14" i="39"/>
  <c r="L10" i="41"/>
  <c r="L10" i="44"/>
  <c r="L13" i="40"/>
  <c r="L13" i="45"/>
  <c r="E21" i="18"/>
  <c r="L10" i="36"/>
  <c r="L10" i="42"/>
  <c r="E2039" i="34"/>
  <c r="F2039" i="34" s="1"/>
  <c r="E1657" i="34"/>
  <c r="F1657" i="34" s="1"/>
  <c r="E2561" i="34"/>
  <c r="F2561" i="34" s="1"/>
  <c r="E465" i="34"/>
  <c r="F465" i="34" s="1"/>
  <c r="E1348" i="34"/>
  <c r="F1348" i="34" s="1"/>
  <c r="E2825" i="34"/>
  <c r="F2825" i="34" s="1"/>
  <c r="E1667" i="34"/>
  <c r="F1667" i="34" s="1"/>
  <c r="E1930" i="34"/>
  <c r="F1930" i="34" s="1"/>
  <c r="E560" i="34"/>
  <c r="F560" i="34" s="1"/>
  <c r="E2373" i="34"/>
  <c r="F2373" i="34" s="1"/>
  <c r="E2301" i="34"/>
  <c r="F2301" i="34" s="1"/>
  <c r="E2295" i="34"/>
  <c r="F2295" i="34" s="1"/>
  <c r="E2424" i="34"/>
  <c r="F2424" i="34" s="1"/>
  <c r="E1872" i="34"/>
  <c r="F1872" i="34" s="1"/>
  <c r="E2537" i="34"/>
  <c r="F2537" i="34" s="1"/>
  <c r="E2367" i="34"/>
  <c r="F2367" i="34" s="1"/>
  <c r="E2292" i="34"/>
  <c r="F2292" i="34" s="1"/>
  <c r="E2576" i="34"/>
  <c r="F2576" i="34" s="1"/>
  <c r="E2504" i="34"/>
  <c r="F2504" i="34" s="1"/>
  <c r="E1953" i="34"/>
  <c r="F1953" i="34" s="1"/>
  <c r="E2526" i="34"/>
  <c r="F2526" i="34" s="1"/>
  <c r="E2713" i="34"/>
  <c r="F2713" i="34" s="1"/>
  <c r="E177" i="34"/>
  <c r="F177" i="34" s="1"/>
  <c r="E2472" i="34"/>
  <c r="F2472" i="34" s="1"/>
  <c r="E804" i="34"/>
  <c r="F804" i="34" s="1"/>
  <c r="E2701" i="34"/>
  <c r="F2701" i="34" s="1"/>
  <c r="E2739" i="34"/>
  <c r="F2739" i="34" s="1"/>
  <c r="E1781" i="34"/>
  <c r="F1781" i="34" s="1"/>
  <c r="E2693" i="34"/>
  <c r="F2693" i="34" s="1"/>
  <c r="E805" i="34"/>
  <c r="F805" i="34" s="1"/>
  <c r="E1932" i="34"/>
  <c r="F1932" i="34" s="1"/>
  <c r="E2624" i="34"/>
  <c r="F2624" i="34" s="1"/>
  <c r="E2733" i="34"/>
  <c r="F2733" i="34" s="1"/>
  <c r="E1206" i="34"/>
  <c r="F1206" i="34" s="1"/>
  <c r="E1069" i="34"/>
  <c r="F1069" i="34" s="1"/>
  <c r="E576" i="34"/>
  <c r="F576" i="34" s="1"/>
  <c r="E2585" i="34"/>
  <c r="F2585" i="34" s="1"/>
  <c r="E2201" i="34"/>
  <c r="F2201" i="34" s="1"/>
  <c r="E2207" i="34"/>
  <c r="F2207" i="34" s="1"/>
  <c r="E2135" i="34"/>
  <c r="F2135" i="34" s="1"/>
  <c r="E2612" i="34"/>
  <c r="F2612" i="34" s="1"/>
  <c r="E2322" i="34"/>
  <c r="F2322" i="34" s="1"/>
  <c r="E2621" i="34"/>
  <c r="F2621" i="34" s="1"/>
  <c r="E2787" i="34"/>
  <c r="F2787" i="34" s="1"/>
  <c r="E622" i="34"/>
  <c r="F622" i="34" s="1"/>
  <c r="E2663" i="34"/>
  <c r="F2663" i="34" s="1"/>
  <c r="E2711" i="34"/>
  <c r="F2711" i="34" s="1"/>
  <c r="E2737" i="34"/>
  <c r="F2737" i="34" s="1"/>
  <c r="E1971" i="34"/>
  <c r="F1971" i="34" s="1"/>
  <c r="E2457" i="34"/>
  <c r="F2457" i="34" s="1"/>
  <c r="E2445" i="34"/>
  <c r="F2445" i="34" s="1"/>
  <c r="E2539" i="34"/>
  <c r="F2539" i="34" s="1"/>
  <c r="E2837" i="34"/>
  <c r="F2837" i="34" s="1"/>
  <c r="E2641" i="34"/>
  <c r="F2641" i="34" s="1"/>
  <c r="E2771" i="34"/>
  <c r="F2771" i="34" s="1"/>
  <c r="E2777" i="34"/>
  <c r="F2777" i="34" s="1"/>
  <c r="E384" i="34"/>
  <c r="F384" i="34" s="1"/>
  <c r="E1635" i="34"/>
  <c r="F1635" i="34" s="1"/>
  <c r="E1245" i="34"/>
  <c r="F1245" i="34" s="1"/>
  <c r="E1855" i="34"/>
  <c r="F1855" i="34" s="1"/>
  <c r="E1465" i="34"/>
  <c r="F1465" i="34" s="1"/>
  <c r="E247" i="34"/>
  <c r="F247" i="34" s="1"/>
  <c r="E494" i="34"/>
  <c r="F494" i="34" s="1"/>
  <c r="E2088" i="34"/>
  <c r="F2088" i="34" s="1"/>
  <c r="E2377" i="34"/>
  <c r="F2377" i="34" s="1"/>
  <c r="E867" i="34"/>
  <c r="F867" i="34" s="1"/>
  <c r="E657" i="34"/>
  <c r="F657" i="34" s="1"/>
  <c r="E2258" i="34"/>
  <c r="F2258" i="34" s="1"/>
  <c r="E2781" i="34"/>
  <c r="F2781" i="34" s="1"/>
  <c r="E1418" i="34"/>
  <c r="F1418" i="34" s="1"/>
  <c r="E2843" i="34"/>
  <c r="F2843" i="34" s="1"/>
  <c r="E2564" i="34"/>
  <c r="F2564" i="34" s="1"/>
  <c r="E2361" i="34"/>
  <c r="F2361" i="34" s="1"/>
  <c r="E2364" i="34"/>
  <c r="F2364" i="34" s="1"/>
  <c r="E1571" i="34"/>
  <c r="F1571" i="34" s="1"/>
  <c r="E296" i="34"/>
  <c r="F296" i="34" s="1"/>
  <c r="E1161" i="34"/>
  <c r="F1161" i="34" s="1"/>
  <c r="E2275" i="34"/>
  <c r="F2275" i="34" s="1"/>
  <c r="E1217" i="34"/>
  <c r="F1217" i="34" s="1"/>
  <c r="E646" i="34"/>
  <c r="F646" i="34" s="1"/>
  <c r="E442" i="34"/>
  <c r="F442" i="34" s="1"/>
  <c r="E2574" i="34"/>
  <c r="F2574" i="34" s="1"/>
  <c r="E2569" i="34"/>
  <c r="F2569" i="34" s="1"/>
  <c r="E1715" i="34"/>
  <c r="F1715" i="34" s="1"/>
  <c r="E1024" i="34"/>
  <c r="F1024" i="34" s="1"/>
  <c r="E352" i="34"/>
  <c r="F352" i="34" s="1"/>
  <c r="E2273" i="34"/>
  <c r="F2273" i="34" s="1"/>
  <c r="E596" i="34"/>
  <c r="F596" i="34" s="1"/>
  <c r="E351" i="34"/>
  <c r="F351" i="34" s="1"/>
  <c r="E737" i="34"/>
  <c r="F737" i="34" s="1"/>
  <c r="E2742" i="34"/>
  <c r="F2742" i="34" s="1"/>
  <c r="E2833" i="34"/>
  <c r="F2833" i="34" s="1"/>
  <c r="E2714" i="34"/>
  <c r="F2714" i="34" s="1"/>
  <c r="E1709" i="34"/>
  <c r="F1709" i="34" s="1"/>
  <c r="E816" i="34"/>
  <c r="F816" i="34" s="1"/>
  <c r="E135" i="34"/>
  <c r="F135" i="34" s="1"/>
  <c r="E2062" i="34"/>
  <c r="F2062" i="34" s="1"/>
  <c r="E2246" i="34"/>
  <c r="F2246" i="34" s="1"/>
  <c r="E1972" i="34"/>
  <c r="F1972" i="34" s="1"/>
  <c r="E666" i="34"/>
  <c r="F666" i="34" s="1"/>
  <c r="E43" i="34"/>
  <c r="F43" i="34" s="1"/>
  <c r="E2708" i="34"/>
  <c r="F2708" i="34" s="1"/>
  <c r="E2268" i="34"/>
  <c r="F2268" i="34" s="1"/>
  <c r="E1268" i="34"/>
  <c r="F1268" i="34" s="1"/>
  <c r="E153" i="34"/>
  <c r="F153" i="34" s="1"/>
  <c r="E2607" i="34"/>
  <c r="F2607" i="34" s="1"/>
  <c r="E2821" i="34"/>
  <c r="F2821" i="34" s="1"/>
  <c r="E2331" i="34"/>
  <c r="F2331" i="34" s="1"/>
  <c r="E1240" i="34"/>
  <c r="F1240" i="34" s="1"/>
  <c r="E101" i="34"/>
  <c r="F101" i="34" s="1"/>
  <c r="E2149" i="34"/>
  <c r="F2149" i="34" s="1"/>
  <c r="E551" i="34"/>
  <c r="F551" i="34" s="1"/>
  <c r="E2690" i="34"/>
  <c r="F2690" i="34" s="1"/>
  <c r="E2775" i="34"/>
  <c r="F2775" i="34" s="1"/>
  <c r="E2631" i="34"/>
  <c r="F2631" i="34" s="1"/>
  <c r="E1685" i="34"/>
  <c r="F1685" i="34" s="1"/>
  <c r="E1450" i="34"/>
  <c r="F1450" i="34" s="1"/>
  <c r="E466" i="34"/>
  <c r="F466" i="34" s="1"/>
  <c r="E1877" i="34"/>
  <c r="F1877" i="34" s="1"/>
  <c r="E1193" i="34"/>
  <c r="F1193" i="34" s="1"/>
  <c r="E677" i="34"/>
  <c r="F677" i="34" s="1"/>
  <c r="E2178" i="34"/>
  <c r="F2178" i="34" s="1"/>
  <c r="E2385" i="34"/>
  <c r="F2385" i="34" s="1"/>
  <c r="E2241" i="34"/>
  <c r="F2241" i="34" s="1"/>
  <c r="E1830" i="34"/>
  <c r="F1830" i="34" s="1"/>
  <c r="E1456" i="34"/>
  <c r="F1456" i="34" s="1"/>
  <c r="E54" i="34"/>
  <c r="F54" i="34" s="1"/>
  <c r="E1428" i="34"/>
  <c r="F1428" i="34" s="1"/>
  <c r="E2571" i="34"/>
  <c r="F2571" i="34" s="1"/>
  <c r="E1803" i="34"/>
  <c r="F1803" i="34" s="1"/>
  <c r="E1770" i="34"/>
  <c r="F1770" i="34" s="1"/>
  <c r="E2797" i="34"/>
  <c r="F2797" i="34" s="1"/>
  <c r="E2750" i="34"/>
  <c r="F2750" i="34" s="1"/>
  <c r="E1194" i="34"/>
  <c r="F1194" i="34" s="1"/>
  <c r="E1310" i="34"/>
  <c r="F1310" i="34" s="1"/>
  <c r="E1166" i="34"/>
  <c r="F1166" i="34" s="1"/>
  <c r="E642" i="34"/>
  <c r="F642" i="34" s="1"/>
  <c r="E1610" i="34"/>
  <c r="F1610" i="34" s="1"/>
  <c r="E638" i="34"/>
  <c r="F638" i="34" s="1"/>
  <c r="E2719" i="34"/>
  <c r="F2719" i="34" s="1"/>
  <c r="E2304" i="34"/>
  <c r="F2304" i="34" s="1"/>
  <c r="E1811" i="34"/>
  <c r="F1811" i="34" s="1"/>
  <c r="E1432" i="34"/>
  <c r="F1432" i="34" s="1"/>
  <c r="E516" i="34"/>
  <c r="F516" i="34" s="1"/>
  <c r="E445" i="34"/>
  <c r="F445" i="34" s="1"/>
  <c r="E297" i="34"/>
  <c r="F297" i="34" s="1"/>
  <c r="E2838" i="34"/>
  <c r="F2838" i="34" s="1"/>
  <c r="E2563" i="34"/>
  <c r="F2563" i="34" s="1"/>
  <c r="E2148" i="34"/>
  <c r="F2148" i="34" s="1"/>
  <c r="E2000" i="34"/>
  <c r="F2000" i="34" s="1"/>
  <c r="E1604" i="34"/>
  <c r="F1604" i="34" s="1"/>
  <c r="E2174" i="34"/>
  <c r="F2174" i="34" s="1"/>
  <c r="E2415" i="34"/>
  <c r="F2415" i="34" s="1"/>
  <c r="E2616" i="34"/>
  <c r="F2616" i="34" s="1"/>
  <c r="E18" i="34"/>
  <c r="F18" i="34" s="1"/>
  <c r="E819" i="34"/>
  <c r="F819" i="34" s="1"/>
  <c r="E2243" i="34"/>
  <c r="F2243" i="34" s="1"/>
  <c r="E1764" i="34"/>
  <c r="F1764" i="34" s="1"/>
  <c r="E1366" i="34"/>
  <c r="F1366" i="34" s="1"/>
  <c r="E2819" i="34"/>
  <c r="F2819" i="34" s="1"/>
  <c r="E674" i="34"/>
  <c r="F674" i="34" s="1"/>
  <c r="E406" i="34"/>
  <c r="F406" i="34" s="1"/>
  <c r="E1143" i="34"/>
  <c r="F1143" i="34" s="1"/>
  <c r="E2448" i="34"/>
  <c r="F2448" i="34" s="1"/>
  <c r="E1360" i="34"/>
  <c r="F1360" i="34" s="1"/>
  <c r="E780" i="34"/>
  <c r="F780" i="34" s="1"/>
  <c r="E2593" i="34"/>
  <c r="F2593" i="34" s="1"/>
  <c r="E2587" i="34"/>
  <c r="F2587" i="34" s="1"/>
  <c r="E522" i="34"/>
  <c r="F522" i="34" s="1"/>
  <c r="E2240" i="34"/>
  <c r="F2240" i="34" s="1"/>
  <c r="E668" i="34"/>
  <c r="F668" i="34" s="1"/>
  <c r="E2707" i="34"/>
  <c r="F2707" i="34" s="1"/>
  <c r="E2778" i="34"/>
  <c r="F2778" i="34" s="1"/>
  <c r="E2622" i="34"/>
  <c r="F2622" i="34" s="1"/>
  <c r="E1247" i="34"/>
  <c r="F1247" i="34" s="1"/>
  <c r="E979" i="34"/>
  <c r="F979" i="34" s="1"/>
  <c r="E19" i="34"/>
  <c r="F19" i="34" s="1"/>
  <c r="E2414" i="34"/>
  <c r="F2414" i="34" s="1"/>
  <c r="E502" i="34"/>
  <c r="F502" i="34" s="1"/>
  <c r="E2735" i="34"/>
  <c r="F2735" i="34" s="1"/>
  <c r="E2543" i="34"/>
  <c r="F2543" i="34" s="1"/>
  <c r="E2718" i="34"/>
  <c r="F2718" i="34" s="1"/>
  <c r="E458" i="34"/>
  <c r="F458" i="34" s="1"/>
  <c r="E2546" i="34"/>
  <c r="F2546" i="34" s="1"/>
  <c r="E2420" i="34"/>
  <c r="F2420" i="34" s="1"/>
  <c r="E2199" i="34"/>
  <c r="F2199" i="34" s="1"/>
  <c r="E869" i="34"/>
  <c r="F869" i="34" s="1"/>
  <c r="E498" i="34"/>
  <c r="F498" i="34" s="1"/>
  <c r="E324" i="34"/>
  <c r="F324" i="34" s="1"/>
  <c r="E1965" i="34"/>
  <c r="F1965" i="34" s="1"/>
  <c r="E306" i="34"/>
  <c r="F306" i="34" s="1"/>
  <c r="E210" i="34"/>
  <c r="F210" i="34" s="1"/>
  <c r="E1545" i="34"/>
  <c r="F1545" i="34" s="1"/>
  <c r="E2383" i="34"/>
  <c r="F2383" i="34" s="1"/>
  <c r="E2449" i="34"/>
  <c r="F2449" i="34" s="1"/>
  <c r="E909" i="34"/>
  <c r="F909" i="34" s="1"/>
  <c r="E2456" i="34"/>
  <c r="F2456" i="34" s="1"/>
  <c r="E882" i="34"/>
  <c r="F882" i="34" s="1"/>
  <c r="E2630" i="34"/>
  <c r="F2630" i="34" s="1"/>
  <c r="E1942" i="34"/>
  <c r="F1942" i="34" s="1"/>
  <c r="E2696" i="34"/>
  <c r="F2696" i="34" s="1"/>
  <c r="E2637" i="34"/>
  <c r="F2637" i="34" s="1"/>
  <c r="E2358" i="34"/>
  <c r="F2358" i="34" s="1"/>
  <c r="E2286" i="34"/>
  <c r="F2286" i="34" s="1"/>
  <c r="E1304" i="34"/>
  <c r="F1304" i="34" s="1"/>
  <c r="E1232" i="34"/>
  <c r="F1232" i="34" s="1"/>
  <c r="E2237" i="34"/>
  <c r="F2237" i="34" s="1"/>
  <c r="E1557" i="34"/>
  <c r="F1557" i="34" s="1"/>
  <c r="E1799" i="34"/>
  <c r="F1799" i="34" s="1"/>
  <c r="E1342" i="34"/>
  <c r="F1342" i="34" s="1"/>
  <c r="E958" i="34"/>
  <c r="F958" i="34" s="1"/>
  <c r="E2533" i="34"/>
  <c r="F2533" i="34" s="1"/>
  <c r="E2666" i="34"/>
  <c r="F2666" i="34" s="1"/>
  <c r="E2779" i="34"/>
  <c r="F2779" i="34" s="1"/>
  <c r="E2673" i="34"/>
  <c r="F2673" i="34" s="1"/>
  <c r="E2477" i="34"/>
  <c r="F2477" i="34" s="1"/>
  <c r="E1102" i="34"/>
  <c r="F1102" i="34" s="1"/>
  <c r="E1000" i="34"/>
  <c r="F1000" i="34" s="1"/>
  <c r="E2654" i="34"/>
  <c r="F2654" i="34" s="1"/>
  <c r="E2283" i="34"/>
  <c r="F2283" i="34" s="1"/>
  <c r="E2531" i="34"/>
  <c r="F2531" i="34" s="1"/>
  <c r="E2168" i="34"/>
  <c r="F2168" i="34" s="1"/>
  <c r="E2839" i="34"/>
  <c r="F2839" i="34" s="1"/>
  <c r="E2661" i="34"/>
  <c r="F2661" i="34" s="1"/>
  <c r="E2655" i="34"/>
  <c r="F2655" i="34" s="1"/>
  <c r="E835" i="34"/>
  <c r="F835" i="34" s="1"/>
  <c r="E2047" i="34"/>
  <c r="F2047" i="34" s="1"/>
  <c r="E1331" i="34"/>
  <c r="F1331" i="34" s="1"/>
  <c r="E2672" i="34"/>
  <c r="F2672" i="34" s="1"/>
  <c r="E2785" i="34"/>
  <c r="F2785" i="34" s="1"/>
  <c r="E2755" i="34"/>
  <c r="F2755" i="34" s="1"/>
  <c r="E2649" i="34"/>
  <c r="F2649" i="34" s="1"/>
  <c r="E1997" i="34"/>
  <c r="F1997" i="34" s="1"/>
  <c r="E1012" i="34"/>
  <c r="F1012" i="34" s="1"/>
  <c r="E784" i="34"/>
  <c r="F784" i="34" s="1"/>
  <c r="E2519" i="34"/>
  <c r="F2519" i="34" s="1"/>
  <c r="E1216" i="34"/>
  <c r="F1216" i="34" s="1"/>
  <c r="L14" i="18"/>
  <c r="E505" i="34"/>
  <c r="F505" i="34" s="1"/>
  <c r="E1758" i="34"/>
  <c r="F1758" i="34" s="1"/>
  <c r="E1485" i="34"/>
  <c r="F1485" i="34" s="1"/>
  <c r="E993" i="34"/>
  <c r="F993" i="34" s="1"/>
  <c r="E2023" i="34"/>
  <c r="F2023" i="34" s="1"/>
  <c r="E1782" i="34"/>
  <c r="F1782" i="34" s="1"/>
  <c r="E1746" i="34"/>
  <c r="F1746" i="34" s="1"/>
  <c r="E845" i="34"/>
  <c r="F845" i="34" s="1"/>
  <c r="E635" i="34"/>
  <c r="F635" i="34" s="1"/>
  <c r="E1615" i="34"/>
  <c r="F1615" i="34" s="1"/>
  <c r="E807" i="34"/>
  <c r="F807" i="34" s="1"/>
  <c r="E2368" i="34"/>
  <c r="F2368" i="34" s="1"/>
  <c r="E2033" i="34"/>
  <c r="F2033" i="34" s="1"/>
  <c r="E131" i="34"/>
  <c r="F131" i="34" s="1"/>
  <c r="E2257" i="34"/>
  <c r="F2257" i="34" s="1"/>
  <c r="E931" i="34"/>
  <c r="F931" i="34" s="1"/>
  <c r="E1072" i="34"/>
  <c r="F1072" i="34" s="1"/>
  <c r="E2651" i="34"/>
  <c r="F2651" i="34" s="1"/>
  <c r="E1870" i="34"/>
  <c r="F1870" i="34" s="1"/>
  <c r="E778" i="34"/>
  <c r="F778" i="34" s="1"/>
  <c r="E2342" i="34"/>
  <c r="F2342" i="34" s="1"/>
  <c r="E2049" i="34"/>
  <c r="F2049" i="34" s="1"/>
  <c r="E1438" i="34"/>
  <c r="F1438" i="34" s="1"/>
  <c r="E1182" i="34"/>
  <c r="F1182" i="34" s="1"/>
  <c r="E1066" i="34"/>
  <c r="F1066" i="34" s="1"/>
  <c r="E121" i="34"/>
  <c r="F121" i="34" s="1"/>
  <c r="E1494" i="34"/>
  <c r="F1494" i="34" s="1"/>
  <c r="E1393" i="34"/>
  <c r="F1393" i="34" s="1"/>
  <c r="E1074" i="34"/>
  <c r="F1074" i="34" s="1"/>
  <c r="E2263" i="34"/>
  <c r="F2263" i="34" s="1"/>
  <c r="E1499" i="34"/>
  <c r="F1499" i="34" s="1"/>
  <c r="E1270" i="34"/>
  <c r="F1270" i="34" s="1"/>
  <c r="E1198" i="34"/>
  <c r="F1198" i="34" s="1"/>
  <c r="E161" i="34"/>
  <c r="F161" i="34" s="1"/>
  <c r="E113" i="34"/>
  <c r="F113" i="34" s="1"/>
  <c r="E68" i="34"/>
  <c r="F68" i="34" s="1"/>
  <c r="E1077" i="34"/>
  <c r="F1077" i="34" s="1"/>
  <c r="E1665" i="34"/>
  <c r="F1665" i="34" s="1"/>
  <c r="E722" i="34"/>
  <c r="F722" i="34" s="1"/>
  <c r="E2370" i="34"/>
  <c r="F2370" i="34" s="1"/>
  <c r="E1496" i="34"/>
  <c r="F1496" i="34" s="1"/>
  <c r="E970" i="34"/>
  <c r="F970" i="34" s="1"/>
  <c r="E783" i="34"/>
  <c r="F783" i="34" s="1"/>
  <c r="E1352" i="34"/>
  <c r="F1352" i="34" s="1"/>
  <c r="E336" i="34"/>
  <c r="F336" i="34" s="1"/>
  <c r="E1055" i="34"/>
  <c r="F1055" i="34" s="1"/>
  <c r="E1668" i="34"/>
  <c r="F1668" i="34" s="1"/>
  <c r="E2259" i="34"/>
  <c r="F2259" i="34" s="1"/>
  <c r="E1481" i="34"/>
  <c r="F1481" i="34" s="1"/>
  <c r="E1274" i="34"/>
  <c r="F1274" i="34" s="1"/>
  <c r="E2391" i="34"/>
  <c r="F2391" i="34" s="1"/>
  <c r="E1468" i="34"/>
  <c r="F1468" i="34" s="1"/>
  <c r="E328" i="34"/>
  <c r="F328" i="34" s="1"/>
  <c r="E52" i="34"/>
  <c r="F52" i="34" s="1"/>
  <c r="E2297" i="34"/>
  <c r="F2297" i="34" s="1"/>
  <c r="E975" i="34"/>
  <c r="F975" i="34" s="1"/>
  <c r="E839" i="34"/>
  <c r="F839" i="34" s="1"/>
  <c r="E733" i="34"/>
  <c r="F733" i="34" s="1"/>
  <c r="E2399" i="34"/>
  <c r="F2399" i="34" s="1"/>
  <c r="E1980" i="34"/>
  <c r="F1980" i="34" s="1"/>
  <c r="E1190" i="34"/>
  <c r="F1190" i="34" s="1"/>
  <c r="E1944" i="34"/>
  <c r="F1944" i="34" s="1"/>
  <c r="E1157" i="34"/>
  <c r="F1157" i="34" s="1"/>
  <c r="E824" i="34"/>
  <c r="F824" i="34" s="1"/>
  <c r="E1187" i="34"/>
  <c r="F1187" i="34" s="1"/>
  <c r="E1547" i="34"/>
  <c r="F1547" i="34" s="1"/>
  <c r="E1328" i="34"/>
  <c r="F1328" i="34" s="1"/>
  <c r="E612" i="34"/>
  <c r="F612" i="34" s="1"/>
  <c r="E185" i="34"/>
  <c r="F185" i="34" s="1"/>
  <c r="E2070" i="34"/>
  <c r="F2070" i="34" s="1"/>
  <c r="E1943" i="34"/>
  <c r="F1943" i="34" s="1"/>
  <c r="E2034" i="34"/>
  <c r="F2034" i="34" s="1"/>
  <c r="E124" i="34"/>
  <c r="F124" i="34" s="1"/>
  <c r="E1532" i="34"/>
  <c r="F1532" i="34" s="1"/>
  <c r="E1522" i="34"/>
  <c r="F1522" i="34" s="1"/>
  <c r="E1036" i="34"/>
  <c r="F1036" i="34" s="1"/>
  <c r="E796" i="34"/>
  <c r="F796" i="34" s="1"/>
  <c r="E798" i="34"/>
  <c r="F798" i="34" s="1"/>
  <c r="E310" i="34"/>
  <c r="F310" i="34" s="1"/>
  <c r="E246" i="34"/>
  <c r="F246" i="34" s="1"/>
  <c r="E2248" i="34"/>
  <c r="F2248" i="34" s="1"/>
  <c r="E1355" i="34"/>
  <c r="F1355" i="34" s="1"/>
  <c r="E1421" i="34"/>
  <c r="F1421" i="34" s="1"/>
  <c r="E879" i="34"/>
  <c r="F879" i="34" s="1"/>
  <c r="E2256" i="34"/>
  <c r="F2256" i="34" s="1"/>
  <c r="E588" i="34"/>
  <c r="F588" i="34" s="1"/>
  <c r="E448" i="34"/>
  <c r="F448" i="34" s="1"/>
  <c r="E919" i="34"/>
  <c r="F919" i="34" s="1"/>
  <c r="E1124" i="34"/>
  <c r="F1124" i="34" s="1"/>
  <c r="E926" i="34"/>
  <c r="F926" i="34" s="1"/>
  <c r="E1211" i="34"/>
  <c r="F1211" i="34" s="1"/>
  <c r="E632" i="34"/>
  <c r="F632" i="34" s="1"/>
  <c r="E159" i="34"/>
  <c r="F159" i="34" s="1"/>
  <c r="E221" i="34"/>
  <c r="F221" i="34" s="1"/>
  <c r="E584" i="34"/>
  <c r="F584" i="34" s="1"/>
  <c r="E497" i="34"/>
  <c r="F497" i="34" s="1"/>
  <c r="E843" i="34"/>
  <c r="F843" i="34" s="1"/>
  <c r="E1293" i="34"/>
  <c r="F1293" i="34" s="1"/>
  <c r="E312" i="34"/>
  <c r="F312" i="34" s="1"/>
  <c r="E219" i="34"/>
  <c r="F219" i="34" s="1"/>
  <c r="E2055" i="34"/>
  <c r="F2055" i="34" s="1"/>
  <c r="E2251" i="34"/>
  <c r="F2251" i="34" s="1"/>
  <c r="E580" i="34"/>
  <c r="F580" i="34" s="1"/>
  <c r="E853" i="34"/>
  <c r="F853" i="34" s="1"/>
  <c r="E747" i="34"/>
  <c r="F747" i="34" s="1"/>
  <c r="E2311" i="34"/>
  <c r="F2311" i="34" s="1"/>
  <c r="E2120" i="34"/>
  <c r="F2120" i="34" s="1"/>
  <c r="E1888" i="34"/>
  <c r="F1888" i="34" s="1"/>
  <c r="E782" i="34"/>
  <c r="F782" i="34" s="1"/>
  <c r="E661" i="34"/>
  <c r="F661" i="34" s="1"/>
  <c r="E779" i="34"/>
  <c r="F779" i="34" s="1"/>
  <c r="E1952" i="34"/>
  <c r="F1952" i="34" s="1"/>
  <c r="E2319" i="34"/>
  <c r="F2319" i="34" s="1"/>
  <c r="E1178" i="34"/>
  <c r="F1178" i="34" s="1"/>
  <c r="E173" i="34"/>
  <c r="F173" i="34" s="1"/>
  <c r="E35" i="34"/>
  <c r="F35" i="34" s="1"/>
  <c r="E2022" i="34"/>
  <c r="F2022" i="34" s="1"/>
  <c r="E2183" i="34"/>
  <c r="F2183" i="34" s="1"/>
  <c r="E1682" i="34"/>
  <c r="F1682" i="34" s="1"/>
  <c r="E859" i="34"/>
  <c r="F859" i="34" s="1"/>
  <c r="E812" i="34"/>
  <c r="F812" i="34" s="1"/>
  <c r="E287" i="34"/>
  <c r="F287" i="34" s="1"/>
  <c r="E409" i="34"/>
  <c r="F409" i="34" s="1"/>
  <c r="E2035" i="34"/>
  <c r="F2035" i="34" s="1"/>
  <c r="E620" i="34"/>
  <c r="F620" i="34" s="1"/>
  <c r="E2349" i="34"/>
  <c r="F2349" i="34" s="1"/>
  <c r="E1294" i="34"/>
  <c r="F1294" i="34" s="1"/>
  <c r="E1439" i="34"/>
  <c r="F1439" i="34" s="1"/>
  <c r="E1316" i="34"/>
  <c r="F1316" i="34" s="1"/>
  <c r="E62" i="34"/>
  <c r="F62" i="34" s="1"/>
  <c r="E1608" i="34"/>
  <c r="F1608" i="34" s="1"/>
  <c r="E897" i="34"/>
  <c r="F897" i="34" s="1"/>
  <c r="E732" i="34"/>
  <c r="F732" i="34" s="1"/>
  <c r="E510" i="34"/>
  <c r="F510" i="34" s="1"/>
  <c r="E806" i="34"/>
  <c r="F806" i="34" s="1"/>
  <c r="E518" i="34"/>
  <c r="F518" i="34" s="1"/>
  <c r="E421" i="34"/>
  <c r="F421" i="34" s="1"/>
  <c r="E2068" i="34"/>
  <c r="F2068" i="34" s="1"/>
  <c r="E1050" i="34"/>
  <c r="F1050" i="34" s="1"/>
  <c r="E1073" i="34"/>
  <c r="F1073" i="34" s="1"/>
  <c r="E703" i="34"/>
  <c r="F703" i="34" s="1"/>
  <c r="E1852" i="34"/>
  <c r="F1852" i="34" s="1"/>
  <c r="E1617" i="34"/>
  <c r="F1617" i="34" s="1"/>
  <c r="E1581" i="34"/>
  <c r="F1581" i="34" s="1"/>
  <c r="E941" i="34"/>
  <c r="F941" i="34" s="1"/>
  <c r="E1563" i="34"/>
  <c r="F1563" i="34" s="1"/>
  <c r="E2079" i="34"/>
  <c r="F2079" i="34" s="1"/>
  <c r="E1795" i="34"/>
  <c r="F1795" i="34" s="1"/>
  <c r="E625" i="34"/>
  <c r="F625" i="34" s="1"/>
  <c r="E493" i="34"/>
  <c r="F493" i="34" s="1"/>
  <c r="E678" i="34"/>
  <c r="F678" i="34" s="1"/>
  <c r="E685" i="34"/>
  <c r="F685" i="34" s="1"/>
  <c r="E2271" i="34"/>
  <c r="F2271" i="34" s="1"/>
  <c r="E2235" i="34"/>
  <c r="F2235" i="34" s="1"/>
  <c r="E826" i="34"/>
  <c r="F826" i="34" s="1"/>
  <c r="E2226" i="34"/>
  <c r="F2226" i="34" s="1"/>
  <c r="E2080" i="34"/>
  <c r="F2080" i="34" s="1"/>
  <c r="E2036" i="34"/>
  <c r="F2036" i="34" s="1"/>
  <c r="E1698" i="34"/>
  <c r="F1698" i="34" s="1"/>
  <c r="E1440" i="34"/>
  <c r="F1440" i="34" s="1"/>
  <c r="E811" i="34"/>
  <c r="F811" i="34" s="1"/>
  <c r="E800" i="34"/>
  <c r="F800" i="34" s="1"/>
  <c r="E653" i="34"/>
  <c r="F653" i="34" s="1"/>
  <c r="E415" i="34"/>
  <c r="F415" i="34" s="1"/>
  <c r="E55" i="34"/>
  <c r="F55" i="34" s="1"/>
  <c r="E1500" i="34"/>
  <c r="F1500" i="34" s="1"/>
  <c r="E341" i="34"/>
  <c r="F341" i="34" s="1"/>
  <c r="E2401" i="34"/>
  <c r="F2401" i="34" s="1"/>
  <c r="E1640" i="34"/>
  <c r="F1640" i="34" s="1"/>
  <c r="E636" i="34"/>
  <c r="F636" i="34" s="1"/>
  <c r="E619" i="34"/>
  <c r="F619" i="34" s="1"/>
  <c r="E830" i="34"/>
  <c r="F830" i="34" s="1"/>
  <c r="E2234" i="34"/>
  <c r="F2234" i="34" s="1"/>
  <c r="E235" i="34"/>
  <c r="F235" i="34" s="1"/>
  <c r="E331" i="34"/>
  <c r="F331" i="34" s="1"/>
  <c r="E21" i="38"/>
  <c r="E21" i="43"/>
  <c r="E716" i="34"/>
  <c r="F716" i="34" s="1"/>
  <c r="E1506" i="34"/>
  <c r="F1506" i="34" s="1"/>
  <c r="E2165" i="34"/>
  <c r="F2165" i="34" s="1"/>
  <c r="E1853" i="34"/>
  <c r="F1853" i="34" s="1"/>
  <c r="E2675" i="34"/>
  <c r="F2675" i="34" s="1"/>
  <c r="E1395" i="34"/>
  <c r="F1395" i="34" s="1"/>
  <c r="E417" i="34"/>
  <c r="F417" i="34" s="1"/>
  <c r="E2108" i="34"/>
  <c r="F2108" i="34" s="1"/>
  <c r="E2098" i="34"/>
  <c r="F2098" i="34" s="1"/>
  <c r="E1895" i="34"/>
  <c r="F1895" i="34" s="1"/>
  <c r="E669" i="34"/>
  <c r="F669" i="34" s="1"/>
  <c r="E2204" i="34"/>
  <c r="F2204" i="34" s="1"/>
  <c r="E355" i="34"/>
  <c r="F355" i="34" s="1"/>
  <c r="E2073" i="34"/>
  <c r="F2073" i="34" s="1"/>
  <c r="E2163" i="34"/>
  <c r="F2163" i="34" s="1"/>
  <c r="E1167" i="34"/>
  <c r="F1167" i="34" s="1"/>
  <c r="E411" i="34"/>
  <c r="F411" i="34" s="1"/>
  <c r="E587" i="34"/>
  <c r="F587" i="34" s="1"/>
  <c r="E22" i="34"/>
  <c r="F22" i="34" s="1"/>
  <c r="E965" i="34"/>
  <c r="F965" i="34" s="1"/>
  <c r="E1028" i="34"/>
  <c r="F1028" i="34" s="1"/>
  <c r="E545" i="34"/>
  <c r="F545" i="34" s="1"/>
  <c r="E789" i="34"/>
  <c r="F789" i="34" s="1"/>
  <c r="E2044" i="34"/>
  <c r="F2044" i="34" s="1"/>
  <c r="E1203" i="34"/>
  <c r="F1203" i="34" s="1"/>
  <c r="E2093" i="34"/>
  <c r="F2093" i="34" s="1"/>
  <c r="E679" i="34"/>
  <c r="F679" i="34" s="1"/>
  <c r="E1716" i="34"/>
  <c r="F1716" i="34" s="1"/>
  <c r="E1590" i="34"/>
  <c r="F1590" i="34" s="1"/>
  <c r="E345" i="34"/>
  <c r="F345" i="34" s="1"/>
  <c r="E865" i="34"/>
  <c r="F865" i="34" s="1"/>
  <c r="E903" i="34"/>
  <c r="F903" i="34" s="1"/>
  <c r="E188" i="34"/>
  <c r="F188" i="34" s="1"/>
  <c r="E255" i="34"/>
  <c r="F255" i="34" s="1"/>
  <c r="L14" i="36"/>
  <c r="L11" i="38"/>
  <c r="E36" i="42"/>
  <c r="E31" i="42"/>
  <c r="E28" i="42"/>
  <c r="E19" i="39"/>
  <c r="E20" i="37"/>
  <c r="E20" i="44"/>
  <c r="L14" i="44"/>
  <c r="L14" i="45"/>
  <c r="L10" i="45"/>
  <c r="E14" i="35"/>
  <c r="L10" i="43"/>
  <c r="L10" i="18"/>
  <c r="E39" i="40"/>
  <c r="E22" i="36"/>
  <c r="L12" i="35"/>
  <c r="L12" i="42"/>
  <c r="L12" i="18"/>
  <c r="L12" i="44"/>
  <c r="E2152" i="34"/>
  <c r="F2152" i="34" s="1"/>
  <c r="E454" i="34"/>
  <c r="F454" i="34" s="1"/>
  <c r="E258" i="34"/>
  <c r="F258" i="34" s="1"/>
  <c r="E197" i="34"/>
  <c r="F197" i="34" s="1"/>
  <c r="E2127" i="34"/>
  <c r="F2127" i="34" s="1"/>
  <c r="E2147" i="34"/>
  <c r="F2147" i="34" s="1"/>
  <c r="E1867" i="34"/>
  <c r="F1867" i="34" s="1"/>
  <c r="E555" i="34"/>
  <c r="F555" i="34" s="1"/>
  <c r="E2188" i="34"/>
  <c r="F2188" i="34" s="1"/>
  <c r="E2099" i="34"/>
  <c r="F2099" i="34" s="1"/>
  <c r="E871" i="34"/>
  <c r="F871" i="34" s="1"/>
  <c r="E1956" i="34"/>
  <c r="F1956" i="34" s="1"/>
  <c r="E1180" i="34"/>
  <c r="F1180" i="34" s="1"/>
  <c r="E1164" i="34"/>
  <c r="F1164" i="34" s="1"/>
  <c r="E1280" i="34"/>
  <c r="F1280" i="34" s="1"/>
  <c r="E532" i="34"/>
  <c r="F532" i="34" s="1"/>
  <c r="E56" i="34"/>
  <c r="F56" i="34" s="1"/>
  <c r="E1707" i="34"/>
  <c r="F1707" i="34" s="1"/>
  <c r="E1148" i="34"/>
  <c r="F1148" i="34" s="1"/>
  <c r="E917" i="34"/>
  <c r="F917" i="34" s="1"/>
  <c r="E1512" i="34"/>
  <c r="F1512" i="34" s="1"/>
  <c r="E1461" i="34"/>
  <c r="F1461" i="34" s="1"/>
  <c r="E57" i="34"/>
  <c r="F57" i="34" s="1"/>
  <c r="E593" i="34"/>
  <c r="F593" i="34" s="1"/>
  <c r="E317" i="34"/>
  <c r="F317" i="34" s="1"/>
  <c r="E1103" i="34"/>
  <c r="F1103" i="34" s="1"/>
  <c r="E1521" i="34"/>
  <c r="F1521" i="34" s="1"/>
  <c r="E372" i="34"/>
  <c r="F372" i="34" s="1"/>
  <c r="E1992" i="34"/>
  <c r="F1992" i="34" s="1"/>
  <c r="E1001" i="34"/>
  <c r="F1001" i="34" s="1"/>
  <c r="E1670" i="34"/>
  <c r="F1670" i="34" s="1"/>
  <c r="E1824" i="34"/>
  <c r="F1824" i="34" s="1"/>
  <c r="E1402" i="34"/>
  <c r="F1402" i="34" s="1"/>
  <c r="E1582" i="34"/>
  <c r="F1582" i="34" s="1"/>
  <c r="E2009" i="34"/>
  <c r="F2009" i="34" s="1"/>
  <c r="E2161" i="34"/>
  <c r="F2161" i="34" s="1"/>
  <c r="E1301" i="34"/>
  <c r="F1301" i="34" s="1"/>
  <c r="E150" i="34"/>
  <c r="F150" i="34" s="1"/>
  <c r="E1353" i="34"/>
  <c r="F1353" i="34" s="1"/>
  <c r="E528" i="34"/>
  <c r="F528" i="34" s="1"/>
  <c r="E2131" i="34"/>
  <c r="F2131" i="34" s="1"/>
  <c r="E488" i="34"/>
  <c r="F488" i="34" s="1"/>
  <c r="E1090" i="34"/>
  <c r="F1090" i="34" s="1"/>
  <c r="E822" i="34"/>
  <c r="F822" i="34" s="1"/>
  <c r="E523" i="34"/>
  <c r="F523" i="34" s="1"/>
  <c r="E439" i="34"/>
  <c r="F439" i="34" s="1"/>
  <c r="E2029" i="34"/>
  <c r="F2029" i="34" s="1"/>
  <c r="E2151" i="34"/>
  <c r="F2151" i="34" s="1"/>
  <c r="E1960" i="34"/>
  <c r="F1960" i="34" s="1"/>
  <c r="E1700" i="34"/>
  <c r="F1700" i="34" s="1"/>
  <c r="E1586" i="34"/>
  <c r="F1586" i="34" s="1"/>
  <c r="E1434" i="34"/>
  <c r="F1434" i="34" s="1"/>
  <c r="E1382" i="34"/>
  <c r="F1382" i="34" s="1"/>
  <c r="E1215" i="34"/>
  <c r="F1215" i="34" s="1"/>
  <c r="E1299" i="34"/>
  <c r="F1299" i="34" s="1"/>
  <c r="E935" i="34"/>
  <c r="F935" i="34" s="1"/>
  <c r="E1479" i="34"/>
  <c r="F1479" i="34" s="1"/>
  <c r="E675" i="34"/>
  <c r="F675" i="34" s="1"/>
  <c r="E2124" i="34"/>
  <c r="F2124" i="34" s="1"/>
  <c r="E2067" i="34"/>
  <c r="F2067" i="34" s="1"/>
  <c r="E1974" i="34"/>
  <c r="F1974" i="34" s="1"/>
  <c r="E1457" i="34"/>
  <c r="F1457" i="34" s="1"/>
  <c r="E1370" i="34"/>
  <c r="F1370" i="34" s="1"/>
  <c r="E1367" i="34"/>
  <c r="F1367" i="34" s="1"/>
  <c r="E198" i="34"/>
  <c r="F198" i="34" s="1"/>
  <c r="E2092" i="34"/>
  <c r="F2092" i="34" s="1"/>
  <c r="E2173" i="34"/>
  <c r="F2173" i="34" s="1"/>
  <c r="E387" i="34"/>
  <c r="F387" i="34" s="1"/>
  <c r="E1185" i="34"/>
  <c r="F1185" i="34" s="1"/>
  <c r="E1070" i="34"/>
  <c r="F1070" i="34" s="1"/>
  <c r="E1864" i="34"/>
  <c r="F1864" i="34" s="1"/>
  <c r="E1503" i="34"/>
  <c r="F1503" i="34" s="1"/>
  <c r="E1740" i="34"/>
  <c r="F1740" i="34" s="1"/>
  <c r="E808" i="34"/>
  <c r="F808" i="34" s="1"/>
  <c r="E1084" i="34"/>
  <c r="F1084" i="34" s="1"/>
  <c r="E427" i="34"/>
  <c r="F427" i="34" s="1"/>
  <c r="E289" i="34"/>
  <c r="F289" i="34" s="1"/>
  <c r="E222" i="34"/>
  <c r="F222" i="34" s="1"/>
  <c r="E1880" i="34"/>
  <c r="F1880" i="34" s="1"/>
  <c r="E1149" i="34"/>
  <c r="F1149" i="34" s="1"/>
  <c r="E1313" i="34"/>
  <c r="F1313" i="34" s="1"/>
  <c r="E305" i="34"/>
  <c r="F305" i="34" s="1"/>
  <c r="E194" i="34"/>
  <c r="F194" i="34" s="1"/>
  <c r="E110" i="34"/>
  <c r="F110" i="34" s="1"/>
  <c r="E1602" i="34"/>
  <c r="F1602" i="34" s="1"/>
  <c r="E1076" i="34"/>
  <c r="F1076" i="34" s="1"/>
  <c r="E1986" i="34"/>
  <c r="F1986" i="34" s="1"/>
  <c r="E1463" i="34"/>
  <c r="F1463" i="34" s="1"/>
  <c r="E1162" i="34"/>
  <c r="F1162" i="34" s="1"/>
  <c r="E564" i="34"/>
  <c r="F564" i="34" s="1"/>
  <c r="E288" i="34"/>
  <c r="F288" i="34" s="1"/>
  <c r="E320" i="34"/>
  <c r="F320" i="34" s="1"/>
  <c r="E270" i="34"/>
  <c r="F270" i="34" s="1"/>
  <c r="E137" i="34"/>
  <c r="F137" i="34" s="1"/>
  <c r="E26" i="34"/>
  <c r="F26" i="34" s="1"/>
  <c r="E89" i="34"/>
  <c r="F89" i="34" s="1"/>
  <c r="E1929" i="34"/>
  <c r="F1929" i="34" s="1"/>
  <c r="E1458" i="34"/>
  <c r="F1458" i="34" s="1"/>
  <c r="E1128" i="34"/>
  <c r="F1128" i="34" s="1"/>
  <c r="E1047" i="34"/>
  <c r="F1047" i="34" s="1"/>
  <c r="E1401" i="34"/>
  <c r="F1401" i="34" s="1"/>
  <c r="E579" i="34"/>
  <c r="F579" i="34" s="1"/>
  <c r="E764" i="34"/>
  <c r="F764" i="34" s="1"/>
  <c r="E359" i="34"/>
  <c r="F359" i="34" s="1"/>
  <c r="E164" i="34"/>
  <c r="F164" i="34" s="1"/>
  <c r="E1909" i="34"/>
  <c r="F1909" i="34" s="1"/>
  <c r="E2137" i="34"/>
  <c r="F2137" i="34" s="1"/>
  <c r="E156" i="34"/>
  <c r="F156" i="34" s="1"/>
  <c r="E180" i="34"/>
  <c r="F180" i="34" s="1"/>
  <c r="E2024" i="34"/>
  <c r="F2024" i="34" s="1"/>
  <c r="E1854" i="34"/>
  <c r="F1854" i="34" s="1"/>
  <c r="E1691" i="34"/>
  <c r="F1691" i="34" s="1"/>
  <c r="E1336" i="34"/>
  <c r="F1336" i="34" s="1"/>
  <c r="E1228" i="34"/>
  <c r="F1228" i="34" s="1"/>
  <c r="E894" i="34"/>
  <c r="F894" i="34" s="1"/>
  <c r="E834" i="34"/>
  <c r="F834" i="34" s="1"/>
  <c r="E606" i="34"/>
  <c r="F606" i="34" s="1"/>
  <c r="E356" i="34"/>
  <c r="F356" i="34" s="1"/>
  <c r="E242" i="34"/>
  <c r="F242" i="34" s="1"/>
  <c r="E157" i="34"/>
  <c r="F157" i="34" s="1"/>
  <c r="E85" i="34"/>
  <c r="F85" i="34" s="1"/>
  <c r="E2122" i="34"/>
  <c r="F2122" i="34" s="1"/>
  <c r="E2071" i="34"/>
  <c r="F2071" i="34" s="1"/>
  <c r="E1614" i="34"/>
  <c r="F1614" i="34" s="1"/>
  <c r="E980" i="34"/>
  <c r="F980" i="34" s="1"/>
  <c r="E799" i="34"/>
  <c r="F799" i="34" s="1"/>
  <c r="E464" i="34"/>
  <c r="F464" i="34" s="1"/>
  <c r="E267" i="34"/>
  <c r="F267" i="34" s="1"/>
  <c r="E61" i="34"/>
  <c r="F61" i="34" s="1"/>
  <c r="E698" i="34"/>
  <c r="F698" i="34" s="1"/>
  <c r="E1295" i="34"/>
  <c r="F1295" i="34" s="1"/>
  <c r="E566" i="34"/>
  <c r="F566" i="34" s="1"/>
  <c r="E279" i="34"/>
  <c r="F279" i="34" s="1"/>
  <c r="E755" i="34"/>
  <c r="F755" i="34" s="1"/>
  <c r="E837" i="34"/>
  <c r="F837" i="34" s="1"/>
  <c r="E680" i="34"/>
  <c r="F680" i="34" s="1"/>
  <c r="E1564" i="34"/>
  <c r="F1564" i="34" s="1"/>
  <c r="E1528" i="34"/>
  <c r="F1528" i="34" s="1"/>
  <c r="E1508" i="34"/>
  <c r="F1508" i="34" s="1"/>
  <c r="E1472" i="34"/>
  <c r="F1472" i="34" s="1"/>
  <c r="E1436" i="34"/>
  <c r="F1436" i="34" s="1"/>
  <c r="E386" i="34"/>
  <c r="F386" i="34" s="1"/>
  <c r="E201" i="34"/>
  <c r="F201" i="34" s="1"/>
  <c r="E70" i="34"/>
  <c r="F70" i="34" s="1"/>
  <c r="E88" i="34"/>
  <c r="F88" i="34" s="1"/>
  <c r="E125" i="34"/>
  <c r="F125" i="34" s="1"/>
  <c r="E2027" i="34"/>
  <c r="F2027" i="34" s="1"/>
  <c r="E1634" i="34"/>
  <c r="F1634" i="34" s="1"/>
  <c r="E1371" i="34"/>
  <c r="F1371" i="34" s="1"/>
  <c r="E1277" i="34"/>
  <c r="F1277" i="34" s="1"/>
  <c r="E548" i="34"/>
  <c r="F548" i="34" s="1"/>
  <c r="E717" i="34"/>
  <c r="F717" i="34" s="1"/>
  <c r="E2153" i="34"/>
  <c r="F2153" i="34" s="1"/>
  <c r="E1985" i="34"/>
  <c r="F1985" i="34" s="1"/>
  <c r="E1905" i="34"/>
  <c r="F1905" i="34" s="1"/>
  <c r="E1406" i="34"/>
  <c r="F1406" i="34" s="1"/>
  <c r="E1252" i="34"/>
  <c r="F1252" i="34" s="1"/>
  <c r="E1224" i="34"/>
  <c r="F1224" i="34" s="1"/>
  <c r="E1160" i="34"/>
  <c r="F1160" i="34" s="1"/>
  <c r="E954" i="34"/>
  <c r="F954" i="34" s="1"/>
  <c r="E1027" i="34"/>
  <c r="F1027" i="34" s="1"/>
  <c r="E630" i="34"/>
  <c r="F630" i="34" s="1"/>
  <c r="E2186" i="34"/>
  <c r="F2186" i="34" s="1"/>
  <c r="E71" i="34"/>
  <c r="F71" i="34" s="1"/>
  <c r="E286" i="34"/>
  <c r="F286" i="34" s="1"/>
  <c r="E207" i="34"/>
  <c r="F207" i="34" s="1"/>
  <c r="E1958" i="34"/>
  <c r="F1958" i="34" s="1"/>
  <c r="E759" i="34"/>
  <c r="F759" i="34" s="1"/>
  <c r="E307" i="34"/>
  <c r="F307" i="34" s="1"/>
  <c r="E178" i="34"/>
  <c r="F178" i="34" s="1"/>
  <c r="E27" i="34"/>
  <c r="F27" i="34" s="1"/>
  <c r="E1329" i="34"/>
  <c r="F1329" i="34" s="1"/>
  <c r="E2138" i="34"/>
  <c r="F2138" i="34" s="1"/>
  <c r="E902" i="34"/>
  <c r="F902" i="34" s="1"/>
  <c r="E1906" i="34"/>
  <c r="F1906" i="34" s="1"/>
  <c r="E1515" i="34"/>
  <c r="F1515" i="34" s="1"/>
  <c r="E1377" i="34"/>
  <c r="F1377" i="34" s="1"/>
  <c r="E721" i="34"/>
  <c r="F721" i="34" s="1"/>
  <c r="E1229" i="34"/>
  <c r="F1229" i="34" s="1"/>
  <c r="E751" i="34"/>
  <c r="F751" i="34" s="1"/>
  <c r="E485" i="34"/>
  <c r="F485" i="34" s="1"/>
  <c r="E231" i="34"/>
  <c r="F231" i="34" s="1"/>
  <c r="E1927" i="34"/>
  <c r="F1927" i="34" s="1"/>
  <c r="E293" i="34"/>
  <c r="F293" i="34" s="1"/>
  <c r="E479" i="34"/>
  <c r="F479" i="34" s="1"/>
  <c r="E2282" i="34"/>
  <c r="F2282" i="34" s="1"/>
  <c r="E432" i="34"/>
  <c r="F432" i="34" s="1"/>
  <c r="E385" i="34"/>
  <c r="F385" i="34" s="1"/>
  <c r="E659" i="34"/>
  <c r="F659" i="34" s="1"/>
  <c r="E604" i="34"/>
  <c r="F604" i="34" s="1"/>
  <c r="E1897" i="34"/>
  <c r="F1897" i="34" s="1"/>
  <c r="E2015" i="34"/>
  <c r="F2015" i="34" s="1"/>
  <c r="E705" i="34"/>
  <c r="F705" i="34" s="1"/>
  <c r="E2107" i="34"/>
  <c r="F2107" i="34" s="1"/>
  <c r="E2276" i="34"/>
  <c r="F2276" i="34" s="1"/>
  <c r="E2008" i="34"/>
  <c r="F2008" i="34" s="1"/>
  <c r="E907" i="34"/>
  <c r="F907" i="34" s="1"/>
  <c r="E2025" i="34"/>
  <c r="F2025" i="34" s="1"/>
  <c r="E1599" i="34"/>
  <c r="F1599" i="34" s="1"/>
  <c r="E357" i="34"/>
  <c r="F357" i="34" s="1"/>
  <c r="E687" i="34"/>
  <c r="F687" i="34" s="1"/>
  <c r="E94" i="34"/>
  <c r="F94" i="34" s="1"/>
  <c r="E987" i="34"/>
  <c r="F987" i="34" s="1"/>
  <c r="E1429" i="34"/>
  <c r="F1429" i="34" s="1"/>
  <c r="E1706" i="34"/>
  <c r="F1706" i="34" s="1"/>
  <c r="E21" i="36"/>
  <c r="E21" i="42"/>
  <c r="L14" i="38"/>
  <c r="L14" i="43"/>
  <c r="E14" i="45"/>
  <c r="E34" i="38"/>
  <c r="E18" i="42"/>
  <c r="G11" i="18"/>
  <c r="E21" i="37"/>
  <c r="E13" i="37"/>
  <c r="E15" i="18"/>
  <c r="L11" i="18"/>
  <c r="L10" i="35"/>
  <c r="E39" i="45"/>
  <c r="E23" i="43"/>
  <c r="E22" i="44"/>
  <c r="E19" i="41"/>
  <c r="L13" i="41"/>
  <c r="E10" i="37"/>
  <c r="E21" i="39"/>
  <c r="E21" i="45"/>
  <c r="E13" i="45"/>
  <c r="E14" i="41"/>
  <c r="E23" i="37"/>
  <c r="E22" i="39"/>
  <c r="E19" i="38"/>
  <c r="L14" i="35"/>
  <c r="E13" i="40"/>
  <c r="E14" i="36"/>
  <c r="L10" i="39"/>
  <c r="E38" i="42"/>
  <c r="E37" i="41"/>
  <c r="E36" i="44"/>
  <c r="E35" i="42"/>
  <c r="E34" i="42"/>
  <c r="E31" i="44"/>
  <c r="E30" i="41"/>
  <c r="E29" i="41"/>
  <c r="E28" i="41"/>
  <c r="E27" i="41"/>
  <c r="E26" i="40"/>
  <c r="E25" i="39"/>
  <c r="E17" i="40"/>
  <c r="L11" i="39"/>
  <c r="E18" i="45"/>
  <c r="E20" i="36"/>
  <c r="L13" i="36"/>
  <c r="L13" i="38"/>
  <c r="L12" i="39"/>
  <c r="L11" i="40"/>
  <c r="E15" i="35"/>
  <c r="E38" i="38"/>
  <c r="AO34" i="8"/>
  <c r="E1346" i="34"/>
  <c r="F1346" i="34" s="1"/>
  <c r="E922" i="34"/>
  <c r="F922" i="34" s="1"/>
  <c r="E944" i="34"/>
  <c r="F944" i="34" s="1"/>
  <c r="E792" i="34"/>
  <c r="F792" i="34" s="1"/>
  <c r="E436" i="34"/>
  <c r="F436" i="34" s="1"/>
  <c r="E241" i="34"/>
  <c r="F241" i="34" s="1"/>
  <c r="E149" i="34"/>
  <c r="F149" i="34" s="1"/>
  <c r="E2020" i="34"/>
  <c r="F2020" i="34" s="1"/>
  <c r="E1862" i="34"/>
  <c r="F1862" i="34" s="1"/>
  <c r="E469" i="34"/>
  <c r="F469" i="34" s="1"/>
  <c r="E151" i="34"/>
  <c r="F151" i="34" s="1"/>
  <c r="E2272" i="34"/>
  <c r="F2272" i="34" s="1"/>
  <c r="E2005" i="34"/>
  <c r="F2005" i="34" s="1"/>
  <c r="E1095" i="34"/>
  <c r="F1095" i="34" s="1"/>
  <c r="E1836" i="34"/>
  <c r="F1836" i="34" s="1"/>
  <c r="E1529" i="34"/>
  <c r="F1529" i="34" s="1"/>
  <c r="E1340" i="34"/>
  <c r="F1340" i="34" s="1"/>
  <c r="E918" i="34"/>
  <c r="F918" i="34" s="1"/>
  <c r="E364" i="34"/>
  <c r="F364" i="34" s="1"/>
  <c r="E145" i="34"/>
  <c r="F145" i="34" s="1"/>
  <c r="E32" i="34"/>
  <c r="F32" i="34" s="1"/>
  <c r="E697" i="34"/>
  <c r="F697" i="34" s="1"/>
  <c r="E2048" i="34"/>
  <c r="F2048" i="34" s="1"/>
  <c r="E1924" i="34"/>
  <c r="F1924" i="34" s="1"/>
  <c r="E1131" i="34"/>
  <c r="F1131" i="34" s="1"/>
  <c r="E1793" i="34"/>
  <c r="F1793" i="34" s="1"/>
  <c r="E1212" i="34"/>
  <c r="F1212" i="34" s="1"/>
  <c r="E111" i="34"/>
  <c r="F111" i="34" s="1"/>
  <c r="E189" i="34"/>
  <c r="F189" i="34" s="1"/>
  <c r="E58" i="34"/>
  <c r="F58" i="34" s="1"/>
  <c r="E776" i="34"/>
  <c r="F776" i="34" s="1"/>
  <c r="E87" i="34"/>
  <c r="F87" i="34" s="1"/>
  <c r="E1813" i="34"/>
  <c r="F1813" i="34" s="1"/>
  <c r="E2208" i="34"/>
  <c r="F2208" i="34" s="1"/>
  <c r="E1910" i="34"/>
  <c r="F1910" i="34" s="1"/>
  <c r="E1621" i="34"/>
  <c r="F1621" i="34" s="1"/>
  <c r="E752" i="34"/>
  <c r="F752" i="34" s="1"/>
  <c r="E339" i="34"/>
  <c r="F339" i="34" s="1"/>
  <c r="E512" i="34"/>
  <c r="F512" i="34" s="1"/>
  <c r="E311" i="34"/>
  <c r="F311" i="34" s="1"/>
  <c r="E2277" i="34"/>
  <c r="F2277" i="34" s="1"/>
  <c r="E2238" i="34"/>
  <c r="F2238" i="34" s="1"/>
  <c r="E1979" i="34"/>
  <c r="F1979" i="34" s="1"/>
  <c r="E1848" i="34"/>
  <c r="F1848" i="34" s="1"/>
  <c r="E1595" i="34"/>
  <c r="F1595" i="34" s="1"/>
  <c r="E1286" i="34"/>
  <c r="F1286" i="34" s="1"/>
  <c r="E1214" i="34"/>
  <c r="F1214" i="34" s="1"/>
  <c r="E840" i="34"/>
  <c r="F840" i="34" s="1"/>
  <c r="E768" i="34"/>
  <c r="F768" i="34" s="1"/>
  <c r="E2225" i="34"/>
  <c r="F2225" i="34" s="1"/>
  <c r="E2181" i="34"/>
  <c r="F2181" i="34" s="1"/>
  <c r="E2002" i="34"/>
  <c r="F2002" i="34" s="1"/>
  <c r="E2026" i="34"/>
  <c r="F2026" i="34" s="1"/>
  <c r="E2010" i="34"/>
  <c r="F2010" i="34" s="1"/>
  <c r="E2113" i="34"/>
  <c r="F2113" i="34" s="1"/>
  <c r="E2126" i="34"/>
  <c r="F2126" i="34" s="1"/>
  <c r="E2172" i="34"/>
  <c r="F2172" i="34" s="1"/>
  <c r="E1022" i="34"/>
  <c r="F1022" i="34" s="1"/>
  <c r="E1033" i="34"/>
  <c r="F1033" i="34" s="1"/>
  <c r="E1569" i="34"/>
  <c r="F1569" i="34" s="1"/>
  <c r="E628" i="34"/>
  <c r="F628" i="34" s="1"/>
  <c r="E575" i="34"/>
  <c r="F575" i="34" s="1"/>
  <c r="E615" i="34"/>
  <c r="F615" i="34" s="1"/>
  <c r="E641" i="34"/>
  <c r="F641" i="34" s="1"/>
  <c r="E1739" i="34"/>
  <c r="F1739" i="34" s="1"/>
  <c r="E1246" i="34"/>
  <c r="F1246" i="34" s="1"/>
  <c r="E1356" i="34"/>
  <c r="F1356" i="34" s="1"/>
  <c r="E1284" i="34"/>
  <c r="F1284" i="34" s="1"/>
  <c r="E884" i="34"/>
  <c r="F884" i="34" s="1"/>
  <c r="E251" i="34"/>
  <c r="F251" i="34" s="1"/>
  <c r="E1525" i="34"/>
  <c r="F1525" i="34" s="1"/>
  <c r="E1639" i="34"/>
  <c r="F1639" i="34" s="1"/>
  <c r="E607" i="34"/>
  <c r="F607" i="34" s="1"/>
  <c r="E315" i="34"/>
  <c r="F315" i="34" s="1"/>
  <c r="E2217" i="34"/>
  <c r="F2217" i="34" s="1"/>
  <c r="E1818" i="34"/>
  <c r="F1818" i="34" s="1"/>
  <c r="E1991" i="34"/>
  <c r="F1991" i="34" s="1"/>
  <c r="E1204" i="34"/>
  <c r="F1204" i="34" s="1"/>
  <c r="E1368" i="34"/>
  <c r="F1368" i="34" s="1"/>
  <c r="E1332" i="34"/>
  <c r="F1332" i="34" s="1"/>
  <c r="E1296" i="34"/>
  <c r="F1296" i="34" s="1"/>
  <c r="E1260" i="34"/>
  <c r="F1260" i="34" s="1"/>
  <c r="E1334" i="34"/>
  <c r="F1334" i="34" s="1"/>
  <c r="E196" i="34"/>
  <c r="F196" i="34" s="1"/>
  <c r="E1812" i="34"/>
  <c r="F1812" i="34" s="1"/>
  <c r="E1486" i="34"/>
  <c r="F1486" i="34" s="1"/>
  <c r="E786" i="34"/>
  <c r="F786" i="34" s="1"/>
  <c r="E723" i="34"/>
  <c r="F723" i="34" s="1"/>
  <c r="E237" i="34"/>
  <c r="F237" i="34" s="1"/>
  <c r="E1806" i="34"/>
  <c r="F1806" i="34" s="1"/>
  <c r="E1977" i="34"/>
  <c r="F1977" i="34" s="1"/>
  <c r="E1950" i="34"/>
  <c r="F1950" i="34" s="1"/>
  <c r="E1679" i="34"/>
  <c r="F1679" i="34" s="1"/>
  <c r="E2157" i="34"/>
  <c r="F2157" i="34" s="1"/>
  <c r="E2140" i="34"/>
  <c r="F2140" i="34" s="1"/>
  <c r="E2007" i="34"/>
  <c r="F2007" i="34" s="1"/>
  <c r="E1622" i="34"/>
  <c r="F1622" i="34" s="1"/>
  <c r="E1984" i="34"/>
  <c r="F1984" i="34" s="1"/>
  <c r="E1676" i="34"/>
  <c r="F1676" i="34" s="1"/>
  <c r="E1409" i="34"/>
  <c r="F1409" i="34" s="1"/>
  <c r="E893" i="34"/>
  <c r="F893" i="34" s="1"/>
  <c r="E809" i="34"/>
  <c r="F809" i="34" s="1"/>
  <c r="E841" i="34"/>
  <c r="F841" i="34" s="1"/>
  <c r="E1079" i="34"/>
  <c r="F1079" i="34" s="1"/>
  <c r="E626" i="34"/>
  <c r="F626" i="34" s="1"/>
  <c r="E1926" i="34"/>
  <c r="F1926" i="34" s="1"/>
  <c r="E1612" i="34"/>
  <c r="F1612" i="34" s="1"/>
  <c r="E1258" i="34"/>
  <c r="F1258" i="34" s="1"/>
  <c r="E1350" i="34"/>
  <c r="F1350" i="34" s="1"/>
  <c r="E1314" i="34"/>
  <c r="F1314" i="34" s="1"/>
  <c r="E1278" i="34"/>
  <c r="F1278" i="34" s="1"/>
  <c r="E1242" i="34"/>
  <c r="F1242" i="34" s="1"/>
  <c r="E378" i="34"/>
  <c r="F378" i="34" s="1"/>
  <c r="E2091" i="34"/>
  <c r="F2091" i="34" s="1"/>
  <c r="E1712" i="34"/>
  <c r="F1712" i="34" s="1"/>
  <c r="E1967" i="34"/>
  <c r="F1967" i="34" s="1"/>
  <c r="E1152" i="34"/>
  <c r="F1152" i="34" s="1"/>
  <c r="E595" i="34"/>
  <c r="F595" i="34" s="1"/>
  <c r="E172" i="34"/>
  <c r="F172" i="34" s="1"/>
  <c r="E904" i="34"/>
  <c r="F904" i="34" s="1"/>
  <c r="E2198" i="34"/>
  <c r="F2198" i="34" s="1"/>
  <c r="E2264" i="34"/>
  <c r="F2264" i="34" s="1"/>
  <c r="E1912" i="34"/>
  <c r="F1912" i="34" s="1"/>
  <c r="E557" i="34"/>
  <c r="F557" i="34" s="1"/>
  <c r="E67" i="34"/>
  <c r="F67" i="34" s="1"/>
  <c r="E725" i="34"/>
  <c r="F725" i="34" s="1"/>
  <c r="E367" i="34"/>
  <c r="F367" i="34" s="1"/>
  <c r="E1998" i="34"/>
  <c r="F1998" i="34" s="1"/>
  <c r="E1374" i="34"/>
  <c r="F1374" i="34" s="1"/>
  <c r="E1302" i="34"/>
  <c r="F1302" i="34" s="1"/>
  <c r="E952" i="34"/>
  <c r="F952" i="34" s="1"/>
  <c r="E2412" i="34"/>
  <c r="F2412" i="34" s="1"/>
  <c r="E672" i="34"/>
  <c r="F672" i="34" s="1"/>
  <c r="E229" i="34"/>
  <c r="F229" i="34" s="1"/>
  <c r="E1071" i="34"/>
  <c r="F1071" i="34" s="1"/>
  <c r="E1344" i="34"/>
  <c r="F1344" i="34" s="1"/>
  <c r="E2111" i="34"/>
  <c r="F2111" i="34" s="1"/>
  <c r="E1565" i="34"/>
  <c r="F1565" i="34" s="1"/>
  <c r="E546" i="34"/>
  <c r="F546" i="34" s="1"/>
  <c r="E977" i="34"/>
  <c r="F977" i="34" s="1"/>
  <c r="E1067" i="34"/>
  <c r="F1067" i="34" s="1"/>
  <c r="E637" i="34"/>
  <c r="F637" i="34" s="1"/>
  <c r="E1513" i="34"/>
  <c r="F1513" i="34" s="1"/>
  <c r="E559" i="34"/>
  <c r="F559" i="34" s="1"/>
  <c r="E23" i="34"/>
  <c r="F23" i="34" s="1"/>
  <c r="E186" i="34"/>
  <c r="F186" i="34" s="1"/>
  <c r="E115" i="34"/>
  <c r="F115" i="34" s="1"/>
  <c r="E556" i="34"/>
  <c r="F556" i="34" s="1"/>
  <c r="E1082" i="34"/>
  <c r="F1082" i="34" s="1"/>
  <c r="E1728" i="34"/>
  <c r="F1728" i="34" s="1"/>
  <c r="E1659" i="34"/>
  <c r="F1659" i="34" s="1"/>
  <c r="E2305" i="34"/>
  <c r="F2305" i="34" s="1"/>
  <c r="E2072" i="34"/>
  <c r="F2072" i="34" s="1"/>
  <c r="E2287" i="34"/>
  <c r="F2287" i="34" s="1"/>
  <c r="E2210" i="34"/>
  <c r="F2210" i="34" s="1"/>
  <c r="E1970" i="34"/>
  <c r="F1970" i="34" s="1"/>
  <c r="E2645" i="34"/>
  <c r="F2645" i="34" s="1"/>
  <c r="E645" i="34"/>
  <c r="F645" i="34" s="1"/>
  <c r="E147" i="34"/>
  <c r="F147" i="34" s="1"/>
  <c r="E2017" i="34"/>
  <c r="F2017" i="34" s="1"/>
  <c r="E2105" i="34"/>
  <c r="F2105" i="34" s="1"/>
  <c r="E470" i="34"/>
  <c r="F470" i="34" s="1"/>
  <c r="E671" i="34"/>
  <c r="F671" i="34" s="1"/>
  <c r="E673" i="34"/>
  <c r="F673" i="34" s="1"/>
  <c r="E2252" i="34"/>
  <c r="F2252" i="34" s="1"/>
  <c r="E1903" i="34"/>
  <c r="F1903" i="34" s="1"/>
  <c r="E1272" i="34"/>
  <c r="F1272" i="34" s="1"/>
  <c r="E2438" i="34"/>
  <c r="F2438" i="34" s="1"/>
  <c r="E2627" i="34"/>
  <c r="F2627" i="34" s="1"/>
  <c r="E2433" i="34"/>
  <c r="F2433" i="34" s="1"/>
  <c r="E983" i="34"/>
  <c r="F983" i="34" s="1"/>
  <c r="E696" i="34"/>
  <c r="F696" i="34" s="1"/>
  <c r="E581" i="34"/>
  <c r="F581" i="34" s="1"/>
  <c r="E710" i="34"/>
  <c r="F710" i="34" s="1"/>
  <c r="E1752" i="34"/>
  <c r="F1752" i="34" s="1"/>
  <c r="E1785" i="34"/>
  <c r="F1785" i="34" s="1"/>
  <c r="E2117" i="34"/>
  <c r="F2117" i="34" s="1"/>
  <c r="E420" i="34"/>
  <c r="F420" i="34" s="1"/>
  <c r="E1629" i="34"/>
  <c r="F1629" i="34" s="1"/>
  <c r="E2396" i="34"/>
  <c r="F2396" i="34" s="1"/>
  <c r="E971" i="34"/>
  <c r="F971" i="34" s="1"/>
  <c r="E239" i="34"/>
  <c r="F239" i="34" s="1"/>
  <c r="E2114" i="34"/>
  <c r="F2114" i="34" s="1"/>
  <c r="E1209" i="34"/>
  <c r="F1209" i="34" s="1"/>
  <c r="E208" i="34"/>
  <c r="F208" i="34" s="1"/>
  <c r="E1918" i="34"/>
  <c r="F1918" i="34" s="1"/>
  <c r="E1861" i="34"/>
  <c r="F1861" i="34" s="1"/>
  <c r="E2170" i="34"/>
  <c r="F2170" i="34" s="1"/>
  <c r="E1320" i="34"/>
  <c r="F1320" i="34" s="1"/>
  <c r="E1248" i="34"/>
  <c r="F1248" i="34" s="1"/>
  <c r="E1108" i="34"/>
  <c r="F1108" i="34" s="1"/>
  <c r="E1999" i="34"/>
  <c r="F1999" i="34" s="1"/>
  <c r="E2106" i="34"/>
  <c r="F2106" i="34" s="1"/>
  <c r="E1717" i="34"/>
  <c r="F1717" i="34" s="1"/>
  <c r="E720" i="34"/>
  <c r="F720" i="34" s="1"/>
  <c r="E701" i="34"/>
  <c r="F701" i="34" s="1"/>
  <c r="E915" i="34"/>
  <c r="F915" i="34" s="1"/>
  <c r="E1815" i="34"/>
  <c r="F1815" i="34" s="1"/>
  <c r="E373" i="34"/>
  <c r="F373" i="34" s="1"/>
  <c r="E1098" i="34"/>
  <c r="F1098" i="34" s="1"/>
  <c r="E295" i="34"/>
  <c r="F295" i="34" s="1"/>
  <c r="E652" i="34"/>
  <c r="F652" i="34" s="1"/>
  <c r="E855" i="34"/>
  <c r="F855" i="34" s="1"/>
  <c r="E2487" i="34"/>
  <c r="F2487" i="34" s="1"/>
  <c r="E98" i="34"/>
  <c r="F98" i="34" s="1"/>
  <c r="E51" i="34"/>
  <c r="F51" i="34" s="1"/>
  <c r="E2613" i="34"/>
  <c r="F2613" i="34" s="1"/>
  <c r="E1467" i="34"/>
  <c r="F1467" i="34" s="1"/>
  <c r="E2006" i="34"/>
  <c r="F2006" i="34" s="1"/>
  <c r="E369" i="34"/>
  <c r="F369" i="34" s="1"/>
  <c r="E2828" i="34"/>
  <c r="F2828" i="34" s="1"/>
  <c r="E2697" i="34"/>
  <c r="F2697" i="34" s="1"/>
  <c r="E1326" i="34"/>
  <c r="F1326" i="34" s="1"/>
  <c r="E1254" i="34"/>
  <c r="F1254" i="34" s="1"/>
  <c r="E290" i="34"/>
  <c r="F290" i="34" s="1"/>
  <c r="E2294" i="34"/>
  <c r="F2294" i="34" s="1"/>
  <c r="E1422" i="34"/>
  <c r="F1422" i="34" s="1"/>
  <c r="E1900" i="34"/>
  <c r="F1900" i="34" s="1"/>
  <c r="E2195" i="34"/>
  <c r="F2195" i="34" s="1"/>
  <c r="E2589" i="34"/>
  <c r="F2589" i="34" s="1"/>
  <c r="E1791" i="34"/>
  <c r="F1791" i="34" s="1"/>
  <c r="E1029" i="34"/>
  <c r="F1029" i="34" s="1"/>
  <c r="E2144" i="34"/>
  <c r="F2144" i="34" s="1"/>
  <c r="E38" i="34"/>
  <c r="F38" i="34" s="1"/>
  <c r="E2084" i="34"/>
  <c r="F2084" i="34" s="1"/>
  <c r="E1083" i="34"/>
  <c r="F1083" i="34" s="1"/>
  <c r="E456" i="34"/>
  <c r="F456" i="34" s="1"/>
  <c r="E2278" i="34"/>
  <c r="F2278" i="34" s="1"/>
  <c r="E699" i="34"/>
  <c r="F699" i="34" s="1"/>
  <c r="E1966" i="34"/>
  <c r="F1966" i="34" s="1"/>
  <c r="E2509" i="34"/>
  <c r="F2509" i="34" s="1"/>
  <c r="E2691" i="34"/>
  <c r="F2691" i="34" s="1"/>
  <c r="E2346" i="34"/>
  <c r="F2346" i="34" s="1"/>
  <c r="E1192" i="34"/>
  <c r="F1192" i="34" s="1"/>
  <c r="E1292" i="34"/>
  <c r="F1292" i="34" s="1"/>
  <c r="E234" i="34"/>
  <c r="F234" i="34" s="1"/>
  <c r="E2046" i="34"/>
  <c r="F2046" i="34" s="1"/>
  <c r="E1482" i="34"/>
  <c r="F1482" i="34" s="1"/>
  <c r="E1488" i="34"/>
  <c r="F1488" i="34" s="1"/>
  <c r="E1449" i="34"/>
  <c r="F1449" i="34" s="1"/>
  <c r="E1580" i="34"/>
  <c r="F1580" i="34" s="1"/>
  <c r="E382" i="34"/>
  <c r="F382" i="34" s="1"/>
  <c r="E1040" i="34"/>
  <c r="F1040" i="34" s="1"/>
  <c r="E444" i="34"/>
  <c r="F444" i="34" s="1"/>
  <c r="E1186" i="34"/>
  <c r="F1186" i="34" s="1"/>
  <c r="E1358" i="34"/>
  <c r="F1358" i="34" s="1"/>
  <c r="E1087" i="34"/>
  <c r="F1087" i="34" s="1"/>
  <c r="E92" i="34"/>
  <c r="F92" i="34" s="1"/>
  <c r="E2753" i="34"/>
  <c r="F2753" i="34" s="1"/>
  <c r="E2230" i="34"/>
  <c r="F2230" i="34" s="1"/>
  <c r="E681" i="34"/>
  <c r="F681" i="34" s="1"/>
  <c r="E1115" i="34"/>
  <c r="F1115" i="34" s="1"/>
  <c r="E683" i="34"/>
  <c r="F683" i="34" s="1"/>
  <c r="E1088" i="34"/>
  <c r="F1088" i="34" s="1"/>
  <c r="E1139" i="34"/>
  <c r="F1139" i="34" s="1"/>
  <c r="E1085" i="34"/>
  <c r="F1085" i="34" s="1"/>
  <c r="E599" i="34"/>
  <c r="F599" i="34" s="1"/>
  <c r="E1064" i="34"/>
  <c r="F1064" i="34" s="1"/>
  <c r="E1575" i="34"/>
  <c r="F1575" i="34" s="1"/>
  <c r="E2687" i="34"/>
  <c r="F2687" i="34" s="1"/>
  <c r="E2019" i="34"/>
  <c r="F2019" i="34" s="1"/>
  <c r="E1638" i="34"/>
  <c r="F1638" i="34" s="1"/>
  <c r="E1223" i="34"/>
  <c r="F1223" i="34" s="1"/>
  <c r="E1308" i="34"/>
  <c r="F1308" i="34" s="1"/>
  <c r="E1544" i="34"/>
  <c r="F1544" i="34" s="1"/>
  <c r="E964" i="34"/>
  <c r="F964" i="34" s="1"/>
  <c r="E956" i="34"/>
  <c r="F956" i="34" s="1"/>
  <c r="E42" i="34"/>
  <c r="F42" i="34" s="1"/>
  <c r="E2640" i="34"/>
  <c r="F2640" i="34" s="1"/>
  <c r="E1827" i="34"/>
  <c r="F1827" i="34" s="1"/>
  <c r="E1577" i="34"/>
  <c r="F1577" i="34" s="1"/>
  <c r="E1497" i="34"/>
  <c r="F1497" i="34" s="1"/>
  <c r="E639" i="34"/>
  <c r="F639" i="34" s="1"/>
  <c r="E1894" i="34"/>
  <c r="F1894" i="34" s="1"/>
  <c r="E2544" i="34"/>
  <c r="F2544" i="34" s="1"/>
  <c r="E2185" i="34"/>
  <c r="F2185" i="34" s="1"/>
  <c r="E2359" i="34"/>
  <c r="F2359" i="34" s="1"/>
  <c r="E2212" i="34"/>
  <c r="F2212" i="34" s="1"/>
  <c r="E381" i="34"/>
  <c r="F381" i="34" s="1"/>
  <c r="E2817" i="34"/>
  <c r="F2817" i="34" s="1"/>
  <c r="E1550" i="34"/>
  <c r="F1550" i="34" s="1"/>
  <c r="E302" i="34"/>
  <c r="F302" i="34" s="1"/>
  <c r="E86" i="34"/>
  <c r="F86" i="34" s="1"/>
  <c r="E2615" i="34"/>
  <c r="F2615" i="34" s="1"/>
  <c r="E2754" i="34"/>
  <c r="F2754" i="34" s="1"/>
  <c r="E2085" i="34"/>
  <c r="F2085" i="34" s="1"/>
  <c r="E829" i="34"/>
  <c r="F829" i="34" s="1"/>
  <c r="E11" i="34"/>
  <c r="F11" i="34" s="1"/>
  <c r="E728" i="34"/>
  <c r="F728" i="34" s="1"/>
  <c r="E2811" i="34"/>
  <c r="F2811" i="34" s="1"/>
  <c r="E1673" i="34"/>
  <c r="F1673" i="34" s="1"/>
  <c r="E1196" i="34"/>
  <c r="F1196" i="34" s="1"/>
  <c r="E298" i="34"/>
  <c r="F298" i="34" s="1"/>
  <c r="E77" i="34"/>
  <c r="F77" i="34" s="1"/>
  <c r="E2657" i="34"/>
  <c r="F2657" i="34" s="1"/>
  <c r="E2150" i="34"/>
  <c r="F2150" i="34" s="1"/>
  <c r="E2260" i="34"/>
  <c r="F2260" i="34" s="1"/>
  <c r="E1584" i="34"/>
  <c r="F1584" i="34" s="1"/>
  <c r="E1628" i="34"/>
  <c r="F1628" i="34" s="1"/>
  <c r="E14" i="34"/>
  <c r="F14" i="34" s="1"/>
  <c r="E1964" i="34"/>
  <c r="F1964" i="34" s="1"/>
  <c r="E2205" i="34"/>
  <c r="F2205" i="34" s="1"/>
  <c r="E1362" i="34"/>
  <c r="F1362" i="34" s="1"/>
  <c r="E2765" i="34"/>
  <c r="F2765" i="34" s="1"/>
  <c r="E2513" i="34"/>
  <c r="F2513" i="34" s="1"/>
  <c r="E1235" i="34"/>
  <c r="F1235" i="34" s="1"/>
  <c r="E408" i="34"/>
  <c r="F408" i="34" s="1"/>
  <c r="E453" i="34"/>
  <c r="F453" i="34" s="1"/>
  <c r="E134" i="34"/>
  <c r="F134" i="34" s="1"/>
  <c r="E2618" i="34"/>
  <c r="F2618" i="34" s="1"/>
  <c r="E1851" i="34"/>
  <c r="F1851" i="34" s="1"/>
  <c r="E2511" i="34"/>
  <c r="F2511" i="34" s="1"/>
  <c r="E745" i="34"/>
  <c r="F745" i="34" s="1"/>
  <c r="E631" i="34"/>
  <c r="F631" i="34" s="1"/>
  <c r="E878" i="34"/>
  <c r="F878" i="34" s="1"/>
  <c r="E2265" i="34"/>
  <c r="F2265" i="34" s="1"/>
  <c r="E1150" i="34"/>
  <c r="F1150" i="34" s="1"/>
  <c r="E1347" i="34"/>
  <c r="F1347" i="34" s="1"/>
  <c r="E663" i="34"/>
  <c r="F663" i="34" s="1"/>
  <c r="E1075" i="34"/>
  <c r="F1075" i="34" s="1"/>
  <c r="E2216" i="34"/>
  <c r="F2216" i="34" s="1"/>
  <c r="E2643" i="34"/>
  <c r="F2643" i="34" s="1"/>
  <c r="E1721" i="34"/>
  <c r="F1721" i="34" s="1"/>
  <c r="E66" i="34"/>
  <c r="F66" i="34" s="1"/>
  <c r="E1122" i="34"/>
  <c r="F1122" i="34" s="1"/>
  <c r="E572" i="34"/>
  <c r="F572" i="34" s="1"/>
  <c r="E363" i="34"/>
  <c r="F363" i="34" s="1"/>
  <c r="E1645" i="34"/>
  <c r="F1645" i="34" s="1"/>
  <c r="E2709" i="34"/>
  <c r="F2709" i="34" s="1"/>
  <c r="E1787" i="34"/>
  <c r="F1787" i="34" s="1"/>
  <c r="E1338" i="34"/>
  <c r="F1338" i="34" s="1"/>
  <c r="E1266" i="34"/>
  <c r="F1266" i="34" s="1"/>
  <c r="E1504" i="34"/>
  <c r="F1504" i="34" s="1"/>
  <c r="E1238" i="34"/>
  <c r="F1238" i="34" s="1"/>
  <c r="E876" i="34"/>
  <c r="F876" i="34" s="1"/>
  <c r="E495" i="34"/>
  <c r="F495" i="34" s="1"/>
  <c r="E60" i="34"/>
  <c r="F60" i="34" s="1"/>
  <c r="E2043" i="34"/>
  <c r="F2043" i="34" s="1"/>
  <c r="E1646" i="34"/>
  <c r="F1646" i="34" s="1"/>
  <c r="E1641" i="34"/>
  <c r="F1641" i="34" s="1"/>
  <c r="E2074" i="34"/>
  <c r="F2074" i="34" s="1"/>
  <c r="E1005" i="34"/>
  <c r="F1005" i="34" s="1"/>
  <c r="E655" i="34"/>
  <c r="F655" i="34" s="1"/>
  <c r="E704" i="34"/>
  <c r="F704" i="34" s="1"/>
  <c r="E511" i="34"/>
  <c r="F511" i="34" s="1"/>
  <c r="E1531" i="34"/>
  <c r="F1531" i="34" s="1"/>
  <c r="E854" i="34"/>
  <c r="F854" i="34" s="1"/>
  <c r="E423" i="34"/>
  <c r="F423" i="34" s="1"/>
  <c r="E467" i="34"/>
  <c r="F467" i="34" s="1"/>
  <c r="E2224" i="34"/>
  <c r="F2224" i="34" s="1"/>
  <c r="E2337" i="34"/>
  <c r="F2337" i="34" s="1"/>
  <c r="E2193" i="34"/>
  <c r="F2193" i="34" s="1"/>
  <c r="E1889" i="34"/>
  <c r="F1889" i="34" s="1"/>
  <c r="E1583" i="34"/>
  <c r="F1583" i="34" s="1"/>
  <c r="E1244" i="34"/>
  <c r="F1244" i="34" s="1"/>
  <c r="E1048" i="34"/>
  <c r="F1048" i="34" s="1"/>
  <c r="E762" i="34"/>
  <c r="F762" i="34" s="1"/>
  <c r="E282" i="34"/>
  <c r="F282" i="34" s="1"/>
  <c r="E181" i="34"/>
  <c r="F181" i="34" s="1"/>
  <c r="E1856" i="34"/>
  <c r="F1856" i="34" s="1"/>
  <c r="E1978" i="34"/>
  <c r="F1978" i="34" s="1"/>
  <c r="E1275" i="34"/>
  <c r="F1275" i="34" s="1"/>
  <c r="E803" i="34"/>
  <c r="F803" i="34" s="1"/>
  <c r="E785" i="34"/>
  <c r="F785" i="34" s="1"/>
  <c r="E142" i="34"/>
  <c r="F142" i="34" s="1"/>
  <c r="E2245" i="34"/>
  <c r="F2245" i="34" s="1"/>
  <c r="E2684" i="34"/>
  <c r="F2684" i="34" s="1"/>
  <c r="E2841" i="34"/>
  <c r="F2841" i="34" s="1"/>
  <c r="E2769" i="34"/>
  <c r="F2769" i="34" s="1"/>
  <c r="E2625" i="34"/>
  <c r="F2625" i="34" s="1"/>
  <c r="E2402" i="34"/>
  <c r="F2402" i="34" s="1"/>
  <c r="E1973" i="34"/>
  <c r="F1973" i="34" s="1"/>
  <c r="E1424" i="34"/>
  <c r="F1424" i="34" s="1"/>
  <c r="E1264" i="34"/>
  <c r="F1264" i="34" s="1"/>
  <c r="E946" i="34"/>
  <c r="F946" i="34" s="1"/>
  <c r="E955" i="34"/>
  <c r="F955" i="34" s="1"/>
  <c r="E875" i="34"/>
  <c r="F875" i="34" s="1"/>
  <c r="E828" i="34"/>
  <c r="F828" i="34" s="1"/>
  <c r="E640" i="34"/>
  <c r="F640" i="34" s="1"/>
  <c r="E46" i="34"/>
  <c r="F46" i="34" s="1"/>
  <c r="E2741" i="34"/>
  <c r="F2741" i="34" s="1"/>
  <c r="E2320" i="34"/>
  <c r="F2320" i="34" s="1"/>
  <c r="E633" i="34"/>
  <c r="F633" i="34" s="1"/>
  <c r="E813" i="34"/>
  <c r="F813" i="34" s="1"/>
  <c r="E860" i="34"/>
  <c r="F860" i="34" s="1"/>
  <c r="E140" i="34"/>
  <c r="F140" i="34" s="1"/>
  <c r="E863" i="34"/>
  <c r="F863" i="34" s="1"/>
  <c r="E765" i="34"/>
  <c r="F765" i="34" s="1"/>
  <c r="E2725" i="34"/>
  <c r="F2725" i="34" s="1"/>
  <c r="E2325" i="34"/>
  <c r="F2325" i="34" s="1"/>
  <c r="E2400" i="34"/>
  <c r="F2400" i="34" s="1"/>
  <c r="E2328" i="34"/>
  <c r="F2328" i="34" s="1"/>
  <c r="E1820" i="34"/>
  <c r="F1820" i="34" s="1"/>
  <c r="E1748" i="34"/>
  <c r="F1748" i="34" s="1"/>
  <c r="E1908" i="34"/>
  <c r="F1908" i="34" s="1"/>
  <c r="E1968" i="34"/>
  <c r="F1968" i="34" s="1"/>
  <c r="E1330" i="34"/>
  <c r="F1330" i="34" s="1"/>
  <c r="E1490" i="34"/>
  <c r="F1490" i="34" s="1"/>
  <c r="E1176" i="34"/>
  <c r="F1176" i="34" s="1"/>
  <c r="E942" i="34"/>
  <c r="F942" i="34" s="1"/>
  <c r="E2451" i="34"/>
  <c r="F2451" i="34" s="1"/>
  <c r="E2532" i="34"/>
  <c r="F2532" i="34" s="1"/>
  <c r="E1834" i="34"/>
  <c r="F1834" i="34" s="1"/>
  <c r="E1916" i="34"/>
  <c r="F1916" i="34" s="1"/>
  <c r="E609" i="34"/>
  <c r="F609" i="34" s="1"/>
  <c r="E761" i="34"/>
  <c r="F761" i="34" s="1"/>
  <c r="E203" i="34"/>
  <c r="F203" i="34" s="1"/>
  <c r="E617" i="34"/>
  <c r="F617" i="34" s="1"/>
  <c r="E123" i="34"/>
  <c r="F123" i="34" s="1"/>
  <c r="E763" i="34"/>
  <c r="F763" i="34" s="1"/>
  <c r="E1447" i="34"/>
  <c r="F1447" i="34" s="1"/>
  <c r="E2559" i="34"/>
  <c r="F2559" i="34" s="1"/>
  <c r="E982" i="34"/>
  <c r="F982" i="34" s="1"/>
  <c r="E481" i="34"/>
  <c r="F481" i="34" s="1"/>
  <c r="E2816" i="34"/>
  <c r="F2816" i="34" s="1"/>
  <c r="E2388" i="34"/>
  <c r="F2388" i="34" s="1"/>
  <c r="E1600" i="34"/>
  <c r="F1600" i="34" s="1"/>
  <c r="E1553" i="34"/>
  <c r="F1553" i="34" s="1"/>
  <c r="E1324" i="34"/>
  <c r="F1324" i="34" s="1"/>
  <c r="E1400" i="34"/>
  <c r="F1400" i="34" s="1"/>
  <c r="E1170" i="34"/>
  <c r="F1170" i="34" s="1"/>
  <c r="E1298" i="34"/>
  <c r="F1298" i="34" s="1"/>
  <c r="E1226" i="34"/>
  <c r="F1226" i="34" s="1"/>
  <c r="E888" i="34"/>
  <c r="F888" i="34" s="1"/>
  <c r="E490" i="34"/>
  <c r="F490" i="34" s="1"/>
  <c r="E418" i="34"/>
  <c r="F418" i="34" s="1"/>
  <c r="E2031" i="34"/>
  <c r="F2031" i="34" s="1"/>
  <c r="E2089" i="34"/>
  <c r="F2089" i="34" s="1"/>
  <c r="E2318" i="34"/>
  <c r="F2318" i="34" s="1"/>
  <c r="E2363" i="34"/>
  <c r="F2363" i="34" s="1"/>
  <c r="E1876" i="34"/>
  <c r="F1876" i="34" s="1"/>
  <c r="E2175" i="34"/>
  <c r="F2175" i="34" s="1"/>
  <c r="E1283" i="34"/>
  <c r="F1283" i="34" s="1"/>
  <c r="E1431" i="34"/>
  <c r="F1431" i="34" s="1"/>
  <c r="E426" i="34"/>
  <c r="F426" i="34" s="1"/>
  <c r="E491" i="34"/>
  <c r="F491" i="34" s="1"/>
  <c r="E2284" i="34"/>
  <c r="F2284" i="34" s="1"/>
  <c r="E920" i="34"/>
  <c r="F920" i="34" s="1"/>
  <c r="E2570" i="34"/>
  <c r="F2570" i="34" s="1"/>
  <c r="E2751" i="34"/>
  <c r="F2751" i="34" s="1"/>
  <c r="E2679" i="34"/>
  <c r="F2679" i="34" s="1"/>
  <c r="E2244" i="34"/>
  <c r="F2244" i="34" s="1"/>
  <c r="E1478" i="34"/>
  <c r="F1478" i="34" s="1"/>
  <c r="E1364" i="34"/>
  <c r="F1364" i="34" s="1"/>
  <c r="E932" i="34"/>
  <c r="F932" i="34" s="1"/>
  <c r="E209" i="34"/>
  <c r="F209" i="34" s="1"/>
  <c r="E165" i="34"/>
  <c r="F165" i="34" s="1"/>
  <c r="E2597" i="34"/>
  <c r="F2597" i="34" s="1"/>
  <c r="E2628" i="34"/>
  <c r="F2628" i="34" s="1"/>
  <c r="E2619" i="34"/>
  <c r="F2619" i="34" s="1"/>
  <c r="E1221" i="34"/>
  <c r="F1221" i="34" s="1"/>
  <c r="E1337" i="34"/>
  <c r="F1337" i="34" s="1"/>
  <c r="E1133" i="34"/>
  <c r="F1133" i="34" s="1"/>
  <c r="E1697" i="34"/>
  <c r="F1697" i="34" s="1"/>
  <c r="E864" i="34"/>
  <c r="F864" i="34" s="1"/>
  <c r="E1783" i="34"/>
  <c r="F1783" i="34" s="1"/>
  <c r="E2732" i="34"/>
  <c r="F2732" i="34" s="1"/>
  <c r="E2745" i="34"/>
  <c r="F2745" i="34" s="1"/>
  <c r="E2379" i="34"/>
  <c r="F2379" i="34" s="1"/>
  <c r="E1312" i="34"/>
  <c r="F1312" i="34" s="1"/>
  <c r="E1158" i="34"/>
  <c r="F1158" i="34" s="1"/>
  <c r="E1051" i="34"/>
  <c r="F1051" i="34" s="1"/>
  <c r="E1042" i="34"/>
  <c r="F1042" i="34" s="1"/>
  <c r="E478" i="34"/>
  <c r="F478" i="34" s="1"/>
  <c r="E21" i="34"/>
  <c r="F21" i="34" s="1"/>
  <c r="E2553" i="34"/>
  <c r="F2553" i="34" s="1"/>
  <c r="E2330" i="34"/>
  <c r="F2330" i="34" s="1"/>
  <c r="E1045" i="34"/>
  <c r="F1045" i="34" s="1"/>
  <c r="E1057" i="34"/>
  <c r="F1057" i="34" s="1"/>
  <c r="E183" i="34"/>
  <c r="F183" i="34" s="1"/>
  <c r="E1789" i="34"/>
  <c r="F1789" i="34" s="1"/>
  <c r="E97" i="34"/>
  <c r="F97" i="34" s="1"/>
  <c r="E817" i="34"/>
  <c r="F817" i="34" s="1"/>
  <c r="E30" i="34"/>
  <c r="F30" i="34" s="1"/>
  <c r="E112" i="34"/>
  <c r="F112" i="34" s="1"/>
  <c r="E1901" i="34"/>
  <c r="F1901" i="34" s="1"/>
  <c r="E2647" i="34"/>
  <c r="F2647" i="34" s="1"/>
  <c r="E1093" i="34"/>
  <c r="F1093" i="34" s="1"/>
  <c r="E2474" i="34"/>
  <c r="F2474" i="34" s="1"/>
  <c r="E2727" i="34"/>
  <c r="F2727" i="34" s="1"/>
  <c r="E2289" i="34"/>
  <c r="F2289" i="34" s="1"/>
  <c r="E586" i="34"/>
  <c r="F586" i="34" s="1"/>
  <c r="E344" i="34"/>
  <c r="F344" i="34" s="1"/>
  <c r="E272" i="34"/>
  <c r="F272" i="34" s="1"/>
  <c r="E2562" i="34"/>
  <c r="F2562" i="34" s="1"/>
  <c r="E1688" i="34"/>
  <c r="F1688" i="34" s="1"/>
  <c r="E857" i="34"/>
  <c r="F857" i="34" s="1"/>
  <c r="E1605" i="34"/>
  <c r="F1605" i="34" s="1"/>
  <c r="E2805" i="34"/>
  <c r="F2805" i="34" s="1"/>
  <c r="E910" i="34"/>
  <c r="F910" i="34" s="1"/>
  <c r="E472" i="34"/>
  <c r="F472" i="34" s="1"/>
  <c r="E2164" i="34"/>
  <c r="F2164" i="34" s="1"/>
  <c r="E2683" i="34"/>
  <c r="F2683" i="34" s="1"/>
  <c r="E2780" i="34"/>
  <c r="F2780" i="34" s="1"/>
  <c r="E2465" i="34"/>
  <c r="F2465" i="34" s="1"/>
  <c r="E1917" i="34"/>
  <c r="F1917" i="34" s="1"/>
  <c r="E1757" i="34"/>
  <c r="F1757" i="34" s="1"/>
  <c r="E1445" i="34"/>
  <c r="F1445" i="34" s="1"/>
  <c r="E1144" i="34"/>
  <c r="F1144" i="34" s="1"/>
  <c r="E1589" i="34"/>
  <c r="F1589" i="34" s="1"/>
  <c r="E451" i="34"/>
  <c r="F451" i="34" s="1"/>
  <c r="E730" i="34"/>
  <c r="F730" i="34" s="1"/>
  <c r="E300" i="34"/>
  <c r="F300" i="34" s="1"/>
  <c r="E2103" i="34"/>
  <c r="F2103" i="34" s="1"/>
  <c r="E2664" i="34"/>
  <c r="F2664" i="34" s="1"/>
  <c r="E1106" i="34"/>
  <c r="F1106" i="34" s="1"/>
  <c r="E1004" i="34"/>
  <c r="F1004" i="34" s="1"/>
  <c r="E10" i="34"/>
  <c r="F10" i="34" s="1"/>
  <c r="E2119" i="34"/>
  <c r="F2119" i="34" s="1"/>
  <c r="E459" i="34"/>
  <c r="F459" i="34" s="1"/>
  <c r="E211" i="34"/>
  <c r="F211" i="34" s="1"/>
  <c r="E2677" i="34"/>
  <c r="F2677" i="34" s="1"/>
  <c r="E1913" i="34"/>
  <c r="F1913" i="34" s="1"/>
  <c r="E1751" i="34"/>
  <c r="F1751" i="34" s="1"/>
  <c r="E1514" i="34"/>
  <c r="F1514" i="34" s="1"/>
  <c r="E1354" i="34"/>
  <c r="F1354" i="34" s="1"/>
  <c r="E1210" i="34"/>
  <c r="F1210" i="34" s="1"/>
  <c r="E1256" i="34"/>
  <c r="F1256" i="34" s="1"/>
  <c r="E1184" i="34"/>
  <c r="F1184" i="34" s="1"/>
  <c r="E380" i="34"/>
  <c r="F380" i="34" s="1"/>
  <c r="E2372" i="34"/>
  <c r="F2372" i="34" s="1"/>
  <c r="E2669" i="34"/>
  <c r="F2669" i="34" s="1"/>
  <c r="E2060" i="34"/>
  <c r="F2060" i="34" s="1"/>
  <c r="E1987" i="34"/>
  <c r="F1987" i="34" s="1"/>
  <c r="E143" i="34"/>
  <c r="F143" i="34" s="1"/>
  <c r="E2102" i="34"/>
  <c r="F2102" i="34" s="1"/>
  <c r="E441" i="34"/>
  <c r="F441" i="34" s="1"/>
  <c r="E2274" i="34"/>
  <c r="F2274" i="34" s="1"/>
  <c r="E1817" i="34"/>
  <c r="F1817" i="34" s="1"/>
  <c r="E1745" i="34"/>
  <c r="F1745" i="34" s="1"/>
  <c r="E1058" i="34"/>
  <c r="F1058" i="34" s="1"/>
  <c r="E233" i="34"/>
  <c r="F233" i="34" s="1"/>
  <c r="E2389" i="34"/>
  <c r="F2389" i="34" s="1"/>
  <c r="E2069" i="34"/>
  <c r="F2069" i="34" s="1"/>
  <c r="E2182" i="34"/>
  <c r="F2182" i="34" s="1"/>
  <c r="E1137" i="34"/>
  <c r="F1137" i="34" s="1"/>
  <c r="E1392" i="34"/>
  <c r="F1392" i="34" s="1"/>
  <c r="E656" i="34"/>
  <c r="F656" i="34" s="1"/>
  <c r="E623" i="34"/>
  <c r="F623" i="34" s="1"/>
  <c r="E702" i="34"/>
  <c r="F702" i="34" s="1"/>
  <c r="E1642" i="34"/>
  <c r="F1642" i="34" s="1"/>
  <c r="E256" i="34"/>
  <c r="F256" i="34" s="1"/>
  <c r="E2670" i="34"/>
  <c r="F2670" i="34" s="1"/>
  <c r="E2617" i="34"/>
  <c r="F2617" i="34" s="1"/>
  <c r="E2309" i="34"/>
  <c r="F2309" i="34" s="1"/>
  <c r="E1996" i="34"/>
  <c r="F1996" i="34" s="1"/>
  <c r="E2066" i="34"/>
  <c r="F2066" i="34" s="1"/>
  <c r="E2075" i="34"/>
  <c r="F2075" i="34" s="1"/>
  <c r="E1403" i="34"/>
  <c r="F1403" i="34" s="1"/>
  <c r="E1957" i="34"/>
  <c r="F1957" i="34" s="1"/>
  <c r="E1341" i="34"/>
  <c r="F1341" i="34" s="1"/>
  <c r="E872" i="34"/>
  <c r="F872" i="34" s="1"/>
  <c r="E314" i="34"/>
  <c r="F314" i="34" s="1"/>
  <c r="E127" i="34"/>
  <c r="F127" i="34" s="1"/>
  <c r="E527" i="34"/>
  <c r="F527" i="34" s="1"/>
  <c r="E91" i="34"/>
  <c r="F91" i="34" s="1"/>
  <c r="E533" i="34"/>
  <c r="F533" i="34" s="1"/>
  <c r="E2580" i="34"/>
  <c r="F2580" i="34" s="1"/>
  <c r="E726" i="34"/>
  <c r="F726" i="34" s="1"/>
  <c r="E388" i="34"/>
  <c r="F388" i="34" s="1"/>
  <c r="E438" i="34"/>
  <c r="F438" i="34" s="1"/>
  <c r="E100" i="34"/>
  <c r="F100" i="34" s="1"/>
  <c r="E2512" i="34"/>
  <c r="F2512" i="34" s="1"/>
  <c r="E1288" i="34"/>
  <c r="F1288" i="34" s="1"/>
  <c r="E2190" i="34"/>
  <c r="F2190" i="34" s="1"/>
  <c r="E2095" i="34"/>
  <c r="F2095" i="34" s="1"/>
  <c r="E2145" i="34"/>
  <c r="F2145" i="34" s="1"/>
  <c r="E1884" i="34"/>
  <c r="F1884" i="34" s="1"/>
  <c r="E1459" i="34"/>
  <c r="F1459" i="34" s="1"/>
  <c r="E2333" i="34"/>
  <c r="F2333" i="34" s="1"/>
  <c r="E943" i="34"/>
  <c r="F943" i="34" s="1"/>
  <c r="E891" i="34"/>
  <c r="F891" i="34" s="1"/>
  <c r="E695" i="34"/>
  <c r="F695" i="34" s="1"/>
  <c r="E2118" i="34"/>
  <c r="F2118" i="34" s="1"/>
  <c r="E847" i="34"/>
  <c r="F847" i="34" s="1"/>
  <c r="E729" i="34"/>
  <c r="F729" i="34" s="1"/>
  <c r="E521" i="34"/>
  <c r="F521" i="34" s="1"/>
  <c r="E1885" i="34"/>
  <c r="F1885" i="34" s="1"/>
  <c r="E719" i="34"/>
  <c r="F719" i="34" s="1"/>
  <c r="E1919" i="34"/>
  <c r="F1919" i="34" s="1"/>
  <c r="E2792" i="34"/>
  <c r="F2792" i="34" s="1"/>
  <c r="E658" i="34"/>
  <c r="F658" i="34" s="1"/>
  <c r="E2360" i="34"/>
  <c r="F2360" i="34" s="1"/>
  <c r="E2549" i="34"/>
  <c r="F2549" i="34" s="1"/>
  <c r="E1831" i="34"/>
  <c r="F1831" i="34" s="1"/>
  <c r="E1566" i="34"/>
  <c r="F1566" i="34" s="1"/>
  <c r="E686" i="34"/>
  <c r="F686" i="34" s="1"/>
  <c r="E1701" i="34"/>
  <c r="F1701" i="34" s="1"/>
  <c r="E611" i="34"/>
  <c r="F611" i="34" s="1"/>
  <c r="E1693" i="34"/>
  <c r="F1693" i="34" s="1"/>
  <c r="E2748" i="34"/>
  <c r="F2748" i="34" s="1"/>
  <c r="E1788" i="34"/>
  <c r="F1788" i="34" s="1"/>
  <c r="E2281" i="34"/>
  <c r="F2281" i="34" s="1"/>
  <c r="E744" i="34"/>
  <c r="F744" i="34" s="1"/>
  <c r="E353" i="34"/>
  <c r="F353" i="34" s="1"/>
  <c r="E2232" i="34"/>
  <c r="F2232" i="34" s="1"/>
  <c r="E1802" i="34"/>
  <c r="F1802" i="34" s="1"/>
  <c r="E1730" i="34"/>
  <c r="F1730" i="34" s="1"/>
  <c r="E960" i="34"/>
  <c r="F960" i="34" s="1"/>
  <c r="E547" i="34"/>
  <c r="F547" i="34" s="1"/>
  <c r="E2565" i="34"/>
  <c r="F2565" i="34" s="1"/>
  <c r="E2390" i="34"/>
  <c r="F2390" i="34" s="1"/>
  <c r="E2057" i="34"/>
  <c r="F2057" i="34" s="1"/>
  <c r="E1452" i="34"/>
  <c r="F1452" i="34" s="1"/>
  <c r="E1650" i="34"/>
  <c r="F1650" i="34" s="1"/>
  <c r="E2288" i="34"/>
  <c r="F2288" i="34" s="1"/>
  <c r="E1658" i="34"/>
  <c r="F1658" i="34" s="1"/>
  <c r="E914" i="34"/>
  <c r="F914" i="34" s="1"/>
  <c r="E644" i="34"/>
  <c r="F644" i="34" s="1"/>
  <c r="E535" i="34"/>
  <c r="F535" i="34" s="1"/>
  <c r="E347" i="34"/>
  <c r="F347" i="34" s="1"/>
  <c r="E650" i="34"/>
  <c r="F650" i="34" s="1"/>
  <c r="E951" i="34"/>
  <c r="F951" i="34" s="1"/>
  <c r="E450" i="34"/>
  <c r="F450" i="34" s="1"/>
  <c r="E2566" i="34"/>
  <c r="F2566" i="34" s="1"/>
  <c r="E1796" i="34"/>
  <c r="F1796" i="34" s="1"/>
  <c r="E1724" i="34"/>
  <c r="F1724" i="34" s="1"/>
  <c r="E1427" i="34"/>
  <c r="F1427" i="34" s="1"/>
  <c r="E1433" i="34"/>
  <c r="F1433" i="34" s="1"/>
  <c r="E1105" i="34"/>
  <c r="F1105" i="34" s="1"/>
  <c r="E2577" i="34"/>
  <c r="F2577" i="34" s="1"/>
  <c r="E2386" i="34"/>
  <c r="F2386" i="34" s="1"/>
  <c r="E2766" i="34"/>
  <c r="F2766" i="34" s="1"/>
  <c r="E2789" i="34"/>
  <c r="F2789" i="34" s="1"/>
  <c r="E2439" i="34"/>
  <c r="F2439" i="34" s="1"/>
  <c r="E2200" i="34"/>
  <c r="F2200" i="34" s="1"/>
  <c r="E1723" i="34"/>
  <c r="F1723" i="34" s="1"/>
  <c r="E992" i="34"/>
  <c r="F992" i="34" s="1"/>
  <c r="E651" i="34"/>
  <c r="F651" i="34" s="1"/>
  <c r="E627" i="34"/>
  <c r="F627" i="34" s="1"/>
  <c r="E396" i="34"/>
  <c r="F396" i="34" s="1"/>
  <c r="E775" i="34"/>
  <c r="F775" i="34" s="1"/>
  <c r="E321" i="34"/>
  <c r="F321" i="34" s="1"/>
  <c r="E9" i="34"/>
  <c r="F9" i="34" s="1"/>
  <c r="E2354" i="34"/>
  <c r="F2354" i="34" s="1"/>
  <c r="E2507" i="34"/>
  <c r="F2507" i="34" s="1"/>
  <c r="E1091" i="34"/>
  <c r="F1091" i="34" s="1"/>
  <c r="E1677" i="34"/>
  <c r="F1677" i="34" s="1"/>
  <c r="E2715" i="34"/>
  <c r="F2715" i="34" s="1"/>
  <c r="E1493" i="34"/>
  <c r="F1493" i="34" s="1"/>
  <c r="E2801" i="34"/>
  <c r="F2801" i="34" s="1"/>
  <c r="E2142" i="34"/>
  <c r="F2142" i="34" s="1"/>
  <c r="E1089" i="34"/>
  <c r="F1089" i="34" s="1"/>
  <c r="E711" i="34"/>
  <c r="F711" i="34" s="1"/>
  <c r="E154" i="34"/>
  <c r="F154" i="34" s="1"/>
  <c r="E2502" i="34"/>
  <c r="F2502" i="34" s="1"/>
  <c r="E160" i="34"/>
  <c r="F160" i="34" s="1"/>
  <c r="E530" i="34"/>
  <c r="F530" i="34" s="1"/>
  <c r="E1414" i="34"/>
  <c r="F1414" i="34" s="1"/>
  <c r="E670" i="34"/>
  <c r="F670" i="34" s="1"/>
  <c r="E2659" i="34"/>
  <c r="F2659" i="34" s="1"/>
  <c r="E2783" i="34"/>
  <c r="F2783" i="34" s="1"/>
  <c r="E2503" i="34"/>
  <c r="F2503" i="34" s="1"/>
  <c r="E2366" i="34"/>
  <c r="F2366" i="34" s="1"/>
  <c r="E1257" i="34"/>
  <c r="F1257" i="34" s="1"/>
  <c r="E1271" i="34"/>
  <c r="F1271" i="34" s="1"/>
  <c r="E563" i="34"/>
  <c r="F563" i="34" s="1"/>
  <c r="E2081" i="34"/>
  <c r="F2081" i="34" s="1"/>
  <c r="E2291" i="34"/>
  <c r="F2291" i="34" s="1"/>
  <c r="E665" i="34"/>
  <c r="F665" i="34" s="1"/>
  <c r="E503" i="34"/>
  <c r="F503" i="34" s="1"/>
  <c r="E2834" i="34"/>
  <c r="F2834" i="34" s="1"/>
  <c r="E2603" i="34"/>
  <c r="F2603" i="34" s="1"/>
  <c r="E168" i="34"/>
  <c r="F168" i="34" s="1"/>
  <c r="E1561" i="34"/>
  <c r="F1561" i="34" s="1"/>
  <c r="E1145" i="34"/>
  <c r="F1145" i="34" s="1"/>
  <c r="E2324" i="34"/>
  <c r="F2324" i="34" s="1"/>
  <c r="E1407" i="34"/>
  <c r="F1407" i="34" s="1"/>
  <c r="E558" i="34"/>
  <c r="F558" i="34" s="1"/>
  <c r="E430" i="34"/>
  <c r="F430" i="34" s="1"/>
  <c r="E2065" i="34"/>
  <c r="F2065" i="34" s="1"/>
  <c r="E1179" i="34"/>
  <c r="F1179" i="34" s="1"/>
  <c r="E506" i="34"/>
  <c r="F506" i="34" s="1"/>
  <c r="E567" i="34"/>
  <c r="F567" i="34" s="1"/>
  <c r="E2407" i="34"/>
  <c r="F2407" i="34" s="1"/>
  <c r="E513" i="34"/>
  <c r="F513" i="34" s="1"/>
  <c r="E2351" i="34"/>
  <c r="F2351" i="34" s="1"/>
  <c r="E2042" i="34"/>
  <c r="F2042" i="34" s="1"/>
  <c r="E770" i="34"/>
  <c r="F770" i="34" s="1"/>
  <c r="E2796" i="34"/>
  <c r="F2796" i="34" s="1"/>
  <c r="E1915" i="34"/>
  <c r="F1915" i="34" s="1"/>
  <c r="E2763" i="34"/>
  <c r="F2763" i="34" s="1"/>
  <c r="E1860" i="34"/>
  <c r="F1860" i="34" s="1"/>
  <c r="E1390" i="34"/>
  <c r="F1390" i="34" s="1"/>
  <c r="E1474" i="34"/>
  <c r="F1474" i="34" s="1"/>
  <c r="E213" i="34"/>
  <c r="F213" i="34" s="1"/>
  <c r="E109" i="34"/>
  <c r="F109" i="34" s="1"/>
  <c r="E2592" i="34"/>
  <c r="F2592" i="34" s="1"/>
  <c r="E2076" i="34"/>
  <c r="F2076" i="34" s="1"/>
  <c r="E2063" i="34"/>
  <c r="F2063" i="34" s="1"/>
  <c r="E1626" i="34"/>
  <c r="F1626" i="34" s="1"/>
  <c r="E1043" i="34"/>
  <c r="F1043" i="34" s="1"/>
  <c r="E1130" i="34"/>
  <c r="F1130" i="34" s="1"/>
  <c r="E119" i="34"/>
  <c r="F119" i="34" s="1"/>
  <c r="E1518" i="34"/>
  <c r="F1518" i="34" s="1"/>
  <c r="E1007" i="34"/>
  <c r="F1007" i="34" s="1"/>
  <c r="E47" i="34"/>
  <c r="F47" i="34" s="1"/>
  <c r="E1056" i="34"/>
  <c r="F1056" i="34" s="1"/>
  <c r="E195" i="34"/>
  <c r="F195" i="34" s="1"/>
  <c r="E1311" i="34"/>
  <c r="F1311" i="34" s="1"/>
  <c r="E484" i="34"/>
  <c r="F484" i="34" s="1"/>
  <c r="E1598" i="34"/>
  <c r="F1598" i="34" s="1"/>
  <c r="E167" i="34"/>
  <c r="F167" i="34" s="1"/>
  <c r="E2341" i="34"/>
  <c r="F2341" i="34" s="1"/>
  <c r="E2249" i="34"/>
  <c r="F2249" i="34" s="1"/>
  <c r="E2744" i="34"/>
  <c r="F2744" i="34" s="1"/>
  <c r="E2471" i="34"/>
  <c r="F2471" i="34" s="1"/>
  <c r="E1649" i="34"/>
  <c r="F1649" i="34" s="1"/>
  <c r="E1099" i="34"/>
  <c r="F1099" i="34" s="1"/>
  <c r="E1759" i="34"/>
  <c r="F1759" i="34" s="1"/>
  <c r="E1686" i="34"/>
  <c r="F1686" i="34" s="1"/>
  <c r="E1016" i="34"/>
  <c r="F1016" i="34" s="1"/>
  <c r="E1191" i="34"/>
  <c r="F1191" i="34" s="1"/>
  <c r="E1041" i="34"/>
  <c r="F1041" i="34" s="1"/>
  <c r="E1112" i="34"/>
  <c r="F1112" i="34" s="1"/>
  <c r="E877" i="34"/>
  <c r="F877" i="34" s="1"/>
  <c r="E735" i="34"/>
  <c r="F735" i="34" s="1"/>
  <c r="E1142" i="34"/>
  <c r="F1142" i="34" s="1"/>
  <c r="E895" i="34"/>
  <c r="F895" i="34" s="1"/>
  <c r="E767" i="34"/>
  <c r="F767" i="34" s="1"/>
  <c r="E2293" i="34"/>
  <c r="F2293" i="34" s="1"/>
  <c r="E1922" i="34"/>
  <c r="F1922" i="34" s="1"/>
  <c r="E1644" i="34"/>
  <c r="F1644" i="34" s="1"/>
  <c r="E947" i="34"/>
  <c r="F947" i="34" s="1"/>
  <c r="E473" i="34"/>
  <c r="F473" i="34" s="1"/>
  <c r="E379" i="34"/>
  <c r="F379" i="34" s="1"/>
  <c r="E1025" i="34"/>
  <c r="F1025" i="34" s="1"/>
  <c r="E2835" i="34"/>
  <c r="F2835" i="34" s="1"/>
  <c r="E1594" i="34"/>
  <c r="F1594" i="34" s="1"/>
  <c r="E1003" i="34"/>
  <c r="F1003" i="34" s="1"/>
  <c r="E12" i="34"/>
  <c r="F12" i="34" s="1"/>
  <c r="E1593" i="34"/>
  <c r="F1593" i="34" s="1"/>
  <c r="E2215" i="34"/>
  <c r="F2215" i="34" s="1"/>
  <c r="E1151" i="34"/>
  <c r="F1151" i="34" s="1"/>
  <c r="E1014" i="34"/>
  <c r="F1014" i="34" s="1"/>
  <c r="E2829" i="34"/>
  <c r="F2829" i="34" s="1"/>
  <c r="E2757" i="34"/>
  <c r="F2757" i="34" s="1"/>
  <c r="E2685" i="34"/>
  <c r="F2685" i="34" s="1"/>
  <c r="E1902" i="34"/>
  <c r="F1902" i="34" s="1"/>
  <c r="E1775" i="34"/>
  <c r="F1775" i="34" s="1"/>
  <c r="E1146" i="34"/>
  <c r="F1146" i="34" s="1"/>
  <c r="E991" i="34"/>
  <c r="F991" i="34" s="1"/>
  <c r="E976" i="34"/>
  <c r="F976" i="34" s="1"/>
  <c r="E474" i="34"/>
  <c r="F474" i="34" s="1"/>
  <c r="E416" i="34"/>
  <c r="F416" i="34" s="1"/>
  <c r="E269" i="34"/>
  <c r="F269" i="34" s="1"/>
  <c r="E193" i="34"/>
  <c r="F193" i="34" s="1"/>
  <c r="E37" i="34"/>
  <c r="F37" i="34" s="1"/>
  <c r="E2723" i="34"/>
  <c r="F2723" i="34" s="1"/>
  <c r="E2133" i="34"/>
  <c r="F2133" i="34" s="1"/>
  <c r="E2222" i="34"/>
  <c r="F2222" i="34" s="1"/>
  <c r="E1969" i="34"/>
  <c r="F1969" i="34" s="1"/>
  <c r="E1771" i="34"/>
  <c r="F1771" i="34" s="1"/>
  <c r="E1543" i="34"/>
  <c r="F1543" i="34" s="1"/>
  <c r="E1435" i="34"/>
  <c r="F1435" i="34" s="1"/>
  <c r="E1037" i="34"/>
  <c r="F1037" i="34" s="1"/>
  <c r="E969" i="34"/>
  <c r="F969" i="34" s="1"/>
  <c r="E1026" i="34"/>
  <c r="F1026" i="34" s="1"/>
  <c r="E400" i="34"/>
  <c r="F400" i="34" s="1"/>
  <c r="E199" i="34"/>
  <c r="F199" i="34" s="1"/>
  <c r="E821" i="34"/>
  <c r="F821" i="34" s="1"/>
  <c r="E182" i="34"/>
  <c r="F182" i="34" s="1"/>
  <c r="E155" i="34"/>
  <c r="F155" i="34" s="1"/>
  <c r="E184" i="34"/>
  <c r="F184" i="34" s="1"/>
  <c r="E753" i="34"/>
  <c r="F753" i="34" s="1"/>
  <c r="E2653" i="34"/>
  <c r="F2653" i="34" s="1"/>
  <c r="E1705" i="34"/>
  <c r="F1705" i="34" s="1"/>
  <c r="E2823" i="34"/>
  <c r="F2823" i="34" s="1"/>
  <c r="E2459" i="34"/>
  <c r="F2459" i="34" s="1"/>
  <c r="E1607" i="34"/>
  <c r="F1607" i="34" s="1"/>
  <c r="E972" i="34"/>
  <c r="F972" i="34" s="1"/>
  <c r="E900" i="34"/>
  <c r="F900" i="34" s="1"/>
  <c r="E1129" i="34"/>
  <c r="F1129" i="34" s="1"/>
  <c r="E410" i="34"/>
  <c r="F410" i="34" s="1"/>
  <c r="E483" i="34"/>
  <c r="F483" i="34" s="1"/>
  <c r="E404" i="34"/>
  <c r="F404" i="34" s="1"/>
  <c r="E660" i="34"/>
  <c r="F660" i="34" s="1"/>
  <c r="E424" i="34"/>
  <c r="F424" i="34" s="1"/>
  <c r="E240" i="34"/>
  <c r="F240" i="34" s="1"/>
  <c r="E2813" i="34"/>
  <c r="F2813" i="34" s="1"/>
  <c r="E2203" i="34"/>
  <c r="F2203" i="34" s="1"/>
  <c r="E2061" i="34"/>
  <c r="F2061" i="34" s="1"/>
  <c r="E1305" i="34"/>
  <c r="F1305" i="34" s="1"/>
  <c r="E1107" i="34"/>
  <c r="F1107" i="34" s="1"/>
  <c r="E552" i="34"/>
  <c r="F552" i="34" s="1"/>
  <c r="E585" i="34"/>
  <c r="F585" i="34" s="1"/>
  <c r="E152" i="34"/>
  <c r="F152" i="34" s="1"/>
  <c r="E303" i="34"/>
  <c r="F303" i="34" s="1"/>
  <c r="E1053" i="34"/>
  <c r="F1053" i="34" s="1"/>
  <c r="E2266" i="34"/>
  <c r="F2266" i="34" s="1"/>
  <c r="E731" i="34"/>
  <c r="F731" i="34" s="1"/>
  <c r="E2660" i="34"/>
  <c r="F2660" i="34" s="1"/>
  <c r="E2447" i="34"/>
  <c r="F2447" i="34" s="1"/>
  <c r="E2352" i="34"/>
  <c r="F2352" i="34" s="1"/>
  <c r="E1961" i="34"/>
  <c r="F1961" i="34" s="1"/>
  <c r="E1859" i="34"/>
  <c r="F1859" i="34" s="1"/>
  <c r="E994" i="34"/>
  <c r="F994" i="34" s="1"/>
  <c r="E886" i="34"/>
  <c r="F886" i="34" s="1"/>
  <c r="E892" i="34"/>
  <c r="F892" i="34" s="1"/>
  <c r="E31" i="34"/>
  <c r="F31" i="34" s="1"/>
  <c r="E2832" i="34"/>
  <c r="F2832" i="34" s="1"/>
  <c r="E2515" i="34"/>
  <c r="F2515" i="34" s="1"/>
  <c r="E2403" i="34"/>
  <c r="F2403" i="34" s="1"/>
  <c r="E2808" i="34"/>
  <c r="F2808" i="34" s="1"/>
  <c r="E2652" i="34"/>
  <c r="F2652" i="34" s="1"/>
  <c r="E2315" i="34"/>
  <c r="F2315" i="34" s="1"/>
  <c r="E2011" i="34"/>
  <c r="F2011" i="34" s="1"/>
  <c r="E2267" i="34"/>
  <c r="F2267" i="34" s="1"/>
  <c r="E2339" i="34"/>
  <c r="F2339" i="34" s="1"/>
  <c r="E1572" i="34"/>
  <c r="F1572" i="34" s="1"/>
  <c r="E1134" i="34"/>
  <c r="F1134" i="34" s="1"/>
  <c r="E950" i="34"/>
  <c r="F950" i="34" s="1"/>
  <c r="E1199" i="34"/>
  <c r="F1199" i="34" s="1"/>
  <c r="E148" i="34"/>
  <c r="F148" i="34" s="1"/>
  <c r="E301" i="34"/>
  <c r="F301" i="34" s="1"/>
  <c r="E174" i="34"/>
  <c r="F174" i="34" s="1"/>
  <c r="E429" i="34"/>
  <c r="F429" i="34" s="1"/>
  <c r="E304" i="34"/>
  <c r="F304" i="34" s="1"/>
  <c r="E1955" i="34"/>
  <c r="F1955" i="34" s="1"/>
  <c r="E476" i="34"/>
  <c r="F476" i="34" s="1"/>
  <c r="E504" i="34"/>
  <c r="F504" i="34" s="1"/>
  <c r="E2820" i="34"/>
  <c r="F2820" i="34" s="1"/>
  <c r="E2247" i="34"/>
  <c r="F2247" i="34" s="1"/>
  <c r="E2530" i="34"/>
  <c r="F2530" i="34" s="1"/>
  <c r="E1778" i="34"/>
  <c r="F1778" i="34" s="1"/>
  <c r="E990" i="34"/>
  <c r="F990" i="34" s="1"/>
  <c r="E887" i="34"/>
  <c r="F887" i="34" s="1"/>
  <c r="E852" i="34"/>
  <c r="F852" i="34" s="1"/>
  <c r="E50" i="34"/>
  <c r="F50" i="34" s="1"/>
  <c r="E1873" i="34"/>
  <c r="F1873" i="34" s="1"/>
  <c r="E2177" i="34"/>
  <c r="F2177" i="34" s="1"/>
  <c r="E1719" i="34"/>
  <c r="F1719" i="34" s="1"/>
  <c r="E1319" i="34"/>
  <c r="F1319" i="34" s="1"/>
  <c r="E1110" i="34"/>
  <c r="F1110" i="34" s="1"/>
  <c r="E1335" i="34"/>
  <c r="F1335" i="34" s="1"/>
  <c r="E144" i="34"/>
  <c r="F144" i="34" s="1"/>
  <c r="E170" i="34"/>
  <c r="F170" i="34" s="1"/>
  <c r="E621" i="34"/>
  <c r="F621" i="34" s="1"/>
  <c r="E323" i="34"/>
  <c r="F323" i="34" s="1"/>
  <c r="E477" i="34"/>
  <c r="F477" i="34" s="1"/>
  <c r="E2682" i="34"/>
  <c r="F2682" i="34" s="1"/>
  <c r="E2299" i="34"/>
  <c r="F2299" i="34" s="1"/>
  <c r="E1656" i="34"/>
  <c r="F1656" i="34" s="1"/>
  <c r="E2767" i="34"/>
  <c r="F2767" i="34" s="1"/>
  <c r="E2818" i="34"/>
  <c r="F2818" i="34" s="1"/>
  <c r="E1842" i="34"/>
  <c r="F1842" i="34" s="1"/>
  <c r="E1949" i="34"/>
  <c r="F1949" i="34" s="1"/>
  <c r="E316" i="34"/>
  <c r="F316" i="34" s="1"/>
  <c r="E276" i="34"/>
  <c r="F276" i="34" s="1"/>
  <c r="E266" i="34"/>
  <c r="F266" i="34" s="1"/>
  <c r="E95" i="34"/>
  <c r="F95" i="34" s="1"/>
  <c r="E20" i="34"/>
  <c r="F20" i="34" s="1"/>
  <c r="E2395" i="34"/>
  <c r="F2395" i="34" s="1"/>
  <c r="E2437" i="34"/>
  <c r="F2437" i="34" s="1"/>
  <c r="E2326" i="34"/>
  <c r="F2326" i="34" s="1"/>
  <c r="E2054" i="34"/>
  <c r="F2054" i="34" s="1"/>
  <c r="E1597" i="34"/>
  <c r="F1597" i="34" s="1"/>
  <c r="E1104" i="34"/>
  <c r="F1104" i="34" s="1"/>
  <c r="E905" i="34"/>
  <c r="F905" i="34" s="1"/>
  <c r="E1282" i="34"/>
  <c r="F1282" i="34" s="1"/>
  <c r="E2334" i="34"/>
  <c r="F2334" i="34" s="1"/>
  <c r="E1766" i="34"/>
  <c r="F1766" i="34" s="1"/>
  <c r="E1174" i="34"/>
  <c r="F1174" i="34" s="1"/>
  <c r="E1672" i="34"/>
  <c r="F1672" i="34" s="1"/>
  <c r="E1188" i="34"/>
  <c r="F1188" i="34" s="1"/>
  <c r="E1172" i="34"/>
  <c r="F1172" i="34" s="1"/>
  <c r="E978" i="34"/>
  <c r="F978" i="34" s="1"/>
  <c r="E906" i="34"/>
  <c r="F906" i="34" s="1"/>
  <c r="E1096" i="34"/>
  <c r="F1096" i="34" s="1"/>
  <c r="E362" i="34"/>
  <c r="F362" i="34" s="1"/>
  <c r="E262" i="34"/>
  <c r="F262" i="34" s="1"/>
  <c r="E2228" i="34"/>
  <c r="F2228" i="34" s="1"/>
  <c r="E2180" i="34"/>
  <c r="F2180" i="34" s="1"/>
  <c r="E2221" i="34"/>
  <c r="F2221" i="34" s="1"/>
  <c r="E2143" i="34"/>
  <c r="F2143" i="34" s="1"/>
  <c r="E2028" i="34"/>
  <c r="F2028" i="34" s="1"/>
  <c r="E1251" i="34"/>
  <c r="F1251" i="34" s="1"/>
  <c r="E929" i="34"/>
  <c r="F929" i="34" s="1"/>
  <c r="E1373" i="34"/>
  <c r="F1373" i="34" s="1"/>
  <c r="E2194" i="34"/>
  <c r="F2194" i="34" s="1"/>
  <c r="E129" i="34"/>
  <c r="F129" i="34" s="1"/>
  <c r="E2197" i="34"/>
  <c r="F2197" i="34" s="1"/>
  <c r="E2772" i="34"/>
  <c r="F2772" i="34" s="1"/>
  <c r="E96" i="34"/>
  <c r="F96" i="34" s="1"/>
  <c r="E2540" i="34"/>
  <c r="F2540" i="34" s="1"/>
  <c r="E1875" i="34"/>
  <c r="F1875" i="34" s="1"/>
  <c r="E1865" i="34"/>
  <c r="F1865" i="34" s="1"/>
  <c r="E1907" i="34"/>
  <c r="F1907" i="34" s="1"/>
  <c r="E1546" i="34"/>
  <c r="F1546" i="34" s="1"/>
  <c r="E433" i="34"/>
  <c r="F433" i="34" s="1"/>
  <c r="E245" i="34"/>
  <c r="F245" i="34" s="1"/>
  <c r="E169" i="34"/>
  <c r="F169" i="34" s="1"/>
  <c r="E2705" i="34"/>
  <c r="F2705" i="34" s="1"/>
  <c r="E2730" i="34"/>
  <c r="F2730" i="34" s="1"/>
  <c r="E2455" i="34"/>
  <c r="F2455" i="34" s="1"/>
  <c r="E2236" i="34"/>
  <c r="F2236" i="34" s="1"/>
  <c r="E2167" i="34"/>
  <c r="F2167" i="34" s="1"/>
  <c r="E1470" i="34"/>
  <c r="F1470" i="34" s="1"/>
  <c r="E1387" i="34"/>
  <c r="F1387" i="34" s="1"/>
  <c r="E1163" i="34"/>
  <c r="F1163" i="34" s="1"/>
  <c r="E842" i="34"/>
  <c r="F842" i="34" s="1"/>
  <c r="E648" i="34"/>
  <c r="F648" i="34" s="1"/>
  <c r="E1197" i="34"/>
  <c r="F1197" i="34" s="1"/>
  <c r="E313" i="34"/>
  <c r="F313" i="34" s="1"/>
  <c r="E102" i="34"/>
  <c r="F102" i="34" s="1"/>
  <c r="E2749" i="34"/>
  <c r="F2749" i="34" s="1"/>
  <c r="E2774" i="34"/>
  <c r="F2774" i="34" s="1"/>
  <c r="E2534" i="34"/>
  <c r="F2534" i="34" s="1"/>
  <c r="E2417" i="34"/>
  <c r="F2417" i="34" s="1"/>
  <c r="E2376" i="34"/>
  <c r="F2376" i="34" s="1"/>
  <c r="E1896" i="34"/>
  <c r="F1896" i="34" s="1"/>
  <c r="E1881" i="34"/>
  <c r="F1881" i="34" s="1"/>
  <c r="E1805" i="34"/>
  <c r="F1805" i="34" s="1"/>
  <c r="E1661" i="34"/>
  <c r="F1661" i="34" s="1"/>
  <c r="E1234" i="34"/>
  <c r="F1234" i="34" s="1"/>
  <c r="E1376" i="34"/>
  <c r="F1376" i="34" s="1"/>
  <c r="E966" i="34"/>
  <c r="F966" i="34" s="1"/>
  <c r="E896" i="34"/>
  <c r="F896" i="34" s="1"/>
  <c r="E756" i="34"/>
  <c r="F756" i="34" s="1"/>
  <c r="E446" i="34"/>
  <c r="F446" i="34" s="1"/>
  <c r="E264" i="34"/>
  <c r="F264" i="34" s="1"/>
  <c r="E254" i="34"/>
  <c r="F254" i="34" s="1"/>
  <c r="E103" i="34"/>
  <c r="F103" i="34" s="1"/>
  <c r="E2583" i="34"/>
  <c r="F2583" i="34" s="1"/>
  <c r="E2381" i="34"/>
  <c r="F2381" i="34" s="1"/>
  <c r="E1380" i="34"/>
  <c r="F1380" i="34" s="1"/>
  <c r="E1410" i="34"/>
  <c r="F1410" i="34" s="1"/>
  <c r="E662" i="34"/>
  <c r="F662" i="34" s="1"/>
  <c r="E447" i="34"/>
  <c r="F447" i="34" s="1"/>
  <c r="E2840" i="34"/>
  <c r="F2840" i="34" s="1"/>
  <c r="E2450" i="34"/>
  <c r="F2450" i="34" s="1"/>
  <c r="E2393" i="34"/>
  <c r="F2393" i="34" s="1"/>
  <c r="E1890" i="34"/>
  <c r="F1890" i="34" s="1"/>
  <c r="E1727" i="34"/>
  <c r="F1727" i="34" s="1"/>
  <c r="E1558" i="34"/>
  <c r="F1558" i="34" s="1"/>
  <c r="E1006" i="34"/>
  <c r="F1006" i="34" s="1"/>
  <c r="E850" i="34"/>
  <c r="F850" i="34" s="1"/>
  <c r="E928" i="34"/>
  <c r="F928" i="34" s="1"/>
  <c r="E2573" i="34"/>
  <c r="F2573" i="34" s="1"/>
  <c r="E2398" i="34"/>
  <c r="F2398" i="34" s="1"/>
  <c r="E2115" i="34"/>
  <c r="F2115" i="34" s="1"/>
  <c r="E1674" i="34"/>
  <c r="F1674" i="34" s="1"/>
  <c r="E1767" i="34"/>
  <c r="F1767" i="34" s="1"/>
  <c r="E1675" i="34"/>
  <c r="F1675" i="34" s="1"/>
  <c r="E1548" i="34"/>
  <c r="F1548" i="34" s="1"/>
  <c r="E1359" i="34"/>
  <c r="F1359" i="34" s="1"/>
  <c r="E1259" i="34"/>
  <c r="F1259" i="34" s="1"/>
  <c r="E791" i="34"/>
  <c r="F791" i="34" s="1"/>
  <c r="E734" i="34"/>
  <c r="F734" i="34" s="1"/>
  <c r="E885" i="34"/>
  <c r="F885" i="34" s="1"/>
  <c r="E136" i="34"/>
  <c r="F136" i="34" s="1"/>
  <c r="E1939" i="34"/>
  <c r="F1939" i="34" s="1"/>
  <c r="E132" i="34"/>
  <c r="F132" i="34" s="1"/>
  <c r="E1841" i="34"/>
  <c r="F1841" i="34" s="1"/>
  <c r="E1475" i="34"/>
  <c r="F1475" i="34" s="1"/>
  <c r="E1396" i="34"/>
  <c r="F1396" i="34" s="1"/>
  <c r="E1220" i="34"/>
  <c r="F1220" i="34" s="1"/>
  <c r="E507" i="34"/>
  <c r="F507" i="34" s="1"/>
  <c r="E277" i="34"/>
  <c r="F277" i="34" s="1"/>
  <c r="E74" i="34"/>
  <c r="F74" i="34" s="1"/>
  <c r="E73" i="34"/>
  <c r="F73" i="34" s="1"/>
  <c r="E2556" i="34"/>
  <c r="F2556" i="34" s="1"/>
  <c r="E1809" i="34"/>
  <c r="F1809" i="34" s="1"/>
  <c r="E2296" i="34"/>
  <c r="F2296" i="34" s="1"/>
  <c r="E2077" i="34"/>
  <c r="F2077" i="34" s="1"/>
  <c r="E1592" i="34"/>
  <c r="F1592" i="34" s="1"/>
  <c r="E1062" i="34"/>
  <c r="F1062" i="34" s="1"/>
  <c r="E2013" i="34"/>
  <c r="F2013" i="34" s="1"/>
  <c r="E2824" i="34"/>
  <c r="F2824" i="34" s="1"/>
  <c r="E2800" i="34"/>
  <c r="F2800" i="34" s="1"/>
  <c r="E862" i="34"/>
  <c r="F862" i="34" s="1"/>
  <c r="E517" i="34"/>
  <c r="F517" i="34" s="1"/>
  <c r="E463" i="34"/>
  <c r="F463" i="34" s="1"/>
  <c r="E594" i="34"/>
  <c r="F594" i="34" s="1"/>
  <c r="E284" i="34"/>
  <c r="F284" i="34" s="1"/>
  <c r="E265" i="34"/>
  <c r="F265" i="34" s="1"/>
  <c r="E2496" i="34"/>
  <c r="F2496" i="34" s="1"/>
  <c r="E2665" i="34"/>
  <c r="F2665" i="34" s="1"/>
  <c r="E2505" i="34"/>
  <c r="F2505" i="34" s="1"/>
  <c r="E2501" i="34"/>
  <c r="F2501" i="34" s="1"/>
  <c r="E2551" i="34"/>
  <c r="F2551" i="34" s="1"/>
  <c r="E2541" i="34"/>
  <c r="F2541" i="34" s="1"/>
  <c r="E2547" i="34"/>
  <c r="F2547" i="34" s="1"/>
  <c r="E1765" i="34"/>
  <c r="F1765" i="34" s="1"/>
  <c r="E1779" i="34"/>
  <c r="F1779" i="34" s="1"/>
  <c r="E1307" i="34"/>
  <c r="F1307" i="34" s="1"/>
  <c r="E1483" i="34"/>
  <c r="F1483" i="34" s="1"/>
  <c r="E1175" i="34"/>
  <c r="F1175" i="34" s="1"/>
  <c r="E962" i="34"/>
  <c r="F962" i="34" s="1"/>
  <c r="E190" i="34"/>
  <c r="F190" i="34" s="1"/>
  <c r="E397" i="34"/>
  <c r="F397" i="34" s="1"/>
  <c r="E166" i="34"/>
  <c r="F166" i="34" s="1"/>
  <c r="E1933" i="34"/>
  <c r="F1933" i="34" s="1"/>
  <c r="E2030" i="34"/>
  <c r="F2030" i="34" s="1"/>
  <c r="E2806" i="34"/>
  <c r="F2806" i="34" s="1"/>
  <c r="E1814" i="34"/>
  <c r="F1814" i="34" s="1"/>
  <c r="E1742" i="34"/>
  <c r="F1742" i="34" s="1"/>
  <c r="E1654" i="34"/>
  <c r="F1654" i="34" s="1"/>
  <c r="E1562" i="34"/>
  <c r="F1562" i="34" s="1"/>
  <c r="E856" i="34"/>
  <c r="F856" i="34" s="1"/>
  <c r="E868" i="34"/>
  <c r="F868" i="34" s="1"/>
  <c r="E1397" i="34"/>
  <c r="F1397" i="34" s="1"/>
  <c r="E1132" i="34"/>
  <c r="F1132" i="34" s="1"/>
  <c r="E1375" i="34"/>
  <c r="F1375" i="34" s="1"/>
  <c r="E754" i="34"/>
  <c r="F754" i="34" s="1"/>
  <c r="E520" i="34"/>
  <c r="F520" i="34" s="1"/>
  <c r="E366" i="34"/>
  <c r="F366" i="34" s="1"/>
  <c r="E1297" i="34"/>
  <c r="F1297" i="34" s="1"/>
  <c r="E322" i="34"/>
  <c r="F322" i="34" s="1"/>
  <c r="E280" i="34"/>
  <c r="F280" i="34" s="1"/>
  <c r="E261" i="34"/>
  <c r="F261" i="34" s="1"/>
  <c r="E2493" i="34"/>
  <c r="F2493" i="34" s="1"/>
  <c r="E2375" i="34"/>
  <c r="F2375" i="34" s="1"/>
  <c r="E2357" i="34"/>
  <c r="F2357" i="34" s="1"/>
  <c r="E2233" i="34"/>
  <c r="F2233" i="34" s="1"/>
  <c r="E2514" i="34"/>
  <c r="F2514" i="34" s="1"/>
  <c r="E1794" i="34"/>
  <c r="F1794" i="34" s="1"/>
  <c r="E1753" i="34"/>
  <c r="F1753" i="34" s="1"/>
  <c r="E1127" i="34"/>
  <c r="F1127" i="34" s="1"/>
  <c r="E939" i="34"/>
  <c r="F939" i="34" s="1"/>
  <c r="E963" i="34"/>
  <c r="F963" i="34" s="1"/>
  <c r="E715" i="34"/>
  <c r="F715" i="34" s="1"/>
  <c r="E649" i="34"/>
  <c r="F649" i="34" s="1"/>
  <c r="E536" i="34"/>
  <c r="F536" i="34" s="1"/>
  <c r="E179" i="34"/>
  <c r="F179" i="34" s="1"/>
  <c r="E243" i="34"/>
  <c r="F243" i="34" s="1"/>
  <c r="E292" i="34"/>
  <c r="F292" i="34" s="1"/>
  <c r="E41" i="34"/>
  <c r="F41" i="34" s="1"/>
  <c r="E1801" i="34"/>
  <c r="F1801" i="34" s="1"/>
  <c r="E2688" i="34"/>
  <c r="F2688" i="34" s="1"/>
  <c r="E158" i="34"/>
  <c r="F158" i="34" s="1"/>
  <c r="E1265" i="34"/>
  <c r="F1265" i="34" s="1"/>
  <c r="E1651" i="34"/>
  <c r="F1651" i="34" s="1"/>
  <c r="E2441" i="34"/>
  <c r="F2441" i="34" s="1"/>
  <c r="E2694" i="34"/>
  <c r="F2694" i="34" s="1"/>
  <c r="E2219" i="34"/>
  <c r="F2219" i="34" s="1"/>
  <c r="E365" i="34"/>
  <c r="F365" i="34" s="1"/>
  <c r="E801" i="34"/>
  <c r="F801" i="34" s="1"/>
  <c r="E771" i="34"/>
  <c r="F771" i="34" s="1"/>
  <c r="E844" i="34"/>
  <c r="F844" i="34" s="1"/>
  <c r="E253" i="34"/>
  <c r="F253" i="34" s="1"/>
  <c r="E2336" i="34"/>
  <c r="F2336" i="34" s="1"/>
  <c r="E2014" i="34"/>
  <c r="F2014" i="34" s="1"/>
  <c r="E2314" i="34"/>
  <c r="F2314" i="34" s="1"/>
  <c r="E1155" i="34"/>
  <c r="F1155" i="34" s="1"/>
  <c r="E2423" i="34"/>
  <c r="F2423" i="34" s="1"/>
  <c r="E2596" i="34"/>
  <c r="F2596" i="34" s="1"/>
  <c r="E1938" i="34"/>
  <c r="F1938" i="34" s="1"/>
  <c r="E1866" i="34"/>
  <c r="F1866" i="34" s="1"/>
  <c r="E1810" i="34"/>
  <c r="F1810" i="34" s="1"/>
  <c r="E1619" i="34"/>
  <c r="F1619" i="34" s="1"/>
  <c r="E1613" i="34"/>
  <c r="F1613" i="34" s="1"/>
  <c r="E820" i="34"/>
  <c r="F820" i="34" s="1"/>
  <c r="E996" i="34"/>
  <c r="F996" i="34" s="1"/>
  <c r="E924" i="34"/>
  <c r="F924" i="34" s="1"/>
  <c r="E592" i="34"/>
  <c r="F592" i="34" s="1"/>
  <c r="E1574" i="34"/>
  <c r="F1574" i="34" s="1"/>
  <c r="E431" i="34"/>
  <c r="F431" i="34" s="1"/>
  <c r="E249" i="34"/>
  <c r="F249" i="34" s="1"/>
  <c r="E218" i="34"/>
  <c r="F218" i="34" s="1"/>
  <c r="E3" i="34"/>
  <c r="F3" i="34" s="1"/>
  <c r="G3" i="34" s="1"/>
  <c r="E2642" i="34"/>
  <c r="F2642" i="34" s="1"/>
  <c r="E2463" i="34"/>
  <c r="F2463" i="34" s="1"/>
  <c r="E2231" i="34"/>
  <c r="F2231" i="34" s="1"/>
  <c r="E2227" i="34"/>
  <c r="F2227" i="34" s="1"/>
  <c r="E2356" i="34"/>
  <c r="F2356" i="34" s="1"/>
  <c r="E1962" i="34"/>
  <c r="F1962" i="34" s="1"/>
  <c r="E1940" i="34"/>
  <c r="F1940" i="34" s="1"/>
  <c r="E1843" i="34"/>
  <c r="F1843" i="34" s="1"/>
  <c r="E1620" i="34"/>
  <c r="F1620" i="34" s="1"/>
  <c r="E1761" i="34"/>
  <c r="F1761" i="34" s="1"/>
  <c r="E1578" i="34"/>
  <c r="F1578" i="34" s="1"/>
  <c r="E1741" i="34"/>
  <c r="F1741" i="34" s="1"/>
  <c r="E1755" i="34"/>
  <c r="F1755" i="34" s="1"/>
  <c r="E1020" i="34"/>
  <c r="F1020" i="34" s="1"/>
  <c r="E1227" i="34"/>
  <c r="F1227" i="34" s="1"/>
  <c r="E998" i="34"/>
  <c r="F998" i="34" s="1"/>
  <c r="E1100" i="34"/>
  <c r="F1100" i="34" s="1"/>
  <c r="E684" i="34"/>
  <c r="F684" i="34" s="1"/>
  <c r="E460" i="34"/>
  <c r="F460" i="34" s="1"/>
  <c r="E215" i="34"/>
  <c r="F215" i="34" s="1"/>
  <c r="E393" i="34"/>
  <c r="F393" i="34" s="1"/>
  <c r="E120" i="34"/>
  <c r="F120" i="34" s="1"/>
  <c r="E2037" i="34"/>
  <c r="F2037" i="34" s="1"/>
  <c r="E1797" i="34"/>
  <c r="F1797" i="34" s="1"/>
  <c r="E1239" i="34"/>
  <c r="F1239" i="34" s="1"/>
  <c r="E2712" i="34"/>
  <c r="F2712" i="34" s="1"/>
  <c r="E480" i="34"/>
  <c r="F480" i="34" s="1"/>
  <c r="E1573" i="34"/>
  <c r="F1573" i="34" s="1"/>
  <c r="E911" i="34"/>
  <c r="F911" i="34" s="1"/>
  <c r="E1065" i="34"/>
  <c r="F1065" i="34" s="1"/>
  <c r="E217" i="34"/>
  <c r="F217" i="34" s="1"/>
  <c r="E508" i="34"/>
  <c r="F508" i="34" s="1"/>
  <c r="E2464" i="34"/>
  <c r="F2464" i="34" s="1"/>
  <c r="E2728" i="34"/>
  <c r="F2728" i="34" s="1"/>
  <c r="E2382" i="34"/>
  <c r="F2382" i="34" s="1"/>
  <c r="E2656" i="34"/>
  <c r="F2656" i="34" s="1"/>
  <c r="E2411" i="34"/>
  <c r="F2411" i="34" s="1"/>
  <c r="E1660" i="34"/>
  <c r="F1660" i="34" s="1"/>
  <c r="E1120" i="34"/>
  <c r="F1120" i="34" s="1"/>
  <c r="E565" i="34"/>
  <c r="F565" i="34" s="1"/>
  <c r="E428" i="34"/>
  <c r="F428" i="34" s="1"/>
  <c r="E682" i="34"/>
  <c r="F682" i="34" s="1"/>
  <c r="E260" i="34"/>
  <c r="F260" i="34" s="1"/>
  <c r="E2605" i="34"/>
  <c r="F2605" i="34" s="1"/>
  <c r="E2575" i="34"/>
  <c r="F2575" i="34" s="1"/>
  <c r="E2425" i="34"/>
  <c r="F2425" i="34" s="1"/>
  <c r="E2586" i="34"/>
  <c r="F2586" i="34" s="1"/>
  <c r="E2141" i="34"/>
  <c r="F2141" i="34" s="1"/>
  <c r="E1747" i="34"/>
  <c r="F1747" i="34" s="1"/>
  <c r="E1729" i="34"/>
  <c r="F1729" i="34" s="1"/>
  <c r="E1743" i="34"/>
  <c r="F1743" i="34" s="1"/>
  <c r="E1325" i="34"/>
  <c r="F1325" i="34" s="1"/>
  <c r="E1038" i="34"/>
  <c r="F1038" i="34" s="1"/>
  <c r="E883" i="34"/>
  <c r="F883" i="34" s="1"/>
  <c r="E890" i="34"/>
  <c r="F890" i="34" s="1"/>
  <c r="E128" i="34"/>
  <c r="F128" i="34" s="1"/>
  <c r="E36" i="34"/>
  <c r="F36" i="34" s="1"/>
  <c r="E1681" i="34"/>
  <c r="F1681" i="34" s="1"/>
  <c r="E1704" i="34"/>
  <c r="F1704" i="34" s="1"/>
  <c r="E1776" i="34"/>
  <c r="F1776" i="34" s="1"/>
  <c r="E2321" i="34"/>
  <c r="F2321" i="34" s="1"/>
  <c r="E2746" i="34"/>
  <c r="F2746" i="34" s="1"/>
  <c r="E1655" i="34"/>
  <c r="F1655" i="34" s="1"/>
  <c r="E901" i="34"/>
  <c r="F901" i="34" s="1"/>
  <c r="E338" i="34"/>
  <c r="F338" i="34" s="1"/>
  <c r="E1123" i="34"/>
  <c r="F1123" i="34" s="1"/>
  <c r="E1731" i="34"/>
  <c r="F1731" i="34" s="1"/>
  <c r="E1386" i="34"/>
  <c r="F1386" i="34" s="1"/>
  <c r="E1821" i="34"/>
  <c r="F1821" i="34" s="1"/>
  <c r="E2686" i="34"/>
  <c r="F2686" i="34" s="1"/>
  <c r="E2410" i="34"/>
  <c r="F2410" i="34" s="1"/>
  <c r="E2734" i="34"/>
  <c r="F2734" i="34" s="1"/>
  <c r="E1333" i="34"/>
  <c r="F1333" i="34" s="1"/>
  <c r="E1451" i="34"/>
  <c r="F1451" i="34" s="1"/>
  <c r="E2130" i="34"/>
  <c r="F2130" i="34" s="1"/>
  <c r="E1735" i="34"/>
  <c r="F1735" i="34" s="1"/>
  <c r="E1611" i="34"/>
  <c r="F1611" i="34" s="1"/>
  <c r="E1989" i="34"/>
  <c r="F1989" i="34" s="1"/>
  <c r="E1710" i="34"/>
  <c r="F1710" i="34" s="1"/>
  <c r="E1501" i="34"/>
  <c r="F1501" i="34" s="1"/>
  <c r="E989" i="34"/>
  <c r="F989" i="34" s="1"/>
  <c r="E1035" i="34"/>
  <c r="F1035" i="34" s="1"/>
  <c r="E402" i="34"/>
  <c r="F402" i="34" s="1"/>
  <c r="E714" i="34"/>
  <c r="F714" i="34" s="1"/>
  <c r="E83" i="34"/>
  <c r="F83" i="34" s="1"/>
  <c r="E2045" i="34"/>
  <c r="F2045" i="34" s="1"/>
  <c r="E2146" i="34"/>
  <c r="F2146" i="34" s="1"/>
  <c r="E2004" i="34"/>
  <c r="F2004" i="34" s="1"/>
  <c r="E1233" i="34"/>
  <c r="F1233" i="34" s="1"/>
  <c r="E271" i="34"/>
  <c r="F271" i="34" s="1"/>
  <c r="E1114" i="34"/>
  <c r="F1114" i="34" s="1"/>
  <c r="E874" i="34"/>
  <c r="F874" i="34" s="1"/>
  <c r="E544" i="34"/>
  <c r="F544" i="34" s="1"/>
  <c r="E613" i="34"/>
  <c r="F613" i="34" s="1"/>
  <c r="E700" i="34"/>
  <c r="F700" i="34" s="1"/>
  <c r="E997" i="34"/>
  <c r="F997" i="34" s="1"/>
  <c r="E273" i="34"/>
  <c r="F273" i="34" s="1"/>
  <c r="E6" i="34"/>
  <c r="F6" i="34" s="1"/>
  <c r="E34" i="34"/>
  <c r="F34" i="34" s="1"/>
  <c r="E2609" i="34"/>
  <c r="F2609" i="34" s="1"/>
  <c r="E2538" i="34"/>
  <c r="F2538" i="34" s="1"/>
  <c r="E2759" i="34"/>
  <c r="F2759" i="34" s="1"/>
  <c r="E2350" i="34"/>
  <c r="F2350" i="34" s="1"/>
  <c r="E2239" i="34"/>
  <c r="F2239" i="34" s="1"/>
  <c r="E2166" i="34"/>
  <c r="F2166" i="34" s="1"/>
  <c r="E2308" i="34"/>
  <c r="F2308" i="34" s="1"/>
  <c r="E2104" i="34"/>
  <c r="F2104" i="34" s="1"/>
  <c r="E1982" i="34"/>
  <c r="F1982" i="34" s="1"/>
  <c r="E1777" i="34"/>
  <c r="F1777" i="34" s="1"/>
  <c r="E1898" i="34"/>
  <c r="F1898" i="34" s="1"/>
  <c r="E1417" i="34"/>
  <c r="F1417" i="34" s="1"/>
  <c r="E1579" i="34"/>
  <c r="F1579" i="34" s="1"/>
  <c r="E851" i="34"/>
  <c r="F851" i="34" s="1"/>
  <c r="E591" i="34"/>
  <c r="F591" i="34" s="1"/>
  <c r="E299" i="34"/>
  <c r="F299" i="34" s="1"/>
  <c r="E163" i="34"/>
  <c r="F163" i="34" s="1"/>
  <c r="E192" i="34"/>
  <c r="F192" i="34" s="1"/>
  <c r="E33" i="34"/>
  <c r="F33" i="34" s="1"/>
  <c r="E938" i="34"/>
  <c r="F938" i="34" s="1"/>
  <c r="E335" i="34"/>
  <c r="F335" i="34" s="1"/>
  <c r="E2802" i="34"/>
  <c r="F2802" i="34" s="1"/>
  <c r="E690" i="34"/>
  <c r="F690" i="34" s="1"/>
  <c r="E492" i="34"/>
  <c r="F492" i="34" s="1"/>
  <c r="E1718" i="34"/>
  <c r="F1718" i="34" s="1"/>
  <c r="E1323" i="34"/>
  <c r="F1323" i="34" s="1"/>
  <c r="E1378" i="34"/>
  <c r="F1378" i="34" s="1"/>
  <c r="E667" i="34"/>
  <c r="F667" i="34" s="1"/>
  <c r="E2634" i="34"/>
  <c r="F2634" i="34" s="1"/>
  <c r="E2760" i="34"/>
  <c r="F2760" i="34" s="1"/>
  <c r="E1560" i="34"/>
  <c r="F1560" i="34" s="1"/>
  <c r="E2506" i="34"/>
  <c r="F2506" i="34" s="1"/>
  <c r="E2770" i="34"/>
  <c r="F2770" i="34" s="1"/>
  <c r="E2432" i="34"/>
  <c r="F2432" i="34" s="1"/>
  <c r="E2554" i="34"/>
  <c r="F2554" i="34" s="1"/>
  <c r="E1893" i="34"/>
  <c r="F1893" i="34" s="1"/>
  <c r="E1826" i="34"/>
  <c r="F1826" i="34" s="1"/>
  <c r="E1754" i="34"/>
  <c r="F1754" i="34" s="1"/>
  <c r="E1636" i="34"/>
  <c r="F1636" i="34" s="1"/>
  <c r="E1487" i="34"/>
  <c r="F1487" i="34" s="1"/>
  <c r="E766" i="34"/>
  <c r="F766" i="34" s="1"/>
  <c r="E2418" i="34"/>
  <c r="F2418" i="34" s="1"/>
  <c r="E2782" i="34"/>
  <c r="F2782" i="34" s="1"/>
  <c r="E1588" i="34"/>
  <c r="F1588" i="34" s="1"/>
  <c r="E1625" i="34"/>
  <c r="F1625" i="34" s="1"/>
  <c r="E1726" i="34"/>
  <c r="F1726" i="34" s="1"/>
  <c r="E1243" i="34"/>
  <c r="F1243" i="34" s="1"/>
  <c r="E1315" i="34"/>
  <c r="F1315" i="34" s="1"/>
  <c r="E1484" i="34"/>
  <c r="F1484" i="34" s="1"/>
  <c r="E1415" i="34"/>
  <c r="F1415" i="34" s="1"/>
  <c r="E1426" i="34"/>
  <c r="F1426" i="34" s="1"/>
  <c r="E541" i="34"/>
  <c r="F541" i="34" s="1"/>
  <c r="E1469" i="34"/>
  <c r="F1469" i="34" s="1"/>
  <c r="E2680" i="34"/>
  <c r="F2680" i="34" s="1"/>
  <c r="E2758" i="34"/>
  <c r="F2758" i="34" s="1"/>
  <c r="E2435" i="34"/>
  <c r="F2435" i="34" s="1"/>
  <c r="E2632" i="34"/>
  <c r="F2632" i="34" s="1"/>
  <c r="E1869" i="34"/>
  <c r="F1869" i="34" s="1"/>
  <c r="E1808" i="34"/>
  <c r="F1808" i="34" s="1"/>
  <c r="E1736" i="34"/>
  <c r="F1736" i="34" s="1"/>
  <c r="E1708" i="34"/>
  <c r="F1708" i="34" s="1"/>
  <c r="E1648" i="34"/>
  <c r="F1648" i="34" s="1"/>
  <c r="E1618" i="34"/>
  <c r="F1618" i="34" s="1"/>
  <c r="E1552" i="34"/>
  <c r="F1552" i="34" s="1"/>
  <c r="E1505" i="34"/>
  <c r="F1505" i="34" s="1"/>
  <c r="E1010" i="34"/>
  <c r="F1010" i="34" s="1"/>
  <c r="E1361" i="34"/>
  <c r="F1361" i="34" s="1"/>
  <c r="E2428" i="34"/>
  <c r="F2428" i="34" s="1"/>
  <c r="E1630" i="34"/>
  <c r="F1630" i="34" s="1"/>
  <c r="E1420" i="34"/>
  <c r="F1420" i="34" s="1"/>
  <c r="E880" i="34"/>
  <c r="F880" i="34" s="1"/>
  <c r="E1934" i="34"/>
  <c r="F1934" i="34" s="1"/>
  <c r="E1601" i="34"/>
  <c r="F1601" i="34" s="1"/>
  <c r="E274" i="34"/>
  <c r="F274" i="34" s="1"/>
  <c r="E1060" i="34"/>
  <c r="F1060" i="34" s="1"/>
  <c r="E2608" i="34"/>
  <c r="F2608" i="34" s="1"/>
  <c r="E1935" i="34"/>
  <c r="F1935" i="34" s="1"/>
  <c r="E1790" i="34"/>
  <c r="F1790" i="34" s="1"/>
  <c r="E1857" i="34"/>
  <c r="F1857" i="34" s="1"/>
  <c r="E1798" i="34"/>
  <c r="F1798" i="34" s="1"/>
  <c r="E1363" i="34"/>
  <c r="F1363" i="34" s="1"/>
  <c r="E1408" i="34"/>
  <c r="F1408" i="34" s="1"/>
  <c r="E268" i="34"/>
  <c r="F268" i="34" s="1"/>
  <c r="E2752" i="34"/>
  <c r="F2752" i="34" s="1"/>
  <c r="E2830" i="34"/>
  <c r="F2830" i="34" s="1"/>
  <c r="E2434" i="34"/>
  <c r="F2434" i="34" s="1"/>
  <c r="E2458" i="34"/>
  <c r="F2458" i="34" s="1"/>
  <c r="E2842" i="34"/>
  <c r="F2842" i="34" s="1"/>
  <c r="E1923" i="34"/>
  <c r="F1923" i="34" s="1"/>
  <c r="E1784" i="34"/>
  <c r="F1784" i="34" s="1"/>
  <c r="E1760" i="34"/>
  <c r="F1760" i="34" s="1"/>
  <c r="E1702" i="34"/>
  <c r="F1702" i="34" s="1"/>
  <c r="E1054" i="34"/>
  <c r="F1054" i="34" s="1"/>
  <c r="E1117" i="34"/>
  <c r="F1117" i="34" s="1"/>
  <c r="E589" i="34"/>
  <c r="F589" i="34" s="1"/>
  <c r="E452" i="34"/>
  <c r="F452" i="34" s="1"/>
  <c r="E1988" i="34"/>
  <c r="F1988" i="34" s="1"/>
  <c r="E138" i="34"/>
  <c r="F138" i="34" s="1"/>
  <c r="E1535" i="34"/>
  <c r="F1535" i="34" s="1"/>
  <c r="E1030" i="34"/>
  <c r="F1030" i="34" s="1"/>
  <c r="E2524" i="34"/>
  <c r="F2524" i="34" s="1"/>
  <c r="E2698" i="34"/>
  <c r="F2698" i="34" s="1"/>
  <c r="E2644" i="34"/>
  <c r="F2644" i="34" s="1"/>
  <c r="E2500" i="34"/>
  <c r="F2500" i="34" s="1"/>
  <c r="E1914" i="34"/>
  <c r="F1914" i="34" s="1"/>
  <c r="E1772" i="34"/>
  <c r="F1772" i="34" s="1"/>
  <c r="E1822" i="34"/>
  <c r="F1822" i="34" s="1"/>
  <c r="E1388" i="34"/>
  <c r="F1388" i="34" s="1"/>
  <c r="E1290" i="34"/>
  <c r="F1290" i="34" s="1"/>
  <c r="E1792" i="34"/>
  <c r="F1792" i="34" s="1"/>
  <c r="E1225" i="34"/>
  <c r="F1225" i="34" s="1"/>
  <c r="E1201" i="34"/>
  <c r="F1201" i="34" s="1"/>
  <c r="E1177" i="34"/>
  <c r="F1177" i="34" s="1"/>
  <c r="E1135" i="34"/>
  <c r="F1135" i="34" s="1"/>
  <c r="E2394" i="34"/>
  <c r="F2394" i="34" s="1"/>
  <c r="E1309" i="34"/>
  <c r="F1309" i="34" s="1"/>
  <c r="E1516" i="34"/>
  <c r="F1516" i="34" s="1"/>
  <c r="E434" i="34"/>
  <c r="F434" i="34" s="1"/>
  <c r="E1039" i="34"/>
  <c r="F1039" i="34" s="1"/>
  <c r="E760" i="34"/>
  <c r="F760" i="34" s="1"/>
  <c r="E736" i="34"/>
  <c r="F736" i="34" s="1"/>
  <c r="E354" i="34"/>
  <c r="F354" i="34" s="1"/>
  <c r="E2460" i="34"/>
  <c r="F2460" i="34" s="1"/>
  <c r="E2374" i="34"/>
  <c r="F2374" i="34" s="1"/>
  <c r="E2784" i="34"/>
  <c r="F2784" i="34" s="1"/>
  <c r="E2290" i="34"/>
  <c r="F2290" i="34" s="1"/>
  <c r="E2179" i="34"/>
  <c r="F2179" i="34" s="1"/>
  <c r="E1871" i="34"/>
  <c r="F1871" i="34" s="1"/>
  <c r="E2160" i="34"/>
  <c r="F2160" i="34" s="1"/>
  <c r="E2270" i="34"/>
  <c r="F2270" i="34" s="1"/>
  <c r="E1904" i="34"/>
  <c r="F1904" i="34" s="1"/>
  <c r="E1838" i="34"/>
  <c r="F1838" i="34" s="1"/>
  <c r="E1749" i="34"/>
  <c r="F1749" i="34" s="1"/>
  <c r="E1317" i="34"/>
  <c r="F1317" i="34" s="1"/>
  <c r="E1416" i="34"/>
  <c r="F1416" i="34" s="1"/>
  <c r="E1524" i="34"/>
  <c r="F1524" i="34" s="1"/>
  <c r="E1008" i="34"/>
  <c r="F1008" i="34" s="1"/>
  <c r="E1542" i="34"/>
  <c r="F1542" i="34" s="1"/>
  <c r="E1281" i="34"/>
  <c r="F1281" i="34" s="1"/>
  <c r="E1437" i="34"/>
  <c r="F1437" i="34" s="1"/>
  <c r="E1389" i="34"/>
  <c r="F1389" i="34" s="1"/>
  <c r="E861" i="34"/>
  <c r="F861" i="34" s="1"/>
  <c r="E1169" i="34"/>
  <c r="F1169" i="34" s="1"/>
  <c r="E741" i="34"/>
  <c r="F741" i="34" s="1"/>
  <c r="E1032" i="34"/>
  <c r="F1032" i="34" s="1"/>
  <c r="E691" i="34"/>
  <c r="F691" i="34" s="1"/>
  <c r="E590" i="34"/>
  <c r="F590" i="34" s="1"/>
  <c r="E319" i="34"/>
  <c r="F319" i="34" s="1"/>
  <c r="E126" i="34"/>
  <c r="F126" i="34" s="1"/>
  <c r="E65" i="34"/>
  <c r="F65" i="34" s="1"/>
  <c r="E90" i="34"/>
  <c r="F90" i="34" s="1"/>
  <c r="E748" i="34"/>
  <c r="F748" i="34" s="1"/>
  <c r="E248" i="34"/>
  <c r="F248" i="34" s="1"/>
  <c r="E225" i="34"/>
  <c r="F225" i="34" s="1"/>
  <c r="E24" i="34"/>
  <c r="F24" i="34" s="1"/>
  <c r="E2378" i="34"/>
  <c r="F2378" i="34" s="1"/>
  <c r="E2371" i="34"/>
  <c r="F2371" i="34" s="1"/>
  <c r="E1737" i="34"/>
  <c r="F1737" i="34" s="1"/>
  <c r="E1002" i="34"/>
  <c r="F1002" i="34" s="1"/>
  <c r="E1384" i="34"/>
  <c r="F1384" i="34" s="1"/>
  <c r="E1205" i="34"/>
  <c r="F1205" i="34" s="1"/>
  <c r="E524" i="34"/>
  <c r="F524" i="34" s="1"/>
  <c r="E727" i="34"/>
  <c r="F727" i="34" s="1"/>
  <c r="E531" i="34"/>
  <c r="F531" i="34" s="1"/>
  <c r="E53" i="34"/>
  <c r="F53" i="34" s="1"/>
  <c r="E688" i="34"/>
  <c r="F688" i="34" s="1"/>
  <c r="E244" i="34"/>
  <c r="F244" i="34" s="1"/>
  <c r="E529" i="34"/>
  <c r="F529" i="34" s="1"/>
  <c r="E449" i="34"/>
  <c r="F449" i="34" s="1"/>
  <c r="E2413" i="34"/>
  <c r="F2413" i="34" s="1"/>
  <c r="E2520" i="34"/>
  <c r="F2520" i="34" s="1"/>
  <c r="E2635" i="34"/>
  <c r="F2635" i="34" s="1"/>
  <c r="E1725" i="34"/>
  <c r="F1725" i="34" s="1"/>
  <c r="E1963" i="34"/>
  <c r="F1963" i="34" s="1"/>
  <c r="E1632" i="34"/>
  <c r="F1632" i="34" s="1"/>
  <c r="E1491" i="34"/>
  <c r="F1491" i="34" s="1"/>
  <c r="E1423" i="34"/>
  <c r="F1423" i="34" s="1"/>
  <c r="E534" i="34"/>
  <c r="F534" i="34" s="1"/>
  <c r="E1109" i="34"/>
  <c r="F1109" i="34" s="1"/>
  <c r="E953" i="34"/>
  <c r="F953" i="34" s="1"/>
  <c r="E501" i="34"/>
  <c r="F501" i="34" s="1"/>
  <c r="E1113" i="34"/>
  <c r="F1113" i="34" s="1"/>
  <c r="E614" i="34"/>
  <c r="F614" i="34" s="1"/>
  <c r="E708" i="34"/>
  <c r="F708" i="34" s="1"/>
  <c r="E738" i="34"/>
  <c r="F738" i="34" s="1"/>
  <c r="E489" i="34"/>
  <c r="F489" i="34" s="1"/>
  <c r="E191" i="34"/>
  <c r="F191" i="34" s="1"/>
  <c r="E40" i="34"/>
  <c r="F40" i="34" s="1"/>
  <c r="E294" i="34"/>
  <c r="F294" i="34" s="1"/>
  <c r="E259" i="34"/>
  <c r="F259" i="34" s="1"/>
  <c r="E327" i="34"/>
  <c r="F327" i="34" s="1"/>
  <c r="E440" i="34"/>
  <c r="F440" i="34" s="1"/>
  <c r="E676" i="34"/>
  <c r="F676" i="34" s="1"/>
  <c r="E718" i="34"/>
  <c r="F718" i="34" s="1"/>
  <c r="E413" i="34"/>
  <c r="F413" i="34" s="1"/>
  <c r="E257" i="34"/>
  <c r="F257" i="34" s="1"/>
  <c r="E39" i="34"/>
  <c r="F39" i="34" s="1"/>
  <c r="E5" i="34"/>
  <c r="F5" i="34" s="1"/>
  <c r="E2478" i="34"/>
  <c r="F2478" i="34" s="1"/>
  <c r="E2040" i="34"/>
  <c r="F2040" i="34" s="1"/>
  <c r="E2128" i="34"/>
  <c r="F2128" i="34" s="1"/>
  <c r="E2125" i="34"/>
  <c r="F2125" i="34" s="1"/>
  <c r="E1868" i="34"/>
  <c r="F1868" i="34" s="1"/>
  <c r="E2094" i="34"/>
  <c r="F2094" i="34" s="1"/>
  <c r="E1713" i="34"/>
  <c r="F1713" i="34" s="1"/>
  <c r="E1476" i="34"/>
  <c r="F1476" i="34" s="1"/>
  <c r="E1847" i="34"/>
  <c r="F1847" i="34" s="1"/>
  <c r="E1627" i="34"/>
  <c r="F1627" i="34" s="1"/>
  <c r="E1140" i="34"/>
  <c r="F1140" i="34" s="1"/>
  <c r="E1664" i="34"/>
  <c r="F1664" i="34" s="1"/>
  <c r="E1404" i="34"/>
  <c r="F1404" i="34" s="1"/>
  <c r="E1936" i="34"/>
  <c r="F1936" i="34" s="1"/>
  <c r="E981" i="34"/>
  <c r="F981" i="34" s="1"/>
  <c r="E1289" i="34"/>
  <c r="F1289" i="34" s="1"/>
  <c r="E629" i="34"/>
  <c r="F629" i="34" s="1"/>
  <c r="E2844" i="34"/>
  <c r="F2844" i="34" s="1"/>
  <c r="E15" i="34"/>
  <c r="F15" i="34" s="1"/>
  <c r="E230" i="34"/>
  <c r="F230" i="34" s="1"/>
  <c r="E84" i="34"/>
  <c r="F84" i="34" s="1"/>
  <c r="E2162" i="34"/>
  <c r="F2162" i="34" s="1"/>
  <c r="E1683" i="34"/>
  <c r="F1683" i="34" s="1"/>
  <c r="E1835" i="34"/>
  <c r="F1835" i="34" s="1"/>
  <c r="E1343" i="34"/>
  <c r="F1343" i="34" s="1"/>
  <c r="E999" i="34"/>
  <c r="F999" i="34" s="1"/>
  <c r="E1061" i="34"/>
  <c r="F1061" i="34" s="1"/>
  <c r="E519" i="34"/>
  <c r="F519" i="34" s="1"/>
  <c r="E1068" i="34"/>
  <c r="F1068" i="34" s="1"/>
  <c r="E848" i="34"/>
  <c r="F848" i="34" s="1"/>
  <c r="E329" i="34"/>
  <c r="F329" i="34" s="1"/>
  <c r="E45" i="34"/>
  <c r="F45" i="34" s="1"/>
  <c r="E59" i="34"/>
  <c r="F59" i="34" s="1"/>
  <c r="E223" i="34"/>
  <c r="F223" i="34" s="1"/>
  <c r="E63" i="34"/>
  <c r="F63" i="34" s="1"/>
  <c r="E419" i="34"/>
  <c r="F419" i="34" s="1"/>
  <c r="E2214" i="34"/>
  <c r="F2214" i="34" s="1"/>
  <c r="E1287" i="34"/>
  <c r="F1287" i="34" s="1"/>
  <c r="E823" i="34"/>
  <c r="F823" i="34" s="1"/>
  <c r="E562" i="34"/>
  <c r="F562" i="34" s="1"/>
  <c r="E422" i="34"/>
  <c r="F422" i="34" s="1"/>
  <c r="E332" i="34"/>
  <c r="F332" i="34" s="1"/>
  <c r="E407" i="34"/>
  <c r="F407" i="34" s="1"/>
  <c r="E93" i="34"/>
  <c r="F93" i="34" s="1"/>
  <c r="E2550" i="34"/>
  <c r="F2550" i="34" s="1"/>
  <c r="E2184" i="34"/>
  <c r="F2184" i="34" s="1"/>
  <c r="E2189" i="34"/>
  <c r="F2189" i="34" s="1"/>
  <c r="E2483" i="34"/>
  <c r="F2483" i="34" s="1"/>
  <c r="E2064" i="34"/>
  <c r="F2064" i="34" s="1"/>
  <c r="E2213" i="34"/>
  <c r="F2213" i="34" s="1"/>
  <c r="E2016" i="34"/>
  <c r="F2016" i="34" s="1"/>
  <c r="E2332" i="34"/>
  <c r="F2332" i="34" s="1"/>
  <c r="E1928" i="34"/>
  <c r="F1928" i="34" s="1"/>
  <c r="E2112" i="34"/>
  <c r="F2112" i="34" s="1"/>
  <c r="E1671" i="34"/>
  <c r="F1671" i="34" s="1"/>
  <c r="E2192" i="34"/>
  <c r="F2192" i="34" s="1"/>
  <c r="E1662" i="34"/>
  <c r="F1662" i="34" s="1"/>
  <c r="E1489" i="34"/>
  <c r="F1489" i="34" s="1"/>
  <c r="E1455" i="34"/>
  <c r="F1455" i="34" s="1"/>
  <c r="E1385" i="34"/>
  <c r="F1385" i="34" s="1"/>
  <c r="E1052" i="34"/>
  <c r="F1052" i="34" s="1"/>
  <c r="E1021" i="34"/>
  <c r="F1021" i="34" s="1"/>
  <c r="E1046" i="34"/>
  <c r="F1046" i="34" s="1"/>
  <c r="E743" i="34"/>
  <c r="F743" i="34" s="1"/>
  <c r="E602" i="34"/>
  <c r="F602" i="34" s="1"/>
  <c r="E1023" i="34"/>
  <c r="F1023" i="34" s="1"/>
  <c r="E496" i="34"/>
  <c r="F496" i="34" s="1"/>
  <c r="E769" i="34"/>
  <c r="F769" i="34" s="1"/>
  <c r="E561" i="34"/>
  <c r="F561" i="34" s="1"/>
  <c r="E539" i="34"/>
  <c r="F539" i="34" s="1"/>
  <c r="E171" i="34"/>
  <c r="F171" i="34" s="1"/>
  <c r="E330" i="34"/>
  <c r="F330" i="34" s="1"/>
  <c r="E389" i="34"/>
  <c r="F389" i="34" s="1"/>
  <c r="E72" i="34"/>
  <c r="F72" i="34" s="1"/>
  <c r="E2568" i="34"/>
  <c r="F2568" i="34" s="1"/>
  <c r="E2369" i="34"/>
  <c r="F2369" i="34" s="1"/>
  <c r="E2485" i="34"/>
  <c r="F2485" i="34" s="1"/>
  <c r="E1695" i="34"/>
  <c r="F1695" i="34" s="1"/>
  <c r="E1882" i="34"/>
  <c r="F1882" i="34" s="1"/>
  <c r="E2302" i="34"/>
  <c r="F2302" i="34" s="1"/>
  <c r="E1453" i="34"/>
  <c r="F1453" i="34" s="1"/>
  <c r="E1596" i="34"/>
  <c r="F1596" i="34" s="1"/>
  <c r="E1689" i="34"/>
  <c r="F1689" i="34" s="1"/>
  <c r="E899" i="34"/>
  <c r="F899" i="34" s="1"/>
  <c r="E1121" i="34"/>
  <c r="F1121" i="34" s="1"/>
  <c r="E500" i="34"/>
  <c r="F500" i="34" s="1"/>
  <c r="E204" i="34"/>
  <c r="F204" i="34" s="1"/>
  <c r="E414" i="34"/>
  <c r="F414" i="34" s="1"/>
  <c r="E69" i="34"/>
  <c r="F69" i="34" s="1"/>
  <c r="E2159" i="34"/>
  <c r="F2159" i="34" s="1"/>
  <c r="E2196" i="34"/>
  <c r="F2196" i="34" s="1"/>
  <c r="E2479" i="34"/>
  <c r="F2479" i="34" s="1"/>
  <c r="E2345" i="34"/>
  <c r="F2345" i="34" s="1"/>
  <c r="E2059" i="34"/>
  <c r="F2059" i="34" s="1"/>
  <c r="E1874" i="34"/>
  <c r="F1874" i="34" s="1"/>
  <c r="E2086" i="34"/>
  <c r="F2086" i="34" s="1"/>
  <c r="E1699" i="34"/>
  <c r="F1699" i="34" s="1"/>
  <c r="E1405" i="34"/>
  <c r="F1405" i="34" s="1"/>
  <c r="E1585" i="34"/>
  <c r="F1585" i="34" s="1"/>
  <c r="E1381" i="34"/>
  <c r="F1381" i="34" s="1"/>
  <c r="E1587" i="34"/>
  <c r="F1587" i="34" s="1"/>
  <c r="E1031" i="34"/>
  <c r="F1031" i="34" s="1"/>
  <c r="E795" i="34"/>
  <c r="F795" i="34" s="1"/>
  <c r="E1080" i="34"/>
  <c r="F1080" i="34" s="1"/>
  <c r="E1011" i="34"/>
  <c r="F1011" i="34" s="1"/>
  <c r="E1495" i="34"/>
  <c r="F1495" i="34" s="1"/>
  <c r="E1263" i="34"/>
  <c r="F1263" i="34" s="1"/>
  <c r="E739" i="34"/>
  <c r="F739" i="34" s="1"/>
  <c r="E583" i="34"/>
  <c r="F583" i="34" s="1"/>
  <c r="E773" i="34"/>
  <c r="F773" i="34" s="1"/>
  <c r="E1013" i="34"/>
  <c r="F1013" i="34" s="1"/>
  <c r="E405" i="34"/>
  <c r="F405" i="34" s="1"/>
  <c r="E130" i="34"/>
  <c r="F130" i="34" s="1"/>
  <c r="E275" i="34"/>
  <c r="F275" i="34" s="1"/>
  <c r="E79" i="34"/>
  <c r="F79" i="34" s="1"/>
  <c r="E1285" i="34"/>
  <c r="F1285" i="34" s="1"/>
  <c r="E487" i="34"/>
  <c r="F487" i="34" s="1"/>
  <c r="E281" i="34"/>
  <c r="F281" i="34" s="1"/>
  <c r="E2338" i="34"/>
  <c r="F2338" i="34" s="1"/>
  <c r="E2814" i="34"/>
  <c r="F2814" i="34" s="1"/>
  <c r="E2557" i="34"/>
  <c r="F2557" i="34" s="1"/>
  <c r="E2344" i="34"/>
  <c r="F2344" i="34" s="1"/>
  <c r="E2629" i="34"/>
  <c r="F2629" i="34" s="1"/>
  <c r="E2610" i="34"/>
  <c r="F2610" i="34" s="1"/>
  <c r="E2555" i="34"/>
  <c r="F2555" i="34" s="1"/>
  <c r="E1603" i="34"/>
  <c r="F1603" i="34" s="1"/>
  <c r="E1800" i="34"/>
  <c r="F1800" i="34" s="1"/>
  <c r="E1687" i="34"/>
  <c r="F1687" i="34" s="1"/>
  <c r="E1959" i="34"/>
  <c r="F1959" i="34" s="1"/>
  <c r="E1886" i="34"/>
  <c r="F1886" i="34" s="1"/>
  <c r="E1819" i="34"/>
  <c r="F1819" i="34" s="1"/>
  <c r="E1241" i="34"/>
  <c r="F1241" i="34" s="1"/>
  <c r="E921" i="34"/>
  <c r="F921" i="34" s="1"/>
  <c r="E836" i="34"/>
  <c r="F836" i="34" s="1"/>
  <c r="E825" i="34"/>
  <c r="F825" i="34" s="1"/>
  <c r="E515" i="34"/>
  <c r="F515" i="34" s="1"/>
  <c r="E399" i="34"/>
  <c r="F399" i="34" s="1"/>
  <c r="E25" i="34"/>
  <c r="F25" i="34" s="1"/>
  <c r="E139" i="34"/>
  <c r="F139" i="34" s="1"/>
  <c r="E226" i="34"/>
  <c r="F226" i="34" s="1"/>
  <c r="E2724" i="34"/>
  <c r="F2724" i="34" s="1"/>
  <c r="E1773" i="34"/>
  <c r="F1773" i="34" s="1"/>
  <c r="E1663" i="34"/>
  <c r="F1663" i="34" s="1"/>
  <c r="E1441" i="34"/>
  <c r="F1441" i="34" s="1"/>
  <c r="E1567" i="34"/>
  <c r="F1567" i="34" s="1"/>
  <c r="E1530" i="34"/>
  <c r="F1530" i="34" s="1"/>
  <c r="E1411" i="34"/>
  <c r="F1411" i="34" s="1"/>
  <c r="E1017" i="34"/>
  <c r="F1017" i="34" s="1"/>
  <c r="E597" i="34"/>
  <c r="F597" i="34" s="1"/>
  <c r="E1044" i="34"/>
  <c r="F1044" i="34" s="1"/>
  <c r="E933" i="34"/>
  <c r="F933" i="34" s="1"/>
  <c r="E543" i="34"/>
  <c r="F543" i="34" s="1"/>
  <c r="E945" i="34"/>
  <c r="F945" i="34" s="1"/>
  <c r="E995" i="34"/>
  <c r="F995" i="34" s="1"/>
  <c r="E578" i="34"/>
  <c r="F578" i="34" s="1"/>
  <c r="E827" i="34"/>
  <c r="F827" i="34" s="1"/>
  <c r="E162" i="34"/>
  <c r="F162" i="34" s="1"/>
  <c r="E75" i="34"/>
  <c r="F75" i="34" s="1"/>
  <c r="E831" i="34"/>
  <c r="F831" i="34" s="1"/>
  <c r="E461" i="34"/>
  <c r="F461" i="34" s="1"/>
  <c r="E200" i="34"/>
  <c r="F200" i="34" s="1"/>
  <c r="E403" i="34"/>
  <c r="F403" i="34" s="1"/>
  <c r="L13" i="42"/>
  <c r="E13" i="42"/>
  <c r="L16" i="38"/>
  <c r="D16" i="38"/>
  <c r="E14" i="37"/>
  <c r="E15" i="41"/>
  <c r="E37" i="37"/>
  <c r="E36" i="36"/>
  <c r="E35" i="37"/>
  <c r="E34" i="37"/>
  <c r="E33" i="38"/>
  <c r="E32" i="37"/>
  <c r="E31" i="37"/>
  <c r="E30" i="37"/>
  <c r="E29" i="37"/>
  <c r="E28" i="37"/>
  <c r="E27" i="37"/>
  <c r="E26" i="35"/>
  <c r="E25" i="18"/>
  <c r="E24" i="35"/>
  <c r="E17" i="36"/>
  <c r="E23" i="36"/>
  <c r="E19" i="36"/>
  <c r="E11" i="36"/>
  <c r="L11" i="36"/>
  <c r="E18" i="40"/>
  <c r="D15" i="44"/>
  <c r="L15" i="44"/>
  <c r="D16" i="18"/>
  <c r="L16" i="18"/>
  <c r="E12" i="18"/>
  <c r="E10" i="45"/>
  <c r="BL23" i="8"/>
  <c r="E16" i="42"/>
  <c r="D17" i="18"/>
  <c r="L17" i="18"/>
  <c r="E5873" i="34"/>
  <c r="F5873" i="34" s="1"/>
  <c r="E6023" i="34"/>
  <c r="F6023" i="34" s="1"/>
  <c r="E5927" i="34"/>
  <c r="F5927" i="34" s="1"/>
  <c r="E5975" i="34"/>
  <c r="F5975" i="34" s="1"/>
  <c r="E5597" i="34"/>
  <c r="F5597" i="34" s="1"/>
  <c r="E5596" i="34"/>
  <c r="F5596" i="34" s="1"/>
  <c r="E5309" i="34"/>
  <c r="F5309" i="34" s="1"/>
  <c r="E5537" i="34"/>
  <c r="F5537" i="34" s="1"/>
  <c r="E5357" i="34"/>
  <c r="F5357" i="34" s="1"/>
  <c r="E5573" i="34"/>
  <c r="F5573" i="34" s="1"/>
  <c r="E5465" i="34"/>
  <c r="F5465" i="34" s="1"/>
  <c r="E5423" i="34"/>
  <c r="F5423" i="34" s="1"/>
  <c r="E5351" i="34"/>
  <c r="F5351" i="34" s="1"/>
  <c r="E5222" i="34"/>
  <c r="F5222" i="34" s="1"/>
  <c r="E4994" i="34"/>
  <c r="F4994" i="34" s="1"/>
  <c r="E5006" i="34"/>
  <c r="F5006" i="34" s="1"/>
  <c r="E5192" i="34"/>
  <c r="F5192" i="34" s="1"/>
  <c r="E4982" i="34"/>
  <c r="F4982" i="34" s="1"/>
  <c r="E5108" i="34"/>
  <c r="F5108" i="34" s="1"/>
  <c r="E4976" i="34"/>
  <c r="F4976" i="34" s="1"/>
  <c r="E4665" i="34"/>
  <c r="F4665" i="34" s="1"/>
  <c r="E4593" i="34"/>
  <c r="F4593" i="34" s="1"/>
  <c r="E5018" i="34"/>
  <c r="F5018" i="34" s="1"/>
  <c r="E4602" i="34"/>
  <c r="F4602" i="34" s="1"/>
  <c r="E4458" i="34"/>
  <c r="F4458" i="34" s="1"/>
  <c r="E4596" i="34"/>
  <c r="F4596" i="34" s="1"/>
  <c r="E4494" i="34"/>
  <c r="F4494" i="34" s="1"/>
  <c r="A12" i="39"/>
  <c r="B13" i="39"/>
  <c r="E14" i="42"/>
  <c r="E33" i="42"/>
  <c r="L17" i="40"/>
  <c r="D17" i="40"/>
  <c r="A12" i="35"/>
  <c r="B13" i="35"/>
  <c r="E13" i="38"/>
  <c r="E15" i="43"/>
  <c r="E38" i="37"/>
  <c r="E37" i="38"/>
  <c r="E36" i="38"/>
  <c r="E35" i="38"/>
  <c r="E33" i="37"/>
  <c r="E32" i="38"/>
  <c r="E31" i="40"/>
  <c r="E30" i="38"/>
  <c r="E29" i="38"/>
  <c r="E28" i="38"/>
  <c r="E27" i="38"/>
  <c r="E26" i="36"/>
  <c r="E25" i="35"/>
  <c r="E24" i="37"/>
  <c r="E17" i="35"/>
  <c r="E39" i="41"/>
  <c r="E11" i="37"/>
  <c r="L11" i="37"/>
  <c r="AI24" i="8"/>
  <c r="AH24" i="8"/>
  <c r="AG24" i="8"/>
  <c r="AE24" i="8"/>
  <c r="AC24" i="8"/>
  <c r="AB25" i="8"/>
  <c r="AF24" i="8"/>
  <c r="AD24" i="8"/>
  <c r="BO34" i="8"/>
  <c r="E20" i="43"/>
  <c r="D15" i="45"/>
  <c r="L15" i="45"/>
  <c r="L16" i="35"/>
  <c r="D16" i="35"/>
  <c r="E12" i="35"/>
  <c r="E10" i="18"/>
  <c r="BF40" i="8"/>
  <c r="E16" i="44"/>
  <c r="D17" i="36"/>
  <c r="L17" i="36"/>
  <c r="E5578" i="34"/>
  <c r="F5578" i="34" s="1"/>
  <c r="E5666" i="34"/>
  <c r="F5666" i="34" s="1"/>
  <c r="E5554" i="34"/>
  <c r="F5554" i="34" s="1"/>
  <c r="E5608" i="34"/>
  <c r="F5608" i="34" s="1"/>
  <c r="E5132" i="34"/>
  <c r="F5132" i="34" s="1"/>
  <c r="E4587" i="34"/>
  <c r="F4587" i="34" s="1"/>
  <c r="E3109" i="34"/>
  <c r="F3109" i="34" s="1"/>
  <c r="E32" i="43"/>
  <c r="A15" i="40"/>
  <c r="B16" i="40"/>
  <c r="E13" i="39"/>
  <c r="L13" i="39"/>
  <c r="E40" i="18"/>
  <c r="E14" i="38"/>
  <c r="E15" i="42"/>
  <c r="E38" i="39"/>
  <c r="E37" i="39"/>
  <c r="E36" i="39"/>
  <c r="E35" i="39"/>
  <c r="E34" i="39"/>
  <c r="E33" i="40"/>
  <c r="E32" i="39"/>
  <c r="E31" i="38"/>
  <c r="E30" i="39"/>
  <c r="E29" i="40"/>
  <c r="E28" i="39"/>
  <c r="E27" i="39"/>
  <c r="E26" i="38"/>
  <c r="E25" i="38"/>
  <c r="E24" i="36"/>
  <c r="E17" i="37"/>
  <c r="E39" i="42"/>
  <c r="E23" i="38"/>
  <c r="E22" i="37"/>
  <c r="E19" i="37"/>
  <c r="E11" i="38"/>
  <c r="E18" i="41"/>
  <c r="E20" i="45"/>
  <c r="D15" i="18"/>
  <c r="L15" i="18"/>
  <c r="L16" i="36"/>
  <c r="D16" i="36"/>
  <c r="L12" i="36"/>
  <c r="E12" i="36"/>
  <c r="E10" i="35"/>
  <c r="BH40" i="8"/>
  <c r="AK22" i="8"/>
  <c r="BK22" i="8"/>
  <c r="E16" i="43"/>
  <c r="L17" i="37"/>
  <c r="D17" i="37"/>
  <c r="BG40" i="8"/>
  <c r="E5672" i="34"/>
  <c r="F5672" i="34" s="1"/>
  <c r="E5642" i="34"/>
  <c r="F5642" i="34" s="1"/>
  <c r="E5471" i="34"/>
  <c r="F5471" i="34" s="1"/>
  <c r="E5291" i="34"/>
  <c r="F5291" i="34" s="1"/>
  <c r="E5453" i="34"/>
  <c r="F5453" i="34" s="1"/>
  <c r="E5144" i="34"/>
  <c r="F5144" i="34" s="1"/>
  <c r="E5072" i="34"/>
  <c r="F5072" i="34" s="1"/>
  <c r="E5048" i="34"/>
  <c r="F5048" i="34" s="1"/>
  <c r="E5321" i="34"/>
  <c r="F5321" i="34" s="1"/>
  <c r="E4446" i="34"/>
  <c r="F4446" i="34" s="1"/>
  <c r="E4632" i="34"/>
  <c r="F4632" i="34" s="1"/>
  <c r="E3650" i="34"/>
  <c r="F3650" i="34" s="1"/>
  <c r="E3411" i="34"/>
  <c r="F3411" i="34" s="1"/>
  <c r="E3339" i="34"/>
  <c r="F3339" i="34" s="1"/>
  <c r="E3267" i="34"/>
  <c r="F3267" i="34" s="1"/>
  <c r="E3195" i="34"/>
  <c r="F3195" i="34" s="1"/>
  <c r="E3051" i="34"/>
  <c r="F3051" i="34" s="1"/>
  <c r="E252" i="34"/>
  <c r="F252" i="34" s="1"/>
  <c r="E28" i="34"/>
  <c r="F28" i="34" s="1"/>
  <c r="B14" i="41"/>
  <c r="A13" i="41"/>
  <c r="L10" i="37"/>
  <c r="T12" i="18"/>
  <c r="S12" i="18"/>
  <c r="R12" i="18"/>
  <c r="A12" i="18"/>
  <c r="B13" i="18"/>
  <c r="U12" i="18"/>
  <c r="E21" i="40"/>
  <c r="E40" i="36"/>
  <c r="E14" i="39"/>
  <c r="E15" i="44"/>
  <c r="E38" i="40"/>
  <c r="E37" i="40"/>
  <c r="E36" i="40"/>
  <c r="E35" i="40"/>
  <c r="E34" i="40"/>
  <c r="E33" i="39"/>
  <c r="E32" i="40"/>
  <c r="E31" i="39"/>
  <c r="E30" i="40"/>
  <c r="E29" i="39"/>
  <c r="E28" i="40"/>
  <c r="E27" i="40"/>
  <c r="E26" i="37"/>
  <c r="E25" i="37"/>
  <c r="E24" i="38"/>
  <c r="E17" i="38"/>
  <c r="E39" i="43"/>
  <c r="E23" i="40"/>
  <c r="E22" i="38"/>
  <c r="E11" i="39"/>
  <c r="E18" i="43"/>
  <c r="E20" i="18"/>
  <c r="L15" i="36"/>
  <c r="D15" i="36"/>
  <c r="L16" i="37"/>
  <c r="D16" i="37"/>
  <c r="L12" i="37"/>
  <c r="E12" i="37"/>
  <c r="E10" i="36"/>
  <c r="E16" i="45"/>
  <c r="L17" i="35"/>
  <c r="D17" i="35"/>
  <c r="E5999" i="34"/>
  <c r="F5999" i="34" s="1"/>
  <c r="E5832" i="34"/>
  <c r="F5832" i="34" s="1"/>
  <c r="E5855" i="34"/>
  <c r="F5855" i="34" s="1"/>
  <c r="E5849" i="34"/>
  <c r="F5849" i="34" s="1"/>
  <c r="E5815" i="34"/>
  <c r="F5815" i="34" s="1"/>
  <c r="E5963" i="34"/>
  <c r="F5963" i="34" s="1"/>
  <c r="E5548" i="34"/>
  <c r="F5548" i="34" s="1"/>
  <c r="E5327" i="34"/>
  <c r="F5327" i="34" s="1"/>
  <c r="E5534" i="34"/>
  <c r="F5534" i="34" s="1"/>
  <c r="E5126" i="34"/>
  <c r="F5126" i="34" s="1"/>
  <c r="E4575" i="34"/>
  <c r="F4575" i="34" s="1"/>
  <c r="E4434" i="34"/>
  <c r="F4434" i="34" s="1"/>
  <c r="E4512" i="34"/>
  <c r="F4512" i="34" s="1"/>
  <c r="E4294" i="34"/>
  <c r="F4294" i="34" s="1"/>
  <c r="E4222" i="34"/>
  <c r="F4222" i="34" s="1"/>
  <c r="E4542" i="34"/>
  <c r="F4542" i="34" s="1"/>
  <c r="E4536" i="34"/>
  <c r="F4536" i="34" s="1"/>
  <c r="E3691" i="34"/>
  <c r="F3691" i="34" s="1"/>
  <c r="AJ22" i="8"/>
  <c r="BE40" i="8"/>
  <c r="L14" i="37"/>
  <c r="E21" i="41"/>
  <c r="E13" i="41"/>
  <c r="E40" i="38"/>
  <c r="E14" i="40"/>
  <c r="L14" i="40"/>
  <c r="E15" i="45"/>
  <c r="E38" i="41"/>
  <c r="E37" i="42"/>
  <c r="E36" i="41"/>
  <c r="E35" i="41"/>
  <c r="E34" i="41"/>
  <c r="E33" i="41"/>
  <c r="E32" i="41"/>
  <c r="E31" i="41"/>
  <c r="E30" i="44"/>
  <c r="E29" i="42"/>
  <c r="E28" i="43"/>
  <c r="E27" i="42"/>
  <c r="E26" i="39"/>
  <c r="E25" i="40"/>
  <c r="E24" i="39"/>
  <c r="E17" i="39"/>
  <c r="E39" i="44"/>
  <c r="E23" i="39"/>
  <c r="E22" i="40"/>
  <c r="E19" i="40"/>
  <c r="E11" i="40"/>
  <c r="E18" i="44"/>
  <c r="E20" i="35"/>
  <c r="L15" i="35"/>
  <c r="D15" i="35"/>
  <c r="D16" i="39"/>
  <c r="L16" i="39"/>
  <c r="E12" i="38"/>
  <c r="L12" i="38"/>
  <c r="E10" i="38"/>
  <c r="L10" i="38"/>
  <c r="BI40" i="8"/>
  <c r="E16" i="18"/>
  <c r="D17" i="38"/>
  <c r="L17" i="38"/>
  <c r="E5825" i="34"/>
  <c r="F5825" i="34" s="1"/>
  <c r="E5981" i="34"/>
  <c r="F5981" i="34" s="1"/>
  <c r="E5686" i="34"/>
  <c r="F5686" i="34" s="1"/>
  <c r="E5024" i="34"/>
  <c r="F5024" i="34" s="1"/>
  <c r="E4350" i="34"/>
  <c r="F4350" i="34" s="1"/>
  <c r="E4154" i="34"/>
  <c r="F4154" i="34" s="1"/>
  <c r="E2404" i="34"/>
  <c r="F2404" i="34" s="1"/>
  <c r="E2422" i="34"/>
  <c r="F2422" i="34" s="1"/>
  <c r="E4" i="34"/>
  <c r="F4" i="34" s="1"/>
  <c r="AK23" i="8"/>
  <c r="BK41" i="8" s="1"/>
  <c r="BH41" i="8"/>
  <c r="L13" i="43"/>
  <c r="E13" i="43"/>
  <c r="E38" i="43"/>
  <c r="E37" i="44"/>
  <c r="E35" i="44"/>
  <c r="E34" i="44"/>
  <c r="E33" i="43"/>
  <c r="E32" i="42"/>
  <c r="E30" i="42"/>
  <c r="E29" i="44"/>
  <c r="E27" i="44"/>
  <c r="E26" i="41"/>
  <c r="E25" i="41"/>
  <c r="E24" i="40"/>
  <c r="E17" i="41"/>
  <c r="AL52" i="8"/>
  <c r="BI24" i="8"/>
  <c r="BH24" i="8"/>
  <c r="BG24" i="8"/>
  <c r="BF24" i="8"/>
  <c r="BD24" i="8"/>
  <c r="BB25" i="8"/>
  <c r="BE24" i="8"/>
  <c r="BJ24" i="8" s="1"/>
  <c r="BP24" i="8" s="1"/>
  <c r="BC24" i="8"/>
  <c r="BL24" i="8" s="1"/>
  <c r="E23" i="41"/>
  <c r="E22" i="41"/>
  <c r="E19" i="42"/>
  <c r="E11" i="42"/>
  <c r="L11" i="42"/>
  <c r="E18" i="18"/>
  <c r="D15" i="40"/>
  <c r="L15" i="40"/>
  <c r="D16" i="40"/>
  <c r="L16" i="40"/>
  <c r="E12" i="39"/>
  <c r="E10" i="39"/>
  <c r="E16" i="36"/>
  <c r="D17" i="39"/>
  <c r="L17" i="39"/>
  <c r="E5933" i="34"/>
  <c r="F5933" i="34" s="1"/>
  <c r="E6039" i="34"/>
  <c r="F6039" i="34" s="1"/>
  <c r="E5820" i="34"/>
  <c r="F5820" i="34" s="1"/>
  <c r="E5806" i="34"/>
  <c r="F5806" i="34" s="1"/>
  <c r="E6017" i="34"/>
  <c r="F6017" i="34" s="1"/>
  <c r="E5903" i="34"/>
  <c r="F5903" i="34" s="1"/>
  <c r="E5515" i="34"/>
  <c r="F5515" i="34" s="1"/>
  <c r="E5602" i="34"/>
  <c r="F5602" i="34" s="1"/>
  <c r="E5501" i="34"/>
  <c r="F5501" i="34" s="1"/>
  <c r="E5429" i="34"/>
  <c r="F5429" i="34" s="1"/>
  <c r="E5120" i="34"/>
  <c r="F5120" i="34" s="1"/>
  <c r="E5030" i="34"/>
  <c r="F5030" i="34" s="1"/>
  <c r="E5459" i="34"/>
  <c r="F5459" i="34" s="1"/>
  <c r="E4276" i="34"/>
  <c r="F4276" i="34" s="1"/>
  <c r="E4204" i="34"/>
  <c r="F4204" i="34" s="1"/>
  <c r="E4332" i="34"/>
  <c r="F4332" i="34" s="1"/>
  <c r="E4656" i="34"/>
  <c r="F4656" i="34" s="1"/>
  <c r="E11" i="41"/>
  <c r="L11" i="41"/>
  <c r="L14" i="42"/>
  <c r="L13" i="44"/>
  <c r="E13" i="44"/>
  <c r="E40" i="41"/>
  <c r="E14" i="44"/>
  <c r="E15" i="36"/>
  <c r="E38" i="44"/>
  <c r="E37" i="43"/>
  <c r="E36" i="43"/>
  <c r="E35" i="43"/>
  <c r="E34" i="43"/>
  <c r="E33" i="44"/>
  <c r="E32" i="44"/>
  <c r="E31" i="43"/>
  <c r="E30" i="43"/>
  <c r="E29" i="43"/>
  <c r="E28" i="44"/>
  <c r="E27" i="43"/>
  <c r="E26" i="42"/>
  <c r="E25" i="42"/>
  <c r="E24" i="42"/>
  <c r="E17" i="42"/>
  <c r="E39" i="18"/>
  <c r="AL23" i="8"/>
  <c r="BL41" i="8" s="1"/>
  <c r="E23" i="42"/>
  <c r="E22" i="43"/>
  <c r="E19" i="43"/>
  <c r="E11" i="43"/>
  <c r="L11" i="43"/>
  <c r="E18" i="35"/>
  <c r="E20" i="38"/>
  <c r="L15" i="38"/>
  <c r="D15" i="38"/>
  <c r="D16" i="41"/>
  <c r="L16" i="41"/>
  <c r="E12" i="41"/>
  <c r="L12" i="41"/>
  <c r="E10" i="40"/>
  <c r="L10" i="40"/>
  <c r="E16" i="37"/>
  <c r="D17" i="41"/>
  <c r="L17" i="41"/>
  <c r="E5969" i="34"/>
  <c r="F5969" i="34" s="1"/>
  <c r="E6029" i="34"/>
  <c r="F6029" i="34" s="1"/>
  <c r="E5951" i="34"/>
  <c r="F5951" i="34" s="1"/>
  <c r="E5702" i="34"/>
  <c r="F5702" i="34" s="1"/>
  <c r="E5630" i="34"/>
  <c r="F5630" i="34" s="1"/>
  <c r="E5512" i="34"/>
  <c r="F5512" i="34" s="1"/>
  <c r="E5560" i="34"/>
  <c r="F5560" i="34" s="1"/>
  <c r="E5447" i="34"/>
  <c r="F5447" i="34" s="1"/>
  <c r="E5369" i="34"/>
  <c r="F5369" i="34" s="1"/>
  <c r="E5387" i="34"/>
  <c r="F5387" i="34" s="1"/>
  <c r="E5624" i="34"/>
  <c r="F5624" i="34" s="1"/>
  <c r="E5090" i="34"/>
  <c r="F5090" i="34" s="1"/>
  <c r="E5483" i="34"/>
  <c r="F5483" i="34" s="1"/>
  <c r="E5036" i="34"/>
  <c r="F5036" i="34" s="1"/>
  <c r="E5174" i="34"/>
  <c r="F5174" i="34" s="1"/>
  <c r="E4368" i="34"/>
  <c r="F4368" i="34" s="1"/>
  <c r="E4270" i="34"/>
  <c r="F4270" i="34" s="1"/>
  <c r="E4198" i="34"/>
  <c r="F4198" i="34" s="1"/>
  <c r="E4584" i="34"/>
  <c r="F4584" i="34" s="1"/>
  <c r="E40" i="40"/>
  <c r="L15" i="37"/>
  <c r="D15" i="37"/>
  <c r="E12" i="40"/>
  <c r="L12" i="40"/>
  <c r="E16" i="35"/>
  <c r="E40" i="43"/>
  <c r="L14" i="41"/>
  <c r="E40" i="45"/>
  <c r="E14" i="43"/>
  <c r="E15" i="37"/>
  <c r="E38" i="45"/>
  <c r="E37" i="45"/>
  <c r="E36" i="45"/>
  <c r="E35" i="45"/>
  <c r="E34" i="45"/>
  <c r="E33" i="45"/>
  <c r="E32" i="45"/>
  <c r="E31" i="45"/>
  <c r="E30" i="45"/>
  <c r="E29" i="45"/>
  <c r="E28" i="45"/>
  <c r="E27" i="45"/>
  <c r="E26" i="44"/>
  <c r="E25" i="43"/>
  <c r="E24" i="43"/>
  <c r="E17" i="43"/>
  <c r="E39" i="36"/>
  <c r="BP23" i="8"/>
  <c r="E23" i="44"/>
  <c r="E22" i="42"/>
  <c r="E19" i="44"/>
  <c r="E11" i="45"/>
  <c r="L11" i="45"/>
  <c r="E18" i="37"/>
  <c r="E20" i="40"/>
  <c r="D15" i="39"/>
  <c r="L15" i="39"/>
  <c r="L16" i="42"/>
  <c r="D16" i="42"/>
  <c r="E12" i="42"/>
  <c r="E10" i="42"/>
  <c r="G10" i="18"/>
  <c r="E16" i="38"/>
  <c r="D17" i="42"/>
  <c r="L17" i="42"/>
  <c r="E5807" i="34"/>
  <c r="F5807" i="34" s="1"/>
  <c r="E5915" i="34"/>
  <c r="F5915" i="34" s="1"/>
  <c r="E5545" i="34"/>
  <c r="F5545" i="34" s="1"/>
  <c r="E5567" i="34"/>
  <c r="F5567" i="34" s="1"/>
  <c r="E5708" i="34"/>
  <c r="F5708" i="34" s="1"/>
  <c r="E5636" i="34"/>
  <c r="F5636" i="34" s="1"/>
  <c r="E5570" i="34"/>
  <c r="F5570" i="34" s="1"/>
  <c r="E5678" i="34"/>
  <c r="F5678" i="34" s="1"/>
  <c r="E5614" i="34"/>
  <c r="F5614" i="34" s="1"/>
  <c r="E5489" i="34"/>
  <c r="F5489" i="34" s="1"/>
  <c r="E5417" i="34"/>
  <c r="F5417" i="34" s="1"/>
  <c r="E5363" i="34"/>
  <c r="F5363" i="34" s="1"/>
  <c r="E5156" i="34"/>
  <c r="F5156" i="34" s="1"/>
  <c r="E4482" i="34"/>
  <c r="F4482" i="34" s="1"/>
  <c r="E4548" i="34"/>
  <c r="F4548" i="34" s="1"/>
  <c r="E4264" i="34"/>
  <c r="F4264" i="34" s="1"/>
  <c r="E4192" i="34"/>
  <c r="F4192" i="34" s="1"/>
  <c r="E4590" i="34"/>
  <c r="F4590" i="34" s="1"/>
  <c r="E4572" i="34"/>
  <c r="F4572" i="34" s="1"/>
  <c r="E4644" i="34"/>
  <c r="F4644" i="34" s="1"/>
  <c r="E4620" i="34"/>
  <c r="F4620" i="34" s="1"/>
  <c r="E4138" i="34"/>
  <c r="F4138" i="34" s="1"/>
  <c r="E2416" i="34"/>
  <c r="F2416" i="34" s="1"/>
  <c r="B13" i="44"/>
  <c r="A12" i="44"/>
  <c r="A13" i="42"/>
  <c r="B14" i="42"/>
  <c r="E13" i="36"/>
  <c r="E15" i="38"/>
  <c r="AO52" i="8"/>
  <c r="E37" i="35"/>
  <c r="E36" i="18"/>
  <c r="E35" i="18"/>
  <c r="E34" i="18"/>
  <c r="E33" i="36"/>
  <c r="E32" i="18"/>
  <c r="E31" i="18"/>
  <c r="E30" i="18"/>
  <c r="E29" i="18"/>
  <c r="E28" i="18"/>
  <c r="E27" i="35"/>
  <c r="E26" i="43"/>
  <c r="E25" i="44"/>
  <c r="E24" i="44"/>
  <c r="E17" i="44"/>
  <c r="E39" i="37"/>
  <c r="E23" i="45"/>
  <c r="E22" i="45"/>
  <c r="E19" i="45"/>
  <c r="E11" i="44"/>
  <c r="E18" i="38"/>
  <c r="E20" i="39"/>
  <c r="D15" i="41"/>
  <c r="L15" i="41"/>
  <c r="L16" i="43"/>
  <c r="D16" i="43"/>
  <c r="E12" i="44"/>
  <c r="E10" i="41"/>
  <c r="AB45" i="8"/>
  <c r="E16" i="40"/>
  <c r="D17" i="43"/>
  <c r="L17" i="43"/>
  <c r="A14" i="45"/>
  <c r="B15" i="45"/>
  <c r="B14" i="38"/>
  <c r="A13" i="38"/>
  <c r="E21" i="35"/>
  <c r="E13" i="18"/>
  <c r="L13" i="18"/>
  <c r="E14" i="18"/>
  <c r="E15" i="39"/>
  <c r="E38" i="18"/>
  <c r="E37" i="18"/>
  <c r="E36" i="35"/>
  <c r="E35" i="35"/>
  <c r="E34" i="35"/>
  <c r="E33" i="18"/>
  <c r="E32" i="35"/>
  <c r="E31" i="35"/>
  <c r="E30" i="35"/>
  <c r="E29" i="36"/>
  <c r="E28" i="35"/>
  <c r="E27" i="18"/>
  <c r="E26" i="45"/>
  <c r="E25" i="45"/>
  <c r="E24" i="45"/>
  <c r="E17" i="45"/>
  <c r="E39" i="38"/>
  <c r="E23" i="35"/>
  <c r="E22" i="18"/>
  <c r="E19" i="18"/>
  <c r="E11" i="18"/>
  <c r="E18" i="36"/>
  <c r="AB8" i="8"/>
  <c r="E20" i="41"/>
  <c r="D15" i="42"/>
  <c r="L15" i="42"/>
  <c r="L16" i="44"/>
  <c r="D16" i="44"/>
  <c r="E12" i="43"/>
  <c r="E10" i="43"/>
  <c r="BL22" i="8"/>
  <c r="E16" i="39"/>
  <c r="AL22" i="8"/>
  <c r="L17" i="44"/>
  <c r="D17" i="44"/>
  <c r="E5867" i="34"/>
  <c r="F5867" i="34" s="1"/>
  <c r="E6005" i="34"/>
  <c r="F6005" i="34" s="1"/>
  <c r="E5945" i="34"/>
  <c r="F5945" i="34" s="1"/>
  <c r="E5897" i="34"/>
  <c r="F5897" i="34" s="1"/>
  <c r="E5684" i="34"/>
  <c r="F5684" i="34" s="1"/>
  <c r="E5626" i="34"/>
  <c r="F5626" i="34" s="1"/>
  <c r="E5558" i="34"/>
  <c r="F5558" i="34" s="1"/>
  <c r="E5297" i="34"/>
  <c r="F5297" i="34" s="1"/>
  <c r="E5381" i="34"/>
  <c r="F5381" i="34" s="1"/>
  <c r="E5477" i="34"/>
  <c r="F5477" i="34" s="1"/>
  <c r="E5393" i="34"/>
  <c r="F5393" i="34" s="1"/>
  <c r="E5084" i="34"/>
  <c r="F5084" i="34" s="1"/>
  <c r="E5000" i="34"/>
  <c r="F5000" i="34" s="1"/>
  <c r="E5066" i="34"/>
  <c r="F5066" i="34" s="1"/>
  <c r="E4722" i="34"/>
  <c r="F4722" i="34" s="1"/>
  <c r="E4506" i="34"/>
  <c r="F4506" i="34" s="1"/>
  <c r="E4500" i="34"/>
  <c r="F4500" i="34" s="1"/>
  <c r="E4386" i="34"/>
  <c r="F4386" i="34" s="1"/>
  <c r="E4470" i="34"/>
  <c r="F4470" i="34" s="1"/>
  <c r="E1138" i="34"/>
  <c r="F1138" i="34" s="1"/>
  <c r="E24" i="41"/>
  <c r="A14" i="43"/>
  <c r="B15" i="43"/>
  <c r="B13" i="37"/>
  <c r="A12" i="37"/>
  <c r="B13" i="36"/>
  <c r="A12" i="36"/>
  <c r="E13" i="35"/>
  <c r="L13" i="35"/>
  <c r="E15" i="40"/>
  <c r="E38" i="36"/>
  <c r="E37" i="36"/>
  <c r="E36" i="37"/>
  <c r="E35" i="36"/>
  <c r="E34" i="36"/>
  <c r="E33" i="35"/>
  <c r="E32" i="36"/>
  <c r="E31" i="36"/>
  <c r="E30" i="36"/>
  <c r="E29" i="35"/>
  <c r="E28" i="36"/>
  <c r="E27" i="36"/>
  <c r="E26" i="18"/>
  <c r="E25" i="36"/>
  <c r="E24" i="18"/>
  <c r="E17" i="18"/>
  <c r="K10" i="8"/>
  <c r="T9" i="8"/>
  <c r="J9" i="8"/>
  <c r="E39" i="39"/>
  <c r="E23" i="18"/>
  <c r="E22" i="35"/>
  <c r="E19" i="35"/>
  <c r="E11" i="35"/>
  <c r="L11" i="35"/>
  <c r="E18" i="39"/>
  <c r="E6036" i="34"/>
  <c r="F6036" i="34" s="1"/>
  <c r="E20" i="42"/>
  <c r="D15" i="43"/>
  <c r="L15" i="43"/>
  <c r="AJ23" i="8"/>
  <c r="BE41" i="8"/>
  <c r="L16" i="45"/>
  <c r="D16" i="45"/>
  <c r="E12" i="45"/>
  <c r="L12" i="45"/>
  <c r="E10" i="44"/>
  <c r="BJ22" i="8"/>
  <c r="E16" i="41"/>
  <c r="C18" i="45"/>
  <c r="C18" i="44"/>
  <c r="C18" i="42"/>
  <c r="C18" i="43"/>
  <c r="C18" i="40"/>
  <c r="C18" i="41"/>
  <c r="C18" i="37"/>
  <c r="C18" i="39"/>
  <c r="C18" i="38"/>
  <c r="C18" i="36"/>
  <c r="C18" i="35"/>
  <c r="C18" i="18"/>
  <c r="L15" i="8"/>
  <c r="M12" i="34"/>
  <c r="L17" i="45"/>
  <c r="D17" i="45"/>
  <c r="E6011" i="34"/>
  <c r="F6011" i="34" s="1"/>
  <c r="E5803" i="34"/>
  <c r="F5803" i="34" s="1"/>
  <c r="E5506" i="34"/>
  <c r="F5506" i="34" s="1"/>
  <c r="E5551" i="34"/>
  <c r="F5551" i="34" s="1"/>
  <c r="E5690" i="34"/>
  <c r="F5690" i="34" s="1"/>
  <c r="E5557" i="34"/>
  <c r="F5557" i="34" s="1"/>
  <c r="E5536" i="34"/>
  <c r="F5536" i="34" s="1"/>
  <c r="E5660" i="34"/>
  <c r="F5660" i="34" s="1"/>
  <c r="E5216" i="34"/>
  <c r="F5216" i="34" s="1"/>
  <c r="E5150" i="34"/>
  <c r="F5150" i="34" s="1"/>
  <c r="E5102" i="34"/>
  <c r="F5102" i="34" s="1"/>
  <c r="E4318" i="34"/>
  <c r="F4318" i="34" s="1"/>
  <c r="E4246" i="34"/>
  <c r="F4246" i="34" s="1"/>
  <c r="E4174" i="34"/>
  <c r="F4174" i="34" s="1"/>
  <c r="E4683" i="34"/>
  <c r="F4683" i="34" s="1"/>
  <c r="E4566" i="34"/>
  <c r="F4566" i="34" s="1"/>
  <c r="E4560" i="34"/>
  <c r="F4560" i="34" s="1"/>
  <c r="E4172" i="34"/>
  <c r="F4172" i="34" s="1"/>
  <c r="E4518" i="34"/>
  <c r="F4518" i="34" s="1"/>
  <c r="E4298" i="34"/>
  <c r="F4298" i="34" s="1"/>
  <c r="E3798" i="34"/>
  <c r="F3798" i="34" s="1"/>
  <c r="E3912" i="34"/>
  <c r="F3912" i="34" s="1"/>
  <c r="E3936" i="34"/>
  <c r="F3936" i="34" s="1"/>
  <c r="E3558" i="34"/>
  <c r="F3558" i="34" s="1"/>
  <c r="E3542" i="34"/>
  <c r="F3542" i="34" s="1"/>
  <c r="E3538" i="34"/>
  <c r="F3538" i="34" s="1"/>
  <c r="E3720" i="34"/>
  <c r="F3720" i="34" s="1"/>
  <c r="E3966" i="34"/>
  <c r="F3966" i="34" s="1"/>
  <c r="E3043" i="34"/>
  <c r="F3043" i="34" s="1"/>
  <c r="E2968" i="34"/>
  <c r="F2968" i="34" s="1"/>
  <c r="E2935" i="34"/>
  <c r="F2935" i="34" s="1"/>
  <c r="E3205" i="34"/>
  <c r="F3205" i="34" s="1"/>
  <c r="E2602" i="34"/>
  <c r="F2602" i="34" s="1"/>
  <c r="E2989" i="34"/>
  <c r="F2989" i="34" s="1"/>
  <c r="E2776" i="34"/>
  <c r="F2776" i="34" s="1"/>
  <c r="E2704" i="34"/>
  <c r="F2704" i="34" s="1"/>
  <c r="E2590" i="34"/>
  <c r="F2590" i="34" s="1"/>
  <c r="E1911" i="34"/>
  <c r="F1911" i="34" s="1"/>
  <c r="E1839" i="34"/>
  <c r="F1839" i="34" s="1"/>
  <c r="E1786" i="34"/>
  <c r="F1786" i="34" s="1"/>
  <c r="E1816" i="34"/>
  <c r="F1816" i="34" s="1"/>
  <c r="E1678" i="34"/>
  <c r="F1678" i="34" s="1"/>
  <c r="E1750" i="34"/>
  <c r="F1750" i="34" s="1"/>
  <c r="E1828" i="34"/>
  <c r="F1828" i="34" s="1"/>
  <c r="E1732" i="34"/>
  <c r="F1732" i="34" s="1"/>
  <c r="E1523" i="34"/>
  <c r="F1523" i="34" s="1"/>
  <c r="E1219" i="34"/>
  <c r="F1219" i="34" s="1"/>
  <c r="E1195" i="34"/>
  <c r="F1195" i="34" s="1"/>
  <c r="E1171" i="34"/>
  <c r="F1171" i="34" s="1"/>
  <c r="E1444" i="34"/>
  <c r="F1444" i="34" s="1"/>
  <c r="E984" i="34"/>
  <c r="F984" i="34" s="1"/>
  <c r="E912" i="34"/>
  <c r="F912" i="34" s="1"/>
  <c r="E1430" i="34"/>
  <c r="F1430" i="34" s="1"/>
  <c r="E1279" i="34"/>
  <c r="F1279" i="34" s="1"/>
  <c r="E694" i="34"/>
  <c r="F694" i="34" s="1"/>
  <c r="E706" i="34"/>
  <c r="F706" i="34" s="1"/>
  <c r="E973" i="34"/>
  <c r="F973" i="34" s="1"/>
  <c r="E383" i="34"/>
  <c r="F383" i="34" s="1"/>
  <c r="E377" i="34"/>
  <c r="F377" i="34" s="1"/>
  <c r="E326" i="34"/>
  <c r="F326" i="34" s="1"/>
  <c r="E401" i="34"/>
  <c r="F401" i="34" s="1"/>
  <c r="AN6" i="34"/>
  <c r="AM5" i="34"/>
  <c r="N8" i="34"/>
  <c r="L7" i="34"/>
  <c r="E8" i="34"/>
  <c r="F8" i="34" s="1"/>
  <c r="E4626" i="34"/>
  <c r="F4626" i="34" s="1"/>
  <c r="E4262" i="34"/>
  <c r="F4262" i="34" s="1"/>
  <c r="E4329" i="34"/>
  <c r="F4329" i="34" s="1"/>
  <c r="E4166" i="34"/>
  <c r="F4166" i="34" s="1"/>
  <c r="E3954" i="34"/>
  <c r="F3954" i="34" s="1"/>
  <c r="E3675" i="34"/>
  <c r="F3675" i="34" s="1"/>
  <c r="E3894" i="34"/>
  <c r="F3894" i="34" s="1"/>
  <c r="E3642" i="34"/>
  <c r="F3642" i="34" s="1"/>
  <c r="E3654" i="34"/>
  <c r="F3654" i="34" s="1"/>
  <c r="E3540" i="34"/>
  <c r="F3540" i="34" s="1"/>
  <c r="E3564" i="34"/>
  <c r="F3564" i="34" s="1"/>
  <c r="E3139" i="34"/>
  <c r="F3139" i="34" s="1"/>
  <c r="E2938" i="34"/>
  <c r="F2938" i="34" s="1"/>
  <c r="E2933" i="34"/>
  <c r="F2933" i="34" s="1"/>
  <c r="E3127" i="34"/>
  <c r="F3127" i="34" s="1"/>
  <c r="E3031" i="34"/>
  <c r="F3031" i="34" s="1"/>
  <c r="E1832" i="34"/>
  <c r="F1832" i="34" s="1"/>
  <c r="E1637" i="34"/>
  <c r="F1637" i="34" s="1"/>
  <c r="E1643" i="34"/>
  <c r="F1643" i="34" s="1"/>
  <c r="E1690" i="34"/>
  <c r="F1690" i="34" s="1"/>
  <c r="E1394" i="34"/>
  <c r="F1394" i="34" s="1"/>
  <c r="E1147" i="34"/>
  <c r="F1147" i="34" s="1"/>
  <c r="E1559" i="34"/>
  <c r="F1559" i="34" s="1"/>
  <c r="E1018" i="34"/>
  <c r="F1018" i="34" s="1"/>
  <c r="E1291" i="34"/>
  <c r="F1291" i="34" s="1"/>
  <c r="E568" i="34"/>
  <c r="F568" i="34" s="1"/>
  <c r="E949" i="34"/>
  <c r="F949" i="34" s="1"/>
  <c r="E570" i="34"/>
  <c r="F570" i="34" s="1"/>
  <c r="E1111" i="34"/>
  <c r="F1111" i="34" s="1"/>
  <c r="E550" i="34"/>
  <c r="F550" i="34" s="1"/>
  <c r="E371" i="34"/>
  <c r="F371" i="34" s="1"/>
  <c r="Y7" i="34"/>
  <c r="E3882" i="34"/>
  <c r="F3882" i="34" s="1"/>
  <c r="E3834" i="34"/>
  <c r="F3834" i="34" s="1"/>
  <c r="E4554" i="34"/>
  <c r="F4554" i="34" s="1"/>
  <c r="E3870" i="34"/>
  <c r="F3870" i="34" s="1"/>
  <c r="E3630" i="34"/>
  <c r="F3630" i="34" s="1"/>
  <c r="E4274" i="34"/>
  <c r="F4274" i="34" s="1"/>
  <c r="E3548" i="34"/>
  <c r="F3548" i="34" s="1"/>
  <c r="E2917" i="34"/>
  <c r="F2917" i="34" s="1"/>
  <c r="E2927" i="34"/>
  <c r="F2927" i="34" s="1"/>
  <c r="E2548" i="34"/>
  <c r="F2548" i="34" s="1"/>
  <c r="E2470" i="34"/>
  <c r="F2470" i="34" s="1"/>
  <c r="E2662" i="34"/>
  <c r="F2662" i="34" s="1"/>
  <c r="E2536" i="34"/>
  <c r="F2536" i="34" s="1"/>
  <c r="E2405" i="34"/>
  <c r="F2405" i="34" s="1"/>
  <c r="E2429" i="34"/>
  <c r="F2429" i="34" s="1"/>
  <c r="E1780" i="34"/>
  <c r="F1780" i="34" s="1"/>
  <c r="E1237" i="34"/>
  <c r="F1237" i="34" s="1"/>
  <c r="E1213" i="34"/>
  <c r="F1213" i="34" s="1"/>
  <c r="E1189" i="34"/>
  <c r="F1189" i="34" s="1"/>
  <c r="E1165" i="34"/>
  <c r="F1165" i="34" s="1"/>
  <c r="E1273" i="34"/>
  <c r="F1273" i="34" s="1"/>
  <c r="E961" i="34"/>
  <c r="F961" i="34" s="1"/>
  <c r="E358" i="34"/>
  <c r="F358" i="34" s="1"/>
  <c r="E526" i="34"/>
  <c r="F526" i="34" s="1"/>
  <c r="E443" i="34"/>
  <c r="F443" i="34" s="1"/>
  <c r="E232" i="34"/>
  <c r="F232" i="34" s="1"/>
  <c r="E216" i="34"/>
  <c r="F216" i="34" s="1"/>
  <c r="E238" i="34"/>
  <c r="F238" i="34" s="1"/>
  <c r="E4132" i="34"/>
  <c r="F4132" i="34" s="1"/>
  <c r="E3960" i="34"/>
  <c r="F3960" i="34" s="1"/>
  <c r="E3942" i="34"/>
  <c r="F3942" i="34" s="1"/>
  <c r="E3727" i="34"/>
  <c r="F3727" i="34" s="1"/>
  <c r="E3524" i="34"/>
  <c r="F3524" i="34" s="1"/>
  <c r="E3864" i="34"/>
  <c r="F3864" i="34" s="1"/>
  <c r="E3606" i="34"/>
  <c r="F3606" i="34" s="1"/>
  <c r="E3612" i="34"/>
  <c r="F3612" i="34" s="1"/>
  <c r="E2959" i="34"/>
  <c r="F2959" i="34" s="1"/>
  <c r="E2957" i="34"/>
  <c r="F2957" i="34" s="1"/>
  <c r="E3157" i="34"/>
  <c r="F3157" i="34" s="1"/>
  <c r="E2788" i="34"/>
  <c r="F2788" i="34" s="1"/>
  <c r="E2716" i="34"/>
  <c r="F2716" i="34" s="1"/>
  <c r="E2878" i="34"/>
  <c r="F2878" i="34" s="1"/>
  <c r="E2794" i="34"/>
  <c r="F2794" i="34" s="1"/>
  <c r="E2722" i="34"/>
  <c r="F2722" i="34" s="1"/>
  <c r="E2764" i="34"/>
  <c r="F2764" i="34" s="1"/>
  <c r="E2692" i="34"/>
  <c r="F2692" i="34" s="1"/>
  <c r="E2932" i="34"/>
  <c r="F2932" i="34" s="1"/>
  <c r="E2542" i="34"/>
  <c r="F2542" i="34" s="1"/>
  <c r="E2638" i="34"/>
  <c r="F2638" i="34" s="1"/>
  <c r="E2626" i="34"/>
  <c r="F2626" i="34" s="1"/>
  <c r="E1887" i="34"/>
  <c r="F1887" i="34" s="1"/>
  <c r="E1756" i="34"/>
  <c r="F1756" i="34" s="1"/>
  <c r="E1744" i="34"/>
  <c r="F1744" i="34" s="1"/>
  <c r="E1696" i="34"/>
  <c r="F1696" i="34" s="1"/>
  <c r="E1666" i="34"/>
  <c r="F1666" i="34" s="1"/>
  <c r="E1538" i="34"/>
  <c r="F1538" i="34" s="1"/>
  <c r="E471" i="34"/>
  <c r="F471" i="34" s="1"/>
  <c r="E889" i="34"/>
  <c r="F889" i="34" s="1"/>
  <c r="E664" i="34"/>
  <c r="F664" i="34" s="1"/>
  <c r="E346" i="34"/>
  <c r="F346" i="34" s="1"/>
  <c r="E212" i="34"/>
  <c r="F212" i="34" s="1"/>
  <c r="E105" i="34"/>
  <c r="F105" i="34" s="1"/>
  <c r="E7" i="34"/>
  <c r="F7" i="34" s="1"/>
  <c r="E4316" i="34"/>
  <c r="F4316" i="34" s="1"/>
  <c r="E4238" i="34"/>
  <c r="F4238" i="34" s="1"/>
  <c r="E4144" i="34"/>
  <c r="F4144" i="34" s="1"/>
  <c r="E4608" i="34"/>
  <c r="F4608" i="34" s="1"/>
  <c r="E3644" i="34"/>
  <c r="F3644" i="34" s="1"/>
  <c r="E3948" i="34"/>
  <c r="F3948" i="34" s="1"/>
  <c r="E4086" i="34"/>
  <c r="F4086" i="34" s="1"/>
  <c r="E4062" i="34"/>
  <c r="F4062" i="34" s="1"/>
  <c r="E4038" i="34"/>
  <c r="F4038" i="34" s="1"/>
  <c r="E4014" i="34"/>
  <c r="F4014" i="34" s="1"/>
  <c r="E3990" i="34"/>
  <c r="F3990" i="34" s="1"/>
  <c r="E3972" i="34"/>
  <c r="F3972" i="34" s="1"/>
  <c r="E3816" i="34"/>
  <c r="F3816" i="34" s="1"/>
  <c r="E3518" i="34"/>
  <c r="F3518" i="34" s="1"/>
  <c r="E3536" i="34"/>
  <c r="F3536" i="34" s="1"/>
  <c r="E3546" i="34"/>
  <c r="F3546" i="34" s="1"/>
  <c r="E2965" i="34"/>
  <c r="F2965" i="34" s="1"/>
  <c r="E3193" i="34"/>
  <c r="F3193" i="34" s="1"/>
  <c r="E3223" i="34"/>
  <c r="F3223" i="34" s="1"/>
  <c r="E2584" i="34"/>
  <c r="F2584" i="34" s="1"/>
  <c r="E2572" i="34"/>
  <c r="F2572" i="34" s="1"/>
  <c r="E2710" i="34"/>
  <c r="F2710" i="34" s="1"/>
  <c r="E2620" i="34"/>
  <c r="F2620" i="34" s="1"/>
  <c r="E1714" i="34"/>
  <c r="F1714" i="34" s="1"/>
  <c r="E1684" i="34"/>
  <c r="F1684" i="34" s="1"/>
  <c r="E1762" i="34"/>
  <c r="F1762" i="34" s="1"/>
  <c r="E1570" i="34"/>
  <c r="F1570" i="34" s="1"/>
  <c r="E1249" i="34"/>
  <c r="F1249" i="34" s="1"/>
  <c r="E1255" i="34"/>
  <c r="F1255" i="34" s="1"/>
  <c r="E1466" i="34"/>
  <c r="F1466" i="34" s="1"/>
  <c r="E1369" i="34"/>
  <c r="F1369" i="34" s="1"/>
  <c r="E1141" i="34"/>
  <c r="F1141" i="34" s="1"/>
  <c r="E1351" i="34"/>
  <c r="F1351" i="34" s="1"/>
  <c r="E538" i="34"/>
  <c r="F538" i="34" s="1"/>
  <c r="E455" i="34"/>
  <c r="F455" i="34" s="1"/>
  <c r="E425" i="34"/>
  <c r="F425" i="34" s="1"/>
  <c r="E214" i="34"/>
  <c r="F214" i="34" s="1"/>
  <c r="E318" i="34"/>
  <c r="F318" i="34" s="1"/>
  <c r="E4530" i="34"/>
  <c r="F4530" i="34" s="1"/>
  <c r="E4701" i="34"/>
  <c r="F4701" i="34" s="1"/>
  <c r="E4464" i="34"/>
  <c r="F4464" i="34" s="1"/>
  <c r="E4650" i="34"/>
  <c r="F4650" i="34" s="1"/>
  <c r="E4268" i="34"/>
  <c r="F4268" i="34" s="1"/>
  <c r="E4304" i="34"/>
  <c r="F4304" i="34" s="1"/>
  <c r="E3888" i="34"/>
  <c r="F3888" i="34" s="1"/>
  <c r="E3822" i="34"/>
  <c r="F3822" i="34" s="1"/>
  <c r="E3729" i="34"/>
  <c r="F3729" i="34" s="1"/>
  <c r="E3490" i="34"/>
  <c r="F3490" i="34" s="1"/>
  <c r="E3636" i="34"/>
  <c r="F3636" i="34" s="1"/>
  <c r="E3491" i="34"/>
  <c r="F3491" i="34" s="1"/>
  <c r="E3664" i="34"/>
  <c r="F3664" i="34" s="1"/>
  <c r="E3586" i="34"/>
  <c r="F3586" i="34" s="1"/>
  <c r="E3091" i="34"/>
  <c r="F3091" i="34" s="1"/>
  <c r="E2992" i="34"/>
  <c r="F2992" i="34" s="1"/>
  <c r="E2980" i="34"/>
  <c r="F2980" i="34" s="1"/>
  <c r="E2872" i="34"/>
  <c r="F2872" i="34" s="1"/>
  <c r="E2614" i="34"/>
  <c r="F2614" i="34" s="1"/>
  <c r="E2494" i="34"/>
  <c r="F2494" i="34" s="1"/>
  <c r="E2440" i="34"/>
  <c r="F2440" i="34" s="1"/>
  <c r="E2578" i="34"/>
  <c r="F2578" i="34" s="1"/>
  <c r="E2446" i="34"/>
  <c r="F2446" i="34" s="1"/>
  <c r="E2650" i="34"/>
  <c r="F2650" i="34" s="1"/>
  <c r="E2812" i="34"/>
  <c r="F2812" i="34" s="1"/>
  <c r="E2740" i="34"/>
  <c r="F2740" i="34" s="1"/>
  <c r="E2668" i="34"/>
  <c r="F2668" i="34" s="1"/>
  <c r="E2482" i="34"/>
  <c r="F2482" i="34" s="1"/>
  <c r="E1606" i="34"/>
  <c r="F1606" i="34" s="1"/>
  <c r="E1624" i="34"/>
  <c r="F1624" i="34" s="1"/>
  <c r="E1804" i="34"/>
  <c r="F1804" i="34" s="1"/>
  <c r="E1480" i="34"/>
  <c r="F1480" i="34" s="1"/>
  <c r="E1357" i="34"/>
  <c r="F1357" i="34" s="1"/>
  <c r="E1231" i="34"/>
  <c r="F1231" i="34" s="1"/>
  <c r="E1207" i="34"/>
  <c r="F1207" i="34" s="1"/>
  <c r="E1183" i="34"/>
  <c r="F1183" i="34" s="1"/>
  <c r="E1159" i="34"/>
  <c r="F1159" i="34" s="1"/>
  <c r="E1412" i="34"/>
  <c r="F1412" i="34" s="1"/>
  <c r="E1339" i="34"/>
  <c r="F1339" i="34" s="1"/>
  <c r="E948" i="34"/>
  <c r="F948" i="34" s="1"/>
  <c r="E1267" i="34"/>
  <c r="F1267" i="34" s="1"/>
  <c r="E1541" i="34"/>
  <c r="F1541" i="34" s="1"/>
  <c r="E610" i="34"/>
  <c r="F610" i="34" s="1"/>
  <c r="E468" i="34"/>
  <c r="F468" i="34" s="1"/>
  <c r="E601" i="34"/>
  <c r="F601" i="34" s="1"/>
  <c r="E437" i="34"/>
  <c r="F437" i="34" s="1"/>
  <c r="E228" i="34"/>
  <c r="F228" i="34" s="1"/>
  <c r="E220" i="34"/>
  <c r="F220" i="34" s="1"/>
  <c r="E4638" i="34"/>
  <c r="F4638" i="34" s="1"/>
  <c r="E4524" i="34"/>
  <c r="F4524" i="34" s="1"/>
  <c r="E4208" i="34"/>
  <c r="F4208" i="34" s="1"/>
  <c r="E4292" i="34"/>
  <c r="F4292" i="34" s="1"/>
  <c r="E4126" i="34"/>
  <c r="F4126" i="34" s="1"/>
  <c r="E3753" i="34"/>
  <c r="F3753" i="34" s="1"/>
  <c r="E3632" i="34"/>
  <c r="F3632" i="34" s="1"/>
  <c r="E3711" i="34"/>
  <c r="F3711" i="34" s="1"/>
  <c r="E3876" i="34"/>
  <c r="F3876" i="34" s="1"/>
  <c r="E3846" i="34"/>
  <c r="F3846" i="34" s="1"/>
  <c r="E3900" i="34"/>
  <c r="F3900" i="34" s="1"/>
  <c r="E3576" i="34"/>
  <c r="F3576" i="34" s="1"/>
  <c r="E3570" i="34"/>
  <c r="F3570" i="34" s="1"/>
  <c r="E3600" i="34"/>
  <c r="F3600" i="34" s="1"/>
  <c r="E3528" i="34"/>
  <c r="F3528" i="34" s="1"/>
  <c r="E4345" i="34"/>
  <c r="F4345" i="34" s="1"/>
  <c r="E3211" i="34"/>
  <c r="F3211" i="34" s="1"/>
  <c r="E2950" i="34"/>
  <c r="F2950" i="34" s="1"/>
  <c r="E2926" i="34"/>
  <c r="F2926" i="34" s="1"/>
  <c r="E3199" i="34"/>
  <c r="F3199" i="34" s="1"/>
  <c r="E3079" i="34"/>
  <c r="F3079" i="34" s="1"/>
  <c r="E2969" i="34"/>
  <c r="F2969" i="34" s="1"/>
  <c r="E2854" i="34"/>
  <c r="F2854" i="34" s="1"/>
  <c r="E2488" i="34"/>
  <c r="F2488" i="34" s="1"/>
  <c r="E1845" i="34"/>
  <c r="F1845" i="34" s="1"/>
  <c r="E1833" i="34"/>
  <c r="F1833" i="34" s="1"/>
  <c r="E1576" i="34"/>
  <c r="F1576" i="34" s="1"/>
  <c r="E940" i="34"/>
  <c r="F940" i="34" s="1"/>
  <c r="E616" i="34"/>
  <c r="F616" i="34" s="1"/>
  <c r="E742" i="34"/>
  <c r="F742" i="34" s="1"/>
  <c r="E4136" i="34"/>
  <c r="F4136" i="34" s="1"/>
  <c r="E4250" i="34"/>
  <c r="F4250" i="34" s="1"/>
  <c r="E4286" i="34"/>
  <c r="F4286" i="34" s="1"/>
  <c r="E4162" i="34"/>
  <c r="F4162" i="34" s="1"/>
  <c r="E3918" i="34"/>
  <c r="F3918" i="34" s="1"/>
  <c r="E4080" i="34"/>
  <c r="F4080" i="34" s="1"/>
  <c r="E4056" i="34"/>
  <c r="F4056" i="34" s="1"/>
  <c r="E4032" i="34"/>
  <c r="F4032" i="34" s="1"/>
  <c r="E4008" i="34"/>
  <c r="F4008" i="34" s="1"/>
  <c r="E3984" i="34"/>
  <c r="F3984" i="34" s="1"/>
  <c r="E3804" i="34"/>
  <c r="F3804" i="34" s="1"/>
  <c r="E3568" i="34"/>
  <c r="F3568" i="34" s="1"/>
  <c r="E3566" i="34"/>
  <c r="F3566" i="34" s="1"/>
  <c r="E3013" i="34"/>
  <c r="F3013" i="34" s="1"/>
  <c r="E3049" i="34"/>
  <c r="F3049" i="34" s="1"/>
  <c r="E3001" i="34"/>
  <c r="F3001" i="34" s="1"/>
  <c r="E2923" i="34"/>
  <c r="F2923" i="34" s="1"/>
  <c r="E2941" i="34"/>
  <c r="F2941" i="34" s="1"/>
  <c r="E2518" i="34"/>
  <c r="F2518" i="34" s="1"/>
  <c r="E1863" i="34"/>
  <c r="F1863" i="34" s="1"/>
  <c r="E2452" i="34"/>
  <c r="F2452" i="34" s="1"/>
  <c r="E1774" i="34"/>
  <c r="F1774" i="34" s="1"/>
  <c r="E1768" i="34"/>
  <c r="F1768" i="34" s="1"/>
  <c r="E1631" i="34"/>
  <c r="F1631" i="34" s="1"/>
  <c r="E1720" i="34"/>
  <c r="F1720" i="34" s="1"/>
  <c r="E1303" i="34"/>
  <c r="F1303" i="34" s="1"/>
  <c r="E1153" i="34"/>
  <c r="F1153" i="34" s="1"/>
  <c r="E1261" i="34"/>
  <c r="F1261" i="34" s="1"/>
  <c r="E936" i="34"/>
  <c r="F936" i="34" s="1"/>
  <c r="E1462" i="34"/>
  <c r="F1462" i="34" s="1"/>
  <c r="E1345" i="34"/>
  <c r="F1345" i="34" s="1"/>
  <c r="E1327" i="34"/>
  <c r="F1327" i="34" s="1"/>
  <c r="E913" i="34"/>
  <c r="F913" i="34" s="1"/>
  <c r="E514" i="34"/>
  <c r="F514" i="34" s="1"/>
  <c r="E937" i="34"/>
  <c r="F937" i="34" s="1"/>
  <c r="E985" i="34"/>
  <c r="F985" i="34" s="1"/>
  <c r="E334" i="34"/>
  <c r="F334" i="34" s="1"/>
  <c r="E598" i="34"/>
  <c r="F598" i="34" s="1"/>
  <c r="E395" i="34"/>
  <c r="F395" i="34" s="1"/>
  <c r="E577" i="34"/>
  <c r="F577" i="34" s="1"/>
  <c r="E224" i="34"/>
  <c r="F224" i="34" s="1"/>
  <c r="E350" i="34"/>
  <c r="F350" i="34" s="1"/>
  <c r="E3027" i="34"/>
  <c r="F3027" i="34" s="1"/>
  <c r="E3187" i="34"/>
  <c r="F3187" i="34" s="1"/>
  <c r="E3067" i="34"/>
  <c r="F3067" i="34" s="1"/>
  <c r="E3145" i="34"/>
  <c r="F3145" i="34" s="1"/>
  <c r="E1448" i="34"/>
  <c r="F1448" i="34" s="1"/>
  <c r="E1126" i="34"/>
  <c r="F1126" i="34" s="1"/>
  <c r="E1534" i="34"/>
  <c r="F1534" i="34" s="1"/>
  <c r="E712" i="34"/>
  <c r="F712" i="34" s="1"/>
  <c r="E1063" i="34"/>
  <c r="F1063" i="34" s="1"/>
  <c r="E1556" i="34"/>
  <c r="F1556" i="34" s="1"/>
  <c r="E1015" i="34"/>
  <c r="F1015" i="34" s="1"/>
  <c r="E634" i="34"/>
  <c r="F634" i="34" s="1"/>
  <c r="Y28" i="34"/>
  <c r="E2977" i="34"/>
  <c r="F2977" i="34" s="1"/>
  <c r="E4690" i="34"/>
  <c r="F4690" i="34" s="1"/>
  <c r="E4256" i="34"/>
  <c r="F4256" i="34" s="1"/>
  <c r="E4244" i="34"/>
  <c r="F4244" i="34" s="1"/>
  <c r="E4156" i="34"/>
  <c r="F4156" i="34" s="1"/>
  <c r="E4310" i="34"/>
  <c r="F4310" i="34" s="1"/>
  <c r="E4280" i="34"/>
  <c r="F4280" i="34" s="1"/>
  <c r="E4150" i="34"/>
  <c r="F4150" i="34" s="1"/>
  <c r="E3924" i="34"/>
  <c r="F3924" i="34" s="1"/>
  <c r="E3608" i="34"/>
  <c r="F3608" i="34" s="1"/>
  <c r="E3687" i="34"/>
  <c r="F3687" i="34" s="1"/>
  <c r="E4097" i="34"/>
  <c r="F4097" i="34" s="1"/>
  <c r="E3852" i="34"/>
  <c r="F3852" i="34" s="1"/>
  <c r="E4074" i="34"/>
  <c r="F4074" i="34" s="1"/>
  <c r="E4050" i="34"/>
  <c r="F4050" i="34" s="1"/>
  <c r="E4026" i="34"/>
  <c r="F4026" i="34" s="1"/>
  <c r="E4002" i="34"/>
  <c r="F4002" i="34" s="1"/>
  <c r="E3906" i="34"/>
  <c r="F3906" i="34" s="1"/>
  <c r="E3840" i="34"/>
  <c r="F3840" i="34" s="1"/>
  <c r="E3624" i="34"/>
  <c r="F3624" i="34" s="1"/>
  <c r="E3659" i="34"/>
  <c r="F3659" i="34" s="1"/>
  <c r="E3087" i="34"/>
  <c r="F3087" i="34" s="1"/>
  <c r="E3574" i="34"/>
  <c r="F3574" i="34" s="1"/>
  <c r="E3930" i="34"/>
  <c r="F3930" i="34" s="1"/>
  <c r="E3588" i="34"/>
  <c r="F3588" i="34" s="1"/>
  <c r="E3163" i="34"/>
  <c r="F3163" i="34" s="1"/>
  <c r="E2947" i="34"/>
  <c r="F2947" i="34" s="1"/>
  <c r="E2986" i="34"/>
  <c r="F2986" i="34" s="1"/>
  <c r="E2945" i="34"/>
  <c r="F2945" i="34" s="1"/>
  <c r="E2951" i="34"/>
  <c r="F2951" i="34" s="1"/>
  <c r="E2442" i="34"/>
  <c r="F2442" i="34" s="1"/>
  <c r="E2476" i="34"/>
  <c r="F2476" i="34" s="1"/>
  <c r="E2929" i="34"/>
  <c r="F2929" i="34" s="1"/>
  <c r="E2836" i="34"/>
  <c r="F2836" i="34" s="1"/>
  <c r="E2560" i="34"/>
  <c r="F2560" i="34" s="1"/>
  <c r="E2408" i="34"/>
  <c r="F2408" i="34" s="1"/>
  <c r="E2974" i="34"/>
  <c r="F2974" i="34" s="1"/>
  <c r="E2674" i="34"/>
  <c r="F2674" i="34" s="1"/>
  <c r="E1738" i="34"/>
  <c r="F1738" i="34" s="1"/>
  <c r="E1520" i="34"/>
  <c r="F1520" i="34" s="1"/>
  <c r="E988" i="34"/>
  <c r="F988" i="34" s="1"/>
  <c r="E916" i="34"/>
  <c r="F916" i="34" s="1"/>
  <c r="E1321" i="34"/>
  <c r="F1321" i="34" s="1"/>
  <c r="E1502" i="34"/>
  <c r="F1502" i="34" s="1"/>
  <c r="E1498" i="34"/>
  <c r="F1498" i="34" s="1"/>
  <c r="E1379" i="34"/>
  <c r="F1379" i="34" s="1"/>
  <c r="E925" i="34"/>
  <c r="F925" i="34" s="1"/>
  <c r="E624" i="34"/>
  <c r="F624" i="34" s="1"/>
  <c r="E574" i="34"/>
  <c r="F574" i="34" s="1"/>
  <c r="E342" i="34"/>
  <c r="F342" i="34" s="1"/>
  <c r="E618" i="34"/>
  <c r="F618" i="34" s="1"/>
  <c r="E724" i="34"/>
  <c r="F724" i="34" s="1"/>
  <c r="E553" i="34"/>
  <c r="F553" i="34" s="1"/>
  <c r="E236" i="34"/>
  <c r="F236" i="34" s="1"/>
  <c r="E16" i="34"/>
  <c r="F16" i="34" s="1"/>
  <c r="G4" i="34" l="1"/>
  <c r="G5" i="34" s="1"/>
  <c r="G6" i="34" s="1"/>
  <c r="G7" i="34" s="1"/>
  <c r="AL24" i="8"/>
  <c r="BL42" i="8" s="1"/>
  <c r="L18" i="39"/>
  <c r="D18" i="39"/>
  <c r="AB9" i="8"/>
  <c r="C47" i="11"/>
  <c r="BJ40" i="8"/>
  <c r="AP22" i="8"/>
  <c r="B14" i="18"/>
  <c r="U13" i="18"/>
  <c r="T13" i="18"/>
  <c r="S13" i="18"/>
  <c r="R13" i="18"/>
  <c r="A13" i="18"/>
  <c r="BF42" i="8"/>
  <c r="L18" i="37"/>
  <c r="D18" i="37"/>
  <c r="BL40" i="8"/>
  <c r="AI25" i="8"/>
  <c r="AH25" i="8"/>
  <c r="AG25" i="8"/>
  <c r="AE25" i="8"/>
  <c r="AC25" i="8"/>
  <c r="AB26" i="8"/>
  <c r="AF25" i="8"/>
  <c r="AD25" i="8"/>
  <c r="L18" i="41"/>
  <c r="D18" i="41"/>
  <c r="S9" i="8"/>
  <c r="BK40" i="8"/>
  <c r="D18" i="40"/>
  <c r="L18" i="40"/>
  <c r="T10" i="8"/>
  <c r="J10" i="8"/>
  <c r="K11" i="8"/>
  <c r="A15" i="43"/>
  <c r="B16" i="43"/>
  <c r="AJ24" i="8"/>
  <c r="BE42" i="8"/>
  <c r="D18" i="43"/>
  <c r="L18" i="43"/>
  <c r="A14" i="38"/>
  <c r="B15" i="38"/>
  <c r="AB46" i="8"/>
  <c r="BG42" i="8"/>
  <c r="D18" i="42"/>
  <c r="L18" i="42"/>
  <c r="A14" i="42"/>
  <c r="B15" i="42"/>
  <c r="BI25" i="8"/>
  <c r="BH25" i="8"/>
  <c r="BK25" i="8" s="1"/>
  <c r="BG25" i="8"/>
  <c r="BF25" i="8"/>
  <c r="BD25" i="8"/>
  <c r="BB26" i="8"/>
  <c r="BC25" i="8"/>
  <c r="BL25" i="8" s="1"/>
  <c r="BE25" i="8"/>
  <c r="A14" i="41"/>
  <c r="B15" i="41"/>
  <c r="AK24" i="8"/>
  <c r="BH42" i="8"/>
  <c r="D18" i="44"/>
  <c r="L18" i="44"/>
  <c r="G12" i="18"/>
  <c r="BI42" i="8"/>
  <c r="C19" i="45"/>
  <c r="C19" i="44"/>
  <c r="C19" i="43"/>
  <c r="C19" i="42"/>
  <c r="C19" i="41"/>
  <c r="C19" i="40"/>
  <c r="C19" i="39"/>
  <c r="C19" i="38"/>
  <c r="C19" i="37"/>
  <c r="C19" i="35"/>
  <c r="C19" i="36"/>
  <c r="C19" i="18"/>
  <c r="L16" i="8"/>
  <c r="M13" i="34"/>
  <c r="D18" i="45"/>
  <c r="L18" i="45"/>
  <c r="A13" i="35"/>
  <c r="B14" i="35"/>
  <c r="AN7" i="34"/>
  <c r="AM6" i="34"/>
  <c r="L18" i="18"/>
  <c r="D18" i="18"/>
  <c r="B14" i="37"/>
  <c r="A13" i="37"/>
  <c r="A13" i="44"/>
  <c r="B14" i="44"/>
  <c r="B14" i="39"/>
  <c r="A13" i="39"/>
  <c r="D18" i="35"/>
  <c r="L18" i="35"/>
  <c r="D47" i="11"/>
  <c r="BJ41" i="8"/>
  <c r="AP23" i="8"/>
  <c r="BK24" i="8"/>
  <c r="BP22" i="8"/>
  <c r="Y8" i="34"/>
  <c r="D18" i="36"/>
  <c r="L18" i="36"/>
  <c r="B14" i="36"/>
  <c r="A13" i="36"/>
  <c r="A15" i="45"/>
  <c r="B16" i="45"/>
  <c r="Y29" i="34"/>
  <c r="L8" i="34"/>
  <c r="N9" i="34"/>
  <c r="L18" i="38"/>
  <c r="D18" i="38"/>
  <c r="B17" i="40"/>
  <c r="A16" i="40"/>
  <c r="AL25" i="8" l="1"/>
  <c r="BL43" i="8" s="1"/>
  <c r="A17" i="40"/>
  <c r="B18" i="40"/>
  <c r="D19" i="41"/>
  <c r="L19" i="41"/>
  <c r="B15" i="35"/>
  <c r="A14" i="35"/>
  <c r="D19" i="42"/>
  <c r="L19" i="42"/>
  <c r="B16" i="41"/>
  <c r="A15" i="41"/>
  <c r="BI26" i="8"/>
  <c r="BH26" i="8"/>
  <c r="BG26" i="8"/>
  <c r="BF26" i="8"/>
  <c r="BD26" i="8"/>
  <c r="BB27" i="8"/>
  <c r="BE26" i="8"/>
  <c r="BJ26" i="8" s="1"/>
  <c r="BP26" i="8" s="1"/>
  <c r="BC26" i="8"/>
  <c r="BL26" i="8" s="1"/>
  <c r="BE43" i="8"/>
  <c r="AJ25" i="8"/>
  <c r="D19" i="43"/>
  <c r="L19" i="43"/>
  <c r="T11" i="8"/>
  <c r="K12" i="8"/>
  <c r="J11" i="8"/>
  <c r="BG43" i="8"/>
  <c r="A14" i="18"/>
  <c r="B15" i="18"/>
  <c r="U14" i="18"/>
  <c r="T14" i="18"/>
  <c r="S14" i="18"/>
  <c r="R14" i="18"/>
  <c r="D19" i="44"/>
  <c r="L19" i="44"/>
  <c r="AK25" i="8"/>
  <c r="BK43" i="8" s="1"/>
  <c r="BH43" i="8"/>
  <c r="B15" i="37"/>
  <c r="A14" i="37"/>
  <c r="C20" i="45"/>
  <c r="C20" i="44"/>
  <c r="C20" i="43"/>
  <c r="C20" i="42"/>
  <c r="C20" i="41"/>
  <c r="C20" i="40"/>
  <c r="C20" i="38"/>
  <c r="C20" i="39"/>
  <c r="C20" i="37"/>
  <c r="C20" i="36"/>
  <c r="C20" i="35"/>
  <c r="C20" i="18"/>
  <c r="L17" i="8"/>
  <c r="M14" i="34"/>
  <c r="D19" i="45"/>
  <c r="L19" i="45"/>
  <c r="BK42" i="8"/>
  <c r="A15" i="42"/>
  <c r="B16" i="42"/>
  <c r="B16" i="38"/>
  <c r="A15" i="38"/>
  <c r="BI43" i="8"/>
  <c r="D19" i="18"/>
  <c r="L19" i="18"/>
  <c r="A14" i="36"/>
  <c r="B15" i="36"/>
  <c r="L19" i="36"/>
  <c r="D19" i="36"/>
  <c r="AB47" i="8"/>
  <c r="AB10" i="8"/>
  <c r="L19" i="35"/>
  <c r="D19" i="35"/>
  <c r="L9" i="34"/>
  <c r="N10" i="34"/>
  <c r="Y30" i="34"/>
  <c r="B17" i="45"/>
  <c r="A16" i="45"/>
  <c r="A14" i="39"/>
  <c r="B15" i="39"/>
  <c r="A14" i="44"/>
  <c r="B15" i="44"/>
  <c r="D19" i="37"/>
  <c r="L19" i="37"/>
  <c r="G8" i="34"/>
  <c r="Y9" i="34"/>
  <c r="L19" i="38"/>
  <c r="D19" i="38"/>
  <c r="A16" i="43"/>
  <c r="B17" i="43"/>
  <c r="S10" i="8"/>
  <c r="D19" i="39"/>
  <c r="L19" i="39"/>
  <c r="E47" i="11"/>
  <c r="BJ42" i="8"/>
  <c r="AP24" i="8"/>
  <c r="BF43" i="8"/>
  <c r="G13" i="18"/>
  <c r="AN8" i="34"/>
  <c r="AM7" i="34"/>
  <c r="D19" i="40"/>
  <c r="L19" i="40"/>
  <c r="BJ25" i="8"/>
  <c r="AI26" i="8"/>
  <c r="BI44" i="8" s="1"/>
  <c r="AH26" i="8"/>
  <c r="AG26" i="8"/>
  <c r="BG44" i="8" s="1"/>
  <c r="AE26" i="8"/>
  <c r="AC26" i="8"/>
  <c r="AB27" i="8"/>
  <c r="AF26" i="8"/>
  <c r="AD26" i="8"/>
  <c r="AL26" i="8" l="1"/>
  <c r="BL44" i="8" s="1"/>
  <c r="AJ26" i="8"/>
  <c r="BE44" i="8"/>
  <c r="BF44" i="8"/>
  <c r="AI27" i="8"/>
  <c r="AH27" i="8"/>
  <c r="AG27" i="8"/>
  <c r="AE27" i="8"/>
  <c r="AC27" i="8"/>
  <c r="AB28" i="8"/>
  <c r="AF27" i="8"/>
  <c r="AD27" i="8"/>
  <c r="AN9" i="34"/>
  <c r="AM8" i="34"/>
  <c r="A17" i="43"/>
  <c r="B18" i="43"/>
  <c r="AB11" i="8"/>
  <c r="AB48" i="8"/>
  <c r="L20" i="35"/>
  <c r="D20" i="35"/>
  <c r="A16" i="41"/>
  <c r="B17" i="41"/>
  <c r="D20" i="36"/>
  <c r="L20" i="36"/>
  <c r="A15" i="18"/>
  <c r="B16" i="18"/>
  <c r="U15" i="18"/>
  <c r="T15" i="18"/>
  <c r="S15" i="18"/>
  <c r="R15" i="18"/>
  <c r="BK26" i="8"/>
  <c r="A15" i="44"/>
  <c r="B16" i="44"/>
  <c r="Y31" i="34"/>
  <c r="N11" i="34"/>
  <c r="L10" i="34"/>
  <c r="L20" i="37"/>
  <c r="D20" i="37"/>
  <c r="A15" i="39"/>
  <c r="B16" i="39"/>
  <c r="D20" i="39"/>
  <c r="L20" i="39"/>
  <c r="B16" i="37"/>
  <c r="A15" i="37"/>
  <c r="K13" i="8"/>
  <c r="J12" i="8"/>
  <c r="T12" i="8"/>
  <c r="BP25" i="8"/>
  <c r="D20" i="40"/>
  <c r="L20" i="40"/>
  <c r="BH44" i="8"/>
  <c r="AK26" i="8"/>
  <c r="A16" i="42"/>
  <c r="B17" i="42"/>
  <c r="L20" i="42"/>
  <c r="D20" i="42"/>
  <c r="A18" i="40"/>
  <c r="B19" i="40"/>
  <c r="Y10" i="34"/>
  <c r="G9" i="34"/>
  <c r="L20" i="38"/>
  <c r="D20" i="38"/>
  <c r="A17" i="45"/>
  <c r="B18" i="45"/>
  <c r="L20" i="41"/>
  <c r="D20" i="41"/>
  <c r="L20" i="43"/>
  <c r="D20" i="43"/>
  <c r="L20" i="44"/>
  <c r="D20" i="44"/>
  <c r="G14" i="18"/>
  <c r="S11" i="8"/>
  <c r="BI27" i="8"/>
  <c r="BH27" i="8"/>
  <c r="BK27" i="8" s="1"/>
  <c r="BG27" i="8"/>
  <c r="BF27" i="8"/>
  <c r="BD27" i="8"/>
  <c r="BB28" i="8"/>
  <c r="BE27" i="8"/>
  <c r="BC27" i="8"/>
  <c r="C21" i="45"/>
  <c r="C21" i="44"/>
  <c r="C21" i="43"/>
  <c r="C21" i="42"/>
  <c r="C21" i="41"/>
  <c r="C21" i="40"/>
  <c r="C21" i="38"/>
  <c r="C21" i="39"/>
  <c r="C21" i="35"/>
  <c r="C21" i="36"/>
  <c r="C21" i="37"/>
  <c r="C21" i="18"/>
  <c r="L18" i="8"/>
  <c r="M15" i="34"/>
  <c r="L20" i="45"/>
  <c r="D20" i="45"/>
  <c r="F47" i="11"/>
  <c r="BJ43" i="8"/>
  <c r="AP25" i="8"/>
  <c r="A15" i="35"/>
  <c r="B16" i="35"/>
  <c r="B16" i="36"/>
  <c r="A15" i="36"/>
  <c r="B17" i="38"/>
  <c r="A16" i="38"/>
  <c r="D20" i="18"/>
  <c r="L20" i="18"/>
  <c r="G15" i="18" l="1"/>
  <c r="AL27" i="8"/>
  <c r="BL45" i="8" s="1"/>
  <c r="G10" i="34"/>
  <c r="Y32" i="34"/>
  <c r="D21" i="43"/>
  <c r="L21" i="43"/>
  <c r="L21" i="37"/>
  <c r="D21" i="37"/>
  <c r="BF45" i="8"/>
  <c r="D21" i="36"/>
  <c r="L21" i="36"/>
  <c r="BI28" i="8"/>
  <c r="BH28" i="8"/>
  <c r="BG28" i="8"/>
  <c r="BF28" i="8"/>
  <c r="BD28" i="8"/>
  <c r="BB29" i="8"/>
  <c r="BE28" i="8"/>
  <c r="BJ28" i="8" s="1"/>
  <c r="BP28" i="8" s="1"/>
  <c r="BC28" i="8"/>
  <c r="Y11" i="34"/>
  <c r="B17" i="37"/>
  <c r="A16" i="37"/>
  <c r="AI28" i="8"/>
  <c r="AH28" i="8"/>
  <c r="AG28" i="8"/>
  <c r="AE28" i="8"/>
  <c r="AC28" i="8"/>
  <c r="AB29" i="8"/>
  <c r="AF28" i="8"/>
  <c r="BF46" i="8" s="1"/>
  <c r="AD28" i="8"/>
  <c r="D21" i="42"/>
  <c r="L21" i="42"/>
  <c r="A16" i="39"/>
  <c r="B17" i="39"/>
  <c r="BJ27" i="8"/>
  <c r="L21" i="35"/>
  <c r="D21" i="35"/>
  <c r="L21" i="39"/>
  <c r="D21" i="39"/>
  <c r="A19" i="40"/>
  <c r="B20" i="40"/>
  <c r="BK44" i="8"/>
  <c r="AJ27" i="8"/>
  <c r="BE45" i="8"/>
  <c r="T16" i="18"/>
  <c r="S16" i="18"/>
  <c r="R16" i="18"/>
  <c r="A16" i="18"/>
  <c r="B17" i="18"/>
  <c r="U16" i="18"/>
  <c r="BG45" i="8"/>
  <c r="A18" i="45"/>
  <c r="B19" i="45"/>
  <c r="L21" i="40"/>
  <c r="D21" i="40"/>
  <c r="AK27" i="8"/>
  <c r="BK45" i="8" s="1"/>
  <c r="BH45" i="8"/>
  <c r="A16" i="35"/>
  <c r="B17" i="35"/>
  <c r="L21" i="38"/>
  <c r="D21" i="38"/>
  <c r="B18" i="38"/>
  <c r="A17" i="38"/>
  <c r="D21" i="41"/>
  <c r="L21" i="41"/>
  <c r="S12" i="8"/>
  <c r="AB49" i="8"/>
  <c r="AN10" i="34"/>
  <c r="AM9" i="34"/>
  <c r="BI45" i="8"/>
  <c r="K14" i="8"/>
  <c r="J13" i="8"/>
  <c r="T13" i="8"/>
  <c r="AB12" i="8"/>
  <c r="A16" i="36"/>
  <c r="B17" i="36"/>
  <c r="C22" i="45"/>
  <c r="C22" i="44"/>
  <c r="C22" i="42"/>
  <c r="C22" i="43"/>
  <c r="C22" i="39"/>
  <c r="C22" i="41"/>
  <c r="C22" i="40"/>
  <c r="C22" i="38"/>
  <c r="C22" i="37"/>
  <c r="C22" i="36"/>
  <c r="C22" i="35"/>
  <c r="C22" i="18"/>
  <c r="L19" i="8"/>
  <c r="M16" i="34"/>
  <c r="L21" i="45"/>
  <c r="D21" i="45"/>
  <c r="N12" i="34"/>
  <c r="L11" i="34"/>
  <c r="B17" i="44"/>
  <c r="A16" i="44"/>
  <c r="B18" i="41"/>
  <c r="A17" i="41"/>
  <c r="A18" i="43"/>
  <c r="B19" i="43"/>
  <c r="D21" i="18"/>
  <c r="L21" i="18"/>
  <c r="BL27" i="8"/>
  <c r="A17" i="42"/>
  <c r="B18" i="42"/>
  <c r="G47" i="11"/>
  <c r="BJ44" i="8"/>
  <c r="AP26" i="8"/>
  <c r="L21" i="44"/>
  <c r="D21" i="44"/>
  <c r="G11" i="34" l="1"/>
  <c r="D22" i="41"/>
  <c r="L22" i="41"/>
  <c r="BL28" i="8"/>
  <c r="A19" i="45"/>
  <c r="B20" i="45"/>
  <c r="AI29" i="8"/>
  <c r="AH29" i="8"/>
  <c r="AG29" i="8"/>
  <c r="AE29" i="8"/>
  <c r="AC29" i="8"/>
  <c r="AB30" i="8"/>
  <c r="AF29" i="8"/>
  <c r="AD29" i="8"/>
  <c r="D22" i="39"/>
  <c r="L22" i="39"/>
  <c r="A18" i="42"/>
  <c r="B19" i="42"/>
  <c r="D22" i="43"/>
  <c r="L22" i="43"/>
  <c r="B18" i="39"/>
  <c r="A17" i="39"/>
  <c r="AL28" i="8"/>
  <c r="BI29" i="8"/>
  <c r="BH29" i="8"/>
  <c r="BG29" i="8"/>
  <c r="BF29" i="8"/>
  <c r="BD29" i="8"/>
  <c r="BB30" i="8"/>
  <c r="BE29" i="8"/>
  <c r="BJ29" i="8" s="1"/>
  <c r="BP29" i="8" s="1"/>
  <c r="BC29" i="8"/>
  <c r="D22" i="42"/>
  <c r="L22" i="42"/>
  <c r="A17" i="35"/>
  <c r="B18" i="35"/>
  <c r="B18" i="18"/>
  <c r="U17" i="18"/>
  <c r="T17" i="18"/>
  <c r="S17" i="18"/>
  <c r="R17" i="18"/>
  <c r="A17" i="18"/>
  <c r="AJ28" i="8"/>
  <c r="BE46" i="8"/>
  <c r="Y12" i="34"/>
  <c r="N13" i="34"/>
  <c r="L12" i="34"/>
  <c r="D22" i="44"/>
  <c r="L22" i="44"/>
  <c r="BG46" i="8"/>
  <c r="AK28" i="8"/>
  <c r="BH46" i="8"/>
  <c r="C23" i="45"/>
  <c r="C23" i="43"/>
  <c r="C23" i="44"/>
  <c r="C23" i="42"/>
  <c r="C23" i="40"/>
  <c r="C23" i="41"/>
  <c r="C23" i="39"/>
  <c r="C23" i="38"/>
  <c r="C23" i="37"/>
  <c r="C23" i="36"/>
  <c r="C23" i="35"/>
  <c r="C23" i="18"/>
  <c r="L20" i="8"/>
  <c r="M17" i="34"/>
  <c r="D22" i="45"/>
  <c r="L22" i="45"/>
  <c r="L22" i="18"/>
  <c r="D22" i="18"/>
  <c r="A18" i="38"/>
  <c r="B19" i="38"/>
  <c r="BI46" i="8"/>
  <c r="BK28" i="8"/>
  <c r="D22" i="35"/>
  <c r="L22" i="35"/>
  <c r="AB13" i="8"/>
  <c r="AN11" i="34"/>
  <c r="AM10" i="34"/>
  <c r="S13" i="8"/>
  <c r="D22" i="36"/>
  <c r="L22" i="36"/>
  <c r="B18" i="37"/>
  <c r="A17" i="37"/>
  <c r="Y33" i="34"/>
  <c r="A19" i="43"/>
  <c r="B20" i="43"/>
  <c r="L22" i="37"/>
  <c r="D22" i="37"/>
  <c r="K15" i="8"/>
  <c r="J14" i="8"/>
  <c r="T14" i="8"/>
  <c r="G16" i="18"/>
  <c r="A18" i="41"/>
  <c r="B19" i="41"/>
  <c r="L22" i="38"/>
  <c r="D22" i="38"/>
  <c r="H47" i="11"/>
  <c r="BJ45" i="8"/>
  <c r="AP27" i="8"/>
  <c r="B21" i="40"/>
  <c r="A20" i="40"/>
  <c r="A17" i="44"/>
  <c r="B18" i="44"/>
  <c r="L22" i="40"/>
  <c r="D22" i="40"/>
  <c r="B18" i="36"/>
  <c r="A17" i="36"/>
  <c r="AB50" i="8"/>
  <c r="BP27" i="8"/>
  <c r="G12" i="34" l="1"/>
  <c r="BF47" i="8"/>
  <c r="AB51" i="8"/>
  <c r="A18" i="44"/>
  <c r="B19" i="44"/>
  <c r="L23" i="38"/>
  <c r="D23" i="38"/>
  <c r="L23" i="39"/>
  <c r="D23" i="39"/>
  <c r="B19" i="35"/>
  <c r="A18" i="35"/>
  <c r="BI30" i="8"/>
  <c r="BH30" i="8"/>
  <c r="BK30" i="8" s="1"/>
  <c r="BG30" i="8"/>
  <c r="BF30" i="8"/>
  <c r="BD30" i="8"/>
  <c r="BB31" i="8"/>
  <c r="BE30" i="8"/>
  <c r="BC30" i="8"/>
  <c r="AI30" i="8"/>
  <c r="AH30" i="8"/>
  <c r="AG30" i="8"/>
  <c r="BG48" i="8" s="1"/>
  <c r="AE30" i="8"/>
  <c r="AC30" i="8"/>
  <c r="AB31" i="8"/>
  <c r="AF30" i="8"/>
  <c r="BF48" i="8" s="1"/>
  <c r="AD30" i="8"/>
  <c r="B21" i="45"/>
  <c r="A20" i="45"/>
  <c r="B20" i="38"/>
  <c r="A19" i="38"/>
  <c r="AL29" i="8"/>
  <c r="BK29" i="8"/>
  <c r="AB14" i="8"/>
  <c r="D23" i="41"/>
  <c r="L23" i="41"/>
  <c r="BK46" i="8"/>
  <c r="G17" i="18"/>
  <c r="L23" i="40"/>
  <c r="D23" i="40"/>
  <c r="BE47" i="8"/>
  <c r="AJ29" i="8"/>
  <c r="L23" i="44"/>
  <c r="D23" i="44"/>
  <c r="D23" i="18"/>
  <c r="L23" i="18"/>
  <c r="B19" i="36"/>
  <c r="A18" i="36"/>
  <c r="D23" i="37"/>
  <c r="L23" i="37"/>
  <c r="B20" i="41"/>
  <c r="A19" i="41"/>
  <c r="L23" i="42"/>
  <c r="D23" i="42"/>
  <c r="BG47" i="8"/>
  <c r="A18" i="37"/>
  <c r="B19" i="37"/>
  <c r="AK29" i="8"/>
  <c r="BK47" i="8" s="1"/>
  <c r="BH47" i="8"/>
  <c r="S14" i="8"/>
  <c r="A20" i="43"/>
  <c r="B21" i="43"/>
  <c r="D23" i="43"/>
  <c r="L23" i="43"/>
  <c r="Y13" i="34"/>
  <c r="I47" i="11"/>
  <c r="BJ46" i="8"/>
  <c r="AP28" i="8"/>
  <c r="A18" i="18"/>
  <c r="B19" i="18"/>
  <c r="U18" i="18"/>
  <c r="T18" i="18"/>
  <c r="S18" i="18"/>
  <c r="R18" i="18"/>
  <c r="BI47" i="8"/>
  <c r="A21" i="40"/>
  <c r="B22" i="40"/>
  <c r="AN12" i="34"/>
  <c r="AM11" i="34"/>
  <c r="C24" i="44"/>
  <c r="C24" i="45"/>
  <c r="C24" i="43"/>
  <c r="C24" i="42"/>
  <c r="C24" i="41"/>
  <c r="C24" i="39"/>
  <c r="C24" i="38"/>
  <c r="C24" i="40"/>
  <c r="C24" i="37"/>
  <c r="C24" i="36"/>
  <c r="C24" i="35"/>
  <c r="C24" i="18"/>
  <c r="L21" i="8"/>
  <c r="M18" i="34"/>
  <c r="D23" i="45"/>
  <c r="L23" i="45"/>
  <c r="A19" i="42"/>
  <c r="B20" i="42"/>
  <c r="A18" i="39"/>
  <c r="B19" i="39"/>
  <c r="K16" i="8"/>
  <c r="J15" i="8"/>
  <c r="T15" i="8"/>
  <c r="D23" i="35"/>
  <c r="L23" i="35"/>
  <c r="L13" i="34"/>
  <c r="N14" i="34"/>
  <c r="BL46" i="8"/>
  <c r="Y34" i="34"/>
  <c r="D23" i="36"/>
  <c r="L23" i="36"/>
  <c r="BL29" i="8"/>
  <c r="G13" i="34" l="1"/>
  <c r="A19" i="18"/>
  <c r="B20" i="18"/>
  <c r="U19" i="18"/>
  <c r="T19" i="18"/>
  <c r="S19" i="18"/>
  <c r="R19" i="18"/>
  <c r="A19" i="39"/>
  <c r="B20" i="39"/>
  <c r="AI31" i="8"/>
  <c r="AH31" i="8"/>
  <c r="AG31" i="8"/>
  <c r="AE31" i="8"/>
  <c r="AC31" i="8"/>
  <c r="AB32" i="8"/>
  <c r="AF31" i="8"/>
  <c r="BF49" i="8" s="1"/>
  <c r="AD31" i="8"/>
  <c r="C25" i="45"/>
  <c r="C25" i="44"/>
  <c r="C25" i="43"/>
  <c r="C25" i="42"/>
  <c r="C25" i="41"/>
  <c r="C25" i="40"/>
  <c r="C25" i="38"/>
  <c r="C25" i="39"/>
  <c r="C25" i="37"/>
  <c r="C25" i="35"/>
  <c r="C25" i="36"/>
  <c r="C25" i="18"/>
  <c r="L22" i="8"/>
  <c r="M19" i="34"/>
  <c r="D24" i="36"/>
  <c r="L24" i="36"/>
  <c r="A22" i="40"/>
  <c r="B23" i="40"/>
  <c r="A19" i="37"/>
  <c r="B20" i="37"/>
  <c r="AL30" i="8"/>
  <c r="L24" i="37"/>
  <c r="D24" i="37"/>
  <c r="AJ30" i="8"/>
  <c r="BE48" i="8"/>
  <c r="Y35" i="34"/>
  <c r="L24" i="35"/>
  <c r="D24" i="35"/>
  <c r="L24" i="40"/>
  <c r="D24" i="40"/>
  <c r="AN13" i="34"/>
  <c r="AM12" i="34"/>
  <c r="J47" i="11"/>
  <c r="BJ47" i="8"/>
  <c r="AP29" i="8"/>
  <c r="A20" i="41"/>
  <c r="B21" i="41"/>
  <c r="AB15" i="8"/>
  <c r="BL30" i="8"/>
  <c r="N15" i="34"/>
  <c r="L14" i="34"/>
  <c r="L24" i="44"/>
  <c r="D24" i="44"/>
  <c r="L24" i="38"/>
  <c r="D24" i="38"/>
  <c r="BH48" i="8"/>
  <c r="AK30" i="8"/>
  <c r="BK48" i="8" s="1"/>
  <c r="D24" i="39"/>
  <c r="L24" i="39"/>
  <c r="BL47" i="8"/>
  <c r="B21" i="38"/>
  <c r="A20" i="38"/>
  <c r="BI48" i="8"/>
  <c r="BJ30" i="8"/>
  <c r="S15" i="8"/>
  <c r="L24" i="41"/>
  <c r="D24" i="41"/>
  <c r="G18" i="18"/>
  <c r="A19" i="36"/>
  <c r="B20" i="36"/>
  <c r="BI31" i="8"/>
  <c r="BH31" i="8"/>
  <c r="BK31" i="8" s="1"/>
  <c r="BG31" i="8"/>
  <c r="BF31" i="8"/>
  <c r="BD31" i="8"/>
  <c r="BB32" i="8"/>
  <c r="BE31" i="8"/>
  <c r="BJ31" i="8" s="1"/>
  <c r="BP31" i="8" s="1"/>
  <c r="BC31" i="8"/>
  <c r="BL31" i="8" s="1"/>
  <c r="L24" i="42"/>
  <c r="D24" i="42"/>
  <c r="A19" i="35"/>
  <c r="B20" i="35"/>
  <c r="J16" i="8"/>
  <c r="K17" i="8"/>
  <c r="T16" i="8"/>
  <c r="D24" i="43"/>
  <c r="L24" i="43"/>
  <c r="Y14" i="34"/>
  <c r="A21" i="43"/>
  <c r="B22" i="43"/>
  <c r="L24" i="45"/>
  <c r="D24" i="45"/>
  <c r="A21" i="45"/>
  <c r="B22" i="45"/>
  <c r="A19" i="44"/>
  <c r="B20" i="44"/>
  <c r="A20" i="42"/>
  <c r="B21" i="42"/>
  <c r="D24" i="18"/>
  <c r="L24" i="18"/>
  <c r="G14" i="34" l="1"/>
  <c r="D25" i="42"/>
  <c r="L25" i="42"/>
  <c r="D25" i="43"/>
  <c r="L25" i="43"/>
  <c r="A22" i="43"/>
  <c r="B23" i="43"/>
  <c r="Y15" i="34"/>
  <c r="BI32" i="8"/>
  <c r="BH32" i="8"/>
  <c r="BK32" i="8" s="1"/>
  <c r="BG32" i="8"/>
  <c r="BF32" i="8"/>
  <c r="BD32" i="8"/>
  <c r="BB33" i="8"/>
  <c r="BE32" i="8"/>
  <c r="BC32" i="8"/>
  <c r="D25" i="44"/>
  <c r="L25" i="44"/>
  <c r="C26" i="45"/>
  <c r="C26" i="44"/>
  <c r="C26" i="43"/>
  <c r="C26" i="42"/>
  <c r="C26" i="39"/>
  <c r="C26" i="40"/>
  <c r="C26" i="38"/>
  <c r="C26" i="41"/>
  <c r="C26" i="37"/>
  <c r="C26" i="36"/>
  <c r="C26" i="35"/>
  <c r="C26" i="18"/>
  <c r="L23" i="8"/>
  <c r="M20" i="34"/>
  <c r="L25" i="45"/>
  <c r="D25" i="45"/>
  <c r="A20" i="36"/>
  <c r="B21" i="36"/>
  <c r="D25" i="18"/>
  <c r="L25" i="18"/>
  <c r="AI32" i="8"/>
  <c r="BI50" i="8" s="1"/>
  <c r="AH32" i="8"/>
  <c r="AG32" i="8"/>
  <c r="BG50" i="8" s="1"/>
  <c r="AE32" i="8"/>
  <c r="AC32" i="8"/>
  <c r="AB33" i="8"/>
  <c r="AF32" i="8"/>
  <c r="AD32" i="8"/>
  <c r="A22" i="45"/>
  <c r="B23" i="45"/>
  <c r="Y36" i="34"/>
  <c r="A20" i="37"/>
  <c r="B21" i="37"/>
  <c r="D25" i="36"/>
  <c r="L25" i="36"/>
  <c r="AL31" i="8"/>
  <c r="BL49" i="8" s="1"/>
  <c r="A20" i="35"/>
  <c r="B21" i="35"/>
  <c r="L25" i="35"/>
  <c r="D25" i="35"/>
  <c r="AJ31" i="8"/>
  <c r="BE49" i="8"/>
  <c r="G19" i="18"/>
  <c r="B24" i="40"/>
  <c r="A23" i="40"/>
  <c r="L25" i="37"/>
  <c r="D25" i="37"/>
  <c r="BG49" i="8"/>
  <c r="A21" i="41"/>
  <c r="B22" i="41"/>
  <c r="L25" i="39"/>
  <c r="D25" i="39"/>
  <c r="AK31" i="8"/>
  <c r="BK49" i="8" s="1"/>
  <c r="BH49" i="8"/>
  <c r="S16" i="8"/>
  <c r="B22" i="38"/>
  <c r="A21" i="38"/>
  <c r="L25" i="38"/>
  <c r="D25" i="38"/>
  <c r="BI49" i="8"/>
  <c r="BP30" i="8"/>
  <c r="K18" i="8"/>
  <c r="T17" i="8"/>
  <c r="J17" i="8"/>
  <c r="AN14" i="34"/>
  <c r="AM13" i="34"/>
  <c r="K47" i="11"/>
  <c r="BJ48" i="8"/>
  <c r="AP30" i="8"/>
  <c r="BL48" i="8"/>
  <c r="D25" i="40"/>
  <c r="L25" i="40"/>
  <c r="T20" i="18"/>
  <c r="S20" i="18"/>
  <c r="R20" i="18"/>
  <c r="A20" i="18"/>
  <c r="B21" i="18"/>
  <c r="U20" i="18"/>
  <c r="B22" i="42"/>
  <c r="A21" i="42"/>
  <c r="B21" i="44"/>
  <c r="A20" i="44"/>
  <c r="N16" i="34"/>
  <c r="L15" i="34"/>
  <c r="D25" i="41"/>
  <c r="L25" i="41"/>
  <c r="A20" i="39"/>
  <c r="B21" i="39"/>
  <c r="G20" i="18" l="1"/>
  <c r="G15" i="34"/>
  <c r="D26" i="35"/>
  <c r="L26" i="35"/>
  <c r="B22" i="39"/>
  <c r="A21" i="39"/>
  <c r="B23" i="42"/>
  <c r="A22" i="42"/>
  <c r="AN15" i="34"/>
  <c r="AM14" i="34"/>
  <c r="K19" i="8"/>
  <c r="J18" i="8"/>
  <c r="T18" i="8"/>
  <c r="D26" i="36"/>
  <c r="L26" i="36"/>
  <c r="B24" i="43"/>
  <c r="A23" i="43"/>
  <c r="A21" i="44"/>
  <c r="B22" i="44"/>
  <c r="L26" i="37"/>
  <c r="D26" i="37"/>
  <c r="A24" i="40"/>
  <c r="B25" i="40"/>
  <c r="A21" i="37"/>
  <c r="B22" i="37"/>
  <c r="D26" i="41"/>
  <c r="L26" i="41"/>
  <c r="BL32" i="8"/>
  <c r="B22" i="18"/>
  <c r="U21" i="18"/>
  <c r="T21" i="18"/>
  <c r="S21" i="18"/>
  <c r="R21" i="18"/>
  <c r="A21" i="18"/>
  <c r="A22" i="38"/>
  <c r="B23" i="38"/>
  <c r="A23" i="45"/>
  <c r="B24" i="45"/>
  <c r="BF50" i="8"/>
  <c r="A21" i="36"/>
  <c r="B22" i="36"/>
  <c r="L26" i="38"/>
  <c r="D26" i="38"/>
  <c r="BJ32" i="8"/>
  <c r="BP32" i="8" s="1"/>
  <c r="S17" i="8"/>
  <c r="N17" i="34"/>
  <c r="L16" i="34"/>
  <c r="A22" i="41"/>
  <c r="B23" i="41"/>
  <c r="AI33" i="8"/>
  <c r="AH33" i="8"/>
  <c r="AG33" i="8"/>
  <c r="AE33" i="8"/>
  <c r="AC33" i="8"/>
  <c r="AF33" i="8"/>
  <c r="AD33" i="8"/>
  <c r="AD34" i="8" s="1"/>
  <c r="L26" i="40"/>
  <c r="D26" i="40"/>
  <c r="BI33" i="8"/>
  <c r="BI34" i="8" s="1"/>
  <c r="BH33" i="8"/>
  <c r="BG33" i="8"/>
  <c r="BG34" i="8" s="1"/>
  <c r="BF33" i="8"/>
  <c r="BF34" i="8" s="1"/>
  <c r="BD33" i="8"/>
  <c r="BD34" i="8" s="1"/>
  <c r="BE33" i="8"/>
  <c r="BC33" i="8"/>
  <c r="AL32" i="8"/>
  <c r="L26" i="39"/>
  <c r="D26" i="39"/>
  <c r="L47" i="11"/>
  <c r="BJ49" i="8"/>
  <c r="AP31" i="8"/>
  <c r="A21" i="35"/>
  <c r="B22" i="35"/>
  <c r="AJ32" i="8"/>
  <c r="BE50" i="8"/>
  <c r="D26" i="42"/>
  <c r="L26" i="42"/>
  <c r="L26" i="43"/>
  <c r="D26" i="43"/>
  <c r="AK32" i="8"/>
  <c r="BK50" i="8" s="1"/>
  <c r="BH50" i="8"/>
  <c r="L26" i="44"/>
  <c r="D26" i="44"/>
  <c r="C27" i="45"/>
  <c r="C27" i="43"/>
  <c r="C27" i="44"/>
  <c r="C27" i="42"/>
  <c r="C27" i="40"/>
  <c r="C27" i="41"/>
  <c r="C27" i="39"/>
  <c r="C27" i="38"/>
  <c r="C27" i="37"/>
  <c r="C27" i="36"/>
  <c r="C27" i="35"/>
  <c r="C27" i="18"/>
  <c r="L24" i="8"/>
  <c r="M21" i="34"/>
  <c r="D26" i="45"/>
  <c r="L26" i="45"/>
  <c r="L26" i="18"/>
  <c r="D26" i="18"/>
  <c r="G16" i="34" l="1"/>
  <c r="L27" i="38"/>
  <c r="D27" i="38"/>
  <c r="BG51" i="8"/>
  <c r="BG52" i="8" s="1"/>
  <c r="AG34" i="8"/>
  <c r="L27" i="39"/>
  <c r="D27" i="39"/>
  <c r="D27" i="41"/>
  <c r="L27" i="41"/>
  <c r="L27" i="44"/>
  <c r="D27" i="44"/>
  <c r="G21" i="18"/>
  <c r="D27" i="43"/>
  <c r="L27" i="43"/>
  <c r="B25" i="45"/>
  <c r="A24" i="45"/>
  <c r="BL33" i="8"/>
  <c r="BL34" i="8" s="1"/>
  <c r="L17" i="34"/>
  <c r="N18" i="34"/>
  <c r="AN16" i="34"/>
  <c r="AM15" i="34"/>
  <c r="B23" i="39"/>
  <c r="A22" i="39"/>
  <c r="D27" i="18"/>
  <c r="L27" i="18"/>
  <c r="BJ33" i="8"/>
  <c r="BE34" i="8"/>
  <c r="S18" i="8"/>
  <c r="A22" i="18"/>
  <c r="B23" i="18"/>
  <c r="U22" i="18"/>
  <c r="T22" i="18"/>
  <c r="S22" i="18"/>
  <c r="R22" i="18"/>
  <c r="A24" i="43"/>
  <c r="B25" i="43"/>
  <c r="BK33" i="8"/>
  <c r="BK34" i="8" s="1"/>
  <c r="BH34" i="8"/>
  <c r="C28" i="44"/>
  <c r="C28" i="45"/>
  <c r="C28" i="43"/>
  <c r="C28" i="42"/>
  <c r="C28" i="41"/>
  <c r="C28" i="39"/>
  <c r="C28" i="40"/>
  <c r="C28" i="38"/>
  <c r="C28" i="37"/>
  <c r="C28" i="36"/>
  <c r="C28" i="35"/>
  <c r="C28" i="18"/>
  <c r="L25" i="8"/>
  <c r="M22" i="34"/>
  <c r="D27" i="45"/>
  <c r="L27" i="45"/>
  <c r="D27" i="35"/>
  <c r="L27" i="35"/>
  <c r="BF51" i="8"/>
  <c r="BF52" i="8" s="1"/>
  <c r="AF34" i="8"/>
  <c r="D27" i="36"/>
  <c r="L27" i="36"/>
  <c r="B23" i="35"/>
  <c r="A22" i="35"/>
  <c r="AL33" i="8"/>
  <c r="K20" i="8"/>
  <c r="J19" i="8"/>
  <c r="T19" i="8"/>
  <c r="BE51" i="8"/>
  <c r="BE52" i="8" s="1"/>
  <c r="AJ33" i="8"/>
  <c r="AE34" i="8"/>
  <c r="A22" i="36"/>
  <c r="B23" i="36"/>
  <c r="A22" i="37"/>
  <c r="B23" i="37"/>
  <c r="AK33" i="8"/>
  <c r="BH51" i="8"/>
  <c r="BH52" i="8" s="1"/>
  <c r="AH34" i="8"/>
  <c r="B26" i="40"/>
  <c r="A25" i="40"/>
  <c r="M47" i="11"/>
  <c r="BJ50" i="8"/>
  <c r="AP32" i="8"/>
  <c r="BI51" i="8"/>
  <c r="BI52" i="8" s="1"/>
  <c r="AI34" i="8"/>
  <c r="D27" i="40"/>
  <c r="L27" i="40"/>
  <c r="B24" i="41"/>
  <c r="A23" i="41"/>
  <c r="A22" i="44"/>
  <c r="B23" i="44"/>
  <c r="D27" i="37"/>
  <c r="L27" i="37"/>
  <c r="D27" i="42"/>
  <c r="L27" i="42"/>
  <c r="BL50" i="8"/>
  <c r="B24" i="38"/>
  <c r="A23" i="38"/>
  <c r="A23" i="42"/>
  <c r="B24" i="42"/>
  <c r="G22" i="18" l="1"/>
  <c r="G17" i="34"/>
  <c r="G18" i="34" s="1"/>
  <c r="G19" i="34" s="1"/>
  <c r="B24" i="44"/>
  <c r="A23" i="44"/>
  <c r="A26" i="40"/>
  <c r="B27" i="40"/>
  <c r="L28" i="37"/>
  <c r="D28" i="37"/>
  <c r="L28" i="38"/>
  <c r="D28" i="38"/>
  <c r="S19" i="8"/>
  <c r="L28" i="40"/>
  <c r="D28" i="40"/>
  <c r="A25" i="45"/>
  <c r="B26" i="45"/>
  <c r="B24" i="37"/>
  <c r="A23" i="37"/>
  <c r="L28" i="39"/>
  <c r="D28" i="39"/>
  <c r="AM16" i="34"/>
  <c r="AN17" i="34"/>
  <c r="A23" i="35"/>
  <c r="B24" i="35"/>
  <c r="L28" i="41"/>
  <c r="D28" i="41"/>
  <c r="A25" i="43"/>
  <c r="B26" i="43"/>
  <c r="A24" i="41"/>
  <c r="B25" i="41"/>
  <c r="BK51" i="8"/>
  <c r="BK52" i="8" s="1"/>
  <c r="AK34" i="8"/>
  <c r="K21" i="8"/>
  <c r="J20" i="8"/>
  <c r="T20" i="8"/>
  <c r="L28" i="42"/>
  <c r="D28" i="42"/>
  <c r="A23" i="18"/>
  <c r="B24" i="18"/>
  <c r="U23" i="18"/>
  <c r="T23" i="18"/>
  <c r="S23" i="18"/>
  <c r="R23" i="18"/>
  <c r="B25" i="42"/>
  <c r="A24" i="42"/>
  <c r="B25" i="38"/>
  <c r="A24" i="38"/>
  <c r="D28" i="43"/>
  <c r="L28" i="43"/>
  <c r="L28" i="45"/>
  <c r="D28" i="45"/>
  <c r="BP33" i="8"/>
  <c r="BJ34" i="8"/>
  <c r="BP34" i="8" s="1"/>
  <c r="B24" i="39"/>
  <c r="A23" i="39"/>
  <c r="BL51" i="8"/>
  <c r="BL52" i="8" s="1"/>
  <c r="AL34" i="8"/>
  <c r="C29" i="45"/>
  <c r="C29" i="43"/>
  <c r="C29" i="44"/>
  <c r="C29" i="42"/>
  <c r="C29" i="41"/>
  <c r="C29" i="40"/>
  <c r="C29" i="38"/>
  <c r="C29" i="39"/>
  <c r="C29" i="35"/>
  <c r="C29" i="37"/>
  <c r="C29" i="18"/>
  <c r="C29" i="36"/>
  <c r="L26" i="8"/>
  <c r="M23" i="34"/>
  <c r="D28" i="44"/>
  <c r="L28" i="44"/>
  <c r="D28" i="18"/>
  <c r="L28" i="18"/>
  <c r="L28" i="35"/>
  <c r="D28" i="35"/>
  <c r="A23" i="36"/>
  <c r="B24" i="36"/>
  <c r="N47" i="11"/>
  <c r="O47" i="11" s="1"/>
  <c r="BJ51" i="8"/>
  <c r="BJ52" i="8" s="1"/>
  <c r="AP33" i="8"/>
  <c r="AJ34" i="8"/>
  <c r="D28" i="36"/>
  <c r="L28" i="36"/>
  <c r="L18" i="34"/>
  <c r="N19" i="34"/>
  <c r="G20" i="34" l="1"/>
  <c r="K22" i="8"/>
  <c r="J21" i="8"/>
  <c r="T21" i="8"/>
  <c r="A25" i="41"/>
  <c r="B26" i="41"/>
  <c r="A24" i="35"/>
  <c r="B25" i="35"/>
  <c r="D29" i="41"/>
  <c r="L29" i="41"/>
  <c r="S20" i="8"/>
  <c r="A24" i="44"/>
  <c r="B25" i="44"/>
  <c r="D29" i="42"/>
  <c r="L29" i="42"/>
  <c r="A26" i="45"/>
  <c r="B27" i="45"/>
  <c r="AP34" i="8"/>
  <c r="BF35" i="8"/>
  <c r="BG35" i="8"/>
  <c r="L29" i="44"/>
  <c r="D29" i="44"/>
  <c r="D29" i="43"/>
  <c r="L29" i="43"/>
  <c r="D29" i="36"/>
  <c r="L29" i="36"/>
  <c r="G23" i="18"/>
  <c r="C30" i="45"/>
  <c r="C30" i="44"/>
  <c r="C30" i="43"/>
  <c r="C30" i="42"/>
  <c r="C30" i="41"/>
  <c r="C30" i="39"/>
  <c r="C30" i="40"/>
  <c r="C30" i="38"/>
  <c r="C30" i="37"/>
  <c r="C30" i="36"/>
  <c r="C30" i="18"/>
  <c r="C30" i="35"/>
  <c r="L27" i="8"/>
  <c r="M24" i="34"/>
  <c r="BE35" i="8"/>
  <c r="AG35" i="8"/>
  <c r="D29" i="18"/>
  <c r="L29" i="18"/>
  <c r="A24" i="37"/>
  <c r="B25" i="37"/>
  <c r="L29" i="37"/>
  <c r="D29" i="37"/>
  <c r="B28" i="40"/>
  <c r="A27" i="40"/>
  <c r="B26" i="38"/>
  <c r="A25" i="38"/>
  <c r="L19" i="34"/>
  <c r="N20" i="34"/>
  <c r="T24" i="18"/>
  <c r="S24" i="18"/>
  <c r="R24" i="18"/>
  <c r="A24" i="18"/>
  <c r="B25" i="18"/>
  <c r="U24" i="18"/>
  <c r="A26" i="43"/>
  <c r="B27" i="43"/>
  <c r="A24" i="36"/>
  <c r="B25" i="36"/>
  <c r="A25" i="42"/>
  <c r="B26" i="42"/>
  <c r="L29" i="45"/>
  <c r="D29" i="45"/>
  <c r="AF35" i="8"/>
  <c r="L29" i="35"/>
  <c r="D29" i="35"/>
  <c r="L29" i="38"/>
  <c r="D29" i="38"/>
  <c r="A24" i="39"/>
  <c r="B25" i="39"/>
  <c r="AM17" i="34"/>
  <c r="AN18" i="34"/>
  <c r="AE35" i="8"/>
  <c r="L29" i="39"/>
  <c r="D29" i="39"/>
  <c r="L29" i="40"/>
  <c r="D29" i="40"/>
  <c r="G24" i="18" l="1"/>
  <c r="G21" i="34"/>
  <c r="B27" i="42"/>
  <c r="A26" i="42"/>
  <c r="L30" i="18"/>
  <c r="D30" i="18"/>
  <c r="A27" i="45"/>
  <c r="B28" i="45"/>
  <c r="A25" i="35"/>
  <c r="B26" i="35"/>
  <c r="D30" i="36"/>
  <c r="L30" i="36"/>
  <c r="B26" i="18"/>
  <c r="U25" i="18"/>
  <c r="T25" i="18"/>
  <c r="S25" i="18"/>
  <c r="R25" i="18"/>
  <c r="A25" i="18"/>
  <c r="A25" i="37"/>
  <c r="B26" i="37"/>
  <c r="L30" i="37"/>
  <c r="D30" i="37"/>
  <c r="A25" i="44"/>
  <c r="B26" i="44"/>
  <c r="L30" i="38"/>
  <c r="D30" i="38"/>
  <c r="L30" i="40"/>
  <c r="D30" i="40"/>
  <c r="L30" i="39"/>
  <c r="D30" i="39"/>
  <c r="B26" i="39"/>
  <c r="A25" i="39"/>
  <c r="N21" i="34"/>
  <c r="L20" i="34"/>
  <c r="L30" i="41"/>
  <c r="D30" i="41"/>
  <c r="AM18" i="34"/>
  <c r="AN19" i="34"/>
  <c r="A27" i="43"/>
  <c r="B28" i="43"/>
  <c r="D30" i="42"/>
  <c r="L30" i="42"/>
  <c r="S21" i="8"/>
  <c r="L30" i="43"/>
  <c r="D30" i="43"/>
  <c r="K23" i="8"/>
  <c r="J22" i="8"/>
  <c r="T22" i="8"/>
  <c r="A26" i="38"/>
  <c r="B27" i="38"/>
  <c r="D30" i="44"/>
  <c r="L30" i="44"/>
  <c r="B29" i="40"/>
  <c r="A28" i="40"/>
  <c r="C31" i="45"/>
  <c r="C31" i="43"/>
  <c r="C31" i="44"/>
  <c r="C31" i="42"/>
  <c r="C31" i="40"/>
  <c r="C31" i="41"/>
  <c r="C31" i="39"/>
  <c r="C31" i="38"/>
  <c r="C31" i="37"/>
  <c r="C31" i="35"/>
  <c r="C31" i="36"/>
  <c r="C31" i="18"/>
  <c r="L28" i="8"/>
  <c r="M25" i="34"/>
  <c r="D30" i="45"/>
  <c r="L30" i="45"/>
  <c r="A25" i="36"/>
  <c r="B26" i="36"/>
  <c r="D30" i="35"/>
  <c r="L30" i="35"/>
  <c r="A26" i="41"/>
  <c r="B27" i="41"/>
  <c r="G25" i="18" l="1"/>
  <c r="G22" i="34"/>
  <c r="B27" i="44"/>
  <c r="A26" i="44"/>
  <c r="B29" i="45"/>
  <c r="A28" i="45"/>
  <c r="B28" i="41"/>
  <c r="A27" i="41"/>
  <c r="D31" i="40"/>
  <c r="L31" i="40"/>
  <c r="N22" i="34"/>
  <c r="L21" i="34"/>
  <c r="B27" i="39"/>
  <c r="A26" i="39"/>
  <c r="A26" i="37"/>
  <c r="B27" i="37"/>
  <c r="D31" i="41"/>
  <c r="L31" i="41"/>
  <c r="AM19" i="34"/>
  <c r="AN20" i="34"/>
  <c r="L31" i="42"/>
  <c r="D31" i="42"/>
  <c r="A28" i="43"/>
  <c r="B29" i="43"/>
  <c r="L31" i="44"/>
  <c r="D31" i="44"/>
  <c r="A27" i="38"/>
  <c r="B28" i="38"/>
  <c r="D31" i="43"/>
  <c r="L31" i="43"/>
  <c r="C32" i="44"/>
  <c r="C32" i="45"/>
  <c r="C32" i="43"/>
  <c r="C32" i="42"/>
  <c r="C32" i="41"/>
  <c r="C32" i="40"/>
  <c r="C32" i="39"/>
  <c r="C32" i="38"/>
  <c r="C32" i="37"/>
  <c r="C32" i="36"/>
  <c r="C32" i="35"/>
  <c r="C32" i="18"/>
  <c r="L29" i="8"/>
  <c r="M26" i="34"/>
  <c r="D31" i="45"/>
  <c r="L31" i="45"/>
  <c r="A26" i="36"/>
  <c r="B27" i="36"/>
  <c r="D31" i="18"/>
  <c r="L31" i="18"/>
  <c r="D31" i="36"/>
  <c r="L31" i="36"/>
  <c r="S22" i="8"/>
  <c r="A26" i="18"/>
  <c r="B27" i="18"/>
  <c r="U26" i="18"/>
  <c r="T26" i="18"/>
  <c r="S26" i="18"/>
  <c r="R26" i="18"/>
  <c r="B27" i="35"/>
  <c r="A26" i="35"/>
  <c r="A27" i="42"/>
  <c r="B28" i="42"/>
  <c r="D31" i="37"/>
  <c r="L31" i="37"/>
  <c r="K24" i="8"/>
  <c r="J23" i="8"/>
  <c r="T23" i="8"/>
  <c r="D31" i="35"/>
  <c r="L31" i="35"/>
  <c r="L31" i="38"/>
  <c r="D31" i="38"/>
  <c r="B30" i="40"/>
  <c r="A29" i="40"/>
  <c r="L31" i="39"/>
  <c r="D31" i="39"/>
  <c r="G26" i="18" l="1"/>
  <c r="G23" i="34"/>
  <c r="B29" i="42"/>
  <c r="A28" i="42"/>
  <c r="D32" i="37"/>
  <c r="L32" i="37"/>
  <c r="B28" i="37"/>
  <c r="A27" i="37"/>
  <c r="A28" i="41"/>
  <c r="B29" i="41"/>
  <c r="L32" i="38"/>
  <c r="D32" i="38"/>
  <c r="A28" i="38"/>
  <c r="B29" i="38"/>
  <c r="L32" i="40"/>
  <c r="D32" i="40"/>
  <c r="D32" i="39"/>
  <c r="L32" i="39"/>
  <c r="S23" i="8"/>
  <c r="L32" i="41"/>
  <c r="D32" i="41"/>
  <c r="A29" i="43"/>
  <c r="B30" i="43"/>
  <c r="A29" i="45"/>
  <c r="B30" i="45"/>
  <c r="A27" i="18"/>
  <c r="B28" i="18"/>
  <c r="U27" i="18"/>
  <c r="T27" i="18"/>
  <c r="S27" i="18"/>
  <c r="R27" i="18"/>
  <c r="L32" i="35"/>
  <c r="D32" i="35"/>
  <c r="D32" i="36"/>
  <c r="L32" i="36"/>
  <c r="A27" i="39"/>
  <c r="B28" i="39"/>
  <c r="A27" i="35"/>
  <c r="B28" i="35"/>
  <c r="K25" i="8"/>
  <c r="J24" i="8"/>
  <c r="T24" i="8"/>
  <c r="L32" i="42"/>
  <c r="D32" i="42"/>
  <c r="A30" i="40"/>
  <c r="B31" i="40"/>
  <c r="D32" i="43"/>
  <c r="L32" i="43"/>
  <c r="AN21" i="34"/>
  <c r="AM20" i="34"/>
  <c r="B28" i="44"/>
  <c r="A27" i="44"/>
  <c r="C33" i="45"/>
  <c r="C33" i="44"/>
  <c r="C33" i="43"/>
  <c r="C33" i="42"/>
  <c r="C33" i="41"/>
  <c r="C33" i="40"/>
  <c r="C33" i="38"/>
  <c r="C33" i="39"/>
  <c r="C33" i="37"/>
  <c r="C33" i="35"/>
  <c r="C33" i="36"/>
  <c r="C33" i="18"/>
  <c r="L30" i="8"/>
  <c r="M27" i="34"/>
  <c r="D32" i="44"/>
  <c r="L32" i="44"/>
  <c r="L32" i="45"/>
  <c r="D32" i="45"/>
  <c r="A27" i="36"/>
  <c r="B28" i="36"/>
  <c r="D32" i="18"/>
  <c r="L32" i="18"/>
  <c r="N23" i="34"/>
  <c r="L22" i="34"/>
  <c r="G24" i="34" l="1"/>
  <c r="L23" i="34"/>
  <c r="N24" i="34"/>
  <c r="D33" i="18"/>
  <c r="L33" i="18"/>
  <c r="D33" i="43"/>
  <c r="L33" i="43"/>
  <c r="A28" i="36"/>
  <c r="B29" i="36"/>
  <c r="D33" i="36"/>
  <c r="L33" i="36"/>
  <c r="AM21" i="34"/>
  <c r="AN22" i="34"/>
  <c r="L33" i="45"/>
  <c r="D33" i="45"/>
  <c r="L33" i="35"/>
  <c r="D33" i="35"/>
  <c r="L33" i="37"/>
  <c r="D33" i="37"/>
  <c r="B32" i="40"/>
  <c r="A31" i="40"/>
  <c r="A28" i="39"/>
  <c r="B29" i="39"/>
  <c r="C34" i="45"/>
  <c r="C34" i="43"/>
  <c r="C34" i="42"/>
  <c r="C34" i="44"/>
  <c r="C34" i="40"/>
  <c r="C34" i="41"/>
  <c r="C34" i="39"/>
  <c r="C34" i="38"/>
  <c r="C34" i="37"/>
  <c r="C34" i="36"/>
  <c r="C34" i="35"/>
  <c r="C34" i="18"/>
  <c r="L31" i="8"/>
  <c r="M28" i="34"/>
  <c r="A28" i="37"/>
  <c r="B29" i="37"/>
  <c r="L33" i="39"/>
  <c r="D33" i="39"/>
  <c r="B30" i="38"/>
  <c r="A29" i="38"/>
  <c r="A29" i="42"/>
  <c r="B30" i="42"/>
  <c r="L33" i="38"/>
  <c r="D33" i="38"/>
  <c r="A28" i="35"/>
  <c r="B29" i="35"/>
  <c r="L33" i="40"/>
  <c r="D33" i="40"/>
  <c r="B29" i="44"/>
  <c r="A28" i="44"/>
  <c r="G27" i="18"/>
  <c r="L33" i="41"/>
  <c r="D33" i="41"/>
  <c r="S24" i="8"/>
  <c r="A30" i="43"/>
  <c r="B31" i="43"/>
  <c r="D33" i="42"/>
  <c r="L33" i="42"/>
  <c r="B30" i="41"/>
  <c r="A29" i="41"/>
  <c r="K26" i="8"/>
  <c r="J25" i="8"/>
  <c r="T25" i="8"/>
  <c r="A30" i="45"/>
  <c r="B31" i="45"/>
  <c r="D33" i="44"/>
  <c r="L33" i="44"/>
  <c r="T28" i="18"/>
  <c r="S28" i="18"/>
  <c r="R28" i="18"/>
  <c r="A28" i="18"/>
  <c r="B29" i="18"/>
  <c r="U28" i="18"/>
  <c r="G25" i="34" l="1"/>
  <c r="G26" i="34" s="1"/>
  <c r="G27" i="34" s="1"/>
  <c r="A30" i="38"/>
  <c r="B31" i="38"/>
  <c r="L34" i="44"/>
  <c r="D34" i="44"/>
  <c r="L34" i="41"/>
  <c r="D34" i="41"/>
  <c r="A29" i="44"/>
  <c r="B30" i="44"/>
  <c r="D34" i="42"/>
  <c r="L34" i="42"/>
  <c r="A29" i="37"/>
  <c r="B30" i="37"/>
  <c r="L34" i="43"/>
  <c r="D34" i="43"/>
  <c r="A32" i="40"/>
  <c r="B33" i="40"/>
  <c r="N25" i="34"/>
  <c r="L24" i="34"/>
  <c r="B30" i="18"/>
  <c r="U29" i="18"/>
  <c r="T29" i="18"/>
  <c r="S29" i="18"/>
  <c r="R29" i="18"/>
  <c r="A29" i="18"/>
  <c r="G28" i="18"/>
  <c r="S25" i="8"/>
  <c r="A29" i="35"/>
  <c r="B30" i="35"/>
  <c r="C35" i="45"/>
  <c r="C35" i="43"/>
  <c r="C35" i="42"/>
  <c r="C35" i="44"/>
  <c r="C35" i="40"/>
  <c r="C35" i="41"/>
  <c r="C35" i="39"/>
  <c r="C35" i="38"/>
  <c r="C35" i="37"/>
  <c r="C35" i="36"/>
  <c r="C35" i="35"/>
  <c r="C35" i="18"/>
  <c r="L32" i="8"/>
  <c r="M29" i="34"/>
  <c r="D34" i="45"/>
  <c r="L34" i="45"/>
  <c r="AM22" i="34"/>
  <c r="AN23" i="34"/>
  <c r="L34" i="40"/>
  <c r="D34" i="40"/>
  <c r="A31" i="45"/>
  <c r="B32" i="45"/>
  <c r="L34" i="18"/>
  <c r="D34" i="18"/>
  <c r="A29" i="36"/>
  <c r="B30" i="36"/>
  <c r="D34" i="35"/>
  <c r="L34" i="35"/>
  <c r="K27" i="8"/>
  <c r="J26" i="8"/>
  <c r="T26" i="8"/>
  <c r="A30" i="41"/>
  <c r="B31" i="41"/>
  <c r="A31" i="43"/>
  <c r="B32" i="43"/>
  <c r="D34" i="36"/>
  <c r="L34" i="36"/>
  <c r="L34" i="37"/>
  <c r="D34" i="37"/>
  <c r="D34" i="38"/>
  <c r="L34" i="38"/>
  <c r="B31" i="42"/>
  <c r="A30" i="42"/>
  <c r="L34" i="39"/>
  <c r="D34" i="39"/>
  <c r="B30" i="39"/>
  <c r="A29" i="39"/>
  <c r="G29" i="18" l="1"/>
  <c r="G28" i="34"/>
  <c r="L35" i="40"/>
  <c r="D35" i="40"/>
  <c r="A30" i="37"/>
  <c r="B31" i="37"/>
  <c r="B32" i="42"/>
  <c r="A31" i="42"/>
  <c r="B32" i="41"/>
  <c r="A31" i="41"/>
  <c r="B33" i="45"/>
  <c r="A32" i="45"/>
  <c r="L35" i="44"/>
  <c r="D35" i="44"/>
  <c r="A30" i="44"/>
  <c r="B31" i="44"/>
  <c r="L35" i="42"/>
  <c r="D35" i="42"/>
  <c r="B31" i="35"/>
  <c r="A30" i="35"/>
  <c r="A31" i="38"/>
  <c r="B32" i="38"/>
  <c r="D35" i="43"/>
  <c r="L35" i="43"/>
  <c r="A30" i="18"/>
  <c r="B31" i="18"/>
  <c r="U30" i="18"/>
  <c r="T30" i="18"/>
  <c r="S30" i="18"/>
  <c r="R30" i="18"/>
  <c r="C36" i="44"/>
  <c r="C36" i="45"/>
  <c r="C36" i="42"/>
  <c r="C36" i="43"/>
  <c r="C36" i="40"/>
  <c r="C36" i="41"/>
  <c r="C36" i="39"/>
  <c r="C36" i="38"/>
  <c r="C36" i="37"/>
  <c r="C36" i="35"/>
  <c r="C36" i="36"/>
  <c r="C36" i="18"/>
  <c r="L33" i="8"/>
  <c r="M30" i="34"/>
  <c r="D35" i="45"/>
  <c r="L35" i="45"/>
  <c r="B34" i="40"/>
  <c r="A33" i="40"/>
  <c r="D35" i="18"/>
  <c r="L35" i="18"/>
  <c r="L35" i="35"/>
  <c r="D35" i="35"/>
  <c r="S26" i="8"/>
  <c r="D35" i="36"/>
  <c r="L35" i="36"/>
  <c r="D35" i="41"/>
  <c r="L35" i="41"/>
  <c r="B31" i="39"/>
  <c r="A30" i="39"/>
  <c r="K28" i="8"/>
  <c r="J27" i="8"/>
  <c r="T27" i="8"/>
  <c r="A32" i="43"/>
  <c r="B33" i="43"/>
  <c r="A30" i="36"/>
  <c r="B31" i="36"/>
  <c r="D35" i="37"/>
  <c r="L35" i="37"/>
  <c r="L35" i="38"/>
  <c r="D35" i="38"/>
  <c r="AM23" i="34"/>
  <c r="AN24" i="34"/>
  <c r="L35" i="39"/>
  <c r="D35" i="39"/>
  <c r="N26" i="34"/>
  <c r="L25" i="34"/>
  <c r="G29" i="34" l="1"/>
  <c r="S27" i="8"/>
  <c r="L36" i="38"/>
  <c r="D36" i="38"/>
  <c r="A31" i="18"/>
  <c r="B32" i="18"/>
  <c r="U31" i="18"/>
  <c r="T31" i="18"/>
  <c r="S31" i="18"/>
  <c r="R31" i="18"/>
  <c r="A31" i="35"/>
  <c r="B32" i="35"/>
  <c r="B32" i="37"/>
  <c r="A31" i="37"/>
  <c r="L36" i="39"/>
  <c r="D36" i="39"/>
  <c r="N27" i="34"/>
  <c r="L26" i="34"/>
  <c r="L36" i="37"/>
  <c r="D36" i="37"/>
  <c r="A33" i="45"/>
  <c r="B34" i="45"/>
  <c r="AN25" i="34"/>
  <c r="AM24" i="34"/>
  <c r="K29" i="8"/>
  <c r="J28" i="8"/>
  <c r="T28" i="8"/>
  <c r="L36" i="41"/>
  <c r="D36" i="41"/>
  <c r="B32" i="44"/>
  <c r="A31" i="44"/>
  <c r="A31" i="36"/>
  <c r="B32" i="36"/>
  <c r="A31" i="39"/>
  <c r="B32" i="39"/>
  <c r="L36" i="40"/>
  <c r="D36" i="40"/>
  <c r="A33" i="43"/>
  <c r="B34" i="43"/>
  <c r="D36" i="43"/>
  <c r="L36" i="43"/>
  <c r="L36" i="42"/>
  <c r="D36" i="42"/>
  <c r="L36" i="45"/>
  <c r="D36" i="45"/>
  <c r="C37" i="45"/>
  <c r="C37" i="44"/>
  <c r="C37" i="43"/>
  <c r="C37" i="42"/>
  <c r="C37" i="41"/>
  <c r="C37" i="40"/>
  <c r="C37" i="38"/>
  <c r="C37" i="39"/>
  <c r="C37" i="37"/>
  <c r="C37" i="35"/>
  <c r="C37" i="18"/>
  <c r="C37" i="36"/>
  <c r="L34" i="8"/>
  <c r="M31" i="34"/>
  <c r="L36" i="44"/>
  <c r="D36" i="44"/>
  <c r="B33" i="42"/>
  <c r="A32" i="42"/>
  <c r="D36" i="18"/>
  <c r="L36" i="18"/>
  <c r="G30" i="18"/>
  <c r="B33" i="38"/>
  <c r="A32" i="38"/>
  <c r="B33" i="41"/>
  <c r="A32" i="41"/>
  <c r="B35" i="40"/>
  <c r="A34" i="40"/>
  <c r="D36" i="36"/>
  <c r="L36" i="36"/>
  <c r="L36" i="35"/>
  <c r="D36" i="35"/>
  <c r="G30" i="34" l="1"/>
  <c r="A32" i="44"/>
  <c r="B33" i="44"/>
  <c r="D37" i="43"/>
  <c r="L37" i="43"/>
  <c r="B36" i="40"/>
  <c r="A35" i="40"/>
  <c r="C38" i="45"/>
  <c r="C38" i="44"/>
  <c r="C38" i="42"/>
  <c r="C38" i="40"/>
  <c r="C38" i="43"/>
  <c r="C38" i="41"/>
  <c r="C38" i="39"/>
  <c r="C38" i="38"/>
  <c r="C38" i="37"/>
  <c r="C38" i="36"/>
  <c r="C38" i="18"/>
  <c r="L35" i="8"/>
  <c r="M32" i="34"/>
  <c r="L37" i="45"/>
  <c r="D37" i="45"/>
  <c r="A34" i="43"/>
  <c r="B35" i="43"/>
  <c r="AM25" i="34"/>
  <c r="AN26" i="34"/>
  <c r="A33" i="42"/>
  <c r="B34" i="42"/>
  <c r="D37" i="18"/>
  <c r="L37" i="18"/>
  <c r="L37" i="41"/>
  <c r="D37" i="41"/>
  <c r="B34" i="41"/>
  <c r="A33" i="41"/>
  <c r="D37" i="36"/>
  <c r="L37" i="36"/>
  <c r="A32" i="37"/>
  <c r="B33" i="37"/>
  <c r="T32" i="18"/>
  <c r="S32" i="18"/>
  <c r="R32" i="18"/>
  <c r="A32" i="18"/>
  <c r="B33" i="18"/>
  <c r="U32" i="18"/>
  <c r="D37" i="35"/>
  <c r="L37" i="35"/>
  <c r="C40" i="35"/>
  <c r="C42" i="35"/>
  <c r="C41" i="35"/>
  <c r="S28" i="8"/>
  <c r="L37" i="37"/>
  <c r="D37" i="37"/>
  <c r="A32" i="39"/>
  <c r="B33" i="39"/>
  <c r="A32" i="36"/>
  <c r="B33" i="36"/>
  <c r="B34" i="38"/>
  <c r="A33" i="38"/>
  <c r="L37" i="39"/>
  <c r="D37" i="39"/>
  <c r="K30" i="8"/>
  <c r="J29" i="8"/>
  <c r="T29" i="8"/>
  <c r="D37" i="38"/>
  <c r="L37" i="38"/>
  <c r="A34" i="45"/>
  <c r="B35" i="45"/>
  <c r="G31" i="18"/>
  <c r="L27" i="34"/>
  <c r="N28" i="34"/>
  <c r="D37" i="44"/>
  <c r="L37" i="44"/>
  <c r="L37" i="40"/>
  <c r="D37" i="40"/>
  <c r="L37" i="42"/>
  <c r="D37" i="42"/>
  <c r="A32" i="35"/>
  <c r="B33" i="35"/>
  <c r="G32" i="18" l="1"/>
  <c r="G31" i="34"/>
  <c r="A33" i="35"/>
  <c r="B34" i="35"/>
  <c r="L38" i="18"/>
  <c r="D38" i="18"/>
  <c r="L28" i="34"/>
  <c r="N29" i="34"/>
  <c r="D38" i="36"/>
  <c r="L38" i="36"/>
  <c r="A35" i="43"/>
  <c r="B36" i="43"/>
  <c r="L38" i="37"/>
  <c r="D38" i="37"/>
  <c r="B34" i="39"/>
  <c r="A33" i="39"/>
  <c r="D38" i="38"/>
  <c r="L38" i="38"/>
  <c r="B34" i="44"/>
  <c r="A33" i="44"/>
  <c r="B34" i="37"/>
  <c r="A33" i="37"/>
  <c r="AM26" i="34"/>
  <c r="AN27" i="34"/>
  <c r="L38" i="39"/>
  <c r="D38" i="39"/>
  <c r="A35" i="45"/>
  <c r="B36" i="45"/>
  <c r="B34" i="18"/>
  <c r="U33" i="18"/>
  <c r="T33" i="18"/>
  <c r="S33" i="18"/>
  <c r="R33" i="18"/>
  <c r="A33" i="18"/>
  <c r="L38" i="41"/>
  <c r="D38" i="41"/>
  <c r="A33" i="36"/>
  <c r="B34" i="36"/>
  <c r="L38" i="43"/>
  <c r="D38" i="43"/>
  <c r="A36" i="40"/>
  <c r="B37" i="40"/>
  <c r="S29" i="8"/>
  <c r="A34" i="38"/>
  <c r="B35" i="38"/>
  <c r="L38" i="40"/>
  <c r="D38" i="40"/>
  <c r="D38" i="42"/>
  <c r="L38" i="42"/>
  <c r="K31" i="8"/>
  <c r="J30" i="8"/>
  <c r="T30" i="8"/>
  <c r="A34" i="41"/>
  <c r="B35" i="41"/>
  <c r="D38" i="44"/>
  <c r="L38" i="44"/>
  <c r="D38" i="45"/>
  <c r="L38" i="45"/>
  <c r="B35" i="42"/>
  <c r="A34" i="42"/>
  <c r="C39" i="45"/>
  <c r="C39" i="43"/>
  <c r="C39" i="44"/>
  <c r="C39" i="42"/>
  <c r="C39" i="40"/>
  <c r="C39" i="41"/>
  <c r="C39" i="39"/>
  <c r="C39" i="38"/>
  <c r="C39" i="37"/>
  <c r="C39" i="36"/>
  <c r="C39" i="18"/>
  <c r="L36" i="8"/>
  <c r="M33" i="34"/>
  <c r="G32" i="34" l="1"/>
  <c r="A34" i="44"/>
  <c r="B35" i="44"/>
  <c r="A36" i="43"/>
  <c r="B37" i="43"/>
  <c r="D39" i="45"/>
  <c r="L39" i="45"/>
  <c r="B37" i="45"/>
  <c r="A36" i="45"/>
  <c r="B35" i="35"/>
  <c r="A34" i="35"/>
  <c r="B38" i="40"/>
  <c r="A37" i="40"/>
  <c r="A34" i="37"/>
  <c r="B35" i="37"/>
  <c r="D39" i="36"/>
  <c r="L39" i="36"/>
  <c r="A34" i="18"/>
  <c r="B35" i="18"/>
  <c r="U34" i="18"/>
  <c r="T34" i="18"/>
  <c r="S34" i="18"/>
  <c r="R34" i="18"/>
  <c r="K32" i="8"/>
  <c r="J31" i="8"/>
  <c r="T31" i="8"/>
  <c r="L39" i="38"/>
  <c r="D39" i="38"/>
  <c r="AM27" i="34"/>
  <c r="AN28" i="34"/>
  <c r="L39" i="39"/>
  <c r="D39" i="39"/>
  <c r="C43" i="39"/>
  <c r="C44" i="39"/>
  <c r="C42" i="39"/>
  <c r="D39" i="43"/>
  <c r="L39" i="43"/>
  <c r="D39" i="37"/>
  <c r="L39" i="37"/>
  <c r="C44" i="37"/>
  <c r="C43" i="37"/>
  <c r="C42" i="37"/>
  <c r="D39" i="41"/>
  <c r="L39" i="41"/>
  <c r="A34" i="36"/>
  <c r="B35" i="36"/>
  <c r="D39" i="18"/>
  <c r="L39" i="18"/>
  <c r="S30" i="8"/>
  <c r="L39" i="40"/>
  <c r="D39" i="40"/>
  <c r="B36" i="38"/>
  <c r="A35" i="38"/>
  <c r="G33" i="18"/>
  <c r="B35" i="39"/>
  <c r="A34" i="39"/>
  <c r="N30" i="34"/>
  <c r="L29" i="34"/>
  <c r="C40" i="45"/>
  <c r="C40" i="43"/>
  <c r="C40" i="40"/>
  <c r="C40" i="41"/>
  <c r="C40" i="38"/>
  <c r="C40" i="18"/>
  <c r="C40" i="36"/>
  <c r="L37" i="8"/>
  <c r="M34" i="34"/>
  <c r="B36" i="42"/>
  <c r="A35" i="42"/>
  <c r="L39" i="42"/>
  <c r="D39" i="42"/>
  <c r="C42" i="42"/>
  <c r="C44" i="42"/>
  <c r="C43" i="42"/>
  <c r="B36" i="41"/>
  <c r="A35" i="41"/>
  <c r="L39" i="44"/>
  <c r="D39" i="44"/>
  <c r="C44" i="44"/>
  <c r="C42" i="44"/>
  <c r="C43" i="44"/>
  <c r="G33" i="34" l="1"/>
  <c r="G34" i="34" s="1"/>
  <c r="G35" i="34" s="1"/>
  <c r="AN29" i="34"/>
  <c r="AM28" i="34"/>
  <c r="S31" i="8"/>
  <c r="A35" i="18"/>
  <c r="B36" i="18"/>
  <c r="U35" i="18"/>
  <c r="T35" i="18"/>
  <c r="S35" i="18"/>
  <c r="R35" i="18"/>
  <c r="A37" i="43"/>
  <c r="B38" i="43"/>
  <c r="B39" i="40"/>
  <c r="A38" i="40"/>
  <c r="A35" i="44"/>
  <c r="B36" i="44"/>
  <c r="K33" i="8"/>
  <c r="J32" i="8"/>
  <c r="T32" i="8"/>
  <c r="B36" i="37"/>
  <c r="A35" i="37"/>
  <c r="A35" i="35"/>
  <c r="B36" i="35"/>
  <c r="D40" i="36"/>
  <c r="L40" i="36"/>
  <c r="C44" i="36"/>
  <c r="C43" i="36"/>
  <c r="C45" i="36"/>
  <c r="L38" i="8"/>
  <c r="M35" i="34"/>
  <c r="A35" i="39"/>
  <c r="B36" i="39"/>
  <c r="L40" i="18"/>
  <c r="D40" i="18"/>
  <c r="C45" i="18"/>
  <c r="C44" i="18"/>
  <c r="C43" i="18"/>
  <c r="L40" i="38"/>
  <c r="D40" i="38"/>
  <c r="C43" i="38"/>
  <c r="C45" i="38"/>
  <c r="C44" i="38"/>
  <c r="L40" i="41"/>
  <c r="D40" i="41"/>
  <c r="C45" i="41"/>
  <c r="C44" i="41"/>
  <c r="C43" i="41"/>
  <c r="D40" i="43"/>
  <c r="L40" i="43"/>
  <c r="C43" i="43"/>
  <c r="C44" i="43"/>
  <c r="C45" i="43"/>
  <c r="L30" i="34"/>
  <c r="N31" i="34"/>
  <c r="B37" i="42"/>
  <c r="A36" i="42"/>
  <c r="B37" i="41"/>
  <c r="A36" i="41"/>
  <c r="L40" i="40"/>
  <c r="D40" i="40"/>
  <c r="C45" i="40"/>
  <c r="C43" i="40"/>
  <c r="C44" i="40"/>
  <c r="L40" i="45"/>
  <c r="D40" i="45"/>
  <c r="C44" i="45"/>
  <c r="C43" i="45"/>
  <c r="C45" i="45"/>
  <c r="A36" i="38"/>
  <c r="B37" i="38"/>
  <c r="A37" i="45"/>
  <c r="B38" i="45"/>
  <c r="G34" i="18"/>
  <c r="A35" i="36"/>
  <c r="B36" i="36"/>
  <c r="G35" i="18" l="1"/>
  <c r="G36" i="34"/>
  <c r="A36" i="36"/>
  <c r="B37" i="36"/>
  <c r="B38" i="41"/>
  <c r="A37" i="41"/>
  <c r="A37" i="38"/>
  <c r="B38" i="38"/>
  <c r="K34" i="8"/>
  <c r="J33" i="8"/>
  <c r="T33" i="8"/>
  <c r="L31" i="34"/>
  <c r="N32" i="34"/>
  <c r="B37" i="44"/>
  <c r="A36" i="44"/>
  <c r="B40" i="40"/>
  <c r="A39" i="40"/>
  <c r="A38" i="43"/>
  <c r="B39" i="43"/>
  <c r="L39" i="8"/>
  <c r="M36" i="34"/>
  <c r="AM29" i="34"/>
  <c r="AN30" i="34"/>
  <c r="A36" i="39"/>
  <c r="B37" i="39"/>
  <c r="A38" i="45"/>
  <c r="B39" i="45"/>
  <c r="A37" i="42"/>
  <c r="B38" i="42"/>
  <c r="B37" i="35"/>
  <c r="A36" i="35"/>
  <c r="A36" i="37"/>
  <c r="B37" i="37"/>
  <c r="S32" i="8"/>
  <c r="T36" i="18"/>
  <c r="S36" i="18"/>
  <c r="R36" i="18"/>
  <c r="A36" i="18"/>
  <c r="B37" i="18"/>
  <c r="U36" i="18"/>
  <c r="G37" i="34" l="1"/>
  <c r="A38" i="38"/>
  <c r="B39" i="38"/>
  <c r="T37" i="18"/>
  <c r="B38" i="18"/>
  <c r="U37" i="18"/>
  <c r="S37" i="18"/>
  <c r="A37" i="18"/>
  <c r="R37" i="18"/>
  <c r="AM30" i="34"/>
  <c r="AN31" i="34"/>
  <c r="G36" i="18"/>
  <c r="A37" i="35"/>
  <c r="B39" i="42"/>
  <c r="A38" i="42"/>
  <c r="A38" i="41"/>
  <c r="B39" i="41"/>
  <c r="A37" i="37"/>
  <c r="B38" i="37"/>
  <c r="A37" i="44"/>
  <c r="B38" i="44"/>
  <c r="A37" i="36"/>
  <c r="B38" i="36"/>
  <c r="A40" i="40"/>
  <c r="S33" i="8"/>
  <c r="A39" i="43"/>
  <c r="B40" i="43"/>
  <c r="J34" i="8"/>
  <c r="K35" i="8"/>
  <c r="T34" i="8"/>
  <c r="B38" i="39"/>
  <c r="A37" i="39"/>
  <c r="N33" i="34"/>
  <c r="L32" i="34"/>
  <c r="A39" i="45"/>
  <c r="B40" i="45"/>
  <c r="L40" i="8"/>
  <c r="M37" i="34"/>
  <c r="G38" i="34" l="1"/>
  <c r="B39" i="44"/>
  <c r="A38" i="44"/>
  <c r="B40" i="41"/>
  <c r="A39" i="41"/>
  <c r="A38" i="18"/>
  <c r="B39" i="18"/>
  <c r="U38" i="18"/>
  <c r="S38" i="18"/>
  <c r="R38" i="18"/>
  <c r="T38" i="18"/>
  <c r="L41" i="8"/>
  <c r="M38" i="34"/>
  <c r="A40" i="45"/>
  <c r="A40" i="43"/>
  <c r="AM31" i="34"/>
  <c r="AN32" i="34"/>
  <c r="S34" i="8"/>
  <c r="A38" i="36"/>
  <c r="B39" i="36"/>
  <c r="B39" i="39"/>
  <c r="A38" i="39"/>
  <c r="J35" i="8"/>
  <c r="T35" i="8"/>
  <c r="K36" i="8"/>
  <c r="L33" i="34"/>
  <c r="N34" i="34"/>
  <c r="A39" i="42"/>
  <c r="G37" i="18"/>
  <c r="A38" i="37"/>
  <c r="B39" i="37"/>
  <c r="A39" i="38"/>
  <c r="B40" i="38"/>
  <c r="G39" i="34" l="1"/>
  <c r="L42" i="8"/>
  <c r="M39" i="34"/>
  <c r="A39" i="37"/>
  <c r="L34" i="34"/>
  <c r="N35" i="34"/>
  <c r="A39" i="36"/>
  <c r="B40" i="36"/>
  <c r="A39" i="39"/>
  <c r="G38" i="18"/>
  <c r="A39" i="44"/>
  <c r="T36" i="8"/>
  <c r="K37" i="8"/>
  <c r="J36" i="8"/>
  <c r="A40" i="41"/>
  <c r="A40" i="38"/>
  <c r="S35" i="8"/>
  <c r="AM32" i="34"/>
  <c r="AN33" i="34"/>
  <c r="U39" i="18"/>
  <c r="T39" i="18"/>
  <c r="R39" i="18"/>
  <c r="B40" i="18"/>
  <c r="S39" i="18"/>
  <c r="A39" i="18"/>
  <c r="G40" i="34" l="1"/>
  <c r="S40" i="18"/>
  <c r="A40" i="18"/>
  <c r="U40" i="18"/>
  <c r="T40" i="18"/>
  <c r="R40" i="18"/>
  <c r="A40" i="36"/>
  <c r="T37" i="8"/>
  <c r="K38" i="8"/>
  <c r="J37" i="8"/>
  <c r="N36" i="34"/>
  <c r="L35" i="34"/>
  <c r="S36" i="8"/>
  <c r="L43" i="8"/>
  <c r="M40" i="34"/>
  <c r="G39" i="18"/>
  <c r="AM33" i="34"/>
  <c r="AN34" i="34"/>
  <c r="G41" i="34" l="1"/>
  <c r="G42" i="34" s="1"/>
  <c r="G43" i="34" s="1"/>
  <c r="G40" i="18"/>
  <c r="T38" i="8"/>
  <c r="K39" i="8"/>
  <c r="J38" i="8"/>
  <c r="L36" i="34"/>
  <c r="N37" i="34"/>
  <c r="AN35" i="34"/>
  <c r="AM34" i="34"/>
  <c r="S37" i="8"/>
  <c r="L44" i="8"/>
  <c r="M41" i="34"/>
  <c r="G44" i="34" l="1"/>
  <c r="AM35" i="34"/>
  <c r="AN36" i="34"/>
  <c r="S38" i="8"/>
  <c r="T39" i="8"/>
  <c r="K40" i="8"/>
  <c r="J39" i="8"/>
  <c r="L45" i="8"/>
  <c r="M42" i="34"/>
  <c r="L37" i="34"/>
  <c r="N38" i="34"/>
  <c r="G45" i="34" l="1"/>
  <c r="L38" i="34"/>
  <c r="N39" i="34"/>
  <c r="AM36" i="34"/>
  <c r="AN37" i="34"/>
  <c r="T40" i="8"/>
  <c r="J40" i="8"/>
  <c r="K41" i="8"/>
  <c r="S39" i="8"/>
  <c r="L46" i="8"/>
  <c r="M43" i="34"/>
  <c r="G46" i="34" l="1"/>
  <c r="N40" i="34"/>
  <c r="L39" i="34"/>
  <c r="AN38" i="34"/>
  <c r="AM37" i="34"/>
  <c r="J41" i="8"/>
  <c r="K42" i="8"/>
  <c r="T41" i="8"/>
  <c r="L47" i="8"/>
  <c r="M44" i="34"/>
  <c r="S40" i="8"/>
  <c r="G47" i="34" l="1"/>
  <c r="L48" i="8"/>
  <c r="M45" i="34"/>
  <c r="AN39" i="34"/>
  <c r="AM38" i="34"/>
  <c r="S41" i="8"/>
  <c r="J42" i="8"/>
  <c r="K43" i="8"/>
  <c r="T42" i="8"/>
  <c r="N41" i="34"/>
  <c r="L40" i="34"/>
  <c r="G48" i="34" l="1"/>
  <c r="AN40" i="34"/>
  <c r="AM39" i="34"/>
  <c r="L41" i="34"/>
  <c r="N42" i="34"/>
  <c r="J43" i="8"/>
  <c r="K44" i="8"/>
  <c r="T43" i="8"/>
  <c r="S42" i="8"/>
  <c r="L49" i="8"/>
  <c r="M46" i="34"/>
  <c r="G49" i="34" l="1"/>
  <c r="G50" i="34" s="1"/>
  <c r="G51" i="34" s="1"/>
  <c r="S43" i="8"/>
  <c r="L50" i="8"/>
  <c r="M47" i="34"/>
  <c r="AN41" i="34"/>
  <c r="AM40" i="34"/>
  <c r="T44" i="8"/>
  <c r="S44" i="8" s="1"/>
  <c r="J44" i="8"/>
  <c r="K45" i="8"/>
  <c r="N43" i="34"/>
  <c r="L42" i="34"/>
  <c r="G52" i="34" l="1"/>
  <c r="AM41" i="34"/>
  <c r="AN42" i="34"/>
  <c r="N44" i="34"/>
  <c r="L43" i="34"/>
  <c r="L51" i="8"/>
  <c r="M48" i="34"/>
  <c r="J45" i="8"/>
  <c r="K46" i="8"/>
  <c r="T45" i="8"/>
  <c r="S45" i="8" s="1"/>
  <c r="G53" i="34" l="1"/>
  <c r="J46" i="8"/>
  <c r="K47" i="8"/>
  <c r="T46" i="8"/>
  <c r="S46" i="8" s="1"/>
  <c r="L52" i="8"/>
  <c r="M49" i="34"/>
  <c r="N45" i="34"/>
  <c r="L44" i="34"/>
  <c r="AM42" i="34"/>
  <c r="AN43" i="34"/>
  <c r="G54" i="34" l="1"/>
  <c r="J47" i="8"/>
  <c r="K48" i="8"/>
  <c r="T47" i="8"/>
  <c r="S47" i="8" s="1"/>
  <c r="AN44" i="34"/>
  <c r="AM43" i="34"/>
  <c r="L45" i="34"/>
  <c r="N46" i="34"/>
  <c r="L53" i="8"/>
  <c r="M50" i="34"/>
  <c r="G55" i="34" l="1"/>
  <c r="L46" i="34"/>
  <c r="N47" i="34"/>
  <c r="L54" i="8"/>
  <c r="M51" i="34"/>
  <c r="T48" i="8"/>
  <c r="S48" i="8" s="1"/>
  <c r="J48" i="8"/>
  <c r="K49" i="8"/>
  <c r="AN45" i="34"/>
  <c r="AM44" i="34"/>
  <c r="G56" i="34" l="1"/>
  <c r="AM45" i="34"/>
  <c r="AN46" i="34"/>
  <c r="L55" i="8"/>
  <c r="M52" i="34"/>
  <c r="L47" i="34"/>
  <c r="N48" i="34"/>
  <c r="J49" i="8"/>
  <c r="K50" i="8"/>
  <c r="T49" i="8"/>
  <c r="S49" i="8" s="1"/>
  <c r="G57" i="34" l="1"/>
  <c r="G58" i="34" s="1"/>
  <c r="G59" i="34" s="1"/>
  <c r="L56" i="8"/>
  <c r="M53" i="34"/>
  <c r="N49" i="34"/>
  <c r="L48" i="34"/>
  <c r="AM46" i="34"/>
  <c r="AN47" i="34"/>
  <c r="J50" i="8"/>
  <c r="K51" i="8"/>
  <c r="T50" i="8"/>
  <c r="S50" i="8" s="1"/>
  <c r="G60" i="34" l="1"/>
  <c r="AM47" i="34"/>
  <c r="AN48" i="34"/>
  <c r="L49" i="34"/>
  <c r="N50" i="34"/>
  <c r="L57" i="8"/>
  <c r="M54" i="34"/>
  <c r="J51" i="8"/>
  <c r="K52" i="8"/>
  <c r="T51" i="8"/>
  <c r="S51" i="8" s="1"/>
  <c r="G61" i="34" l="1"/>
  <c r="K53" i="8"/>
  <c r="T52" i="8"/>
  <c r="S52" i="8" s="1"/>
  <c r="J52" i="8"/>
  <c r="AN49" i="34"/>
  <c r="AM48" i="34"/>
  <c r="L50" i="34"/>
  <c r="N51" i="34"/>
  <c r="L58" i="8"/>
  <c r="M55" i="34"/>
  <c r="G62" i="34" l="1"/>
  <c r="L51" i="34"/>
  <c r="N52" i="34"/>
  <c r="AM49" i="34"/>
  <c r="AN50" i="34"/>
  <c r="L59" i="8"/>
  <c r="M56" i="34"/>
  <c r="J53" i="8"/>
  <c r="T53" i="8"/>
  <c r="S53" i="8" s="1"/>
  <c r="K54" i="8"/>
  <c r="G63" i="34" l="1"/>
  <c r="T54" i="8"/>
  <c r="S54" i="8" s="1"/>
  <c r="K55" i="8"/>
  <c r="J54" i="8"/>
  <c r="N53" i="34"/>
  <c r="L52" i="34"/>
  <c r="L60" i="8"/>
  <c r="M57" i="34"/>
  <c r="AM50" i="34"/>
  <c r="AN51" i="34"/>
  <c r="G64" i="34" l="1"/>
  <c r="L53" i="34"/>
  <c r="N54" i="34"/>
  <c r="L61" i="8"/>
  <c r="M58" i="34"/>
  <c r="T55" i="8"/>
  <c r="S55" i="8" s="1"/>
  <c r="K56" i="8"/>
  <c r="J55" i="8"/>
  <c r="AM51" i="34"/>
  <c r="AN52" i="34"/>
  <c r="G65" i="34" l="1"/>
  <c r="G66" i="34" s="1"/>
  <c r="G67" i="34" s="1"/>
  <c r="L62" i="8"/>
  <c r="M59" i="34"/>
  <c r="T56" i="8"/>
  <c r="S56" i="8" s="1"/>
  <c r="K57" i="8"/>
  <c r="J56" i="8"/>
  <c r="AN53" i="34"/>
  <c r="AM52" i="34"/>
  <c r="L54" i="34"/>
  <c r="N55" i="34"/>
  <c r="G68" i="34" l="1"/>
  <c r="AM53" i="34"/>
  <c r="AN54" i="34"/>
  <c r="K58" i="8"/>
  <c r="J57" i="8"/>
  <c r="T57" i="8"/>
  <c r="S57" i="8" s="1"/>
  <c r="L55" i="34"/>
  <c r="N56" i="34"/>
  <c r="L63" i="8"/>
  <c r="M60" i="34"/>
  <c r="G69" i="34" l="1"/>
  <c r="AM54" i="34"/>
  <c r="AN55" i="34"/>
  <c r="L64" i="8"/>
  <c r="M61" i="34"/>
  <c r="K59" i="8"/>
  <c r="J58" i="8"/>
  <c r="T58" i="8"/>
  <c r="S58" i="8" s="1"/>
  <c r="N57" i="34"/>
  <c r="L56" i="34"/>
  <c r="G70" i="34" l="1"/>
  <c r="L57" i="34"/>
  <c r="N58" i="34"/>
  <c r="K60" i="8"/>
  <c r="J59" i="8"/>
  <c r="T59" i="8"/>
  <c r="S59" i="8" s="1"/>
  <c r="AM55" i="34"/>
  <c r="AN56" i="34"/>
  <c r="L65" i="8"/>
  <c r="M62" i="34"/>
  <c r="G71" i="34" l="1"/>
  <c r="L66" i="8"/>
  <c r="M63" i="34"/>
  <c r="K61" i="8"/>
  <c r="J60" i="8"/>
  <c r="T60" i="8"/>
  <c r="S60" i="8" s="1"/>
  <c r="L58" i="34"/>
  <c r="N59" i="34"/>
  <c r="AN57" i="34"/>
  <c r="AM56" i="34"/>
  <c r="G72" i="34" l="1"/>
  <c r="AM57" i="34"/>
  <c r="AN58" i="34"/>
  <c r="K62" i="8"/>
  <c r="J61" i="8"/>
  <c r="T61" i="8"/>
  <c r="S61" i="8" s="1"/>
  <c r="L59" i="34"/>
  <c r="N60" i="34"/>
  <c r="L67" i="8"/>
  <c r="M64" i="34"/>
  <c r="G73" i="34" l="1"/>
  <c r="G74" i="34" s="1"/>
  <c r="G75" i="34" s="1"/>
  <c r="L68" i="8"/>
  <c r="M65" i="34"/>
  <c r="AM58" i="34"/>
  <c r="AN59" i="34"/>
  <c r="N61" i="34"/>
  <c r="L60" i="34"/>
  <c r="K63" i="8"/>
  <c r="J62" i="8"/>
  <c r="T62" i="8"/>
  <c r="S62" i="8" s="1"/>
  <c r="G76" i="34" l="1"/>
  <c r="AM59" i="34"/>
  <c r="AN60" i="34"/>
  <c r="L69" i="8"/>
  <c r="M66" i="34"/>
  <c r="K64" i="8"/>
  <c r="J63" i="8"/>
  <c r="T63" i="8"/>
  <c r="S63" i="8" s="1"/>
  <c r="L61" i="34"/>
  <c r="N62" i="34"/>
  <c r="G77" i="34" l="1"/>
  <c r="L70" i="8"/>
  <c r="M67" i="34"/>
  <c r="L62" i="34"/>
  <c r="N63" i="34"/>
  <c r="K65" i="8"/>
  <c r="J64" i="8"/>
  <c r="T64" i="8"/>
  <c r="S64" i="8" s="1"/>
  <c r="AN61" i="34"/>
  <c r="AM60" i="34"/>
  <c r="G78" i="34" l="1"/>
  <c r="AM61" i="34"/>
  <c r="AN62" i="34"/>
  <c r="L63" i="34"/>
  <c r="N64" i="34"/>
  <c r="K66" i="8"/>
  <c r="J65" i="8"/>
  <c r="T65" i="8"/>
  <c r="S65" i="8" s="1"/>
  <c r="L71" i="8"/>
  <c r="M68" i="34"/>
  <c r="G79" i="34" l="1"/>
  <c r="N65" i="34"/>
  <c r="L64" i="34"/>
  <c r="L72" i="8"/>
  <c r="M69" i="34"/>
  <c r="AM62" i="34"/>
  <c r="AN63" i="34"/>
  <c r="K67" i="8"/>
  <c r="J66" i="8"/>
  <c r="T66" i="8"/>
  <c r="S66" i="8" s="1"/>
  <c r="G80" i="34" l="1"/>
  <c r="G81" i="34" s="1"/>
  <c r="G82" i="34" s="1"/>
  <c r="L65" i="34"/>
  <c r="N66" i="34"/>
  <c r="AM63" i="34"/>
  <c r="AN64" i="34"/>
  <c r="K68" i="8"/>
  <c r="J67" i="8"/>
  <c r="T67" i="8"/>
  <c r="S67" i="8" s="1"/>
  <c r="L73" i="8"/>
  <c r="M70" i="34"/>
  <c r="G83" i="34" l="1"/>
  <c r="K69" i="8"/>
  <c r="J68" i="8"/>
  <c r="T68" i="8"/>
  <c r="S68" i="8" s="1"/>
  <c r="L66" i="34"/>
  <c r="N67" i="34"/>
  <c r="L74" i="8"/>
  <c r="M71" i="34"/>
  <c r="AN65" i="34"/>
  <c r="AM64" i="34"/>
  <c r="G84" i="34" l="1"/>
  <c r="AM65" i="34"/>
  <c r="AN66" i="34"/>
  <c r="L75" i="8"/>
  <c r="M72" i="34"/>
  <c r="K70" i="8"/>
  <c r="J69" i="8"/>
  <c r="T69" i="8"/>
  <c r="S69" i="8" s="1"/>
  <c r="L67" i="34"/>
  <c r="N68" i="34"/>
  <c r="G85" i="34" l="1"/>
  <c r="L76" i="8"/>
  <c r="M73" i="34"/>
  <c r="AM66" i="34"/>
  <c r="AN67" i="34"/>
  <c r="N69" i="34"/>
  <c r="L68" i="34"/>
  <c r="K71" i="8"/>
  <c r="J70" i="8"/>
  <c r="T70" i="8"/>
  <c r="S70" i="8" s="1"/>
  <c r="G86" i="34" l="1"/>
  <c r="AM67" i="34"/>
  <c r="AN68" i="34"/>
  <c r="L77" i="8"/>
  <c r="M74" i="34"/>
  <c r="K72" i="8"/>
  <c r="J71" i="8"/>
  <c r="T71" i="8"/>
  <c r="S71" i="8" s="1"/>
  <c r="L69" i="34"/>
  <c r="N70" i="34"/>
  <c r="G87" i="34" l="1"/>
  <c r="G88" i="34" s="1"/>
  <c r="G89" i="34" s="1"/>
  <c r="L78" i="8"/>
  <c r="M75" i="34"/>
  <c r="T72" i="8"/>
  <c r="S72" i="8" s="1"/>
  <c r="J72" i="8"/>
  <c r="K73" i="8"/>
  <c r="L70" i="34"/>
  <c r="N71" i="34"/>
  <c r="AN69" i="34"/>
  <c r="AM68" i="34"/>
  <c r="G90" i="34" l="1"/>
  <c r="T73" i="8"/>
  <c r="S73" i="8" s="1"/>
  <c r="K74" i="8"/>
  <c r="J73" i="8"/>
  <c r="AM69" i="34"/>
  <c r="AN70" i="34"/>
  <c r="L71" i="34"/>
  <c r="N72" i="34"/>
  <c r="L79" i="8"/>
  <c r="M76" i="34"/>
  <c r="G91" i="34" l="1"/>
  <c r="AM70" i="34"/>
  <c r="AN71" i="34"/>
  <c r="L80" i="8"/>
  <c r="M77" i="34"/>
  <c r="N73" i="34"/>
  <c r="L72" i="34"/>
  <c r="T74" i="8"/>
  <c r="S74" i="8" s="1"/>
  <c r="J74" i="8"/>
  <c r="K75" i="8"/>
  <c r="G92" i="34" l="1"/>
  <c r="K76" i="8"/>
  <c r="T75" i="8"/>
  <c r="S75" i="8" s="1"/>
  <c r="J75" i="8"/>
  <c r="L73" i="34"/>
  <c r="N74" i="34"/>
  <c r="L81" i="8"/>
  <c r="M78" i="34"/>
  <c r="AM71" i="34"/>
  <c r="AN72" i="34"/>
  <c r="G93" i="34" l="1"/>
  <c r="L74" i="34"/>
  <c r="N75" i="34"/>
  <c r="L82" i="8"/>
  <c r="M79" i="34"/>
  <c r="AN73" i="34"/>
  <c r="AM72" i="34"/>
  <c r="K77" i="8"/>
  <c r="T76" i="8"/>
  <c r="S76" i="8" s="1"/>
  <c r="J76" i="8"/>
  <c r="G94" i="34" l="1"/>
  <c r="G95" i="34" s="1"/>
  <c r="G96" i="34" s="1"/>
  <c r="AM73" i="34"/>
  <c r="AN74" i="34"/>
  <c r="L83" i="8"/>
  <c r="M80" i="34"/>
  <c r="K78" i="8"/>
  <c r="T77" i="8"/>
  <c r="S77" i="8" s="1"/>
  <c r="J77" i="8"/>
  <c r="L75" i="34"/>
  <c r="N76" i="34"/>
  <c r="G97" i="34" l="1"/>
  <c r="L84" i="8"/>
  <c r="M81" i="34"/>
  <c r="AM74" i="34"/>
  <c r="AN75" i="34"/>
  <c r="N77" i="34"/>
  <c r="L76" i="34"/>
  <c r="K79" i="8"/>
  <c r="T78" i="8"/>
  <c r="S78" i="8" s="1"/>
  <c r="J78" i="8"/>
  <c r="G98" i="34" l="1"/>
  <c r="K80" i="8"/>
  <c r="T79" i="8"/>
  <c r="S79" i="8" s="1"/>
  <c r="J79" i="8"/>
  <c r="AM75" i="34"/>
  <c r="AN76" i="34"/>
  <c r="L85" i="8"/>
  <c r="M82" i="34"/>
  <c r="L77" i="34"/>
  <c r="N78" i="34"/>
  <c r="G99" i="34" l="1"/>
  <c r="L78" i="34"/>
  <c r="N79" i="34"/>
  <c r="L86" i="8"/>
  <c r="M83" i="34"/>
  <c r="AN77" i="34"/>
  <c r="AM76" i="34"/>
  <c r="K81" i="8"/>
  <c r="T80" i="8"/>
  <c r="S80" i="8" s="1"/>
  <c r="J80" i="8"/>
  <c r="G100" i="34" l="1"/>
  <c r="L79" i="34"/>
  <c r="N80" i="34"/>
  <c r="AM77" i="34"/>
  <c r="AN78" i="34"/>
  <c r="K82" i="8"/>
  <c r="T81" i="8"/>
  <c r="S81" i="8" s="1"/>
  <c r="J81" i="8"/>
  <c r="L87" i="8"/>
  <c r="M84" i="34"/>
  <c r="G101" i="34" l="1"/>
  <c r="G102" i="34" s="1"/>
  <c r="G103" i="34" s="1"/>
  <c r="K83" i="8"/>
  <c r="T82" i="8"/>
  <c r="S82" i="8" s="1"/>
  <c r="J82" i="8"/>
  <c r="N81" i="34"/>
  <c r="L80" i="34"/>
  <c r="L88" i="8"/>
  <c r="M85" i="34"/>
  <c r="AM78" i="34"/>
  <c r="AN79" i="34"/>
  <c r="G104" i="34" l="1"/>
  <c r="L81" i="34"/>
  <c r="N82" i="34"/>
  <c r="L89" i="8"/>
  <c r="M86" i="34"/>
  <c r="AM79" i="34"/>
  <c r="AN80" i="34"/>
  <c r="K84" i="8"/>
  <c r="J83" i="8"/>
  <c r="T83" i="8"/>
  <c r="S83" i="8" s="1"/>
  <c r="G105" i="34" l="1"/>
  <c r="K85" i="8"/>
  <c r="J84" i="8"/>
  <c r="T84" i="8"/>
  <c r="S84" i="8" s="1"/>
  <c r="L82" i="34"/>
  <c r="N83" i="34"/>
  <c r="AN81" i="34"/>
  <c r="AM80" i="34"/>
  <c r="L90" i="8"/>
  <c r="M87" i="34"/>
  <c r="G106" i="34" l="1"/>
  <c r="AM81" i="34"/>
  <c r="AN82" i="34"/>
  <c r="L83" i="34"/>
  <c r="N84" i="34"/>
  <c r="L91" i="8"/>
  <c r="M88" i="34"/>
  <c r="K86" i="8"/>
  <c r="J85" i="8"/>
  <c r="T85" i="8"/>
  <c r="S85" i="8" s="1"/>
  <c r="G107" i="34" l="1"/>
  <c r="K87" i="8"/>
  <c r="J86" i="8"/>
  <c r="T86" i="8"/>
  <c r="S86" i="8" s="1"/>
  <c r="L92" i="8"/>
  <c r="M89" i="34"/>
  <c r="N85" i="34"/>
  <c r="L84" i="34"/>
  <c r="AM82" i="34"/>
  <c r="AN83" i="34"/>
  <c r="G108" i="34" l="1"/>
  <c r="G109" i="34" s="1"/>
  <c r="G110" i="34" s="1"/>
  <c r="L93" i="8"/>
  <c r="M90" i="34"/>
  <c r="K88" i="8"/>
  <c r="J87" i="8"/>
  <c r="T87" i="8"/>
  <c r="S87" i="8" s="1"/>
  <c r="AM83" i="34"/>
  <c r="AN84" i="34"/>
  <c r="L85" i="34"/>
  <c r="N86" i="34"/>
  <c r="G111" i="34" l="1"/>
  <c r="AN85" i="34"/>
  <c r="AM84" i="34"/>
  <c r="L86" i="34"/>
  <c r="N87" i="34"/>
  <c r="K89" i="8"/>
  <c r="J88" i="8"/>
  <c r="T88" i="8"/>
  <c r="S88" i="8" s="1"/>
  <c r="L94" i="8"/>
  <c r="M91" i="34"/>
  <c r="G112" i="34" l="1"/>
  <c r="K90" i="8"/>
  <c r="J89" i="8"/>
  <c r="T89" i="8"/>
  <c r="S89" i="8" s="1"/>
  <c r="L95" i="8"/>
  <c r="M92" i="34"/>
  <c r="L87" i="34"/>
  <c r="N88" i="34"/>
  <c r="AM85" i="34"/>
  <c r="AN86" i="34"/>
  <c r="G113" i="34" l="1"/>
  <c r="L96" i="8"/>
  <c r="M93" i="34"/>
  <c r="N89" i="34"/>
  <c r="L88" i="34"/>
  <c r="K91" i="8"/>
  <c r="J90" i="8"/>
  <c r="T90" i="8"/>
  <c r="S90" i="8" s="1"/>
  <c r="AM86" i="34"/>
  <c r="AN87" i="34"/>
  <c r="G114" i="34" l="1"/>
  <c r="AM87" i="34"/>
  <c r="AN88" i="34"/>
  <c r="K92" i="8"/>
  <c r="J91" i="8"/>
  <c r="T91" i="8"/>
  <c r="S91" i="8" s="1"/>
  <c r="L89" i="34"/>
  <c r="N90" i="34"/>
  <c r="L97" i="8"/>
  <c r="M94" i="34"/>
  <c r="G115" i="34" l="1"/>
  <c r="G116" i="34" s="1"/>
  <c r="G117" i="34" s="1"/>
  <c r="K93" i="8"/>
  <c r="J92" i="8"/>
  <c r="T92" i="8"/>
  <c r="S92" i="8" s="1"/>
  <c r="AN89" i="34"/>
  <c r="AM88" i="34"/>
  <c r="L90" i="34"/>
  <c r="N91" i="34"/>
  <c r="L98" i="8"/>
  <c r="M95" i="34"/>
  <c r="G118" i="34" l="1"/>
  <c r="AM89" i="34"/>
  <c r="AN90" i="34"/>
  <c r="L91" i="34"/>
  <c r="N92" i="34"/>
  <c r="L99" i="8"/>
  <c r="M96" i="34"/>
  <c r="K94" i="8"/>
  <c r="J93" i="8"/>
  <c r="T93" i="8"/>
  <c r="S93" i="8" s="1"/>
  <c r="G119" i="34" l="1"/>
  <c r="K95" i="8"/>
  <c r="J94" i="8"/>
  <c r="T94" i="8"/>
  <c r="S94" i="8" s="1"/>
  <c r="L100" i="8"/>
  <c r="M97" i="34"/>
  <c r="AM90" i="34"/>
  <c r="AN91" i="34"/>
  <c r="N93" i="34"/>
  <c r="L92" i="34"/>
  <c r="G120" i="34" l="1"/>
  <c r="N94" i="34"/>
  <c r="L93" i="34"/>
  <c r="AM91" i="34"/>
  <c r="AN92" i="34"/>
  <c r="K96" i="8"/>
  <c r="J95" i="8"/>
  <c r="T95" i="8"/>
  <c r="S95" i="8" s="1"/>
  <c r="L101" i="8"/>
  <c r="M98" i="34"/>
  <c r="G121" i="34" l="1"/>
  <c r="L94" i="34"/>
  <c r="N95" i="34"/>
  <c r="L102" i="8"/>
  <c r="M99" i="34"/>
  <c r="K97" i="8"/>
  <c r="J96" i="8"/>
  <c r="T96" i="8"/>
  <c r="S96" i="8" s="1"/>
  <c r="AN93" i="34"/>
  <c r="AM92" i="34"/>
  <c r="G122" i="34" l="1"/>
  <c r="G123" i="34" s="1"/>
  <c r="G124" i="34" s="1"/>
  <c r="N96" i="34"/>
  <c r="L95" i="34"/>
  <c r="K98" i="8"/>
  <c r="J97" i="8"/>
  <c r="T97" i="8"/>
  <c r="S97" i="8" s="1"/>
  <c r="AN94" i="34"/>
  <c r="AM93" i="34"/>
  <c r="L103" i="8"/>
  <c r="M100" i="34"/>
  <c r="G125" i="34" l="1"/>
  <c r="K99" i="8"/>
  <c r="J98" i="8"/>
  <c r="T98" i="8"/>
  <c r="S98" i="8" s="1"/>
  <c r="AN95" i="34"/>
  <c r="AM94" i="34"/>
  <c r="L104" i="8"/>
  <c r="M101" i="34"/>
  <c r="N97" i="34"/>
  <c r="L96" i="34"/>
  <c r="G126" i="34" l="1"/>
  <c r="AM95" i="34"/>
  <c r="AN96" i="34"/>
  <c r="L105" i="8"/>
  <c r="M102" i="34"/>
  <c r="N98" i="34"/>
  <c r="L97" i="34"/>
  <c r="K100" i="8"/>
  <c r="J99" i="8"/>
  <c r="T99" i="8"/>
  <c r="S99" i="8" s="1"/>
  <c r="G127" i="34" l="1"/>
  <c r="K101" i="8"/>
  <c r="J100" i="8"/>
  <c r="T100" i="8"/>
  <c r="S100" i="8" s="1"/>
  <c r="AM96" i="34"/>
  <c r="AN97" i="34"/>
  <c r="N99" i="34"/>
  <c r="L98" i="34"/>
  <c r="L106" i="8"/>
  <c r="M103" i="34"/>
  <c r="G128" i="34" l="1"/>
  <c r="N100" i="34"/>
  <c r="L99" i="34"/>
  <c r="L107" i="8"/>
  <c r="M104" i="34"/>
  <c r="AN98" i="34"/>
  <c r="AM97" i="34"/>
  <c r="K102" i="8"/>
  <c r="J101" i="8"/>
  <c r="T101" i="8"/>
  <c r="S101" i="8" s="1"/>
  <c r="G129" i="34" l="1"/>
  <c r="G130" i="34" s="1"/>
  <c r="G131" i="34" s="1"/>
  <c r="K103" i="8"/>
  <c r="J102" i="8"/>
  <c r="T102" i="8"/>
  <c r="S102" i="8" s="1"/>
  <c r="AN99" i="34"/>
  <c r="AM98" i="34"/>
  <c r="L100" i="34"/>
  <c r="N101" i="34"/>
  <c r="L108" i="8"/>
  <c r="M105" i="34"/>
  <c r="G132" i="34" l="1"/>
  <c r="AN100" i="34"/>
  <c r="AM99" i="34"/>
  <c r="N102" i="34"/>
  <c r="L101" i="34"/>
  <c r="L109" i="8"/>
  <c r="M106" i="34"/>
  <c r="K104" i="8"/>
  <c r="J103" i="8"/>
  <c r="T103" i="8"/>
  <c r="S103" i="8" s="1"/>
  <c r="G133" i="34" l="1"/>
  <c r="K105" i="8"/>
  <c r="J104" i="8"/>
  <c r="T104" i="8"/>
  <c r="S104" i="8" s="1"/>
  <c r="N103" i="34"/>
  <c r="L102" i="34"/>
  <c r="L110" i="8"/>
  <c r="M107" i="34"/>
  <c r="AN101" i="34"/>
  <c r="AM100" i="34"/>
  <c r="G134" i="34" l="1"/>
  <c r="L111" i="8"/>
  <c r="M108" i="34"/>
  <c r="AM101" i="34"/>
  <c r="AN102" i="34"/>
  <c r="N104" i="34"/>
  <c r="L103" i="34"/>
  <c r="K106" i="8"/>
  <c r="J105" i="8"/>
  <c r="T105" i="8"/>
  <c r="S105" i="8" s="1"/>
  <c r="G135" i="34" l="1"/>
  <c r="K107" i="8"/>
  <c r="J106" i="8"/>
  <c r="T106" i="8"/>
  <c r="S106" i="8" s="1"/>
  <c r="AN103" i="34"/>
  <c r="AM102" i="34"/>
  <c r="L112" i="8"/>
  <c r="M109" i="34"/>
  <c r="L104" i="34"/>
  <c r="N105" i="34"/>
  <c r="G136" i="34" l="1"/>
  <c r="G137" i="34" s="1"/>
  <c r="G138" i="34" s="1"/>
  <c r="AN104" i="34"/>
  <c r="AM103" i="34"/>
  <c r="L113" i="8"/>
  <c r="M110" i="34"/>
  <c r="N106" i="34"/>
  <c r="L105" i="34"/>
  <c r="K108" i="8"/>
  <c r="J107" i="8"/>
  <c r="T107" i="8"/>
  <c r="S107" i="8" s="1"/>
  <c r="G139" i="34" l="1"/>
  <c r="AN105" i="34"/>
  <c r="AM104" i="34"/>
  <c r="N107" i="34"/>
  <c r="L106" i="34"/>
  <c r="L114" i="8"/>
  <c r="M111" i="34"/>
  <c r="K109" i="8"/>
  <c r="J108" i="8"/>
  <c r="T108" i="8"/>
  <c r="S108" i="8" s="1"/>
  <c r="G140" i="34" l="1"/>
  <c r="L115" i="8"/>
  <c r="M112" i="34"/>
  <c r="AN106" i="34"/>
  <c r="AM105" i="34"/>
  <c r="K110" i="8"/>
  <c r="J109" i="8"/>
  <c r="T109" i="8"/>
  <c r="S109" i="8" s="1"/>
  <c r="N108" i="34"/>
  <c r="L107" i="34"/>
  <c r="G141" i="34" l="1"/>
  <c r="AN107" i="34"/>
  <c r="AM106" i="34"/>
  <c r="K111" i="8"/>
  <c r="J110" i="8"/>
  <c r="T110" i="8"/>
  <c r="S110" i="8" s="1"/>
  <c r="N109" i="34"/>
  <c r="L108" i="34"/>
  <c r="L116" i="8"/>
  <c r="M113" i="34"/>
  <c r="G142" i="34" l="1"/>
  <c r="K112" i="8"/>
  <c r="J111" i="8"/>
  <c r="T111" i="8"/>
  <c r="S111" i="8" s="1"/>
  <c r="N110" i="34"/>
  <c r="L109" i="34"/>
  <c r="L117" i="8"/>
  <c r="M114" i="34"/>
  <c r="AM107" i="34"/>
  <c r="AN108" i="34"/>
  <c r="G143" i="34" l="1"/>
  <c r="G144" i="34" s="1"/>
  <c r="G145" i="34" s="1"/>
  <c r="N111" i="34"/>
  <c r="L110" i="34"/>
  <c r="L118" i="8"/>
  <c r="M115" i="34"/>
  <c r="AN109" i="34"/>
  <c r="AM108" i="34"/>
  <c r="K113" i="8"/>
  <c r="J112" i="8"/>
  <c r="T112" i="8"/>
  <c r="S112" i="8" s="1"/>
  <c r="G146" i="34" l="1"/>
  <c r="K114" i="8"/>
  <c r="J113" i="8"/>
  <c r="T113" i="8"/>
  <c r="S113" i="8" s="1"/>
  <c r="N112" i="34"/>
  <c r="L111" i="34"/>
  <c r="AN110" i="34"/>
  <c r="AM109" i="34"/>
  <c r="L119" i="8"/>
  <c r="M116" i="34"/>
  <c r="G147" i="34" l="1"/>
  <c r="AN111" i="34"/>
  <c r="AM110" i="34"/>
  <c r="L112" i="34"/>
  <c r="N113" i="34"/>
  <c r="K115" i="8"/>
  <c r="J114" i="8"/>
  <c r="T114" i="8"/>
  <c r="S114" i="8" s="1"/>
  <c r="L120" i="8"/>
  <c r="M117" i="34"/>
  <c r="G148" i="34" l="1"/>
  <c r="L121" i="8"/>
  <c r="M118" i="34"/>
  <c r="K116" i="8"/>
  <c r="J115" i="8"/>
  <c r="T115" i="8"/>
  <c r="S115" i="8" s="1"/>
  <c r="N114" i="34"/>
  <c r="L113" i="34"/>
  <c r="AM111" i="34"/>
  <c r="AN112" i="34"/>
  <c r="G149" i="34" l="1"/>
  <c r="K117" i="8"/>
  <c r="J116" i="8"/>
  <c r="T116" i="8"/>
  <c r="S116" i="8" s="1"/>
  <c r="L122" i="8"/>
  <c r="M119" i="34"/>
  <c r="AN113" i="34"/>
  <c r="AM112" i="34"/>
  <c r="N115" i="34"/>
  <c r="L114" i="34"/>
  <c r="G150" i="34" l="1"/>
  <c r="N116" i="34"/>
  <c r="L115" i="34"/>
  <c r="L123" i="8"/>
  <c r="M120" i="34"/>
  <c r="AN114" i="34"/>
  <c r="AM113" i="34"/>
  <c r="K118" i="8"/>
  <c r="J117" i="8"/>
  <c r="T117" i="8"/>
  <c r="S117" i="8" s="1"/>
  <c r="G151" i="34" l="1"/>
  <c r="G152" i="34" s="1"/>
  <c r="G153" i="34" s="1"/>
  <c r="AN115" i="34"/>
  <c r="AM114" i="34"/>
  <c r="L124" i="8"/>
  <c r="M121" i="34"/>
  <c r="K119" i="8"/>
  <c r="J118" i="8"/>
  <c r="T118" i="8"/>
  <c r="S118" i="8" s="1"/>
  <c r="N117" i="34"/>
  <c r="L116" i="34"/>
  <c r="G154" i="34" l="1"/>
  <c r="L125" i="8"/>
  <c r="M122" i="34"/>
  <c r="N118" i="34"/>
  <c r="L117" i="34"/>
  <c r="AM115" i="34"/>
  <c r="AN116" i="34"/>
  <c r="K120" i="8"/>
  <c r="J119" i="8"/>
  <c r="T119" i="8"/>
  <c r="S119" i="8" s="1"/>
  <c r="G155" i="34" l="1"/>
  <c r="N119" i="34"/>
  <c r="L118" i="34"/>
  <c r="L126" i="8"/>
  <c r="M123" i="34"/>
  <c r="AN117" i="34"/>
  <c r="AM116" i="34"/>
  <c r="K121" i="8"/>
  <c r="J120" i="8"/>
  <c r="T120" i="8"/>
  <c r="S120" i="8" s="1"/>
  <c r="G156" i="34" l="1"/>
  <c r="AN118" i="34"/>
  <c r="AM117" i="34"/>
  <c r="N120" i="34"/>
  <c r="L119" i="34"/>
  <c r="L127" i="8"/>
  <c r="M124" i="34"/>
  <c r="K122" i="8"/>
  <c r="J121" i="8"/>
  <c r="T121" i="8"/>
  <c r="S121" i="8" s="1"/>
  <c r="G157" i="34" l="1"/>
  <c r="K123" i="8"/>
  <c r="J122" i="8"/>
  <c r="T122" i="8"/>
  <c r="S122" i="8" s="1"/>
  <c r="AN119" i="34"/>
  <c r="AM118" i="34"/>
  <c r="L120" i="34"/>
  <c r="N121" i="34"/>
  <c r="L128" i="8"/>
  <c r="M125" i="34"/>
  <c r="G158" i="34" l="1"/>
  <c r="K124" i="8"/>
  <c r="J123" i="8"/>
  <c r="T123" i="8"/>
  <c r="S123" i="8" s="1"/>
  <c r="L129" i="8"/>
  <c r="M126" i="34"/>
  <c r="N122" i="34"/>
  <c r="L121" i="34"/>
  <c r="AM119" i="34"/>
  <c r="AN120" i="34"/>
  <c r="G159" i="34" l="1"/>
  <c r="G160" i="34" s="1"/>
  <c r="G161" i="34" s="1"/>
  <c r="K125" i="8"/>
  <c r="J124" i="8"/>
  <c r="T124" i="8"/>
  <c r="S124" i="8" s="1"/>
  <c r="N123" i="34"/>
  <c r="L122" i="34"/>
  <c r="AN121" i="34"/>
  <c r="AM120" i="34"/>
  <c r="L130" i="8"/>
  <c r="M127" i="34"/>
  <c r="G162" i="34" l="1"/>
  <c r="N124" i="34"/>
  <c r="L123" i="34"/>
  <c r="AN122" i="34"/>
  <c r="AM121" i="34"/>
  <c r="L131" i="8"/>
  <c r="M128" i="34"/>
  <c r="K126" i="8"/>
  <c r="J125" i="8"/>
  <c r="T125" i="8"/>
  <c r="S125" i="8" s="1"/>
  <c r="G163" i="34" l="1"/>
  <c r="AN123" i="34"/>
  <c r="AM122" i="34"/>
  <c r="K127" i="8"/>
  <c r="J126" i="8"/>
  <c r="T126" i="8"/>
  <c r="S126" i="8" s="1"/>
  <c r="L132" i="8"/>
  <c r="M129" i="34"/>
  <c r="N125" i="34"/>
  <c r="L124" i="34"/>
  <c r="G164" i="34" l="1"/>
  <c r="K128" i="8"/>
  <c r="J127" i="8"/>
  <c r="T127" i="8"/>
  <c r="S127" i="8" s="1"/>
  <c r="L133" i="8"/>
  <c r="M130" i="34"/>
  <c r="N126" i="34"/>
  <c r="L125" i="34"/>
  <c r="AM123" i="34"/>
  <c r="AN124" i="34"/>
  <c r="G165" i="34" l="1"/>
  <c r="K129" i="8"/>
  <c r="J128" i="8"/>
  <c r="T128" i="8"/>
  <c r="S128" i="8" s="1"/>
  <c r="AN125" i="34"/>
  <c r="AM124" i="34"/>
  <c r="N127" i="34"/>
  <c r="L126" i="34"/>
  <c r="L134" i="8"/>
  <c r="M131" i="34"/>
  <c r="G166" i="34" l="1"/>
  <c r="AN126" i="34"/>
  <c r="AM125" i="34"/>
  <c r="N128" i="34"/>
  <c r="L127" i="34"/>
  <c r="L135" i="8"/>
  <c r="M132" i="34"/>
  <c r="K130" i="8"/>
  <c r="J129" i="8"/>
  <c r="T129" i="8"/>
  <c r="S129" i="8" s="1"/>
  <c r="G167" i="34" l="1"/>
  <c r="K131" i="8"/>
  <c r="J130" i="8"/>
  <c r="T130" i="8"/>
  <c r="S130" i="8" s="1"/>
  <c r="N129" i="34"/>
  <c r="L128" i="34"/>
  <c r="L136" i="8"/>
  <c r="M133" i="34"/>
  <c r="AN127" i="34"/>
  <c r="AM126" i="34"/>
  <c r="G168" i="34" l="1"/>
  <c r="N130" i="34"/>
  <c r="L129" i="34"/>
  <c r="L137" i="8"/>
  <c r="M134" i="34"/>
  <c r="AM127" i="34"/>
  <c r="AN128" i="34"/>
  <c r="K132" i="8"/>
  <c r="J131" i="8"/>
  <c r="T131" i="8"/>
  <c r="S131" i="8" s="1"/>
  <c r="G169" i="34" l="1"/>
  <c r="AN129" i="34"/>
  <c r="AM128" i="34"/>
  <c r="L138" i="8"/>
  <c r="M135" i="34"/>
  <c r="K133" i="8"/>
  <c r="J132" i="8"/>
  <c r="T132" i="8"/>
  <c r="S132" i="8" s="1"/>
  <c r="N131" i="34"/>
  <c r="L130" i="34"/>
  <c r="G170" i="34" l="1"/>
  <c r="K134" i="8"/>
  <c r="J133" i="8"/>
  <c r="T133" i="8"/>
  <c r="S133" i="8" s="1"/>
  <c r="N132" i="34"/>
  <c r="L131" i="34"/>
  <c r="L139" i="8"/>
  <c r="M136" i="34"/>
  <c r="AN130" i="34"/>
  <c r="AM129" i="34"/>
  <c r="G171" i="34" l="1"/>
  <c r="G172" i="34" s="1"/>
  <c r="G173" i="34" s="1"/>
  <c r="AN131" i="34"/>
  <c r="AM130" i="34"/>
  <c r="L140" i="8"/>
  <c r="M137" i="34"/>
  <c r="L132" i="34"/>
  <c r="N133" i="34"/>
  <c r="K135" i="8"/>
  <c r="J134" i="8"/>
  <c r="T134" i="8"/>
  <c r="S134" i="8" s="1"/>
  <c r="G174" i="34" l="1"/>
  <c r="L141" i="8"/>
  <c r="M138" i="34"/>
  <c r="K136" i="8"/>
  <c r="J135" i="8"/>
  <c r="T135" i="8"/>
  <c r="S135" i="8" s="1"/>
  <c r="AN132" i="34"/>
  <c r="AM131" i="34"/>
  <c r="N134" i="34"/>
  <c r="L133" i="34"/>
  <c r="G175" i="34" l="1"/>
  <c r="G176" i="34" s="1"/>
  <c r="G177" i="34" s="1"/>
  <c r="N135" i="34"/>
  <c r="L134" i="34"/>
  <c r="K137" i="8"/>
  <c r="J136" i="8"/>
  <c r="T136" i="8"/>
  <c r="S136" i="8" s="1"/>
  <c r="AM132" i="34"/>
  <c r="AN133" i="34"/>
  <c r="L142" i="8"/>
  <c r="M139" i="34"/>
  <c r="G178" i="34" l="1"/>
  <c r="K138" i="8"/>
  <c r="J137" i="8"/>
  <c r="T137" i="8"/>
  <c r="S137" i="8" s="1"/>
  <c r="AN134" i="34"/>
  <c r="AM133" i="34"/>
  <c r="L143" i="8"/>
  <c r="M140" i="34"/>
  <c r="N136" i="34"/>
  <c r="L135" i="34"/>
  <c r="G179" i="34" l="1"/>
  <c r="L144" i="8"/>
  <c r="M141" i="34"/>
  <c r="L136" i="34"/>
  <c r="N137" i="34"/>
  <c r="K139" i="8"/>
  <c r="J138" i="8"/>
  <c r="T138" i="8"/>
  <c r="S138" i="8" s="1"/>
  <c r="AN135" i="34"/>
  <c r="AM134" i="34"/>
  <c r="G180" i="34" l="1"/>
  <c r="N138" i="34"/>
  <c r="L137" i="34"/>
  <c r="L145" i="8"/>
  <c r="M142" i="34"/>
  <c r="K140" i="8"/>
  <c r="J139" i="8"/>
  <c r="T139" i="8"/>
  <c r="S139" i="8" s="1"/>
  <c r="AN136" i="34"/>
  <c r="AM135" i="34"/>
  <c r="G181" i="34" l="1"/>
  <c r="G182" i="34" s="1"/>
  <c r="G183" i="34" s="1"/>
  <c r="K141" i="8"/>
  <c r="J140" i="8"/>
  <c r="T140" i="8"/>
  <c r="S140" i="8" s="1"/>
  <c r="N139" i="34"/>
  <c r="L138" i="34"/>
  <c r="AM136" i="34"/>
  <c r="AN137" i="34"/>
  <c r="L146" i="8"/>
  <c r="M143" i="34"/>
  <c r="G184" i="34" l="1"/>
  <c r="AN138" i="34"/>
  <c r="AM137" i="34"/>
  <c r="L147" i="8"/>
  <c r="M144" i="34"/>
  <c r="K142" i="8"/>
  <c r="J141" i="8"/>
  <c r="T141" i="8"/>
  <c r="S141" i="8" s="1"/>
  <c r="N140" i="34"/>
  <c r="L139" i="34"/>
  <c r="G185" i="34" l="1"/>
  <c r="K143" i="8"/>
  <c r="J142" i="8"/>
  <c r="T142" i="8"/>
  <c r="S142" i="8" s="1"/>
  <c r="L148" i="8"/>
  <c r="M145" i="34"/>
  <c r="L140" i="34"/>
  <c r="N141" i="34"/>
  <c r="AN139" i="34"/>
  <c r="AM138" i="34"/>
  <c r="G186" i="34" l="1"/>
  <c r="L149" i="8"/>
  <c r="M146" i="34"/>
  <c r="L141" i="34"/>
  <c r="N142" i="34"/>
  <c r="AN140" i="34"/>
  <c r="AM139" i="34"/>
  <c r="K144" i="8"/>
  <c r="J143" i="8"/>
  <c r="T143" i="8"/>
  <c r="S143" i="8" s="1"/>
  <c r="G187" i="34" l="1"/>
  <c r="N143" i="34"/>
  <c r="L142" i="34"/>
  <c r="AM140" i="34"/>
  <c r="AN141" i="34"/>
  <c r="K145" i="8"/>
  <c r="J144" i="8"/>
  <c r="T144" i="8"/>
  <c r="S144" i="8" s="1"/>
  <c r="L150" i="8"/>
  <c r="M147" i="34"/>
  <c r="G188" i="34" l="1"/>
  <c r="G189" i="34" s="1"/>
  <c r="G190" i="34" s="1"/>
  <c r="AM141" i="34"/>
  <c r="AN142" i="34"/>
  <c r="K146" i="8"/>
  <c r="J145" i="8"/>
  <c r="T145" i="8"/>
  <c r="S145" i="8" s="1"/>
  <c r="L143" i="34"/>
  <c r="N144" i="34"/>
  <c r="L151" i="8"/>
  <c r="M148" i="34"/>
  <c r="G191" i="34" l="1"/>
  <c r="K147" i="8"/>
  <c r="J146" i="8"/>
  <c r="T146" i="8"/>
  <c r="S146" i="8" s="1"/>
  <c r="L152" i="8"/>
  <c r="M149" i="34"/>
  <c r="AN143" i="34"/>
  <c r="AM142" i="34"/>
  <c r="L144" i="34"/>
  <c r="N145" i="34"/>
  <c r="G192" i="34" l="1"/>
  <c r="AM143" i="34"/>
  <c r="AN144" i="34"/>
  <c r="K148" i="8"/>
  <c r="J147" i="8"/>
  <c r="T147" i="8"/>
  <c r="S147" i="8" s="1"/>
  <c r="L145" i="34"/>
  <c r="N146" i="34"/>
  <c r="L153" i="8"/>
  <c r="M150" i="34"/>
  <c r="G193" i="34" l="1"/>
  <c r="N147" i="34"/>
  <c r="L146" i="34"/>
  <c r="AM144" i="34"/>
  <c r="AN145" i="34"/>
  <c r="K149" i="8"/>
  <c r="J148" i="8"/>
  <c r="T148" i="8"/>
  <c r="S148" i="8" s="1"/>
  <c r="L154" i="8"/>
  <c r="M151" i="34"/>
  <c r="G194" i="34" l="1"/>
  <c r="AM145" i="34"/>
  <c r="AN146" i="34"/>
  <c r="K150" i="8"/>
  <c r="J149" i="8"/>
  <c r="T149" i="8"/>
  <c r="S149" i="8" s="1"/>
  <c r="L147" i="34"/>
  <c r="N148" i="34"/>
  <c r="L155" i="8"/>
  <c r="M152" i="34"/>
  <c r="G195" i="34" l="1"/>
  <c r="G196" i="34" s="1"/>
  <c r="G197" i="34" s="1"/>
  <c r="L156" i="8"/>
  <c r="M153" i="34"/>
  <c r="AN147" i="34"/>
  <c r="AM146" i="34"/>
  <c r="L148" i="34"/>
  <c r="N149" i="34"/>
  <c r="K151" i="8"/>
  <c r="J150" i="8"/>
  <c r="T150" i="8"/>
  <c r="S150" i="8" s="1"/>
  <c r="G198" i="34" l="1"/>
  <c r="AM147" i="34"/>
  <c r="AN148" i="34"/>
  <c r="L149" i="34"/>
  <c r="N150" i="34"/>
  <c r="L157" i="8"/>
  <c r="M154" i="34"/>
  <c r="K152" i="8"/>
  <c r="J151" i="8"/>
  <c r="T151" i="8"/>
  <c r="S151" i="8" s="1"/>
  <c r="G199" i="34" l="1"/>
  <c r="N151" i="34"/>
  <c r="L150" i="34"/>
  <c r="K153" i="8"/>
  <c r="J152" i="8"/>
  <c r="T152" i="8"/>
  <c r="S152" i="8" s="1"/>
  <c r="L158" i="8"/>
  <c r="M155" i="34"/>
  <c r="AM148" i="34"/>
  <c r="AN149" i="34"/>
  <c r="G200" i="34" l="1"/>
  <c r="AM149" i="34"/>
  <c r="AN150" i="34"/>
  <c r="K154" i="8"/>
  <c r="J153" i="8"/>
  <c r="T153" i="8"/>
  <c r="S153" i="8" s="1"/>
  <c r="L159" i="8"/>
  <c r="M156" i="34"/>
  <c r="L151" i="34"/>
  <c r="N152" i="34"/>
  <c r="G201" i="34" l="1"/>
  <c r="L160" i="8"/>
  <c r="M157" i="34"/>
  <c r="AN151" i="34"/>
  <c r="AM150" i="34"/>
  <c r="L152" i="34"/>
  <c r="N153" i="34"/>
  <c r="K155" i="8"/>
  <c r="J154" i="8"/>
  <c r="T154" i="8"/>
  <c r="S154" i="8" s="1"/>
  <c r="G202" i="34" l="1"/>
  <c r="G203" i="34" s="1"/>
  <c r="G204" i="34" s="1"/>
  <c r="AM151" i="34"/>
  <c r="AN152" i="34"/>
  <c r="L161" i="8"/>
  <c r="M158" i="34"/>
  <c r="L153" i="34"/>
  <c r="N154" i="34"/>
  <c r="K156" i="8"/>
  <c r="J155" i="8"/>
  <c r="T155" i="8"/>
  <c r="S155" i="8" s="1"/>
  <c r="G205" i="34" l="1"/>
  <c r="L162" i="8"/>
  <c r="M159" i="34"/>
  <c r="K157" i="8"/>
  <c r="J156" i="8"/>
  <c r="T156" i="8"/>
  <c r="S156" i="8" s="1"/>
  <c r="AM152" i="34"/>
  <c r="AN153" i="34"/>
  <c r="N155" i="34"/>
  <c r="L154" i="34"/>
  <c r="G206" i="34" l="1"/>
  <c r="L155" i="34"/>
  <c r="N156" i="34"/>
  <c r="K158" i="8"/>
  <c r="J157" i="8"/>
  <c r="T157" i="8"/>
  <c r="S157" i="8" s="1"/>
  <c r="L163" i="8"/>
  <c r="M160" i="34"/>
  <c r="AM153" i="34"/>
  <c r="AN154" i="34"/>
  <c r="G207" i="34" l="1"/>
  <c r="L164" i="8"/>
  <c r="M161" i="34"/>
  <c r="L156" i="34"/>
  <c r="N157" i="34"/>
  <c r="AN155" i="34"/>
  <c r="AM154" i="34"/>
  <c r="K159" i="8"/>
  <c r="J158" i="8"/>
  <c r="T158" i="8"/>
  <c r="S158" i="8" s="1"/>
  <c r="G208" i="34" l="1"/>
  <c r="L157" i="34"/>
  <c r="N158" i="34"/>
  <c r="L165" i="8"/>
  <c r="M162" i="34"/>
  <c r="AM155" i="34"/>
  <c r="AN156" i="34"/>
  <c r="K160" i="8"/>
  <c r="J159" i="8"/>
  <c r="T159" i="8"/>
  <c r="S159" i="8" s="1"/>
  <c r="G209" i="34" l="1"/>
  <c r="G210" i="34" s="1"/>
  <c r="G211" i="34" s="1"/>
  <c r="K161" i="8"/>
  <c r="J160" i="8"/>
  <c r="T160" i="8"/>
  <c r="S160" i="8" s="1"/>
  <c r="L166" i="8"/>
  <c r="M163" i="34"/>
  <c r="N159" i="34"/>
  <c r="L158" i="34"/>
  <c r="AM156" i="34"/>
  <c r="AN157" i="34"/>
  <c r="G212" i="34" l="1"/>
  <c r="L167" i="8"/>
  <c r="M164" i="34"/>
  <c r="L159" i="34"/>
  <c r="N160" i="34"/>
  <c r="K162" i="8"/>
  <c r="J161" i="8"/>
  <c r="T161" i="8"/>
  <c r="S161" i="8" s="1"/>
  <c r="AM157" i="34"/>
  <c r="AN158" i="34"/>
  <c r="G213" i="34" l="1"/>
  <c r="K163" i="8"/>
  <c r="J162" i="8"/>
  <c r="T162" i="8"/>
  <c r="S162" i="8" s="1"/>
  <c r="L168" i="8"/>
  <c r="M165" i="34"/>
  <c r="AN159" i="34"/>
  <c r="AM158" i="34"/>
  <c r="L160" i="34"/>
  <c r="N161" i="34"/>
  <c r="G214" i="34" l="1"/>
  <c r="L161" i="34"/>
  <c r="N162" i="34"/>
  <c r="AM159" i="34"/>
  <c r="AN160" i="34"/>
  <c r="K164" i="8"/>
  <c r="J163" i="8"/>
  <c r="T163" i="8"/>
  <c r="S163" i="8" s="1"/>
  <c r="L169" i="8"/>
  <c r="M166" i="34"/>
  <c r="G215" i="34" l="1"/>
  <c r="K165" i="8"/>
  <c r="J164" i="8"/>
  <c r="T164" i="8"/>
  <c r="S164" i="8" s="1"/>
  <c r="L170" i="8"/>
  <c r="M167" i="34"/>
  <c r="AM160" i="34"/>
  <c r="AN161" i="34"/>
  <c r="L162" i="34"/>
  <c r="N163" i="34"/>
  <c r="G216" i="34" l="1"/>
  <c r="G217" i="34" s="1"/>
  <c r="G218" i="34" s="1"/>
  <c r="L171" i="8"/>
  <c r="M168" i="34"/>
  <c r="L163" i="34"/>
  <c r="N164" i="34"/>
  <c r="AM161" i="34"/>
  <c r="AN162" i="34"/>
  <c r="K166" i="8"/>
  <c r="J165" i="8"/>
  <c r="T165" i="8"/>
  <c r="S165" i="8" s="1"/>
  <c r="G219" i="34" l="1"/>
  <c r="K167" i="8"/>
  <c r="J166" i="8"/>
  <c r="T166" i="8"/>
  <c r="S166" i="8" s="1"/>
  <c r="AM162" i="34"/>
  <c r="AN163" i="34"/>
  <c r="L164" i="34"/>
  <c r="N165" i="34"/>
  <c r="L172" i="8"/>
  <c r="M169" i="34"/>
  <c r="G220" i="34" l="1"/>
  <c r="L165" i="34"/>
  <c r="N166" i="34"/>
  <c r="AM163" i="34"/>
  <c r="AN164" i="34"/>
  <c r="K168" i="8"/>
  <c r="J167" i="8"/>
  <c r="T167" i="8"/>
  <c r="S167" i="8" s="1"/>
  <c r="L173" i="8"/>
  <c r="M170" i="34"/>
  <c r="G221" i="34" l="1"/>
  <c r="K169" i="8"/>
  <c r="J168" i="8"/>
  <c r="T168" i="8"/>
  <c r="S168" i="8" s="1"/>
  <c r="AM164" i="34"/>
  <c r="AN165" i="34"/>
  <c r="L174" i="8"/>
  <c r="M171" i="34"/>
  <c r="L166" i="34"/>
  <c r="N167" i="34"/>
  <c r="G222" i="34" l="1"/>
  <c r="L167" i="34"/>
  <c r="N168" i="34"/>
  <c r="AM165" i="34"/>
  <c r="AN166" i="34"/>
  <c r="L175" i="8"/>
  <c r="M172" i="34"/>
  <c r="K170" i="8"/>
  <c r="J169" i="8"/>
  <c r="T169" i="8"/>
  <c r="S169" i="8" s="1"/>
  <c r="G223" i="34" l="1"/>
  <c r="K171" i="8"/>
  <c r="J170" i="8"/>
  <c r="T170" i="8"/>
  <c r="S170" i="8" s="1"/>
  <c r="L168" i="34"/>
  <c r="N169" i="34"/>
  <c r="AM166" i="34"/>
  <c r="AN167" i="34"/>
  <c r="L176" i="8"/>
  <c r="M173" i="34"/>
  <c r="G224" i="34" l="1"/>
  <c r="G225" i="34" s="1"/>
  <c r="G226" i="34" s="1"/>
  <c r="L169" i="34"/>
  <c r="N170" i="34"/>
  <c r="L177" i="8"/>
  <c r="M174" i="34"/>
  <c r="K172" i="8"/>
  <c r="J171" i="8"/>
  <c r="T171" i="8"/>
  <c r="S171" i="8" s="1"/>
  <c r="AM167" i="34"/>
  <c r="AN168" i="34"/>
  <c r="G227" i="34" l="1"/>
  <c r="AM168" i="34"/>
  <c r="AN169" i="34"/>
  <c r="L170" i="34"/>
  <c r="N171" i="34"/>
  <c r="K173" i="8"/>
  <c r="J172" i="8"/>
  <c r="T172" i="8"/>
  <c r="S172" i="8" s="1"/>
  <c r="L178" i="8"/>
  <c r="M175" i="34"/>
  <c r="G228" i="34" l="1"/>
  <c r="K174" i="8"/>
  <c r="J173" i="8"/>
  <c r="T173" i="8"/>
  <c r="S173" i="8" s="1"/>
  <c r="L179" i="8"/>
  <c r="M176" i="34"/>
  <c r="L171" i="34"/>
  <c r="N172" i="34"/>
  <c r="AM169" i="34"/>
  <c r="AN170" i="34"/>
  <c r="G229" i="34" l="1"/>
  <c r="AM170" i="34"/>
  <c r="AN171" i="34"/>
  <c r="L180" i="8"/>
  <c r="M177" i="34"/>
  <c r="L172" i="34"/>
  <c r="N173" i="34"/>
  <c r="K175" i="8"/>
  <c r="J174" i="8"/>
  <c r="T174" i="8"/>
  <c r="S174" i="8" s="1"/>
  <c r="G230" i="34" l="1"/>
  <c r="L181" i="8"/>
  <c r="M178" i="34"/>
  <c r="K176" i="8"/>
  <c r="J175" i="8"/>
  <c r="T175" i="8"/>
  <c r="S175" i="8" s="1"/>
  <c r="L173" i="34"/>
  <c r="N174" i="34"/>
  <c r="AM171" i="34"/>
  <c r="AN172" i="34"/>
  <c r="G231" i="34" l="1"/>
  <c r="G232" i="34" s="1"/>
  <c r="G233" i="34" s="1"/>
  <c r="K177" i="8"/>
  <c r="J176" i="8"/>
  <c r="T176" i="8"/>
  <c r="S176" i="8" s="1"/>
  <c r="AM172" i="34"/>
  <c r="AN173" i="34"/>
  <c r="L174" i="34"/>
  <c r="N175" i="34"/>
  <c r="L182" i="8"/>
  <c r="M179" i="34"/>
  <c r="G234" i="34" l="1"/>
  <c r="L183" i="8"/>
  <c r="M180" i="34"/>
  <c r="L175" i="34"/>
  <c r="N176" i="34"/>
  <c r="AM173" i="34"/>
  <c r="AN174" i="34"/>
  <c r="K178" i="8"/>
  <c r="J177" i="8"/>
  <c r="T177" i="8"/>
  <c r="S177" i="8" s="1"/>
  <c r="G235" i="34" l="1"/>
  <c r="AM174" i="34"/>
  <c r="AN175" i="34"/>
  <c r="K179" i="8"/>
  <c r="J178" i="8"/>
  <c r="T178" i="8"/>
  <c r="S178" i="8" s="1"/>
  <c r="L176" i="34"/>
  <c r="N177" i="34"/>
  <c r="L184" i="8"/>
  <c r="M181" i="34"/>
  <c r="G236" i="34" l="1"/>
  <c r="K180" i="8"/>
  <c r="J179" i="8"/>
  <c r="T179" i="8"/>
  <c r="S179" i="8" s="1"/>
  <c r="L177" i="34"/>
  <c r="N178" i="34"/>
  <c r="AM175" i="34"/>
  <c r="AN176" i="34"/>
  <c r="L185" i="8"/>
  <c r="M182" i="34"/>
  <c r="G237" i="34" l="1"/>
  <c r="L186" i="8"/>
  <c r="M183" i="34"/>
  <c r="AM176" i="34"/>
  <c r="AN177" i="34"/>
  <c r="L178" i="34"/>
  <c r="N179" i="34"/>
  <c r="K181" i="8"/>
  <c r="J180" i="8"/>
  <c r="T180" i="8"/>
  <c r="S180" i="8" s="1"/>
  <c r="G238" i="34" l="1"/>
  <c r="G239" i="34" s="1"/>
  <c r="G240" i="34" s="1"/>
  <c r="L179" i="34"/>
  <c r="N180" i="34"/>
  <c r="AM177" i="34"/>
  <c r="AN178" i="34"/>
  <c r="L187" i="8"/>
  <c r="M184" i="34"/>
  <c r="K182" i="8"/>
  <c r="J181" i="8"/>
  <c r="T181" i="8"/>
  <c r="S181" i="8" s="1"/>
  <c r="G241" i="34" l="1"/>
  <c r="L180" i="34"/>
  <c r="N181" i="34"/>
  <c r="L188" i="8"/>
  <c r="M185" i="34"/>
  <c r="AM178" i="34"/>
  <c r="AN179" i="34"/>
  <c r="K183" i="8"/>
  <c r="J182" i="8"/>
  <c r="T182" i="8"/>
  <c r="S182" i="8" s="1"/>
  <c r="G242" i="34" l="1"/>
  <c r="AM179" i="34"/>
  <c r="AN180" i="34"/>
  <c r="L189" i="8"/>
  <c r="M186" i="34"/>
  <c r="L181" i="34"/>
  <c r="N182" i="34"/>
  <c r="K184" i="8"/>
  <c r="J183" i="8"/>
  <c r="T183" i="8"/>
  <c r="S183" i="8" s="1"/>
  <c r="G243" i="34" l="1"/>
  <c r="K185" i="8"/>
  <c r="J184" i="8"/>
  <c r="T184" i="8"/>
  <c r="S184" i="8" s="1"/>
  <c r="L182" i="34"/>
  <c r="N183" i="34"/>
  <c r="L190" i="8"/>
  <c r="M187" i="34"/>
  <c r="AM180" i="34"/>
  <c r="AN181" i="34"/>
  <c r="G244" i="34" l="1"/>
  <c r="AM181" i="34"/>
  <c r="AN182" i="34"/>
  <c r="L191" i="8"/>
  <c r="M188" i="34"/>
  <c r="L183" i="34"/>
  <c r="N184" i="34"/>
  <c r="K186" i="8"/>
  <c r="J185" i="8"/>
  <c r="T185" i="8"/>
  <c r="S185" i="8" s="1"/>
  <c r="G245" i="34" l="1"/>
  <c r="K187" i="8"/>
  <c r="J186" i="8"/>
  <c r="T186" i="8"/>
  <c r="S186" i="8" s="1"/>
  <c r="L192" i="8"/>
  <c r="M189" i="34"/>
  <c r="L184" i="34"/>
  <c r="N185" i="34"/>
  <c r="AM182" i="34"/>
  <c r="AN183" i="34"/>
  <c r="G246" i="34" l="1"/>
  <c r="G247" i="34" s="1"/>
  <c r="G248" i="34" s="1"/>
  <c r="L193" i="8"/>
  <c r="M190" i="34"/>
  <c r="K188" i="8"/>
  <c r="J187" i="8"/>
  <c r="T187" i="8"/>
  <c r="S187" i="8" s="1"/>
  <c r="AM183" i="34"/>
  <c r="AN184" i="34"/>
  <c r="L185" i="34"/>
  <c r="N186" i="34"/>
  <c r="G249" i="34" l="1"/>
  <c r="L186" i="34"/>
  <c r="N187" i="34"/>
  <c r="AM184" i="34"/>
  <c r="AN185" i="34"/>
  <c r="K189" i="8"/>
  <c r="J188" i="8"/>
  <c r="T188" i="8"/>
  <c r="S188" i="8" s="1"/>
  <c r="L194" i="8"/>
  <c r="M191" i="34"/>
  <c r="G250" i="34" l="1"/>
  <c r="AM185" i="34"/>
  <c r="AN186" i="34"/>
  <c r="L187" i="34"/>
  <c r="N188" i="34"/>
  <c r="K190" i="8"/>
  <c r="J189" i="8"/>
  <c r="T189" i="8"/>
  <c r="S189" i="8" s="1"/>
  <c r="L195" i="8"/>
  <c r="M192" i="34"/>
  <c r="G251" i="34" l="1"/>
  <c r="K191" i="8"/>
  <c r="J190" i="8"/>
  <c r="T190" i="8"/>
  <c r="S190" i="8" s="1"/>
  <c r="AM186" i="34"/>
  <c r="AN187" i="34"/>
  <c r="L196" i="8"/>
  <c r="M193" i="34"/>
  <c r="L188" i="34"/>
  <c r="N189" i="34"/>
  <c r="G252" i="34" l="1"/>
  <c r="L189" i="34"/>
  <c r="N190" i="34"/>
  <c r="L197" i="8"/>
  <c r="M194" i="34"/>
  <c r="AM187" i="34"/>
  <c r="AN188" i="34"/>
  <c r="K192" i="8"/>
  <c r="J191" i="8"/>
  <c r="T191" i="8"/>
  <c r="S191" i="8" s="1"/>
  <c r="G253" i="34" l="1"/>
  <c r="K193" i="8"/>
  <c r="J192" i="8"/>
  <c r="T192" i="8"/>
  <c r="S192" i="8" s="1"/>
  <c r="L190" i="34"/>
  <c r="N191" i="34"/>
  <c r="AM188" i="34"/>
  <c r="AN189" i="34"/>
  <c r="L198" i="8"/>
  <c r="M195" i="34"/>
  <c r="G254" i="34" l="1"/>
  <c r="G255" i="34" s="1"/>
  <c r="G256" i="34" s="1"/>
  <c r="AM189" i="34"/>
  <c r="AN190" i="34"/>
  <c r="L199" i="8"/>
  <c r="M196" i="34"/>
  <c r="L191" i="34"/>
  <c r="N192" i="34"/>
  <c r="K194" i="8"/>
  <c r="J193" i="8"/>
  <c r="T193" i="8"/>
  <c r="S193" i="8" s="1"/>
  <c r="G257" i="34" l="1"/>
  <c r="L200" i="8"/>
  <c r="M197" i="34"/>
  <c r="L192" i="34"/>
  <c r="N193" i="34"/>
  <c r="AM190" i="34"/>
  <c r="AN191" i="34"/>
  <c r="K195" i="8"/>
  <c r="J194" i="8"/>
  <c r="T194" i="8"/>
  <c r="S194" i="8" s="1"/>
  <c r="G258" i="34" l="1"/>
  <c r="AM191" i="34"/>
  <c r="AN192" i="34"/>
  <c r="L193" i="34"/>
  <c r="N194" i="34"/>
  <c r="K196" i="8"/>
  <c r="J195" i="8"/>
  <c r="T195" i="8"/>
  <c r="S195" i="8" s="1"/>
  <c r="L201" i="8"/>
  <c r="M198" i="34"/>
  <c r="G259" i="34" l="1"/>
  <c r="L202" i="8"/>
  <c r="M199" i="34"/>
  <c r="AM192" i="34"/>
  <c r="AN193" i="34"/>
  <c r="K197" i="8"/>
  <c r="J196" i="8"/>
  <c r="T196" i="8"/>
  <c r="S196" i="8" s="1"/>
  <c r="L194" i="34"/>
  <c r="N195" i="34"/>
  <c r="G260" i="34" l="1"/>
  <c r="L195" i="34"/>
  <c r="N196" i="34"/>
  <c r="AM193" i="34"/>
  <c r="AN194" i="34"/>
  <c r="K198" i="8"/>
  <c r="J197" i="8"/>
  <c r="T197" i="8"/>
  <c r="S197" i="8" s="1"/>
  <c r="L203" i="8"/>
  <c r="M200" i="34"/>
  <c r="G261" i="34" l="1"/>
  <c r="G262" i="34" s="1"/>
  <c r="G263" i="34" s="1"/>
  <c r="L204" i="8"/>
  <c r="M201" i="34"/>
  <c r="K199" i="8"/>
  <c r="J198" i="8"/>
  <c r="T198" i="8"/>
  <c r="S198" i="8" s="1"/>
  <c r="L196" i="34"/>
  <c r="N197" i="34"/>
  <c r="AM194" i="34"/>
  <c r="AN195" i="34"/>
  <c r="G264" i="34" l="1"/>
  <c r="L197" i="34"/>
  <c r="N198" i="34"/>
  <c r="AM195" i="34"/>
  <c r="AN196" i="34"/>
  <c r="K200" i="8"/>
  <c r="J199" i="8"/>
  <c r="T199" i="8"/>
  <c r="S199" i="8" s="1"/>
  <c r="L205" i="8"/>
  <c r="M202" i="34"/>
  <c r="G265" i="34" l="1"/>
  <c r="K201" i="8"/>
  <c r="J200" i="8"/>
  <c r="T200" i="8"/>
  <c r="S200" i="8" s="1"/>
  <c r="L206" i="8"/>
  <c r="M203" i="34"/>
  <c r="AM196" i="34"/>
  <c r="AN197" i="34"/>
  <c r="L198" i="34"/>
  <c r="N199" i="34"/>
  <c r="G266" i="34" l="1"/>
  <c r="K202" i="8"/>
  <c r="J201" i="8"/>
  <c r="T201" i="8"/>
  <c r="S201" i="8" s="1"/>
  <c r="AM197" i="34"/>
  <c r="AN198" i="34"/>
  <c r="L199" i="34"/>
  <c r="N200" i="34"/>
  <c r="L207" i="8"/>
  <c r="M204" i="34"/>
  <c r="G267" i="34" l="1"/>
  <c r="L200" i="34"/>
  <c r="N201" i="34"/>
  <c r="AM198" i="34"/>
  <c r="AN199" i="34"/>
  <c r="K203" i="8"/>
  <c r="J202" i="8"/>
  <c r="T202" i="8"/>
  <c r="S202" i="8" s="1"/>
  <c r="L208" i="8"/>
  <c r="M205" i="34"/>
  <c r="G268" i="34" l="1"/>
  <c r="G269" i="34" s="1"/>
  <c r="G270" i="34" s="1"/>
  <c r="K204" i="8"/>
  <c r="J203" i="8"/>
  <c r="T203" i="8"/>
  <c r="S203" i="8" s="1"/>
  <c r="AM199" i="34"/>
  <c r="AN200" i="34"/>
  <c r="L201" i="34"/>
  <c r="N202" i="34"/>
  <c r="L209" i="8"/>
  <c r="M206" i="34"/>
  <c r="G271" i="34" l="1"/>
  <c r="L202" i="34"/>
  <c r="N203" i="34"/>
  <c r="AM200" i="34"/>
  <c r="AN201" i="34"/>
  <c r="L210" i="8"/>
  <c r="M207" i="34"/>
  <c r="K205" i="8"/>
  <c r="J204" i="8"/>
  <c r="T204" i="8"/>
  <c r="S204" i="8" s="1"/>
  <c r="G272" i="34" l="1"/>
  <c r="K206" i="8"/>
  <c r="J205" i="8"/>
  <c r="T205" i="8"/>
  <c r="S205" i="8" s="1"/>
  <c r="L203" i="34"/>
  <c r="N204" i="34"/>
  <c r="L211" i="8"/>
  <c r="M208" i="34"/>
  <c r="AM201" i="34"/>
  <c r="AN202" i="34"/>
  <c r="G273" i="34" l="1"/>
  <c r="AM202" i="34"/>
  <c r="AN203" i="34"/>
  <c r="L212" i="8"/>
  <c r="M209" i="34"/>
  <c r="L204" i="34"/>
  <c r="N205" i="34"/>
  <c r="K207" i="8"/>
  <c r="J206" i="8"/>
  <c r="T206" i="8"/>
  <c r="S206" i="8" s="1"/>
  <c r="G274" i="34" l="1"/>
  <c r="AM203" i="34"/>
  <c r="AN204" i="34"/>
  <c r="L213" i="8"/>
  <c r="M210" i="34"/>
  <c r="L205" i="34"/>
  <c r="N206" i="34"/>
  <c r="K208" i="8"/>
  <c r="J207" i="8"/>
  <c r="T207" i="8"/>
  <c r="S207" i="8" s="1"/>
  <c r="G275" i="34" l="1"/>
  <c r="G276" i="34" s="1"/>
  <c r="G277" i="34" s="1"/>
  <c r="L206" i="34"/>
  <c r="N207" i="34"/>
  <c r="K209" i="8"/>
  <c r="J208" i="8"/>
  <c r="T208" i="8"/>
  <c r="S208" i="8" s="1"/>
  <c r="L214" i="8"/>
  <c r="M211" i="34"/>
  <c r="AM204" i="34"/>
  <c r="AN205" i="34"/>
  <c r="G278" i="34" l="1"/>
  <c r="AM205" i="34"/>
  <c r="AN206" i="34"/>
  <c r="L207" i="34"/>
  <c r="N208" i="34"/>
  <c r="L215" i="8"/>
  <c r="M212" i="34"/>
  <c r="K210" i="8"/>
  <c r="J209" i="8"/>
  <c r="T209" i="8"/>
  <c r="S209" i="8" s="1"/>
  <c r="G279" i="34" l="1"/>
  <c r="K211" i="8"/>
  <c r="J210" i="8"/>
  <c r="T210" i="8"/>
  <c r="S210" i="8" s="1"/>
  <c r="L216" i="8"/>
  <c r="M213" i="34"/>
  <c r="L208" i="34"/>
  <c r="N209" i="34"/>
  <c r="AM206" i="34"/>
  <c r="AN207" i="34"/>
  <c r="G280" i="34" l="1"/>
  <c r="AM207" i="34"/>
  <c r="AN208" i="34"/>
  <c r="N210" i="34"/>
  <c r="L209" i="34"/>
  <c r="K212" i="8"/>
  <c r="J211" i="8"/>
  <c r="T211" i="8"/>
  <c r="S211" i="8" s="1"/>
  <c r="L217" i="8"/>
  <c r="M214" i="34"/>
  <c r="G281" i="34" l="1"/>
  <c r="N211" i="34"/>
  <c r="L210" i="34"/>
  <c r="K213" i="8"/>
  <c r="J212" i="8"/>
  <c r="T212" i="8"/>
  <c r="S212" i="8" s="1"/>
  <c r="AN209" i="34"/>
  <c r="AM208" i="34"/>
  <c r="L218" i="8"/>
  <c r="M215" i="34"/>
  <c r="G282" i="34" l="1"/>
  <c r="G283" i="34" s="1"/>
  <c r="G284" i="34" s="1"/>
  <c r="K214" i="8"/>
  <c r="J213" i="8"/>
  <c r="T213" i="8"/>
  <c r="S213" i="8" s="1"/>
  <c r="AN210" i="34"/>
  <c r="AM209" i="34"/>
  <c r="L219" i="8"/>
  <c r="M216" i="34"/>
  <c r="L211" i="34"/>
  <c r="N212" i="34"/>
  <c r="G285" i="34" l="1"/>
  <c r="N213" i="34"/>
  <c r="L212" i="34"/>
  <c r="L220" i="8"/>
  <c r="M217" i="34"/>
  <c r="AN211" i="34"/>
  <c r="AM210" i="34"/>
  <c r="K215" i="8"/>
  <c r="J214" i="8"/>
  <c r="T214" i="8"/>
  <c r="S214" i="8" s="1"/>
  <c r="G286" i="34" l="1"/>
  <c r="AN212" i="34"/>
  <c r="AM211" i="34"/>
  <c r="K216" i="8"/>
  <c r="J215" i="8"/>
  <c r="T215" i="8"/>
  <c r="S215" i="8" s="1"/>
  <c r="L221" i="8"/>
  <c r="M218" i="34"/>
  <c r="N214" i="34"/>
  <c r="L213" i="34"/>
  <c r="G287" i="34" l="1"/>
  <c r="K217" i="8"/>
  <c r="J216" i="8"/>
  <c r="T216" i="8"/>
  <c r="S216" i="8" s="1"/>
  <c r="L222" i="8"/>
  <c r="M219" i="34"/>
  <c r="AN213" i="34"/>
  <c r="AM212" i="34"/>
  <c r="N215" i="34"/>
  <c r="L214" i="34"/>
  <c r="G288" i="34" l="1"/>
  <c r="G289" i="34" s="1"/>
  <c r="G290" i="34" s="1"/>
  <c r="N216" i="34"/>
  <c r="L215" i="34"/>
  <c r="AN214" i="34"/>
  <c r="AM213" i="34"/>
  <c r="K218" i="8"/>
  <c r="J217" i="8"/>
  <c r="T217" i="8"/>
  <c r="S217" i="8" s="1"/>
  <c r="L223" i="8"/>
  <c r="M220" i="34"/>
  <c r="G291" i="34" l="1"/>
  <c r="AN215" i="34"/>
  <c r="AM214" i="34"/>
  <c r="K219" i="8"/>
  <c r="J218" i="8"/>
  <c r="T218" i="8"/>
  <c r="S218" i="8" s="1"/>
  <c r="L216" i="34"/>
  <c r="N217" i="34"/>
  <c r="L224" i="8"/>
  <c r="M221" i="34"/>
  <c r="G292" i="34" l="1"/>
  <c r="J219" i="8"/>
  <c r="K220" i="8"/>
  <c r="T219" i="8"/>
  <c r="S219" i="8" s="1"/>
  <c r="L225" i="8"/>
  <c r="M222" i="34"/>
  <c r="L217" i="34"/>
  <c r="N218" i="34"/>
  <c r="AN216" i="34"/>
  <c r="AM215" i="34"/>
  <c r="G293" i="34" l="1"/>
  <c r="N219" i="34"/>
  <c r="L218" i="34"/>
  <c r="T220" i="8"/>
  <c r="S220" i="8" s="1"/>
  <c r="J220" i="8"/>
  <c r="K221" i="8"/>
  <c r="L226" i="8"/>
  <c r="M223" i="34"/>
  <c r="AN217" i="34"/>
  <c r="AM216" i="34"/>
  <c r="G294" i="34" l="1"/>
  <c r="G295" i="34" s="1"/>
  <c r="G296" i="34" s="1"/>
  <c r="L227" i="8"/>
  <c r="M224" i="34"/>
  <c r="T221" i="8"/>
  <c r="S221" i="8" s="1"/>
  <c r="J221" i="8"/>
  <c r="K222" i="8"/>
  <c r="AN218" i="34"/>
  <c r="AM217" i="34"/>
  <c r="N220" i="34"/>
  <c r="L219" i="34"/>
  <c r="G297" i="34" l="1"/>
  <c r="T222" i="8"/>
  <c r="S222" i="8" s="1"/>
  <c r="J222" i="8"/>
  <c r="K223" i="8"/>
  <c r="L220" i="34"/>
  <c r="N221" i="34"/>
  <c r="AN219" i="34"/>
  <c r="AM218" i="34"/>
  <c r="L228" i="8"/>
  <c r="M225" i="34"/>
  <c r="G298" i="34" l="1"/>
  <c r="L229" i="8"/>
  <c r="M226" i="34"/>
  <c r="N222" i="34"/>
  <c r="L221" i="34"/>
  <c r="AN220" i="34"/>
  <c r="AM219" i="34"/>
  <c r="T223" i="8"/>
  <c r="S223" i="8" s="1"/>
  <c r="J223" i="8"/>
  <c r="K224" i="8"/>
  <c r="G299" i="34" l="1"/>
  <c r="N223" i="34"/>
  <c r="L222" i="34"/>
  <c r="T224" i="8"/>
  <c r="S224" i="8" s="1"/>
  <c r="J224" i="8"/>
  <c r="K225" i="8"/>
  <c r="AN221" i="34"/>
  <c r="AM220" i="34"/>
  <c r="L230" i="8"/>
  <c r="M227" i="34"/>
  <c r="G300" i="34" l="1"/>
  <c r="G301" i="34" s="1"/>
  <c r="G302" i="34" s="1"/>
  <c r="AN222" i="34"/>
  <c r="AM221" i="34"/>
  <c r="L231" i="8"/>
  <c r="M228" i="34"/>
  <c r="T225" i="8"/>
  <c r="S225" i="8" s="1"/>
  <c r="J225" i="8"/>
  <c r="K226" i="8"/>
  <c r="L223" i="34"/>
  <c r="N224" i="34"/>
  <c r="G303" i="34" l="1"/>
  <c r="L232" i="8"/>
  <c r="M229" i="34"/>
  <c r="L224" i="34"/>
  <c r="N225" i="34"/>
  <c r="T226" i="8"/>
  <c r="S226" i="8" s="1"/>
  <c r="J226" i="8"/>
  <c r="K227" i="8"/>
  <c r="AN223" i="34"/>
  <c r="AM222" i="34"/>
  <c r="G304" i="34" l="1"/>
  <c r="AM223" i="34"/>
  <c r="AN224" i="34"/>
  <c r="T227" i="8"/>
  <c r="S227" i="8" s="1"/>
  <c r="J227" i="8"/>
  <c r="K228" i="8"/>
  <c r="L233" i="8"/>
  <c r="M230" i="34"/>
  <c r="L225" i="34"/>
  <c r="N226" i="34"/>
  <c r="G305" i="34" l="1"/>
  <c r="AN225" i="34"/>
  <c r="AM224" i="34"/>
  <c r="N227" i="34"/>
  <c r="L226" i="34"/>
  <c r="T228" i="8"/>
  <c r="S228" i="8" s="1"/>
  <c r="K229" i="8"/>
  <c r="J228" i="8"/>
  <c r="L234" i="8"/>
  <c r="M231" i="34"/>
  <c r="G306" i="34" l="1"/>
  <c r="G307" i="34" s="1"/>
  <c r="G308" i="34" s="1"/>
  <c r="T229" i="8"/>
  <c r="S229" i="8" s="1"/>
  <c r="K230" i="8"/>
  <c r="J229" i="8"/>
  <c r="L227" i="34"/>
  <c r="N228" i="34"/>
  <c r="AM225" i="34"/>
  <c r="AN226" i="34"/>
  <c r="L235" i="8"/>
  <c r="M232" i="34"/>
  <c r="G309" i="34" l="1"/>
  <c r="N229" i="34"/>
  <c r="L228" i="34"/>
  <c r="T230" i="8"/>
  <c r="S230" i="8" s="1"/>
  <c r="K231" i="8"/>
  <c r="J230" i="8"/>
  <c r="L236" i="8"/>
  <c r="M233" i="34"/>
  <c r="AN227" i="34"/>
  <c r="AM226" i="34"/>
  <c r="G310" i="34" l="1"/>
  <c r="AM227" i="34"/>
  <c r="AN228" i="34"/>
  <c r="L237" i="8"/>
  <c r="M234" i="34"/>
  <c r="L229" i="34"/>
  <c r="N230" i="34"/>
  <c r="T231" i="8"/>
  <c r="S231" i="8" s="1"/>
  <c r="K232" i="8"/>
  <c r="J231" i="8"/>
  <c r="G311" i="34" l="1"/>
  <c r="N231" i="34"/>
  <c r="L230" i="34"/>
  <c r="AN229" i="34"/>
  <c r="AM228" i="34"/>
  <c r="T232" i="8"/>
  <c r="S232" i="8" s="1"/>
  <c r="K233" i="8"/>
  <c r="J232" i="8"/>
  <c r="L238" i="8"/>
  <c r="M235" i="34"/>
  <c r="G312" i="34" l="1"/>
  <c r="AM229" i="34"/>
  <c r="AN230" i="34"/>
  <c r="T233" i="8"/>
  <c r="S233" i="8" s="1"/>
  <c r="K234" i="8"/>
  <c r="J233" i="8"/>
  <c r="L239" i="8"/>
  <c r="M236" i="34"/>
  <c r="L231" i="34"/>
  <c r="N232" i="34"/>
  <c r="G313" i="34" l="1"/>
  <c r="G314" i="34" s="1"/>
  <c r="G315" i="34" s="1"/>
  <c r="T234" i="8"/>
  <c r="S234" i="8" s="1"/>
  <c r="K235" i="8"/>
  <c r="J234" i="8"/>
  <c r="L240" i="8"/>
  <c r="M237" i="34"/>
  <c r="AN231" i="34"/>
  <c r="AM230" i="34"/>
  <c r="N233" i="34"/>
  <c r="L232" i="34"/>
  <c r="G316" i="34" l="1"/>
  <c r="T235" i="8"/>
  <c r="S235" i="8" s="1"/>
  <c r="K236" i="8"/>
  <c r="J235" i="8"/>
  <c r="AM231" i="34"/>
  <c r="AN232" i="34"/>
  <c r="L233" i="34"/>
  <c r="N234" i="34"/>
  <c r="L241" i="8"/>
  <c r="M238" i="34"/>
  <c r="G317" i="34" l="1"/>
  <c r="AN233" i="34"/>
  <c r="AM232" i="34"/>
  <c r="N235" i="34"/>
  <c r="L234" i="34"/>
  <c r="L242" i="8"/>
  <c r="M239" i="34"/>
  <c r="T236" i="8"/>
  <c r="S236" i="8" s="1"/>
  <c r="K237" i="8"/>
  <c r="J236" i="8"/>
  <c r="G318" i="34" l="1"/>
  <c r="L235" i="34"/>
  <c r="N236" i="34"/>
  <c r="L243" i="8"/>
  <c r="M240" i="34"/>
  <c r="AM233" i="34"/>
  <c r="AN234" i="34"/>
  <c r="T237" i="8"/>
  <c r="S237" i="8" s="1"/>
  <c r="K238" i="8"/>
  <c r="J237" i="8"/>
  <c r="G319" i="34" l="1"/>
  <c r="L244" i="8"/>
  <c r="M241" i="34"/>
  <c r="AN235" i="34"/>
  <c r="AM234" i="34"/>
  <c r="N237" i="34"/>
  <c r="L236" i="34"/>
  <c r="T238" i="8"/>
  <c r="S238" i="8" s="1"/>
  <c r="K239" i="8"/>
  <c r="J238" i="8"/>
  <c r="G320" i="34" l="1"/>
  <c r="T239" i="8"/>
  <c r="S239" i="8" s="1"/>
  <c r="K240" i="8"/>
  <c r="J239" i="8"/>
  <c r="AM235" i="34"/>
  <c r="AN236" i="34"/>
  <c r="N238" i="34"/>
  <c r="L237" i="34"/>
  <c r="L245" i="8"/>
  <c r="M242" i="34"/>
  <c r="G321" i="34" l="1"/>
  <c r="G322" i="34" s="1"/>
  <c r="G323" i="34" s="1"/>
  <c r="L246" i="8"/>
  <c r="M243" i="34"/>
  <c r="L238" i="34"/>
  <c r="N239" i="34"/>
  <c r="T240" i="8"/>
  <c r="S240" i="8" s="1"/>
  <c r="K241" i="8"/>
  <c r="J240" i="8"/>
  <c r="AN237" i="34"/>
  <c r="AM236" i="34"/>
  <c r="G324" i="34" l="1"/>
  <c r="T241" i="8"/>
  <c r="S241" i="8" s="1"/>
  <c r="K242" i="8"/>
  <c r="J241" i="8"/>
  <c r="L239" i="34"/>
  <c r="N240" i="34"/>
  <c r="AN238" i="34"/>
  <c r="AM237" i="34"/>
  <c r="L247" i="8"/>
  <c r="M244" i="34"/>
  <c r="G325" i="34" l="1"/>
  <c r="L248" i="8"/>
  <c r="M245" i="34"/>
  <c r="AM238" i="34"/>
  <c r="AN239" i="34"/>
  <c r="T242" i="8"/>
  <c r="S242" i="8" s="1"/>
  <c r="K243" i="8"/>
  <c r="J242" i="8"/>
  <c r="N241" i="34"/>
  <c r="L240" i="34"/>
  <c r="G326" i="34" l="1"/>
  <c r="AM239" i="34"/>
  <c r="AN240" i="34"/>
  <c r="T243" i="8"/>
  <c r="S243" i="8" s="1"/>
  <c r="K244" i="8"/>
  <c r="J243" i="8"/>
  <c r="N242" i="34"/>
  <c r="L241" i="34"/>
  <c r="L249" i="8"/>
  <c r="M246" i="34"/>
  <c r="G327" i="34" l="1"/>
  <c r="T244" i="8"/>
  <c r="S244" i="8" s="1"/>
  <c r="K245" i="8"/>
  <c r="J244" i="8"/>
  <c r="L242" i="34"/>
  <c r="N243" i="34"/>
  <c r="L250" i="8"/>
  <c r="M247" i="34"/>
  <c r="AN241" i="34"/>
  <c r="AM240" i="34"/>
  <c r="G328" i="34" l="1"/>
  <c r="L243" i="34"/>
  <c r="N244" i="34"/>
  <c r="L251" i="8"/>
  <c r="M248" i="34"/>
  <c r="AM241" i="34"/>
  <c r="AN242" i="34"/>
  <c r="T245" i="8"/>
  <c r="S245" i="8" s="1"/>
  <c r="K246" i="8"/>
  <c r="J245" i="8"/>
  <c r="G329" i="34" l="1"/>
  <c r="G330" i="34" s="1"/>
  <c r="G331" i="34" s="1"/>
  <c r="L252" i="8"/>
  <c r="M249" i="34"/>
  <c r="T246" i="8"/>
  <c r="S246" i="8" s="1"/>
  <c r="K247" i="8"/>
  <c r="J246" i="8"/>
  <c r="L244" i="34"/>
  <c r="N245" i="34"/>
  <c r="AM242" i="34"/>
  <c r="AN243" i="34"/>
  <c r="G332" i="34" l="1"/>
  <c r="N246" i="34"/>
  <c r="L245" i="34"/>
  <c r="T247" i="8"/>
  <c r="S247" i="8" s="1"/>
  <c r="K248" i="8"/>
  <c r="J247" i="8"/>
  <c r="L253" i="8"/>
  <c r="M250" i="34"/>
  <c r="AM243" i="34"/>
  <c r="AN244" i="34"/>
  <c r="G333" i="34" l="1"/>
  <c r="AM244" i="34"/>
  <c r="AN245" i="34"/>
  <c r="L254" i="8"/>
  <c r="M251" i="34"/>
  <c r="T248" i="8"/>
  <c r="S248" i="8" s="1"/>
  <c r="K249" i="8"/>
  <c r="J248" i="8"/>
  <c r="L246" i="34"/>
  <c r="N247" i="34"/>
  <c r="G334" i="34" l="1"/>
  <c r="L247" i="34"/>
  <c r="N248" i="34"/>
  <c r="L255" i="8"/>
  <c r="M252" i="34"/>
  <c r="AM245" i="34"/>
  <c r="AN246" i="34"/>
  <c r="T249" i="8"/>
  <c r="S249" i="8" s="1"/>
  <c r="K250" i="8"/>
  <c r="J249" i="8"/>
  <c r="G335" i="34" l="1"/>
  <c r="AM246" i="34"/>
  <c r="AN247" i="34"/>
  <c r="T250" i="8"/>
  <c r="S250" i="8" s="1"/>
  <c r="K251" i="8"/>
  <c r="J250" i="8"/>
  <c r="L256" i="8"/>
  <c r="M253" i="34"/>
  <c r="L248" i="34"/>
  <c r="N249" i="34"/>
  <c r="G336" i="34" l="1"/>
  <c r="N250" i="34"/>
  <c r="L249" i="34"/>
  <c r="T251" i="8"/>
  <c r="S251" i="8" s="1"/>
  <c r="K252" i="8"/>
  <c r="J251" i="8"/>
  <c r="AM247" i="34"/>
  <c r="AN248" i="34"/>
  <c r="L257" i="8"/>
  <c r="M254" i="34"/>
  <c r="G337" i="34" l="1"/>
  <c r="G338" i="34" s="1"/>
  <c r="G339" i="34" s="1"/>
  <c r="AM248" i="34"/>
  <c r="AN249" i="34"/>
  <c r="L258" i="8"/>
  <c r="M255" i="34"/>
  <c r="T252" i="8"/>
  <c r="S252" i="8" s="1"/>
  <c r="K253" i="8"/>
  <c r="J252" i="8"/>
  <c r="L250" i="34"/>
  <c r="N251" i="34"/>
  <c r="G340" i="34" l="1"/>
  <c r="L251" i="34"/>
  <c r="N252" i="34"/>
  <c r="L259" i="8"/>
  <c r="M256" i="34"/>
  <c r="AM249" i="34"/>
  <c r="AN250" i="34"/>
  <c r="T253" i="8"/>
  <c r="S253" i="8" s="1"/>
  <c r="K254" i="8"/>
  <c r="J253" i="8"/>
  <c r="G341" i="34" l="1"/>
  <c r="T254" i="8"/>
  <c r="S254" i="8" s="1"/>
  <c r="K255" i="8"/>
  <c r="J254" i="8"/>
  <c r="L260" i="8"/>
  <c r="M257" i="34"/>
  <c r="AM250" i="34"/>
  <c r="AN251" i="34"/>
  <c r="L252" i="34"/>
  <c r="N253" i="34"/>
  <c r="G342" i="34" l="1"/>
  <c r="L261" i="8"/>
  <c r="M258" i="34"/>
  <c r="T255" i="8"/>
  <c r="S255" i="8" s="1"/>
  <c r="K256" i="8"/>
  <c r="J255" i="8"/>
  <c r="AM251" i="34"/>
  <c r="AN252" i="34"/>
  <c r="N254" i="34"/>
  <c r="L253" i="34"/>
  <c r="G343" i="34" l="1"/>
  <c r="L254" i="34"/>
  <c r="N255" i="34"/>
  <c r="T256" i="8"/>
  <c r="S256" i="8" s="1"/>
  <c r="K257" i="8"/>
  <c r="J256" i="8"/>
  <c r="AM252" i="34"/>
  <c r="AN253" i="34"/>
  <c r="L262" i="8"/>
  <c r="M259" i="34"/>
  <c r="G344" i="34" l="1"/>
  <c r="L255" i="34"/>
  <c r="N256" i="34"/>
  <c r="L263" i="8"/>
  <c r="M260" i="34"/>
  <c r="T257" i="8"/>
  <c r="S257" i="8" s="1"/>
  <c r="K258" i="8"/>
  <c r="J257" i="8"/>
  <c r="AN254" i="34"/>
  <c r="AM253" i="34"/>
  <c r="G345" i="34" l="1"/>
  <c r="G346" i="34" s="1"/>
  <c r="G347" i="34" s="1"/>
  <c r="AM254" i="34"/>
  <c r="AN255" i="34"/>
  <c r="L264" i="8"/>
  <c r="M261" i="34"/>
  <c r="T258" i="8"/>
  <c r="S258" i="8" s="1"/>
  <c r="K259" i="8"/>
  <c r="J258" i="8"/>
  <c r="L256" i="34"/>
  <c r="N257" i="34"/>
  <c r="G348" i="34" l="1"/>
  <c r="L265" i="8"/>
  <c r="M262" i="34"/>
  <c r="N258" i="34"/>
  <c r="L257" i="34"/>
  <c r="T259" i="8"/>
  <c r="S259" i="8" s="1"/>
  <c r="K260" i="8"/>
  <c r="J259" i="8"/>
  <c r="AM255" i="34"/>
  <c r="AN256" i="34"/>
  <c r="G349" i="34" l="1"/>
  <c r="L258" i="34"/>
  <c r="N259" i="34"/>
  <c r="T260" i="8"/>
  <c r="S260" i="8" s="1"/>
  <c r="K261" i="8"/>
  <c r="J260" i="8"/>
  <c r="AM256" i="34"/>
  <c r="AN257" i="34"/>
  <c r="L266" i="8"/>
  <c r="M263" i="34"/>
  <c r="G350" i="34" l="1"/>
  <c r="L267" i="8"/>
  <c r="M264" i="34"/>
  <c r="AN258" i="34"/>
  <c r="AM257" i="34"/>
  <c r="T261" i="8"/>
  <c r="S261" i="8" s="1"/>
  <c r="K262" i="8"/>
  <c r="J261" i="8"/>
  <c r="L259" i="34"/>
  <c r="N260" i="34"/>
  <c r="G351" i="34" l="1"/>
  <c r="AM258" i="34"/>
  <c r="AN259" i="34"/>
  <c r="T262" i="8"/>
  <c r="S262" i="8" s="1"/>
  <c r="K263" i="8"/>
  <c r="J262" i="8"/>
  <c r="L260" i="34"/>
  <c r="N261" i="34"/>
  <c r="L268" i="8"/>
  <c r="M265" i="34"/>
  <c r="G352" i="34" l="1"/>
  <c r="L269" i="8"/>
  <c r="M266" i="34"/>
  <c r="N262" i="34"/>
  <c r="L261" i="34"/>
  <c r="AM259" i="34"/>
  <c r="AN260" i="34"/>
  <c r="T263" i="8"/>
  <c r="S263" i="8" s="1"/>
  <c r="K264" i="8"/>
  <c r="J263" i="8"/>
  <c r="G353" i="34" l="1"/>
  <c r="G354" i="34" s="1"/>
  <c r="G355" i="34" s="1"/>
  <c r="AM260" i="34"/>
  <c r="AN261" i="34"/>
  <c r="L262" i="34"/>
  <c r="N263" i="34"/>
  <c r="L270" i="8"/>
  <c r="M267" i="34"/>
  <c r="T264" i="8"/>
  <c r="S264" i="8" s="1"/>
  <c r="K265" i="8"/>
  <c r="J264" i="8"/>
  <c r="G356" i="34" l="1"/>
  <c r="L263" i="34"/>
  <c r="N264" i="34"/>
  <c r="L271" i="8"/>
  <c r="M268" i="34"/>
  <c r="AN262" i="34"/>
  <c r="AM261" i="34"/>
  <c r="T265" i="8"/>
  <c r="S265" i="8" s="1"/>
  <c r="K266" i="8"/>
  <c r="J265" i="8"/>
  <c r="G357" i="34" l="1"/>
  <c r="AM262" i="34"/>
  <c r="AN263" i="34"/>
  <c r="L272" i="8"/>
  <c r="M269" i="34"/>
  <c r="L264" i="34"/>
  <c r="N265" i="34"/>
  <c r="T266" i="8"/>
  <c r="S266" i="8" s="1"/>
  <c r="K267" i="8"/>
  <c r="J266" i="8"/>
  <c r="G358" i="34" l="1"/>
  <c r="N266" i="34"/>
  <c r="L265" i="34"/>
  <c r="L273" i="8"/>
  <c r="M270" i="34"/>
  <c r="T267" i="8"/>
  <c r="S267" i="8" s="1"/>
  <c r="K268" i="8"/>
  <c r="J267" i="8"/>
  <c r="AM263" i="34"/>
  <c r="AN264" i="34"/>
  <c r="G359" i="34" l="1"/>
  <c r="L274" i="8"/>
  <c r="M271" i="34"/>
  <c r="T268" i="8"/>
  <c r="S268" i="8" s="1"/>
  <c r="K269" i="8"/>
  <c r="J268" i="8"/>
  <c r="AM264" i="34"/>
  <c r="AN265" i="34"/>
  <c r="L266" i="34"/>
  <c r="N267" i="34"/>
  <c r="G360" i="34" l="1"/>
  <c r="L267" i="34"/>
  <c r="N268" i="34"/>
  <c r="AN266" i="34"/>
  <c r="AM265" i="34"/>
  <c r="T269" i="8"/>
  <c r="S269" i="8" s="1"/>
  <c r="K270" i="8"/>
  <c r="J269" i="8"/>
  <c r="L275" i="8"/>
  <c r="M272" i="34"/>
  <c r="G361" i="34" l="1"/>
  <c r="G362" i="34" s="1"/>
  <c r="G363" i="34" s="1"/>
  <c r="T270" i="8"/>
  <c r="S270" i="8" s="1"/>
  <c r="K271" i="8"/>
  <c r="J270" i="8"/>
  <c r="AM266" i="34"/>
  <c r="AN267" i="34"/>
  <c r="L268" i="34"/>
  <c r="N269" i="34"/>
  <c r="L276" i="8"/>
  <c r="M273" i="34"/>
  <c r="G364" i="34" l="1"/>
  <c r="AM267" i="34"/>
  <c r="AN268" i="34"/>
  <c r="T271" i="8"/>
  <c r="S271" i="8" s="1"/>
  <c r="K272" i="8"/>
  <c r="J271" i="8"/>
  <c r="L277" i="8"/>
  <c r="M274" i="34"/>
  <c r="N270" i="34"/>
  <c r="L269" i="34"/>
  <c r="G365" i="34" l="1"/>
  <c r="L270" i="34"/>
  <c r="N271" i="34"/>
  <c r="L278" i="8"/>
  <c r="M275" i="34"/>
  <c r="AM268" i="34"/>
  <c r="AN269" i="34"/>
  <c r="T272" i="8"/>
  <c r="S272" i="8" s="1"/>
  <c r="K273" i="8"/>
  <c r="J272" i="8"/>
  <c r="G366" i="34" l="1"/>
  <c r="AN270" i="34"/>
  <c r="AM269" i="34"/>
  <c r="L271" i="34"/>
  <c r="N272" i="34"/>
  <c r="T273" i="8"/>
  <c r="S273" i="8" s="1"/>
  <c r="K274" i="8"/>
  <c r="J273" i="8"/>
  <c r="L279" i="8"/>
  <c r="M276" i="34"/>
  <c r="G367" i="34" l="1"/>
  <c r="L272" i="34"/>
  <c r="N273" i="34"/>
  <c r="T274" i="8"/>
  <c r="S274" i="8" s="1"/>
  <c r="K275" i="8"/>
  <c r="J274" i="8"/>
  <c r="L280" i="8"/>
  <c r="M277" i="34"/>
  <c r="AM270" i="34"/>
  <c r="AN271" i="34"/>
  <c r="G368" i="34" l="1"/>
  <c r="T275" i="8"/>
  <c r="S275" i="8" s="1"/>
  <c r="K276" i="8"/>
  <c r="J275" i="8"/>
  <c r="L281" i="8"/>
  <c r="M278" i="34"/>
  <c r="N274" i="34"/>
  <c r="L273" i="34"/>
  <c r="AM271" i="34"/>
  <c r="AN272" i="34"/>
  <c r="G369" i="34" l="1"/>
  <c r="G370" i="34" s="1"/>
  <c r="G371" i="34" s="1"/>
  <c r="AM272" i="34"/>
  <c r="AN273" i="34"/>
  <c r="L282" i="8"/>
  <c r="M279" i="34"/>
  <c r="T276" i="8"/>
  <c r="S276" i="8" s="1"/>
  <c r="K277" i="8"/>
  <c r="J276" i="8"/>
  <c r="L274" i="34"/>
  <c r="N275" i="34"/>
  <c r="G372" i="34" l="1"/>
  <c r="L275" i="34"/>
  <c r="N276" i="34"/>
  <c r="L283" i="8"/>
  <c r="M280" i="34"/>
  <c r="AN274" i="34"/>
  <c r="AM273" i="34"/>
  <c r="T277" i="8"/>
  <c r="S277" i="8" s="1"/>
  <c r="K278" i="8"/>
  <c r="J277" i="8"/>
  <c r="G373" i="34" l="1"/>
  <c r="AM274" i="34"/>
  <c r="AN275" i="34"/>
  <c r="L284" i="8"/>
  <c r="M281" i="34"/>
  <c r="T278" i="8"/>
  <c r="S278" i="8" s="1"/>
  <c r="K279" i="8"/>
  <c r="J278" i="8"/>
  <c r="L276" i="34"/>
  <c r="N277" i="34"/>
  <c r="G374" i="34" l="1"/>
  <c r="L285" i="8"/>
  <c r="M282" i="34"/>
  <c r="T279" i="8"/>
  <c r="S279" i="8" s="1"/>
  <c r="K280" i="8"/>
  <c r="J279" i="8"/>
  <c r="N278" i="34"/>
  <c r="L277" i="34"/>
  <c r="AM275" i="34"/>
  <c r="AN276" i="34"/>
  <c r="G375" i="34" l="1"/>
  <c r="AM276" i="34"/>
  <c r="AN277" i="34"/>
  <c r="L278" i="34"/>
  <c r="N279" i="34"/>
  <c r="T280" i="8"/>
  <c r="S280" i="8" s="1"/>
  <c r="K281" i="8"/>
  <c r="J280" i="8"/>
  <c r="L286" i="8"/>
  <c r="M283" i="34"/>
  <c r="G376" i="34" l="1"/>
  <c r="AN278" i="34"/>
  <c r="AM277" i="34"/>
  <c r="T281" i="8"/>
  <c r="S281" i="8" s="1"/>
  <c r="K282" i="8"/>
  <c r="J281" i="8"/>
  <c r="L279" i="34"/>
  <c r="N280" i="34"/>
  <c r="L287" i="8"/>
  <c r="M284" i="34"/>
  <c r="G377" i="34" l="1"/>
  <c r="G378" i="34" s="1"/>
  <c r="G379" i="34" s="1"/>
  <c r="L280" i="34"/>
  <c r="N281" i="34"/>
  <c r="T282" i="8"/>
  <c r="S282" i="8" s="1"/>
  <c r="K283" i="8"/>
  <c r="J282" i="8"/>
  <c r="L288" i="8"/>
  <c r="M285" i="34"/>
  <c r="AM278" i="34"/>
  <c r="AN279" i="34"/>
  <c r="G380" i="34" l="1"/>
  <c r="N282" i="34"/>
  <c r="L281" i="34"/>
  <c r="T283" i="8"/>
  <c r="S283" i="8" s="1"/>
  <c r="K284" i="8"/>
  <c r="J283" i="8"/>
  <c r="L289" i="8"/>
  <c r="M286" i="34"/>
  <c r="AM279" i="34"/>
  <c r="AN280" i="34"/>
  <c r="G381" i="34" l="1"/>
  <c r="T284" i="8"/>
  <c r="S284" i="8" s="1"/>
  <c r="K285" i="8"/>
  <c r="J284" i="8"/>
  <c r="AM280" i="34"/>
  <c r="AN281" i="34"/>
  <c r="L282" i="34"/>
  <c r="N283" i="34"/>
  <c r="L290" i="8"/>
  <c r="M287" i="34"/>
  <c r="G382" i="34" l="1"/>
  <c r="T285" i="8"/>
  <c r="S285" i="8" s="1"/>
  <c r="K286" i="8"/>
  <c r="J285" i="8"/>
  <c r="AN282" i="34"/>
  <c r="AM281" i="34"/>
  <c r="L283" i="34"/>
  <c r="N284" i="34"/>
  <c r="L291" i="8"/>
  <c r="M288" i="34"/>
  <c r="G383" i="34" l="1"/>
  <c r="L284" i="34"/>
  <c r="N285" i="34"/>
  <c r="AM282" i="34"/>
  <c r="AN283" i="34"/>
  <c r="T286" i="8"/>
  <c r="S286" i="8" s="1"/>
  <c r="K287" i="8"/>
  <c r="J286" i="8"/>
  <c r="L292" i="8"/>
  <c r="M289" i="34"/>
  <c r="G384" i="34" l="1"/>
  <c r="AM283" i="34"/>
  <c r="AN284" i="34"/>
  <c r="T287" i="8"/>
  <c r="S287" i="8" s="1"/>
  <c r="K288" i="8"/>
  <c r="J287" i="8"/>
  <c r="L285" i="34"/>
  <c r="N286" i="34"/>
  <c r="L293" i="8"/>
  <c r="M290" i="34"/>
  <c r="G385" i="34" l="1"/>
  <c r="G386" i="34" s="1"/>
  <c r="G387" i="34" s="1"/>
  <c r="AN285" i="34"/>
  <c r="AM284" i="34"/>
  <c r="N287" i="34"/>
  <c r="L286" i="34"/>
  <c r="L294" i="8"/>
  <c r="M291" i="34"/>
  <c r="T288" i="8"/>
  <c r="S288" i="8" s="1"/>
  <c r="K289" i="8"/>
  <c r="J288" i="8"/>
  <c r="G388" i="34" l="1"/>
  <c r="N288" i="34"/>
  <c r="L287" i="34"/>
  <c r="L295" i="8"/>
  <c r="M292" i="34"/>
  <c r="T289" i="8"/>
  <c r="S289" i="8" s="1"/>
  <c r="K290" i="8"/>
  <c r="J289" i="8"/>
  <c r="AM285" i="34"/>
  <c r="AN286" i="34"/>
  <c r="G389" i="34" l="1"/>
  <c r="L296" i="8"/>
  <c r="M293" i="34"/>
  <c r="T290" i="8"/>
  <c r="S290" i="8" s="1"/>
  <c r="K291" i="8"/>
  <c r="J290" i="8"/>
  <c r="AM286" i="34"/>
  <c r="AN287" i="34"/>
  <c r="L288" i="34"/>
  <c r="N289" i="34"/>
  <c r="G390" i="34" l="1"/>
  <c r="T291" i="8"/>
  <c r="S291" i="8" s="1"/>
  <c r="K292" i="8"/>
  <c r="J291" i="8"/>
  <c r="AN288" i="34"/>
  <c r="AM287" i="34"/>
  <c r="L297" i="8"/>
  <c r="M294" i="34"/>
  <c r="N290" i="34"/>
  <c r="L289" i="34"/>
  <c r="G391" i="34" l="1"/>
  <c r="AM288" i="34"/>
  <c r="AN289" i="34"/>
  <c r="N291" i="34"/>
  <c r="L290" i="34"/>
  <c r="L298" i="8"/>
  <c r="M295" i="34"/>
  <c r="T292" i="8"/>
  <c r="S292" i="8" s="1"/>
  <c r="K293" i="8"/>
  <c r="J292" i="8"/>
  <c r="G392" i="34" l="1"/>
  <c r="L291" i="34"/>
  <c r="N292" i="34"/>
  <c r="AN290" i="34"/>
  <c r="AM289" i="34"/>
  <c r="T293" i="8"/>
  <c r="S293" i="8" s="1"/>
  <c r="K294" i="8"/>
  <c r="J293" i="8"/>
  <c r="L299" i="8"/>
  <c r="M296" i="34"/>
  <c r="G393" i="34" l="1"/>
  <c r="G394" i="34" s="1"/>
  <c r="G395" i="34" s="1"/>
  <c r="AM290" i="34"/>
  <c r="AN291" i="34"/>
  <c r="L292" i="34"/>
  <c r="N293" i="34"/>
  <c r="T294" i="8"/>
  <c r="S294" i="8" s="1"/>
  <c r="K295" i="8"/>
  <c r="J294" i="8"/>
  <c r="L300" i="8"/>
  <c r="M297" i="34"/>
  <c r="G396" i="34" l="1"/>
  <c r="T295" i="8"/>
  <c r="S295" i="8" s="1"/>
  <c r="K296" i="8"/>
  <c r="J295" i="8"/>
  <c r="L293" i="34"/>
  <c r="N294" i="34"/>
  <c r="L301" i="8"/>
  <c r="M298" i="34"/>
  <c r="AN292" i="34"/>
  <c r="AM291" i="34"/>
  <c r="G397" i="34" l="1"/>
  <c r="L302" i="8"/>
  <c r="M299" i="34"/>
  <c r="T296" i="8"/>
  <c r="S296" i="8" s="1"/>
  <c r="K297" i="8"/>
  <c r="J296" i="8"/>
  <c r="AM292" i="34"/>
  <c r="AN293" i="34"/>
  <c r="N295" i="34"/>
  <c r="L294" i="34"/>
  <c r="G398" i="34" l="1"/>
  <c r="AN294" i="34"/>
  <c r="AM293" i="34"/>
  <c r="L295" i="34"/>
  <c r="N296" i="34"/>
  <c r="L303" i="8"/>
  <c r="M300" i="34"/>
  <c r="T297" i="8"/>
  <c r="S297" i="8" s="1"/>
  <c r="K298" i="8"/>
  <c r="J297" i="8"/>
  <c r="G399" i="34" l="1"/>
  <c r="N297" i="34"/>
  <c r="L296" i="34"/>
  <c r="L304" i="8"/>
  <c r="M301" i="34"/>
  <c r="T298" i="8"/>
  <c r="S298" i="8" s="1"/>
  <c r="K299" i="8"/>
  <c r="J298" i="8"/>
  <c r="AM294" i="34"/>
  <c r="AN295" i="34"/>
  <c r="G400" i="34" l="1"/>
  <c r="G401" i="34" s="1"/>
  <c r="G402" i="34" s="1"/>
  <c r="AM295" i="34"/>
  <c r="AN296" i="34"/>
  <c r="T299" i="8"/>
  <c r="S299" i="8" s="1"/>
  <c r="K300" i="8"/>
  <c r="J299" i="8"/>
  <c r="L305" i="8"/>
  <c r="M302" i="34"/>
  <c r="L297" i="34"/>
  <c r="N298" i="34"/>
  <c r="G403" i="34" l="1"/>
  <c r="N299" i="34"/>
  <c r="L298" i="34"/>
  <c r="L306" i="8"/>
  <c r="M303" i="34"/>
  <c r="AN297" i="34"/>
  <c r="AM296" i="34"/>
  <c r="T300" i="8"/>
  <c r="S300" i="8" s="1"/>
  <c r="K301" i="8"/>
  <c r="J300" i="8"/>
  <c r="G404" i="34" l="1"/>
  <c r="T301" i="8"/>
  <c r="S301" i="8" s="1"/>
  <c r="K302" i="8"/>
  <c r="J301" i="8"/>
  <c r="AM297" i="34"/>
  <c r="AN298" i="34"/>
  <c r="L307" i="8"/>
  <c r="M304" i="34"/>
  <c r="L299" i="34"/>
  <c r="N300" i="34"/>
  <c r="G405" i="34" l="1"/>
  <c r="L308" i="8"/>
  <c r="M305" i="34"/>
  <c r="T302" i="8"/>
  <c r="S302" i="8" s="1"/>
  <c r="K303" i="8"/>
  <c r="J302" i="8"/>
  <c r="AN299" i="34"/>
  <c r="AM298" i="34"/>
  <c r="N301" i="34"/>
  <c r="L300" i="34"/>
  <c r="G406" i="34" l="1"/>
  <c r="T303" i="8"/>
  <c r="S303" i="8" s="1"/>
  <c r="K304" i="8"/>
  <c r="J303" i="8"/>
  <c r="L309" i="8"/>
  <c r="M306" i="34"/>
  <c r="AM299" i="34"/>
  <c r="AN300" i="34"/>
  <c r="L301" i="34"/>
  <c r="N302" i="34"/>
  <c r="G407" i="34" l="1"/>
  <c r="G408" i="34" s="1"/>
  <c r="G409" i="34" s="1"/>
  <c r="N303" i="34"/>
  <c r="L302" i="34"/>
  <c r="L310" i="8"/>
  <c r="M307" i="34"/>
  <c r="T304" i="8"/>
  <c r="S304" i="8" s="1"/>
  <c r="K305" i="8"/>
  <c r="J304" i="8"/>
  <c r="AN301" i="34"/>
  <c r="AM300" i="34"/>
  <c r="G410" i="34" l="1"/>
  <c r="T305" i="8"/>
  <c r="S305" i="8" s="1"/>
  <c r="K306" i="8"/>
  <c r="J305" i="8"/>
  <c r="AM301" i="34"/>
  <c r="AN302" i="34"/>
  <c r="L303" i="34"/>
  <c r="N304" i="34"/>
  <c r="L311" i="8"/>
  <c r="M308" i="34"/>
  <c r="G411" i="34" l="1"/>
  <c r="T306" i="8"/>
  <c r="S306" i="8" s="1"/>
  <c r="K307" i="8"/>
  <c r="J306" i="8"/>
  <c r="L312" i="8"/>
  <c r="M309" i="34"/>
  <c r="AM302" i="34"/>
  <c r="AN303" i="34"/>
  <c r="N305" i="34"/>
  <c r="L304" i="34"/>
  <c r="G412" i="34" l="1"/>
  <c r="T307" i="8"/>
  <c r="S307" i="8" s="1"/>
  <c r="K308" i="8"/>
  <c r="J307" i="8"/>
  <c r="AN304" i="34"/>
  <c r="AM303" i="34"/>
  <c r="L313" i="8"/>
  <c r="M310" i="34"/>
  <c r="N306" i="34"/>
  <c r="L305" i="34"/>
  <c r="G413" i="34" l="1"/>
  <c r="AM304" i="34"/>
  <c r="AN305" i="34"/>
  <c r="N307" i="34"/>
  <c r="L306" i="34"/>
  <c r="L314" i="8"/>
  <c r="M311" i="34"/>
  <c r="T308" i="8"/>
  <c r="S308" i="8" s="1"/>
  <c r="K309" i="8"/>
  <c r="J308" i="8"/>
  <c r="G414" i="34" l="1"/>
  <c r="N308" i="34"/>
  <c r="L307" i="34"/>
  <c r="AN306" i="34"/>
  <c r="AM305" i="34"/>
  <c r="L315" i="8"/>
  <c r="M312" i="34"/>
  <c r="T309" i="8"/>
  <c r="S309" i="8" s="1"/>
  <c r="K310" i="8"/>
  <c r="J309" i="8"/>
  <c r="G415" i="34" l="1"/>
  <c r="G416" i="34" s="1"/>
  <c r="G417" i="34" s="1"/>
  <c r="T310" i="8"/>
  <c r="S310" i="8" s="1"/>
  <c r="K311" i="8"/>
  <c r="J310" i="8"/>
  <c r="AN307" i="34"/>
  <c r="AM306" i="34"/>
  <c r="L316" i="8"/>
  <c r="M313" i="34"/>
  <c r="N309" i="34"/>
  <c r="L308" i="34"/>
  <c r="G418" i="34" l="1"/>
  <c r="AM307" i="34"/>
  <c r="AN308" i="34"/>
  <c r="L309" i="34"/>
  <c r="N310" i="34"/>
  <c r="L317" i="8"/>
  <c r="M314" i="34"/>
  <c r="T311" i="8"/>
  <c r="S311" i="8" s="1"/>
  <c r="K312" i="8"/>
  <c r="J311" i="8"/>
  <c r="G419" i="34" l="1"/>
  <c r="AN309" i="34"/>
  <c r="AM308" i="34"/>
  <c r="L318" i="8"/>
  <c r="M315" i="34"/>
  <c r="T312" i="8"/>
  <c r="S312" i="8" s="1"/>
  <c r="K313" i="8"/>
  <c r="J312" i="8"/>
  <c r="N311" i="34"/>
  <c r="L310" i="34"/>
  <c r="G420" i="34" l="1"/>
  <c r="L311" i="34"/>
  <c r="N312" i="34"/>
  <c r="L319" i="8"/>
  <c r="M316" i="34"/>
  <c r="AM309" i="34"/>
  <c r="AN310" i="34"/>
  <c r="T313" i="8"/>
  <c r="S313" i="8" s="1"/>
  <c r="K314" i="8"/>
  <c r="J313" i="8"/>
  <c r="G421" i="34" l="1"/>
  <c r="T314" i="8"/>
  <c r="S314" i="8" s="1"/>
  <c r="K315" i="8"/>
  <c r="J314" i="8"/>
  <c r="L320" i="8"/>
  <c r="M317" i="34"/>
  <c r="N313" i="34"/>
  <c r="L312" i="34"/>
  <c r="AM310" i="34"/>
  <c r="AN311" i="34"/>
  <c r="G422" i="34" l="1"/>
  <c r="AN312" i="34"/>
  <c r="AM311" i="34"/>
  <c r="L321" i="8"/>
  <c r="M318" i="34"/>
  <c r="T315" i="8"/>
  <c r="S315" i="8" s="1"/>
  <c r="K316" i="8"/>
  <c r="J315" i="8"/>
  <c r="N314" i="34"/>
  <c r="L313" i="34"/>
  <c r="G423" i="34" l="1"/>
  <c r="G424" i="34" s="1"/>
  <c r="G425" i="34" s="1"/>
  <c r="L322" i="8"/>
  <c r="M319" i="34"/>
  <c r="N315" i="34"/>
  <c r="L314" i="34"/>
  <c r="AM312" i="34"/>
  <c r="AN313" i="34"/>
  <c r="T316" i="8"/>
  <c r="S316" i="8" s="1"/>
  <c r="K317" i="8"/>
  <c r="J316" i="8"/>
  <c r="G426" i="34" l="1"/>
  <c r="T317" i="8"/>
  <c r="S317" i="8" s="1"/>
  <c r="K318" i="8"/>
  <c r="J317" i="8"/>
  <c r="AN314" i="34"/>
  <c r="AM313" i="34"/>
  <c r="N316" i="34"/>
  <c r="L315" i="34"/>
  <c r="L323" i="8"/>
  <c r="M320" i="34"/>
  <c r="G427" i="34" l="1"/>
  <c r="T318" i="8"/>
  <c r="S318" i="8" s="1"/>
  <c r="K319" i="8"/>
  <c r="J318" i="8"/>
  <c r="N317" i="34"/>
  <c r="L316" i="34"/>
  <c r="L324" i="8"/>
  <c r="M321" i="34"/>
  <c r="AN315" i="34"/>
  <c r="AM314" i="34"/>
  <c r="G428" i="34" l="1"/>
  <c r="L325" i="8"/>
  <c r="M322" i="34"/>
  <c r="AM315" i="34"/>
  <c r="AN316" i="34"/>
  <c r="N318" i="34"/>
  <c r="L317" i="34"/>
  <c r="T319" i="8"/>
  <c r="S319" i="8" s="1"/>
  <c r="K320" i="8"/>
  <c r="J319" i="8"/>
  <c r="G429" i="34" l="1"/>
  <c r="AN317" i="34"/>
  <c r="AM316" i="34"/>
  <c r="L326" i="8"/>
  <c r="M323" i="34"/>
  <c r="T320" i="8"/>
  <c r="S320" i="8" s="1"/>
  <c r="K321" i="8"/>
  <c r="J320" i="8"/>
  <c r="N319" i="34"/>
  <c r="L318" i="34"/>
  <c r="G430" i="34" l="1"/>
  <c r="L319" i="34"/>
  <c r="N320" i="34"/>
  <c r="T321" i="8"/>
  <c r="S321" i="8" s="1"/>
  <c r="K322" i="8"/>
  <c r="J321" i="8"/>
  <c r="L327" i="8"/>
  <c r="M324" i="34"/>
  <c r="AN318" i="34"/>
  <c r="AM317" i="34"/>
  <c r="G431" i="34" l="1"/>
  <c r="G432" i="34" s="1"/>
  <c r="G433" i="34" s="1"/>
  <c r="L328" i="8"/>
  <c r="M325" i="34"/>
  <c r="AN319" i="34"/>
  <c r="AM318" i="34"/>
  <c r="T322" i="8"/>
  <c r="S322" i="8" s="1"/>
  <c r="K323" i="8"/>
  <c r="J322" i="8"/>
  <c r="N321" i="34"/>
  <c r="L320" i="34"/>
  <c r="G434" i="34" l="1"/>
  <c r="AN320" i="34"/>
  <c r="AM319" i="34"/>
  <c r="N322" i="34"/>
  <c r="L321" i="34"/>
  <c r="T323" i="8"/>
  <c r="S323" i="8" s="1"/>
  <c r="K324" i="8"/>
  <c r="J323" i="8"/>
  <c r="L329" i="8"/>
  <c r="M326" i="34"/>
  <c r="G435" i="34" l="1"/>
  <c r="N323" i="34"/>
  <c r="L322" i="34"/>
  <c r="T324" i="8"/>
  <c r="S324" i="8" s="1"/>
  <c r="K325" i="8"/>
  <c r="J324" i="8"/>
  <c r="AN321" i="34"/>
  <c r="AM320" i="34"/>
  <c r="L330" i="8"/>
  <c r="M327" i="34"/>
  <c r="G436" i="34" l="1"/>
  <c r="AN322" i="34"/>
  <c r="AM321" i="34"/>
  <c r="L331" i="8"/>
  <c r="M328" i="34"/>
  <c r="T325" i="8"/>
  <c r="S325" i="8" s="1"/>
  <c r="K326" i="8"/>
  <c r="J325" i="8"/>
  <c r="N324" i="34"/>
  <c r="L323" i="34"/>
  <c r="G437" i="34" l="1"/>
  <c r="L332" i="8"/>
  <c r="M329" i="34"/>
  <c r="N325" i="34"/>
  <c r="L324" i="34"/>
  <c r="T326" i="8"/>
  <c r="S326" i="8" s="1"/>
  <c r="K327" i="8"/>
  <c r="J326" i="8"/>
  <c r="AN323" i="34"/>
  <c r="AM322" i="34"/>
  <c r="G438" i="34" l="1"/>
  <c r="T327" i="8"/>
  <c r="S327" i="8" s="1"/>
  <c r="K328" i="8"/>
  <c r="J327" i="8"/>
  <c r="L325" i="34"/>
  <c r="N326" i="34"/>
  <c r="AN324" i="34"/>
  <c r="AM323" i="34"/>
  <c r="L333" i="8"/>
  <c r="M330" i="34"/>
  <c r="G439" i="34" l="1"/>
  <c r="G440" i="34" s="1"/>
  <c r="G441" i="34" s="1"/>
  <c r="T328" i="8"/>
  <c r="S328" i="8" s="1"/>
  <c r="K329" i="8"/>
  <c r="J328" i="8"/>
  <c r="N327" i="34"/>
  <c r="L326" i="34"/>
  <c r="L334" i="8"/>
  <c r="M331" i="34"/>
  <c r="AN325" i="34"/>
  <c r="AM324" i="34"/>
  <c r="G442" i="34" l="1"/>
  <c r="L327" i="34"/>
  <c r="N328" i="34"/>
  <c r="AN326" i="34"/>
  <c r="AM325" i="34"/>
  <c r="L335" i="8"/>
  <c r="M332" i="34"/>
  <c r="T329" i="8"/>
  <c r="S329" i="8" s="1"/>
  <c r="K330" i="8"/>
  <c r="J329" i="8"/>
  <c r="G443" i="34" l="1"/>
  <c r="AM326" i="34"/>
  <c r="AN327" i="34"/>
  <c r="L336" i="8"/>
  <c r="M333" i="34"/>
  <c r="T330" i="8"/>
  <c r="S330" i="8" s="1"/>
  <c r="K331" i="8"/>
  <c r="J330" i="8"/>
  <c r="N329" i="34"/>
  <c r="L328" i="34"/>
  <c r="G444" i="34" l="1"/>
  <c r="L329" i="34"/>
  <c r="N330" i="34"/>
  <c r="T331" i="8"/>
  <c r="S331" i="8" s="1"/>
  <c r="K332" i="8"/>
  <c r="J331" i="8"/>
  <c r="L337" i="8"/>
  <c r="M334" i="34"/>
  <c r="AM327" i="34"/>
  <c r="AN328" i="34"/>
  <c r="G445" i="34" l="1"/>
  <c r="N331" i="34"/>
  <c r="L330" i="34"/>
  <c r="L338" i="8"/>
  <c r="M335" i="34"/>
  <c r="T332" i="8"/>
  <c r="S332" i="8" s="1"/>
  <c r="K333" i="8"/>
  <c r="J332" i="8"/>
  <c r="AN329" i="34"/>
  <c r="AM328" i="34"/>
  <c r="G446" i="34" l="1"/>
  <c r="G447" i="34" s="1"/>
  <c r="G448" i="34" s="1"/>
  <c r="L339" i="8"/>
  <c r="M336" i="34"/>
  <c r="T333" i="8"/>
  <c r="S333" i="8" s="1"/>
  <c r="K334" i="8"/>
  <c r="J333" i="8"/>
  <c r="L331" i="34"/>
  <c r="N332" i="34"/>
  <c r="AM329" i="34"/>
  <c r="AN330" i="34"/>
  <c r="G449" i="34" l="1"/>
  <c r="T334" i="8"/>
  <c r="S334" i="8" s="1"/>
  <c r="K335" i="8"/>
  <c r="J334" i="8"/>
  <c r="N333" i="34"/>
  <c r="L332" i="34"/>
  <c r="L340" i="8"/>
  <c r="M337" i="34"/>
  <c r="AN331" i="34"/>
  <c r="AM330" i="34"/>
  <c r="G450" i="34" l="1"/>
  <c r="L333" i="34"/>
  <c r="N334" i="34"/>
  <c r="L341" i="8"/>
  <c r="M338" i="34"/>
  <c r="T335" i="8"/>
  <c r="S335" i="8" s="1"/>
  <c r="K336" i="8"/>
  <c r="J335" i="8"/>
  <c r="AM331" i="34"/>
  <c r="AN332" i="34"/>
  <c r="G451" i="34" l="1"/>
  <c r="AN333" i="34"/>
  <c r="AM332" i="34"/>
  <c r="N335" i="34"/>
  <c r="L334" i="34"/>
  <c r="T336" i="8"/>
  <c r="S336" i="8" s="1"/>
  <c r="K337" i="8"/>
  <c r="J336" i="8"/>
  <c r="L342" i="8"/>
  <c r="M339" i="34"/>
  <c r="G452" i="34" l="1"/>
  <c r="L335" i="34"/>
  <c r="N336" i="34"/>
  <c r="T337" i="8"/>
  <c r="S337" i="8" s="1"/>
  <c r="K338" i="8"/>
  <c r="J337" i="8"/>
  <c r="AM333" i="34"/>
  <c r="AN334" i="34"/>
  <c r="L343" i="8"/>
  <c r="M340" i="34"/>
  <c r="G453" i="34" l="1"/>
  <c r="G454" i="34" s="1"/>
  <c r="G455" i="34" s="1"/>
  <c r="AM334" i="34"/>
  <c r="AN335" i="34"/>
  <c r="L344" i="8"/>
  <c r="M341" i="34"/>
  <c r="T338" i="8"/>
  <c r="S338" i="8" s="1"/>
  <c r="K339" i="8"/>
  <c r="J338" i="8"/>
  <c r="N337" i="34"/>
  <c r="L336" i="34"/>
  <c r="G456" i="34" l="1"/>
  <c r="L345" i="8"/>
  <c r="M342" i="34"/>
  <c r="L337" i="34"/>
  <c r="N338" i="34"/>
  <c r="T339" i="8"/>
  <c r="S339" i="8" s="1"/>
  <c r="K340" i="8"/>
  <c r="J339" i="8"/>
  <c r="AM335" i="34"/>
  <c r="AN336" i="34"/>
  <c r="G457" i="34" l="1"/>
  <c r="N339" i="34"/>
  <c r="L338" i="34"/>
  <c r="T340" i="8"/>
  <c r="S340" i="8" s="1"/>
  <c r="K341" i="8"/>
  <c r="J340" i="8"/>
  <c r="AN337" i="34"/>
  <c r="AM336" i="34"/>
  <c r="L346" i="8"/>
  <c r="M343" i="34"/>
  <c r="G458" i="34" l="1"/>
  <c r="L347" i="8"/>
  <c r="M344" i="34"/>
  <c r="T341" i="8"/>
  <c r="S341" i="8" s="1"/>
  <c r="K342" i="8"/>
  <c r="J341" i="8"/>
  <c r="AM337" i="34"/>
  <c r="AN338" i="34"/>
  <c r="L339" i="34"/>
  <c r="N340" i="34"/>
  <c r="G459" i="34" l="1"/>
  <c r="N341" i="34"/>
  <c r="L340" i="34"/>
  <c r="T342" i="8"/>
  <c r="S342" i="8" s="1"/>
  <c r="K343" i="8"/>
  <c r="J342" i="8"/>
  <c r="AN339" i="34"/>
  <c r="AM338" i="34"/>
  <c r="L348" i="8"/>
  <c r="M345" i="34"/>
  <c r="G460" i="34" l="1"/>
  <c r="G461" i="34" s="1"/>
  <c r="G462" i="34" s="1"/>
  <c r="L349" i="8"/>
  <c r="M346" i="34"/>
  <c r="T343" i="8"/>
  <c r="S343" i="8" s="1"/>
  <c r="K344" i="8"/>
  <c r="J343" i="8"/>
  <c r="L341" i="34"/>
  <c r="N342" i="34"/>
  <c r="AM339" i="34"/>
  <c r="AN340" i="34"/>
  <c r="G463" i="34" l="1"/>
  <c r="N343" i="34"/>
  <c r="L342" i="34"/>
  <c r="AN341" i="34"/>
  <c r="AM340" i="34"/>
  <c r="L350" i="8"/>
  <c r="M347" i="34"/>
  <c r="T344" i="8"/>
  <c r="S344" i="8" s="1"/>
  <c r="K345" i="8"/>
  <c r="J344" i="8"/>
  <c r="G464" i="34" l="1"/>
  <c r="L351" i="8"/>
  <c r="M348" i="34"/>
  <c r="T345" i="8"/>
  <c r="S345" i="8" s="1"/>
  <c r="K346" i="8"/>
  <c r="J345" i="8"/>
  <c r="L343" i="34"/>
  <c r="N344" i="34"/>
  <c r="AM341" i="34"/>
  <c r="AN342" i="34"/>
  <c r="G465" i="34" l="1"/>
  <c r="T346" i="8"/>
  <c r="S346" i="8" s="1"/>
  <c r="K347" i="8"/>
  <c r="J346" i="8"/>
  <c r="N345" i="34"/>
  <c r="L344" i="34"/>
  <c r="L352" i="8"/>
  <c r="M349" i="34"/>
  <c r="AN343" i="34"/>
  <c r="AM342" i="34"/>
  <c r="G466" i="34" l="1"/>
  <c r="AM343" i="34"/>
  <c r="AN344" i="34"/>
  <c r="L353" i="8"/>
  <c r="M350" i="34"/>
  <c r="T347" i="8"/>
  <c r="S347" i="8" s="1"/>
  <c r="K348" i="8"/>
  <c r="J347" i="8"/>
  <c r="L345" i="34"/>
  <c r="N346" i="34"/>
  <c r="G467" i="34" l="1"/>
  <c r="L354" i="8"/>
  <c r="M351" i="34"/>
  <c r="T348" i="8"/>
  <c r="S348" i="8" s="1"/>
  <c r="K349" i="8"/>
  <c r="J348" i="8"/>
  <c r="AN345" i="34"/>
  <c r="AM344" i="34"/>
  <c r="N347" i="34"/>
  <c r="L346" i="34"/>
  <c r="G468" i="34" l="1"/>
  <c r="G469" i="34" s="1"/>
  <c r="G470" i="34" s="1"/>
  <c r="L347" i="34"/>
  <c r="N348" i="34"/>
  <c r="AM345" i="34"/>
  <c r="AN346" i="34"/>
  <c r="L355" i="8"/>
  <c r="M352" i="34"/>
  <c r="T349" i="8"/>
  <c r="S349" i="8" s="1"/>
  <c r="K350" i="8"/>
  <c r="J349" i="8"/>
  <c r="G471" i="34" l="1"/>
  <c r="L356" i="8"/>
  <c r="M353" i="34"/>
  <c r="T350" i="8"/>
  <c r="S350" i="8" s="1"/>
  <c r="K351" i="8"/>
  <c r="J350" i="8"/>
  <c r="N349" i="34"/>
  <c r="L348" i="34"/>
  <c r="AM346" i="34"/>
  <c r="AN347" i="34"/>
  <c r="G472" i="34" l="1"/>
  <c r="T351" i="8"/>
  <c r="S351" i="8" s="1"/>
  <c r="K352" i="8"/>
  <c r="J351" i="8"/>
  <c r="AM347" i="34"/>
  <c r="AN348" i="34"/>
  <c r="L349" i="34"/>
  <c r="N350" i="34"/>
  <c r="L357" i="8"/>
  <c r="M354" i="34"/>
  <c r="G473" i="34" l="1"/>
  <c r="L358" i="8"/>
  <c r="M355" i="34"/>
  <c r="T352" i="8"/>
  <c r="S352" i="8" s="1"/>
  <c r="K353" i="8"/>
  <c r="J352" i="8"/>
  <c r="N351" i="34"/>
  <c r="L350" i="34"/>
  <c r="AN349" i="34"/>
  <c r="AM348" i="34"/>
  <c r="G474" i="34" l="1"/>
  <c r="T353" i="8"/>
  <c r="S353" i="8" s="1"/>
  <c r="K354" i="8"/>
  <c r="J353" i="8"/>
  <c r="AM349" i="34"/>
  <c r="AN350" i="34"/>
  <c r="L351" i="34"/>
  <c r="N352" i="34"/>
  <c r="L359" i="8"/>
  <c r="M356" i="34"/>
  <c r="G475" i="34" l="1"/>
  <c r="N353" i="34"/>
  <c r="L352" i="34"/>
  <c r="T354" i="8"/>
  <c r="S354" i="8" s="1"/>
  <c r="K355" i="8"/>
  <c r="J354" i="8"/>
  <c r="L360" i="8"/>
  <c r="M357" i="34"/>
  <c r="AN351" i="34"/>
  <c r="AM350" i="34"/>
  <c r="G476" i="34" l="1"/>
  <c r="G477" i="34" s="1"/>
  <c r="G478" i="34" s="1"/>
  <c r="L361" i="8"/>
  <c r="M358" i="34"/>
  <c r="T355" i="8"/>
  <c r="S355" i="8" s="1"/>
  <c r="K356" i="8"/>
  <c r="J355" i="8"/>
  <c r="L353" i="34"/>
  <c r="N354" i="34"/>
  <c r="AM351" i="34"/>
  <c r="AN352" i="34"/>
  <c r="G479" i="34" l="1"/>
  <c r="K357" i="8"/>
  <c r="T356" i="8"/>
  <c r="S356" i="8" s="1"/>
  <c r="J356" i="8"/>
  <c r="N355" i="34"/>
  <c r="L354" i="34"/>
  <c r="AN353" i="34"/>
  <c r="AM352" i="34"/>
  <c r="L362" i="8"/>
  <c r="M359" i="34"/>
  <c r="G480" i="34" l="1"/>
  <c r="L355" i="34"/>
  <c r="N356" i="34"/>
  <c r="AM353" i="34"/>
  <c r="AN354" i="34"/>
  <c r="L363" i="8"/>
  <c r="M360" i="34"/>
  <c r="K358" i="8"/>
  <c r="T357" i="8"/>
  <c r="S357" i="8" s="1"/>
  <c r="J357" i="8"/>
  <c r="G481" i="34" l="1"/>
  <c r="L364" i="8"/>
  <c r="M361" i="34"/>
  <c r="K359" i="8"/>
  <c r="T358" i="8"/>
  <c r="S358" i="8" s="1"/>
  <c r="J358" i="8"/>
  <c r="AN355" i="34"/>
  <c r="AM354" i="34"/>
  <c r="N357" i="34"/>
  <c r="L356" i="34"/>
  <c r="G482" i="34" l="1"/>
  <c r="L357" i="34"/>
  <c r="N358" i="34"/>
  <c r="AM355" i="34"/>
  <c r="AN356" i="34"/>
  <c r="K360" i="8"/>
  <c r="J359" i="8"/>
  <c r="T359" i="8"/>
  <c r="S359" i="8" s="1"/>
  <c r="L365" i="8"/>
  <c r="M362" i="34"/>
  <c r="G483" i="34" l="1"/>
  <c r="AN357" i="34"/>
  <c r="AM356" i="34"/>
  <c r="K361" i="8"/>
  <c r="J360" i="8"/>
  <c r="T360" i="8"/>
  <c r="S360" i="8" s="1"/>
  <c r="L358" i="34"/>
  <c r="N359" i="34"/>
  <c r="L366" i="8"/>
  <c r="M363" i="34"/>
  <c r="G484" i="34" l="1"/>
  <c r="G485" i="34" s="1"/>
  <c r="G486" i="34" s="1"/>
  <c r="K362" i="8"/>
  <c r="J361" i="8"/>
  <c r="T361" i="8"/>
  <c r="S361" i="8" s="1"/>
  <c r="L359" i="34"/>
  <c r="N360" i="34"/>
  <c r="L367" i="8"/>
  <c r="M364" i="34"/>
  <c r="AM357" i="34"/>
  <c r="AN358" i="34"/>
  <c r="G487" i="34" l="1"/>
  <c r="L368" i="8"/>
  <c r="M365" i="34"/>
  <c r="AM358" i="34"/>
  <c r="AN359" i="34"/>
  <c r="N361" i="34"/>
  <c r="L360" i="34"/>
  <c r="K363" i="8"/>
  <c r="J362" i="8"/>
  <c r="T362" i="8"/>
  <c r="S362" i="8" s="1"/>
  <c r="G488" i="34" l="1"/>
  <c r="L361" i="34"/>
  <c r="N362" i="34"/>
  <c r="L369" i="8"/>
  <c r="M366" i="34"/>
  <c r="K364" i="8"/>
  <c r="J363" i="8"/>
  <c r="T363" i="8"/>
  <c r="S363" i="8" s="1"/>
  <c r="AM359" i="34"/>
  <c r="AN360" i="34"/>
  <c r="G489" i="34" l="1"/>
  <c r="L362" i="34"/>
  <c r="N363" i="34"/>
  <c r="AN361" i="34"/>
  <c r="AM360" i="34"/>
  <c r="K365" i="8"/>
  <c r="J364" i="8"/>
  <c r="T364" i="8"/>
  <c r="S364" i="8" s="1"/>
  <c r="L370" i="8"/>
  <c r="M368" i="34" s="1"/>
  <c r="M367" i="34"/>
  <c r="G490" i="34" l="1"/>
  <c r="G491" i="34" s="1"/>
  <c r="G492" i="34" s="1"/>
  <c r="AM361" i="34"/>
  <c r="AN362" i="34"/>
  <c r="K366" i="8"/>
  <c r="J365" i="8"/>
  <c r="T365" i="8"/>
  <c r="S365" i="8" s="1"/>
  <c r="L363" i="34"/>
  <c r="N364" i="34"/>
  <c r="G493" i="34" l="1"/>
  <c r="N365" i="34"/>
  <c r="L364" i="34"/>
  <c r="K367" i="8"/>
  <c r="J366" i="8"/>
  <c r="T366" i="8"/>
  <c r="S366" i="8" s="1"/>
  <c r="AM362" i="34"/>
  <c r="AN363" i="34"/>
  <c r="G494" i="34" l="1"/>
  <c r="AM363" i="34"/>
  <c r="AN364" i="34"/>
  <c r="K368" i="8"/>
  <c r="J367" i="8"/>
  <c r="T367" i="8"/>
  <c r="S367" i="8" s="1"/>
  <c r="L365" i="34"/>
  <c r="N366" i="34"/>
  <c r="G495" i="34" l="1"/>
  <c r="K369" i="8"/>
  <c r="J368" i="8"/>
  <c r="T368" i="8"/>
  <c r="S368" i="8" s="1"/>
  <c r="L366" i="34"/>
  <c r="N367" i="34"/>
  <c r="AN365" i="34"/>
  <c r="AM364" i="34"/>
  <c r="G496" i="34" l="1"/>
  <c r="G497" i="34" s="1"/>
  <c r="G498" i="34" s="1"/>
  <c r="L367" i="34"/>
  <c r="N368" i="34"/>
  <c r="AM365" i="34"/>
  <c r="AN366" i="34"/>
  <c r="K370" i="8"/>
  <c r="J369" i="8"/>
  <c r="T369" i="8"/>
  <c r="S369" i="8" s="1"/>
  <c r="G499" i="34" l="1"/>
  <c r="L368" i="34"/>
  <c r="AM366" i="34"/>
  <c r="AN367" i="34"/>
  <c r="J370" i="8"/>
  <c r="T370" i="8"/>
  <c r="G500" i="34" l="1"/>
  <c r="AA4" i="34"/>
  <c r="AA5" i="34"/>
  <c r="Z4" i="34"/>
  <c r="Z5" i="34"/>
  <c r="AA7" i="34"/>
  <c r="Z6" i="34"/>
  <c r="AA6" i="34"/>
  <c r="Z8" i="34"/>
  <c r="AA8" i="34"/>
  <c r="Z7" i="34"/>
  <c r="Z10" i="34"/>
  <c r="Z9" i="34"/>
  <c r="AA10" i="34"/>
  <c r="AA9" i="34"/>
  <c r="Z11" i="34"/>
  <c r="Z13" i="34"/>
  <c r="AA11" i="34"/>
  <c r="AA13" i="34"/>
  <c r="AA12" i="34"/>
  <c r="Z12" i="34"/>
  <c r="Z14" i="34"/>
  <c r="Z15" i="34"/>
  <c r="AA14" i="34"/>
  <c r="AA15" i="34"/>
  <c r="S370" i="8"/>
  <c r="R13" i="42"/>
  <c r="R11" i="37"/>
  <c r="U11" i="42"/>
  <c r="U11" i="43"/>
  <c r="U12" i="45"/>
  <c r="U11" i="35"/>
  <c r="R13" i="41"/>
  <c r="R13" i="43"/>
  <c r="S13" i="45"/>
  <c r="U12" i="41"/>
  <c r="T11" i="43"/>
  <c r="T10" i="37"/>
  <c r="R10" i="40"/>
  <c r="S10" i="37"/>
  <c r="R10" i="44"/>
  <c r="S11" i="41"/>
  <c r="S11" i="37"/>
  <c r="U11" i="40"/>
  <c r="U11" i="45"/>
  <c r="R13" i="40"/>
  <c r="R11" i="41"/>
  <c r="S14" i="40"/>
  <c r="S11" i="45"/>
  <c r="R10" i="39"/>
  <c r="T12" i="35"/>
  <c r="R10" i="43"/>
  <c r="R13" i="38"/>
  <c r="T14" i="43"/>
  <c r="T11" i="36"/>
  <c r="R11" i="40"/>
  <c r="U10" i="37"/>
  <c r="U13" i="41"/>
  <c r="R10" i="35"/>
  <c r="T11" i="45"/>
  <c r="S14" i="35"/>
  <c r="R12" i="41"/>
  <c r="S12" i="45"/>
  <c r="U10" i="35"/>
  <c r="R13" i="45"/>
  <c r="T10" i="40"/>
  <c r="S12" i="39"/>
  <c r="S11" i="39"/>
  <c r="T10" i="36"/>
  <c r="S13" i="40"/>
  <c r="U10" i="41"/>
  <c r="T11" i="35"/>
  <c r="U10" i="42"/>
  <c r="T10" i="39"/>
  <c r="S10" i="42"/>
  <c r="R11" i="39"/>
  <c r="S10" i="41"/>
  <c r="S10" i="35"/>
  <c r="R14" i="40"/>
  <c r="T13" i="40"/>
  <c r="U11" i="41"/>
  <c r="U14" i="40"/>
  <c r="T10" i="45"/>
  <c r="S11" i="38"/>
  <c r="S10" i="36"/>
  <c r="R10" i="42"/>
  <c r="T10" i="42"/>
  <c r="U10" i="45"/>
  <c r="R11" i="45"/>
  <c r="T11" i="40"/>
  <c r="T11" i="39"/>
  <c r="R12" i="38"/>
  <c r="U10" i="39"/>
  <c r="R10" i="37"/>
  <c r="U11" i="38"/>
  <c r="T11" i="42"/>
  <c r="U12" i="42"/>
  <c r="S10" i="45"/>
  <c r="T11" i="41"/>
  <c r="R11" i="38"/>
  <c r="S12" i="42"/>
  <c r="U10" i="38"/>
  <c r="T10" i="35"/>
  <c r="R11" i="43"/>
  <c r="S10" i="39"/>
  <c r="T12" i="43"/>
  <c r="U10" i="44"/>
  <c r="T12" i="36"/>
  <c r="R10" i="41"/>
  <c r="U10" i="40"/>
  <c r="S11" i="42"/>
  <c r="U10" i="43"/>
  <c r="T11" i="38"/>
  <c r="R11" i="42"/>
  <c r="S13" i="41"/>
  <c r="S13" i="42"/>
  <c r="S10" i="38"/>
  <c r="T11" i="44"/>
  <c r="S10" i="44"/>
  <c r="T14" i="40"/>
  <c r="S10" i="40"/>
  <c r="T15" i="43"/>
  <c r="U10" i="36"/>
  <c r="T12" i="40"/>
  <c r="U12" i="43"/>
  <c r="U14" i="43"/>
  <c r="S11" i="40"/>
  <c r="U13" i="40"/>
  <c r="T12" i="39"/>
  <c r="U13" i="42"/>
  <c r="U12" i="44"/>
  <c r="T10" i="38"/>
  <c r="U13" i="43"/>
  <c r="U11" i="37"/>
  <c r="T10" i="41"/>
  <c r="R11" i="44"/>
  <c r="R10" i="45"/>
  <c r="R11" i="35"/>
  <c r="R11" i="36"/>
  <c r="U13" i="45"/>
  <c r="T13" i="41"/>
  <c r="T14" i="45"/>
  <c r="U11" i="36"/>
  <c r="R10" i="36"/>
  <c r="S12" i="35"/>
  <c r="T12" i="42"/>
  <c r="T12" i="41"/>
  <c r="R14" i="38"/>
  <c r="R14" i="43"/>
  <c r="T14" i="38"/>
  <c r="U12" i="37"/>
  <c r="S14" i="43"/>
  <c r="R15" i="40"/>
  <c r="R12" i="43"/>
  <c r="U14" i="45"/>
  <c r="S14" i="45"/>
  <c r="U15" i="40"/>
  <c r="S10" i="43"/>
  <c r="S11" i="35"/>
  <c r="S12" i="44"/>
  <c r="R14" i="45"/>
  <c r="S12" i="41"/>
  <c r="S12" i="36"/>
  <c r="U13" i="38"/>
  <c r="T11" i="37"/>
  <c r="R12" i="42"/>
  <c r="U14" i="38"/>
  <c r="S12" i="37"/>
  <c r="T12" i="45"/>
  <c r="T13" i="38"/>
  <c r="U11" i="39"/>
  <c r="S11" i="43"/>
  <c r="S13" i="38"/>
  <c r="R12" i="40"/>
  <c r="R12" i="37"/>
  <c r="T12" i="44"/>
  <c r="S11" i="36"/>
  <c r="S13" i="43"/>
  <c r="S12" i="38"/>
  <c r="U11" i="44"/>
  <c r="T12" i="38"/>
  <c r="T13" i="45"/>
  <c r="U12" i="35"/>
  <c r="T13" i="43"/>
  <c r="U12" i="36"/>
  <c r="U12" i="38"/>
  <c r="R12" i="36"/>
  <c r="R12" i="45"/>
  <c r="T13" i="42"/>
  <c r="R12" i="35"/>
  <c r="R12" i="44"/>
  <c r="G12" i="44" s="1"/>
  <c r="T12" i="37"/>
  <c r="S15" i="40"/>
  <c r="U14" i="37"/>
  <c r="S14" i="41"/>
  <c r="T14" i="36"/>
  <c r="R14" i="37"/>
  <c r="T15" i="40"/>
  <c r="S17" i="40"/>
  <c r="T14" i="37"/>
  <c r="T15" i="38"/>
  <c r="R14" i="42"/>
  <c r="R15" i="42"/>
  <c r="T17" i="40"/>
  <c r="S14" i="37"/>
  <c r="U12" i="40"/>
  <c r="T13" i="37"/>
  <c r="R14" i="44"/>
  <c r="T10" i="43"/>
  <c r="S12" i="40"/>
  <c r="T15" i="45"/>
  <c r="R16" i="43"/>
  <c r="T13" i="35"/>
  <c r="R14" i="36"/>
  <c r="U17" i="40"/>
  <c r="T16" i="43"/>
  <c r="T10" i="44"/>
  <c r="U12" i="39"/>
  <c r="S15" i="45"/>
  <c r="R17" i="43"/>
  <c r="U13" i="39"/>
  <c r="U14" i="41"/>
  <c r="R16" i="45"/>
  <c r="R10" i="38"/>
  <c r="R13" i="44"/>
  <c r="U16" i="40"/>
  <c r="S15" i="43"/>
  <c r="U15" i="38"/>
  <c r="S16" i="43"/>
  <c r="U15" i="43"/>
  <c r="R16" i="40"/>
  <c r="U14" i="42"/>
  <c r="S13" i="39"/>
  <c r="S11" i="44"/>
  <c r="U18" i="45"/>
  <c r="S15" i="42"/>
  <c r="U15" i="39"/>
  <c r="S15" i="41"/>
  <c r="S14" i="44"/>
  <c r="S13" i="35"/>
  <c r="R16" i="35"/>
  <c r="T14" i="39"/>
  <c r="T16" i="40"/>
  <c r="U13" i="37"/>
  <c r="U15" i="42"/>
  <c r="U16" i="43"/>
  <c r="R13" i="35"/>
  <c r="R15" i="43"/>
  <c r="S14" i="36"/>
  <c r="U14" i="44"/>
  <c r="S12" i="43"/>
  <c r="U13" i="44"/>
  <c r="S16" i="40"/>
  <c r="T14" i="41"/>
  <c r="T15" i="44"/>
  <c r="R15" i="41"/>
  <c r="T14" i="44"/>
  <c r="U16" i="45"/>
  <c r="R12" i="39"/>
  <c r="T13" i="36"/>
  <c r="U14" i="35"/>
  <c r="T14" i="35"/>
  <c r="U14" i="39"/>
  <c r="R17" i="40"/>
  <c r="U13" i="36"/>
  <c r="R13" i="39"/>
  <c r="T14" i="42"/>
  <c r="S15" i="44"/>
  <c r="T13" i="39"/>
  <c r="S16" i="45"/>
  <c r="S19" i="40"/>
  <c r="R13" i="36"/>
  <c r="U17" i="45"/>
  <c r="U15" i="36"/>
  <c r="T15" i="39"/>
  <c r="U16" i="44"/>
  <c r="S13" i="37"/>
  <c r="U17" i="42"/>
  <c r="R14" i="35"/>
  <c r="S14" i="39"/>
  <c r="U17" i="41"/>
  <c r="R14" i="41"/>
  <c r="S17" i="45"/>
  <c r="T13" i="44"/>
  <c r="S13" i="36"/>
  <c r="R15" i="45"/>
  <c r="U16" i="41"/>
  <c r="S15" i="35"/>
  <c r="T18" i="43"/>
  <c r="U14" i="36"/>
  <c r="S18" i="40"/>
  <c r="R15" i="36"/>
  <c r="U16" i="35"/>
  <c r="R18" i="40"/>
  <c r="S13" i="44"/>
  <c r="R15" i="38"/>
  <c r="R14" i="39"/>
  <c r="R18" i="43"/>
  <c r="S14" i="38"/>
  <c r="S14" i="42"/>
  <c r="R16" i="42"/>
  <c r="S18" i="45"/>
  <c r="S17" i="38"/>
  <c r="S16" i="35"/>
  <c r="R17" i="38"/>
  <c r="S17" i="43"/>
  <c r="U15" i="45"/>
  <c r="R17" i="45"/>
  <c r="R13" i="37"/>
  <c r="G13" i="37" s="1"/>
  <c r="T15" i="37"/>
  <c r="U18" i="41"/>
  <c r="T15" i="36"/>
  <c r="U16" i="39"/>
  <c r="R17" i="36"/>
  <c r="S16" i="38"/>
  <c r="S16" i="44"/>
  <c r="T18" i="40"/>
  <c r="S16" i="42"/>
  <c r="S15" i="39"/>
  <c r="T19" i="40"/>
  <c r="T15" i="42"/>
  <c r="T17" i="35"/>
  <c r="T17" i="45"/>
  <c r="S16" i="39"/>
  <c r="T17" i="43"/>
  <c r="U15" i="35"/>
  <c r="T16" i="41"/>
  <c r="R17" i="44"/>
  <c r="T16" i="42"/>
  <c r="R15" i="35"/>
  <c r="S15" i="36"/>
  <c r="R19" i="40"/>
  <c r="R18" i="45"/>
  <c r="U17" i="43"/>
  <c r="R16" i="44"/>
  <c r="U17" i="39"/>
  <c r="S16" i="37"/>
  <c r="S17" i="37"/>
  <c r="U15" i="37"/>
  <c r="R15" i="37"/>
  <c r="T18" i="41"/>
  <c r="U16" i="36"/>
  <c r="S17" i="36"/>
  <c r="S18" i="38"/>
  <c r="T16" i="38"/>
  <c r="R15" i="39"/>
  <c r="T17" i="42"/>
  <c r="U15" i="41"/>
  <c r="T15" i="35"/>
  <c r="S15" i="38"/>
  <c r="R16" i="39"/>
  <c r="S16" i="36"/>
  <c r="S19" i="43"/>
  <c r="R16" i="41"/>
  <c r="R16" i="37"/>
  <c r="U16" i="42"/>
  <c r="U15" i="44"/>
  <c r="U17" i="38"/>
  <c r="T16" i="35"/>
  <c r="T16" i="45"/>
  <c r="T15" i="41"/>
  <c r="R15" i="44"/>
  <c r="U13" i="35"/>
  <c r="R16" i="36"/>
  <c r="T19" i="43"/>
  <c r="T18" i="38"/>
  <c r="T17" i="41"/>
  <c r="S20" i="45"/>
  <c r="S17" i="35"/>
  <c r="U17" i="36"/>
  <c r="R17" i="41"/>
  <c r="U18" i="40"/>
  <c r="S19" i="45"/>
  <c r="T16" i="44"/>
  <c r="R17" i="42"/>
  <c r="T19" i="38"/>
  <c r="R19" i="45"/>
  <c r="T16" i="37"/>
  <c r="T17" i="39"/>
  <c r="U18" i="37"/>
  <c r="S19" i="38"/>
  <c r="R21" i="40"/>
  <c r="S17" i="44"/>
  <c r="T17" i="36"/>
  <c r="U16" i="38"/>
  <c r="R18" i="42"/>
  <c r="U20" i="43"/>
  <c r="R16" i="38"/>
  <c r="S21" i="40"/>
  <c r="T18" i="36"/>
  <c r="T18" i="45"/>
  <c r="T20" i="45"/>
  <c r="T16" i="39"/>
  <c r="U17" i="37"/>
  <c r="R18" i="38"/>
  <c r="U19" i="43"/>
  <c r="S15" i="37"/>
  <c r="T19" i="42"/>
  <c r="T16" i="36"/>
  <c r="U17" i="44"/>
  <c r="R17" i="39"/>
  <c r="U18" i="42"/>
  <c r="R19" i="41"/>
  <c r="S17" i="42"/>
  <c r="R18" i="41"/>
  <c r="S18" i="43"/>
  <c r="U21" i="40"/>
  <c r="U19" i="45"/>
  <c r="U17" i="35"/>
  <c r="T20" i="43"/>
  <c r="R20" i="40"/>
  <c r="S16" i="41"/>
  <c r="R20" i="45"/>
  <c r="S18" i="35"/>
  <c r="U18" i="43"/>
  <c r="S19" i="42"/>
  <c r="U16" i="37"/>
  <c r="T18" i="42"/>
  <c r="R19" i="38"/>
  <c r="S17" i="41"/>
  <c r="T19" i="45"/>
  <c r="S19" i="39"/>
  <c r="S18" i="42"/>
  <c r="U18" i="36"/>
  <c r="R18" i="44"/>
  <c r="T17" i="38"/>
  <c r="R17" i="35"/>
  <c r="U19" i="41"/>
  <c r="T20" i="40"/>
  <c r="T17" i="37"/>
  <c r="U19" i="40"/>
  <c r="S19" i="41"/>
  <c r="T19" i="41"/>
  <c r="R20" i="41"/>
  <c r="S18" i="44"/>
  <c r="U19" i="39"/>
  <c r="T18" i="37"/>
  <c r="R19" i="42"/>
  <c r="U20" i="45"/>
  <c r="S18" i="39"/>
  <c r="S18" i="36"/>
  <c r="R18" i="37"/>
  <c r="U18" i="38"/>
  <c r="T18" i="44"/>
  <c r="R22" i="40"/>
  <c r="R18" i="39"/>
  <c r="S17" i="39"/>
  <c r="T18" i="39"/>
  <c r="S18" i="37"/>
  <c r="R20" i="43"/>
  <c r="R19" i="37"/>
  <c r="R17" i="37"/>
  <c r="T17" i="44"/>
  <c r="T18" i="35"/>
  <c r="S18" i="41"/>
  <c r="S20" i="40"/>
  <c r="U19" i="38"/>
  <c r="R18" i="36"/>
  <c r="S20" i="41"/>
  <c r="U18" i="44"/>
  <c r="T19" i="35"/>
  <c r="R19" i="43"/>
  <c r="S20" i="43"/>
  <c r="T20" i="41"/>
  <c r="U19" i="37"/>
  <c r="R19" i="39"/>
  <c r="U22" i="40"/>
  <c r="T21" i="40"/>
  <c r="R18" i="35"/>
  <c r="U18" i="39"/>
  <c r="S22" i="40"/>
  <c r="U18" i="35"/>
  <c r="R21" i="39"/>
  <c r="U19" i="42"/>
  <c r="U20" i="40"/>
  <c r="T19" i="37"/>
  <c r="T22" i="40"/>
  <c r="T19" i="44"/>
  <c r="S20" i="38"/>
  <c r="U22" i="45"/>
  <c r="R20" i="42"/>
  <c r="R21" i="42"/>
  <c r="T22" i="43"/>
  <c r="R20" i="37"/>
  <c r="T19" i="39"/>
  <c r="U20" i="42"/>
  <c r="S19" i="36"/>
  <c r="R20" i="35"/>
  <c r="R21" i="38"/>
  <c r="S21" i="42"/>
  <c r="S21" i="38"/>
  <c r="S19" i="35"/>
  <c r="U22" i="43"/>
  <c r="T20" i="35"/>
  <c r="R22" i="45"/>
  <c r="U24" i="45"/>
  <c r="T20" i="39"/>
  <c r="S19" i="44"/>
  <c r="R20" i="36"/>
  <c r="T20" i="37"/>
  <c r="S21" i="43"/>
  <c r="S22" i="43"/>
  <c r="S20" i="35"/>
  <c r="U19" i="35"/>
  <c r="R21" i="43"/>
  <c r="S21" i="45"/>
  <c r="T20" i="44"/>
  <c r="T20" i="42"/>
  <c r="S20" i="37"/>
  <c r="S22" i="45"/>
  <c r="T21" i="38"/>
  <c r="U19" i="44"/>
  <c r="R21" i="41"/>
  <c r="U20" i="38"/>
  <c r="T22" i="45"/>
  <c r="U20" i="44"/>
  <c r="U19" i="36"/>
  <c r="U20" i="39"/>
  <c r="R23" i="40"/>
  <c r="R19" i="44"/>
  <c r="S19" i="37"/>
  <c r="R20" i="38"/>
  <c r="U21" i="41"/>
  <c r="S20" i="39"/>
  <c r="S21" i="41"/>
  <c r="R19" i="36"/>
  <c r="U21" i="42"/>
  <c r="R22" i="43"/>
  <c r="T21" i="42"/>
  <c r="S20" i="36"/>
  <c r="R21" i="45"/>
  <c r="S23" i="40"/>
  <c r="R24" i="45"/>
  <c r="S22" i="41"/>
  <c r="T20" i="36"/>
  <c r="R21" i="44"/>
  <c r="R23" i="45"/>
  <c r="U20" i="35"/>
  <c r="U23" i="40"/>
  <c r="T21" i="43"/>
  <c r="T22" i="38"/>
  <c r="U21" i="39"/>
  <c r="U22" i="39"/>
  <c r="U22" i="42"/>
  <c r="U20" i="36"/>
  <c r="T21" i="45"/>
  <c r="U20" i="37"/>
  <c r="S21" i="35"/>
  <c r="U21" i="38"/>
  <c r="T23" i="40"/>
  <c r="U20" i="41"/>
  <c r="S22" i="38"/>
  <c r="U23" i="45"/>
  <c r="T21" i="35"/>
  <c r="U24" i="40"/>
  <c r="R20" i="44"/>
  <c r="S20" i="42"/>
  <c r="U21" i="45"/>
  <c r="S20" i="44"/>
  <c r="U21" i="43"/>
  <c r="T20" i="38"/>
  <c r="T19" i="36"/>
  <c r="R21" i="36"/>
  <c r="T22" i="42"/>
  <c r="U22" i="41"/>
  <c r="T21" i="39"/>
  <c r="R19" i="35"/>
  <c r="T21" i="41"/>
  <c r="R22" i="41"/>
  <c r="T21" i="44"/>
  <c r="U24" i="43"/>
  <c r="U23" i="36"/>
  <c r="R22" i="37"/>
  <c r="T25" i="40"/>
  <c r="T24" i="40"/>
  <c r="S24" i="42"/>
  <c r="T24" i="45"/>
  <c r="R24" i="43"/>
  <c r="U22" i="37"/>
  <c r="R23" i="43"/>
  <c r="R23" i="39"/>
  <c r="T22" i="41"/>
  <c r="U21" i="36"/>
  <c r="U22" i="36"/>
  <c r="S22" i="42"/>
  <c r="S21" i="39"/>
  <c r="S23" i="41"/>
  <c r="R22" i="36"/>
  <c r="U24" i="38"/>
  <c r="U22" i="35"/>
  <c r="S21" i="44"/>
  <c r="T21" i="37"/>
  <c r="U21" i="37"/>
  <c r="R21" i="35"/>
  <c r="R26" i="40"/>
  <c r="T22" i="37"/>
  <c r="U25" i="40"/>
  <c r="R24" i="42"/>
  <c r="R24" i="40"/>
  <c r="U23" i="43"/>
  <c r="S25" i="43"/>
  <c r="U22" i="38"/>
  <c r="R23" i="38"/>
  <c r="R22" i="42"/>
  <c r="S21" i="36"/>
  <c r="R21" i="37"/>
  <c r="R20" i="39"/>
  <c r="T23" i="45"/>
  <c r="S22" i="44"/>
  <c r="S21" i="37"/>
  <c r="U21" i="35"/>
  <c r="S23" i="45"/>
  <c r="U21" i="44"/>
  <c r="T21" i="36"/>
  <c r="T23" i="42"/>
  <c r="U23" i="35"/>
  <c r="S23" i="43"/>
  <c r="S25" i="45"/>
  <c r="T23" i="43"/>
  <c r="U24" i="41"/>
  <c r="R22" i="39"/>
  <c r="R22" i="44"/>
  <c r="R23" i="42"/>
  <c r="S25" i="40"/>
  <c r="R23" i="35"/>
  <c r="S27" i="40"/>
  <c r="T26" i="42"/>
  <c r="S25" i="39"/>
  <c r="R25" i="43"/>
  <c r="R23" i="36"/>
  <c r="U22" i="44"/>
  <c r="S25" i="44"/>
  <c r="S22" i="36"/>
  <c r="S24" i="45"/>
  <c r="R22" i="38"/>
  <c r="R24" i="38"/>
  <c r="R25" i="45"/>
  <c r="T24" i="42"/>
  <c r="T22" i="44"/>
  <c r="T23" i="37"/>
  <c r="S24" i="40"/>
  <c r="U26" i="40"/>
  <c r="R25" i="40"/>
  <c r="T23" i="44"/>
  <c r="U23" i="41"/>
  <c r="S23" i="38"/>
  <c r="R23" i="41"/>
  <c r="T23" i="36"/>
  <c r="T25" i="43"/>
  <c r="R25" i="39"/>
  <c r="T24" i="37"/>
  <c r="R25" i="38"/>
  <c r="T26" i="36"/>
  <c r="S25" i="37"/>
  <c r="T23" i="38"/>
  <c r="U23" i="38"/>
  <c r="T22" i="36"/>
  <c r="T23" i="41"/>
  <c r="T26" i="35"/>
  <c r="R27" i="40"/>
  <c r="S26" i="38"/>
  <c r="S26" i="42"/>
  <c r="S22" i="39"/>
  <c r="T24" i="41"/>
  <c r="T26" i="40"/>
  <c r="T22" i="39"/>
  <c r="S24" i="41"/>
  <c r="T25" i="36"/>
  <c r="R28" i="40"/>
  <c r="S23" i="42"/>
  <c r="S22" i="35"/>
  <c r="S23" i="39"/>
  <c r="T24" i="43"/>
  <c r="T25" i="37"/>
  <c r="R24" i="36"/>
  <c r="S23" i="44"/>
  <c r="T24" i="44"/>
  <c r="U24" i="42"/>
  <c r="U23" i="44"/>
  <c r="R25" i="37"/>
  <c r="U27" i="40"/>
  <c r="R24" i="37"/>
  <c r="U23" i="37"/>
  <c r="R26" i="44"/>
  <c r="U26" i="45"/>
  <c r="S25" i="42"/>
  <c r="S24" i="36"/>
  <c r="S26" i="40"/>
  <c r="S24" i="38"/>
  <c r="S24" i="43"/>
  <c r="U23" i="39"/>
  <c r="R26" i="43"/>
  <c r="S23" i="37"/>
  <c r="U26" i="43"/>
  <c r="U26" i="42"/>
  <c r="R26" i="45"/>
  <c r="S27" i="45"/>
  <c r="R23" i="44"/>
  <c r="R25" i="41"/>
  <c r="T25" i="41"/>
  <c r="T26" i="41"/>
  <c r="U24" i="36"/>
  <c r="R25" i="35"/>
  <c r="R22" i="35"/>
  <c r="R24" i="41"/>
  <c r="T23" i="39"/>
  <c r="T22" i="35"/>
  <c r="T24" i="38"/>
  <c r="U24" i="37"/>
  <c r="S23" i="36"/>
  <c r="U25" i="45"/>
  <c r="T23" i="35"/>
  <c r="R25" i="44"/>
  <c r="R24" i="44"/>
  <c r="S22" i="37"/>
  <c r="U23" i="42"/>
  <c r="R27" i="41"/>
  <c r="T25" i="45"/>
  <c r="T26" i="38"/>
  <c r="S23" i="35"/>
  <c r="T27" i="43"/>
  <c r="S24" i="39"/>
  <c r="U25" i="43"/>
  <c r="S26" i="45"/>
  <c r="R23" i="37"/>
  <c r="S24" i="37"/>
  <c r="T27" i="40"/>
  <c r="R27" i="38"/>
  <c r="T24" i="36"/>
  <c r="T25" i="39"/>
  <c r="S26" i="39"/>
  <c r="R27" i="42"/>
  <c r="T25" i="38"/>
  <c r="R26" i="39"/>
  <c r="S24" i="35"/>
  <c r="T26" i="43"/>
  <c r="T28" i="40"/>
  <c r="U26" i="41"/>
  <c r="S26" i="43"/>
  <c r="U24" i="35"/>
  <c r="U26" i="38"/>
  <c r="R24" i="35"/>
  <c r="U24" i="39"/>
  <c r="S26" i="41"/>
  <c r="R25" i="42"/>
  <c r="T26" i="45"/>
  <c r="T25" i="35"/>
  <c r="T27" i="42"/>
  <c r="T26" i="37"/>
  <c r="R28" i="38"/>
  <c r="U25" i="35"/>
  <c r="S26" i="35"/>
  <c r="U25" i="38"/>
  <c r="U28" i="45"/>
  <c r="T29" i="43"/>
  <c r="S26" i="37"/>
  <c r="U25" i="36"/>
  <c r="U25" i="44"/>
  <c r="U29" i="45"/>
  <c r="S28" i="40"/>
  <c r="R26" i="36"/>
  <c r="S29" i="45"/>
  <c r="S28" i="45"/>
  <c r="U28" i="39"/>
  <c r="U28" i="41"/>
  <c r="S27" i="42"/>
  <c r="T26" i="44"/>
  <c r="S25" i="35"/>
  <c r="R29" i="40"/>
  <c r="R24" i="39"/>
  <c r="S25" i="36"/>
  <c r="S27" i="38"/>
  <c r="U25" i="37"/>
  <c r="S25" i="41"/>
  <c r="U27" i="45"/>
  <c r="U27" i="43"/>
  <c r="T29" i="45"/>
  <c r="R27" i="45"/>
  <c r="S27" i="39"/>
  <c r="R29" i="45"/>
  <c r="T27" i="45"/>
  <c r="T27" i="38"/>
  <c r="U24" i="44"/>
  <c r="R27" i="43"/>
  <c r="T25" i="42"/>
  <c r="U26" i="44"/>
  <c r="U25" i="42"/>
  <c r="T28" i="36"/>
  <c r="R26" i="38"/>
  <c r="R26" i="35"/>
  <c r="S24" i="44"/>
  <c r="S27" i="41"/>
  <c r="T24" i="39"/>
  <c r="T24" i="35"/>
  <c r="R26" i="41"/>
  <c r="R28" i="45"/>
  <c r="R26" i="42"/>
  <c r="U28" i="43"/>
  <c r="U28" i="40"/>
  <c r="T25" i="44"/>
  <c r="U25" i="39"/>
  <c r="S27" i="43"/>
  <c r="R28" i="43"/>
  <c r="S26" i="44"/>
  <c r="U25" i="41"/>
  <c r="U30" i="40"/>
  <c r="U27" i="38"/>
  <c r="R28" i="41"/>
  <c r="S27" i="44"/>
  <c r="T28" i="38"/>
  <c r="S25" i="38"/>
  <c r="R27" i="35"/>
  <c r="U29" i="40"/>
  <c r="U27" i="41"/>
  <c r="T26" i="39"/>
  <c r="T28" i="41"/>
  <c r="R25" i="36"/>
  <c r="U26" i="36"/>
  <c r="S28" i="42"/>
  <c r="R29" i="43"/>
  <c r="U27" i="35"/>
  <c r="S29" i="40"/>
  <c r="S27" i="37"/>
  <c r="U27" i="44"/>
  <c r="T28" i="42"/>
  <c r="R28" i="35"/>
  <c r="U28" i="36"/>
  <c r="R27" i="39"/>
  <c r="R28" i="36"/>
  <c r="R30" i="40"/>
  <c r="U29" i="41"/>
  <c r="T27" i="41"/>
  <c r="T28" i="35"/>
  <c r="U28" i="38"/>
  <c r="T28" i="45"/>
  <c r="S27" i="36"/>
  <c r="U27" i="36"/>
  <c r="T30" i="40"/>
  <c r="T27" i="39"/>
  <c r="T27" i="37"/>
  <c r="U28" i="35"/>
  <c r="S27" i="35"/>
  <c r="U27" i="39"/>
  <c r="T27" i="36"/>
  <c r="R29" i="39"/>
  <c r="U28" i="37"/>
  <c r="U28" i="42"/>
  <c r="R30" i="38"/>
  <c r="S28" i="39"/>
  <c r="S26" i="36"/>
  <c r="S29" i="36"/>
  <c r="U26" i="35"/>
  <c r="U29" i="43"/>
  <c r="T28" i="43"/>
  <c r="U26" i="39"/>
  <c r="S28" i="37"/>
  <c r="S28" i="38"/>
  <c r="T29" i="40"/>
  <c r="R27" i="37"/>
  <c r="S28" i="43"/>
  <c r="T27" i="35"/>
  <c r="R28" i="42"/>
  <c r="S30" i="40"/>
  <c r="R31" i="40"/>
  <c r="T27" i="44"/>
  <c r="U27" i="37"/>
  <c r="R27" i="36"/>
  <c r="S28" i="41"/>
  <c r="S29" i="43"/>
  <c r="U26" i="37"/>
  <c r="R26" i="37"/>
  <c r="R27" i="44"/>
  <c r="U27" i="42"/>
  <c r="R29" i="44"/>
  <c r="S29" i="41"/>
  <c r="S30" i="42"/>
  <c r="T29" i="35"/>
  <c r="R29" i="42"/>
  <c r="S28" i="44"/>
  <c r="R28" i="37"/>
  <c r="U30" i="45"/>
  <c r="T28" i="39"/>
  <c r="T30" i="41"/>
  <c r="U31" i="43"/>
  <c r="T30" i="38"/>
  <c r="T28" i="37"/>
  <c r="S32" i="40"/>
  <c r="R31" i="43"/>
  <c r="U30" i="43"/>
  <c r="T29" i="41"/>
  <c r="T30" i="42"/>
  <c r="R29" i="36"/>
  <c r="U31" i="40"/>
  <c r="R30" i="42"/>
  <c r="T30" i="43"/>
  <c r="U30" i="38"/>
  <c r="U29" i="36"/>
  <c r="U30" i="41"/>
  <c r="U29" i="44"/>
  <c r="R30" i="45"/>
  <c r="T30" i="45"/>
  <c r="U30" i="42"/>
  <c r="R32" i="40"/>
  <c r="R29" i="41"/>
  <c r="S30" i="41"/>
  <c r="S29" i="37"/>
  <c r="R30" i="43"/>
  <c r="R31" i="42"/>
  <c r="T29" i="42"/>
  <c r="T31" i="40"/>
  <c r="S29" i="44"/>
  <c r="U29" i="37"/>
  <c r="U29" i="38"/>
  <c r="S29" i="42"/>
  <c r="S30" i="45"/>
  <c r="S28" i="36"/>
  <c r="S29" i="39"/>
  <c r="R31" i="45"/>
  <c r="T29" i="36"/>
  <c r="U29" i="42"/>
  <c r="T28" i="44"/>
  <c r="R29" i="35"/>
  <c r="U29" i="35"/>
  <c r="R29" i="38"/>
  <c r="T29" i="37"/>
  <c r="U31" i="45"/>
  <c r="R28" i="39"/>
  <c r="R28" i="44"/>
  <c r="S30" i="39"/>
  <c r="T29" i="44"/>
  <c r="S34" i="43"/>
  <c r="T32" i="40"/>
  <c r="U29" i="39"/>
  <c r="S30" i="38"/>
  <c r="T29" i="38"/>
  <c r="U31" i="37"/>
  <c r="U28" i="44"/>
  <c r="S29" i="38"/>
  <c r="S31" i="40"/>
  <c r="T31" i="43"/>
  <c r="R29" i="37"/>
  <c r="S32" i="45"/>
  <c r="T31" i="45"/>
  <c r="T30" i="35"/>
  <c r="S30" i="36"/>
  <c r="U32" i="45"/>
  <c r="S30" i="44"/>
  <c r="S28" i="35"/>
  <c r="R31" i="41"/>
  <c r="U32" i="40"/>
  <c r="S31" i="45"/>
  <c r="T33" i="40"/>
  <c r="S31" i="43"/>
  <c r="S30" i="43"/>
  <c r="R31" i="44"/>
  <c r="R30" i="36"/>
  <c r="S31" i="38"/>
  <c r="R30" i="37"/>
  <c r="U30" i="39"/>
  <c r="T31" i="38"/>
  <c r="U31" i="41"/>
  <c r="R30" i="41"/>
  <c r="T30" i="36"/>
  <c r="R31" i="37"/>
  <c r="R30" i="35"/>
  <c r="S32" i="43"/>
  <c r="T32" i="43"/>
  <c r="R33" i="45"/>
  <c r="T29" i="39"/>
  <c r="T32" i="45"/>
  <c r="T30" i="44"/>
  <c r="R33" i="41"/>
  <c r="U33" i="40"/>
  <c r="T30" i="39"/>
  <c r="U31" i="38"/>
  <c r="U30" i="36"/>
  <c r="U31" i="42"/>
  <c r="S30" i="37"/>
  <c r="U30" i="44"/>
  <c r="R30" i="44"/>
  <c r="R30" i="39"/>
  <c r="S29" i="35"/>
  <c r="U32" i="43"/>
  <c r="R32" i="43"/>
  <c r="R32" i="45"/>
  <c r="T30" i="37"/>
  <c r="T31" i="42"/>
  <c r="S31" i="42"/>
  <c r="S34" i="45"/>
  <c r="U30" i="35"/>
  <c r="S31" i="41"/>
  <c r="T32" i="44"/>
  <c r="U30" i="37"/>
  <c r="T33" i="45"/>
  <c r="R33" i="40"/>
  <c r="R32" i="44"/>
  <c r="S32" i="44"/>
  <c r="R31" i="38"/>
  <c r="U34" i="45"/>
  <c r="R33" i="38"/>
  <c r="U32" i="42"/>
  <c r="T31" i="44"/>
  <c r="U33" i="45"/>
  <c r="S30" i="35"/>
  <c r="T31" i="41"/>
  <c r="T35" i="40"/>
  <c r="T34" i="45"/>
  <c r="S33" i="40"/>
  <c r="U31" i="35"/>
  <c r="R34" i="45"/>
  <c r="T33" i="43"/>
  <c r="S32" i="36"/>
  <c r="S33" i="42"/>
  <c r="R33" i="42"/>
  <c r="T33" i="41"/>
  <c r="T32" i="41"/>
  <c r="R34" i="43"/>
  <c r="S31" i="36"/>
  <c r="U32" i="38"/>
  <c r="U32" i="37"/>
  <c r="U34" i="43"/>
  <c r="T31" i="36"/>
  <c r="U34" i="40"/>
  <c r="S33" i="37"/>
  <c r="T32" i="36"/>
  <c r="S32" i="41"/>
  <c r="S31" i="35"/>
  <c r="T32" i="39"/>
  <c r="R31" i="36"/>
  <c r="U31" i="39"/>
  <c r="S32" i="39"/>
  <c r="U33" i="41"/>
  <c r="S33" i="45"/>
  <c r="R35" i="40"/>
  <c r="R32" i="37"/>
  <c r="R31" i="39"/>
  <c r="S33" i="38"/>
  <c r="U32" i="44"/>
  <c r="U33" i="43"/>
  <c r="U35" i="40"/>
  <c r="T33" i="38"/>
  <c r="R34" i="40"/>
  <c r="S32" i="42"/>
  <c r="S33" i="41"/>
  <c r="R32" i="41"/>
  <c r="S32" i="38"/>
  <c r="R32" i="42"/>
  <c r="S33" i="39"/>
  <c r="T31" i="37"/>
  <c r="S36" i="40"/>
  <c r="T34" i="43"/>
  <c r="U32" i="36"/>
  <c r="R32" i="38"/>
  <c r="U31" i="36"/>
  <c r="R33" i="43"/>
  <c r="T32" i="37"/>
  <c r="R32" i="39"/>
  <c r="S31" i="37"/>
  <c r="T32" i="42"/>
  <c r="R32" i="36"/>
  <c r="T31" i="35"/>
  <c r="R31" i="35"/>
  <c r="U31" i="44"/>
  <c r="U32" i="41"/>
  <c r="S34" i="40"/>
  <c r="S35" i="40"/>
  <c r="R33" i="44"/>
  <c r="U32" i="39"/>
  <c r="T34" i="40"/>
  <c r="T32" i="35"/>
  <c r="T33" i="42"/>
  <c r="U34" i="38"/>
  <c r="S34" i="42"/>
  <c r="T33" i="44"/>
  <c r="S31" i="39"/>
  <c r="S31" i="44"/>
  <c r="T35" i="45"/>
  <c r="T32" i="38"/>
  <c r="T34" i="42"/>
  <c r="T31" i="39"/>
  <c r="T35" i="43"/>
  <c r="U33" i="35"/>
  <c r="R34" i="41"/>
  <c r="S32" i="37"/>
  <c r="U33" i="39"/>
  <c r="S34" i="41"/>
  <c r="S33" i="44"/>
  <c r="R35" i="43"/>
  <c r="T33" i="37"/>
  <c r="U33" i="37"/>
  <c r="S33" i="36"/>
  <c r="R35" i="45"/>
  <c r="U33" i="38"/>
  <c r="S33" i="43"/>
  <c r="T33" i="39"/>
  <c r="R34" i="42"/>
  <c r="U33" i="42"/>
  <c r="T34" i="41"/>
  <c r="R34" i="38"/>
  <c r="U35" i="38"/>
  <c r="U33" i="44"/>
  <c r="S36" i="43"/>
  <c r="R35" i="41"/>
  <c r="S38" i="40"/>
  <c r="T33" i="35"/>
  <c r="U36" i="40"/>
  <c r="S35" i="37"/>
  <c r="S34" i="35"/>
  <c r="U35" i="45"/>
  <c r="U37" i="40"/>
  <c r="S37" i="40"/>
  <c r="T36" i="40"/>
  <c r="R34" i="39"/>
  <c r="S34" i="38"/>
  <c r="T36" i="45"/>
  <c r="R36" i="45"/>
  <c r="U34" i="41"/>
  <c r="S35" i="43"/>
  <c r="S34" i="44"/>
  <c r="R33" i="36"/>
  <c r="S32" i="35"/>
  <c r="R33" i="35"/>
  <c r="S35" i="41"/>
  <c r="U36" i="43"/>
  <c r="U34" i="37"/>
  <c r="S36" i="45"/>
  <c r="R36" i="40"/>
  <c r="S33" i="35"/>
  <c r="T33" i="36"/>
  <c r="T34" i="37"/>
  <c r="U34" i="42"/>
  <c r="T36" i="43"/>
  <c r="R33" i="39"/>
  <c r="R33" i="37"/>
  <c r="S35" i="45"/>
  <c r="T34" i="38"/>
  <c r="U32" i="35"/>
  <c r="S35" i="35"/>
  <c r="R32" i="35"/>
  <c r="U34" i="36"/>
  <c r="R34" i="36"/>
  <c r="T35" i="41"/>
  <c r="U35" i="43"/>
  <c r="U36" i="36"/>
  <c r="U34" i="35"/>
  <c r="T34" i="35"/>
  <c r="R34" i="35"/>
  <c r="T37" i="40"/>
  <c r="T35" i="44"/>
  <c r="R34" i="37"/>
  <c r="S40" i="45"/>
  <c r="S37" i="38"/>
  <c r="R36" i="43"/>
  <c r="U35" i="42"/>
  <c r="U36" i="45"/>
  <c r="S34" i="39"/>
  <c r="U34" i="44"/>
  <c r="S34" i="37"/>
  <c r="T37" i="43"/>
  <c r="U33" i="36"/>
  <c r="T34" i="36"/>
  <c r="T34" i="44"/>
  <c r="R38" i="38"/>
  <c r="R36" i="38"/>
  <c r="R38" i="45"/>
  <c r="U38" i="43"/>
  <c r="T36" i="36"/>
  <c r="R36" i="36"/>
  <c r="U36" i="44"/>
  <c r="R35" i="42"/>
  <c r="R37" i="40"/>
  <c r="T35" i="35"/>
  <c r="T36" i="42"/>
  <c r="U36" i="42"/>
  <c r="T37" i="42"/>
  <c r="R37" i="43"/>
  <c r="T35" i="38"/>
  <c r="U35" i="36"/>
  <c r="S37" i="42"/>
  <c r="U36" i="38"/>
  <c r="T37" i="37"/>
  <c r="U34" i="39"/>
  <c r="T35" i="42"/>
  <c r="S37" i="41"/>
  <c r="T34" i="39"/>
  <c r="S35" i="39"/>
  <c r="T37" i="41"/>
  <c r="S37" i="43"/>
  <c r="U39" i="40"/>
  <c r="S36" i="36"/>
  <c r="R35" i="35"/>
  <c r="S34" i="36"/>
  <c r="S36" i="44"/>
  <c r="R37" i="35"/>
  <c r="T36" i="37"/>
  <c r="U38" i="40"/>
  <c r="T37" i="38"/>
  <c r="R35" i="36"/>
  <c r="S35" i="38"/>
  <c r="T35" i="36"/>
  <c r="U35" i="37"/>
  <c r="R38" i="43"/>
  <c r="S35" i="42"/>
  <c r="U35" i="39"/>
  <c r="U36" i="41"/>
  <c r="U36" i="37"/>
  <c r="U37" i="41"/>
  <c r="R36" i="42"/>
  <c r="R35" i="37"/>
  <c r="U38" i="44"/>
  <c r="U35" i="41"/>
  <c r="R37" i="41"/>
  <c r="S35" i="36"/>
  <c r="T36" i="38"/>
  <c r="R35" i="38"/>
  <c r="R36" i="41"/>
  <c r="U35" i="35"/>
  <c r="S35" i="44"/>
  <c r="R37" i="45"/>
  <c r="R34" i="44"/>
  <c r="R35" i="44"/>
  <c r="R36" i="35"/>
  <c r="U37" i="42"/>
  <c r="T36" i="35"/>
  <c r="T38" i="36"/>
  <c r="T38" i="42"/>
  <c r="S38" i="42"/>
  <c r="S36" i="38"/>
  <c r="U37" i="36"/>
  <c r="R39" i="40"/>
  <c r="T36" i="44"/>
  <c r="U35" i="44"/>
  <c r="S36" i="39"/>
  <c r="T39" i="43"/>
  <c r="S36" i="42"/>
  <c r="R40" i="45"/>
  <c r="T39" i="45"/>
  <c r="S37" i="36"/>
  <c r="T38" i="43"/>
  <c r="T35" i="37"/>
  <c r="U37" i="45"/>
  <c r="R38" i="40"/>
  <c r="U37" i="43"/>
  <c r="S38" i="45"/>
  <c r="U37" i="44"/>
  <c r="R36" i="44"/>
  <c r="R40" i="40"/>
  <c r="R35" i="39"/>
  <c r="T37" i="35"/>
  <c r="S36" i="37"/>
  <c r="U38" i="38"/>
  <c r="T36" i="41"/>
  <c r="T39" i="40"/>
  <c r="T37" i="45"/>
  <c r="T35" i="39"/>
  <c r="R38" i="41"/>
  <c r="T38" i="44"/>
  <c r="T38" i="45"/>
  <c r="S38" i="38"/>
  <c r="S36" i="35"/>
  <c r="R37" i="38"/>
  <c r="U38" i="45"/>
  <c r="S38" i="43"/>
  <c r="R38" i="42"/>
  <c r="T38" i="40"/>
  <c r="U36" i="39"/>
  <c r="S39" i="45"/>
  <c r="S39" i="40"/>
  <c r="S37" i="45"/>
  <c r="R37" i="44"/>
  <c r="S40" i="43"/>
  <c r="U37" i="37"/>
  <c r="S36" i="41"/>
  <c r="R36" i="37"/>
  <c r="U40" i="43"/>
  <c r="S37" i="35"/>
  <c r="T40" i="43"/>
  <c r="T37" i="39"/>
  <c r="R39" i="45"/>
  <c r="U37" i="35"/>
  <c r="T38" i="41"/>
  <c r="R37" i="36"/>
  <c r="T39" i="37"/>
  <c r="R39" i="43"/>
  <c r="U36" i="35"/>
  <c r="R37" i="42"/>
  <c r="U39" i="43"/>
  <c r="S37" i="37"/>
  <c r="R36" i="39"/>
  <c r="U40" i="45"/>
  <c r="S39" i="43"/>
  <c r="T37" i="36"/>
  <c r="T36" i="39"/>
  <c r="U37" i="38"/>
  <c r="U37" i="39"/>
  <c r="S37" i="44"/>
  <c r="T38" i="38"/>
  <c r="T40" i="45"/>
  <c r="S38" i="41"/>
  <c r="U39" i="41"/>
  <c r="U40" i="40"/>
  <c r="R39" i="41"/>
  <c r="U38" i="41"/>
  <c r="S39" i="36"/>
  <c r="T40" i="40"/>
  <c r="T39" i="41"/>
  <c r="R39" i="36"/>
  <c r="R37" i="37"/>
  <c r="U39" i="38"/>
  <c r="S39" i="42"/>
  <c r="U39" i="45"/>
  <c r="S38" i="44"/>
  <c r="R37" i="39"/>
  <c r="S39" i="41"/>
  <c r="S38" i="39"/>
  <c r="S37" i="39"/>
  <c r="R38" i="39"/>
  <c r="R39" i="37"/>
  <c r="R40" i="43"/>
  <c r="S39" i="38"/>
  <c r="U38" i="39"/>
  <c r="R39" i="42"/>
  <c r="U38" i="37"/>
  <c r="U38" i="36"/>
  <c r="T37" i="44"/>
  <c r="U38" i="42"/>
  <c r="R39" i="39"/>
  <c r="R39" i="38"/>
  <c r="S40" i="40"/>
  <c r="R38" i="44"/>
  <c r="R40" i="38"/>
  <c r="R38" i="37"/>
  <c r="S38" i="37"/>
  <c r="T40" i="41"/>
  <c r="U39" i="42"/>
  <c r="S39" i="37"/>
  <c r="U40" i="41"/>
  <c r="U40" i="38"/>
  <c r="T39" i="42"/>
  <c r="T39" i="36"/>
  <c r="T39" i="39"/>
  <c r="S39" i="39"/>
  <c r="U39" i="37"/>
  <c r="S38" i="36"/>
  <c r="S39" i="44"/>
  <c r="S40" i="41"/>
  <c r="U39" i="39"/>
  <c r="T39" i="38"/>
  <c r="T39" i="44"/>
  <c r="U39" i="36"/>
  <c r="T38" i="37"/>
  <c r="R39" i="44"/>
  <c r="R38" i="36"/>
  <c r="T38" i="39"/>
  <c r="T40" i="38"/>
  <c r="R40" i="41"/>
  <c r="R40" i="36"/>
  <c r="U40" i="36"/>
  <c r="T40" i="36"/>
  <c r="S40" i="36"/>
  <c r="S40" i="38"/>
  <c r="U39" i="44"/>
  <c r="AC4" i="8"/>
  <c r="AD4" i="8"/>
  <c r="AD6" i="8"/>
  <c r="AD5" i="8"/>
  <c r="AC5" i="8"/>
  <c r="AD10" i="8"/>
  <c r="AC6" i="8"/>
  <c r="AD8" i="8"/>
  <c r="AC8" i="8"/>
  <c r="AC7" i="8"/>
  <c r="AD7" i="8"/>
  <c r="AC9" i="8"/>
  <c r="AC10" i="8"/>
  <c r="AC11" i="8"/>
  <c r="AC12" i="8"/>
  <c r="AD9" i="8"/>
  <c r="AD11" i="8"/>
  <c r="AD12" i="8"/>
  <c r="AC13" i="8"/>
  <c r="AD13" i="8"/>
  <c r="AD14" i="8"/>
  <c r="AD15" i="8"/>
  <c r="AC14" i="8"/>
  <c r="AC15" i="8"/>
  <c r="AM367" i="34"/>
  <c r="AN368" i="34"/>
  <c r="G12" i="35" l="1"/>
  <c r="G36" i="43"/>
  <c r="G33" i="39"/>
  <c r="G40" i="43"/>
  <c r="G25" i="36"/>
  <c r="G19" i="38"/>
  <c r="G12" i="45"/>
  <c r="G17" i="35"/>
  <c r="G38" i="44"/>
  <c r="G13" i="36"/>
  <c r="G33" i="37"/>
  <c r="G23" i="37"/>
  <c r="G15" i="44"/>
  <c r="G20" i="45"/>
  <c r="G36" i="39"/>
  <c r="G33" i="40"/>
  <c r="G29" i="37"/>
  <c r="G18" i="44"/>
  <c r="G17" i="39"/>
  <c r="G19" i="45"/>
  <c r="G17" i="41"/>
  <c r="G14" i="45"/>
  <c r="G14" i="43"/>
  <c r="G11" i="45"/>
  <c r="G28" i="42"/>
  <c r="G15" i="45"/>
  <c r="G28" i="39"/>
  <c r="G24" i="41"/>
  <c r="G31" i="38"/>
  <c r="G23" i="44"/>
  <c r="G18" i="36"/>
  <c r="G10" i="38"/>
  <c r="G37" i="40"/>
  <c r="G34" i="36"/>
  <c r="G32" i="41"/>
  <c r="G37" i="37"/>
  <c r="G31" i="35"/>
  <c r="G19" i="43"/>
  <c r="G16" i="41"/>
  <c r="G39" i="37"/>
  <c r="G37" i="44"/>
  <c r="G36" i="44"/>
  <c r="G34" i="40"/>
  <c r="G26" i="35"/>
  <c r="G27" i="45"/>
  <c r="G15" i="39"/>
  <c r="G35" i="38"/>
  <c r="G32" i="37"/>
  <c r="G27" i="36"/>
  <c r="G26" i="41"/>
  <c r="G26" i="38"/>
  <c r="G19" i="35"/>
  <c r="G39" i="38"/>
  <c r="G39" i="42"/>
  <c r="G37" i="42"/>
  <c r="G34" i="44"/>
  <c r="G38" i="43"/>
  <c r="G35" i="40"/>
  <c r="G34" i="45"/>
  <c r="G30" i="44"/>
  <c r="G30" i="41"/>
  <c r="G29" i="42"/>
  <c r="G30" i="40"/>
  <c r="G24" i="39"/>
  <c r="G26" i="39"/>
  <c r="G25" i="39"/>
  <c r="G24" i="43"/>
  <c r="G21" i="42"/>
  <c r="G20" i="41"/>
  <c r="G18" i="42"/>
  <c r="G17" i="36"/>
  <c r="G13" i="39"/>
  <c r="G16" i="43"/>
  <c r="G11" i="43"/>
  <c r="G10" i="42"/>
  <c r="G12" i="41"/>
  <c r="G32" i="39"/>
  <c r="G25" i="40"/>
  <c r="G501" i="34"/>
  <c r="G40" i="36"/>
  <c r="G37" i="38"/>
  <c r="G38" i="45"/>
  <c r="G32" i="45"/>
  <c r="G31" i="41"/>
  <c r="G28" i="36"/>
  <c r="G29" i="40"/>
  <c r="G25" i="42"/>
  <c r="G25" i="45"/>
  <c r="G23" i="35"/>
  <c r="G21" i="43"/>
  <c r="G20" i="42"/>
  <c r="G18" i="35"/>
  <c r="G22" i="40"/>
  <c r="G16" i="42"/>
  <c r="G16" i="35"/>
  <c r="G10" i="41"/>
  <c r="G40" i="41"/>
  <c r="G38" i="37"/>
  <c r="G39" i="43"/>
  <c r="G35" i="39"/>
  <c r="G40" i="45"/>
  <c r="G37" i="41"/>
  <c r="G37" i="43"/>
  <c r="G36" i="38"/>
  <c r="G36" i="45"/>
  <c r="G35" i="45"/>
  <c r="G32" i="44"/>
  <c r="G32" i="43"/>
  <c r="G33" i="41"/>
  <c r="G29" i="38"/>
  <c r="G30" i="45"/>
  <c r="G31" i="43"/>
  <c r="G31" i="40"/>
  <c r="G27" i="39"/>
  <c r="G29" i="45"/>
  <c r="G27" i="42"/>
  <c r="G26" i="45"/>
  <c r="G26" i="44"/>
  <c r="G27" i="40"/>
  <c r="G24" i="38"/>
  <c r="G22" i="36"/>
  <c r="G22" i="43"/>
  <c r="G17" i="40"/>
  <c r="G10" i="36"/>
  <c r="G40" i="38"/>
  <c r="G39" i="36"/>
  <c r="G40" i="40"/>
  <c r="G38" i="38"/>
  <c r="G32" i="35"/>
  <c r="G36" i="40"/>
  <c r="G35" i="41"/>
  <c r="G33" i="44"/>
  <c r="G33" i="43"/>
  <c r="G28" i="43"/>
  <c r="G23" i="41"/>
  <c r="G22" i="38"/>
  <c r="G23" i="42"/>
  <c r="G24" i="40"/>
  <c r="G21" i="36"/>
  <c r="G18" i="38"/>
  <c r="G16" i="44"/>
  <c r="G15" i="42"/>
  <c r="G10" i="35"/>
  <c r="G11" i="41"/>
  <c r="C26" i="11" a="1"/>
  <c r="AD16" i="8"/>
  <c r="G37" i="36"/>
  <c r="G36" i="35"/>
  <c r="G35" i="36"/>
  <c r="G34" i="37"/>
  <c r="G30" i="37"/>
  <c r="G29" i="35"/>
  <c r="G29" i="44"/>
  <c r="G28" i="35"/>
  <c r="G24" i="35"/>
  <c r="G24" i="37"/>
  <c r="G22" i="44"/>
  <c r="G24" i="42"/>
  <c r="G19" i="36"/>
  <c r="G19" i="39"/>
  <c r="G18" i="37"/>
  <c r="G21" i="40"/>
  <c r="G18" i="43"/>
  <c r="G14" i="36"/>
  <c r="G14" i="42"/>
  <c r="G12" i="42"/>
  <c r="G12" i="43"/>
  <c r="G10" i="37"/>
  <c r="G13" i="40"/>
  <c r="G13" i="43"/>
  <c r="C27" i="11" a="1"/>
  <c r="G38" i="36"/>
  <c r="G38" i="39"/>
  <c r="G35" i="44"/>
  <c r="G35" i="37"/>
  <c r="G34" i="39"/>
  <c r="G32" i="38"/>
  <c r="G31" i="36"/>
  <c r="G34" i="43"/>
  <c r="G30" i="39"/>
  <c r="G27" i="41"/>
  <c r="G28" i="40"/>
  <c r="G22" i="39"/>
  <c r="G22" i="37"/>
  <c r="G23" i="45"/>
  <c r="G21" i="41"/>
  <c r="G21" i="38"/>
  <c r="G18" i="41"/>
  <c r="G18" i="45"/>
  <c r="G14" i="39"/>
  <c r="G13" i="44"/>
  <c r="G15" i="40"/>
  <c r="G13" i="41"/>
  <c r="G10" i="39"/>
  <c r="AC45" i="8"/>
  <c r="AD43" i="8"/>
  <c r="AI41" i="8"/>
  <c r="AC44" i="8"/>
  <c r="AH43" i="8"/>
  <c r="AD42" i="8"/>
  <c r="AI40" i="8"/>
  <c r="AG43" i="8"/>
  <c r="AC43" i="8"/>
  <c r="AF47" i="8"/>
  <c r="AD47" i="8"/>
  <c r="AG45" i="8"/>
  <c r="AG41" i="8"/>
  <c r="AI45" i="8"/>
  <c r="AD41" i="8"/>
  <c r="AE43" i="8"/>
  <c r="AI43" i="8"/>
  <c r="AD45" i="8"/>
  <c r="AI44" i="8"/>
  <c r="AF45" i="8"/>
  <c r="AH42" i="8"/>
  <c r="AH44" i="8"/>
  <c r="AF42" i="8"/>
  <c r="AE42" i="8"/>
  <c r="AI47" i="8"/>
  <c r="AF41" i="8"/>
  <c r="AI42" i="8"/>
  <c r="AC41" i="8"/>
  <c r="AG42" i="8"/>
  <c r="AH41" i="8"/>
  <c r="AK41" i="8" s="1"/>
  <c r="AH40" i="8"/>
  <c r="AH47" i="8"/>
  <c r="AG40" i="8"/>
  <c r="AH45" i="8"/>
  <c r="AD40" i="8"/>
  <c r="AF40" i="8"/>
  <c r="AF44" i="8"/>
  <c r="AE47" i="8"/>
  <c r="AD44" i="8"/>
  <c r="AE45" i="8"/>
  <c r="AG46" i="8"/>
  <c r="AE40" i="8"/>
  <c r="AG44" i="8"/>
  <c r="AE41" i="8"/>
  <c r="AC40" i="8"/>
  <c r="AC42" i="8"/>
  <c r="AC47" i="8"/>
  <c r="AE44" i="8"/>
  <c r="AF43" i="8"/>
  <c r="AE46" i="8"/>
  <c r="AH46" i="8"/>
  <c r="AG47" i="8"/>
  <c r="AD46" i="8"/>
  <c r="AH48" i="8"/>
  <c r="AI46" i="8"/>
  <c r="AF46" i="8"/>
  <c r="AC46" i="8"/>
  <c r="AF49" i="8"/>
  <c r="AI48" i="8"/>
  <c r="AG49" i="8"/>
  <c r="AC49" i="8"/>
  <c r="AD49" i="8"/>
  <c r="AF51" i="8"/>
  <c r="AF48" i="8"/>
  <c r="AC50" i="8"/>
  <c r="AH49" i="8"/>
  <c r="AE48" i="8"/>
  <c r="AD48" i="8"/>
  <c r="AE49" i="8"/>
  <c r="AG48" i="8"/>
  <c r="AI50" i="8"/>
  <c r="AF50" i="8"/>
  <c r="AH51" i="8"/>
  <c r="AE50" i="8"/>
  <c r="AI49" i="8"/>
  <c r="AH50" i="8"/>
  <c r="AG50" i="8"/>
  <c r="AD50" i="8"/>
  <c r="AC48" i="8"/>
  <c r="AE51" i="8"/>
  <c r="AC51" i="8"/>
  <c r="AD51" i="8"/>
  <c r="AI51" i="8"/>
  <c r="AG51" i="8"/>
  <c r="G39" i="44"/>
  <c r="G38" i="41"/>
  <c r="G36" i="42"/>
  <c r="G35" i="43"/>
  <c r="G33" i="45"/>
  <c r="G30" i="36"/>
  <c r="G31" i="42"/>
  <c r="G27" i="44"/>
  <c r="G30" i="38"/>
  <c r="G27" i="35"/>
  <c r="G27" i="38"/>
  <c r="G22" i="35"/>
  <c r="G26" i="43"/>
  <c r="G25" i="37"/>
  <c r="G21" i="44"/>
  <c r="G20" i="35"/>
  <c r="G17" i="37"/>
  <c r="G19" i="40"/>
  <c r="G17" i="45"/>
  <c r="G15" i="38"/>
  <c r="G15" i="43"/>
  <c r="G12" i="38"/>
  <c r="G11" i="40"/>
  <c r="AM368" i="34"/>
  <c r="G39" i="39"/>
  <c r="G39" i="45"/>
  <c r="G37" i="45"/>
  <c r="G34" i="35"/>
  <c r="G34" i="38"/>
  <c r="G31" i="44"/>
  <c r="G30" i="43"/>
  <c r="G26" i="37"/>
  <c r="G27" i="37"/>
  <c r="G25" i="35"/>
  <c r="G20" i="39"/>
  <c r="G26" i="40"/>
  <c r="G20" i="36"/>
  <c r="G19" i="37"/>
  <c r="G19" i="41"/>
  <c r="G16" i="37"/>
  <c r="G12" i="39"/>
  <c r="G13" i="35"/>
  <c r="G16" i="45"/>
  <c r="G12" i="36"/>
  <c r="G12" i="37"/>
  <c r="G11" i="36"/>
  <c r="G14" i="40"/>
  <c r="G36" i="37"/>
  <c r="G39" i="41"/>
  <c r="G38" i="40"/>
  <c r="G39" i="40"/>
  <c r="G37" i="35"/>
  <c r="G35" i="42"/>
  <c r="G33" i="35"/>
  <c r="G33" i="42"/>
  <c r="G31" i="45"/>
  <c r="G30" i="42"/>
  <c r="G28" i="38"/>
  <c r="G24" i="44"/>
  <c r="G23" i="36"/>
  <c r="G21" i="37"/>
  <c r="G21" i="35"/>
  <c r="G20" i="38"/>
  <c r="G20" i="43"/>
  <c r="G19" i="42"/>
  <c r="G15" i="35"/>
  <c r="G18" i="40"/>
  <c r="G14" i="41"/>
  <c r="G12" i="40"/>
  <c r="G11" i="35"/>
  <c r="G11" i="42"/>
  <c r="AA16" i="34"/>
  <c r="G37" i="39"/>
  <c r="G30" i="35"/>
  <c r="G29" i="39"/>
  <c r="G26" i="42"/>
  <c r="G26" i="36"/>
  <c r="G25" i="44"/>
  <c r="G25" i="43"/>
  <c r="G23" i="39"/>
  <c r="G22" i="41"/>
  <c r="G24" i="45"/>
  <c r="G21" i="39"/>
  <c r="G17" i="38"/>
  <c r="G14" i="37"/>
  <c r="G10" i="45"/>
  <c r="G13" i="45"/>
  <c r="G13" i="38"/>
  <c r="G10" i="44"/>
  <c r="G38" i="42"/>
  <c r="G36" i="41"/>
  <c r="G36" i="36"/>
  <c r="G33" i="36"/>
  <c r="G34" i="42"/>
  <c r="G32" i="36"/>
  <c r="G31" i="39"/>
  <c r="G33" i="38"/>
  <c r="G31" i="37"/>
  <c r="G28" i="44"/>
  <c r="G29" i="41"/>
  <c r="G29" i="36"/>
  <c r="G28" i="37"/>
  <c r="G29" i="43"/>
  <c r="G28" i="41"/>
  <c r="G28" i="45"/>
  <c r="G27" i="43"/>
  <c r="G25" i="38"/>
  <c r="G22" i="42"/>
  <c r="G23" i="43"/>
  <c r="G20" i="44"/>
  <c r="G19" i="44"/>
  <c r="G20" i="37"/>
  <c r="G16" i="38"/>
  <c r="G16" i="36"/>
  <c r="G15" i="37"/>
  <c r="G17" i="44"/>
  <c r="G15" i="36"/>
  <c r="G15" i="41"/>
  <c r="G17" i="43"/>
  <c r="G14" i="44"/>
  <c r="G14" i="38"/>
  <c r="G11" i="44"/>
  <c r="G11" i="38"/>
  <c r="G11" i="39"/>
  <c r="G10" i="43"/>
  <c r="G11" i="37"/>
  <c r="G18" i="39"/>
  <c r="G35" i="35"/>
  <c r="G34" i="41"/>
  <c r="G32" i="42"/>
  <c r="G32" i="40"/>
  <c r="G25" i="41"/>
  <c r="G24" i="36"/>
  <c r="G23" i="38"/>
  <c r="G21" i="45"/>
  <c r="G23" i="40"/>
  <c r="G22" i="45"/>
  <c r="G20" i="40"/>
  <c r="G17" i="42"/>
  <c r="G16" i="39"/>
  <c r="G14" i="35"/>
  <c r="G16" i="40"/>
  <c r="G10" i="40"/>
  <c r="G13" i="42"/>
  <c r="AK44" i="8" l="1"/>
  <c r="AK50" i="8"/>
  <c r="AK51" i="8"/>
  <c r="AJ51" i="8"/>
  <c r="AP51" i="8" s="1"/>
  <c r="AJ50" i="8"/>
  <c r="AM50" i="8" s="1"/>
  <c r="AJ46" i="8"/>
  <c r="AP46" i="8" s="1"/>
  <c r="AJ47" i="8"/>
  <c r="AM47" i="8" s="1"/>
  <c r="AJ45" i="8"/>
  <c r="AM45" i="8" s="1"/>
  <c r="G502" i="34"/>
  <c r="D26" i="11"/>
  <c r="M26" i="11"/>
  <c r="I26" i="11"/>
  <c r="H26" i="11"/>
  <c r="G26" i="11"/>
  <c r="J26" i="11"/>
  <c r="F26" i="11"/>
  <c r="E26" i="11"/>
  <c r="C26" i="11"/>
  <c r="N26" i="11"/>
  <c r="L26" i="11"/>
  <c r="K26" i="11"/>
  <c r="Z25" i="34"/>
  <c r="Z26" i="34"/>
  <c r="Z27" i="34"/>
  <c r="Z28" i="34"/>
  <c r="Z29" i="34"/>
  <c r="Z30" i="34"/>
  <c r="Z31" i="34"/>
  <c r="Z32" i="34"/>
  <c r="Z33" i="34"/>
  <c r="Z34" i="34"/>
  <c r="Z35" i="34"/>
  <c r="Z36" i="34"/>
  <c r="AJ44" i="8"/>
  <c r="AF52" i="8"/>
  <c r="AJ42" i="8"/>
  <c r="AD52" i="8"/>
  <c r="AK45" i="8"/>
  <c r="AJ49" i="8"/>
  <c r="AG52" i="8"/>
  <c r="AK42" i="8"/>
  <c r="AM51" i="8"/>
  <c r="AJ41" i="8"/>
  <c r="AK47" i="8"/>
  <c r="AJ48" i="8"/>
  <c r="AH52" i="8"/>
  <c r="AK40" i="8"/>
  <c r="AI52" i="8"/>
  <c r="AK49" i="8"/>
  <c r="AK48" i="8"/>
  <c r="AE52" i="8"/>
  <c r="AJ40" i="8"/>
  <c r="AK43" i="8"/>
  <c r="M27" i="11"/>
  <c r="J27" i="11"/>
  <c r="F27" i="11"/>
  <c r="E27" i="11"/>
  <c r="D27" i="11"/>
  <c r="L27" i="11"/>
  <c r="K27" i="11"/>
  <c r="I27" i="11"/>
  <c r="H27" i="11"/>
  <c r="G27" i="11"/>
  <c r="C27" i="11"/>
  <c r="N27" i="11"/>
  <c r="AJ43" i="8"/>
  <c r="AK46" i="8"/>
  <c r="AP50" i="8" l="1"/>
  <c r="AM46" i="8"/>
  <c r="AP47" i="8"/>
  <c r="AP45" i="8"/>
  <c r="AK52" i="8"/>
  <c r="G503" i="34"/>
  <c r="G504" i="34" s="1"/>
  <c r="G505" i="34" s="1"/>
  <c r="AM42" i="8"/>
  <c r="AP42" i="8"/>
  <c r="AM48" i="8"/>
  <c r="AP48" i="8"/>
  <c r="AM44" i="8"/>
  <c r="AP44" i="8"/>
  <c r="Z37" i="34"/>
  <c r="AM49" i="8"/>
  <c r="AP49" i="8"/>
  <c r="O26" i="11"/>
  <c r="O27" i="11"/>
  <c r="AM41" i="8"/>
  <c r="AP41" i="8"/>
  <c r="C40" i="11" a="1"/>
  <c r="AM40" i="8"/>
  <c r="AJ52" i="8"/>
  <c r="AM52" i="8" s="1"/>
  <c r="AP40" i="8"/>
  <c r="AM43" i="8"/>
  <c r="AP43" i="8"/>
  <c r="AE53" i="8" l="1"/>
  <c r="G506" i="34"/>
  <c r="AG53" i="8"/>
  <c r="AE55" i="8" s="1"/>
  <c r="H40" i="11"/>
  <c r="E40" i="11"/>
  <c r="N40" i="11"/>
  <c r="C40" i="11"/>
  <c r="M40" i="11"/>
  <c r="L40" i="11"/>
  <c r="K40" i="11"/>
  <c r="J40" i="11"/>
  <c r="I40" i="11"/>
  <c r="G40" i="11"/>
  <c r="F40" i="11"/>
  <c r="D40" i="11"/>
  <c r="AF53" i="8"/>
  <c r="AE56" i="8" s="1"/>
  <c r="G507" i="34" l="1"/>
  <c r="I69" i="11"/>
  <c r="H69" i="11"/>
  <c r="F69" i="11"/>
  <c r="E69" i="11"/>
  <c r="C69" i="11"/>
  <c r="N69" i="11"/>
  <c r="M69" i="11"/>
  <c r="L69" i="11"/>
  <c r="K69" i="11"/>
  <c r="G69" i="11"/>
  <c r="O40" i="11"/>
  <c r="D69" i="11"/>
  <c r="J69" i="11"/>
  <c r="G508" i="34" l="1"/>
  <c r="G509" i="34" l="1"/>
  <c r="G510" i="34" l="1"/>
  <c r="G511" i="34" s="1"/>
  <c r="G512" i="34" s="1"/>
  <c r="G513" i="34" l="1"/>
  <c r="G514" i="34" l="1"/>
  <c r="G515" i="34" l="1"/>
  <c r="G516" i="34" l="1"/>
  <c r="G517" i="34" l="1"/>
  <c r="G518" i="34" s="1"/>
  <c r="G519" i="34" s="1"/>
  <c r="G520" i="34" l="1"/>
  <c r="G521" i="34" l="1"/>
  <c r="G522" i="34" l="1"/>
  <c r="G523" i="34" l="1"/>
  <c r="G524" i="34" l="1"/>
  <c r="G525" i="34" s="1"/>
  <c r="G526" i="34" s="1"/>
  <c r="G527" i="34" l="1"/>
  <c r="G528" i="34" l="1"/>
  <c r="G529" i="34" l="1"/>
  <c r="G530" i="34" l="1"/>
  <c r="G531" i="34" l="1"/>
  <c r="G532" i="34" s="1"/>
  <c r="G533" i="34" s="1"/>
  <c r="G534" i="34" l="1"/>
  <c r="G535" i="34" l="1"/>
  <c r="G536" i="34" l="1"/>
  <c r="G537" i="34" l="1"/>
  <c r="G538" i="34" s="1"/>
  <c r="G539" i="34" s="1"/>
  <c r="G540" i="34" s="1"/>
  <c r="G541" i="34" s="1"/>
  <c r="G542" i="34" s="1"/>
  <c r="G543" i="34" s="1"/>
  <c r="G544" i="34" s="1"/>
  <c r="G545" i="34" s="1"/>
  <c r="G546" i="34" s="1"/>
  <c r="G547" i="34" s="1"/>
  <c r="G548" i="34" s="1"/>
  <c r="G549" i="34" s="1"/>
  <c r="G550" i="34" s="1"/>
  <c r="G551" i="34" s="1"/>
  <c r="G552" i="34" s="1"/>
  <c r="G553" i="34" s="1"/>
  <c r="G554" i="34" s="1"/>
  <c r="G555" i="34" s="1"/>
  <c r="G556" i="34" s="1"/>
  <c r="G557" i="34" s="1"/>
  <c r="G558" i="34" s="1"/>
  <c r="G559" i="34" s="1"/>
  <c r="G560" i="34" s="1"/>
  <c r="G561" i="34" s="1"/>
  <c r="G562" i="34" s="1"/>
  <c r="G563" i="34" s="1"/>
  <c r="G564" i="34" s="1"/>
  <c r="G565" i="34" s="1"/>
  <c r="G566" i="34" s="1"/>
  <c r="G567" i="34" s="1"/>
  <c r="G568" i="34" s="1"/>
  <c r="G569" i="34" s="1"/>
  <c r="G570" i="34" s="1"/>
  <c r="G571" i="34" s="1"/>
  <c r="G572" i="34" s="1"/>
  <c r="G573" i="34" s="1"/>
  <c r="G574" i="34" s="1"/>
  <c r="G575" i="34" s="1"/>
  <c r="G576" i="34" s="1"/>
  <c r="G577" i="34" s="1"/>
  <c r="G578" i="34" s="1"/>
  <c r="G579" i="34" s="1"/>
  <c r="G580" i="34" s="1"/>
  <c r="G581" i="34" s="1"/>
  <c r="G582" i="34" s="1"/>
  <c r="G583" i="34" s="1"/>
  <c r="G584" i="34" s="1"/>
  <c r="G585" i="34" s="1"/>
  <c r="G586" i="34" s="1"/>
  <c r="G587" i="34" s="1"/>
  <c r="G588" i="34" s="1"/>
  <c r="G589" i="34" s="1"/>
  <c r="G590" i="34" s="1"/>
  <c r="G591" i="34" s="1"/>
  <c r="G592" i="34" s="1"/>
  <c r="G593" i="34" s="1"/>
  <c r="G594" i="34" s="1"/>
  <c r="G595" i="34" s="1"/>
  <c r="G596" i="34" s="1"/>
  <c r="G597" i="34" s="1"/>
  <c r="G598" i="34" s="1"/>
  <c r="G599" i="34" s="1"/>
  <c r="G600" i="34" s="1"/>
  <c r="G601" i="34" s="1"/>
  <c r="G602" i="34" s="1"/>
  <c r="G603" i="34" s="1"/>
  <c r="G604" i="34" s="1"/>
  <c r="G605" i="34" s="1"/>
  <c r="G606" i="34" s="1"/>
  <c r="G607" i="34" s="1"/>
  <c r="G608" i="34" s="1"/>
  <c r="G609" i="34" l="1"/>
  <c r="G610" i="34" s="1"/>
  <c r="G611" i="34" s="1"/>
  <c r="G612" i="34" s="1"/>
  <c r="G613" i="34" s="1"/>
  <c r="G614" i="34" s="1"/>
  <c r="G615" i="34" s="1"/>
  <c r="G616" i="34" s="1"/>
  <c r="G617" i="34" s="1"/>
  <c r="G618" i="34" s="1"/>
  <c r="G619" i="34" s="1"/>
  <c r="G620" i="34" s="1"/>
  <c r="G621" i="34" s="1"/>
  <c r="G622" i="34" s="1"/>
  <c r="G623" i="34" s="1"/>
  <c r="G624" i="34" s="1"/>
  <c r="G625" i="34" s="1"/>
  <c r="G626" i="34" s="1"/>
  <c r="G627" i="34" s="1"/>
  <c r="G628" i="34" s="1"/>
  <c r="G629" i="34" s="1"/>
  <c r="G630" i="34" s="1"/>
  <c r="G631" i="34" s="1"/>
  <c r="G632" i="34" s="1"/>
  <c r="G633" i="34" s="1"/>
  <c r="G634" i="34" s="1"/>
  <c r="G635" i="34" s="1"/>
  <c r="G636" i="34" s="1"/>
  <c r="G637" i="34" s="1"/>
  <c r="G638" i="34" s="1"/>
  <c r="G639" i="34" s="1"/>
  <c r="G640" i="34" s="1"/>
  <c r="G641" i="34" s="1"/>
  <c r="G642" i="34" s="1"/>
  <c r="G643" i="34" s="1"/>
  <c r="G644" i="34" s="1"/>
  <c r="G645" i="34" s="1"/>
  <c r="G646" i="34" s="1"/>
  <c r="G647" i="34" s="1"/>
  <c r="G648" i="34" s="1"/>
  <c r="G649" i="34" s="1"/>
  <c r="G650" i="34" s="1"/>
  <c r="G651" i="34" s="1"/>
  <c r="G652" i="34" s="1"/>
  <c r="G653" i="34" s="1"/>
  <c r="G654" i="34" s="1"/>
  <c r="G655" i="34" s="1"/>
  <c r="G656" i="34" s="1"/>
  <c r="G657" i="34" s="1"/>
  <c r="G658" i="34" s="1"/>
  <c r="G659" i="34" s="1"/>
  <c r="G660" i="34" s="1"/>
  <c r="G661" i="34" s="1"/>
  <c r="G662" i="34" s="1"/>
  <c r="G663" i="34" s="1"/>
  <c r="G664" i="34" s="1"/>
  <c r="G665" i="34" s="1"/>
  <c r="G666" i="34" s="1"/>
  <c r="G667" i="34" s="1"/>
  <c r="G668" i="34" s="1"/>
  <c r="G669" i="34" s="1"/>
  <c r="G670" i="34" s="1"/>
  <c r="G671" i="34" s="1"/>
  <c r="G672" i="34" s="1"/>
  <c r="G673" i="34" s="1"/>
  <c r="G674" i="34" s="1"/>
  <c r="G675" i="34" s="1"/>
  <c r="G676" i="34" s="1"/>
  <c r="G677" i="34" s="1"/>
  <c r="G678" i="34" s="1"/>
  <c r="G679" i="34" s="1"/>
  <c r="G680" i="34" s="1"/>
  <c r="G681" i="34" s="1"/>
  <c r="G682" i="34" s="1"/>
  <c r="G683" i="34" s="1"/>
  <c r="G684" i="34" s="1"/>
  <c r="G685" i="34" s="1"/>
  <c r="G686" i="34" s="1"/>
  <c r="G687" i="34" s="1"/>
  <c r="G688" i="34" s="1"/>
  <c r="G689" i="34" s="1"/>
  <c r="G690" i="34" s="1"/>
  <c r="G691" i="34" s="1"/>
  <c r="G692" i="34" s="1"/>
  <c r="G693" i="34" s="1"/>
  <c r="G694" i="34" s="1"/>
  <c r="G695" i="34" s="1"/>
  <c r="G696" i="34" s="1"/>
  <c r="G697" i="34" s="1"/>
  <c r="G698" i="34" s="1"/>
  <c r="G699" i="34" s="1"/>
  <c r="G700" i="34" s="1"/>
  <c r="G701" i="34" s="1"/>
  <c r="G702" i="34" s="1"/>
  <c r="G703" i="34" s="1"/>
  <c r="G704" i="34" s="1"/>
  <c r="G705" i="34" s="1"/>
  <c r="G706" i="34" s="1"/>
  <c r="G707" i="34" s="1"/>
  <c r="G708" i="34" s="1"/>
  <c r="G709" i="34" s="1"/>
  <c r="G710" i="34" s="1"/>
  <c r="G711" i="34" s="1"/>
  <c r="G712" i="34" s="1"/>
  <c r="G713" i="34" s="1"/>
  <c r="G714" i="34" s="1"/>
  <c r="G715" i="34" s="1"/>
  <c r="G716" i="34" s="1"/>
  <c r="G717" i="34" s="1"/>
  <c r="G718" i="34" s="1"/>
  <c r="G719" i="34" s="1"/>
  <c r="G720" i="34" s="1"/>
  <c r="G721" i="34" s="1"/>
  <c r="G722" i="34" s="1"/>
  <c r="G723" i="34" s="1"/>
  <c r="G724" i="34" s="1"/>
  <c r="G725" i="34" s="1"/>
  <c r="G726" i="34" s="1"/>
  <c r="G727" i="34" s="1"/>
  <c r="G728" i="34" s="1"/>
  <c r="G729" i="34" s="1"/>
  <c r="G730" i="34" s="1"/>
  <c r="G731" i="34" s="1"/>
  <c r="G732" i="34" s="1"/>
  <c r="G733" i="34" s="1"/>
  <c r="G734" i="34" s="1"/>
  <c r="G735" i="34" s="1"/>
  <c r="G736" i="34" s="1"/>
  <c r="G737" i="34" s="1"/>
  <c r="G738" i="34" s="1"/>
  <c r="G739" i="34" s="1"/>
  <c r="G740" i="34" s="1"/>
  <c r="G741" i="34" s="1"/>
  <c r="G742" i="34" s="1"/>
  <c r="G743" i="34" s="1"/>
  <c r="G744" i="34" s="1"/>
  <c r="G745" i="34" s="1"/>
  <c r="G746" i="34" s="1"/>
  <c r="G747" i="34" s="1"/>
  <c r="G748" i="34" s="1"/>
  <c r="G749" i="34" s="1"/>
  <c r="G750" i="34" s="1"/>
  <c r="G751" i="34" s="1"/>
  <c r="G752" i="34" s="1"/>
  <c r="G753" i="34" s="1"/>
  <c r="G754" i="34" s="1"/>
  <c r="G755" i="34" s="1"/>
  <c r="G756" i="34" s="1"/>
  <c r="G757" i="34" s="1"/>
  <c r="G758" i="34" s="1"/>
  <c r="G759" i="34" s="1"/>
  <c r="G760" i="34" s="1"/>
  <c r="G761" i="34" s="1"/>
  <c r="G762" i="34" s="1"/>
  <c r="G763" i="34" s="1"/>
  <c r="G764" i="34" s="1"/>
  <c r="G765" i="34" s="1"/>
  <c r="G766" i="34" s="1"/>
  <c r="G767" i="34" s="1"/>
  <c r="G768" i="34" s="1"/>
  <c r="G769" i="34" s="1"/>
  <c r="G770" i="34" s="1"/>
  <c r="G771" i="34" s="1"/>
  <c r="G772" i="34" s="1"/>
  <c r="G773" i="34" s="1"/>
  <c r="G774" i="34" s="1"/>
  <c r="G775" i="34" s="1"/>
  <c r="G776" i="34" s="1"/>
  <c r="G777" i="34" s="1"/>
  <c r="G778" i="34" s="1"/>
  <c r="G779" i="34" s="1"/>
  <c r="G780" i="34" s="1"/>
  <c r="G781" i="34" s="1"/>
  <c r="G782" i="34" s="1"/>
  <c r="G783" i="34" s="1"/>
  <c r="G784" i="34" s="1"/>
  <c r="G785" i="34" s="1"/>
  <c r="G786" i="34" s="1"/>
  <c r="G787" i="34" s="1"/>
  <c r="G788" i="34" s="1"/>
  <c r="G789" i="34" s="1"/>
  <c r="G790" i="34" s="1"/>
  <c r="G791" i="34" s="1"/>
  <c r="G792" i="34" s="1"/>
  <c r="G793" i="34" s="1"/>
  <c r="G794" i="34" s="1"/>
  <c r="G795" i="34" s="1"/>
  <c r="G796" i="34" s="1"/>
  <c r="G797" i="34" s="1"/>
  <c r="G798" i="34" s="1"/>
  <c r="G799" i="34" s="1"/>
  <c r="G800" i="34" s="1"/>
  <c r="G801" i="34" s="1"/>
  <c r="G802" i="34" s="1"/>
  <c r="G803" i="34" s="1"/>
  <c r="G804" i="34" s="1"/>
  <c r="G805" i="34" s="1"/>
  <c r="G806" i="34" s="1"/>
  <c r="G807" i="34" s="1"/>
  <c r="G808" i="34" s="1"/>
  <c r="G809" i="34" s="1"/>
  <c r="G810" i="34" s="1"/>
  <c r="G811" i="34" s="1"/>
  <c r="G812" i="34" s="1"/>
  <c r="G813" i="34" s="1"/>
  <c r="G814" i="34" s="1"/>
  <c r="G815" i="34" s="1"/>
  <c r="G816" i="34" s="1"/>
  <c r="G817" i="34" s="1"/>
  <c r="G818" i="34" s="1"/>
  <c r="G819" i="34" s="1"/>
  <c r="G820" i="34" s="1"/>
  <c r="G821" i="34" s="1"/>
  <c r="G822" i="34" s="1"/>
  <c r="G823" i="34" s="1"/>
  <c r="G824" i="34" s="1"/>
  <c r="G825" i="34" s="1"/>
  <c r="G826" i="34" s="1"/>
  <c r="G827" i="34" s="1"/>
  <c r="G828" i="34" s="1"/>
  <c r="G829" i="34" s="1"/>
  <c r="G830" i="34" s="1"/>
  <c r="G831" i="34" s="1"/>
  <c r="G832" i="34" s="1"/>
  <c r="G833" i="34" s="1"/>
  <c r="G834" i="34" s="1"/>
  <c r="G835" i="34" s="1"/>
  <c r="G836" i="34" s="1"/>
  <c r="G837" i="34" s="1"/>
  <c r="G838" i="34" s="1"/>
  <c r="G839" i="34" s="1"/>
  <c r="G840" i="34" s="1"/>
  <c r="G841" i="34" s="1"/>
  <c r="G842" i="34" s="1"/>
  <c r="G843" i="34" s="1"/>
  <c r="G844" i="34" s="1"/>
  <c r="G845" i="34" s="1"/>
  <c r="G846" i="34" s="1"/>
  <c r="G847" i="34" s="1"/>
  <c r="G848" i="34" s="1"/>
  <c r="G849" i="34" s="1"/>
  <c r="G850" i="34" s="1"/>
  <c r="G851" i="34" s="1"/>
  <c r="G852" i="34" s="1"/>
  <c r="G853" i="34" s="1"/>
  <c r="G854" i="34" s="1"/>
  <c r="G855" i="34" s="1"/>
  <c r="G856" i="34" s="1"/>
  <c r="G857" i="34" s="1"/>
  <c r="G858" i="34" s="1"/>
  <c r="G859" i="34" s="1"/>
  <c r="G860" i="34" s="1"/>
  <c r="G861" i="34" s="1"/>
  <c r="G862" i="34" s="1"/>
  <c r="G863" i="34" s="1"/>
  <c r="G864" i="34" s="1"/>
  <c r="G865" i="34" s="1"/>
  <c r="G866" i="34" s="1"/>
  <c r="G867" i="34" s="1"/>
  <c r="G868" i="34" s="1"/>
  <c r="G869" i="34" s="1"/>
  <c r="G870" i="34" s="1"/>
  <c r="G871" i="34" s="1"/>
  <c r="G872" i="34" s="1"/>
  <c r="G873" i="34" s="1"/>
  <c r="G874" i="34" s="1"/>
  <c r="G875" i="34" s="1"/>
  <c r="G876" i="34" s="1"/>
  <c r="G877" i="34" s="1"/>
  <c r="G878" i="34" s="1"/>
  <c r="G879" i="34" s="1"/>
  <c r="G880" i="34" s="1"/>
  <c r="G881" i="34" s="1"/>
  <c r="G882" i="34" s="1"/>
  <c r="G883" i="34" s="1"/>
  <c r="G884" i="34" s="1"/>
  <c r="G885" i="34" s="1"/>
  <c r="G886" i="34" s="1"/>
  <c r="G887" i="34" s="1"/>
  <c r="G888" i="34" s="1"/>
  <c r="G889" i="34" s="1"/>
  <c r="G890" i="34" s="1"/>
  <c r="G891" i="34" s="1"/>
  <c r="G892" i="34" s="1"/>
  <c r="G893" i="34" s="1"/>
  <c r="G894" i="34" s="1"/>
  <c r="G895" i="34" s="1"/>
  <c r="G896" i="34" s="1"/>
  <c r="G897" i="34" s="1"/>
  <c r="G898" i="34" s="1"/>
  <c r="G899" i="34" s="1"/>
  <c r="G900" i="34" s="1"/>
  <c r="G901" i="34" s="1"/>
  <c r="G902" i="34" s="1"/>
  <c r="G903" i="34" s="1"/>
  <c r="G904" i="34" s="1"/>
  <c r="G905" i="34" s="1"/>
  <c r="G906" i="34" s="1"/>
  <c r="G907" i="34" s="1"/>
  <c r="G908" i="34" s="1"/>
  <c r="G909" i="34" s="1"/>
  <c r="G910" i="34" s="1"/>
  <c r="G911" i="34" s="1"/>
  <c r="G912" i="34" s="1"/>
  <c r="G913" i="34" s="1"/>
  <c r="G914" i="34" s="1"/>
  <c r="G915" i="34" s="1"/>
  <c r="G916" i="34" s="1"/>
  <c r="G917" i="34" s="1"/>
  <c r="G918" i="34" s="1"/>
  <c r="G919" i="34" s="1"/>
  <c r="G920" i="34" s="1"/>
  <c r="G921" i="34" s="1"/>
  <c r="G922" i="34" s="1"/>
  <c r="G923" i="34" s="1"/>
  <c r="G924" i="34" s="1"/>
  <c r="G925" i="34" s="1"/>
  <c r="G926" i="34" s="1"/>
  <c r="G927" i="34" s="1"/>
  <c r="G928" i="34" s="1"/>
  <c r="G929" i="34" s="1"/>
  <c r="G930" i="34" s="1"/>
  <c r="G931" i="34" s="1"/>
  <c r="G932" i="34" s="1"/>
  <c r="G933" i="34" s="1"/>
  <c r="G934" i="34" s="1"/>
  <c r="G935" i="34" s="1"/>
  <c r="G936" i="34" s="1"/>
  <c r="G937" i="34" s="1"/>
  <c r="G938" i="34" s="1"/>
  <c r="G939" i="34" s="1"/>
  <c r="G940" i="34" s="1"/>
  <c r="G941" i="34" s="1"/>
  <c r="G942" i="34" s="1"/>
  <c r="G943" i="34" s="1"/>
  <c r="G944" i="34" s="1"/>
  <c r="G945" i="34" s="1"/>
  <c r="G946" i="34" s="1"/>
  <c r="G947" i="34" s="1"/>
  <c r="G948" i="34" s="1"/>
  <c r="G949" i="34" s="1"/>
  <c r="G950" i="34" s="1"/>
  <c r="G951" i="34" s="1"/>
  <c r="G952" i="34" s="1"/>
  <c r="G953" i="34" s="1"/>
  <c r="G954" i="34" s="1"/>
  <c r="G955" i="34" s="1"/>
  <c r="G956" i="34" s="1"/>
  <c r="G957" i="34" s="1"/>
  <c r="G958" i="34" s="1"/>
  <c r="G959" i="34" s="1"/>
  <c r="G960" i="34" s="1"/>
  <c r="G961" i="34" s="1"/>
  <c r="G962" i="34" s="1"/>
  <c r="G963" i="34" s="1"/>
  <c r="G964" i="34" s="1"/>
  <c r="G965" i="34" s="1"/>
  <c r="G966" i="34" s="1"/>
  <c r="G967" i="34" s="1"/>
  <c r="G968" i="34" s="1"/>
  <c r="G969" i="34" s="1"/>
  <c r="G970" i="34" s="1"/>
  <c r="G971" i="34" s="1"/>
  <c r="G972" i="34" s="1"/>
  <c r="G973" i="34" s="1"/>
  <c r="G974" i="34" s="1"/>
  <c r="G975" i="34" s="1"/>
  <c r="G976" i="34" s="1"/>
  <c r="G977" i="34" s="1"/>
  <c r="G978" i="34" s="1"/>
  <c r="G979" i="34" s="1"/>
  <c r="G980" i="34" s="1"/>
  <c r="G981" i="34" s="1"/>
  <c r="G982" i="34" s="1"/>
  <c r="G983" i="34" s="1"/>
  <c r="G984" i="34" s="1"/>
  <c r="G985" i="34" s="1"/>
  <c r="G986" i="34" s="1"/>
  <c r="G987" i="34" s="1"/>
  <c r="G988" i="34" s="1"/>
  <c r="G989" i="34" s="1"/>
  <c r="G990" i="34" s="1"/>
  <c r="G991" i="34" s="1"/>
  <c r="G992" i="34" s="1"/>
  <c r="G993" i="34" s="1"/>
  <c r="G994" i="34" s="1"/>
  <c r="G995" i="34" s="1"/>
  <c r="G996" i="34" s="1"/>
  <c r="G997" i="34" s="1"/>
  <c r="G998" i="34" s="1"/>
  <c r="G999" i="34" s="1"/>
  <c r="G1000" i="34" s="1"/>
  <c r="G1001" i="34" s="1"/>
  <c r="G1002" i="34" s="1"/>
  <c r="G1003" i="34" s="1"/>
  <c r="G1004" i="34" s="1"/>
  <c r="G1005" i="34" s="1"/>
  <c r="G1006" i="34" s="1"/>
  <c r="G1007" i="34" s="1"/>
  <c r="G1008" i="34" s="1"/>
  <c r="G1009" i="34" s="1"/>
  <c r="G1010" i="34" s="1"/>
  <c r="G1011" i="34" s="1"/>
  <c r="G1012" i="34" s="1"/>
  <c r="G1013" i="34" s="1"/>
  <c r="G1014" i="34" s="1"/>
  <c r="G1015" i="34" s="1"/>
  <c r="G1016" i="34" s="1"/>
  <c r="G1017" i="34" s="1"/>
  <c r="G1018" i="34" s="1"/>
  <c r="G1019" i="34" s="1"/>
  <c r="G1020" i="34" s="1"/>
  <c r="G1021" i="34" s="1"/>
  <c r="G1022" i="34" s="1"/>
  <c r="G1023" i="34" s="1"/>
  <c r="G1024" i="34" s="1"/>
  <c r="G1025" i="34" s="1"/>
  <c r="G1026" i="34" s="1"/>
  <c r="G1027" i="34" s="1"/>
  <c r="G1028" i="34" s="1"/>
  <c r="G1029" i="34" s="1"/>
  <c r="G1030" i="34" s="1"/>
  <c r="G1031" i="34" s="1"/>
  <c r="G1032" i="34" s="1"/>
  <c r="G1033" i="34" s="1"/>
  <c r="G1034" i="34" s="1"/>
  <c r="G1035" i="34" s="1"/>
  <c r="G1036" i="34" s="1"/>
  <c r="G1037" i="34" s="1"/>
  <c r="G1038" i="34" s="1"/>
  <c r="G1039" i="34" s="1"/>
  <c r="G1040" i="34" s="1"/>
  <c r="G1041" i="34" s="1"/>
  <c r="G1042" i="34" s="1"/>
  <c r="G1043" i="34" s="1"/>
  <c r="G1044" i="34" s="1"/>
  <c r="G1045" i="34" s="1"/>
  <c r="G1046" i="34" s="1"/>
  <c r="G1047" i="34" s="1"/>
  <c r="G1048" i="34" s="1"/>
  <c r="G1049" i="34" s="1"/>
  <c r="G1050" i="34" s="1"/>
  <c r="G1051" i="34" s="1"/>
  <c r="G1052" i="34" s="1"/>
  <c r="G1053" i="34" s="1"/>
  <c r="G1054" i="34" s="1"/>
  <c r="G1055" i="34" s="1"/>
  <c r="G1056" i="34" s="1"/>
  <c r="G1057" i="34" s="1"/>
  <c r="G1058" i="34" s="1"/>
  <c r="G1059" i="34" s="1"/>
  <c r="G1060" i="34" s="1"/>
  <c r="G1061" i="34" s="1"/>
  <c r="G1062" i="34" s="1"/>
  <c r="G1063" i="34" s="1"/>
  <c r="G1064" i="34" s="1"/>
  <c r="G1065" i="34" s="1"/>
  <c r="G1066" i="34" s="1"/>
  <c r="G1067" i="34" s="1"/>
  <c r="G1068" i="34" s="1"/>
  <c r="G1069" i="34" s="1"/>
  <c r="G1070" i="34" s="1"/>
  <c r="G1071" i="34" s="1"/>
  <c r="G1072" i="34" s="1"/>
  <c r="G1073" i="34" s="1"/>
  <c r="G1074" i="34" s="1"/>
  <c r="G1075" i="34" s="1"/>
  <c r="G1076" i="34" s="1"/>
  <c r="G1077" i="34" s="1"/>
  <c r="G1078" i="34" s="1"/>
  <c r="G1079" i="34" s="1"/>
  <c r="G1080" i="34" s="1"/>
  <c r="G1081" i="34" s="1"/>
  <c r="G1082" i="34" s="1"/>
  <c r="G1083" i="34" s="1"/>
  <c r="G1084" i="34" s="1"/>
  <c r="G1085" i="34" s="1"/>
  <c r="G1086" i="34" s="1"/>
  <c r="G1087" i="34" s="1"/>
  <c r="G1088" i="34" s="1"/>
  <c r="G1089" i="34" s="1"/>
  <c r="G1090" i="34" s="1"/>
  <c r="G1091" i="34" s="1"/>
  <c r="G1092" i="34" s="1"/>
  <c r="G1093" i="34" s="1"/>
  <c r="G1094" i="34" s="1"/>
  <c r="G1095" i="34" s="1"/>
  <c r="G1096" i="34" s="1"/>
  <c r="G1097" i="34" s="1"/>
  <c r="G1098" i="34" s="1"/>
  <c r="G1099" i="34" s="1"/>
  <c r="G1100" i="34" s="1"/>
  <c r="G1101" i="34" s="1"/>
  <c r="G1102" i="34" s="1"/>
  <c r="G1103" i="34" s="1"/>
  <c r="G1104" i="34" s="1"/>
  <c r="G1105" i="34" s="1"/>
  <c r="G1106" i="34" s="1"/>
  <c r="G1107" i="34" s="1"/>
  <c r="G1108" i="34" s="1"/>
  <c r="G1109" i="34" s="1"/>
  <c r="G1110" i="34" s="1"/>
  <c r="G1111" i="34" s="1"/>
  <c r="G1112" i="34" s="1"/>
  <c r="G1113" i="34" s="1"/>
  <c r="G1114" i="34" s="1"/>
  <c r="G1115" i="34" s="1"/>
  <c r="G1116" i="34" s="1"/>
  <c r="G1117" i="34" s="1"/>
  <c r="G1118" i="34" s="1"/>
  <c r="G1119" i="34" s="1"/>
  <c r="G1120" i="34" s="1"/>
  <c r="G1121" i="34" s="1"/>
  <c r="G1122" i="34" s="1"/>
  <c r="G1123" i="34" s="1"/>
  <c r="G1124" i="34" s="1"/>
  <c r="G1125" i="34" s="1"/>
  <c r="G1126" i="34" s="1"/>
  <c r="G1127" i="34" s="1"/>
  <c r="G1128" i="34" s="1"/>
  <c r="G1129" i="34" s="1"/>
  <c r="G1130" i="34" s="1"/>
  <c r="G1131" i="34" s="1"/>
  <c r="G1132" i="34" s="1"/>
  <c r="G1133" i="34" s="1"/>
  <c r="G1134" i="34" s="1"/>
  <c r="G1135" i="34" s="1"/>
  <c r="G1136" i="34" s="1"/>
  <c r="G1137" i="34" s="1"/>
  <c r="G1138" i="34" s="1"/>
  <c r="G1139" i="34" s="1"/>
  <c r="G1140" i="34" s="1"/>
  <c r="G1141" i="34" s="1"/>
  <c r="G1142" i="34" s="1"/>
  <c r="G1143" i="34" s="1"/>
  <c r="G1144" i="34" s="1"/>
  <c r="G1145" i="34" s="1"/>
  <c r="G1146" i="34" s="1"/>
  <c r="G1147" i="34" s="1"/>
  <c r="G1148" i="34" s="1"/>
  <c r="G1149" i="34" s="1"/>
  <c r="G1150" i="34" s="1"/>
  <c r="G1151" i="34" s="1"/>
  <c r="G1152" i="34" s="1"/>
  <c r="G1153" i="34" s="1"/>
  <c r="G1154" i="34" s="1"/>
  <c r="G1155" i="34" s="1"/>
  <c r="G1156" i="34" s="1"/>
  <c r="G1157" i="34" s="1"/>
  <c r="G1158" i="34" s="1"/>
  <c r="G1159" i="34" s="1"/>
  <c r="G1160" i="34" s="1"/>
  <c r="G1161" i="34" s="1"/>
  <c r="G1162" i="34" s="1"/>
  <c r="G1163" i="34" s="1"/>
  <c r="G1164" i="34" s="1"/>
  <c r="G1165" i="34" s="1"/>
  <c r="G1166" i="34" s="1"/>
  <c r="G1167" i="34" s="1"/>
  <c r="G1168" i="34" s="1"/>
  <c r="G1169" i="34" s="1"/>
  <c r="G1170" i="34" s="1"/>
  <c r="G1171" i="34" s="1"/>
  <c r="G1172" i="34" s="1"/>
  <c r="G1173" i="34" s="1"/>
  <c r="G1174" i="34" s="1"/>
  <c r="G1175" i="34" s="1"/>
  <c r="G1176" i="34" s="1"/>
  <c r="G1177" i="34" s="1"/>
  <c r="G1178" i="34" s="1"/>
  <c r="G1179" i="34" s="1"/>
  <c r="G1180" i="34" s="1"/>
  <c r="G1181" i="34" s="1"/>
  <c r="G1182" i="34" s="1"/>
  <c r="G1183" i="34" s="1"/>
  <c r="G1184" i="34" s="1"/>
  <c r="G1185" i="34" s="1"/>
  <c r="G1186" i="34" s="1"/>
  <c r="G1187" i="34" s="1"/>
  <c r="G1188" i="34" s="1"/>
  <c r="G1189" i="34" s="1"/>
  <c r="G1190" i="34" s="1"/>
  <c r="G1191" i="34" s="1"/>
  <c r="G1192" i="34" s="1"/>
  <c r="G1193" i="34" s="1"/>
  <c r="G1194" i="34" s="1"/>
  <c r="G1195" i="34" s="1"/>
  <c r="G1196" i="34" s="1"/>
  <c r="G1197" i="34" s="1"/>
  <c r="G1198" i="34" s="1"/>
  <c r="G1199" i="34" s="1"/>
  <c r="G1200" i="34" s="1"/>
  <c r="G1201" i="34" s="1"/>
  <c r="G1202" i="34" s="1"/>
  <c r="G1203" i="34" s="1"/>
  <c r="G1204" i="34" s="1"/>
  <c r="G1205" i="34" s="1"/>
  <c r="G1206" i="34" s="1"/>
  <c r="G1207" i="34" s="1"/>
  <c r="G1208" i="34" s="1"/>
  <c r="G1209" i="34" s="1"/>
  <c r="G1210" i="34" s="1"/>
  <c r="G1211" i="34" s="1"/>
  <c r="G1212" i="34" s="1"/>
  <c r="G1213" i="34" s="1"/>
  <c r="G1214" i="34" s="1"/>
  <c r="G1215" i="34" s="1"/>
  <c r="G1216" i="34" s="1"/>
  <c r="G1217" i="34" s="1"/>
  <c r="G1218" i="34" s="1"/>
  <c r="G1219" i="34" s="1"/>
  <c r="G1220" i="34" s="1"/>
  <c r="G1221" i="34" s="1"/>
  <c r="G1222" i="34" s="1"/>
  <c r="G1223" i="34" s="1"/>
  <c r="G1224" i="34" s="1"/>
  <c r="G1225" i="34" s="1"/>
  <c r="G1226" i="34" s="1"/>
  <c r="G1227" i="34" s="1"/>
  <c r="G1228" i="34" s="1"/>
  <c r="G1229" i="34" s="1"/>
  <c r="G1230" i="34" s="1"/>
  <c r="G1231" i="34" s="1"/>
  <c r="G1232" i="34" s="1"/>
  <c r="G1233" i="34" s="1"/>
  <c r="G1234" i="34" s="1"/>
  <c r="G1235" i="34" s="1"/>
  <c r="G1236" i="34" s="1"/>
  <c r="G1237" i="34" s="1"/>
  <c r="G1238" i="34" s="1"/>
  <c r="G1239" i="34" s="1"/>
  <c r="G1240" i="34" s="1"/>
  <c r="G1241" i="34" s="1"/>
  <c r="G1242" i="34" s="1"/>
  <c r="G1243" i="34" s="1"/>
  <c r="G1244" i="34" s="1"/>
  <c r="G1245" i="34" s="1"/>
  <c r="G1246" i="34" s="1"/>
  <c r="G1247" i="34" s="1"/>
  <c r="G1248" i="34" s="1"/>
  <c r="G1249" i="34" s="1"/>
  <c r="G1250" i="34" s="1"/>
  <c r="G1251" i="34" s="1"/>
  <c r="G1252" i="34" s="1"/>
  <c r="G1253" i="34" s="1"/>
  <c r="G1254" i="34" s="1"/>
  <c r="G1255" i="34" s="1"/>
  <c r="G1256" i="34" s="1"/>
  <c r="G1257" i="34" s="1"/>
  <c r="G1258" i="34" s="1"/>
  <c r="G1259" i="34" s="1"/>
  <c r="G1260" i="34" s="1"/>
  <c r="G1261" i="34" s="1"/>
  <c r="G1262" i="34" s="1"/>
  <c r="G1263" i="34" s="1"/>
  <c r="G1264" i="34" s="1"/>
  <c r="G1265" i="34" s="1"/>
  <c r="G1266" i="34" s="1"/>
  <c r="G1267" i="34" s="1"/>
  <c r="G1268" i="34" s="1"/>
  <c r="G1269" i="34" s="1"/>
  <c r="G1270" i="34" s="1"/>
  <c r="G1271" i="34" s="1"/>
  <c r="G1272" i="34" s="1"/>
  <c r="G1273" i="34" s="1"/>
  <c r="G1274" i="34" s="1"/>
  <c r="G1275" i="34" s="1"/>
  <c r="G1276" i="34" s="1"/>
  <c r="G1277" i="34" s="1"/>
  <c r="G1278" i="34" s="1"/>
  <c r="G1279" i="34" s="1"/>
  <c r="G1280" i="34" s="1"/>
  <c r="G1281" i="34" s="1"/>
  <c r="G1282" i="34" s="1"/>
  <c r="G1283" i="34" s="1"/>
  <c r="G1284" i="34" s="1"/>
  <c r="G1285" i="34" s="1"/>
  <c r="G1286" i="34" s="1"/>
  <c r="G1287" i="34" s="1"/>
  <c r="G1288" i="34" s="1"/>
  <c r="G1289" i="34" s="1"/>
  <c r="G1290" i="34" s="1"/>
  <c r="G1291" i="34" s="1"/>
  <c r="G1292" i="34" s="1"/>
  <c r="G1293" i="34" s="1"/>
  <c r="G1294" i="34" s="1"/>
  <c r="G1295" i="34" s="1"/>
  <c r="G1296" i="34" s="1"/>
  <c r="G1297" i="34" s="1"/>
  <c r="G1298" i="34" s="1"/>
  <c r="G1299" i="34" s="1"/>
  <c r="G1300" i="34" s="1"/>
  <c r="G1301" i="34" s="1"/>
  <c r="G1302" i="34" s="1"/>
  <c r="G1303" i="34" s="1"/>
  <c r="G1304" i="34" s="1"/>
  <c r="G1305" i="34" s="1"/>
  <c r="G1306" i="34" s="1"/>
  <c r="G1307" i="34" s="1"/>
  <c r="G1308" i="34" s="1"/>
  <c r="G1309" i="34" s="1"/>
  <c r="G1310" i="34" s="1"/>
  <c r="G1311" i="34" s="1"/>
  <c r="G1312" i="34" s="1"/>
  <c r="G1313" i="34" s="1"/>
  <c r="G1314" i="34" s="1"/>
  <c r="G1315" i="34" s="1"/>
  <c r="G1316" i="34" s="1"/>
  <c r="G1317" i="34" s="1"/>
  <c r="G1318" i="34" s="1"/>
  <c r="G1319" i="34" s="1"/>
  <c r="G1320" i="34" s="1"/>
  <c r="G1321" i="34" s="1"/>
  <c r="G1322" i="34" s="1"/>
  <c r="G1323" i="34" s="1"/>
  <c r="G1324" i="34" s="1"/>
  <c r="G1325" i="34" s="1"/>
  <c r="G1326" i="34" s="1"/>
  <c r="G1327" i="34" s="1"/>
  <c r="G1328" i="34" s="1"/>
  <c r="G1329" i="34" s="1"/>
  <c r="G1330" i="34" s="1"/>
  <c r="G1331" i="34" s="1"/>
  <c r="G1332" i="34" s="1"/>
  <c r="G1333" i="34" s="1"/>
  <c r="G1334" i="34" s="1"/>
  <c r="G1335" i="34" s="1"/>
  <c r="G1336" i="34" s="1"/>
  <c r="G1337" i="34" s="1"/>
  <c r="G1338" i="34" s="1"/>
  <c r="G1339" i="34" s="1"/>
  <c r="G1340" i="34" s="1"/>
  <c r="G1341" i="34" s="1"/>
  <c r="G1342" i="34" s="1"/>
  <c r="G1343" i="34" s="1"/>
  <c r="G1344" i="34" s="1"/>
  <c r="G1345" i="34" s="1"/>
  <c r="G1346" i="34" s="1"/>
  <c r="G1347" i="34" s="1"/>
  <c r="G1348" i="34" s="1"/>
  <c r="G1349" i="34" s="1"/>
  <c r="G1350" i="34" s="1"/>
  <c r="G1351" i="34" s="1"/>
  <c r="G1352" i="34" s="1"/>
  <c r="G1353" i="34" s="1"/>
  <c r="G1354" i="34" s="1"/>
  <c r="G1355" i="34" s="1"/>
  <c r="G1356" i="34" s="1"/>
  <c r="G1357" i="34" s="1"/>
  <c r="G1358" i="34" s="1"/>
  <c r="G1359" i="34" s="1"/>
  <c r="G1360" i="34" s="1"/>
  <c r="G1361" i="34" s="1"/>
  <c r="G1362" i="34" s="1"/>
  <c r="G1363" i="34" s="1"/>
  <c r="G1364" i="34" s="1"/>
  <c r="G1365" i="34" s="1"/>
  <c r="G1366" i="34" s="1"/>
  <c r="G1367" i="34" s="1"/>
  <c r="G1368" i="34" s="1"/>
  <c r="G1369" i="34" s="1"/>
  <c r="G1370" i="34" s="1"/>
  <c r="G1371" i="34" s="1"/>
  <c r="G1372" i="34" s="1"/>
  <c r="G1373" i="34" s="1"/>
  <c r="G1374" i="34" s="1"/>
  <c r="G1375" i="34" s="1"/>
  <c r="G1376" i="34" s="1"/>
  <c r="G1377" i="34" s="1"/>
  <c r="G1378" i="34" s="1"/>
  <c r="G1379" i="34" s="1"/>
  <c r="G1380" i="34" s="1"/>
  <c r="G1381" i="34" s="1"/>
  <c r="G1382" i="34" s="1"/>
  <c r="G1383" i="34" s="1"/>
  <c r="G1384" i="34" s="1"/>
  <c r="G1385" i="34" s="1"/>
  <c r="G1386" i="34" s="1"/>
  <c r="G1387" i="34" s="1"/>
  <c r="G1388" i="34" s="1"/>
  <c r="G1389" i="34" s="1"/>
  <c r="G1390" i="34" s="1"/>
  <c r="G1391" i="34" s="1"/>
  <c r="G1392" i="34" s="1"/>
  <c r="G1393" i="34" s="1"/>
  <c r="G1394" i="34" s="1"/>
  <c r="G1395" i="34" s="1"/>
  <c r="G1396" i="34" s="1"/>
  <c r="G1397" i="34" s="1"/>
  <c r="G1398" i="34" s="1"/>
  <c r="G1399" i="34" s="1"/>
  <c r="G1400" i="34" s="1"/>
  <c r="G1401" i="34" s="1"/>
  <c r="G1402" i="34" s="1"/>
  <c r="G1403" i="34" s="1"/>
  <c r="G1404" i="34" s="1"/>
  <c r="G1405" i="34" s="1"/>
  <c r="G1406" i="34" s="1"/>
  <c r="G1407" i="34" s="1"/>
  <c r="G1408" i="34" s="1"/>
  <c r="G1409" i="34" s="1"/>
  <c r="G1410" i="34" s="1"/>
  <c r="G1411" i="34" s="1"/>
  <c r="G1412" i="34" s="1"/>
  <c r="G1413" i="34" s="1"/>
  <c r="G1414" i="34" s="1"/>
  <c r="G1415" i="34" s="1"/>
  <c r="G1416" i="34" s="1"/>
  <c r="G1417" i="34" s="1"/>
  <c r="G1418" i="34" s="1"/>
  <c r="G1419" i="34" s="1"/>
  <c r="G1420" i="34" s="1"/>
  <c r="G1421" i="34" s="1"/>
  <c r="G1422" i="34" s="1"/>
  <c r="G1423" i="34" s="1"/>
  <c r="G1424" i="34" s="1"/>
  <c r="G1425" i="34" s="1"/>
  <c r="G1426" i="34" s="1"/>
  <c r="G1427" i="34" s="1"/>
  <c r="G1428" i="34" s="1"/>
  <c r="G1429" i="34" s="1"/>
  <c r="G1430" i="34" s="1"/>
  <c r="G1431" i="34" s="1"/>
  <c r="G1432" i="34" s="1"/>
  <c r="G1433" i="34" s="1"/>
  <c r="G1434" i="34" s="1"/>
  <c r="G1435" i="34" s="1"/>
  <c r="G1436" i="34" s="1"/>
  <c r="G1437" i="34" s="1"/>
  <c r="G1438" i="34" s="1"/>
  <c r="G1439" i="34" s="1"/>
  <c r="G1440" i="34" s="1"/>
  <c r="G1441" i="34" s="1"/>
  <c r="G1442" i="34" s="1"/>
  <c r="G1443" i="34" s="1"/>
  <c r="G1444" i="34" s="1"/>
  <c r="G1445" i="34" s="1"/>
  <c r="G1446" i="34" s="1"/>
  <c r="G1447" i="34" s="1"/>
  <c r="G1448" i="34" s="1"/>
  <c r="G1449" i="34" s="1"/>
  <c r="G1450" i="34" s="1"/>
  <c r="G1451" i="34" s="1"/>
  <c r="G1452" i="34" s="1"/>
  <c r="G1453" i="34" s="1"/>
  <c r="G1454" i="34" s="1"/>
  <c r="G1455" i="34" s="1"/>
  <c r="G1456" i="34" s="1"/>
  <c r="G1457" i="34" s="1"/>
  <c r="G1458" i="34" s="1"/>
  <c r="G1459" i="34" s="1"/>
  <c r="G1460" i="34" s="1"/>
  <c r="G1461" i="34" s="1"/>
  <c r="G1462" i="34" s="1"/>
  <c r="G1463" i="34" s="1"/>
  <c r="G1464" i="34" s="1"/>
  <c r="G1465" i="34" s="1"/>
  <c r="G1466" i="34" s="1"/>
  <c r="G1467" i="34" s="1"/>
  <c r="G1468" i="34" s="1"/>
  <c r="G1469" i="34" s="1"/>
  <c r="G1470" i="34" s="1"/>
  <c r="G1471" i="34" s="1"/>
  <c r="G1472" i="34" s="1"/>
  <c r="G1473" i="34" s="1"/>
  <c r="G1474" i="34" s="1"/>
  <c r="G1475" i="34" s="1"/>
  <c r="G1476" i="34" s="1"/>
  <c r="G1477" i="34" s="1"/>
  <c r="G1478" i="34" s="1"/>
  <c r="G1479" i="34" s="1"/>
  <c r="G1480" i="34" s="1"/>
  <c r="G1481" i="34" s="1"/>
  <c r="G1482" i="34" s="1"/>
  <c r="G1483" i="34" s="1"/>
  <c r="G1484" i="34" s="1"/>
  <c r="G1485" i="34" s="1"/>
  <c r="G1486" i="34" s="1"/>
  <c r="G1487" i="34" s="1"/>
  <c r="G1488" i="34" s="1"/>
  <c r="G1489" i="34" s="1"/>
  <c r="G1490" i="34" s="1"/>
  <c r="G1491" i="34" s="1"/>
  <c r="G1492" i="34" s="1"/>
  <c r="G1493" i="34" s="1"/>
  <c r="G1494" i="34" s="1"/>
  <c r="G1495" i="34" s="1"/>
  <c r="G1496" i="34" s="1"/>
  <c r="G1497" i="34" s="1"/>
  <c r="G1498" i="34" s="1"/>
  <c r="G1499" i="34" s="1"/>
  <c r="G1500" i="34" s="1"/>
  <c r="G1501" i="34" s="1"/>
  <c r="G1502" i="34" s="1"/>
  <c r="G1503" i="34" s="1"/>
  <c r="G1504" i="34" s="1"/>
  <c r="G1505" i="34" s="1"/>
  <c r="G1506" i="34" s="1"/>
  <c r="G1507" i="34" s="1"/>
  <c r="G1508" i="34" s="1"/>
  <c r="G1509" i="34" s="1"/>
  <c r="G1510" i="34" s="1"/>
  <c r="G1511" i="34" s="1"/>
  <c r="G1512" i="34" s="1"/>
  <c r="G1513" i="34" s="1"/>
  <c r="G1514" i="34" s="1"/>
  <c r="G1515" i="34" s="1"/>
  <c r="G1516" i="34" s="1"/>
  <c r="G1517" i="34" s="1"/>
  <c r="G1518" i="34" s="1"/>
  <c r="G1519" i="34" s="1"/>
  <c r="G1520" i="34" s="1"/>
  <c r="G1521" i="34" s="1"/>
  <c r="G1522" i="34" s="1"/>
  <c r="G1523" i="34" s="1"/>
  <c r="G1524" i="34" s="1"/>
  <c r="G1525" i="34" s="1"/>
  <c r="G1526" i="34" s="1"/>
  <c r="G1527" i="34" s="1"/>
  <c r="G1528" i="34" s="1"/>
  <c r="G1529" i="34" s="1"/>
  <c r="G1530" i="34" s="1"/>
  <c r="G1531" i="34" s="1"/>
  <c r="G1532" i="34" s="1"/>
  <c r="G1533" i="34" s="1"/>
  <c r="G1534" i="34" s="1"/>
  <c r="G1535" i="34" s="1"/>
  <c r="G1536" i="34" s="1"/>
  <c r="G1537" i="34" s="1"/>
  <c r="G1538" i="34" s="1"/>
  <c r="G1539" i="34" s="1"/>
  <c r="G1540" i="34" s="1"/>
  <c r="G1541" i="34" s="1"/>
  <c r="G1542" i="34" s="1"/>
  <c r="G1543" i="34" s="1"/>
  <c r="G1544" i="34" s="1"/>
  <c r="G1545" i="34" s="1"/>
  <c r="G1546" i="34" s="1"/>
  <c r="G1547" i="34" s="1"/>
  <c r="G1548" i="34" s="1"/>
  <c r="G1549" i="34" s="1"/>
  <c r="G1550" i="34" s="1"/>
  <c r="G1551" i="34" s="1"/>
  <c r="G1552" i="34" s="1"/>
  <c r="G1553" i="34" s="1"/>
  <c r="G1554" i="34" s="1"/>
  <c r="G1555" i="34" s="1"/>
  <c r="G1556" i="34" s="1"/>
  <c r="G1557" i="34" s="1"/>
  <c r="G1558" i="34" s="1"/>
  <c r="G1559" i="34" s="1"/>
  <c r="G1560" i="34" s="1"/>
  <c r="G1561" i="34" s="1"/>
  <c r="G1562" i="34" s="1"/>
  <c r="G1563" i="34" s="1"/>
  <c r="G1564" i="34" s="1"/>
  <c r="G1565" i="34" s="1"/>
  <c r="G1566" i="34" s="1"/>
  <c r="G1567" i="34" s="1"/>
  <c r="G1568" i="34" s="1"/>
  <c r="G1569" i="34" s="1"/>
  <c r="G1570" i="34" s="1"/>
  <c r="G1571" i="34" s="1"/>
  <c r="G1572" i="34" s="1"/>
  <c r="G1573" i="34" s="1"/>
  <c r="G1574" i="34" s="1"/>
  <c r="G1575" i="34" s="1"/>
  <c r="G1576" i="34" s="1"/>
  <c r="G1577" i="34" s="1"/>
  <c r="G1578" i="34" s="1"/>
  <c r="G1579" i="34" s="1"/>
  <c r="G1580" i="34" s="1"/>
  <c r="G1581" i="34" s="1"/>
  <c r="G1582" i="34" s="1"/>
  <c r="G1583" i="34" s="1"/>
  <c r="G1584" i="34" s="1"/>
  <c r="G1585" i="34" s="1"/>
  <c r="G1586" i="34" s="1"/>
  <c r="G1587" i="34" s="1"/>
  <c r="G1588" i="34" s="1"/>
  <c r="G1589" i="34" s="1"/>
  <c r="G1590" i="34" s="1"/>
  <c r="G1591" i="34" s="1"/>
  <c r="G1592" i="34" s="1"/>
  <c r="G1593" i="34" s="1"/>
  <c r="G1594" i="34" s="1"/>
  <c r="G1595" i="34" s="1"/>
  <c r="G1596" i="34" s="1"/>
  <c r="G1597" i="34" s="1"/>
  <c r="G1598" i="34" s="1"/>
  <c r="G1599" i="34" s="1"/>
  <c r="G1600" i="34" s="1"/>
  <c r="G1601" i="34" s="1"/>
  <c r="G1602" i="34" s="1"/>
  <c r="G1603" i="34" s="1"/>
  <c r="G1604" i="34" s="1"/>
  <c r="G1605" i="34" s="1"/>
  <c r="G1606" i="34" s="1"/>
  <c r="G1607" i="34" s="1"/>
  <c r="G1608" i="34" s="1"/>
  <c r="G1609" i="34" s="1"/>
  <c r="G1610" i="34" s="1"/>
  <c r="G1611" i="34" s="1"/>
  <c r="G1612" i="34" s="1"/>
  <c r="G1613" i="34" s="1"/>
  <c r="G1614" i="34" s="1"/>
  <c r="G1615" i="34" s="1"/>
  <c r="G1616" i="34" s="1"/>
  <c r="G1617" i="34" s="1"/>
  <c r="G1618" i="34" s="1"/>
  <c r="G1619" i="34" s="1"/>
  <c r="G1620" i="34" s="1"/>
  <c r="G1621" i="34" s="1"/>
  <c r="G1622" i="34" s="1"/>
  <c r="G1623" i="34" s="1"/>
  <c r="G1624" i="34" s="1"/>
  <c r="G1625" i="34" s="1"/>
  <c r="G1626" i="34" s="1"/>
  <c r="G1627" i="34" s="1"/>
  <c r="G1628" i="34" s="1"/>
  <c r="G1629" i="34" s="1"/>
  <c r="G1630" i="34" s="1"/>
  <c r="G1631" i="34" s="1"/>
  <c r="G1632" i="34" s="1"/>
  <c r="G1633" i="34" s="1"/>
  <c r="G1634" i="34" s="1"/>
  <c r="G1635" i="34" s="1"/>
  <c r="G1636" i="34" s="1"/>
  <c r="G1637" i="34" s="1"/>
  <c r="G1638" i="34" s="1"/>
  <c r="G1639" i="34" s="1"/>
  <c r="G1640" i="34" s="1"/>
  <c r="G1641" i="34" s="1"/>
  <c r="G1642" i="34" s="1"/>
  <c r="G1643" i="34" s="1"/>
  <c r="G1644" i="34" s="1"/>
  <c r="G1645" i="34" s="1"/>
  <c r="G1646" i="34" s="1"/>
  <c r="G1647" i="34" s="1"/>
  <c r="G1648" i="34" s="1"/>
  <c r="G1649" i="34" s="1"/>
  <c r="G1650" i="34" s="1"/>
  <c r="G1651" i="34" s="1"/>
  <c r="G1652" i="34" s="1"/>
  <c r="G1653" i="34" s="1"/>
  <c r="G1654" i="34" s="1"/>
  <c r="G1655" i="34" s="1"/>
  <c r="G1656" i="34" s="1"/>
  <c r="G1657" i="34" s="1"/>
  <c r="G1658" i="34" s="1"/>
  <c r="G1659" i="34" s="1"/>
  <c r="G1660" i="34" s="1"/>
  <c r="G1661" i="34" s="1"/>
  <c r="G1662" i="34" s="1"/>
  <c r="G1663" i="34" s="1"/>
  <c r="G1664" i="34" s="1"/>
  <c r="G1665" i="34" s="1"/>
  <c r="G1666" i="34" s="1"/>
  <c r="G1667" i="34" s="1"/>
  <c r="G1668" i="34" s="1"/>
  <c r="G1669" i="34" s="1"/>
  <c r="G1670" i="34" s="1"/>
  <c r="G1671" i="34" s="1"/>
  <c r="G1672" i="34" s="1"/>
  <c r="G1673" i="34" s="1"/>
  <c r="G1674" i="34" s="1"/>
  <c r="G1675" i="34" s="1"/>
  <c r="G1676" i="34" s="1"/>
  <c r="G1677" i="34" s="1"/>
  <c r="G1678" i="34" s="1"/>
  <c r="G1679" i="34" s="1"/>
  <c r="G1680" i="34" s="1"/>
  <c r="G1681" i="34" s="1"/>
  <c r="G1682" i="34" s="1"/>
  <c r="G1683" i="34" s="1"/>
  <c r="G1684" i="34" s="1"/>
  <c r="G1685" i="34" s="1"/>
  <c r="G1686" i="34" s="1"/>
  <c r="G1687" i="34" s="1"/>
  <c r="G1688" i="34" s="1"/>
  <c r="G1689" i="34" s="1"/>
  <c r="G1690" i="34" s="1"/>
  <c r="G1691" i="34" s="1"/>
  <c r="G1692" i="34" s="1"/>
  <c r="G1693" i="34" s="1"/>
  <c r="G1694" i="34" s="1"/>
  <c r="G1695" i="34" s="1"/>
  <c r="G1696" i="34" s="1"/>
  <c r="G1697" i="34" s="1"/>
  <c r="G1698" i="34" s="1"/>
  <c r="G1699" i="34" s="1"/>
  <c r="G1700" i="34" s="1"/>
  <c r="G1701" i="34" s="1"/>
  <c r="G1702" i="34" s="1"/>
  <c r="G1703" i="34" s="1"/>
  <c r="G1704" i="34" s="1"/>
  <c r="G1705" i="34" s="1"/>
  <c r="G1706" i="34" s="1"/>
  <c r="G1707" i="34" s="1"/>
  <c r="G1708" i="34" s="1"/>
  <c r="G1709" i="34" s="1"/>
  <c r="G1710" i="34" s="1"/>
  <c r="G1711" i="34" s="1"/>
  <c r="G1712" i="34" s="1"/>
  <c r="G1713" i="34" s="1"/>
  <c r="G1714" i="34" s="1"/>
  <c r="G1715" i="34" s="1"/>
  <c r="G1716" i="34" s="1"/>
  <c r="G1717" i="34" s="1"/>
  <c r="G1718" i="34" s="1"/>
  <c r="G1719" i="34" s="1"/>
  <c r="G1720" i="34" s="1"/>
  <c r="G1721" i="34" s="1"/>
  <c r="G1722" i="34" s="1"/>
  <c r="G1723" i="34" s="1"/>
  <c r="G1724" i="34" s="1"/>
  <c r="G1725" i="34" s="1"/>
  <c r="G1726" i="34" s="1"/>
  <c r="G1727" i="34" s="1"/>
  <c r="G1728" i="34" s="1"/>
  <c r="G1729" i="34" s="1"/>
  <c r="G1730" i="34" s="1"/>
  <c r="G1731" i="34" s="1"/>
  <c r="G1732" i="34" s="1"/>
  <c r="G1733" i="34" s="1"/>
  <c r="G1734" i="34" s="1"/>
  <c r="G1735" i="34" s="1"/>
  <c r="G1736" i="34" s="1"/>
  <c r="G1737" i="34" s="1"/>
  <c r="G1738" i="34" s="1"/>
  <c r="G1739" i="34" s="1"/>
  <c r="G1740" i="34" s="1"/>
  <c r="G1741" i="34" s="1"/>
  <c r="G1742" i="34" s="1"/>
  <c r="G1743" i="34" s="1"/>
  <c r="G1744" i="34" s="1"/>
  <c r="G1745" i="34" s="1"/>
  <c r="G1746" i="34" s="1"/>
  <c r="G1747" i="34" s="1"/>
  <c r="G1748" i="34" s="1"/>
  <c r="G1749" i="34" s="1"/>
  <c r="G1750" i="34" s="1"/>
  <c r="G1751" i="34" s="1"/>
  <c r="G1752" i="34" s="1"/>
  <c r="G1753" i="34" s="1"/>
  <c r="G1754" i="34" s="1"/>
  <c r="G1755" i="34" s="1"/>
  <c r="G1756" i="34" s="1"/>
  <c r="G1757" i="34" s="1"/>
  <c r="G1758" i="34" s="1"/>
  <c r="G1759" i="34" s="1"/>
  <c r="G1760" i="34" s="1"/>
  <c r="G1761" i="34" s="1"/>
  <c r="G1762" i="34" s="1"/>
  <c r="G1763" i="34" s="1"/>
  <c r="G1764" i="34" s="1"/>
  <c r="G1765" i="34" s="1"/>
  <c r="G1766" i="34" s="1"/>
  <c r="G1767" i="34" s="1"/>
  <c r="G1768" i="34" s="1"/>
  <c r="G1769" i="34" s="1"/>
  <c r="G1770" i="34" s="1"/>
  <c r="G1771" i="34" s="1"/>
  <c r="G1772" i="34" s="1"/>
  <c r="G1773" i="34" s="1"/>
  <c r="G1774" i="34" s="1"/>
  <c r="G1775" i="34" s="1"/>
  <c r="G1776" i="34" s="1"/>
  <c r="G1777" i="34" s="1"/>
  <c r="G1778" i="34" s="1"/>
  <c r="G1779" i="34" s="1"/>
  <c r="G1780" i="34" s="1"/>
  <c r="G1781" i="34" s="1"/>
  <c r="G1782" i="34" s="1"/>
  <c r="G1783" i="34" s="1"/>
  <c r="G1784" i="34" s="1"/>
  <c r="G1785" i="34" s="1"/>
  <c r="G1786" i="34" s="1"/>
  <c r="G1787" i="34" s="1"/>
  <c r="G1788" i="34" s="1"/>
  <c r="G1789" i="34" s="1"/>
  <c r="G1790" i="34" s="1"/>
  <c r="G1791" i="34" s="1"/>
  <c r="G1792" i="34" s="1"/>
  <c r="G1793" i="34" s="1"/>
  <c r="G1794" i="34" s="1"/>
  <c r="G1795" i="34" s="1"/>
  <c r="G1796" i="34" s="1"/>
  <c r="G1797" i="34" s="1"/>
  <c r="G1798" i="34" s="1"/>
  <c r="G1799" i="34" s="1"/>
  <c r="G1800" i="34" s="1"/>
  <c r="G1801" i="34" s="1"/>
  <c r="G1802" i="34" s="1"/>
  <c r="G1803" i="34" s="1"/>
  <c r="G1804" i="34" s="1"/>
  <c r="G1805" i="34" s="1"/>
  <c r="G1806" i="34" s="1"/>
  <c r="G1807" i="34" s="1"/>
  <c r="G1808" i="34" s="1"/>
  <c r="G1809" i="34" s="1"/>
  <c r="G1810" i="34" s="1"/>
  <c r="G1811" i="34" s="1"/>
  <c r="G1812" i="34" s="1"/>
  <c r="G1813" i="34" s="1"/>
  <c r="G1814" i="34" s="1"/>
  <c r="G1815" i="34" s="1"/>
  <c r="G1816" i="34" s="1"/>
  <c r="G1817" i="34" s="1"/>
  <c r="G1818" i="34" s="1"/>
  <c r="G1819" i="34" s="1"/>
  <c r="G1820" i="34" s="1"/>
  <c r="G1821" i="34" s="1"/>
  <c r="G1822" i="34" s="1"/>
  <c r="G1823" i="34" s="1"/>
  <c r="G1824" i="34" s="1"/>
  <c r="G1825" i="34" s="1"/>
  <c r="G1826" i="34" s="1"/>
  <c r="G1827" i="34" s="1"/>
  <c r="G1828" i="34" s="1"/>
  <c r="G1829" i="34" s="1"/>
  <c r="G1830" i="34" s="1"/>
  <c r="G1831" i="34" s="1"/>
  <c r="G1832" i="34" s="1"/>
  <c r="G1833" i="34" s="1"/>
  <c r="G1834" i="34" s="1"/>
  <c r="G1835" i="34" s="1"/>
  <c r="G1836" i="34" s="1"/>
  <c r="G1837" i="34" s="1"/>
  <c r="G1838" i="34" s="1"/>
  <c r="G1839" i="34" s="1"/>
  <c r="G1840" i="34" s="1"/>
  <c r="G1841" i="34" s="1"/>
  <c r="G1842" i="34" s="1"/>
  <c r="G1843" i="34" s="1"/>
  <c r="G1844" i="34" s="1"/>
  <c r="G1845" i="34" s="1"/>
  <c r="G1846" i="34" s="1"/>
  <c r="G1847" i="34" s="1"/>
  <c r="G1848" i="34" s="1"/>
  <c r="G1849" i="34" s="1"/>
  <c r="G1850" i="34" s="1"/>
  <c r="G1851" i="34" s="1"/>
  <c r="G1852" i="34" s="1"/>
  <c r="G1853" i="34" s="1"/>
  <c r="G1854" i="34" s="1"/>
  <c r="G1855" i="34" s="1"/>
  <c r="G1856" i="34" s="1"/>
  <c r="G1857" i="34" s="1"/>
  <c r="G1858" i="34" s="1"/>
  <c r="G1859" i="34" s="1"/>
  <c r="G1860" i="34" s="1"/>
  <c r="G1861" i="34" s="1"/>
  <c r="G1862" i="34" s="1"/>
  <c r="G1863" i="34" s="1"/>
  <c r="G1864" i="34" s="1"/>
  <c r="G1865" i="34" s="1"/>
  <c r="G1866" i="34" s="1"/>
  <c r="G1867" i="34" s="1"/>
  <c r="G1868" i="34" s="1"/>
  <c r="G1869" i="34" s="1"/>
  <c r="G1870" i="34" s="1"/>
  <c r="G1871" i="34" s="1"/>
  <c r="G1872" i="34" s="1"/>
  <c r="G1873" i="34" s="1"/>
  <c r="G1874" i="34" s="1"/>
  <c r="G1875" i="34" s="1"/>
  <c r="G1876" i="34" s="1"/>
  <c r="G1877" i="34" s="1"/>
  <c r="G1878" i="34" s="1"/>
  <c r="G1879" i="34" s="1"/>
  <c r="G1880" i="34" s="1"/>
  <c r="G1881" i="34" s="1"/>
  <c r="G1882" i="34" s="1"/>
  <c r="G1883" i="34" s="1"/>
  <c r="G1884" i="34" s="1"/>
  <c r="G1885" i="34" s="1"/>
  <c r="G1886" i="34" s="1"/>
  <c r="G1887" i="34" s="1"/>
  <c r="G1888" i="34" s="1"/>
  <c r="G1889" i="34" s="1"/>
  <c r="G1890" i="34" s="1"/>
  <c r="G1891" i="34" s="1"/>
  <c r="G1892" i="34" s="1"/>
  <c r="G1893" i="34" s="1"/>
  <c r="G1894" i="34" s="1"/>
  <c r="G1895" i="34" s="1"/>
  <c r="G1896" i="34" s="1"/>
  <c r="G1897" i="34" s="1"/>
  <c r="G1898" i="34" s="1"/>
  <c r="G1899" i="34" s="1"/>
  <c r="G1900" i="34" s="1"/>
  <c r="G1901" i="34" s="1"/>
  <c r="G1902" i="34" s="1"/>
  <c r="G1903" i="34" s="1"/>
  <c r="G1904" i="34" s="1"/>
  <c r="G1905" i="34" s="1"/>
  <c r="G1906" i="34" s="1"/>
  <c r="G1907" i="34" s="1"/>
  <c r="G1908" i="34" s="1"/>
  <c r="G1909" i="34" s="1"/>
  <c r="G1910" i="34" s="1"/>
  <c r="G1911" i="34" s="1"/>
  <c r="G1912" i="34" s="1"/>
  <c r="G1913" i="34" s="1"/>
  <c r="G1914" i="34" s="1"/>
  <c r="G1915" i="34" s="1"/>
  <c r="G1916" i="34" s="1"/>
  <c r="G1917" i="34" s="1"/>
  <c r="G1918" i="34" s="1"/>
  <c r="G1919" i="34" s="1"/>
  <c r="G1920" i="34" s="1"/>
  <c r="G1921" i="34" s="1"/>
  <c r="G1922" i="34" s="1"/>
  <c r="G1923" i="34" s="1"/>
  <c r="G1924" i="34" s="1"/>
  <c r="G1925" i="34" s="1"/>
  <c r="G1926" i="34" s="1"/>
  <c r="G1927" i="34" s="1"/>
  <c r="G1928" i="34" s="1"/>
  <c r="G1929" i="34" s="1"/>
  <c r="G1930" i="34" s="1"/>
  <c r="G1931" i="34" s="1"/>
  <c r="G1932" i="34" s="1"/>
  <c r="G1933" i="34" s="1"/>
  <c r="G1934" i="34" s="1"/>
  <c r="G1935" i="34" s="1"/>
  <c r="G1936" i="34" s="1"/>
  <c r="G1937" i="34" s="1"/>
  <c r="G1938" i="34" s="1"/>
  <c r="G1939" i="34" s="1"/>
  <c r="G1940" i="34" s="1"/>
  <c r="G1941" i="34" s="1"/>
  <c r="G1942" i="34" s="1"/>
  <c r="G1943" i="34" s="1"/>
  <c r="G1944" i="34" s="1"/>
  <c r="G1945" i="34" s="1"/>
  <c r="G1946" i="34" s="1"/>
  <c r="G1947" i="34" s="1"/>
  <c r="G1948" i="34" s="1"/>
  <c r="G1949" i="34" s="1"/>
  <c r="G1950" i="34" s="1"/>
  <c r="G1951" i="34" s="1"/>
  <c r="G1952" i="34" s="1"/>
  <c r="G1953" i="34" s="1"/>
  <c r="G1954" i="34" s="1"/>
  <c r="G1955" i="34" s="1"/>
  <c r="G1956" i="34" s="1"/>
  <c r="G1957" i="34" s="1"/>
  <c r="G1958" i="34" s="1"/>
  <c r="G1959" i="34" s="1"/>
  <c r="G1960" i="34" s="1"/>
  <c r="G1961" i="34" s="1"/>
  <c r="G1962" i="34" s="1"/>
  <c r="G1963" i="34" s="1"/>
  <c r="G1964" i="34" s="1"/>
  <c r="G1965" i="34" s="1"/>
  <c r="G1966" i="34" s="1"/>
  <c r="G1967" i="34" s="1"/>
  <c r="G1968" i="34" s="1"/>
  <c r="G1969" i="34" s="1"/>
  <c r="G1970" i="34" s="1"/>
  <c r="G1971" i="34" s="1"/>
  <c r="G1972" i="34" s="1"/>
  <c r="G1973" i="34" s="1"/>
  <c r="G1974" i="34" s="1"/>
  <c r="G1975" i="34" s="1"/>
  <c r="G1976" i="34" s="1"/>
  <c r="G1977" i="34" s="1"/>
  <c r="G1978" i="34" s="1"/>
  <c r="G1979" i="34" s="1"/>
  <c r="G1980" i="34" s="1"/>
  <c r="G1981" i="34" s="1"/>
  <c r="G1982" i="34" s="1"/>
  <c r="G1983" i="34" s="1"/>
  <c r="G1984" i="34" s="1"/>
  <c r="G1985" i="34" s="1"/>
  <c r="G1986" i="34" s="1"/>
  <c r="G1987" i="34" s="1"/>
  <c r="G1988" i="34" s="1"/>
  <c r="G1989" i="34" s="1"/>
  <c r="G1990" i="34" s="1"/>
  <c r="G1991" i="34" s="1"/>
  <c r="G1992" i="34" s="1"/>
  <c r="G1993" i="34" s="1"/>
  <c r="G1994" i="34" s="1"/>
  <c r="G1995" i="34" s="1"/>
  <c r="G1996" i="34" s="1"/>
  <c r="G1997" i="34" s="1"/>
  <c r="G1998" i="34" s="1"/>
  <c r="G1999" i="34" s="1"/>
  <c r="G2000" i="34" s="1"/>
  <c r="G2001" i="34" s="1"/>
  <c r="G2002" i="34" s="1"/>
  <c r="G2003" i="34" s="1"/>
  <c r="G2004" i="34" s="1"/>
  <c r="G2005" i="34" s="1"/>
  <c r="G2006" i="34" s="1"/>
  <c r="G2007" i="34" s="1"/>
  <c r="G2008" i="34" s="1"/>
  <c r="G2009" i="34" s="1"/>
  <c r="G2010" i="34" s="1"/>
  <c r="G2011" i="34" s="1"/>
  <c r="G2012" i="34" s="1"/>
  <c r="G2013" i="34" s="1"/>
  <c r="G2014" i="34" s="1"/>
  <c r="G2015" i="34" s="1"/>
  <c r="G2016" i="34" s="1"/>
  <c r="G2017" i="34" s="1"/>
  <c r="G2018" i="34" s="1"/>
  <c r="G2019" i="34" s="1"/>
  <c r="G2020" i="34" s="1"/>
  <c r="G2021" i="34" s="1"/>
  <c r="G2022" i="34" s="1"/>
  <c r="G2023" i="34" s="1"/>
  <c r="G2024" i="34" s="1"/>
  <c r="G2025" i="34" s="1"/>
  <c r="G2026" i="34" s="1"/>
  <c r="G2027" i="34" s="1"/>
  <c r="G2028" i="34" s="1"/>
  <c r="G2029" i="34" s="1"/>
  <c r="G2030" i="34" s="1"/>
  <c r="G2031" i="34" s="1"/>
  <c r="G2032" i="34" s="1"/>
  <c r="G2033" i="34" s="1"/>
  <c r="G2034" i="34" s="1"/>
  <c r="G2035" i="34" s="1"/>
  <c r="G2036" i="34" s="1"/>
  <c r="G2037" i="34" s="1"/>
  <c r="G2038" i="34" s="1"/>
  <c r="G2039" i="34" s="1"/>
  <c r="G2040" i="34" s="1"/>
  <c r="G2041" i="34" s="1"/>
  <c r="G2042" i="34" s="1"/>
  <c r="G2043" i="34" s="1"/>
  <c r="G2044" i="34" s="1"/>
  <c r="G2045" i="34" s="1"/>
  <c r="G2046" i="34" s="1"/>
  <c r="G2047" i="34" s="1"/>
  <c r="G2048" i="34" s="1"/>
  <c r="G2049" i="34" s="1"/>
  <c r="G2050" i="34" s="1"/>
  <c r="G2051" i="34" s="1"/>
  <c r="G2052" i="34" s="1"/>
  <c r="G2053" i="34" s="1"/>
  <c r="G2054" i="34" s="1"/>
  <c r="G2055" i="34" s="1"/>
  <c r="G2056" i="34" s="1"/>
  <c r="G2057" i="34" s="1"/>
  <c r="G2058" i="34" s="1"/>
  <c r="G2059" i="34" s="1"/>
  <c r="G2060" i="34" s="1"/>
  <c r="G2061" i="34" s="1"/>
  <c r="G2062" i="34" s="1"/>
  <c r="G2063" i="34" s="1"/>
  <c r="G2064" i="34" s="1"/>
  <c r="G2065" i="34" s="1"/>
  <c r="G2066" i="34" s="1"/>
  <c r="G2067" i="34" s="1"/>
  <c r="G2068" i="34" s="1"/>
  <c r="G2069" i="34" s="1"/>
  <c r="G2070" i="34" s="1"/>
  <c r="G2071" i="34" s="1"/>
  <c r="G2072" i="34" s="1"/>
  <c r="G2073" i="34" s="1"/>
  <c r="G2074" i="34" s="1"/>
  <c r="G2075" i="34" s="1"/>
  <c r="G2076" i="34" s="1"/>
  <c r="G2077" i="34" s="1"/>
  <c r="G2078" i="34" s="1"/>
  <c r="G2079" i="34" s="1"/>
  <c r="G2080" i="34" s="1"/>
  <c r="G2081" i="34" s="1"/>
  <c r="G2082" i="34" s="1"/>
  <c r="G2083" i="34" s="1"/>
  <c r="G2084" i="34" s="1"/>
  <c r="G2085" i="34" s="1"/>
  <c r="G2086" i="34" s="1"/>
  <c r="G2087" i="34" s="1"/>
  <c r="G2088" i="34" s="1"/>
  <c r="G2089" i="34" s="1"/>
  <c r="G2090" i="34" s="1"/>
  <c r="G2091" i="34" s="1"/>
  <c r="G2092" i="34" s="1"/>
  <c r="G2093" i="34" s="1"/>
  <c r="G2094" i="34" s="1"/>
  <c r="G2095" i="34" s="1"/>
  <c r="G2096" i="34" s="1"/>
  <c r="G2097" i="34" s="1"/>
  <c r="G2098" i="34" s="1"/>
  <c r="G2099" i="34" s="1"/>
  <c r="G2100" i="34" s="1"/>
  <c r="G2101" i="34" s="1"/>
  <c r="G2102" i="34" s="1"/>
  <c r="G2103" i="34" s="1"/>
  <c r="G2104" i="34" s="1"/>
  <c r="G2105" i="34" s="1"/>
  <c r="G2106" i="34" s="1"/>
  <c r="G2107" i="34" s="1"/>
  <c r="G2108" i="34" s="1"/>
  <c r="G2109" i="34" s="1"/>
  <c r="G2110" i="34" s="1"/>
  <c r="G2111" i="34" s="1"/>
  <c r="G2112" i="34" s="1"/>
  <c r="G2113" i="34" s="1"/>
  <c r="G2114" i="34" s="1"/>
  <c r="G2115" i="34" s="1"/>
  <c r="G2116" i="34" s="1"/>
  <c r="G2117" i="34" s="1"/>
  <c r="G2118" i="34" s="1"/>
  <c r="G2119" i="34" s="1"/>
  <c r="G2120" i="34" s="1"/>
  <c r="G2121" i="34" s="1"/>
  <c r="G2122" i="34" s="1"/>
  <c r="G2123" i="34" s="1"/>
  <c r="G2124" i="34" s="1"/>
  <c r="G2125" i="34" s="1"/>
  <c r="G2126" i="34" s="1"/>
  <c r="G2127" i="34" s="1"/>
  <c r="G2128" i="34" s="1"/>
  <c r="G2129" i="34" s="1"/>
  <c r="G2130" i="34" s="1"/>
  <c r="G2131" i="34" s="1"/>
  <c r="G2132" i="34" s="1"/>
  <c r="G2133" i="34" s="1"/>
  <c r="G2134" i="34" s="1"/>
  <c r="G2135" i="34" s="1"/>
  <c r="G2136" i="34" s="1"/>
  <c r="G2137" i="34" s="1"/>
  <c r="G2138" i="34" s="1"/>
  <c r="G2139" i="34" s="1"/>
  <c r="G2140" i="34" s="1"/>
  <c r="G2141" i="34" s="1"/>
  <c r="G2142" i="34" s="1"/>
  <c r="G2143" i="34" s="1"/>
  <c r="G2144" i="34" s="1"/>
  <c r="G2145" i="34" s="1"/>
  <c r="G2146" i="34" s="1"/>
  <c r="G2147" i="34" s="1"/>
  <c r="G2148" i="34" s="1"/>
  <c r="G2149" i="34" s="1"/>
  <c r="G2150" i="34" s="1"/>
  <c r="G2151" i="34" s="1"/>
  <c r="G2152" i="34" s="1"/>
  <c r="G2153" i="34" s="1"/>
  <c r="G2154" i="34" s="1"/>
  <c r="G2155" i="34" s="1"/>
  <c r="G2156" i="34" s="1"/>
  <c r="G2157" i="34" s="1"/>
  <c r="G2158" i="34" s="1"/>
  <c r="G2159" i="34" s="1"/>
  <c r="G2160" i="34" s="1"/>
  <c r="G2161" i="34" s="1"/>
  <c r="G2162" i="34" s="1"/>
  <c r="G2163" i="34" s="1"/>
  <c r="G2164" i="34" s="1"/>
  <c r="G2165" i="34" s="1"/>
  <c r="G2166" i="34" s="1"/>
  <c r="G2167" i="34" s="1"/>
  <c r="G2168" i="34" s="1"/>
  <c r="G2169" i="34" s="1"/>
  <c r="G2170" i="34" s="1"/>
  <c r="G2171" i="34" s="1"/>
  <c r="G2172" i="34" s="1"/>
  <c r="G2173" i="34" s="1"/>
  <c r="G2174" i="34" s="1"/>
  <c r="G2175" i="34" s="1"/>
  <c r="G2176" i="34" s="1"/>
  <c r="G2177" i="34" s="1"/>
  <c r="G2178" i="34" s="1"/>
  <c r="G2179" i="34" s="1"/>
  <c r="G2180" i="34" s="1"/>
  <c r="G2181" i="34" s="1"/>
  <c r="G2182" i="34" s="1"/>
  <c r="G2183" i="34" s="1"/>
  <c r="G2184" i="34" s="1"/>
  <c r="G2185" i="34" s="1"/>
  <c r="G2186" i="34" s="1"/>
  <c r="G2187" i="34" s="1"/>
  <c r="G2188" i="34" s="1"/>
  <c r="G2189" i="34" s="1"/>
  <c r="G2190" i="34" s="1"/>
  <c r="G2191" i="34" s="1"/>
  <c r="G2192" i="34" s="1"/>
  <c r="G2193" i="34" s="1"/>
  <c r="G2194" i="34" s="1"/>
  <c r="G2195" i="34" s="1"/>
  <c r="G2196" i="34" s="1"/>
  <c r="G2197" i="34" s="1"/>
  <c r="G2198" i="34" s="1"/>
  <c r="G2199" i="34" s="1"/>
  <c r="G2200" i="34" s="1"/>
  <c r="G2201" i="34" s="1"/>
  <c r="G2202" i="34" s="1"/>
  <c r="G2203" i="34" s="1"/>
  <c r="G2204" i="34" s="1"/>
  <c r="G2205" i="34" s="1"/>
  <c r="G2206" i="34" s="1"/>
  <c r="G2207" i="34" s="1"/>
  <c r="G2208" i="34" s="1"/>
  <c r="G2209" i="34" s="1"/>
  <c r="G2210" i="34" s="1"/>
  <c r="G2211" i="34" s="1"/>
  <c r="G2212" i="34" s="1"/>
  <c r="G2213" i="34" s="1"/>
  <c r="G2214" i="34" s="1"/>
  <c r="G2215" i="34" s="1"/>
  <c r="G2216" i="34" s="1"/>
  <c r="G2217" i="34" s="1"/>
  <c r="G2218" i="34" s="1"/>
  <c r="G2219" i="34" s="1"/>
  <c r="G2220" i="34" s="1"/>
  <c r="G2221" i="34" s="1"/>
  <c r="G2222" i="34" s="1"/>
  <c r="G2223" i="34" s="1"/>
  <c r="G2224" i="34" s="1"/>
  <c r="G2225" i="34" s="1"/>
  <c r="G2226" i="34" s="1"/>
  <c r="G2227" i="34" s="1"/>
  <c r="G2228" i="34" s="1"/>
  <c r="G2229" i="34" s="1"/>
  <c r="G2230" i="34" s="1"/>
  <c r="G2231" i="34" s="1"/>
  <c r="G2232" i="34" s="1"/>
  <c r="G2233" i="34" s="1"/>
  <c r="G2234" i="34" s="1"/>
  <c r="G2235" i="34" s="1"/>
  <c r="G2236" i="34" s="1"/>
  <c r="G2237" i="34" s="1"/>
  <c r="G2238" i="34" s="1"/>
  <c r="G2239" i="34" s="1"/>
  <c r="G2240" i="34" s="1"/>
  <c r="G2241" i="34" s="1"/>
  <c r="G2242" i="34" s="1"/>
  <c r="G2243" i="34" s="1"/>
  <c r="G2244" i="34" s="1"/>
  <c r="G2245" i="34" s="1"/>
  <c r="G2246" i="34" s="1"/>
  <c r="G2247" i="34" s="1"/>
  <c r="G2248" i="34" s="1"/>
  <c r="G2249" i="34" s="1"/>
  <c r="G2250" i="34" s="1"/>
  <c r="G2251" i="34" s="1"/>
  <c r="G2252" i="34" s="1"/>
  <c r="G2253" i="34" s="1"/>
  <c r="G2254" i="34" s="1"/>
  <c r="G2255" i="34" s="1"/>
  <c r="G2256" i="34" s="1"/>
  <c r="G2257" i="34" s="1"/>
  <c r="G2258" i="34" s="1"/>
  <c r="G2259" i="34" s="1"/>
  <c r="G2260" i="34" s="1"/>
  <c r="G2261" i="34" s="1"/>
  <c r="G2262" i="34" s="1"/>
  <c r="G2263" i="34" s="1"/>
  <c r="G2264" i="34" s="1"/>
  <c r="G2265" i="34" s="1"/>
  <c r="G2266" i="34" s="1"/>
  <c r="G2267" i="34" s="1"/>
  <c r="G2268" i="34" s="1"/>
  <c r="G2269" i="34" s="1"/>
  <c r="G2270" i="34" s="1"/>
  <c r="G2271" i="34" s="1"/>
  <c r="G2272" i="34" s="1"/>
  <c r="G2273" i="34" s="1"/>
  <c r="G2274" i="34" s="1"/>
  <c r="G2275" i="34" s="1"/>
  <c r="G2276" i="34" s="1"/>
  <c r="G2277" i="34" s="1"/>
  <c r="G2278" i="34" s="1"/>
  <c r="G2279" i="34" s="1"/>
  <c r="G2280" i="34" s="1"/>
  <c r="G2281" i="34" s="1"/>
  <c r="G2282" i="34" s="1"/>
  <c r="G2283" i="34" s="1"/>
  <c r="G2284" i="34" s="1"/>
  <c r="G2285" i="34" s="1"/>
  <c r="G2286" i="34" s="1"/>
  <c r="G2287" i="34" s="1"/>
  <c r="G2288" i="34" s="1"/>
  <c r="G2289" i="34" s="1"/>
  <c r="G2290" i="34" s="1"/>
  <c r="G2291" i="34" s="1"/>
  <c r="G2292" i="34" s="1"/>
  <c r="G2293" i="34" s="1"/>
  <c r="G2294" i="34" s="1"/>
  <c r="G2295" i="34" s="1"/>
  <c r="G2296" i="34" s="1"/>
  <c r="G2297" i="34" s="1"/>
  <c r="G2298" i="34" s="1"/>
  <c r="G2299" i="34" s="1"/>
  <c r="G2300" i="34" s="1"/>
  <c r="G2301" i="34" s="1"/>
  <c r="G2302" i="34" s="1"/>
  <c r="G2303" i="34" s="1"/>
  <c r="G2304" i="34" s="1"/>
  <c r="G2305" i="34" s="1"/>
  <c r="G2306" i="34" s="1"/>
  <c r="G2307" i="34" s="1"/>
  <c r="G2308" i="34" s="1"/>
  <c r="G2309" i="34" s="1"/>
  <c r="G2310" i="34" s="1"/>
  <c r="G2311" i="34" s="1"/>
  <c r="G2312" i="34" s="1"/>
  <c r="G2313" i="34" s="1"/>
  <c r="G2314" i="34" s="1"/>
  <c r="G2315" i="34" s="1"/>
  <c r="G2316" i="34" s="1"/>
  <c r="G2317" i="34" s="1"/>
  <c r="G2318" i="34" s="1"/>
  <c r="G2319" i="34" s="1"/>
  <c r="G2320" i="34" s="1"/>
  <c r="G2321" i="34" s="1"/>
  <c r="G2322" i="34" s="1"/>
  <c r="G2323" i="34" s="1"/>
  <c r="G2324" i="34" s="1"/>
  <c r="G2325" i="34" s="1"/>
  <c r="G2326" i="34" s="1"/>
  <c r="G2327" i="34" s="1"/>
  <c r="G2328" i="34" s="1"/>
  <c r="G2329" i="34" s="1"/>
  <c r="G2330" i="34" s="1"/>
  <c r="G2331" i="34" s="1"/>
  <c r="G2332" i="34" s="1"/>
  <c r="G2333" i="34" s="1"/>
  <c r="G2334" i="34" s="1"/>
  <c r="G2335" i="34" s="1"/>
  <c r="G2336" i="34" s="1"/>
  <c r="G2337" i="34" s="1"/>
  <c r="G2338" i="34" s="1"/>
  <c r="G2339" i="34" s="1"/>
  <c r="G2340" i="34" s="1"/>
  <c r="G2341" i="34" s="1"/>
  <c r="G2342" i="34" s="1"/>
  <c r="G2343" i="34" s="1"/>
  <c r="G2344" i="34" s="1"/>
  <c r="G2345" i="34" s="1"/>
  <c r="G2346" i="34" s="1"/>
  <c r="G2347" i="34" s="1"/>
  <c r="G2348" i="34" s="1"/>
  <c r="G2349" i="34" s="1"/>
  <c r="G2350" i="34" s="1"/>
  <c r="G2351" i="34" s="1"/>
  <c r="G2352" i="34" s="1"/>
  <c r="G2353" i="34" s="1"/>
  <c r="G2354" i="34" s="1"/>
  <c r="G2355" i="34" s="1"/>
  <c r="G2356" i="34" s="1"/>
  <c r="G2357" i="34" s="1"/>
  <c r="G2358" i="34" s="1"/>
  <c r="G2359" i="34" s="1"/>
  <c r="G2360" i="34" s="1"/>
  <c r="G2361" i="34" s="1"/>
  <c r="G2362" i="34" s="1"/>
  <c r="G2363" i="34" s="1"/>
  <c r="G2364" i="34" s="1"/>
  <c r="G2365" i="34" s="1"/>
  <c r="G2366" i="34" s="1"/>
  <c r="G2367" i="34" s="1"/>
  <c r="G2368" i="34" s="1"/>
  <c r="G2369" i="34" s="1"/>
  <c r="G2370" i="34" s="1"/>
  <c r="G2371" i="34" s="1"/>
  <c r="G2372" i="34" s="1"/>
  <c r="G2373" i="34" s="1"/>
  <c r="G2374" i="34" s="1"/>
  <c r="G2375" i="34" s="1"/>
  <c r="G2376" i="34" s="1"/>
  <c r="G2377" i="34" s="1"/>
  <c r="G2378" i="34" s="1"/>
  <c r="G2379" i="34" s="1"/>
  <c r="G2380" i="34" s="1"/>
  <c r="G2381" i="34" s="1"/>
  <c r="G2382" i="34" s="1"/>
  <c r="G2383" i="34" s="1"/>
  <c r="G2384" i="34" s="1"/>
  <c r="G2385" i="34" s="1"/>
  <c r="G2386" i="34" s="1"/>
  <c r="G2387" i="34" s="1"/>
  <c r="G2388" i="34" s="1"/>
  <c r="G2389" i="34" s="1"/>
  <c r="G2390" i="34" s="1"/>
  <c r="G2391" i="34" s="1"/>
  <c r="G2392" i="34" s="1"/>
  <c r="G2393" i="34" s="1"/>
  <c r="G2394" i="34" s="1"/>
  <c r="G2395" i="34" s="1"/>
  <c r="G2396" i="34" s="1"/>
  <c r="G2397" i="34" s="1"/>
  <c r="G2398" i="34" s="1"/>
  <c r="G2399" i="34" s="1"/>
  <c r="G2400" i="34" s="1"/>
  <c r="G2401" i="34" s="1"/>
  <c r="G2402" i="34" s="1"/>
  <c r="G2403" i="34" s="1"/>
  <c r="G2404" i="34" s="1"/>
  <c r="G2405" i="34" s="1"/>
  <c r="G2406" i="34" s="1"/>
  <c r="G2407" i="34" s="1"/>
  <c r="G2408" i="34" s="1"/>
  <c r="G2409" i="34" s="1"/>
  <c r="G2410" i="34" s="1"/>
  <c r="G2411" i="34" s="1"/>
  <c r="G2412" i="34" s="1"/>
  <c r="G2413" i="34" s="1"/>
  <c r="G2414" i="34" s="1"/>
  <c r="G2415" i="34" s="1"/>
  <c r="G2416" i="34" s="1"/>
  <c r="G2417" i="34" s="1"/>
  <c r="G2418" i="34" s="1"/>
  <c r="G2419" i="34" s="1"/>
  <c r="G2420" i="34" s="1"/>
  <c r="G2421" i="34" s="1"/>
  <c r="G2422" i="34" s="1"/>
  <c r="G2423" i="34" s="1"/>
  <c r="G2424" i="34" s="1"/>
  <c r="G2425" i="34" s="1"/>
  <c r="G2426" i="34" s="1"/>
  <c r="G2427" i="34" s="1"/>
  <c r="G2428" i="34" s="1"/>
  <c r="G2429" i="34" s="1"/>
  <c r="G2430" i="34" s="1"/>
  <c r="G2431" i="34" s="1"/>
  <c r="G2432" i="34" s="1"/>
  <c r="G2433" i="34" s="1"/>
  <c r="G2434" i="34" s="1"/>
  <c r="G2435" i="34" s="1"/>
  <c r="G2436" i="34" s="1"/>
  <c r="G2437" i="34" s="1"/>
  <c r="G2438" i="34" s="1"/>
  <c r="G2439" i="34" s="1"/>
  <c r="G2440" i="34" s="1"/>
  <c r="G2441" i="34" s="1"/>
  <c r="G2442" i="34" s="1"/>
  <c r="G2443" i="34" s="1"/>
  <c r="G2444" i="34" s="1"/>
  <c r="G2445" i="34" s="1"/>
  <c r="G2446" i="34" s="1"/>
  <c r="G2447" i="34" s="1"/>
  <c r="G2448" i="34" s="1"/>
  <c r="G2449" i="34" s="1"/>
  <c r="G2450" i="34" s="1"/>
  <c r="G2451" i="34" s="1"/>
  <c r="G2452" i="34" s="1"/>
  <c r="G2453" i="34" s="1"/>
  <c r="G2454" i="34" s="1"/>
  <c r="G2455" i="34" s="1"/>
  <c r="G2456" i="34" s="1"/>
  <c r="G2457" i="34" s="1"/>
  <c r="G2458" i="34" s="1"/>
  <c r="G2459" i="34" s="1"/>
  <c r="G2460" i="34" s="1"/>
  <c r="G2461" i="34" s="1"/>
  <c r="G2462" i="34" s="1"/>
  <c r="G2463" i="34" s="1"/>
  <c r="G2464" i="34" s="1"/>
  <c r="G2465" i="34" s="1"/>
  <c r="G2466" i="34" s="1"/>
  <c r="G2467" i="34" s="1"/>
  <c r="G2468" i="34" s="1"/>
  <c r="G2469" i="34" s="1"/>
  <c r="G2470" i="34" s="1"/>
  <c r="G2471" i="34" s="1"/>
  <c r="G2472" i="34" s="1"/>
  <c r="G2473" i="34" s="1"/>
  <c r="G2474" i="34" s="1"/>
  <c r="G2475" i="34" s="1"/>
  <c r="G2476" i="34" s="1"/>
  <c r="G2477" i="34" s="1"/>
  <c r="G2478" i="34" s="1"/>
  <c r="G2479" i="34" s="1"/>
  <c r="G2480" i="34" s="1"/>
  <c r="G2481" i="34" s="1"/>
  <c r="G2482" i="34" s="1"/>
  <c r="G2483" i="34" s="1"/>
  <c r="G2484" i="34" s="1"/>
  <c r="G2485" i="34" s="1"/>
  <c r="G2486" i="34" s="1"/>
  <c r="G2487" i="34" s="1"/>
  <c r="G2488" i="34" s="1"/>
  <c r="G2489" i="34" s="1"/>
  <c r="G2490" i="34" s="1"/>
  <c r="G2491" i="34" s="1"/>
  <c r="G2492" i="34" s="1"/>
  <c r="G2493" i="34" s="1"/>
  <c r="G2494" i="34" s="1"/>
  <c r="G2495" i="34" s="1"/>
  <c r="G2496" i="34" s="1"/>
  <c r="G2497" i="34" s="1"/>
  <c r="G2498" i="34" s="1"/>
  <c r="G2499" i="34" s="1"/>
  <c r="G2500" i="34" s="1"/>
  <c r="G2501" i="34" s="1"/>
  <c r="G2502" i="34" s="1"/>
  <c r="G2503" i="34" s="1"/>
  <c r="G2504" i="34" s="1"/>
  <c r="G2505" i="34" s="1"/>
  <c r="G2506" i="34" s="1"/>
  <c r="G2507" i="34" s="1"/>
  <c r="G2508" i="34" s="1"/>
  <c r="G2509" i="34" s="1"/>
  <c r="G2510" i="34" s="1"/>
  <c r="G2511" i="34" s="1"/>
  <c r="G2512" i="34" s="1"/>
  <c r="G2513" i="34" s="1"/>
  <c r="G2514" i="34" s="1"/>
  <c r="G2515" i="34" s="1"/>
  <c r="G2516" i="34" s="1"/>
  <c r="G2517" i="34" s="1"/>
  <c r="G2518" i="34" s="1"/>
  <c r="G2519" i="34" s="1"/>
  <c r="G2520" i="34" s="1"/>
  <c r="G2521" i="34" s="1"/>
  <c r="G2522" i="34" s="1"/>
  <c r="G2523" i="34" s="1"/>
  <c r="G2524" i="34" s="1"/>
  <c r="G2525" i="34" s="1"/>
  <c r="G2526" i="34" s="1"/>
  <c r="G2527" i="34" s="1"/>
  <c r="G2528" i="34" s="1"/>
  <c r="G2529" i="34" s="1"/>
  <c r="G2530" i="34" s="1"/>
  <c r="G2531" i="34" s="1"/>
  <c r="G2532" i="34" s="1"/>
  <c r="G2533" i="34" s="1"/>
  <c r="G2534" i="34" s="1"/>
  <c r="G2535" i="34" s="1"/>
  <c r="G2536" i="34" s="1"/>
  <c r="G2537" i="34" s="1"/>
  <c r="G2538" i="34" s="1"/>
  <c r="G2539" i="34" s="1"/>
  <c r="G2540" i="34" s="1"/>
  <c r="G2541" i="34" s="1"/>
  <c r="G2542" i="34" s="1"/>
  <c r="G2543" i="34" s="1"/>
  <c r="G2544" i="34" s="1"/>
  <c r="G2545" i="34" s="1"/>
  <c r="G2546" i="34" s="1"/>
  <c r="G2547" i="34" s="1"/>
  <c r="G2548" i="34" s="1"/>
  <c r="G2549" i="34" s="1"/>
  <c r="G2550" i="34" s="1"/>
  <c r="G2551" i="34" s="1"/>
  <c r="G2552" i="34" s="1"/>
  <c r="G2553" i="34" s="1"/>
  <c r="G2554" i="34" s="1"/>
  <c r="G2555" i="34" s="1"/>
  <c r="G2556" i="34" s="1"/>
  <c r="G2557" i="34" s="1"/>
  <c r="G2558" i="34" s="1"/>
  <c r="G2559" i="34" s="1"/>
  <c r="G2560" i="34" s="1"/>
  <c r="G2561" i="34" s="1"/>
  <c r="G2562" i="34" s="1"/>
  <c r="G2563" i="34" s="1"/>
  <c r="G2564" i="34" s="1"/>
  <c r="G2565" i="34" s="1"/>
  <c r="G2566" i="34" s="1"/>
  <c r="G2567" i="34" s="1"/>
  <c r="G2568" i="34" s="1"/>
  <c r="G2569" i="34" s="1"/>
  <c r="G2570" i="34" s="1"/>
  <c r="G2571" i="34" s="1"/>
  <c r="G2572" i="34" s="1"/>
  <c r="G2573" i="34" s="1"/>
  <c r="G2574" i="34" s="1"/>
  <c r="G2575" i="34" s="1"/>
  <c r="G2576" i="34" s="1"/>
  <c r="G2577" i="34" s="1"/>
  <c r="G2578" i="34" s="1"/>
  <c r="G2579" i="34" s="1"/>
  <c r="G2580" i="34" s="1"/>
  <c r="G2581" i="34" s="1"/>
  <c r="G2582" i="34" s="1"/>
  <c r="G2583" i="34" s="1"/>
  <c r="G2584" i="34" s="1"/>
  <c r="G2585" i="34" s="1"/>
  <c r="G2586" i="34" s="1"/>
  <c r="G2587" i="34" s="1"/>
  <c r="G2588" i="34" s="1"/>
  <c r="G2589" i="34" s="1"/>
  <c r="G2590" i="34" s="1"/>
  <c r="G2591" i="34" s="1"/>
  <c r="G2592" i="34" s="1"/>
  <c r="G2593" i="34" s="1"/>
  <c r="G2594" i="34" s="1"/>
  <c r="G2595" i="34" s="1"/>
  <c r="G2596" i="34" s="1"/>
  <c r="G2597" i="34" s="1"/>
  <c r="G2598" i="34" s="1"/>
  <c r="G2599" i="34" s="1"/>
  <c r="G2600" i="34" s="1"/>
  <c r="G2601" i="34" s="1"/>
  <c r="G2602" i="34" s="1"/>
  <c r="G2603" i="34" s="1"/>
  <c r="G2604" i="34" s="1"/>
  <c r="G2605" i="34" s="1"/>
  <c r="G2606" i="34" s="1"/>
  <c r="G2607" i="34" s="1"/>
  <c r="G2608" i="34" s="1"/>
  <c r="G2609" i="34" s="1"/>
  <c r="G2610" i="34" s="1"/>
  <c r="G2611" i="34" s="1"/>
  <c r="G2612" i="34" s="1"/>
  <c r="G2613" i="34" s="1"/>
  <c r="G2614" i="34" s="1"/>
  <c r="G2615" i="34" s="1"/>
  <c r="G2616" i="34" s="1"/>
  <c r="G2617" i="34" s="1"/>
  <c r="G2618" i="34" s="1"/>
  <c r="G2619" i="34" s="1"/>
  <c r="G2620" i="34" s="1"/>
  <c r="G2621" i="34" s="1"/>
  <c r="G2622" i="34" s="1"/>
  <c r="G2623" i="34" s="1"/>
  <c r="G2624" i="34" s="1"/>
  <c r="G2625" i="34" s="1"/>
  <c r="G2626" i="34" s="1"/>
  <c r="G2627" i="34" s="1"/>
  <c r="G2628" i="34" s="1"/>
  <c r="G2629" i="34" s="1"/>
  <c r="G2630" i="34" s="1"/>
  <c r="G2631" i="34" s="1"/>
  <c r="G2632" i="34" s="1"/>
  <c r="G2633" i="34" s="1"/>
  <c r="G2634" i="34" s="1"/>
  <c r="G2635" i="34" s="1"/>
  <c r="G2636" i="34" s="1"/>
  <c r="G2637" i="34" s="1"/>
  <c r="G2638" i="34" s="1"/>
  <c r="G2639" i="34" s="1"/>
  <c r="G2640" i="34" s="1"/>
  <c r="G2641" i="34" s="1"/>
  <c r="G2642" i="34" s="1"/>
  <c r="G2643" i="34" s="1"/>
  <c r="G2644" i="34" s="1"/>
  <c r="G2645" i="34" s="1"/>
  <c r="G2646" i="34" s="1"/>
  <c r="G2647" i="34" s="1"/>
  <c r="G2648" i="34" s="1"/>
  <c r="G2649" i="34" s="1"/>
  <c r="G2650" i="34" s="1"/>
  <c r="G2651" i="34" s="1"/>
  <c r="G2652" i="34" s="1"/>
  <c r="G2653" i="34" s="1"/>
  <c r="G2654" i="34" s="1"/>
  <c r="G2655" i="34" s="1"/>
  <c r="G2656" i="34" s="1"/>
  <c r="G2657" i="34" s="1"/>
  <c r="G2658" i="34" s="1"/>
  <c r="G2659" i="34" s="1"/>
  <c r="G2660" i="34" s="1"/>
  <c r="G2661" i="34" s="1"/>
  <c r="G2662" i="34" s="1"/>
  <c r="G2663" i="34" s="1"/>
  <c r="G2664" i="34" s="1"/>
  <c r="G2665" i="34" s="1"/>
  <c r="G2666" i="34" s="1"/>
  <c r="G2667" i="34" s="1"/>
  <c r="G2668" i="34" s="1"/>
  <c r="G2669" i="34" s="1"/>
  <c r="G2670" i="34" s="1"/>
  <c r="G2671" i="34" s="1"/>
  <c r="G2672" i="34" s="1"/>
  <c r="G2673" i="34" s="1"/>
  <c r="G2674" i="34" s="1"/>
  <c r="G2675" i="34" s="1"/>
  <c r="G2676" i="34" s="1"/>
  <c r="G2677" i="34" s="1"/>
  <c r="G2678" i="34" s="1"/>
  <c r="G2679" i="34" s="1"/>
  <c r="G2680" i="34" s="1"/>
  <c r="G2681" i="34" s="1"/>
  <c r="G2682" i="34" s="1"/>
  <c r="G2683" i="34" s="1"/>
  <c r="G2684" i="34" s="1"/>
  <c r="G2685" i="34" s="1"/>
  <c r="G2686" i="34" s="1"/>
  <c r="G2687" i="34" s="1"/>
  <c r="G2688" i="34" s="1"/>
  <c r="G2689" i="34" s="1"/>
  <c r="G2690" i="34" s="1"/>
  <c r="G2691" i="34" s="1"/>
  <c r="G2692" i="34" s="1"/>
  <c r="G2693" i="34" s="1"/>
  <c r="G2694" i="34" s="1"/>
  <c r="G2695" i="34" s="1"/>
  <c r="G2696" i="34" s="1"/>
  <c r="G2697" i="34" s="1"/>
  <c r="G2698" i="34" s="1"/>
  <c r="G2699" i="34" s="1"/>
  <c r="G2700" i="34" s="1"/>
  <c r="G2701" i="34" s="1"/>
  <c r="G2702" i="34" s="1"/>
  <c r="G2703" i="34" s="1"/>
  <c r="G2704" i="34" s="1"/>
  <c r="G2705" i="34" s="1"/>
  <c r="G2706" i="34" s="1"/>
  <c r="G2707" i="34" s="1"/>
  <c r="G2708" i="34" s="1"/>
  <c r="G2709" i="34" s="1"/>
  <c r="G2710" i="34" s="1"/>
  <c r="G2711" i="34" s="1"/>
  <c r="G2712" i="34" s="1"/>
  <c r="G2713" i="34" s="1"/>
  <c r="G2714" i="34" s="1"/>
  <c r="G2715" i="34" s="1"/>
  <c r="G2716" i="34" s="1"/>
  <c r="G2717" i="34" s="1"/>
  <c r="G2718" i="34" s="1"/>
  <c r="G2719" i="34" s="1"/>
  <c r="G2720" i="34" s="1"/>
  <c r="G2721" i="34" s="1"/>
  <c r="G2722" i="34" s="1"/>
  <c r="G2723" i="34" s="1"/>
  <c r="G2724" i="34" s="1"/>
  <c r="G2725" i="34" s="1"/>
  <c r="G2726" i="34" s="1"/>
  <c r="G2727" i="34" s="1"/>
  <c r="G2728" i="34" s="1"/>
  <c r="G2729" i="34" s="1"/>
  <c r="G2730" i="34" s="1"/>
  <c r="G2731" i="34" s="1"/>
  <c r="G2732" i="34" s="1"/>
  <c r="G2733" i="34" s="1"/>
  <c r="G2734" i="34" s="1"/>
  <c r="G2735" i="34" s="1"/>
  <c r="G2736" i="34" s="1"/>
  <c r="G2737" i="34" s="1"/>
  <c r="G2738" i="34" s="1"/>
  <c r="G2739" i="34" s="1"/>
  <c r="G2740" i="34" s="1"/>
  <c r="G2741" i="34" s="1"/>
  <c r="G2742" i="34" s="1"/>
  <c r="G2743" i="34" s="1"/>
  <c r="G2744" i="34" s="1"/>
  <c r="G2745" i="34" s="1"/>
  <c r="G2746" i="34" s="1"/>
  <c r="G2747" i="34" s="1"/>
  <c r="G2748" i="34" s="1"/>
  <c r="G2749" i="34" s="1"/>
  <c r="G2750" i="34" s="1"/>
  <c r="G2751" i="34" s="1"/>
  <c r="G2752" i="34" s="1"/>
  <c r="G2753" i="34" s="1"/>
  <c r="G2754" i="34" s="1"/>
  <c r="G2755" i="34" s="1"/>
  <c r="G2756" i="34" s="1"/>
  <c r="G2757" i="34" s="1"/>
  <c r="G2758" i="34" s="1"/>
  <c r="G2759" i="34" s="1"/>
  <c r="G2760" i="34" s="1"/>
  <c r="G2761" i="34" s="1"/>
  <c r="G2762" i="34" s="1"/>
  <c r="G2763" i="34" s="1"/>
  <c r="G2764" i="34" s="1"/>
  <c r="G2765" i="34" s="1"/>
  <c r="G2766" i="34" s="1"/>
  <c r="G2767" i="34" s="1"/>
  <c r="G2768" i="34" s="1"/>
  <c r="G2769" i="34" s="1"/>
  <c r="G2770" i="34" s="1"/>
  <c r="G2771" i="34" s="1"/>
  <c r="G2772" i="34" s="1"/>
  <c r="G2773" i="34" s="1"/>
  <c r="G2774" i="34" s="1"/>
  <c r="G2775" i="34" s="1"/>
  <c r="G2776" i="34" s="1"/>
  <c r="G2777" i="34" s="1"/>
  <c r="G2778" i="34" s="1"/>
  <c r="G2779" i="34" s="1"/>
  <c r="G2780" i="34" s="1"/>
  <c r="G2781" i="34" s="1"/>
  <c r="G2782" i="34" s="1"/>
  <c r="G2783" i="34" s="1"/>
  <c r="G2784" i="34" s="1"/>
  <c r="G2785" i="34" s="1"/>
  <c r="G2786" i="34" s="1"/>
  <c r="G2787" i="34" s="1"/>
  <c r="G2788" i="34" s="1"/>
  <c r="G2789" i="34" s="1"/>
  <c r="G2790" i="34" s="1"/>
  <c r="G2791" i="34" s="1"/>
  <c r="G2792" i="34" s="1"/>
  <c r="G2793" i="34" s="1"/>
  <c r="G2794" i="34" s="1"/>
  <c r="G2795" i="34" s="1"/>
  <c r="G2796" i="34" s="1"/>
  <c r="G2797" i="34" s="1"/>
  <c r="G2798" i="34" s="1"/>
  <c r="G2799" i="34" s="1"/>
  <c r="G2800" i="34" s="1"/>
  <c r="G2801" i="34" s="1"/>
  <c r="G2802" i="34" s="1"/>
  <c r="G2803" i="34" s="1"/>
  <c r="G2804" i="34" s="1"/>
  <c r="G2805" i="34" s="1"/>
  <c r="G2806" i="34" s="1"/>
  <c r="G2807" i="34" s="1"/>
  <c r="G2808" i="34" s="1"/>
  <c r="G2809" i="34" s="1"/>
  <c r="G2810" i="34" s="1"/>
  <c r="G2811" i="34" s="1"/>
  <c r="G2812" i="34" s="1"/>
  <c r="G2813" i="34" s="1"/>
  <c r="G2814" i="34" s="1"/>
  <c r="G2815" i="34" s="1"/>
  <c r="G2816" i="34" s="1"/>
  <c r="G2817" i="34" s="1"/>
  <c r="G2818" i="34" s="1"/>
  <c r="G2819" i="34" s="1"/>
  <c r="G2820" i="34" s="1"/>
  <c r="G2821" i="34" s="1"/>
  <c r="G2822" i="34" s="1"/>
  <c r="G2823" i="34" s="1"/>
  <c r="G2824" i="34" s="1"/>
  <c r="G2825" i="34" s="1"/>
  <c r="G2826" i="34" s="1"/>
  <c r="G2827" i="34" s="1"/>
  <c r="G2828" i="34" s="1"/>
  <c r="G2829" i="34" s="1"/>
  <c r="G2830" i="34" s="1"/>
  <c r="G2831" i="34" s="1"/>
  <c r="G2832" i="34" s="1"/>
  <c r="G2833" i="34" s="1"/>
  <c r="G2834" i="34" s="1"/>
  <c r="G2835" i="34" s="1"/>
  <c r="G2836" i="34" s="1"/>
  <c r="G2837" i="34" s="1"/>
  <c r="G2838" i="34" s="1"/>
  <c r="G2839" i="34" s="1"/>
  <c r="G2840" i="34" s="1"/>
  <c r="G2841" i="34" s="1"/>
  <c r="G2842" i="34" s="1"/>
  <c r="G2843" i="34" s="1"/>
  <c r="G2844" i="34" s="1"/>
  <c r="G2845" i="34" s="1"/>
  <c r="G2846" i="34" s="1"/>
  <c r="G2847" i="34" s="1"/>
  <c r="G2848" i="34" s="1"/>
  <c r="G2849" i="34" s="1"/>
  <c r="G2850" i="34" s="1"/>
  <c r="G2851" i="34" s="1"/>
  <c r="G2852" i="34" s="1"/>
  <c r="G2853" i="34" s="1"/>
  <c r="G2854" i="34" s="1"/>
  <c r="G2855" i="34" s="1"/>
  <c r="G2856" i="34" s="1"/>
  <c r="G2857" i="34" s="1"/>
  <c r="G2858" i="34" s="1"/>
  <c r="G2859" i="34" s="1"/>
  <c r="G2860" i="34" s="1"/>
  <c r="G2861" i="34" s="1"/>
  <c r="G2862" i="34" s="1"/>
  <c r="G2863" i="34" s="1"/>
  <c r="G2864" i="34" s="1"/>
  <c r="G2865" i="34" s="1"/>
  <c r="G2866" i="34" s="1"/>
  <c r="G2867" i="34" s="1"/>
  <c r="G2868" i="34" s="1"/>
  <c r="G2869" i="34" s="1"/>
  <c r="G2870" i="34" s="1"/>
  <c r="G2871" i="34" s="1"/>
  <c r="G2872" i="34" s="1"/>
  <c r="G2873" i="34" s="1"/>
  <c r="G2874" i="34" s="1"/>
  <c r="G2875" i="34" s="1"/>
  <c r="G2876" i="34" s="1"/>
  <c r="G2877" i="34" s="1"/>
  <c r="G2878" i="34" s="1"/>
  <c r="G2879" i="34" s="1"/>
  <c r="G2880" i="34" s="1"/>
  <c r="G2881" i="34" s="1"/>
  <c r="G2882" i="34" s="1"/>
  <c r="G2883" i="34" s="1"/>
  <c r="G2884" i="34" s="1"/>
  <c r="G2885" i="34" s="1"/>
  <c r="G2886" i="34" s="1"/>
  <c r="G2887" i="34" s="1"/>
  <c r="G2888" i="34" s="1"/>
  <c r="G2889" i="34" s="1"/>
  <c r="G2890" i="34" s="1"/>
  <c r="G2891" i="34" s="1"/>
  <c r="G2892" i="34" s="1"/>
  <c r="G2893" i="34" s="1"/>
  <c r="G2894" i="34" s="1"/>
  <c r="G2895" i="34" s="1"/>
  <c r="G2896" i="34" s="1"/>
  <c r="G2897" i="34" s="1"/>
  <c r="G2898" i="34" s="1"/>
  <c r="G2899" i="34" s="1"/>
  <c r="G2900" i="34" s="1"/>
  <c r="G2901" i="34" s="1"/>
  <c r="G2902" i="34" s="1"/>
  <c r="G2903" i="34" s="1"/>
  <c r="G2904" i="34" s="1"/>
  <c r="G2905" i="34" s="1"/>
  <c r="G2906" i="34" s="1"/>
  <c r="G2907" i="34" s="1"/>
  <c r="G2908" i="34" s="1"/>
  <c r="G2909" i="34" s="1"/>
  <c r="G2910" i="34" s="1"/>
  <c r="G2911" i="34" s="1"/>
  <c r="G2912" i="34" s="1"/>
  <c r="G2913" i="34" s="1"/>
  <c r="G2914" i="34" s="1"/>
  <c r="G2915" i="34" s="1"/>
  <c r="G2916" i="34" s="1"/>
  <c r="G2917" i="34" s="1"/>
  <c r="G2918" i="34" s="1"/>
  <c r="G2919" i="34" s="1"/>
  <c r="G2920" i="34" s="1"/>
  <c r="G2921" i="34" s="1"/>
  <c r="G2922" i="34" s="1"/>
  <c r="G2923" i="34" s="1"/>
  <c r="G2924" i="34" s="1"/>
  <c r="G2925" i="34" s="1"/>
  <c r="G2926" i="34" s="1"/>
  <c r="G2927" i="34" s="1"/>
  <c r="G2928" i="34" s="1"/>
  <c r="G2929" i="34" s="1"/>
  <c r="G2930" i="34" s="1"/>
  <c r="G2931" i="34" s="1"/>
  <c r="G2932" i="34" s="1"/>
  <c r="G2933" i="34" s="1"/>
  <c r="G2934" i="34" s="1"/>
  <c r="G2935" i="34" s="1"/>
  <c r="G2936" i="34" s="1"/>
  <c r="G2937" i="34" s="1"/>
  <c r="G2938" i="34" s="1"/>
  <c r="G2939" i="34" s="1"/>
  <c r="G2940" i="34" s="1"/>
  <c r="G2941" i="34" s="1"/>
  <c r="G2942" i="34" s="1"/>
  <c r="G2943" i="34" s="1"/>
  <c r="G2944" i="34" s="1"/>
  <c r="G2945" i="34" s="1"/>
  <c r="G2946" i="34" s="1"/>
  <c r="G2947" i="34" s="1"/>
  <c r="G2948" i="34" s="1"/>
  <c r="G2949" i="34" s="1"/>
  <c r="G2950" i="34" s="1"/>
  <c r="G2951" i="34" s="1"/>
  <c r="G2952" i="34" s="1"/>
  <c r="G2953" i="34" s="1"/>
  <c r="G2954" i="34" s="1"/>
  <c r="G2955" i="34" s="1"/>
  <c r="G2956" i="34" s="1"/>
  <c r="G2957" i="34" s="1"/>
  <c r="G2958" i="34" s="1"/>
  <c r="G2959" i="34" s="1"/>
  <c r="G2960" i="34" s="1"/>
  <c r="G2961" i="34" s="1"/>
  <c r="G2962" i="34" s="1"/>
  <c r="G2963" i="34" s="1"/>
  <c r="G2964" i="34" s="1"/>
  <c r="G2965" i="34" s="1"/>
  <c r="G2966" i="34" s="1"/>
  <c r="G2967" i="34" s="1"/>
  <c r="G2968" i="34" s="1"/>
  <c r="G2969" i="34" s="1"/>
  <c r="G2970" i="34" s="1"/>
  <c r="G2971" i="34" s="1"/>
  <c r="G2972" i="34" s="1"/>
  <c r="G2973" i="34" s="1"/>
  <c r="G2974" i="34" s="1"/>
  <c r="G2975" i="34" s="1"/>
  <c r="G2976" i="34" s="1"/>
  <c r="G2977" i="34" s="1"/>
  <c r="G2978" i="34" s="1"/>
  <c r="G2979" i="34" s="1"/>
  <c r="G2980" i="34" s="1"/>
  <c r="G2981" i="34" s="1"/>
  <c r="G2982" i="34" s="1"/>
  <c r="G2983" i="34" s="1"/>
  <c r="G2984" i="34" s="1"/>
  <c r="G2985" i="34" s="1"/>
  <c r="G2986" i="34" s="1"/>
  <c r="G2987" i="34" s="1"/>
  <c r="G2988" i="34" s="1"/>
  <c r="G2989" i="34" s="1"/>
  <c r="G2990" i="34" s="1"/>
  <c r="G2991" i="34" s="1"/>
  <c r="G2992" i="34" s="1"/>
  <c r="G2993" i="34" s="1"/>
  <c r="G2994" i="34" s="1"/>
  <c r="G2995" i="34" s="1"/>
  <c r="G2996" i="34" s="1"/>
  <c r="G2997" i="34" s="1"/>
  <c r="G2998" i="34" s="1"/>
  <c r="G2999" i="34" s="1"/>
  <c r="G3000" i="34" s="1"/>
  <c r="G3001" i="34" s="1"/>
  <c r="G3002" i="34" s="1"/>
  <c r="G3003" i="34" s="1"/>
  <c r="G3004" i="34" s="1"/>
  <c r="G3005" i="34" s="1"/>
  <c r="G3006" i="34" s="1"/>
  <c r="G3007" i="34" s="1"/>
  <c r="G3008" i="34" s="1"/>
  <c r="G3009" i="34" s="1"/>
  <c r="G3010" i="34" s="1"/>
  <c r="G3011" i="34" s="1"/>
  <c r="G3012" i="34" s="1"/>
  <c r="G3013" i="34" s="1"/>
  <c r="G3014" i="34" s="1"/>
  <c r="G3015" i="34" s="1"/>
  <c r="G3016" i="34" s="1"/>
  <c r="G3017" i="34" s="1"/>
  <c r="G3018" i="34" s="1"/>
  <c r="G3019" i="34" s="1"/>
  <c r="G3020" i="34" s="1"/>
  <c r="G3021" i="34" s="1"/>
  <c r="G3022" i="34" s="1"/>
  <c r="G3023" i="34" s="1"/>
  <c r="G3024" i="34" s="1"/>
  <c r="G3025" i="34" s="1"/>
  <c r="G3026" i="34" s="1"/>
  <c r="G3027" i="34" s="1"/>
  <c r="G3028" i="34" s="1"/>
  <c r="G3029" i="34" s="1"/>
  <c r="G3030" i="34" s="1"/>
  <c r="G3031" i="34" s="1"/>
  <c r="G3032" i="34" s="1"/>
  <c r="G3033" i="34" s="1"/>
  <c r="G3034" i="34" s="1"/>
  <c r="G3035" i="34" s="1"/>
  <c r="G3036" i="34" s="1"/>
  <c r="G3037" i="34" s="1"/>
  <c r="G3038" i="34" s="1"/>
  <c r="G3039" i="34" s="1"/>
  <c r="G3040" i="34" s="1"/>
  <c r="G3041" i="34" s="1"/>
  <c r="G3042" i="34" s="1"/>
  <c r="G3043" i="34" s="1"/>
  <c r="G3044" i="34" s="1"/>
  <c r="G3045" i="34" s="1"/>
  <c r="G3046" i="34" s="1"/>
  <c r="G3047" i="34" s="1"/>
  <c r="G3048" i="34" s="1"/>
  <c r="G3049" i="34" s="1"/>
  <c r="G3050" i="34" s="1"/>
  <c r="G3051" i="34" s="1"/>
  <c r="G3052" i="34" s="1"/>
  <c r="G3053" i="34" s="1"/>
  <c r="G3054" i="34" s="1"/>
  <c r="G3055" i="34" s="1"/>
  <c r="G3056" i="34" s="1"/>
  <c r="G3057" i="34" s="1"/>
  <c r="G3058" i="34" s="1"/>
  <c r="G3059" i="34" s="1"/>
  <c r="G3060" i="34" s="1"/>
  <c r="G3061" i="34" s="1"/>
  <c r="G3062" i="34" s="1"/>
  <c r="G3063" i="34" s="1"/>
  <c r="G3064" i="34" s="1"/>
  <c r="G3065" i="34" s="1"/>
  <c r="G3066" i="34" s="1"/>
  <c r="G3067" i="34" s="1"/>
  <c r="G3068" i="34" s="1"/>
  <c r="G3069" i="34" s="1"/>
  <c r="G3070" i="34" s="1"/>
  <c r="G3071" i="34" s="1"/>
  <c r="G3072" i="34" s="1"/>
  <c r="G3073" i="34" s="1"/>
  <c r="G3074" i="34" s="1"/>
  <c r="G3075" i="34" s="1"/>
  <c r="G3076" i="34" s="1"/>
  <c r="G3077" i="34" s="1"/>
  <c r="G3078" i="34" s="1"/>
  <c r="G3079" i="34" s="1"/>
  <c r="G3080" i="34" s="1"/>
  <c r="G3081" i="34" s="1"/>
  <c r="G3082" i="34" s="1"/>
  <c r="G3083" i="34" s="1"/>
  <c r="G3084" i="34" s="1"/>
  <c r="G3085" i="34" s="1"/>
  <c r="G3086" i="34" s="1"/>
  <c r="G3087" i="34" s="1"/>
  <c r="G3088" i="34" s="1"/>
  <c r="G3089" i="34" s="1"/>
  <c r="G3090" i="34" s="1"/>
  <c r="G3091" i="34" s="1"/>
  <c r="G3092" i="34" s="1"/>
  <c r="G3093" i="34" s="1"/>
  <c r="G3094" i="34" s="1"/>
  <c r="G3095" i="34" s="1"/>
  <c r="G3096" i="34" s="1"/>
  <c r="G3097" i="34" s="1"/>
  <c r="G3098" i="34" s="1"/>
  <c r="G3099" i="34" s="1"/>
  <c r="G3100" i="34" s="1"/>
  <c r="G3101" i="34" s="1"/>
  <c r="G3102" i="34" s="1"/>
  <c r="G3103" i="34" s="1"/>
  <c r="G3104" i="34" s="1"/>
  <c r="G3105" i="34" s="1"/>
  <c r="G3106" i="34" s="1"/>
  <c r="G3107" i="34" s="1"/>
  <c r="G3108" i="34" s="1"/>
  <c r="G3109" i="34" s="1"/>
  <c r="G3110" i="34" s="1"/>
  <c r="G3111" i="34" s="1"/>
  <c r="G3112" i="34" s="1"/>
  <c r="G3113" i="34" s="1"/>
  <c r="G3114" i="34" s="1"/>
  <c r="G3115" i="34" s="1"/>
  <c r="G3116" i="34" s="1"/>
  <c r="G3117" i="34" s="1"/>
  <c r="G3118" i="34" s="1"/>
  <c r="G3119" i="34" s="1"/>
  <c r="G3120" i="34" s="1"/>
  <c r="G3121" i="34" s="1"/>
  <c r="G3122" i="34" s="1"/>
  <c r="G3123" i="34" s="1"/>
  <c r="G3124" i="34" s="1"/>
  <c r="G3125" i="34" s="1"/>
  <c r="G3126" i="34" s="1"/>
  <c r="G3127" i="34" s="1"/>
  <c r="G3128" i="34" s="1"/>
  <c r="G3129" i="34" s="1"/>
  <c r="G3130" i="34" s="1"/>
  <c r="G3131" i="34" s="1"/>
  <c r="G3132" i="34" s="1"/>
  <c r="G3133" i="34" s="1"/>
  <c r="G3134" i="34" s="1"/>
  <c r="G3135" i="34" s="1"/>
  <c r="G3136" i="34" s="1"/>
  <c r="G3137" i="34" s="1"/>
  <c r="G3138" i="34" s="1"/>
  <c r="G3139" i="34" s="1"/>
  <c r="G3140" i="34" s="1"/>
  <c r="G3141" i="34" s="1"/>
  <c r="G3142" i="34" s="1"/>
  <c r="G3143" i="34" s="1"/>
  <c r="G3144" i="34" s="1"/>
  <c r="G3145" i="34" s="1"/>
  <c r="G3146" i="34" s="1"/>
  <c r="G3147" i="34" s="1"/>
  <c r="G3148" i="34" s="1"/>
  <c r="G3149" i="34" s="1"/>
  <c r="G3150" i="34" s="1"/>
  <c r="G3151" i="34" s="1"/>
  <c r="G3152" i="34" s="1"/>
  <c r="G3153" i="34" s="1"/>
  <c r="G3154" i="34" s="1"/>
  <c r="G3155" i="34" s="1"/>
  <c r="G3156" i="34" s="1"/>
  <c r="G3157" i="34" s="1"/>
  <c r="G3158" i="34" s="1"/>
  <c r="G3159" i="34" s="1"/>
  <c r="G3160" i="34" s="1"/>
  <c r="G3161" i="34" s="1"/>
  <c r="G3162" i="34" s="1"/>
  <c r="G3163" i="34" s="1"/>
  <c r="G3164" i="34" s="1"/>
  <c r="G3165" i="34" s="1"/>
  <c r="G3166" i="34" s="1"/>
  <c r="G3167" i="34" s="1"/>
  <c r="G3168" i="34" s="1"/>
  <c r="G3169" i="34" s="1"/>
  <c r="G3170" i="34" s="1"/>
  <c r="G3171" i="34" s="1"/>
  <c r="G3172" i="34" s="1"/>
  <c r="G3173" i="34" s="1"/>
  <c r="G3174" i="34" s="1"/>
  <c r="G3175" i="34" s="1"/>
  <c r="G3176" i="34" s="1"/>
  <c r="G3177" i="34" s="1"/>
  <c r="G3178" i="34" s="1"/>
  <c r="G3179" i="34" s="1"/>
  <c r="G3180" i="34" s="1"/>
  <c r="G3181" i="34" s="1"/>
  <c r="G3182" i="34" s="1"/>
  <c r="G3183" i="34" s="1"/>
  <c r="G3184" i="34" s="1"/>
  <c r="G3185" i="34" s="1"/>
  <c r="G3186" i="34" s="1"/>
  <c r="G3187" i="34" s="1"/>
  <c r="G3188" i="34" s="1"/>
  <c r="G3189" i="34" s="1"/>
  <c r="G3190" i="34" s="1"/>
  <c r="G3191" i="34" s="1"/>
  <c r="G3192" i="34" s="1"/>
  <c r="G3193" i="34" s="1"/>
  <c r="G3194" i="34" s="1"/>
  <c r="G3195" i="34" s="1"/>
  <c r="G3196" i="34" s="1"/>
  <c r="G3197" i="34" s="1"/>
  <c r="G3198" i="34" s="1"/>
  <c r="G3199" i="34" s="1"/>
  <c r="G3200" i="34" s="1"/>
  <c r="G3201" i="34" s="1"/>
  <c r="G3202" i="34" s="1"/>
  <c r="G3203" i="34" s="1"/>
  <c r="G3204" i="34" s="1"/>
  <c r="G3205" i="34" s="1"/>
  <c r="G3206" i="34" s="1"/>
  <c r="G3207" i="34" s="1"/>
  <c r="G3208" i="34" s="1"/>
  <c r="G3209" i="34" s="1"/>
  <c r="G3210" i="34" s="1"/>
  <c r="G3211" i="34" s="1"/>
  <c r="G3212" i="34" s="1"/>
  <c r="G3213" i="34" s="1"/>
  <c r="G3214" i="34" s="1"/>
  <c r="G3215" i="34" s="1"/>
  <c r="G3216" i="34" s="1"/>
  <c r="G3217" i="34" s="1"/>
  <c r="G3218" i="34" s="1"/>
  <c r="G3219" i="34" s="1"/>
  <c r="G3220" i="34" s="1"/>
  <c r="G3221" i="34" s="1"/>
  <c r="G3222" i="34" s="1"/>
  <c r="G3223" i="34" s="1"/>
  <c r="G3224" i="34" s="1"/>
  <c r="G3225" i="34" s="1"/>
  <c r="G3226" i="34" s="1"/>
  <c r="G3227" i="34" s="1"/>
  <c r="G3228" i="34" s="1"/>
  <c r="G3229" i="34" s="1"/>
  <c r="G3230" i="34" s="1"/>
  <c r="G3231" i="34" s="1"/>
  <c r="G3232" i="34" s="1"/>
  <c r="G3233" i="34" s="1"/>
  <c r="G3234" i="34" s="1"/>
  <c r="G3235" i="34" s="1"/>
  <c r="G3236" i="34" s="1"/>
  <c r="G3237" i="34" s="1"/>
  <c r="G3238" i="34" s="1"/>
  <c r="G3239" i="34" s="1"/>
  <c r="G3240" i="34" s="1"/>
  <c r="G3241" i="34" s="1"/>
  <c r="G3242" i="34" s="1"/>
  <c r="G3243" i="34" s="1"/>
  <c r="G3244" i="34" s="1"/>
  <c r="G3245" i="34" s="1"/>
  <c r="G3246" i="34" s="1"/>
  <c r="G3247" i="34" s="1"/>
  <c r="G3248" i="34" s="1"/>
  <c r="G3249" i="34" s="1"/>
  <c r="G3250" i="34" s="1"/>
  <c r="G3251" i="34" s="1"/>
  <c r="G3252" i="34" s="1"/>
  <c r="G3253" i="34" s="1"/>
  <c r="G3254" i="34" s="1"/>
  <c r="G3255" i="34" s="1"/>
  <c r="G3256" i="34" s="1"/>
  <c r="G3257" i="34" s="1"/>
  <c r="G3258" i="34" s="1"/>
  <c r="G3259" i="34" s="1"/>
  <c r="G3260" i="34" s="1"/>
  <c r="G3261" i="34" s="1"/>
  <c r="G3262" i="34" s="1"/>
  <c r="G3263" i="34" s="1"/>
  <c r="G3264" i="34" s="1"/>
  <c r="G3265" i="34" s="1"/>
  <c r="G3266" i="34" s="1"/>
  <c r="G3267" i="34" s="1"/>
  <c r="G3268" i="34" s="1"/>
  <c r="G3269" i="34" s="1"/>
  <c r="G3270" i="34" s="1"/>
  <c r="G3271" i="34" s="1"/>
  <c r="G3272" i="34" s="1"/>
  <c r="G3273" i="34" s="1"/>
  <c r="G3274" i="34" s="1"/>
  <c r="G3275" i="34" s="1"/>
  <c r="G3276" i="34" s="1"/>
  <c r="G3277" i="34" s="1"/>
  <c r="G3278" i="34" s="1"/>
  <c r="G3279" i="34" s="1"/>
  <c r="G3280" i="34" s="1"/>
  <c r="G3281" i="34" s="1"/>
  <c r="G3282" i="34" s="1"/>
  <c r="G3283" i="34" s="1"/>
  <c r="G3284" i="34" s="1"/>
  <c r="G3285" i="34" s="1"/>
  <c r="G3286" i="34" s="1"/>
  <c r="G3287" i="34" s="1"/>
  <c r="G3288" i="34" s="1"/>
  <c r="G3289" i="34" s="1"/>
  <c r="G3290" i="34" s="1"/>
  <c r="G3291" i="34" s="1"/>
  <c r="G3292" i="34" s="1"/>
  <c r="G3293" i="34" s="1"/>
  <c r="G3294" i="34" s="1"/>
  <c r="G3295" i="34" s="1"/>
  <c r="G3296" i="34" s="1"/>
  <c r="G3297" i="34" s="1"/>
  <c r="G3298" i="34" s="1"/>
  <c r="G3299" i="34" s="1"/>
  <c r="G3300" i="34" s="1"/>
  <c r="G3301" i="34" s="1"/>
  <c r="G3302" i="34" s="1"/>
  <c r="G3303" i="34" s="1"/>
  <c r="G3304" i="34" s="1"/>
  <c r="G3305" i="34" s="1"/>
  <c r="G3306" i="34" s="1"/>
  <c r="G3307" i="34" s="1"/>
  <c r="G3308" i="34" s="1"/>
  <c r="G3309" i="34" s="1"/>
  <c r="G3310" i="34" s="1"/>
  <c r="G3311" i="34" s="1"/>
  <c r="G3312" i="34" s="1"/>
  <c r="G3313" i="34" s="1"/>
  <c r="G3314" i="34" s="1"/>
  <c r="G3315" i="34" s="1"/>
  <c r="G3316" i="34" s="1"/>
  <c r="G3317" i="34" s="1"/>
  <c r="G3318" i="34" s="1"/>
  <c r="G3319" i="34" s="1"/>
  <c r="G3320" i="34" s="1"/>
  <c r="G3321" i="34" s="1"/>
  <c r="G3322" i="34" s="1"/>
  <c r="G3323" i="34" s="1"/>
  <c r="G3324" i="34" s="1"/>
  <c r="G3325" i="34" s="1"/>
  <c r="G3326" i="34" s="1"/>
  <c r="G3327" i="34" s="1"/>
  <c r="G3328" i="34" s="1"/>
  <c r="G3329" i="34" s="1"/>
  <c r="G3330" i="34" s="1"/>
  <c r="G3331" i="34" s="1"/>
  <c r="G3332" i="34" s="1"/>
  <c r="G3333" i="34" s="1"/>
  <c r="G3334" i="34" s="1"/>
  <c r="G3335" i="34" s="1"/>
  <c r="G3336" i="34" s="1"/>
  <c r="G3337" i="34" s="1"/>
  <c r="G3338" i="34" s="1"/>
  <c r="G3339" i="34" s="1"/>
  <c r="G3340" i="34" s="1"/>
  <c r="G3341" i="34" s="1"/>
  <c r="G3342" i="34" s="1"/>
  <c r="G3343" i="34" s="1"/>
  <c r="G3344" i="34" s="1"/>
  <c r="G3345" i="34" s="1"/>
  <c r="G3346" i="34" s="1"/>
  <c r="G3347" i="34" s="1"/>
  <c r="G3348" i="34" s="1"/>
  <c r="G3349" i="34" s="1"/>
  <c r="G3350" i="34" s="1"/>
  <c r="G3351" i="34" s="1"/>
  <c r="G3352" i="34" s="1"/>
  <c r="G3353" i="34" s="1"/>
  <c r="G3354" i="34" s="1"/>
  <c r="G3355" i="34" s="1"/>
  <c r="G3356" i="34" s="1"/>
  <c r="G3357" i="34" s="1"/>
  <c r="G3358" i="34" s="1"/>
  <c r="G3359" i="34" s="1"/>
  <c r="G3360" i="34" s="1"/>
  <c r="G3361" i="34" s="1"/>
  <c r="G3362" i="34" s="1"/>
  <c r="G3363" i="34" s="1"/>
  <c r="G3364" i="34" s="1"/>
  <c r="G3365" i="34" s="1"/>
  <c r="G3366" i="34" s="1"/>
  <c r="G3367" i="34" s="1"/>
  <c r="G3368" i="34" s="1"/>
  <c r="G3369" i="34" s="1"/>
  <c r="G3370" i="34" s="1"/>
  <c r="G3371" i="34" s="1"/>
  <c r="G3372" i="34" s="1"/>
  <c r="G3373" i="34" s="1"/>
  <c r="G3374" i="34" s="1"/>
  <c r="G3375" i="34" s="1"/>
  <c r="G3376" i="34" s="1"/>
  <c r="G3377" i="34" s="1"/>
  <c r="G3378" i="34" s="1"/>
  <c r="G3379" i="34" s="1"/>
  <c r="G3380" i="34" s="1"/>
  <c r="G3381" i="34" s="1"/>
  <c r="G3382" i="34" s="1"/>
  <c r="G3383" i="34" s="1"/>
  <c r="G3384" i="34" s="1"/>
  <c r="G3385" i="34" s="1"/>
  <c r="G3386" i="34" s="1"/>
  <c r="G3387" i="34" s="1"/>
  <c r="G3388" i="34" s="1"/>
  <c r="G3389" i="34" s="1"/>
  <c r="G3390" i="34" s="1"/>
  <c r="G3391" i="34" s="1"/>
  <c r="G3392" i="34" s="1"/>
  <c r="G3393" i="34" s="1"/>
  <c r="G3394" i="34" s="1"/>
  <c r="G3395" i="34" s="1"/>
  <c r="G3396" i="34" s="1"/>
  <c r="G3397" i="34" s="1"/>
  <c r="G3398" i="34" s="1"/>
  <c r="G3399" i="34" s="1"/>
  <c r="G3400" i="34" s="1"/>
  <c r="G3401" i="34" s="1"/>
  <c r="G3402" i="34" s="1"/>
  <c r="G3403" i="34" s="1"/>
  <c r="G3404" i="34" s="1"/>
  <c r="G3405" i="34" s="1"/>
  <c r="G3406" i="34" s="1"/>
  <c r="G3407" i="34" s="1"/>
  <c r="G3408" i="34" s="1"/>
  <c r="G3409" i="34" s="1"/>
  <c r="G3410" i="34" s="1"/>
  <c r="G3411" i="34" s="1"/>
  <c r="G3412" i="34" s="1"/>
  <c r="G3413" i="34" s="1"/>
  <c r="G3414" i="34" s="1"/>
  <c r="G3415" i="34" s="1"/>
  <c r="G3416" i="34" s="1"/>
  <c r="G3417" i="34" s="1"/>
  <c r="G3418" i="34" s="1"/>
  <c r="G3419" i="34" s="1"/>
  <c r="G3420" i="34" s="1"/>
  <c r="G3421" i="34" s="1"/>
  <c r="G3422" i="34" s="1"/>
  <c r="G3423" i="34" s="1"/>
  <c r="G3424" i="34" s="1"/>
  <c r="G3425" i="34" s="1"/>
  <c r="G3426" i="34" s="1"/>
  <c r="G3427" i="34" s="1"/>
  <c r="G3428" i="34" s="1"/>
  <c r="G3429" i="34" s="1"/>
  <c r="G3430" i="34" s="1"/>
  <c r="G3431" i="34" s="1"/>
  <c r="G3432" i="34" s="1"/>
  <c r="G3433" i="34" s="1"/>
  <c r="G3434" i="34" s="1"/>
  <c r="G3435" i="34" s="1"/>
  <c r="G3436" i="34" s="1"/>
  <c r="G3437" i="34" s="1"/>
  <c r="G3438" i="34" s="1"/>
  <c r="G3439" i="34" s="1"/>
  <c r="G3440" i="34" s="1"/>
  <c r="G3441" i="34" s="1"/>
  <c r="G3442" i="34" s="1"/>
  <c r="G3443" i="34" s="1"/>
  <c r="G3444" i="34" s="1"/>
  <c r="G3445" i="34" s="1"/>
  <c r="G3446" i="34" s="1"/>
  <c r="G3447" i="34" s="1"/>
  <c r="G3448" i="34" s="1"/>
  <c r="G3449" i="34" s="1"/>
  <c r="G3450" i="34" s="1"/>
  <c r="G3451" i="34" s="1"/>
  <c r="G3452" i="34" s="1"/>
  <c r="G3453" i="34" s="1"/>
  <c r="G3454" i="34" s="1"/>
  <c r="G3455" i="34" s="1"/>
  <c r="G3456" i="34" s="1"/>
  <c r="G3457" i="34" s="1"/>
  <c r="G3458" i="34" s="1"/>
  <c r="G3459" i="34" s="1"/>
  <c r="G3460" i="34" s="1"/>
  <c r="G3461" i="34" s="1"/>
  <c r="G3462" i="34" s="1"/>
  <c r="G3463" i="34" s="1"/>
  <c r="G3464" i="34" s="1"/>
  <c r="G3465" i="34" s="1"/>
  <c r="G3466" i="34" s="1"/>
  <c r="G3467" i="34" s="1"/>
  <c r="G3468" i="34" s="1"/>
  <c r="G3469" i="34" s="1"/>
  <c r="G3470" i="34" s="1"/>
  <c r="G3471" i="34" s="1"/>
  <c r="G3472" i="34" s="1"/>
  <c r="G3473" i="34" s="1"/>
  <c r="G3474" i="34" s="1"/>
  <c r="G3475" i="34" s="1"/>
  <c r="G3476" i="34" s="1"/>
  <c r="G3477" i="34" s="1"/>
  <c r="G3478" i="34" s="1"/>
  <c r="G3479" i="34" s="1"/>
  <c r="G3480" i="34" s="1"/>
  <c r="G3481" i="34" s="1"/>
  <c r="G3482" i="34" s="1"/>
  <c r="G3483" i="34" s="1"/>
  <c r="G3484" i="34" s="1"/>
  <c r="G3485" i="34" s="1"/>
  <c r="G3486" i="34" s="1"/>
  <c r="G3487" i="34" s="1"/>
  <c r="G3488" i="34" s="1"/>
  <c r="G3489" i="34" s="1"/>
  <c r="G3490" i="34" s="1"/>
  <c r="G3491" i="34" s="1"/>
  <c r="G3492" i="34" s="1"/>
  <c r="G3493" i="34" s="1"/>
  <c r="G3494" i="34" s="1"/>
  <c r="G3495" i="34" s="1"/>
  <c r="G3496" i="34" s="1"/>
  <c r="G3497" i="34" s="1"/>
  <c r="G3498" i="34" s="1"/>
  <c r="G3499" i="34" s="1"/>
  <c r="G3500" i="34" s="1"/>
  <c r="G3501" i="34" s="1"/>
  <c r="G3502" i="34" s="1"/>
  <c r="G3503" i="34" s="1"/>
  <c r="G3504" i="34" s="1"/>
  <c r="G3505" i="34" s="1"/>
  <c r="G3506" i="34" s="1"/>
  <c r="G3507" i="34" s="1"/>
  <c r="G3508" i="34" s="1"/>
  <c r="G3509" i="34" s="1"/>
  <c r="G3510" i="34" s="1"/>
  <c r="G3511" i="34" s="1"/>
  <c r="G3512" i="34" s="1"/>
  <c r="G3513" i="34" s="1"/>
  <c r="G3514" i="34" s="1"/>
  <c r="G3515" i="34" s="1"/>
  <c r="G3516" i="34" s="1"/>
  <c r="G3517" i="34" s="1"/>
  <c r="G3518" i="34" s="1"/>
  <c r="G3519" i="34" s="1"/>
  <c r="G3520" i="34" s="1"/>
  <c r="G3521" i="34" s="1"/>
  <c r="G3522" i="34" s="1"/>
  <c r="G3523" i="34" s="1"/>
  <c r="G3524" i="34" s="1"/>
  <c r="G3525" i="34" s="1"/>
  <c r="G3526" i="34" s="1"/>
  <c r="G3527" i="34" s="1"/>
  <c r="G3528" i="34" s="1"/>
  <c r="G3529" i="34" s="1"/>
  <c r="G3530" i="34" s="1"/>
  <c r="G3531" i="34" s="1"/>
  <c r="G3532" i="34" s="1"/>
  <c r="G3533" i="34" s="1"/>
  <c r="G3534" i="34" s="1"/>
  <c r="G3535" i="34" s="1"/>
  <c r="G3536" i="34" s="1"/>
  <c r="G3537" i="34" s="1"/>
  <c r="G3538" i="34" s="1"/>
  <c r="G3539" i="34" s="1"/>
  <c r="G3540" i="34" s="1"/>
  <c r="G3541" i="34" s="1"/>
  <c r="G3542" i="34" s="1"/>
  <c r="G3543" i="34" s="1"/>
  <c r="G3544" i="34" s="1"/>
  <c r="G3545" i="34" s="1"/>
  <c r="G3546" i="34" s="1"/>
  <c r="G3547" i="34" s="1"/>
  <c r="G3548" i="34" s="1"/>
  <c r="G3549" i="34" s="1"/>
  <c r="G3550" i="34" s="1"/>
  <c r="G3551" i="34" s="1"/>
  <c r="G3552" i="34" s="1"/>
  <c r="G3553" i="34" s="1"/>
  <c r="G3554" i="34" s="1"/>
  <c r="G3555" i="34" s="1"/>
  <c r="G3556" i="34" s="1"/>
  <c r="G3557" i="34" s="1"/>
  <c r="G3558" i="34" s="1"/>
  <c r="G3559" i="34" s="1"/>
  <c r="G3560" i="34" s="1"/>
  <c r="G3561" i="34" s="1"/>
  <c r="G3562" i="34" s="1"/>
  <c r="G3563" i="34" s="1"/>
  <c r="G3564" i="34" s="1"/>
  <c r="G3565" i="34" s="1"/>
  <c r="G3566" i="34" s="1"/>
  <c r="G3567" i="34" s="1"/>
  <c r="G3568" i="34" s="1"/>
  <c r="G3569" i="34" s="1"/>
  <c r="G3570" i="34" s="1"/>
  <c r="G3571" i="34" s="1"/>
  <c r="G3572" i="34" s="1"/>
  <c r="G3573" i="34" s="1"/>
  <c r="G3574" i="34" s="1"/>
  <c r="G3575" i="34" s="1"/>
  <c r="G3576" i="34" s="1"/>
  <c r="G3577" i="34" s="1"/>
  <c r="G3578" i="34" s="1"/>
  <c r="G3579" i="34" s="1"/>
  <c r="G3580" i="34" s="1"/>
  <c r="G3581" i="34" s="1"/>
  <c r="G3582" i="34" s="1"/>
  <c r="G3583" i="34" s="1"/>
  <c r="G3584" i="34" s="1"/>
  <c r="G3585" i="34" s="1"/>
  <c r="G3586" i="34" s="1"/>
  <c r="G3587" i="34" s="1"/>
  <c r="G3588" i="34" s="1"/>
  <c r="G3589" i="34" s="1"/>
  <c r="G3590" i="34" s="1"/>
  <c r="G3591" i="34" s="1"/>
  <c r="G3592" i="34" s="1"/>
  <c r="G3593" i="34" s="1"/>
  <c r="G3594" i="34" s="1"/>
  <c r="G3595" i="34" s="1"/>
  <c r="G3596" i="34" s="1"/>
  <c r="G3597" i="34" s="1"/>
  <c r="G3598" i="34" s="1"/>
  <c r="G3599" i="34" s="1"/>
  <c r="G3600" i="34" s="1"/>
  <c r="G3601" i="34" s="1"/>
  <c r="G3602" i="34" s="1"/>
  <c r="G3603" i="34" s="1"/>
  <c r="G3604" i="34" s="1"/>
  <c r="G3605" i="34" s="1"/>
  <c r="G3606" i="34" s="1"/>
  <c r="G3607" i="34" s="1"/>
  <c r="G3608" i="34" s="1"/>
  <c r="G3609" i="34" s="1"/>
  <c r="G3610" i="34" s="1"/>
  <c r="G3611" i="34" s="1"/>
  <c r="G3612" i="34" s="1"/>
  <c r="G3613" i="34" s="1"/>
  <c r="G3614" i="34" s="1"/>
  <c r="G3615" i="34" s="1"/>
  <c r="G3616" i="34" s="1"/>
  <c r="G3617" i="34" s="1"/>
  <c r="G3618" i="34" s="1"/>
  <c r="G3619" i="34" s="1"/>
  <c r="G3620" i="34" s="1"/>
  <c r="G3621" i="34" s="1"/>
  <c r="G3622" i="34" s="1"/>
  <c r="G3623" i="34" s="1"/>
  <c r="G3624" i="34" s="1"/>
  <c r="G3625" i="34" s="1"/>
  <c r="G3626" i="34" s="1"/>
  <c r="G3627" i="34" s="1"/>
  <c r="G3628" i="34" s="1"/>
  <c r="G3629" i="34" s="1"/>
  <c r="G3630" i="34" s="1"/>
  <c r="G3631" i="34" s="1"/>
  <c r="G3632" i="34" s="1"/>
  <c r="G3633" i="34" s="1"/>
  <c r="G3634" i="34" s="1"/>
  <c r="G3635" i="34" s="1"/>
  <c r="G3636" i="34" s="1"/>
  <c r="G3637" i="34" s="1"/>
  <c r="G3638" i="34" s="1"/>
  <c r="G3639" i="34" s="1"/>
  <c r="G3640" i="34" s="1"/>
  <c r="G3641" i="34" s="1"/>
  <c r="G3642" i="34" s="1"/>
  <c r="G3643" i="34" s="1"/>
  <c r="G3644" i="34" s="1"/>
  <c r="G3645" i="34" s="1"/>
  <c r="G3646" i="34" s="1"/>
  <c r="G3647" i="34" s="1"/>
  <c r="G3648" i="34" s="1"/>
  <c r="G3649" i="34" s="1"/>
  <c r="G3650" i="34" s="1"/>
  <c r="G3651" i="34" s="1"/>
  <c r="G3652" i="34" s="1"/>
  <c r="G3653" i="34" s="1"/>
  <c r="G3654" i="34" s="1"/>
  <c r="G3655" i="34" s="1"/>
  <c r="G3656" i="34" s="1"/>
  <c r="G3657" i="34" s="1"/>
  <c r="G3658" i="34" s="1"/>
  <c r="G3659" i="34" s="1"/>
  <c r="G3660" i="34" s="1"/>
  <c r="G3661" i="34" s="1"/>
  <c r="G3662" i="34" s="1"/>
  <c r="G3663" i="34" s="1"/>
  <c r="G3664" i="34" s="1"/>
  <c r="G3665" i="34" s="1"/>
  <c r="G3666" i="34" s="1"/>
  <c r="G3667" i="34" s="1"/>
  <c r="G3668" i="34" s="1"/>
  <c r="G3669" i="34" s="1"/>
  <c r="G3670" i="34" s="1"/>
  <c r="G3671" i="34" s="1"/>
  <c r="G3672" i="34" s="1"/>
  <c r="G3673" i="34" s="1"/>
  <c r="G3674" i="34" s="1"/>
  <c r="G3675" i="34" s="1"/>
  <c r="G3676" i="34" s="1"/>
  <c r="G3677" i="34" s="1"/>
  <c r="G3678" i="34" s="1"/>
  <c r="G3679" i="34" s="1"/>
  <c r="G3680" i="34" s="1"/>
  <c r="G3681" i="34" s="1"/>
  <c r="G3682" i="34" s="1"/>
  <c r="G3683" i="34" s="1"/>
  <c r="G3684" i="34" s="1"/>
  <c r="G3685" i="34" s="1"/>
  <c r="G3686" i="34" s="1"/>
  <c r="G3687" i="34" s="1"/>
  <c r="G3688" i="34" s="1"/>
  <c r="G3689" i="34" s="1"/>
  <c r="G3690" i="34" s="1"/>
  <c r="G3691" i="34" s="1"/>
  <c r="G3692" i="34" s="1"/>
  <c r="G3693" i="34" s="1"/>
  <c r="G3694" i="34" s="1"/>
  <c r="G3695" i="34" s="1"/>
  <c r="G3696" i="34" s="1"/>
  <c r="G3697" i="34" s="1"/>
  <c r="G3698" i="34" s="1"/>
  <c r="G3699" i="34" s="1"/>
  <c r="G3700" i="34" s="1"/>
  <c r="G3701" i="34" s="1"/>
  <c r="G3702" i="34" s="1"/>
  <c r="G3703" i="34" s="1"/>
  <c r="G3704" i="34" s="1"/>
  <c r="G3705" i="34" s="1"/>
  <c r="G3706" i="34" s="1"/>
  <c r="G3707" i="34" s="1"/>
  <c r="G3708" i="34" s="1"/>
  <c r="G3709" i="34" s="1"/>
  <c r="G3710" i="34" s="1"/>
  <c r="G3711" i="34" s="1"/>
  <c r="G3712" i="34" s="1"/>
  <c r="G3713" i="34" s="1"/>
  <c r="G3714" i="34" s="1"/>
  <c r="G3715" i="34" s="1"/>
  <c r="G3716" i="34" s="1"/>
  <c r="G3717" i="34" s="1"/>
  <c r="G3718" i="34" s="1"/>
  <c r="G3719" i="34" s="1"/>
  <c r="G3720" i="34" s="1"/>
  <c r="G3721" i="34" s="1"/>
  <c r="G3722" i="34" s="1"/>
  <c r="G3723" i="34" s="1"/>
  <c r="G3724" i="34" s="1"/>
  <c r="G3725" i="34" s="1"/>
  <c r="G3726" i="34" s="1"/>
  <c r="G3727" i="34" s="1"/>
  <c r="G3728" i="34" s="1"/>
  <c r="G3729" i="34" s="1"/>
  <c r="G3730" i="34" s="1"/>
  <c r="G3731" i="34" s="1"/>
  <c r="G3732" i="34" s="1"/>
  <c r="G3733" i="34" s="1"/>
  <c r="G3734" i="34" s="1"/>
  <c r="G3735" i="34" s="1"/>
  <c r="G3736" i="34" s="1"/>
  <c r="G3737" i="34" s="1"/>
  <c r="G3738" i="34" s="1"/>
  <c r="G3739" i="34" s="1"/>
  <c r="G3740" i="34" s="1"/>
  <c r="G3741" i="34" s="1"/>
  <c r="G3742" i="34" s="1"/>
  <c r="G3743" i="34" s="1"/>
  <c r="G3744" i="34" s="1"/>
  <c r="G3745" i="34" s="1"/>
  <c r="G3746" i="34" s="1"/>
  <c r="G3747" i="34" s="1"/>
  <c r="G3748" i="34" s="1"/>
  <c r="G3749" i="34" s="1"/>
  <c r="G3750" i="34" s="1"/>
  <c r="G3751" i="34" s="1"/>
  <c r="G3752" i="34" s="1"/>
  <c r="G3753" i="34" s="1"/>
  <c r="G3754" i="34" s="1"/>
  <c r="G3755" i="34" s="1"/>
  <c r="G3756" i="34" s="1"/>
  <c r="G3757" i="34" s="1"/>
  <c r="G3758" i="34" s="1"/>
  <c r="G3759" i="34" s="1"/>
  <c r="G3760" i="34" s="1"/>
  <c r="G3761" i="34" s="1"/>
  <c r="G3762" i="34" s="1"/>
  <c r="G3763" i="34" s="1"/>
  <c r="G3764" i="34" s="1"/>
  <c r="G3765" i="34" s="1"/>
  <c r="G3766" i="34" s="1"/>
  <c r="G3767" i="34" s="1"/>
  <c r="G3768" i="34" s="1"/>
  <c r="G3769" i="34" s="1"/>
  <c r="G3770" i="34" s="1"/>
  <c r="G3771" i="34" s="1"/>
  <c r="G3772" i="34" s="1"/>
  <c r="G3773" i="34" s="1"/>
  <c r="G3774" i="34" s="1"/>
  <c r="G3775" i="34" s="1"/>
  <c r="G3776" i="34" s="1"/>
  <c r="G3777" i="34" s="1"/>
  <c r="G3778" i="34" s="1"/>
  <c r="G3779" i="34" s="1"/>
  <c r="G3780" i="34" s="1"/>
  <c r="G3781" i="34" s="1"/>
  <c r="G3782" i="34" s="1"/>
  <c r="G3783" i="34" s="1"/>
  <c r="G3784" i="34" s="1"/>
  <c r="G3785" i="34" s="1"/>
  <c r="G3786" i="34" s="1"/>
  <c r="G3787" i="34" s="1"/>
  <c r="G3788" i="34" s="1"/>
  <c r="G3789" i="34" s="1"/>
  <c r="G3790" i="34" s="1"/>
  <c r="G3791" i="34" s="1"/>
  <c r="G3792" i="34" s="1"/>
  <c r="G3793" i="34" s="1"/>
  <c r="G3794" i="34" s="1"/>
  <c r="G3795" i="34" s="1"/>
  <c r="G3796" i="34" s="1"/>
  <c r="G3797" i="34" s="1"/>
  <c r="G3798" i="34" s="1"/>
  <c r="G3799" i="34" s="1"/>
  <c r="G3800" i="34" s="1"/>
  <c r="G3801" i="34" s="1"/>
  <c r="G3802" i="34" s="1"/>
  <c r="G3803" i="34" s="1"/>
  <c r="G3804" i="34" s="1"/>
  <c r="G3805" i="34" s="1"/>
  <c r="G3806" i="34" s="1"/>
  <c r="G3807" i="34" s="1"/>
  <c r="G3808" i="34" s="1"/>
  <c r="G3809" i="34" s="1"/>
  <c r="G3810" i="34" s="1"/>
  <c r="G3811" i="34" s="1"/>
  <c r="G3812" i="34" s="1"/>
  <c r="G3813" i="34" s="1"/>
  <c r="G3814" i="34" s="1"/>
  <c r="G3815" i="34" s="1"/>
  <c r="G3816" i="34" s="1"/>
  <c r="G3817" i="34" s="1"/>
  <c r="G3818" i="34" s="1"/>
  <c r="G3819" i="34" s="1"/>
  <c r="G3820" i="34" s="1"/>
  <c r="G3821" i="34" s="1"/>
  <c r="G3822" i="34" s="1"/>
  <c r="G3823" i="34" s="1"/>
  <c r="G3824" i="34" s="1"/>
  <c r="G3825" i="34" s="1"/>
  <c r="G3826" i="34" s="1"/>
  <c r="G3827" i="34" s="1"/>
  <c r="G3828" i="34" s="1"/>
  <c r="G3829" i="34" s="1"/>
  <c r="G3830" i="34" s="1"/>
  <c r="G3831" i="34" s="1"/>
  <c r="G3832" i="34" s="1"/>
  <c r="G3833" i="34" s="1"/>
  <c r="G3834" i="34" s="1"/>
  <c r="G3835" i="34" s="1"/>
  <c r="G3836" i="34" s="1"/>
  <c r="G3837" i="34" s="1"/>
  <c r="G3838" i="34" s="1"/>
  <c r="G3839" i="34" s="1"/>
  <c r="G3840" i="34" s="1"/>
  <c r="G3841" i="34" s="1"/>
  <c r="G3842" i="34" s="1"/>
  <c r="G3843" i="34" s="1"/>
  <c r="G3844" i="34" s="1"/>
  <c r="G3845" i="34" s="1"/>
  <c r="G3846" i="34" s="1"/>
  <c r="G3847" i="34" s="1"/>
  <c r="G3848" i="34" s="1"/>
  <c r="G3849" i="34" s="1"/>
  <c r="G3850" i="34" s="1"/>
  <c r="G3851" i="34" s="1"/>
  <c r="G3852" i="34" s="1"/>
  <c r="G3853" i="34" s="1"/>
  <c r="G3854" i="34" s="1"/>
  <c r="G3855" i="34" s="1"/>
  <c r="G3856" i="34" s="1"/>
  <c r="G3857" i="34" s="1"/>
  <c r="G3858" i="34" s="1"/>
  <c r="G3859" i="34" s="1"/>
  <c r="G3860" i="34" s="1"/>
  <c r="G3861" i="34" s="1"/>
  <c r="G3862" i="34" s="1"/>
  <c r="G3863" i="34" s="1"/>
  <c r="G3864" i="34" s="1"/>
  <c r="G3865" i="34" s="1"/>
  <c r="G3866" i="34" s="1"/>
  <c r="G3867" i="34" s="1"/>
  <c r="G3868" i="34" s="1"/>
  <c r="G3869" i="34" s="1"/>
  <c r="G3870" i="34" s="1"/>
  <c r="G3871" i="34" s="1"/>
  <c r="G3872" i="34" s="1"/>
  <c r="G3873" i="34" s="1"/>
  <c r="G3874" i="34" s="1"/>
  <c r="G3875" i="34" s="1"/>
  <c r="G3876" i="34" s="1"/>
  <c r="G3877" i="34" s="1"/>
  <c r="G3878" i="34" s="1"/>
  <c r="G3879" i="34" s="1"/>
  <c r="G3880" i="34" s="1"/>
  <c r="G3881" i="34" s="1"/>
  <c r="G3882" i="34" s="1"/>
  <c r="G3883" i="34" s="1"/>
  <c r="G3884" i="34" s="1"/>
  <c r="G3885" i="34" s="1"/>
  <c r="G3886" i="34" s="1"/>
  <c r="G3887" i="34" s="1"/>
  <c r="G3888" i="34" s="1"/>
  <c r="G3889" i="34" s="1"/>
  <c r="G3890" i="34" s="1"/>
  <c r="G3891" i="34" s="1"/>
  <c r="G3892" i="34" s="1"/>
  <c r="G3893" i="34" s="1"/>
  <c r="G3894" i="34" s="1"/>
  <c r="G3895" i="34" s="1"/>
  <c r="G3896" i="34" s="1"/>
  <c r="G3897" i="34" s="1"/>
  <c r="G3898" i="34" s="1"/>
  <c r="G3899" i="34" s="1"/>
  <c r="G3900" i="34" s="1"/>
  <c r="G3901" i="34" s="1"/>
  <c r="G3902" i="34" s="1"/>
  <c r="G3903" i="34" s="1"/>
  <c r="G3904" i="34" s="1"/>
  <c r="G3905" i="34" s="1"/>
  <c r="G3906" i="34" s="1"/>
  <c r="G3907" i="34" s="1"/>
  <c r="G3908" i="34" s="1"/>
  <c r="G3909" i="34" s="1"/>
  <c r="G3910" i="34" s="1"/>
  <c r="G3911" i="34" s="1"/>
  <c r="G3912" i="34" s="1"/>
  <c r="G3913" i="34" s="1"/>
  <c r="G3914" i="34" s="1"/>
  <c r="G3915" i="34" s="1"/>
  <c r="G3916" i="34" s="1"/>
  <c r="G3917" i="34" s="1"/>
  <c r="G3918" i="34" s="1"/>
  <c r="G3919" i="34" s="1"/>
  <c r="G3920" i="34" s="1"/>
  <c r="G3921" i="34" s="1"/>
  <c r="G3922" i="34" s="1"/>
  <c r="G3923" i="34" s="1"/>
  <c r="G3924" i="34" s="1"/>
  <c r="G3925" i="34" s="1"/>
  <c r="G3926" i="34" s="1"/>
  <c r="G3927" i="34" s="1"/>
  <c r="G3928" i="34" s="1"/>
  <c r="G3929" i="34" s="1"/>
  <c r="G3930" i="34" s="1"/>
  <c r="G3931" i="34" s="1"/>
  <c r="G3932" i="34" s="1"/>
  <c r="G3933" i="34" s="1"/>
  <c r="G3934" i="34" s="1"/>
  <c r="G3935" i="34" s="1"/>
  <c r="G3936" i="34" s="1"/>
  <c r="G3937" i="34" s="1"/>
  <c r="G3938" i="34" s="1"/>
  <c r="G3939" i="34" s="1"/>
  <c r="G3940" i="34" s="1"/>
  <c r="G3941" i="34" s="1"/>
  <c r="G3942" i="34" s="1"/>
  <c r="G3943" i="34" s="1"/>
  <c r="G3944" i="34" s="1"/>
  <c r="G3945" i="34" s="1"/>
  <c r="G3946" i="34" s="1"/>
  <c r="G3947" i="34" s="1"/>
  <c r="G3948" i="34" s="1"/>
  <c r="G3949" i="34" s="1"/>
  <c r="G3950" i="34" s="1"/>
  <c r="G3951" i="34" s="1"/>
  <c r="G3952" i="34" s="1"/>
  <c r="G3953" i="34" s="1"/>
  <c r="G3954" i="34" s="1"/>
  <c r="G3955" i="34" s="1"/>
  <c r="G3956" i="34" s="1"/>
  <c r="G3957" i="34" s="1"/>
  <c r="G3958" i="34" s="1"/>
  <c r="G3959" i="34" s="1"/>
  <c r="G3960" i="34" s="1"/>
  <c r="G3961" i="34" s="1"/>
  <c r="G3962" i="34" s="1"/>
  <c r="G3963" i="34" s="1"/>
  <c r="G3964" i="34" s="1"/>
  <c r="G3965" i="34" s="1"/>
  <c r="G3966" i="34" s="1"/>
  <c r="G3967" i="34" s="1"/>
  <c r="G3968" i="34" s="1"/>
  <c r="G3969" i="34" s="1"/>
  <c r="G3970" i="34" s="1"/>
  <c r="G3971" i="34" s="1"/>
  <c r="G3972" i="34" s="1"/>
  <c r="G3973" i="34" s="1"/>
  <c r="G3974" i="34" s="1"/>
  <c r="G3975" i="34" s="1"/>
  <c r="G3976" i="34" s="1"/>
  <c r="G3977" i="34" s="1"/>
  <c r="G3978" i="34" s="1"/>
  <c r="G3979" i="34" s="1"/>
  <c r="G3980" i="34" s="1"/>
  <c r="G3981" i="34" s="1"/>
  <c r="G3982" i="34" s="1"/>
  <c r="G3983" i="34" s="1"/>
  <c r="G3984" i="34" s="1"/>
  <c r="G3985" i="34" s="1"/>
  <c r="G3986" i="34" s="1"/>
  <c r="G3987" i="34" s="1"/>
  <c r="G3988" i="34" s="1"/>
  <c r="G3989" i="34" s="1"/>
  <c r="G3990" i="34" s="1"/>
  <c r="G3991" i="34" s="1"/>
  <c r="G3992" i="34" s="1"/>
  <c r="G3993" i="34" s="1"/>
  <c r="G3994" i="34" s="1"/>
  <c r="G3995" i="34" s="1"/>
  <c r="G3996" i="34" s="1"/>
  <c r="G3997" i="34" s="1"/>
  <c r="G3998" i="34" s="1"/>
  <c r="G3999" i="34" s="1"/>
  <c r="G4000" i="34" s="1"/>
  <c r="G4001" i="34" s="1"/>
  <c r="G4002" i="34" s="1"/>
  <c r="G4003" i="34" s="1"/>
  <c r="G4004" i="34" s="1"/>
  <c r="G4005" i="34" s="1"/>
  <c r="G4006" i="34" s="1"/>
  <c r="G4007" i="34" s="1"/>
  <c r="G4008" i="34" s="1"/>
  <c r="G4009" i="34" s="1"/>
  <c r="G4010" i="34" s="1"/>
  <c r="G4011" i="34" s="1"/>
  <c r="G4012" i="34" s="1"/>
  <c r="G4013" i="34" s="1"/>
  <c r="G4014" i="34" s="1"/>
  <c r="G4015" i="34" s="1"/>
  <c r="G4016" i="34" s="1"/>
  <c r="G4017" i="34" s="1"/>
  <c r="G4018" i="34" s="1"/>
  <c r="G4019" i="34" s="1"/>
  <c r="G4020" i="34" s="1"/>
  <c r="G4021" i="34" s="1"/>
  <c r="G4022" i="34" s="1"/>
  <c r="G4023" i="34" s="1"/>
  <c r="G4024" i="34" s="1"/>
  <c r="G4025" i="34" s="1"/>
  <c r="G4026" i="34" s="1"/>
  <c r="G4027" i="34" s="1"/>
  <c r="G4028" i="34" s="1"/>
  <c r="G4029" i="34" s="1"/>
  <c r="G4030" i="34" s="1"/>
  <c r="G4031" i="34" s="1"/>
  <c r="G4032" i="34" s="1"/>
  <c r="G4033" i="34" s="1"/>
  <c r="G4034" i="34" s="1"/>
  <c r="G4035" i="34" s="1"/>
  <c r="G4036" i="34" s="1"/>
  <c r="G4037" i="34" s="1"/>
  <c r="G4038" i="34" s="1"/>
  <c r="G4039" i="34" s="1"/>
  <c r="G4040" i="34" s="1"/>
  <c r="G4041" i="34" s="1"/>
  <c r="G4042" i="34" s="1"/>
  <c r="G4043" i="34" s="1"/>
  <c r="G4044" i="34" s="1"/>
  <c r="G4045" i="34" s="1"/>
  <c r="G4046" i="34" s="1"/>
  <c r="G4047" i="34" s="1"/>
  <c r="G4048" i="34" s="1"/>
  <c r="G4049" i="34" s="1"/>
  <c r="G4050" i="34" s="1"/>
  <c r="G4051" i="34" s="1"/>
  <c r="G4052" i="34" s="1"/>
  <c r="G4053" i="34" s="1"/>
  <c r="G4054" i="34" s="1"/>
  <c r="G4055" i="34" s="1"/>
  <c r="G4056" i="34" s="1"/>
  <c r="G4057" i="34" s="1"/>
  <c r="G4058" i="34" s="1"/>
  <c r="G4059" i="34" s="1"/>
  <c r="G4060" i="34" s="1"/>
  <c r="G4061" i="34" s="1"/>
  <c r="G4062" i="34" s="1"/>
  <c r="G4063" i="34" s="1"/>
  <c r="G4064" i="34" s="1"/>
  <c r="G4065" i="34" s="1"/>
  <c r="G4066" i="34" s="1"/>
  <c r="G4067" i="34" s="1"/>
  <c r="G4068" i="34" s="1"/>
  <c r="G4069" i="34" s="1"/>
  <c r="G4070" i="34" s="1"/>
  <c r="G4071" i="34" s="1"/>
  <c r="G4072" i="34" s="1"/>
  <c r="G4073" i="34" s="1"/>
  <c r="G4074" i="34" s="1"/>
  <c r="G4075" i="34" s="1"/>
  <c r="G4076" i="34" s="1"/>
  <c r="G4077" i="34" s="1"/>
  <c r="G4078" i="34" s="1"/>
  <c r="G4079" i="34" s="1"/>
  <c r="G4080" i="34" s="1"/>
  <c r="G4081" i="34" s="1"/>
  <c r="G4082" i="34" s="1"/>
  <c r="G4083" i="34" s="1"/>
  <c r="G4084" i="34" s="1"/>
  <c r="G4085" i="34" s="1"/>
  <c r="G4086" i="34" s="1"/>
  <c r="G4087" i="34" s="1"/>
  <c r="G4088" i="34" s="1"/>
  <c r="G4089" i="34" s="1"/>
  <c r="G4090" i="34" s="1"/>
  <c r="G4091" i="34" s="1"/>
  <c r="G4092" i="34" s="1"/>
  <c r="G4093" i="34" s="1"/>
  <c r="G4094" i="34" s="1"/>
  <c r="G4095" i="34" s="1"/>
  <c r="G4096" i="34" s="1"/>
  <c r="G4097" i="34" s="1"/>
  <c r="G4098" i="34" s="1"/>
  <c r="G4099" i="34" s="1"/>
  <c r="G4100" i="34" s="1"/>
  <c r="G4101" i="34" s="1"/>
  <c r="G4102" i="34" s="1"/>
  <c r="G4103" i="34" s="1"/>
  <c r="G4104" i="34" s="1"/>
  <c r="G4105" i="34" s="1"/>
  <c r="G4106" i="34" s="1"/>
  <c r="G4107" i="34" s="1"/>
  <c r="G4108" i="34" s="1"/>
  <c r="G4109" i="34" s="1"/>
  <c r="G4110" i="34" s="1"/>
  <c r="G4111" i="34" s="1"/>
  <c r="G4112" i="34" s="1"/>
  <c r="G4113" i="34" s="1"/>
  <c r="G4114" i="34" s="1"/>
  <c r="G4115" i="34" s="1"/>
  <c r="G4116" i="34" s="1"/>
  <c r="G4117" i="34" s="1"/>
  <c r="G4118" i="34" s="1"/>
  <c r="G4119" i="34" s="1"/>
  <c r="G4120" i="34" s="1"/>
  <c r="G4121" i="34" s="1"/>
  <c r="G4122" i="34" s="1"/>
  <c r="G4123" i="34" s="1"/>
  <c r="G4124" i="34" s="1"/>
  <c r="G4125" i="34" s="1"/>
  <c r="G4126" i="34" s="1"/>
  <c r="G4127" i="34" s="1"/>
  <c r="G4128" i="34" s="1"/>
  <c r="G4129" i="34" s="1"/>
  <c r="G4130" i="34" s="1"/>
  <c r="G4131" i="34" s="1"/>
  <c r="G4132" i="34" s="1"/>
  <c r="G4133" i="34" s="1"/>
  <c r="G4134" i="34" s="1"/>
  <c r="G4135" i="34" s="1"/>
  <c r="G4136" i="34" s="1"/>
  <c r="G4137" i="34" s="1"/>
  <c r="G4138" i="34" s="1"/>
  <c r="G4139" i="34" s="1"/>
  <c r="G4140" i="34" s="1"/>
  <c r="G4141" i="34" s="1"/>
  <c r="G4142" i="34" s="1"/>
  <c r="G4143" i="34" s="1"/>
  <c r="G4144" i="34" s="1"/>
  <c r="G4145" i="34" s="1"/>
  <c r="G4146" i="34" s="1"/>
  <c r="G4147" i="34" s="1"/>
  <c r="G4148" i="34" s="1"/>
  <c r="G4149" i="34" s="1"/>
  <c r="G4150" i="34" s="1"/>
  <c r="G4151" i="34" s="1"/>
  <c r="G4152" i="34" s="1"/>
  <c r="G4153" i="34" s="1"/>
  <c r="G4154" i="34" s="1"/>
  <c r="G4155" i="34" s="1"/>
  <c r="G4156" i="34" s="1"/>
  <c r="G4157" i="34" s="1"/>
  <c r="G4158" i="34" s="1"/>
  <c r="G4159" i="34" s="1"/>
  <c r="G4160" i="34" s="1"/>
  <c r="G4161" i="34" s="1"/>
  <c r="G4162" i="34" s="1"/>
  <c r="G4163" i="34" s="1"/>
  <c r="G4164" i="34" s="1"/>
  <c r="G4165" i="34" s="1"/>
  <c r="G4166" i="34" s="1"/>
  <c r="G4167" i="34" s="1"/>
  <c r="G4168" i="34" s="1"/>
  <c r="G4169" i="34" s="1"/>
  <c r="G4170" i="34" s="1"/>
  <c r="G4171" i="34" s="1"/>
  <c r="G4172" i="34" s="1"/>
  <c r="G4173" i="34" s="1"/>
  <c r="G4174" i="34" s="1"/>
  <c r="G4175" i="34" s="1"/>
  <c r="G4176" i="34" s="1"/>
  <c r="G4177" i="34" s="1"/>
  <c r="G4178" i="34" s="1"/>
  <c r="G4179" i="34" s="1"/>
  <c r="G4180" i="34" s="1"/>
  <c r="G4181" i="34" s="1"/>
  <c r="G4182" i="34" s="1"/>
  <c r="G4183" i="34" s="1"/>
  <c r="G4184" i="34" s="1"/>
  <c r="G4185" i="34" s="1"/>
  <c r="G4186" i="34" s="1"/>
  <c r="G4187" i="34" s="1"/>
  <c r="G4188" i="34" s="1"/>
  <c r="G4189" i="34" s="1"/>
  <c r="G4190" i="34" s="1"/>
  <c r="G4191" i="34" s="1"/>
  <c r="G4192" i="34" s="1"/>
  <c r="G4193" i="34" s="1"/>
  <c r="G4194" i="34" s="1"/>
  <c r="G4195" i="34" s="1"/>
  <c r="G4196" i="34" s="1"/>
  <c r="G4197" i="34" s="1"/>
  <c r="G4198" i="34" s="1"/>
  <c r="G4199" i="34" s="1"/>
  <c r="G4200" i="34" s="1"/>
  <c r="G4201" i="34" s="1"/>
  <c r="G4202" i="34" s="1"/>
  <c r="G4203" i="34" s="1"/>
  <c r="G4204" i="34" s="1"/>
  <c r="G4205" i="34" s="1"/>
  <c r="G4206" i="34" s="1"/>
  <c r="G4207" i="34" s="1"/>
  <c r="G4208" i="34" s="1"/>
  <c r="G4209" i="34" s="1"/>
  <c r="G4210" i="34" s="1"/>
  <c r="G4211" i="34" s="1"/>
  <c r="G4212" i="34" s="1"/>
  <c r="G4213" i="34" s="1"/>
  <c r="G4214" i="34" s="1"/>
  <c r="G4215" i="34" s="1"/>
  <c r="G4216" i="34" s="1"/>
  <c r="G4217" i="34" s="1"/>
  <c r="G4218" i="34" s="1"/>
  <c r="G4219" i="34" s="1"/>
  <c r="G4220" i="34" s="1"/>
  <c r="G4221" i="34" s="1"/>
  <c r="G4222" i="34" s="1"/>
  <c r="G4223" i="34" s="1"/>
  <c r="G4224" i="34" s="1"/>
  <c r="G4225" i="34" s="1"/>
  <c r="G4226" i="34" s="1"/>
  <c r="G4227" i="34" s="1"/>
  <c r="G4228" i="34" s="1"/>
  <c r="G4229" i="34" s="1"/>
  <c r="G4230" i="34" s="1"/>
  <c r="G4231" i="34" s="1"/>
  <c r="G4232" i="34" s="1"/>
  <c r="G4233" i="34" s="1"/>
  <c r="G4234" i="34" s="1"/>
  <c r="G4235" i="34" s="1"/>
  <c r="G4236" i="34" s="1"/>
  <c r="G4237" i="34" s="1"/>
  <c r="G4238" i="34" s="1"/>
  <c r="G4239" i="34" s="1"/>
  <c r="G4240" i="34" s="1"/>
  <c r="G4241" i="34" s="1"/>
  <c r="G4242" i="34" s="1"/>
  <c r="G4243" i="34" s="1"/>
  <c r="G4244" i="34" s="1"/>
  <c r="G4245" i="34" s="1"/>
  <c r="G4246" i="34" s="1"/>
  <c r="G4247" i="34" s="1"/>
  <c r="G4248" i="34" s="1"/>
  <c r="G4249" i="34" s="1"/>
  <c r="G4250" i="34" s="1"/>
  <c r="G4251" i="34" s="1"/>
  <c r="G4252" i="34" s="1"/>
  <c r="G4253" i="34" s="1"/>
  <c r="G4254" i="34" s="1"/>
  <c r="G4255" i="34" s="1"/>
  <c r="G4256" i="34" s="1"/>
  <c r="G4257" i="34" s="1"/>
  <c r="G4258" i="34" s="1"/>
  <c r="G4259" i="34" s="1"/>
  <c r="G4260" i="34" s="1"/>
  <c r="G4261" i="34" s="1"/>
  <c r="G4262" i="34" s="1"/>
  <c r="G4263" i="34" s="1"/>
  <c r="G4264" i="34" s="1"/>
  <c r="G4265" i="34" s="1"/>
  <c r="G4266" i="34" s="1"/>
  <c r="G4267" i="34" s="1"/>
  <c r="G4268" i="34" s="1"/>
  <c r="G4269" i="34" s="1"/>
  <c r="G4270" i="34" s="1"/>
  <c r="G4271" i="34" s="1"/>
  <c r="G4272" i="34" s="1"/>
  <c r="G4273" i="34" s="1"/>
  <c r="G4274" i="34" s="1"/>
  <c r="G4275" i="34" s="1"/>
  <c r="G4276" i="34" s="1"/>
  <c r="G4277" i="34" s="1"/>
  <c r="G4278" i="34" s="1"/>
  <c r="G4279" i="34" s="1"/>
  <c r="G4280" i="34" s="1"/>
  <c r="G4281" i="34" s="1"/>
  <c r="G4282" i="34" s="1"/>
  <c r="G4283" i="34" s="1"/>
  <c r="G4284" i="34" s="1"/>
  <c r="G4285" i="34" s="1"/>
  <c r="G4286" i="34" s="1"/>
  <c r="G4287" i="34" s="1"/>
  <c r="G4288" i="34" s="1"/>
  <c r="G4289" i="34" s="1"/>
  <c r="G4290" i="34" s="1"/>
  <c r="G4291" i="34" s="1"/>
  <c r="G4292" i="34" s="1"/>
  <c r="G4293" i="34" s="1"/>
  <c r="G4294" i="34" s="1"/>
  <c r="G4295" i="34" s="1"/>
  <c r="G4296" i="34" s="1"/>
  <c r="G4297" i="34" s="1"/>
  <c r="G4298" i="34" s="1"/>
  <c r="G4299" i="34" s="1"/>
  <c r="G4300" i="34" s="1"/>
  <c r="G4301" i="34" s="1"/>
  <c r="G4302" i="34" s="1"/>
  <c r="G4303" i="34" s="1"/>
  <c r="G4304" i="34" s="1"/>
  <c r="G4305" i="34" s="1"/>
  <c r="G4306" i="34" s="1"/>
  <c r="G4307" i="34" s="1"/>
  <c r="G4308" i="34" s="1"/>
  <c r="G4309" i="34" s="1"/>
  <c r="G4310" i="34" s="1"/>
  <c r="G4311" i="34" s="1"/>
  <c r="G4312" i="34" s="1"/>
  <c r="G4313" i="34" s="1"/>
  <c r="G4314" i="34" s="1"/>
  <c r="G4315" i="34" s="1"/>
  <c r="G4316" i="34" s="1"/>
  <c r="G4317" i="34" s="1"/>
  <c r="G4318" i="34" s="1"/>
  <c r="G4319" i="34" s="1"/>
  <c r="G4320" i="34" s="1"/>
  <c r="G4321" i="34" s="1"/>
  <c r="G4322" i="34" s="1"/>
  <c r="G4323" i="34" s="1"/>
  <c r="G4324" i="34" s="1"/>
  <c r="G4325" i="34" s="1"/>
  <c r="G4326" i="34" s="1"/>
  <c r="G4327" i="34" s="1"/>
  <c r="G4328" i="34" s="1"/>
  <c r="G4329" i="34" s="1"/>
  <c r="G4330" i="34" s="1"/>
  <c r="G4331" i="34" s="1"/>
  <c r="G4332" i="34" s="1"/>
  <c r="G4333" i="34" s="1"/>
  <c r="G4334" i="34" s="1"/>
  <c r="G4335" i="34" s="1"/>
  <c r="G4336" i="34" s="1"/>
  <c r="G4337" i="34" s="1"/>
  <c r="G4338" i="34" s="1"/>
  <c r="G4339" i="34" s="1"/>
  <c r="G4340" i="34" s="1"/>
  <c r="G4341" i="34" s="1"/>
  <c r="G4342" i="34" s="1"/>
  <c r="G4343" i="34" s="1"/>
  <c r="G4344" i="34" s="1"/>
  <c r="G4345" i="34" s="1"/>
  <c r="G4346" i="34" s="1"/>
  <c r="G4347" i="34" s="1"/>
  <c r="G4348" i="34" s="1"/>
  <c r="G4349" i="34" s="1"/>
  <c r="G4350" i="34" s="1"/>
  <c r="G4351" i="34" s="1"/>
  <c r="G4352" i="34" s="1"/>
  <c r="G4353" i="34" s="1"/>
  <c r="G4354" i="34" s="1"/>
  <c r="G4355" i="34" s="1"/>
  <c r="G4356" i="34" s="1"/>
  <c r="G4357" i="34" s="1"/>
  <c r="G4358" i="34" s="1"/>
  <c r="G4359" i="34" s="1"/>
  <c r="G4360" i="34" s="1"/>
  <c r="G4361" i="34" s="1"/>
  <c r="G4362" i="34" s="1"/>
  <c r="G4363" i="34" s="1"/>
  <c r="G4364" i="34" s="1"/>
  <c r="G4365" i="34" s="1"/>
  <c r="G4366" i="34" s="1"/>
  <c r="G4367" i="34" s="1"/>
  <c r="G4368" i="34" s="1"/>
  <c r="G4369" i="34" s="1"/>
  <c r="G4370" i="34" s="1"/>
  <c r="G4371" i="34" s="1"/>
  <c r="G4372" i="34" s="1"/>
  <c r="G4373" i="34" s="1"/>
  <c r="G4374" i="34" s="1"/>
  <c r="G4375" i="34" s="1"/>
  <c r="G4376" i="34" s="1"/>
  <c r="G4377" i="34" s="1"/>
  <c r="G4378" i="34" s="1"/>
  <c r="G4379" i="34" s="1"/>
  <c r="G4380" i="34" s="1"/>
  <c r="G4381" i="34" s="1"/>
  <c r="G4382" i="34" s="1"/>
  <c r="G4383" i="34" s="1"/>
  <c r="G4384" i="34" s="1"/>
  <c r="G4385" i="34" s="1"/>
  <c r="G4386" i="34" s="1"/>
  <c r="G4387" i="34" s="1"/>
  <c r="G4388" i="34" s="1"/>
  <c r="G4389" i="34" s="1"/>
  <c r="G4390" i="34" s="1"/>
  <c r="G4391" i="34" s="1"/>
  <c r="G4392" i="34" s="1"/>
  <c r="G4393" i="34" s="1"/>
  <c r="G4394" i="34" s="1"/>
  <c r="G4395" i="34" s="1"/>
  <c r="G4396" i="34" s="1"/>
  <c r="G4397" i="34" s="1"/>
  <c r="G4398" i="34" s="1"/>
  <c r="G4399" i="34" s="1"/>
  <c r="G4400" i="34" s="1"/>
  <c r="G4401" i="34" s="1"/>
  <c r="G4402" i="34" s="1"/>
  <c r="G4403" i="34" s="1"/>
  <c r="G4404" i="34" s="1"/>
  <c r="G4405" i="34" s="1"/>
  <c r="G4406" i="34" s="1"/>
  <c r="G4407" i="34" s="1"/>
  <c r="G4408" i="34" s="1"/>
  <c r="G4409" i="34" s="1"/>
  <c r="G4410" i="34" s="1"/>
  <c r="G4411" i="34" s="1"/>
  <c r="G4412" i="34" s="1"/>
  <c r="G4413" i="34" s="1"/>
  <c r="G4414" i="34" s="1"/>
  <c r="G4415" i="34" s="1"/>
  <c r="G4416" i="34" s="1"/>
  <c r="G4417" i="34" s="1"/>
  <c r="G4418" i="34" s="1"/>
  <c r="G4419" i="34" s="1"/>
  <c r="G4420" i="34" s="1"/>
  <c r="G4421" i="34" s="1"/>
  <c r="G4422" i="34" s="1"/>
  <c r="G4423" i="34" s="1"/>
  <c r="G4424" i="34" s="1"/>
  <c r="G4425" i="34" s="1"/>
  <c r="G4426" i="34" s="1"/>
  <c r="G4427" i="34" s="1"/>
  <c r="G4428" i="34" s="1"/>
  <c r="G4429" i="34" s="1"/>
  <c r="G4430" i="34" s="1"/>
  <c r="G4431" i="34" s="1"/>
  <c r="G4432" i="34" s="1"/>
  <c r="G4433" i="34" s="1"/>
  <c r="G4434" i="34" s="1"/>
  <c r="G4435" i="34" s="1"/>
  <c r="G4436" i="34" s="1"/>
  <c r="G4437" i="34" s="1"/>
  <c r="G4438" i="34" s="1"/>
  <c r="G4439" i="34" s="1"/>
  <c r="G4440" i="34" s="1"/>
  <c r="G4441" i="34" s="1"/>
  <c r="G4442" i="34" s="1"/>
  <c r="G4443" i="34" s="1"/>
  <c r="G4444" i="34" s="1"/>
  <c r="G4445" i="34" s="1"/>
  <c r="G4446" i="34" s="1"/>
  <c r="G4447" i="34" s="1"/>
  <c r="G4448" i="34" s="1"/>
  <c r="G4449" i="34" s="1"/>
  <c r="G4450" i="34" s="1"/>
  <c r="G4451" i="34" s="1"/>
  <c r="G4452" i="34" s="1"/>
  <c r="G4453" i="34" s="1"/>
  <c r="G4454" i="34" s="1"/>
  <c r="G4455" i="34" s="1"/>
  <c r="G4456" i="34" s="1"/>
  <c r="G4457" i="34" s="1"/>
  <c r="G4458" i="34" s="1"/>
  <c r="G4459" i="34" s="1"/>
  <c r="G4460" i="34" s="1"/>
  <c r="G4461" i="34" s="1"/>
  <c r="G4462" i="34" s="1"/>
  <c r="G4463" i="34" s="1"/>
  <c r="G4464" i="34" s="1"/>
  <c r="G4465" i="34" s="1"/>
  <c r="G4466" i="34" s="1"/>
  <c r="G4467" i="34" s="1"/>
  <c r="G4468" i="34" s="1"/>
  <c r="G4469" i="34" s="1"/>
  <c r="G4470" i="34" s="1"/>
  <c r="G4471" i="34" s="1"/>
  <c r="G4472" i="34" s="1"/>
  <c r="G4473" i="34" s="1"/>
  <c r="G4474" i="34" s="1"/>
  <c r="G4475" i="34" s="1"/>
  <c r="G4476" i="34" s="1"/>
  <c r="G4477" i="34" s="1"/>
  <c r="G4478" i="34" s="1"/>
  <c r="G4479" i="34" s="1"/>
  <c r="G4480" i="34" s="1"/>
  <c r="G4481" i="34" s="1"/>
  <c r="G4482" i="34" s="1"/>
  <c r="G4483" i="34" s="1"/>
  <c r="G4484" i="34" s="1"/>
  <c r="G4485" i="34" s="1"/>
  <c r="G4486" i="34" s="1"/>
  <c r="G4487" i="34" s="1"/>
  <c r="G4488" i="34" s="1"/>
  <c r="G4489" i="34" s="1"/>
  <c r="G4490" i="34" s="1"/>
  <c r="G4491" i="34" s="1"/>
  <c r="G4492" i="34" s="1"/>
  <c r="G4493" i="34" s="1"/>
  <c r="G4494" i="34" s="1"/>
  <c r="G4495" i="34" s="1"/>
  <c r="G4496" i="34" s="1"/>
  <c r="G4497" i="34" s="1"/>
  <c r="G4498" i="34" s="1"/>
  <c r="G4499" i="34" s="1"/>
  <c r="G4500" i="34" s="1"/>
  <c r="G4501" i="34" s="1"/>
  <c r="G4502" i="34" s="1"/>
  <c r="G4503" i="34" s="1"/>
  <c r="G4504" i="34" s="1"/>
  <c r="G4505" i="34" s="1"/>
  <c r="G4506" i="34" s="1"/>
  <c r="G4507" i="34" s="1"/>
  <c r="G4508" i="34" s="1"/>
  <c r="G4509" i="34" s="1"/>
  <c r="G4510" i="34" s="1"/>
  <c r="G4511" i="34" s="1"/>
  <c r="G4512" i="34" s="1"/>
  <c r="G4513" i="34" s="1"/>
  <c r="G4514" i="34" s="1"/>
  <c r="G4515" i="34" s="1"/>
  <c r="G4516" i="34" s="1"/>
  <c r="G4517" i="34" s="1"/>
  <c r="G4518" i="34" s="1"/>
  <c r="G4519" i="34" s="1"/>
  <c r="G4520" i="34" s="1"/>
  <c r="G4521" i="34" s="1"/>
  <c r="G4522" i="34" s="1"/>
  <c r="G4523" i="34" s="1"/>
  <c r="G4524" i="34" s="1"/>
  <c r="G4525" i="34" s="1"/>
  <c r="G4526" i="34" s="1"/>
  <c r="G4527" i="34" s="1"/>
  <c r="G4528" i="34" s="1"/>
  <c r="G4529" i="34" s="1"/>
  <c r="G4530" i="34" s="1"/>
  <c r="G4531" i="34" s="1"/>
  <c r="G4532" i="34" s="1"/>
  <c r="G4533" i="34" s="1"/>
  <c r="G4534" i="34" s="1"/>
  <c r="G4535" i="34" s="1"/>
  <c r="G4536" i="34" s="1"/>
  <c r="G4537" i="34" s="1"/>
  <c r="G4538" i="34" s="1"/>
  <c r="G4539" i="34" s="1"/>
  <c r="G4540" i="34" s="1"/>
  <c r="G4541" i="34" s="1"/>
  <c r="G4542" i="34" s="1"/>
  <c r="G4543" i="34" s="1"/>
  <c r="G4544" i="34" s="1"/>
  <c r="G4545" i="34" s="1"/>
  <c r="G4546" i="34" s="1"/>
  <c r="G4547" i="34" s="1"/>
  <c r="G4548" i="34" s="1"/>
  <c r="G4549" i="34" s="1"/>
  <c r="G4550" i="34" s="1"/>
  <c r="G4551" i="34" s="1"/>
  <c r="G4552" i="34" s="1"/>
  <c r="G4553" i="34" s="1"/>
  <c r="G4554" i="34" s="1"/>
  <c r="G4555" i="34" s="1"/>
  <c r="G4556" i="34" s="1"/>
  <c r="G4557" i="34" s="1"/>
  <c r="G4558" i="34" s="1"/>
  <c r="G4559" i="34" s="1"/>
  <c r="G4560" i="34" s="1"/>
  <c r="G4561" i="34" s="1"/>
  <c r="G4562" i="34" s="1"/>
  <c r="G4563" i="34" s="1"/>
  <c r="G4564" i="34" s="1"/>
  <c r="G4565" i="34" s="1"/>
  <c r="G4566" i="34" s="1"/>
  <c r="G4567" i="34" s="1"/>
  <c r="G4568" i="34" s="1"/>
  <c r="G4569" i="34" s="1"/>
  <c r="G4570" i="34" s="1"/>
  <c r="G4571" i="34" s="1"/>
  <c r="G4572" i="34" s="1"/>
  <c r="G4573" i="34" s="1"/>
  <c r="G4574" i="34" s="1"/>
  <c r="G4575" i="34" s="1"/>
  <c r="G4576" i="34" s="1"/>
  <c r="G4577" i="34" s="1"/>
  <c r="G4578" i="34" s="1"/>
  <c r="G4579" i="34" s="1"/>
  <c r="G4580" i="34" s="1"/>
  <c r="G4581" i="34" s="1"/>
  <c r="G4582" i="34" s="1"/>
  <c r="G4583" i="34" s="1"/>
  <c r="G4584" i="34" s="1"/>
  <c r="G4585" i="34" s="1"/>
  <c r="G4586" i="34" s="1"/>
  <c r="G4587" i="34" s="1"/>
  <c r="G4588" i="34" s="1"/>
  <c r="G4589" i="34" s="1"/>
  <c r="G4590" i="34" s="1"/>
  <c r="G4591" i="34" s="1"/>
  <c r="G4592" i="34" s="1"/>
  <c r="G4593" i="34" s="1"/>
  <c r="G4594" i="34" s="1"/>
  <c r="G4595" i="34" s="1"/>
  <c r="G4596" i="34" s="1"/>
  <c r="G4597" i="34" s="1"/>
  <c r="G4598" i="34" s="1"/>
  <c r="G4599" i="34" s="1"/>
  <c r="G4600" i="34" s="1"/>
  <c r="G4601" i="34" s="1"/>
  <c r="G4602" i="34" s="1"/>
  <c r="G4603" i="34" s="1"/>
  <c r="G4604" i="34" s="1"/>
  <c r="G4605" i="34" s="1"/>
  <c r="G4606" i="34" s="1"/>
  <c r="G4607" i="34" s="1"/>
  <c r="G4608" i="34" s="1"/>
  <c r="G4609" i="34" s="1"/>
  <c r="G4610" i="34" s="1"/>
  <c r="G4611" i="34" s="1"/>
  <c r="G4612" i="34" s="1"/>
  <c r="G4613" i="34" s="1"/>
  <c r="G4614" i="34" s="1"/>
  <c r="G4615" i="34" s="1"/>
  <c r="G4616" i="34" s="1"/>
  <c r="G4617" i="34" s="1"/>
  <c r="G4618" i="34" s="1"/>
  <c r="G4619" i="34" s="1"/>
  <c r="G4620" i="34" s="1"/>
  <c r="G4621" i="34" s="1"/>
  <c r="G4622" i="34" s="1"/>
  <c r="G4623" i="34" s="1"/>
  <c r="G4624" i="34" s="1"/>
  <c r="G4625" i="34" s="1"/>
  <c r="G4626" i="34" s="1"/>
  <c r="G4627" i="34" s="1"/>
  <c r="G4628" i="34" s="1"/>
  <c r="G4629" i="34" s="1"/>
  <c r="G4630" i="34" s="1"/>
  <c r="G4631" i="34" s="1"/>
  <c r="G4632" i="34" s="1"/>
  <c r="G4633" i="34" s="1"/>
  <c r="G4634" i="34" s="1"/>
  <c r="G4635" i="34" s="1"/>
  <c r="G4636" i="34" s="1"/>
  <c r="G4637" i="34" s="1"/>
  <c r="G4638" i="34" s="1"/>
  <c r="G4639" i="34" s="1"/>
  <c r="G4640" i="34" s="1"/>
  <c r="G4641" i="34" s="1"/>
  <c r="G4642" i="34" s="1"/>
  <c r="G4643" i="34" s="1"/>
  <c r="G4644" i="34" s="1"/>
  <c r="G4645" i="34" s="1"/>
  <c r="G4646" i="34" s="1"/>
  <c r="G4647" i="34" s="1"/>
  <c r="G4648" i="34" s="1"/>
  <c r="G4649" i="34" s="1"/>
  <c r="G4650" i="34" s="1"/>
  <c r="G4651" i="34" s="1"/>
  <c r="G4652" i="34" s="1"/>
  <c r="G4653" i="34" s="1"/>
  <c r="G4654" i="34" s="1"/>
  <c r="G4655" i="34" s="1"/>
  <c r="G4656" i="34" s="1"/>
  <c r="G4657" i="34" s="1"/>
  <c r="G4658" i="34" s="1"/>
  <c r="G4659" i="34" s="1"/>
  <c r="G4660" i="34" s="1"/>
  <c r="G4661" i="34" s="1"/>
  <c r="G4662" i="34" s="1"/>
  <c r="G4663" i="34" s="1"/>
  <c r="G4664" i="34" s="1"/>
  <c r="G4665" i="34" s="1"/>
  <c r="G4666" i="34" s="1"/>
  <c r="G4667" i="34" s="1"/>
  <c r="G4668" i="34" s="1"/>
  <c r="G4669" i="34" s="1"/>
  <c r="G4670" i="34" s="1"/>
  <c r="G4671" i="34" s="1"/>
  <c r="G4672" i="34" s="1"/>
  <c r="G4673" i="34" s="1"/>
  <c r="G4674" i="34" s="1"/>
  <c r="G4675" i="34" s="1"/>
  <c r="G4676" i="34" s="1"/>
  <c r="G4677" i="34" s="1"/>
  <c r="G4678" i="34" s="1"/>
  <c r="G4679" i="34" s="1"/>
  <c r="G4680" i="34" s="1"/>
  <c r="G4681" i="34" s="1"/>
  <c r="G4682" i="34" s="1"/>
  <c r="G4683" i="34" s="1"/>
  <c r="G4684" i="34" s="1"/>
  <c r="G4685" i="34" s="1"/>
  <c r="G4686" i="34" s="1"/>
  <c r="G4687" i="34" s="1"/>
  <c r="G4688" i="34" s="1"/>
  <c r="G4689" i="34" s="1"/>
  <c r="G4690" i="34" s="1"/>
  <c r="G4691" i="34" s="1"/>
  <c r="G4692" i="34" s="1"/>
  <c r="G4693" i="34" s="1"/>
  <c r="G4694" i="34" s="1"/>
  <c r="G4695" i="34" s="1"/>
  <c r="G4696" i="34" s="1"/>
  <c r="G4697" i="34" s="1"/>
  <c r="G4698" i="34" s="1"/>
  <c r="G4699" i="34" s="1"/>
  <c r="G4700" i="34" s="1"/>
  <c r="G4701" i="34" s="1"/>
  <c r="G4702" i="34" s="1"/>
  <c r="G4703" i="34" s="1"/>
  <c r="G4704" i="34" s="1"/>
  <c r="G4705" i="34" s="1"/>
  <c r="G4706" i="34" s="1"/>
  <c r="G4707" i="34" s="1"/>
  <c r="G4708" i="34" s="1"/>
  <c r="G4709" i="34" s="1"/>
  <c r="G4710" i="34" s="1"/>
  <c r="G4711" i="34" s="1"/>
  <c r="G4712" i="34" s="1"/>
  <c r="G4713" i="34" s="1"/>
  <c r="G4714" i="34" s="1"/>
  <c r="G4715" i="34" s="1"/>
  <c r="G4716" i="34" s="1"/>
  <c r="G4717" i="34" s="1"/>
  <c r="G4718" i="34" s="1"/>
  <c r="G4719" i="34" s="1"/>
  <c r="G4720" i="34" s="1"/>
  <c r="G4721" i="34" s="1"/>
  <c r="G4722" i="34" s="1"/>
  <c r="G4723" i="34" s="1"/>
  <c r="G4724" i="34" s="1"/>
  <c r="G4725" i="34" s="1"/>
  <c r="G4726" i="34" s="1"/>
  <c r="G4727" i="34" s="1"/>
  <c r="G4728" i="34" s="1"/>
  <c r="G4729" i="34" s="1"/>
  <c r="G4730" i="34" s="1"/>
  <c r="G4731" i="34" s="1"/>
  <c r="G4732" i="34" s="1"/>
  <c r="G4733" i="34" s="1"/>
  <c r="G4734" i="34" s="1"/>
  <c r="G4735" i="34" s="1"/>
  <c r="G4736" i="34" s="1"/>
  <c r="G4737" i="34" s="1"/>
  <c r="G4738" i="34" s="1"/>
  <c r="G4739" i="34" s="1"/>
  <c r="G4740" i="34" s="1"/>
  <c r="G4741" i="34" s="1"/>
  <c r="G4742" i="34" s="1"/>
  <c r="G4743" i="34" s="1"/>
  <c r="G4744" i="34" s="1"/>
  <c r="G4745" i="34" s="1"/>
  <c r="G4746" i="34" s="1"/>
  <c r="G4747" i="34" s="1"/>
  <c r="G4748" i="34" s="1"/>
  <c r="G4749" i="34" s="1"/>
  <c r="G4750" i="34" s="1"/>
  <c r="G4751" i="34" s="1"/>
  <c r="G4752" i="34" s="1"/>
  <c r="G4753" i="34" s="1"/>
  <c r="G4754" i="34" s="1"/>
  <c r="G4755" i="34" s="1"/>
  <c r="G4756" i="34" s="1"/>
  <c r="G4757" i="34" s="1"/>
  <c r="G4758" i="34" s="1"/>
  <c r="G4759" i="34" s="1"/>
  <c r="G4760" i="34" s="1"/>
  <c r="G4761" i="34" s="1"/>
  <c r="G4762" i="34" s="1"/>
  <c r="G4763" i="34" s="1"/>
  <c r="G4764" i="34" s="1"/>
  <c r="G4765" i="34" s="1"/>
  <c r="G4766" i="34" s="1"/>
  <c r="G4767" i="34" s="1"/>
  <c r="G4768" i="34" s="1"/>
  <c r="G4769" i="34" s="1"/>
  <c r="G4770" i="34" s="1"/>
  <c r="G4771" i="34" s="1"/>
  <c r="G4772" i="34" s="1"/>
  <c r="G4773" i="34" s="1"/>
  <c r="G4774" i="34" s="1"/>
  <c r="G4775" i="34" s="1"/>
  <c r="G4776" i="34" s="1"/>
  <c r="G4777" i="34" s="1"/>
  <c r="G4778" i="34" s="1"/>
  <c r="G4779" i="34" s="1"/>
  <c r="G4780" i="34" s="1"/>
  <c r="G4781" i="34" s="1"/>
  <c r="G4782" i="34" s="1"/>
  <c r="G4783" i="34" s="1"/>
  <c r="G4784" i="34" s="1"/>
  <c r="G4785" i="34" s="1"/>
  <c r="G4786" i="34" s="1"/>
  <c r="G4787" i="34" s="1"/>
  <c r="G4788" i="34" s="1"/>
  <c r="G4789" i="34" s="1"/>
  <c r="G4790" i="34" s="1"/>
  <c r="G4791" i="34" s="1"/>
  <c r="G4792" i="34" s="1"/>
  <c r="G4793" i="34" s="1"/>
  <c r="G4794" i="34" s="1"/>
  <c r="G4795" i="34" s="1"/>
  <c r="G4796" i="34" s="1"/>
  <c r="G4797" i="34" s="1"/>
  <c r="G4798" i="34" s="1"/>
  <c r="G4799" i="34" s="1"/>
  <c r="G4800" i="34" s="1"/>
  <c r="G4801" i="34" s="1"/>
  <c r="G4802" i="34" s="1"/>
  <c r="G4803" i="34" s="1"/>
  <c r="G4804" i="34" s="1"/>
  <c r="G4805" i="34" s="1"/>
  <c r="G4806" i="34" s="1"/>
  <c r="G4807" i="34" s="1"/>
  <c r="G4808" i="34" s="1"/>
  <c r="G4809" i="34" s="1"/>
  <c r="G4810" i="34" s="1"/>
  <c r="G4811" i="34" s="1"/>
  <c r="G4812" i="34" s="1"/>
  <c r="G4813" i="34" s="1"/>
  <c r="G4814" i="34" s="1"/>
  <c r="G4815" i="34" s="1"/>
  <c r="G4816" i="34" s="1"/>
  <c r="G4817" i="34" s="1"/>
  <c r="G4818" i="34" s="1"/>
  <c r="G4819" i="34" s="1"/>
  <c r="G4820" i="34" s="1"/>
  <c r="G4821" i="34" s="1"/>
  <c r="G4822" i="34" s="1"/>
  <c r="G4823" i="34" s="1"/>
  <c r="G4824" i="34" s="1"/>
  <c r="G4825" i="34" s="1"/>
  <c r="G4826" i="34" s="1"/>
  <c r="G4827" i="34" s="1"/>
  <c r="G4828" i="34" s="1"/>
  <c r="G4829" i="34" s="1"/>
  <c r="G4830" i="34" s="1"/>
  <c r="G4831" i="34" s="1"/>
  <c r="G4832" i="34" s="1"/>
  <c r="G4833" i="34" s="1"/>
  <c r="G4834" i="34" s="1"/>
  <c r="G4835" i="34" s="1"/>
  <c r="G4836" i="34" s="1"/>
  <c r="G4837" i="34" s="1"/>
  <c r="G4838" i="34" s="1"/>
  <c r="G4839" i="34" s="1"/>
  <c r="G4840" i="34" s="1"/>
  <c r="G4841" i="34" s="1"/>
  <c r="G4842" i="34" s="1"/>
  <c r="G4843" i="34" s="1"/>
  <c r="G4844" i="34" s="1"/>
  <c r="G4845" i="34" s="1"/>
  <c r="G4846" i="34" s="1"/>
  <c r="G4847" i="34" s="1"/>
  <c r="G4848" i="34" s="1"/>
  <c r="G4849" i="34" s="1"/>
  <c r="G4850" i="34" s="1"/>
  <c r="G4851" i="34" s="1"/>
  <c r="G4852" i="34" s="1"/>
  <c r="G4853" i="34" s="1"/>
  <c r="G4854" i="34" s="1"/>
  <c r="G4855" i="34" s="1"/>
  <c r="G4856" i="34" s="1"/>
  <c r="G4857" i="34" s="1"/>
  <c r="G4858" i="34" s="1"/>
  <c r="G4859" i="34" s="1"/>
  <c r="G4860" i="34" s="1"/>
  <c r="G4861" i="34" s="1"/>
  <c r="G4862" i="34" s="1"/>
  <c r="G4863" i="34" s="1"/>
  <c r="G4864" i="34" s="1"/>
  <c r="G4865" i="34" s="1"/>
  <c r="G4866" i="34" s="1"/>
  <c r="G4867" i="34" s="1"/>
  <c r="G4868" i="34" s="1"/>
  <c r="G4869" i="34" s="1"/>
  <c r="G4870" i="34" s="1"/>
  <c r="G4871" i="34" s="1"/>
  <c r="G4872" i="34" s="1"/>
  <c r="G4873" i="34" s="1"/>
  <c r="G4874" i="34" s="1"/>
  <c r="G4875" i="34" s="1"/>
  <c r="G4876" i="34" s="1"/>
  <c r="G4877" i="34" s="1"/>
  <c r="G4878" i="34" s="1"/>
  <c r="G4879" i="34" s="1"/>
  <c r="G4880" i="34" s="1"/>
  <c r="G4881" i="34" s="1"/>
  <c r="G4882" i="34" s="1"/>
  <c r="G4883" i="34" s="1"/>
  <c r="G4884" i="34" s="1"/>
  <c r="G4885" i="34" s="1"/>
  <c r="G4886" i="34" s="1"/>
  <c r="G4887" i="34" s="1"/>
  <c r="G4888" i="34" s="1"/>
  <c r="G4889" i="34" s="1"/>
  <c r="G4890" i="34" s="1"/>
  <c r="G4891" i="34" s="1"/>
  <c r="G4892" i="34" s="1"/>
  <c r="G4893" i="34" s="1"/>
  <c r="G4894" i="34" s="1"/>
  <c r="G4895" i="34" s="1"/>
  <c r="G4896" i="34" s="1"/>
  <c r="G4897" i="34" s="1"/>
  <c r="G4898" i="34" s="1"/>
  <c r="G4899" i="34" s="1"/>
  <c r="G4900" i="34" s="1"/>
  <c r="G4901" i="34" s="1"/>
  <c r="G4902" i="34" s="1"/>
  <c r="G4903" i="34" s="1"/>
  <c r="G4904" i="34" s="1"/>
  <c r="G4905" i="34" s="1"/>
  <c r="G4906" i="34" s="1"/>
  <c r="G4907" i="34" s="1"/>
  <c r="G4908" i="34" s="1"/>
  <c r="G4909" i="34" s="1"/>
  <c r="G4910" i="34" s="1"/>
  <c r="G4911" i="34" s="1"/>
  <c r="G4912" i="34" s="1"/>
  <c r="G4913" i="34" s="1"/>
  <c r="G4914" i="34" s="1"/>
  <c r="G4915" i="34" s="1"/>
  <c r="G4916" i="34" s="1"/>
  <c r="G4917" i="34" s="1"/>
  <c r="G4918" i="34" s="1"/>
  <c r="G4919" i="34" s="1"/>
  <c r="G4920" i="34" s="1"/>
  <c r="G4921" i="34" s="1"/>
  <c r="G4922" i="34" s="1"/>
  <c r="G4923" i="34" s="1"/>
  <c r="G4924" i="34" s="1"/>
  <c r="G4925" i="34" s="1"/>
  <c r="G4926" i="34" s="1"/>
  <c r="G4927" i="34" s="1"/>
  <c r="G4928" i="34" s="1"/>
  <c r="G4929" i="34" s="1"/>
  <c r="G4930" i="34" s="1"/>
  <c r="G4931" i="34" s="1"/>
  <c r="G4932" i="34" s="1"/>
  <c r="G4933" i="34" s="1"/>
  <c r="G4934" i="34" s="1"/>
  <c r="G4935" i="34" s="1"/>
  <c r="G4936" i="34" s="1"/>
  <c r="G4937" i="34" s="1"/>
  <c r="G4938" i="34" s="1"/>
  <c r="G4939" i="34" s="1"/>
  <c r="G4940" i="34" s="1"/>
  <c r="G4941" i="34" s="1"/>
  <c r="G4942" i="34" s="1"/>
  <c r="G4943" i="34" s="1"/>
  <c r="G4944" i="34" s="1"/>
  <c r="G4945" i="34" s="1"/>
  <c r="G4946" i="34" s="1"/>
  <c r="G4947" i="34" s="1"/>
  <c r="G4948" i="34" s="1"/>
  <c r="G4949" i="34" s="1"/>
  <c r="G4950" i="34" s="1"/>
  <c r="G4951" i="34" s="1"/>
  <c r="G4952" i="34" s="1"/>
  <c r="G4953" i="34" s="1"/>
  <c r="G4954" i="34" s="1"/>
  <c r="G4955" i="34" s="1"/>
  <c r="G4956" i="34" s="1"/>
  <c r="G4957" i="34" s="1"/>
  <c r="G4958" i="34" s="1"/>
  <c r="G4959" i="34" s="1"/>
  <c r="G4960" i="34" s="1"/>
  <c r="G4961" i="34" s="1"/>
  <c r="G4962" i="34" s="1"/>
  <c r="G4963" i="34" s="1"/>
  <c r="G4964" i="34" s="1"/>
  <c r="G4965" i="34" s="1"/>
  <c r="G4966" i="34" s="1"/>
  <c r="G4967" i="34" s="1"/>
  <c r="G4968" i="34" s="1"/>
  <c r="G4969" i="34" s="1"/>
  <c r="G4970" i="34" s="1"/>
  <c r="G4971" i="34" s="1"/>
  <c r="G4972" i="34" s="1"/>
  <c r="G4973" i="34" s="1"/>
  <c r="G4974" i="34" s="1"/>
  <c r="G4975" i="34" s="1"/>
  <c r="G4976" i="34" s="1"/>
  <c r="G4977" i="34" s="1"/>
  <c r="G4978" i="34" s="1"/>
  <c r="G4979" i="34" s="1"/>
  <c r="G4980" i="34" s="1"/>
  <c r="G4981" i="34" s="1"/>
  <c r="G4982" i="34" s="1"/>
  <c r="G4983" i="34" s="1"/>
  <c r="G4984" i="34" s="1"/>
  <c r="G4985" i="34" s="1"/>
  <c r="G4986" i="34" s="1"/>
  <c r="G4987" i="34" s="1"/>
  <c r="G4988" i="34" s="1"/>
  <c r="G4989" i="34" s="1"/>
  <c r="G4990" i="34" s="1"/>
  <c r="G4991" i="34" s="1"/>
  <c r="G4992" i="34" s="1"/>
  <c r="G4993" i="34" s="1"/>
  <c r="G4994" i="34" s="1"/>
  <c r="G4995" i="34" s="1"/>
  <c r="G4996" i="34" s="1"/>
  <c r="G4997" i="34" s="1"/>
  <c r="G4998" i="34" s="1"/>
  <c r="G4999" i="34" s="1"/>
  <c r="G5000" i="34" s="1"/>
  <c r="G5001" i="34" s="1"/>
  <c r="G5002" i="34" s="1"/>
  <c r="G5003" i="34" s="1"/>
  <c r="G5004" i="34" s="1"/>
  <c r="G5005" i="34" s="1"/>
  <c r="G5006" i="34" s="1"/>
  <c r="G5007" i="34" s="1"/>
  <c r="G5008" i="34" s="1"/>
  <c r="G5009" i="34" s="1"/>
  <c r="G5010" i="34" s="1"/>
  <c r="G5011" i="34" s="1"/>
  <c r="G5012" i="34" s="1"/>
  <c r="G5013" i="34" s="1"/>
  <c r="G5014" i="34" s="1"/>
  <c r="G5015" i="34" s="1"/>
  <c r="G5016" i="34" s="1"/>
  <c r="G5017" i="34" s="1"/>
  <c r="G5018" i="34" s="1"/>
  <c r="G5019" i="34" s="1"/>
  <c r="G5020" i="34" s="1"/>
  <c r="G5021" i="34" s="1"/>
  <c r="G5022" i="34" s="1"/>
  <c r="G5023" i="34" s="1"/>
  <c r="G5024" i="34" s="1"/>
  <c r="G5025" i="34" s="1"/>
  <c r="G5026" i="34" s="1"/>
  <c r="G5027" i="34" s="1"/>
  <c r="G5028" i="34" s="1"/>
  <c r="G5029" i="34" s="1"/>
  <c r="G5030" i="34" s="1"/>
  <c r="G5031" i="34" s="1"/>
  <c r="G5032" i="34" s="1"/>
  <c r="G5033" i="34" s="1"/>
  <c r="G5034" i="34" s="1"/>
  <c r="G5035" i="34" s="1"/>
  <c r="G5036" i="34" s="1"/>
  <c r="G5037" i="34" s="1"/>
  <c r="G5038" i="34" s="1"/>
  <c r="G5039" i="34" s="1"/>
  <c r="G5040" i="34" s="1"/>
  <c r="G5041" i="34" s="1"/>
  <c r="G5042" i="34" s="1"/>
  <c r="G5043" i="34" s="1"/>
  <c r="G5044" i="34" s="1"/>
  <c r="G5045" i="34" s="1"/>
  <c r="G5046" i="34" s="1"/>
  <c r="G5047" i="34" s="1"/>
  <c r="G5048" i="34" s="1"/>
  <c r="G5049" i="34" s="1"/>
  <c r="G5050" i="34" s="1"/>
  <c r="G5051" i="34" s="1"/>
  <c r="G5052" i="34" s="1"/>
  <c r="G5053" i="34" s="1"/>
  <c r="G5054" i="34" s="1"/>
  <c r="G5055" i="34" s="1"/>
  <c r="G5056" i="34" s="1"/>
  <c r="G5057" i="34" s="1"/>
  <c r="G5058" i="34" s="1"/>
  <c r="G5059" i="34" s="1"/>
  <c r="G5060" i="34" s="1"/>
  <c r="G5061" i="34" s="1"/>
  <c r="G5062" i="34" s="1"/>
  <c r="G5063" i="34" s="1"/>
  <c r="G5064" i="34" s="1"/>
  <c r="G5065" i="34" s="1"/>
  <c r="G5066" i="34" s="1"/>
  <c r="G5067" i="34" s="1"/>
  <c r="G5068" i="34" s="1"/>
  <c r="G5069" i="34" s="1"/>
  <c r="G5070" i="34" s="1"/>
  <c r="G5071" i="34" s="1"/>
  <c r="G5072" i="34" s="1"/>
  <c r="G5073" i="34" s="1"/>
  <c r="G5074" i="34" s="1"/>
  <c r="G5075" i="34" s="1"/>
  <c r="G5076" i="34" s="1"/>
  <c r="G5077" i="34" s="1"/>
  <c r="G5078" i="34" s="1"/>
  <c r="G5079" i="34" s="1"/>
  <c r="G5080" i="34" s="1"/>
  <c r="G5081" i="34" s="1"/>
  <c r="G5082" i="34" s="1"/>
  <c r="G5083" i="34" s="1"/>
  <c r="G5084" i="34" s="1"/>
  <c r="G5085" i="34" s="1"/>
  <c r="G5086" i="34" s="1"/>
  <c r="G5087" i="34" s="1"/>
  <c r="G5088" i="34" s="1"/>
  <c r="G5089" i="34" s="1"/>
  <c r="G5090" i="34" s="1"/>
  <c r="G5091" i="34" s="1"/>
  <c r="G5092" i="34" s="1"/>
  <c r="G5093" i="34" s="1"/>
  <c r="G5094" i="34" s="1"/>
  <c r="G5095" i="34" s="1"/>
  <c r="G5096" i="34" s="1"/>
  <c r="G5097" i="34" s="1"/>
  <c r="G5098" i="34" s="1"/>
  <c r="G5099" i="34" s="1"/>
  <c r="G5100" i="34" s="1"/>
  <c r="G5101" i="34" s="1"/>
  <c r="G5102" i="34" s="1"/>
  <c r="G5103" i="34" s="1"/>
  <c r="G5104" i="34" s="1"/>
  <c r="G5105" i="34" s="1"/>
  <c r="G5106" i="34" s="1"/>
  <c r="G5107" i="34" s="1"/>
  <c r="G5108" i="34" s="1"/>
  <c r="G5109" i="34" s="1"/>
  <c r="G5110" i="34" s="1"/>
  <c r="G5111" i="34" s="1"/>
  <c r="G5112" i="34" s="1"/>
  <c r="G5113" i="34" s="1"/>
  <c r="G5114" i="34" s="1"/>
  <c r="G5115" i="34" s="1"/>
  <c r="G5116" i="34" s="1"/>
  <c r="G5117" i="34" s="1"/>
  <c r="G5118" i="34" s="1"/>
  <c r="G5119" i="34" s="1"/>
  <c r="G5120" i="34" s="1"/>
  <c r="G5121" i="34" s="1"/>
  <c r="G5122" i="34" s="1"/>
  <c r="G5123" i="34" s="1"/>
  <c r="G5124" i="34" s="1"/>
  <c r="G5125" i="34" s="1"/>
  <c r="G5126" i="34" s="1"/>
  <c r="G5127" i="34" s="1"/>
  <c r="G5128" i="34" s="1"/>
  <c r="G5129" i="34" s="1"/>
  <c r="G5130" i="34" s="1"/>
  <c r="G5131" i="34" s="1"/>
  <c r="G5132" i="34" s="1"/>
  <c r="G5133" i="34" s="1"/>
  <c r="G5134" i="34" s="1"/>
  <c r="G5135" i="34" s="1"/>
  <c r="G5136" i="34" s="1"/>
  <c r="G5137" i="34" s="1"/>
  <c r="G5138" i="34" s="1"/>
  <c r="G5139" i="34" s="1"/>
  <c r="G5140" i="34" s="1"/>
  <c r="G5141" i="34" s="1"/>
  <c r="G5142" i="34" s="1"/>
  <c r="G5143" i="34" s="1"/>
  <c r="G5144" i="34" s="1"/>
  <c r="G5145" i="34" s="1"/>
  <c r="G5146" i="34" s="1"/>
  <c r="G5147" i="34" s="1"/>
  <c r="G5148" i="34" s="1"/>
  <c r="G5149" i="34" s="1"/>
  <c r="G5150" i="34" s="1"/>
  <c r="G5151" i="34" s="1"/>
  <c r="G5152" i="34" s="1"/>
  <c r="G5153" i="34" s="1"/>
  <c r="G5154" i="34" s="1"/>
  <c r="G5155" i="34" s="1"/>
  <c r="G5156" i="34" s="1"/>
  <c r="G5157" i="34" s="1"/>
  <c r="G5158" i="34" s="1"/>
  <c r="G5159" i="34" s="1"/>
  <c r="G5160" i="34" s="1"/>
  <c r="G5161" i="34" s="1"/>
  <c r="G5162" i="34" s="1"/>
  <c r="G5163" i="34" s="1"/>
  <c r="G5164" i="34" s="1"/>
  <c r="G5165" i="34" s="1"/>
  <c r="G5166" i="34" s="1"/>
  <c r="G5167" i="34" s="1"/>
  <c r="G5168" i="34" s="1"/>
  <c r="G5169" i="34" s="1"/>
  <c r="G5170" i="34" s="1"/>
  <c r="G5171" i="34" s="1"/>
  <c r="G5172" i="34" s="1"/>
  <c r="G5173" i="34" s="1"/>
  <c r="G5174" i="34" s="1"/>
  <c r="G5175" i="34" s="1"/>
  <c r="G5176" i="34" s="1"/>
  <c r="G5177" i="34" s="1"/>
  <c r="G5178" i="34" s="1"/>
  <c r="G5179" i="34" s="1"/>
  <c r="G5180" i="34" s="1"/>
  <c r="G5181" i="34" s="1"/>
  <c r="G5182" i="34" s="1"/>
  <c r="G5183" i="34" s="1"/>
  <c r="G5184" i="34" s="1"/>
  <c r="G5185" i="34" s="1"/>
  <c r="G5186" i="34" s="1"/>
  <c r="G5187" i="34" s="1"/>
  <c r="G5188" i="34" s="1"/>
  <c r="G5189" i="34" s="1"/>
  <c r="G5190" i="34" s="1"/>
  <c r="G5191" i="34" s="1"/>
  <c r="G5192" i="34" s="1"/>
  <c r="G5193" i="34" s="1"/>
  <c r="G5194" i="34" s="1"/>
  <c r="G5195" i="34" s="1"/>
  <c r="G5196" i="34" s="1"/>
  <c r="G5197" i="34" s="1"/>
  <c r="G5198" i="34" s="1"/>
  <c r="G5199" i="34" s="1"/>
  <c r="G5200" i="34" s="1"/>
  <c r="G5201" i="34" s="1"/>
  <c r="G5202" i="34" s="1"/>
  <c r="G5203" i="34" s="1"/>
  <c r="G5204" i="34" s="1"/>
  <c r="G5205" i="34" s="1"/>
  <c r="G5206" i="34" s="1"/>
  <c r="G5207" i="34" s="1"/>
  <c r="G5208" i="34" s="1"/>
  <c r="G5209" i="34" s="1"/>
  <c r="G5210" i="34" s="1"/>
  <c r="G5211" i="34" s="1"/>
  <c r="G5212" i="34" s="1"/>
  <c r="G5213" i="34" s="1"/>
  <c r="G5214" i="34" s="1"/>
  <c r="G5215" i="34" s="1"/>
  <c r="G5216" i="34" s="1"/>
  <c r="G5217" i="34" s="1"/>
  <c r="G5218" i="34" s="1"/>
  <c r="G5219" i="34" s="1"/>
  <c r="G5220" i="34" s="1"/>
  <c r="G5221" i="34" s="1"/>
  <c r="G5222" i="34" s="1"/>
  <c r="G5223" i="34" s="1"/>
  <c r="G5224" i="34" s="1"/>
  <c r="G5225" i="34" s="1"/>
  <c r="G5226" i="34" s="1"/>
  <c r="G5227" i="34" s="1"/>
  <c r="G5228" i="34" s="1"/>
  <c r="G5229" i="34" s="1"/>
  <c r="G5230" i="34" s="1"/>
  <c r="G5231" i="34" s="1"/>
  <c r="G5232" i="34" s="1"/>
  <c r="G5233" i="34" s="1"/>
  <c r="G5234" i="34" s="1"/>
  <c r="G5235" i="34" s="1"/>
  <c r="G5236" i="34" s="1"/>
  <c r="G5237" i="34" s="1"/>
  <c r="G5238" i="34" s="1"/>
  <c r="G5239" i="34" s="1"/>
  <c r="G5240" i="34" s="1"/>
  <c r="G5241" i="34" s="1"/>
  <c r="G5242" i="34" s="1"/>
  <c r="G5243" i="34" s="1"/>
  <c r="G5244" i="34" s="1"/>
  <c r="G5245" i="34" s="1"/>
  <c r="G5246" i="34" s="1"/>
  <c r="G5247" i="34" s="1"/>
  <c r="G5248" i="34" s="1"/>
  <c r="G5249" i="34" s="1"/>
  <c r="G5250" i="34" s="1"/>
  <c r="G5251" i="34" s="1"/>
  <c r="G5252" i="34" s="1"/>
  <c r="G5253" i="34" s="1"/>
  <c r="G5254" i="34" s="1"/>
  <c r="G5255" i="34" s="1"/>
  <c r="G5256" i="34" s="1"/>
  <c r="G5257" i="34" s="1"/>
  <c r="G5258" i="34" s="1"/>
  <c r="G5259" i="34" s="1"/>
  <c r="G5260" i="34" s="1"/>
  <c r="G5261" i="34" s="1"/>
  <c r="G5262" i="34" s="1"/>
  <c r="G5263" i="34" s="1"/>
  <c r="G5264" i="34" s="1"/>
  <c r="G5265" i="34" s="1"/>
  <c r="G5266" i="34" s="1"/>
  <c r="G5267" i="34" s="1"/>
  <c r="G5268" i="34" s="1"/>
  <c r="G5269" i="34" s="1"/>
  <c r="G5270" i="34" s="1"/>
  <c r="G5271" i="34" s="1"/>
  <c r="G5272" i="34" s="1"/>
  <c r="G5273" i="34" s="1"/>
  <c r="G5274" i="34" s="1"/>
  <c r="G5275" i="34" s="1"/>
  <c r="G5276" i="34" s="1"/>
  <c r="G5277" i="34" s="1"/>
  <c r="G5278" i="34" s="1"/>
  <c r="G5279" i="34" s="1"/>
  <c r="G5280" i="34" s="1"/>
  <c r="G5281" i="34" s="1"/>
  <c r="G5282" i="34" s="1"/>
  <c r="G5283" i="34" s="1"/>
  <c r="G5284" i="34" s="1"/>
  <c r="G5285" i="34" s="1"/>
  <c r="G5286" i="34" s="1"/>
  <c r="G5287" i="34" s="1"/>
  <c r="G5288" i="34" s="1"/>
  <c r="G5289" i="34" s="1"/>
  <c r="G5290" i="34" s="1"/>
  <c r="G5291" i="34" s="1"/>
  <c r="G5292" i="34" s="1"/>
  <c r="G5293" i="34" s="1"/>
  <c r="G5294" i="34" s="1"/>
  <c r="G5295" i="34" s="1"/>
  <c r="G5296" i="34" s="1"/>
  <c r="G5297" i="34" s="1"/>
  <c r="G5298" i="34" s="1"/>
  <c r="G5299" i="34" s="1"/>
  <c r="G5300" i="34" s="1"/>
  <c r="G5301" i="34" s="1"/>
  <c r="G5302" i="34" s="1"/>
  <c r="G5303" i="34" s="1"/>
  <c r="G5304" i="34" s="1"/>
  <c r="G5305" i="34" s="1"/>
  <c r="G5306" i="34" s="1"/>
  <c r="G5307" i="34" s="1"/>
  <c r="G5308" i="34" s="1"/>
  <c r="G5309" i="34" s="1"/>
  <c r="G5310" i="34" s="1"/>
  <c r="G5311" i="34" s="1"/>
  <c r="G5312" i="34" s="1"/>
  <c r="G5313" i="34" s="1"/>
  <c r="G5314" i="34" s="1"/>
  <c r="G5315" i="34" s="1"/>
  <c r="G5316" i="34" s="1"/>
  <c r="G5317" i="34" s="1"/>
  <c r="G5318" i="34" s="1"/>
  <c r="G5319" i="34" s="1"/>
  <c r="G5320" i="34" s="1"/>
  <c r="G5321" i="34" s="1"/>
  <c r="G5322" i="34" s="1"/>
  <c r="G5323" i="34" s="1"/>
  <c r="G5324" i="34" s="1"/>
  <c r="G5325" i="34" s="1"/>
  <c r="G5326" i="34" s="1"/>
  <c r="G5327" i="34" s="1"/>
  <c r="G5328" i="34" s="1"/>
  <c r="G5329" i="34" s="1"/>
  <c r="G5330" i="34" s="1"/>
  <c r="G5331" i="34" s="1"/>
  <c r="G5332" i="34" s="1"/>
  <c r="G5333" i="34" s="1"/>
  <c r="G5334" i="34" s="1"/>
  <c r="G5335" i="34" s="1"/>
  <c r="G5336" i="34" s="1"/>
  <c r="G5337" i="34" s="1"/>
  <c r="G5338" i="34" s="1"/>
  <c r="G5339" i="34" s="1"/>
  <c r="G5340" i="34" s="1"/>
  <c r="G5341" i="34" s="1"/>
  <c r="G5342" i="34" s="1"/>
  <c r="G5343" i="34" s="1"/>
  <c r="G5344" i="34" s="1"/>
  <c r="G5345" i="34" s="1"/>
  <c r="G5346" i="34" s="1"/>
  <c r="G5347" i="34" s="1"/>
  <c r="G5348" i="34" s="1"/>
  <c r="G5349" i="34" s="1"/>
  <c r="G5350" i="34" s="1"/>
  <c r="G5351" i="34" s="1"/>
  <c r="G5352" i="34" s="1"/>
  <c r="G5353" i="34" s="1"/>
  <c r="G5354" i="34" s="1"/>
  <c r="G5355" i="34" s="1"/>
  <c r="G5356" i="34" s="1"/>
  <c r="G5357" i="34" s="1"/>
  <c r="G5358" i="34" s="1"/>
  <c r="G5359" i="34" s="1"/>
  <c r="G5360" i="34" s="1"/>
  <c r="G5361" i="34" s="1"/>
  <c r="G5362" i="34" s="1"/>
  <c r="G5363" i="34" s="1"/>
  <c r="G5364" i="34" s="1"/>
  <c r="G5365" i="34" s="1"/>
  <c r="G5366" i="34" s="1"/>
  <c r="G5367" i="34" s="1"/>
  <c r="G5368" i="34" s="1"/>
  <c r="G5369" i="34" s="1"/>
  <c r="G5370" i="34" s="1"/>
  <c r="G5371" i="34" s="1"/>
  <c r="G5372" i="34" s="1"/>
  <c r="G5373" i="34" s="1"/>
  <c r="G5374" i="34" s="1"/>
  <c r="G5375" i="34" s="1"/>
  <c r="G5376" i="34" s="1"/>
  <c r="G5377" i="34" s="1"/>
  <c r="G5378" i="34" s="1"/>
  <c r="G5379" i="34" s="1"/>
  <c r="G5380" i="34" s="1"/>
  <c r="G5381" i="34" s="1"/>
  <c r="G5382" i="34" s="1"/>
  <c r="G5383" i="34" s="1"/>
  <c r="G5384" i="34" s="1"/>
  <c r="G5385" i="34" s="1"/>
  <c r="G5386" i="34" s="1"/>
  <c r="G5387" i="34" s="1"/>
  <c r="G5388" i="34" s="1"/>
  <c r="G5389" i="34" s="1"/>
  <c r="G5390" i="34" s="1"/>
  <c r="G5391" i="34" s="1"/>
  <c r="G5392" i="34" s="1"/>
  <c r="G5393" i="34" s="1"/>
  <c r="G5394" i="34" s="1"/>
  <c r="G5395" i="34" s="1"/>
  <c r="G5396" i="34" s="1"/>
  <c r="G5397" i="34" s="1"/>
  <c r="G5398" i="34" s="1"/>
  <c r="G5399" i="34" s="1"/>
  <c r="G5400" i="34" s="1"/>
  <c r="G5401" i="34" s="1"/>
  <c r="G5402" i="34" s="1"/>
  <c r="G5403" i="34" s="1"/>
  <c r="G5404" i="34" s="1"/>
  <c r="G5405" i="34" s="1"/>
  <c r="G5406" i="34" s="1"/>
  <c r="G5407" i="34" s="1"/>
  <c r="G5408" i="34" s="1"/>
  <c r="G5409" i="34" s="1"/>
  <c r="G5410" i="34" s="1"/>
  <c r="G5411" i="34" s="1"/>
  <c r="G5412" i="34" s="1"/>
  <c r="G5413" i="34" s="1"/>
  <c r="G5414" i="34" s="1"/>
  <c r="G5415" i="34" s="1"/>
  <c r="G5416" i="34" s="1"/>
  <c r="G5417" i="34" s="1"/>
  <c r="G5418" i="34" s="1"/>
  <c r="G5419" i="34" s="1"/>
  <c r="G5420" i="34" s="1"/>
  <c r="G5421" i="34" s="1"/>
  <c r="G5422" i="34" s="1"/>
  <c r="G5423" i="34" s="1"/>
  <c r="G5424" i="34" s="1"/>
  <c r="G5425" i="34" s="1"/>
  <c r="G5426" i="34" s="1"/>
  <c r="G5427" i="34" s="1"/>
  <c r="G5428" i="34" s="1"/>
  <c r="G5429" i="34" s="1"/>
  <c r="G5430" i="34" s="1"/>
  <c r="G5431" i="34" s="1"/>
  <c r="G5432" i="34" s="1"/>
  <c r="G5433" i="34" s="1"/>
  <c r="G5434" i="34" s="1"/>
  <c r="G5435" i="34" s="1"/>
  <c r="G5436" i="34" s="1"/>
  <c r="G5437" i="34" s="1"/>
  <c r="G5438" i="34" s="1"/>
  <c r="G5439" i="34" s="1"/>
  <c r="G5440" i="34" s="1"/>
  <c r="G5441" i="34" s="1"/>
  <c r="G5442" i="34" s="1"/>
  <c r="G5443" i="34" s="1"/>
  <c r="G5444" i="34" s="1"/>
  <c r="G5445" i="34" s="1"/>
  <c r="G5446" i="34" s="1"/>
  <c r="G5447" i="34" s="1"/>
  <c r="G5448" i="34" s="1"/>
  <c r="G5449" i="34" s="1"/>
  <c r="G5450" i="34" s="1"/>
  <c r="G5451" i="34" s="1"/>
  <c r="G5452" i="34" s="1"/>
  <c r="G5453" i="34" s="1"/>
  <c r="G5454" i="34" s="1"/>
  <c r="G5455" i="34" s="1"/>
  <c r="G5456" i="34" s="1"/>
  <c r="G5457" i="34" s="1"/>
  <c r="G5458" i="34" s="1"/>
  <c r="G5459" i="34" s="1"/>
  <c r="G5460" i="34" s="1"/>
  <c r="G5461" i="34" s="1"/>
  <c r="G5462" i="34" s="1"/>
  <c r="G5463" i="34" s="1"/>
  <c r="G5464" i="34" s="1"/>
  <c r="G5465" i="34" s="1"/>
  <c r="G5466" i="34" s="1"/>
  <c r="G5467" i="34" s="1"/>
  <c r="G5468" i="34" s="1"/>
  <c r="G5469" i="34" s="1"/>
  <c r="G5470" i="34" s="1"/>
  <c r="G5471" i="34" s="1"/>
  <c r="G5472" i="34" s="1"/>
  <c r="G5473" i="34" s="1"/>
  <c r="G5474" i="34" s="1"/>
  <c r="G5475" i="34" s="1"/>
  <c r="G5476" i="34" s="1"/>
  <c r="G5477" i="34" s="1"/>
  <c r="G5478" i="34" s="1"/>
  <c r="G5479" i="34" s="1"/>
  <c r="G5480" i="34" s="1"/>
  <c r="G5481" i="34" s="1"/>
  <c r="G5482" i="34" s="1"/>
  <c r="G5483" i="34" s="1"/>
  <c r="G5484" i="34" s="1"/>
  <c r="G5485" i="34" s="1"/>
  <c r="G5486" i="34" s="1"/>
  <c r="G5487" i="34" s="1"/>
  <c r="G5488" i="34" s="1"/>
  <c r="G5489" i="34" s="1"/>
  <c r="G5490" i="34" s="1"/>
  <c r="G5491" i="34" s="1"/>
  <c r="G5492" i="34" s="1"/>
  <c r="G5493" i="34" s="1"/>
  <c r="G5494" i="34" s="1"/>
  <c r="G5495" i="34" s="1"/>
  <c r="G5496" i="34" s="1"/>
  <c r="G5497" i="34" s="1"/>
  <c r="G5498" i="34" s="1"/>
  <c r="G5499" i="34" s="1"/>
  <c r="G5500" i="34" s="1"/>
  <c r="G5501" i="34" s="1"/>
  <c r="G5502" i="34" s="1"/>
  <c r="G5503" i="34" s="1"/>
  <c r="G5504" i="34" s="1"/>
  <c r="G5505" i="34" s="1"/>
  <c r="G5506" i="34" s="1"/>
  <c r="G5507" i="34" s="1"/>
  <c r="G5508" i="34" s="1"/>
  <c r="G5509" i="34" s="1"/>
  <c r="G5510" i="34" s="1"/>
  <c r="G5511" i="34" s="1"/>
  <c r="G5512" i="34" s="1"/>
  <c r="G5513" i="34" s="1"/>
  <c r="G5514" i="34" s="1"/>
  <c r="G5515" i="34" s="1"/>
  <c r="G5516" i="34" s="1"/>
  <c r="G5517" i="34" s="1"/>
  <c r="G5518" i="34" s="1"/>
  <c r="G5519" i="34" s="1"/>
  <c r="G5520" i="34" s="1"/>
  <c r="G5521" i="34" s="1"/>
  <c r="G5522" i="34" s="1"/>
  <c r="G5523" i="34" s="1"/>
  <c r="G5524" i="34" s="1"/>
  <c r="G5525" i="34" s="1"/>
  <c r="G5526" i="34" s="1"/>
  <c r="G5527" i="34" s="1"/>
  <c r="G5528" i="34" s="1"/>
  <c r="G5529" i="34" s="1"/>
  <c r="G5530" i="34" s="1"/>
  <c r="G5531" i="34" s="1"/>
  <c r="G5532" i="34" s="1"/>
  <c r="G5533" i="34" s="1"/>
  <c r="G5534" i="34" s="1"/>
  <c r="G5535" i="34" s="1"/>
  <c r="G5536" i="34" s="1"/>
  <c r="G5537" i="34" s="1"/>
  <c r="G5538" i="34" s="1"/>
  <c r="G5539" i="34" s="1"/>
  <c r="G5540" i="34" s="1"/>
  <c r="G5541" i="34" s="1"/>
  <c r="G5542" i="34" s="1"/>
  <c r="G5543" i="34" s="1"/>
  <c r="G5544" i="34" s="1"/>
  <c r="G5545" i="34" s="1"/>
  <c r="G5546" i="34" s="1"/>
  <c r="G5547" i="34" s="1"/>
  <c r="G5548" i="34" s="1"/>
  <c r="G5549" i="34" s="1"/>
  <c r="G5550" i="34" s="1"/>
  <c r="G5551" i="34" s="1"/>
  <c r="G5552" i="34" s="1"/>
  <c r="G5553" i="34" s="1"/>
  <c r="G5554" i="34" s="1"/>
  <c r="G5555" i="34" s="1"/>
  <c r="G5556" i="34" s="1"/>
  <c r="G5557" i="34" s="1"/>
  <c r="G5558" i="34" s="1"/>
  <c r="G5559" i="34" s="1"/>
  <c r="G5560" i="34" s="1"/>
  <c r="G5561" i="34" s="1"/>
  <c r="G5562" i="34" s="1"/>
  <c r="G5563" i="34" s="1"/>
  <c r="G5564" i="34" s="1"/>
  <c r="G5565" i="34" s="1"/>
  <c r="G5566" i="34" s="1"/>
  <c r="G5567" i="34" s="1"/>
  <c r="G5568" i="34" s="1"/>
  <c r="G5569" i="34" s="1"/>
  <c r="G5570" i="34" s="1"/>
  <c r="G5571" i="34" s="1"/>
  <c r="G5572" i="34" s="1"/>
  <c r="G5573" i="34" s="1"/>
  <c r="G5574" i="34" s="1"/>
  <c r="G5575" i="34" s="1"/>
  <c r="G5576" i="34" s="1"/>
  <c r="G5577" i="34" s="1"/>
  <c r="G5578" i="34" s="1"/>
  <c r="G5579" i="34" s="1"/>
  <c r="G5580" i="34" s="1"/>
  <c r="G5581" i="34" s="1"/>
  <c r="G5582" i="34" s="1"/>
  <c r="G5583" i="34" s="1"/>
  <c r="G5584" i="34" s="1"/>
  <c r="G5585" i="34" s="1"/>
  <c r="G5586" i="34" s="1"/>
  <c r="G5587" i="34" s="1"/>
  <c r="G5588" i="34" s="1"/>
  <c r="G5589" i="34" s="1"/>
  <c r="G5590" i="34" s="1"/>
  <c r="G5591" i="34" s="1"/>
  <c r="G5592" i="34" s="1"/>
  <c r="G5593" i="34" s="1"/>
  <c r="G5594" i="34" s="1"/>
  <c r="G5595" i="34" s="1"/>
  <c r="G5596" i="34" s="1"/>
  <c r="G5597" i="34" s="1"/>
  <c r="G5598" i="34" s="1"/>
  <c r="G5599" i="34" s="1"/>
  <c r="G5600" i="34" s="1"/>
  <c r="G5601" i="34" s="1"/>
  <c r="G5602" i="34" s="1"/>
  <c r="G5603" i="34" s="1"/>
  <c r="G5604" i="34" s="1"/>
  <c r="G5605" i="34" s="1"/>
  <c r="G5606" i="34" s="1"/>
  <c r="G5607" i="34" s="1"/>
  <c r="G5608" i="34" s="1"/>
  <c r="G5609" i="34" s="1"/>
  <c r="G5610" i="34" s="1"/>
  <c r="G5611" i="34" s="1"/>
  <c r="G5612" i="34" s="1"/>
  <c r="G5613" i="34" s="1"/>
  <c r="G5614" i="34" s="1"/>
  <c r="G5615" i="34" s="1"/>
  <c r="G5616" i="34" s="1"/>
  <c r="G5617" i="34" s="1"/>
  <c r="G5618" i="34" s="1"/>
  <c r="G5619" i="34" s="1"/>
  <c r="G5620" i="34" s="1"/>
  <c r="G5621" i="34" s="1"/>
  <c r="G5622" i="34" s="1"/>
  <c r="G5623" i="34" s="1"/>
  <c r="G5624" i="34" s="1"/>
  <c r="G5625" i="34" s="1"/>
  <c r="G5626" i="34" s="1"/>
  <c r="G5627" i="34" s="1"/>
  <c r="G5628" i="34" s="1"/>
  <c r="G5629" i="34" s="1"/>
  <c r="G5630" i="34" s="1"/>
  <c r="G5631" i="34" s="1"/>
  <c r="G5632" i="34" s="1"/>
  <c r="G5633" i="34" s="1"/>
  <c r="G5634" i="34" s="1"/>
  <c r="G5635" i="34" s="1"/>
  <c r="G5636" i="34" s="1"/>
  <c r="G5637" i="34" s="1"/>
  <c r="G5638" i="34" s="1"/>
  <c r="G5639" i="34" s="1"/>
  <c r="G5640" i="34" s="1"/>
  <c r="G5641" i="34" s="1"/>
  <c r="G5642" i="34" s="1"/>
  <c r="G5643" i="34" s="1"/>
  <c r="G5644" i="34" s="1"/>
  <c r="G5645" i="34" s="1"/>
  <c r="G5646" i="34" s="1"/>
  <c r="G5647" i="34" s="1"/>
  <c r="G5648" i="34" s="1"/>
  <c r="G5649" i="34" s="1"/>
  <c r="G5650" i="34" s="1"/>
  <c r="G5651" i="34" s="1"/>
  <c r="G5652" i="34" s="1"/>
  <c r="G5653" i="34" s="1"/>
  <c r="G5654" i="34" s="1"/>
  <c r="G5655" i="34" s="1"/>
  <c r="G5656" i="34" s="1"/>
  <c r="G5657" i="34" s="1"/>
  <c r="G5658" i="34" s="1"/>
  <c r="G5659" i="34" s="1"/>
  <c r="G5660" i="34" s="1"/>
  <c r="G5661" i="34" s="1"/>
  <c r="G5662" i="34" s="1"/>
  <c r="G5663" i="34" s="1"/>
  <c r="G5664" i="34" s="1"/>
  <c r="G5665" i="34" s="1"/>
  <c r="G5666" i="34" s="1"/>
  <c r="G5667" i="34" s="1"/>
  <c r="G5668" i="34" s="1"/>
  <c r="G5669" i="34" s="1"/>
  <c r="G5670" i="34" s="1"/>
  <c r="G5671" i="34" s="1"/>
  <c r="G5672" i="34" s="1"/>
  <c r="G5673" i="34" s="1"/>
  <c r="G5674" i="34" s="1"/>
  <c r="G5675" i="34" s="1"/>
  <c r="G5676" i="34" s="1"/>
  <c r="G5677" i="34" s="1"/>
  <c r="G5678" i="34" s="1"/>
  <c r="G5679" i="34" s="1"/>
  <c r="G5680" i="34" s="1"/>
  <c r="G5681" i="34" s="1"/>
  <c r="G5682" i="34" s="1"/>
  <c r="G5683" i="34" s="1"/>
  <c r="G5684" i="34" s="1"/>
  <c r="G5685" i="34" s="1"/>
  <c r="G5686" i="34" s="1"/>
  <c r="G5687" i="34" s="1"/>
  <c r="G5688" i="34" s="1"/>
  <c r="G5689" i="34" s="1"/>
  <c r="G5690" i="34" s="1"/>
  <c r="G5691" i="34" s="1"/>
  <c r="G5692" i="34" s="1"/>
  <c r="G5693" i="34" s="1"/>
  <c r="G5694" i="34" s="1"/>
  <c r="G5695" i="34" s="1"/>
  <c r="G5696" i="34" s="1"/>
  <c r="G5697" i="34" s="1"/>
  <c r="G5698" i="34" s="1"/>
  <c r="G5699" i="34" s="1"/>
  <c r="G5700" i="34" s="1"/>
  <c r="G5701" i="34" s="1"/>
  <c r="G5702" i="34" s="1"/>
  <c r="G5703" i="34" s="1"/>
  <c r="G5704" i="34" s="1"/>
  <c r="G5705" i="34" s="1"/>
  <c r="G5706" i="34" s="1"/>
  <c r="G5707" i="34" s="1"/>
  <c r="G5708" i="34" s="1"/>
  <c r="G5709" i="34" s="1"/>
  <c r="G5710" i="34" s="1"/>
  <c r="G5711" i="34" s="1"/>
  <c r="G5712" i="34" s="1"/>
  <c r="G5713" i="34" s="1"/>
  <c r="G5714" i="34" s="1"/>
  <c r="G5715" i="34" s="1"/>
  <c r="G5716" i="34" s="1"/>
  <c r="G5717" i="34" s="1"/>
  <c r="G5718" i="34" s="1"/>
  <c r="G5719" i="34" s="1"/>
  <c r="G5720" i="34" s="1"/>
  <c r="G5721" i="34" s="1"/>
  <c r="G5722" i="34" s="1"/>
  <c r="G5723" i="34" s="1"/>
  <c r="G5724" i="34" s="1"/>
  <c r="G5725" i="34" s="1"/>
  <c r="G5726" i="34" s="1"/>
  <c r="G5727" i="34" s="1"/>
  <c r="G5728" i="34" s="1"/>
  <c r="G5729" i="34" s="1"/>
  <c r="G5730" i="34" s="1"/>
  <c r="G5731" i="34" s="1"/>
  <c r="G5732" i="34" s="1"/>
  <c r="G5733" i="34" s="1"/>
  <c r="G5734" i="34" s="1"/>
  <c r="G5735" i="34" s="1"/>
  <c r="G5736" i="34" s="1"/>
  <c r="G5737" i="34" s="1"/>
  <c r="G5738" i="34" s="1"/>
  <c r="G5739" i="34" s="1"/>
  <c r="G5740" i="34" s="1"/>
  <c r="G5741" i="34" s="1"/>
  <c r="G5742" i="34" s="1"/>
  <c r="G5743" i="34" s="1"/>
  <c r="G5744" i="34" s="1"/>
  <c r="G5745" i="34" s="1"/>
  <c r="G5746" i="34" s="1"/>
  <c r="G5747" i="34" s="1"/>
  <c r="G5748" i="34" s="1"/>
  <c r="G5749" i="34" s="1"/>
  <c r="G5750" i="34" s="1"/>
  <c r="G5751" i="34" s="1"/>
  <c r="G5752" i="34" s="1"/>
  <c r="G5753" i="34" s="1"/>
  <c r="G5754" i="34" s="1"/>
  <c r="G5755" i="34" s="1"/>
  <c r="G5756" i="34" s="1"/>
  <c r="G5757" i="34" s="1"/>
  <c r="G5758" i="34" s="1"/>
  <c r="G5759" i="34" s="1"/>
  <c r="G5760" i="34" s="1"/>
  <c r="G5761" i="34" s="1"/>
  <c r="G5762" i="34" s="1"/>
  <c r="G5763" i="34" s="1"/>
  <c r="G5764" i="34" s="1"/>
  <c r="G5765" i="34" s="1"/>
  <c r="G5766" i="34" s="1"/>
  <c r="G5767" i="34" s="1"/>
  <c r="G5768" i="34" s="1"/>
  <c r="G5769" i="34" s="1"/>
  <c r="G5770" i="34" s="1"/>
  <c r="G5771" i="34" s="1"/>
  <c r="G5772" i="34" s="1"/>
  <c r="G5773" i="34" s="1"/>
  <c r="G5774" i="34" s="1"/>
  <c r="G5775" i="34" s="1"/>
  <c r="G5776" i="34" s="1"/>
  <c r="G5777" i="34" s="1"/>
  <c r="G5778" i="34" s="1"/>
  <c r="G5779" i="34" s="1"/>
  <c r="G5780" i="34" s="1"/>
  <c r="G5781" i="34" s="1"/>
  <c r="G5782" i="34" s="1"/>
  <c r="G5783" i="34" s="1"/>
  <c r="G5784" i="34" s="1"/>
  <c r="G5785" i="34" s="1"/>
  <c r="G5786" i="34" s="1"/>
  <c r="G5787" i="34" s="1"/>
  <c r="G5788" i="34" s="1"/>
  <c r="G5789" i="34" s="1"/>
  <c r="G5790" i="34" s="1"/>
  <c r="G5791" i="34" s="1"/>
  <c r="G5792" i="34" s="1"/>
  <c r="G5793" i="34" s="1"/>
  <c r="G5794" i="34" s="1"/>
  <c r="G5795" i="34" s="1"/>
  <c r="G5796" i="34" s="1"/>
  <c r="G5797" i="34" s="1"/>
  <c r="G5798" i="34" s="1"/>
  <c r="G5799" i="34" s="1"/>
  <c r="G5800" i="34" s="1"/>
  <c r="G5801" i="34" s="1"/>
  <c r="G5802" i="34" s="1"/>
  <c r="G5803" i="34" s="1"/>
  <c r="G5804" i="34" s="1"/>
  <c r="G5805" i="34" s="1"/>
  <c r="G5806" i="34" s="1"/>
  <c r="G5807" i="34" s="1"/>
  <c r="G5808" i="34" s="1"/>
  <c r="G5809" i="34" s="1"/>
  <c r="G5810" i="34" s="1"/>
  <c r="G5811" i="34" s="1"/>
  <c r="G5812" i="34" s="1"/>
  <c r="G5813" i="34" s="1"/>
  <c r="G5814" i="34" s="1"/>
  <c r="G5815" i="34" s="1"/>
  <c r="G5816" i="34" s="1"/>
  <c r="G5817" i="34" s="1"/>
  <c r="G5818" i="34" s="1"/>
  <c r="G5819" i="34" s="1"/>
  <c r="G5820" i="34" s="1"/>
  <c r="G5821" i="34" s="1"/>
  <c r="G5822" i="34" s="1"/>
  <c r="G5823" i="34" s="1"/>
  <c r="G5824" i="34" s="1"/>
  <c r="G5825" i="34" s="1"/>
  <c r="G5826" i="34" s="1"/>
  <c r="G5827" i="34" s="1"/>
  <c r="G5828" i="34" s="1"/>
  <c r="G5829" i="34" s="1"/>
  <c r="G5830" i="34" s="1"/>
  <c r="G5831" i="34" s="1"/>
  <c r="G5832" i="34" s="1"/>
  <c r="G5833" i="34" s="1"/>
  <c r="G5834" i="34" s="1"/>
  <c r="G5835" i="34" s="1"/>
  <c r="G5836" i="34" s="1"/>
  <c r="G5837" i="34" s="1"/>
  <c r="G5838" i="34" s="1"/>
  <c r="G5839" i="34" s="1"/>
  <c r="G5840" i="34" s="1"/>
  <c r="G5841" i="34" s="1"/>
  <c r="G5842" i="34" s="1"/>
  <c r="G5843" i="34" s="1"/>
  <c r="G5844" i="34" s="1"/>
  <c r="G5845" i="34" s="1"/>
  <c r="G5846" i="34" s="1"/>
  <c r="G5847" i="34" s="1"/>
  <c r="G5848" i="34" s="1"/>
  <c r="G5849" i="34" s="1"/>
  <c r="G5850" i="34" s="1"/>
  <c r="G5851" i="34" s="1"/>
  <c r="G5852" i="34" s="1"/>
  <c r="G5853" i="34" s="1"/>
  <c r="G5854" i="34" s="1"/>
  <c r="G5855" i="34" s="1"/>
  <c r="G5856" i="34" s="1"/>
  <c r="G5857" i="34" s="1"/>
  <c r="G5858" i="34" s="1"/>
  <c r="G5859" i="34" s="1"/>
  <c r="G5860" i="34" s="1"/>
  <c r="G5861" i="34" s="1"/>
  <c r="G5862" i="34" s="1"/>
  <c r="G5863" i="34" s="1"/>
  <c r="G5864" i="34" s="1"/>
  <c r="G5865" i="34" s="1"/>
  <c r="G5866" i="34" s="1"/>
  <c r="G5867" i="34" s="1"/>
  <c r="G5868" i="34" s="1"/>
  <c r="G5869" i="34" s="1"/>
  <c r="G5870" i="34" s="1"/>
  <c r="G5871" i="34" s="1"/>
  <c r="G5872" i="34" s="1"/>
  <c r="G5873" i="34" s="1"/>
  <c r="G5874" i="34" s="1"/>
  <c r="G5875" i="34" s="1"/>
  <c r="G5876" i="34" s="1"/>
  <c r="G5877" i="34" s="1"/>
  <c r="G5878" i="34" s="1"/>
  <c r="G5879" i="34" s="1"/>
  <c r="G5880" i="34" s="1"/>
  <c r="G5881" i="34" s="1"/>
  <c r="G5882" i="34" s="1"/>
  <c r="G5883" i="34" s="1"/>
  <c r="G5884" i="34" s="1"/>
  <c r="G5885" i="34" s="1"/>
  <c r="G5886" i="34" s="1"/>
  <c r="G5887" i="34" s="1"/>
  <c r="G5888" i="34" s="1"/>
  <c r="G5889" i="34" s="1"/>
  <c r="G5890" i="34" s="1"/>
  <c r="G5891" i="34" s="1"/>
  <c r="G5892" i="34" s="1"/>
  <c r="G5893" i="34" s="1"/>
  <c r="G5894" i="34" s="1"/>
  <c r="G5895" i="34" s="1"/>
  <c r="G5896" i="34" s="1"/>
  <c r="G5897" i="34" s="1"/>
  <c r="G5898" i="34" s="1"/>
  <c r="G5899" i="34" s="1"/>
  <c r="G5900" i="34" s="1"/>
  <c r="G5901" i="34" s="1"/>
  <c r="G5902" i="34" s="1"/>
  <c r="G5903" i="34" s="1"/>
  <c r="G5904" i="34" s="1"/>
  <c r="G5905" i="34" s="1"/>
  <c r="G5906" i="34" s="1"/>
  <c r="G5907" i="34" s="1"/>
  <c r="G5908" i="34" s="1"/>
  <c r="G5909" i="34" s="1"/>
  <c r="G5910" i="34" s="1"/>
  <c r="G5911" i="34" s="1"/>
  <c r="G5912" i="34" s="1"/>
  <c r="G5913" i="34" s="1"/>
  <c r="G5914" i="34" s="1"/>
  <c r="G5915" i="34" s="1"/>
  <c r="G5916" i="34" s="1"/>
  <c r="G5917" i="34" s="1"/>
  <c r="G5918" i="34" s="1"/>
  <c r="G5919" i="34" s="1"/>
  <c r="G5920" i="34" s="1"/>
  <c r="G5921" i="34" s="1"/>
  <c r="G5922" i="34" s="1"/>
  <c r="G5923" i="34" s="1"/>
  <c r="G5924" i="34" s="1"/>
  <c r="G5925" i="34" s="1"/>
  <c r="G5926" i="34" s="1"/>
  <c r="G5927" i="34" s="1"/>
  <c r="G5928" i="34" s="1"/>
  <c r="G5929" i="34" s="1"/>
  <c r="G5930" i="34" s="1"/>
  <c r="G5931" i="34" s="1"/>
  <c r="G5932" i="34" s="1"/>
  <c r="G5933" i="34" s="1"/>
  <c r="G5934" i="34" s="1"/>
  <c r="G5935" i="34" s="1"/>
  <c r="G5936" i="34" s="1"/>
  <c r="G5937" i="34" s="1"/>
  <c r="G5938" i="34" s="1"/>
  <c r="G5939" i="34" s="1"/>
  <c r="G5940" i="34" s="1"/>
  <c r="G5941" i="34" s="1"/>
  <c r="G5942" i="34" s="1"/>
  <c r="G5943" i="34" s="1"/>
  <c r="G5944" i="34" s="1"/>
  <c r="G5945" i="34" s="1"/>
  <c r="G5946" i="34" s="1"/>
  <c r="G5947" i="34" s="1"/>
  <c r="G5948" i="34" s="1"/>
  <c r="G5949" i="34" s="1"/>
  <c r="G5950" i="34" s="1"/>
  <c r="G5951" i="34" s="1"/>
  <c r="G5952" i="34" s="1"/>
  <c r="G5953" i="34" s="1"/>
  <c r="G5954" i="34" s="1"/>
  <c r="G5955" i="34" s="1"/>
  <c r="G5956" i="34" s="1"/>
  <c r="G5957" i="34" s="1"/>
  <c r="G5958" i="34" s="1"/>
  <c r="G5959" i="34" s="1"/>
  <c r="G5960" i="34" s="1"/>
  <c r="G5961" i="34" s="1"/>
  <c r="G5962" i="34" s="1"/>
  <c r="G5963" i="34" s="1"/>
  <c r="G5964" i="34" s="1"/>
  <c r="G5965" i="34" s="1"/>
  <c r="G5966" i="34" s="1"/>
  <c r="G5967" i="34" s="1"/>
  <c r="G5968" i="34" s="1"/>
  <c r="G5969" i="34" s="1"/>
  <c r="G5970" i="34" s="1"/>
  <c r="G5971" i="34" s="1"/>
  <c r="G5972" i="34" s="1"/>
  <c r="G5973" i="34" s="1"/>
  <c r="G5974" i="34" s="1"/>
  <c r="G5975" i="34" s="1"/>
  <c r="G5976" i="34" s="1"/>
  <c r="G5977" i="34" s="1"/>
  <c r="G5978" i="34" s="1"/>
  <c r="G5979" i="34" s="1"/>
  <c r="G5980" i="34" s="1"/>
  <c r="G5981" i="34" s="1"/>
  <c r="G5982" i="34" s="1"/>
  <c r="G5983" i="34" s="1"/>
  <c r="G5984" i="34" s="1"/>
  <c r="G5985" i="34" s="1"/>
  <c r="G5986" i="34" s="1"/>
  <c r="G5987" i="34" s="1"/>
  <c r="G5988" i="34" s="1"/>
  <c r="G5989" i="34" s="1"/>
  <c r="G5990" i="34" s="1"/>
  <c r="G5991" i="34" s="1"/>
  <c r="G5992" i="34" s="1"/>
  <c r="G5993" i="34" s="1"/>
  <c r="G5994" i="34" s="1"/>
  <c r="G5995" i="34" s="1"/>
  <c r="G5996" i="34" s="1"/>
  <c r="G5997" i="34" s="1"/>
  <c r="G5998" i="34" s="1"/>
  <c r="G5999" i="34" s="1"/>
  <c r="G6000" i="34" s="1"/>
  <c r="G6001" i="34" s="1"/>
  <c r="G6002" i="34" s="1"/>
  <c r="G6003" i="34" s="1"/>
  <c r="G6004" i="34" s="1"/>
  <c r="G6005" i="34" s="1"/>
  <c r="G6006" i="34" s="1"/>
  <c r="G6007" i="34" s="1"/>
  <c r="G6008" i="34" s="1"/>
  <c r="G6009" i="34" s="1"/>
  <c r="G6010" i="34" s="1"/>
  <c r="G6011" i="34" s="1"/>
  <c r="G6012" i="34" s="1"/>
  <c r="G6013" i="34" s="1"/>
  <c r="G6014" i="34" s="1"/>
  <c r="G6015" i="34" s="1"/>
  <c r="G6016" i="34" s="1"/>
  <c r="G6017" i="34" s="1"/>
  <c r="G6018" i="34" s="1"/>
  <c r="G6019" i="34" s="1"/>
  <c r="G6020" i="34" s="1"/>
  <c r="G6021" i="34" s="1"/>
  <c r="G6022" i="34" s="1"/>
  <c r="G6023" i="34" s="1"/>
  <c r="G6024" i="34" s="1"/>
  <c r="G6025" i="34" s="1"/>
  <c r="G6026" i="34" s="1"/>
  <c r="G6027" i="34" s="1"/>
  <c r="G6028" i="34" s="1"/>
  <c r="G6029" i="34" s="1"/>
  <c r="G6030" i="34" s="1"/>
  <c r="G6031" i="34" s="1"/>
  <c r="G6032" i="34" s="1"/>
  <c r="G6033" i="34" s="1"/>
  <c r="G6034" i="34" s="1"/>
  <c r="G6035" i="34" s="1"/>
  <c r="G6036" i="34" s="1"/>
  <c r="G6037" i="34" s="1"/>
  <c r="G6038" i="34" s="1"/>
  <c r="G6039" i="34" s="1"/>
  <c r="G6040" i="34" s="1"/>
  <c r="G6041" i="34" s="1"/>
  <c r="G6042" i="34" s="1"/>
  <c r="G6043" i="34" s="1"/>
  <c r="G6044" i="34" s="1"/>
  <c r="G6045" i="34" s="1"/>
  <c r="G6046" i="34" s="1"/>
  <c r="G6047" i="34" s="1"/>
  <c r="G6048" i="34" s="1"/>
  <c r="AR318" i="34" s="1"/>
  <c r="AR366" i="34" l="1"/>
  <c r="AR365" i="34"/>
  <c r="R367" i="34"/>
  <c r="P369" i="8" s="1"/>
  <c r="AR367" i="34"/>
  <c r="R365" i="34"/>
  <c r="AR359" i="34"/>
  <c r="R368" i="34"/>
  <c r="P370" i="8" s="1"/>
  <c r="AR347" i="34"/>
  <c r="AR364" i="34"/>
  <c r="AR358" i="34"/>
  <c r="AR319" i="34"/>
  <c r="R366" i="34"/>
  <c r="P368" i="8" s="1"/>
  <c r="R360" i="34"/>
  <c r="P362" i="8" s="1"/>
  <c r="AR320" i="34"/>
  <c r="AR363" i="34"/>
  <c r="AR357" i="34"/>
  <c r="AR348" i="34"/>
  <c r="AR352" i="34"/>
  <c r="R328" i="34"/>
  <c r="P330" i="8" s="1"/>
  <c r="AR362" i="34"/>
  <c r="R325" i="34"/>
  <c r="P327" i="8" s="1"/>
  <c r="AR344" i="34"/>
  <c r="R364" i="34"/>
  <c r="P366" i="8" s="1"/>
  <c r="R340" i="34"/>
  <c r="P342" i="8" s="1"/>
  <c r="R353" i="34"/>
  <c r="P355" i="8" s="1"/>
  <c r="AR368" i="34"/>
  <c r="R363" i="34"/>
  <c r="P365" i="8" s="1"/>
  <c r="R326" i="34"/>
  <c r="P328" i="8" s="1"/>
  <c r="R321" i="34"/>
  <c r="P323" i="8" s="1"/>
  <c r="AR361" i="34"/>
  <c r="AR321" i="34"/>
  <c r="R347" i="34"/>
  <c r="P349" i="8" s="1"/>
  <c r="R362" i="34"/>
  <c r="P364" i="8" s="1"/>
  <c r="AR333" i="34"/>
  <c r="AR339" i="34"/>
  <c r="AR360" i="34"/>
  <c r="AR324" i="34"/>
  <c r="AR355" i="34"/>
  <c r="R361" i="34"/>
  <c r="P363" i="8" s="1"/>
  <c r="AR351" i="34"/>
  <c r="R356" i="34"/>
  <c r="P358" i="8" s="1"/>
  <c r="AR332" i="34"/>
  <c r="AR343" i="34"/>
  <c r="R329" i="34"/>
  <c r="P331" i="8" s="1"/>
  <c r="R337" i="34"/>
  <c r="P339" i="8" s="1"/>
  <c r="R345" i="34"/>
  <c r="P347" i="8" s="1"/>
  <c r="AR334" i="34"/>
  <c r="R351" i="34"/>
  <c r="P353" i="8" s="1"/>
  <c r="AR323" i="34"/>
  <c r="R348" i="34"/>
  <c r="P350" i="8" s="1"/>
  <c r="AR346" i="34"/>
  <c r="AR338" i="34"/>
  <c r="AR340" i="34"/>
  <c r="AR336" i="34"/>
  <c r="R342" i="34"/>
  <c r="P344" i="8" s="1"/>
  <c r="AR327" i="34"/>
  <c r="R333" i="34"/>
  <c r="P335" i="8" s="1"/>
  <c r="R338" i="34"/>
  <c r="P340" i="8" s="1"/>
  <c r="AR328" i="34"/>
  <c r="R359" i="34"/>
  <c r="P361" i="8" s="1"/>
  <c r="AR317" i="34"/>
  <c r="AR354" i="34"/>
  <c r="AR335" i="34"/>
  <c r="R341" i="34"/>
  <c r="P343" i="8" s="1"/>
  <c r="R344" i="34"/>
  <c r="P346" i="8" s="1"/>
  <c r="R320" i="34"/>
  <c r="P322" i="8" s="1"/>
  <c r="R327" i="34"/>
  <c r="P329" i="8" s="1"/>
  <c r="R349" i="34"/>
  <c r="P351" i="8" s="1"/>
  <c r="R334" i="34"/>
  <c r="P336" i="8" s="1"/>
  <c r="AR342" i="34"/>
  <c r="R343" i="34"/>
  <c r="P345" i="8" s="1"/>
  <c r="R332" i="34"/>
  <c r="P334" i="8" s="1"/>
  <c r="AR341" i="34"/>
  <c r="R357" i="34"/>
  <c r="P359" i="8" s="1"/>
  <c r="AR326" i="34"/>
  <c r="R323" i="34"/>
  <c r="P325" i="8" s="1"/>
  <c r="R331" i="34"/>
  <c r="P333" i="8" s="1"/>
  <c r="AR331" i="34"/>
  <c r="AR322" i="34"/>
  <c r="R324" i="34"/>
  <c r="P326" i="8" s="1"/>
  <c r="R322" i="34"/>
  <c r="AR329" i="34"/>
  <c r="R339" i="34"/>
  <c r="AR350" i="34"/>
  <c r="P367" i="8"/>
  <c r="R355" i="34"/>
  <c r="R354" i="34"/>
  <c r="AR330" i="34"/>
  <c r="AR325" i="34"/>
  <c r="AR349" i="34"/>
  <c r="R335" i="34"/>
  <c r="AR345" i="34"/>
  <c r="R319" i="34"/>
  <c r="R350" i="34"/>
  <c r="AR337" i="34"/>
  <c r="R346" i="34"/>
  <c r="R330" i="34"/>
  <c r="R352" i="34"/>
  <c r="AR353" i="34"/>
  <c r="AR356" i="34"/>
  <c r="R336" i="34"/>
  <c r="R358" i="34"/>
  <c r="AR52" i="34"/>
  <c r="AO161" i="34"/>
  <c r="O163" i="34"/>
  <c r="M165" i="8" s="1"/>
  <c r="M18" i="39" s="1"/>
  <c r="Q164" i="34"/>
  <c r="O166" i="8" s="1"/>
  <c r="O19" i="39" s="1"/>
  <c r="AQ162" i="34"/>
  <c r="AS163" i="34"/>
  <c r="S165" i="34"/>
  <c r="Q167" i="8" s="1"/>
  <c r="P20" i="39" s="1"/>
  <c r="AP164" i="34"/>
  <c r="AV164" i="34" s="1"/>
  <c r="P166" i="34"/>
  <c r="N168" i="8" s="1"/>
  <c r="N21" i="39" s="1"/>
  <c r="T167" i="34"/>
  <c r="AT165" i="34"/>
  <c r="AO152" i="34"/>
  <c r="O151" i="34"/>
  <c r="M153" i="8" s="1"/>
  <c r="M37" i="38" s="1"/>
  <c r="O145" i="34"/>
  <c r="M147" i="8" s="1"/>
  <c r="M31" i="38" s="1"/>
  <c r="AO163" i="34"/>
  <c r="O149" i="34"/>
  <c r="M151" i="8" s="1"/>
  <c r="M35" i="38" s="1"/>
  <c r="AO146" i="34"/>
  <c r="AO140" i="34"/>
  <c r="AO137" i="34"/>
  <c r="AO155" i="34"/>
  <c r="O160" i="34"/>
  <c r="M162" i="8" s="1"/>
  <c r="M15" i="39" s="1"/>
  <c r="AO145" i="34"/>
  <c r="AO159" i="34"/>
  <c r="O142" i="34"/>
  <c r="M144" i="8" s="1"/>
  <c r="M28" i="38" s="1"/>
  <c r="AO156" i="34"/>
  <c r="AO138" i="34"/>
  <c r="AO143" i="34"/>
  <c r="O139" i="34"/>
  <c r="M141" i="8" s="1"/>
  <c r="M25" i="38" s="1"/>
  <c r="O155" i="34"/>
  <c r="AO166" i="34"/>
  <c r="O161" i="34"/>
  <c r="M163" i="8" s="1"/>
  <c r="M16" i="39" s="1"/>
  <c r="O166" i="34"/>
  <c r="M168" i="8" s="1"/>
  <c r="M21" i="39" s="1"/>
  <c r="AO151" i="34"/>
  <c r="O141" i="34"/>
  <c r="M143" i="8" s="1"/>
  <c r="M27" i="38" s="1"/>
  <c r="O165" i="34"/>
  <c r="M167" i="8" s="1"/>
  <c r="M20" i="39" s="1"/>
  <c r="AO158" i="34"/>
  <c r="O144" i="34"/>
  <c r="M146" i="8" s="1"/>
  <c r="M30" i="38" s="1"/>
  <c r="O138" i="34"/>
  <c r="M140" i="8" s="1"/>
  <c r="M24" i="38" s="1"/>
  <c r="AO142" i="34"/>
  <c r="O167" i="34"/>
  <c r="M169" i="8" s="1"/>
  <c r="M22" i="39" s="1"/>
  <c r="AO149" i="34"/>
  <c r="AO141" i="34"/>
  <c r="AO139" i="34"/>
  <c r="O152" i="34"/>
  <c r="M154" i="8" s="1"/>
  <c r="M38" i="38" s="1"/>
  <c r="O159" i="34"/>
  <c r="M161" i="8" s="1"/>
  <c r="M14" i="39" s="1"/>
  <c r="AO136" i="34"/>
  <c r="AO162" i="34"/>
  <c r="O153" i="34"/>
  <c r="M155" i="8" s="1"/>
  <c r="M39" i="38" s="1"/>
  <c r="O157" i="34"/>
  <c r="M159" i="8" s="1"/>
  <c r="M12" i="39" s="1"/>
  <c r="O148" i="34"/>
  <c r="M150" i="8" s="1"/>
  <c r="M34" i="38" s="1"/>
  <c r="AO153" i="34"/>
  <c r="AO147" i="34"/>
  <c r="O156" i="34"/>
  <c r="M158" i="8" s="1"/>
  <c r="M11" i="39" s="1"/>
  <c r="AO157" i="34"/>
  <c r="O154" i="34"/>
  <c r="M156" i="8" s="1"/>
  <c r="M40" i="38" s="1"/>
  <c r="O147" i="34"/>
  <c r="M149" i="8" s="1"/>
  <c r="M33" i="38" s="1"/>
  <c r="AO144" i="34"/>
  <c r="O140" i="34"/>
  <c r="M142" i="8" s="1"/>
  <c r="M26" i="38" s="1"/>
  <c r="O158" i="34"/>
  <c r="M160" i="8" s="1"/>
  <c r="M13" i="39" s="1"/>
  <c r="O150" i="34"/>
  <c r="M152" i="8" s="1"/>
  <c r="M36" i="38" s="1"/>
  <c r="AO154" i="34"/>
  <c r="O143" i="34"/>
  <c r="M145" i="8" s="1"/>
  <c r="M29" i="38" s="1"/>
  <c r="AO150" i="34"/>
  <c r="O162" i="34"/>
  <c r="M164" i="8" s="1"/>
  <c r="M17" i="39" s="1"/>
  <c r="AO165" i="34"/>
  <c r="O168" i="34"/>
  <c r="M170" i="8" s="1"/>
  <c r="M23" i="39" s="1"/>
  <c r="O164" i="34"/>
  <c r="M166" i="8" s="1"/>
  <c r="M19" i="39" s="1"/>
  <c r="AO160" i="34"/>
  <c r="O146" i="34"/>
  <c r="M148" i="8" s="1"/>
  <c r="M32" i="38" s="1"/>
  <c r="AO164" i="34"/>
  <c r="AO148" i="34"/>
  <c r="AQ163" i="34"/>
  <c r="AQ43" i="34"/>
  <c r="Q137" i="34"/>
  <c r="O139" i="8" s="1"/>
  <c r="O23" i="38" s="1"/>
  <c r="Q113" i="34"/>
  <c r="O115" i="8" s="1"/>
  <c r="O29" i="37" s="1"/>
  <c r="Q23" i="34"/>
  <c r="O25" i="8" s="1"/>
  <c r="O29" i="18" s="1"/>
  <c r="AQ92" i="34"/>
  <c r="Q99" i="34"/>
  <c r="O101" i="8" s="1"/>
  <c r="O15" i="37" s="1"/>
  <c r="AQ133" i="34"/>
  <c r="AQ50" i="34"/>
  <c r="Q141" i="34"/>
  <c r="O143" i="8" s="1"/>
  <c r="O27" i="38" s="1"/>
  <c r="AQ153" i="34"/>
  <c r="Q154" i="34"/>
  <c r="O156" i="8" s="1"/>
  <c r="O40" i="38" s="1"/>
  <c r="Q50" i="34"/>
  <c r="O52" i="8" s="1"/>
  <c r="O25" i="35" s="1"/>
  <c r="AQ116" i="34"/>
  <c r="Q153" i="34"/>
  <c r="O155" i="8" s="1"/>
  <c r="O39" i="38" s="1"/>
  <c r="Q162" i="34"/>
  <c r="O164" i="8" s="1"/>
  <c r="O17" i="39" s="1"/>
  <c r="Q139" i="34"/>
  <c r="O141" i="8" s="1"/>
  <c r="O25" i="38" s="1"/>
  <c r="Q29" i="34"/>
  <c r="O31" i="8" s="1"/>
  <c r="O35" i="18" s="1"/>
  <c r="AQ91" i="34"/>
  <c r="Q46" i="34"/>
  <c r="O48" i="8" s="1"/>
  <c r="O21" i="35" s="1"/>
  <c r="Q14" i="34"/>
  <c r="O16" i="8" s="1"/>
  <c r="O20" i="18" s="1"/>
  <c r="Q33" i="34"/>
  <c r="O35" i="8" s="1"/>
  <c r="O39" i="18" s="1"/>
  <c r="Q56" i="34"/>
  <c r="O58" i="8" s="1"/>
  <c r="O31" i="35" s="1"/>
  <c r="Q167" i="34"/>
  <c r="O169" i="8" s="1"/>
  <c r="O22" i="39" s="1"/>
  <c r="AQ158" i="34"/>
  <c r="AU158" i="34" s="1"/>
  <c r="Q62" i="34"/>
  <c r="O64" i="8" s="1"/>
  <c r="O37" i="35" s="1"/>
  <c r="Q17" i="34"/>
  <c r="O19" i="8" s="1"/>
  <c r="O23" i="18" s="1"/>
  <c r="Q77" i="34"/>
  <c r="O79" i="8" s="1"/>
  <c r="O24" i="36" s="1"/>
  <c r="Q149" i="34"/>
  <c r="O151" i="8" s="1"/>
  <c r="O35" i="38" s="1"/>
  <c r="AQ51" i="34"/>
  <c r="Q82" i="34"/>
  <c r="O84" i="8" s="1"/>
  <c r="O29" i="36" s="1"/>
  <c r="AQ136" i="34"/>
  <c r="Q47" i="34"/>
  <c r="O49" i="8" s="1"/>
  <c r="O22" i="35" s="1"/>
  <c r="AQ46" i="34"/>
  <c r="Q107" i="34"/>
  <c r="O109" i="8" s="1"/>
  <c r="O23" i="37" s="1"/>
  <c r="AQ59" i="34"/>
  <c r="AQ87" i="34"/>
  <c r="AQ119" i="34"/>
  <c r="Q95" i="34"/>
  <c r="O97" i="8" s="1"/>
  <c r="O11" i="37" s="1"/>
  <c r="Q34" i="34"/>
  <c r="O36" i="8" s="1"/>
  <c r="O40" i="18" s="1"/>
  <c r="Q88" i="34"/>
  <c r="O90" i="8" s="1"/>
  <c r="O35" i="36" s="1"/>
  <c r="AQ151" i="34"/>
  <c r="AQ64" i="34"/>
  <c r="Q105" i="34"/>
  <c r="O107" i="8" s="1"/>
  <c r="O21" i="37" s="1"/>
  <c r="AQ100" i="34"/>
  <c r="AQ128" i="34"/>
  <c r="AQ41" i="34"/>
  <c r="Q136" i="34"/>
  <c r="O138" i="8" s="1"/>
  <c r="O22" i="38" s="1"/>
  <c r="AQ65" i="34"/>
  <c r="AQ26" i="34"/>
  <c r="Q31" i="34"/>
  <c r="O33" i="8" s="1"/>
  <c r="O37" i="18" s="1"/>
  <c r="AQ88" i="34"/>
  <c r="Q76" i="34"/>
  <c r="O78" i="8" s="1"/>
  <c r="O23" i="36" s="1"/>
  <c r="AQ6" i="34"/>
  <c r="Q118" i="34"/>
  <c r="O120" i="8" s="1"/>
  <c r="O34" i="37" s="1"/>
  <c r="AQ13" i="34"/>
  <c r="AQ28" i="34"/>
  <c r="AQ8" i="34"/>
  <c r="Q92" i="34"/>
  <c r="O94" i="8" s="1"/>
  <c r="O39" i="36" s="1"/>
  <c r="AQ69" i="34"/>
  <c r="Q81" i="34"/>
  <c r="O83" i="8" s="1"/>
  <c r="O28" i="36" s="1"/>
  <c r="Q61" i="34"/>
  <c r="O63" i="8" s="1"/>
  <c r="O36" i="35" s="1"/>
  <c r="AQ74" i="34"/>
  <c r="AQ159" i="34"/>
  <c r="AQ82" i="34"/>
  <c r="AQ67" i="34"/>
  <c r="AQ95" i="34"/>
  <c r="AQ141" i="34"/>
  <c r="AQ112" i="34"/>
  <c r="AQ114" i="34"/>
  <c r="Q83" i="34"/>
  <c r="O85" i="8" s="1"/>
  <c r="O30" i="36" s="1"/>
  <c r="Q168" i="34"/>
  <c r="O170" i="8" s="1"/>
  <c r="O23" i="39" s="1"/>
  <c r="Q109" i="34"/>
  <c r="O111" i="8" s="1"/>
  <c r="O25" i="37" s="1"/>
  <c r="AQ157" i="34"/>
  <c r="Q40" i="34"/>
  <c r="O42" i="8" s="1"/>
  <c r="O15" i="35" s="1"/>
  <c r="AQ115" i="34"/>
  <c r="AQ139" i="34"/>
  <c r="AQ54" i="34"/>
  <c r="Q150" i="34"/>
  <c r="O152" i="8" s="1"/>
  <c r="O36" i="38" s="1"/>
  <c r="Q161" i="34"/>
  <c r="O163" i="8" s="1"/>
  <c r="O16" i="39" s="1"/>
  <c r="Q27" i="34"/>
  <c r="O29" i="8" s="1"/>
  <c r="O33" i="18" s="1"/>
  <c r="Q8" i="34"/>
  <c r="O10" i="8" s="1"/>
  <c r="O14" i="18" s="1"/>
  <c r="Q63" i="34"/>
  <c r="AQ49" i="34"/>
  <c r="AQ164" i="34"/>
  <c r="AQ129" i="34"/>
  <c r="AQ97" i="34"/>
  <c r="AQ123" i="34"/>
  <c r="Q80" i="34"/>
  <c r="O82" i="8" s="1"/>
  <c r="O27" i="36" s="1"/>
  <c r="AQ135" i="34"/>
  <c r="Q53" i="34"/>
  <c r="O55" i="8" s="1"/>
  <c r="O28" i="35" s="1"/>
  <c r="AQ89" i="34"/>
  <c r="Q124" i="34"/>
  <c r="AQ47" i="34"/>
  <c r="Q119" i="34"/>
  <c r="O121" i="8" s="1"/>
  <c r="O35" i="37" s="1"/>
  <c r="AQ7" i="34"/>
  <c r="Q145" i="34"/>
  <c r="O147" i="8" s="1"/>
  <c r="O31" i="38" s="1"/>
  <c r="AQ36" i="34"/>
  <c r="AQ27" i="34"/>
  <c r="AQ30" i="34"/>
  <c r="AQ161" i="34"/>
  <c r="AQ149" i="34"/>
  <c r="AU149" i="34" s="1"/>
  <c r="AQ68" i="34"/>
  <c r="Q160" i="34"/>
  <c r="O162" i="8" s="1"/>
  <c r="O15" i="39" s="1"/>
  <c r="AQ167" i="34"/>
  <c r="AQ155" i="34"/>
  <c r="Q128" i="34"/>
  <c r="O130" i="8" s="1"/>
  <c r="O14" i="38" s="1"/>
  <c r="Q72" i="34"/>
  <c r="O74" i="8" s="1"/>
  <c r="O19" i="36" s="1"/>
  <c r="Q38" i="34"/>
  <c r="O40" i="8" s="1"/>
  <c r="O13" i="35" s="1"/>
  <c r="Q51" i="34"/>
  <c r="O53" i="8" s="1"/>
  <c r="O26" i="35" s="1"/>
  <c r="AQ108" i="34"/>
  <c r="Q41" i="34"/>
  <c r="O43" i="8" s="1"/>
  <c r="O16" i="35" s="1"/>
  <c r="Q25" i="34"/>
  <c r="O27" i="8" s="1"/>
  <c r="O31" i="18" s="1"/>
  <c r="Q16" i="34"/>
  <c r="O18" i="8" s="1"/>
  <c r="O22" i="18" s="1"/>
  <c r="Q85" i="34"/>
  <c r="O87" i="8" s="1"/>
  <c r="O32" i="36" s="1"/>
  <c r="Q101" i="34"/>
  <c r="O103" i="8" s="1"/>
  <c r="O17" i="37" s="1"/>
  <c r="Q32" i="34"/>
  <c r="O34" i="8" s="1"/>
  <c r="O38" i="18" s="1"/>
  <c r="AQ105" i="34"/>
  <c r="Q140" i="34"/>
  <c r="O142" i="8" s="1"/>
  <c r="O26" i="38" s="1"/>
  <c r="Q10" i="34"/>
  <c r="O12" i="8" s="1"/>
  <c r="O16" i="18" s="1"/>
  <c r="Q93" i="34"/>
  <c r="O95" i="8" s="1"/>
  <c r="O40" i="36" s="1"/>
  <c r="AQ29" i="34"/>
  <c r="Q15" i="34"/>
  <c r="O17" i="8" s="1"/>
  <c r="O21" i="18" s="1"/>
  <c r="Q79" i="34"/>
  <c r="O81" i="8" s="1"/>
  <c r="O26" i="36" s="1"/>
  <c r="AQ33" i="34"/>
  <c r="Q96" i="34"/>
  <c r="O98" i="8" s="1"/>
  <c r="O12" i="37" s="1"/>
  <c r="AQ131" i="34"/>
  <c r="Q75" i="34"/>
  <c r="O77" i="8" s="1"/>
  <c r="O22" i="36" s="1"/>
  <c r="AQ75" i="34"/>
  <c r="Q57" i="34"/>
  <c r="O59" i="8" s="1"/>
  <c r="O32" i="35" s="1"/>
  <c r="AQ80" i="34"/>
  <c r="Q127" i="34"/>
  <c r="O129" i="8" s="1"/>
  <c r="O13" i="38" s="1"/>
  <c r="AQ53" i="34"/>
  <c r="Q21" i="34"/>
  <c r="O23" i="8" s="1"/>
  <c r="O27" i="18" s="1"/>
  <c r="Q108" i="34"/>
  <c r="O110" i="8" s="1"/>
  <c r="O24" i="37" s="1"/>
  <c r="Q165" i="34"/>
  <c r="O167" i="8" s="1"/>
  <c r="O20" i="39" s="1"/>
  <c r="Q146" i="34"/>
  <c r="O148" i="8" s="1"/>
  <c r="O32" i="38" s="1"/>
  <c r="Q65" i="34"/>
  <c r="O67" i="8" s="1"/>
  <c r="O12" i="36" s="1"/>
  <c r="Q129" i="34"/>
  <c r="O131" i="8" s="1"/>
  <c r="O15" i="38" s="1"/>
  <c r="Q54" i="34"/>
  <c r="O56" i="8" s="1"/>
  <c r="O29" i="35" s="1"/>
  <c r="AQ132" i="34"/>
  <c r="AQ71" i="34"/>
  <c r="AQ12" i="34"/>
  <c r="Q142" i="34"/>
  <c r="O144" i="8" s="1"/>
  <c r="O28" i="38" s="1"/>
  <c r="AQ4" i="34"/>
  <c r="Q71" i="34"/>
  <c r="O73" i="8" s="1"/>
  <c r="O18" i="36" s="1"/>
  <c r="Q103" i="34"/>
  <c r="O105" i="8" s="1"/>
  <c r="O19" i="37" s="1"/>
  <c r="AQ78" i="34"/>
  <c r="AQ117" i="34"/>
  <c r="AQ76" i="34"/>
  <c r="AQ63" i="34"/>
  <c r="Q158" i="34"/>
  <c r="O160" i="8" s="1"/>
  <c r="O13" i="39" s="1"/>
  <c r="AQ137" i="34"/>
  <c r="AQ57" i="34"/>
  <c r="Q115" i="34"/>
  <c r="O117" i="8" s="1"/>
  <c r="O31" i="37" s="1"/>
  <c r="Q73" i="34"/>
  <c r="O75" i="8" s="1"/>
  <c r="O20" i="36" s="1"/>
  <c r="Q58" i="34"/>
  <c r="O60" i="8" s="1"/>
  <c r="O33" i="35" s="1"/>
  <c r="AQ104" i="34"/>
  <c r="AQ140" i="34"/>
  <c r="Q100" i="34"/>
  <c r="O102" i="8" s="1"/>
  <c r="O16" i="37" s="1"/>
  <c r="AQ35" i="34"/>
  <c r="Q106" i="34"/>
  <c r="O108" i="8" s="1"/>
  <c r="O22" i="37" s="1"/>
  <c r="AQ34" i="34"/>
  <c r="Q159" i="34"/>
  <c r="O161" i="8" s="1"/>
  <c r="O14" i="39" s="1"/>
  <c r="Q48" i="34"/>
  <c r="O50" i="8" s="1"/>
  <c r="O23" i="35" s="1"/>
  <c r="AQ134" i="34"/>
  <c r="AQ106" i="34"/>
  <c r="Q117" i="34"/>
  <c r="O119" i="8" s="1"/>
  <c r="O33" i="37" s="1"/>
  <c r="AQ111" i="34"/>
  <c r="Q36" i="34"/>
  <c r="O38" i="8" s="1"/>
  <c r="O11" i="35" s="1"/>
  <c r="AQ15" i="34"/>
  <c r="Q24" i="34"/>
  <c r="O26" i="8" s="1"/>
  <c r="O30" i="18" s="1"/>
  <c r="AQ124" i="34"/>
  <c r="AQ125" i="34"/>
  <c r="Q157" i="34"/>
  <c r="O159" i="8" s="1"/>
  <c r="O12" i="39" s="1"/>
  <c r="Q147" i="34"/>
  <c r="O149" i="8" s="1"/>
  <c r="O33" i="38" s="1"/>
  <c r="Q112" i="34"/>
  <c r="O114" i="8" s="1"/>
  <c r="O28" i="37" s="1"/>
  <c r="Q131" i="34"/>
  <c r="O133" i="8" s="1"/>
  <c r="O17" i="38" s="1"/>
  <c r="Q45" i="34"/>
  <c r="O47" i="8" s="1"/>
  <c r="O20" i="35" s="1"/>
  <c r="AQ10" i="34"/>
  <c r="AQ11" i="34"/>
  <c r="AQ52" i="34"/>
  <c r="AQ81" i="34"/>
  <c r="AQ48" i="34"/>
  <c r="AQ84" i="34"/>
  <c r="AQ113" i="34"/>
  <c r="AQ93" i="34"/>
  <c r="Q86" i="34"/>
  <c r="O88" i="8" s="1"/>
  <c r="O33" i="36" s="1"/>
  <c r="AQ122" i="34"/>
  <c r="Q4" i="34"/>
  <c r="AQ19" i="34"/>
  <c r="Q120" i="34"/>
  <c r="O122" i="8" s="1"/>
  <c r="O36" i="37" s="1"/>
  <c r="AQ130" i="34"/>
  <c r="Q151" i="34"/>
  <c r="O153" i="8" s="1"/>
  <c r="O37" i="38" s="1"/>
  <c r="Q166" i="34"/>
  <c r="O168" i="8" s="1"/>
  <c r="O21" i="39" s="1"/>
  <c r="Q156" i="34"/>
  <c r="O158" i="8" s="1"/>
  <c r="O11" i="39" s="1"/>
  <c r="Q64" i="34"/>
  <c r="O66" i="8" s="1"/>
  <c r="O11" i="36" s="1"/>
  <c r="AQ73" i="34"/>
  <c r="AQ79" i="34"/>
  <c r="Q98" i="34"/>
  <c r="O100" i="8" s="1"/>
  <c r="O14" i="37" s="1"/>
  <c r="Q122" i="34"/>
  <c r="O124" i="8" s="1"/>
  <c r="O38" i="37" s="1"/>
  <c r="Q89" i="34"/>
  <c r="O91" i="8" s="1"/>
  <c r="O36" i="36" s="1"/>
  <c r="AQ45" i="34"/>
  <c r="Q28" i="34"/>
  <c r="O30" i="8" s="1"/>
  <c r="O34" i="18" s="1"/>
  <c r="AQ107" i="34"/>
  <c r="Q155" i="34"/>
  <c r="Q116" i="34"/>
  <c r="O118" i="8" s="1"/>
  <c r="O32" i="37" s="1"/>
  <c r="AQ60" i="34"/>
  <c r="AQ24" i="34"/>
  <c r="AQ160" i="34"/>
  <c r="AQ18" i="34"/>
  <c r="AQ90" i="34"/>
  <c r="AQ103" i="34"/>
  <c r="AQ99" i="34"/>
  <c r="AQ44" i="34"/>
  <c r="AQ118" i="34"/>
  <c r="Q110" i="34"/>
  <c r="O112" i="8" s="1"/>
  <c r="O26" i="37" s="1"/>
  <c r="AQ96" i="34"/>
  <c r="AQ127" i="34"/>
  <c r="Q6" i="34"/>
  <c r="O8" i="8" s="1"/>
  <c r="O12" i="18" s="1"/>
  <c r="Q43" i="34"/>
  <c r="O45" i="8" s="1"/>
  <c r="O18" i="35" s="1"/>
  <c r="AQ66" i="34"/>
  <c r="AQ143" i="34"/>
  <c r="AQ148" i="34"/>
  <c r="Q143" i="34"/>
  <c r="O145" i="8" s="1"/>
  <c r="O29" i="38" s="1"/>
  <c r="Q19" i="34"/>
  <c r="O21" i="8" s="1"/>
  <c r="O25" i="18" s="1"/>
  <c r="Q144" i="34"/>
  <c r="O146" i="8" s="1"/>
  <c r="O30" i="38" s="1"/>
  <c r="Q134" i="34"/>
  <c r="O136" i="8" s="1"/>
  <c r="O20" i="38" s="1"/>
  <c r="AQ42" i="34"/>
  <c r="AQ154" i="34"/>
  <c r="AU154" i="34" s="1"/>
  <c r="AQ138" i="34"/>
  <c r="AU138" i="34" s="1"/>
  <c r="Q67" i="34"/>
  <c r="O69" i="8" s="1"/>
  <c r="O14" i="36" s="1"/>
  <c r="Q70" i="34"/>
  <c r="O72" i="8" s="1"/>
  <c r="O17" i="36" s="1"/>
  <c r="AQ61" i="34"/>
  <c r="Q18" i="34"/>
  <c r="O20" i="8" s="1"/>
  <c r="O24" i="18" s="1"/>
  <c r="AQ14" i="34"/>
  <c r="Q68" i="34"/>
  <c r="O70" i="8" s="1"/>
  <c r="O15" i="36" s="1"/>
  <c r="AQ23" i="34"/>
  <c r="Q22" i="34"/>
  <c r="O24" i="8" s="1"/>
  <c r="O28" i="18" s="1"/>
  <c r="Q26" i="34"/>
  <c r="O28" i="8" s="1"/>
  <c r="O32" i="18" s="1"/>
  <c r="Q97" i="34"/>
  <c r="O99" i="8" s="1"/>
  <c r="O13" i="37" s="1"/>
  <c r="Q163" i="34"/>
  <c r="O165" i="8" s="1"/>
  <c r="O18" i="39" s="1"/>
  <c r="AQ85" i="34"/>
  <c r="AQ25" i="34"/>
  <c r="Q125" i="34"/>
  <c r="O127" i="8" s="1"/>
  <c r="O11" i="38" s="1"/>
  <c r="AQ40" i="34"/>
  <c r="AQ120" i="34"/>
  <c r="Q135" i="34"/>
  <c r="O137" i="8" s="1"/>
  <c r="O21" i="38" s="1"/>
  <c r="Q94" i="34"/>
  <c r="AQ121" i="34"/>
  <c r="Q148" i="34"/>
  <c r="O150" i="8" s="1"/>
  <c r="O34" i="38" s="1"/>
  <c r="Q39" i="34"/>
  <c r="O41" i="8" s="1"/>
  <c r="O14" i="35" s="1"/>
  <c r="Q104" i="34"/>
  <c r="O106" i="8" s="1"/>
  <c r="O20" i="37" s="1"/>
  <c r="AQ165" i="34"/>
  <c r="Q78" i="34"/>
  <c r="O80" i="8" s="1"/>
  <c r="O25" i="36" s="1"/>
  <c r="AQ152" i="34"/>
  <c r="Q35" i="34"/>
  <c r="AQ16" i="34"/>
  <c r="Q55" i="34"/>
  <c r="O57" i="8" s="1"/>
  <c r="O30" i="35" s="1"/>
  <c r="AQ156" i="34"/>
  <c r="AQ101" i="34"/>
  <c r="AQ55" i="34"/>
  <c r="AQ20" i="34"/>
  <c r="AQ70" i="34"/>
  <c r="Q90" i="34"/>
  <c r="O92" i="8" s="1"/>
  <c r="O37" i="36" s="1"/>
  <c r="AQ94" i="34"/>
  <c r="Q74" i="34"/>
  <c r="O76" i="8" s="1"/>
  <c r="O21" i="36" s="1"/>
  <c r="Q91" i="34"/>
  <c r="O93" i="8" s="1"/>
  <c r="O38" i="36" s="1"/>
  <c r="Q66" i="34"/>
  <c r="O68" i="8" s="1"/>
  <c r="O13" i="36" s="1"/>
  <c r="Q42" i="34"/>
  <c r="O44" i="8" s="1"/>
  <c r="O17" i="35" s="1"/>
  <c r="Q49" i="34"/>
  <c r="O51" i="8" s="1"/>
  <c r="O24" i="35" s="1"/>
  <c r="AQ32" i="34"/>
  <c r="AQ146" i="34"/>
  <c r="Q60" i="34"/>
  <c r="O62" i="8" s="1"/>
  <c r="O35" i="35" s="1"/>
  <c r="Q69" i="34"/>
  <c r="O71" i="8" s="1"/>
  <c r="O16" i="36" s="1"/>
  <c r="Q121" i="34"/>
  <c r="O123" i="8" s="1"/>
  <c r="O37" i="37" s="1"/>
  <c r="Q87" i="34"/>
  <c r="O89" i="8" s="1"/>
  <c r="O34" i="36" s="1"/>
  <c r="AQ58" i="34"/>
  <c r="AQ9" i="34"/>
  <c r="AQ38" i="34"/>
  <c r="Q44" i="34"/>
  <c r="O46" i="8" s="1"/>
  <c r="O19" i="35" s="1"/>
  <c r="AQ86" i="34"/>
  <c r="AQ5" i="34"/>
  <c r="Q12" i="34"/>
  <c r="O14" i="8" s="1"/>
  <c r="O18" i="18" s="1"/>
  <c r="AQ77" i="34"/>
  <c r="AQ142" i="34"/>
  <c r="Q84" i="34"/>
  <c r="O86" i="8" s="1"/>
  <c r="O31" i="36" s="1"/>
  <c r="AQ56" i="34"/>
  <c r="AQ144" i="34"/>
  <c r="AQ166" i="34"/>
  <c r="Q114" i="34"/>
  <c r="O116" i="8" s="1"/>
  <c r="O30" i="37" s="1"/>
  <c r="Q11" i="34"/>
  <c r="O13" i="8" s="1"/>
  <c r="O17" i="18" s="1"/>
  <c r="Q7" i="34"/>
  <c r="O9" i="8" s="1"/>
  <c r="O13" i="18" s="1"/>
  <c r="Q152" i="34"/>
  <c r="O154" i="8" s="1"/>
  <c r="O38" i="38" s="1"/>
  <c r="Q123" i="34"/>
  <c r="O125" i="8" s="1"/>
  <c r="O39" i="37" s="1"/>
  <c r="AQ110" i="34"/>
  <c r="Q138" i="34"/>
  <c r="O140" i="8" s="1"/>
  <c r="O24" i="38" s="1"/>
  <c r="Q20" i="34"/>
  <c r="O22" i="8" s="1"/>
  <c r="O26" i="18" s="1"/>
  <c r="Q111" i="34"/>
  <c r="O113" i="8" s="1"/>
  <c r="O27" i="37" s="1"/>
  <c r="Q130" i="34"/>
  <c r="O132" i="8" s="1"/>
  <c r="O16" i="38" s="1"/>
  <c r="AQ109" i="34"/>
  <c r="Q52" i="34"/>
  <c r="O54" i="8" s="1"/>
  <c r="O27" i="35" s="1"/>
  <c r="AQ98" i="34"/>
  <c r="Q30" i="34"/>
  <c r="O32" i="8" s="1"/>
  <c r="O36" i="18" s="1"/>
  <c r="AQ17" i="34"/>
  <c r="Q9" i="34"/>
  <c r="O11" i="8" s="1"/>
  <c r="O15" i="18" s="1"/>
  <c r="Q126" i="34"/>
  <c r="O128" i="8" s="1"/>
  <c r="O12" i="38" s="1"/>
  <c r="Q133" i="34"/>
  <c r="O135" i="8" s="1"/>
  <c r="O19" i="38" s="1"/>
  <c r="AQ83" i="34"/>
  <c r="AQ37" i="34"/>
  <c r="Q59" i="34"/>
  <c r="O61" i="8" s="1"/>
  <c r="O34" i="35" s="1"/>
  <c r="Q169" i="34"/>
  <c r="O171" i="8" s="1"/>
  <c r="O24" i="39" s="1"/>
  <c r="AQ126" i="34"/>
  <c r="AQ62" i="34"/>
  <c r="Q5" i="34"/>
  <c r="O7" i="8" s="1"/>
  <c r="O11" i="18" s="1"/>
  <c r="AQ145" i="34"/>
  <c r="AQ39" i="34"/>
  <c r="AQ21" i="34"/>
  <c r="AQ31" i="34"/>
  <c r="AQ147" i="34"/>
  <c r="Q102" i="34"/>
  <c r="O104" i="8" s="1"/>
  <c r="O18" i="37" s="1"/>
  <c r="AQ22" i="34"/>
  <c r="AQ102" i="34"/>
  <c r="AQ72" i="34"/>
  <c r="Q13" i="34"/>
  <c r="O15" i="8" s="1"/>
  <c r="O19" i="18" s="1"/>
  <c r="Q37" i="34"/>
  <c r="O39" i="8" s="1"/>
  <c r="O12" i="35" s="1"/>
  <c r="Q132" i="34"/>
  <c r="O134" i="8" s="1"/>
  <c r="O18" i="38" s="1"/>
  <c r="AQ150" i="34"/>
  <c r="AU150" i="34" s="1"/>
  <c r="AS148" i="34"/>
  <c r="AS49" i="34"/>
  <c r="S34" i="34"/>
  <c r="Q36" i="8" s="1"/>
  <c r="P40" i="18" s="1"/>
  <c r="S126" i="34"/>
  <c r="Q128" i="8" s="1"/>
  <c r="P12" i="38" s="1"/>
  <c r="S155" i="34"/>
  <c r="S148" i="34"/>
  <c r="Q150" i="8" s="1"/>
  <c r="P34" i="38" s="1"/>
  <c r="S45" i="34"/>
  <c r="Q47" i="8" s="1"/>
  <c r="P20" i="35" s="1"/>
  <c r="AS117" i="34"/>
  <c r="AS126" i="34"/>
  <c r="AS146" i="34"/>
  <c r="S104" i="34"/>
  <c r="Q106" i="8" s="1"/>
  <c r="P20" i="37" s="1"/>
  <c r="S86" i="34"/>
  <c r="Q88" i="8" s="1"/>
  <c r="P33" i="36" s="1"/>
  <c r="S129" i="34"/>
  <c r="Q131" i="8" s="1"/>
  <c r="P15" i="38" s="1"/>
  <c r="S60" i="34"/>
  <c r="Q62" i="8" s="1"/>
  <c r="P35" i="35" s="1"/>
  <c r="AS51" i="34"/>
  <c r="AS33" i="34"/>
  <c r="S51" i="34"/>
  <c r="Q53" i="8" s="1"/>
  <c r="P26" i="35" s="1"/>
  <c r="AS155" i="34"/>
  <c r="AS6" i="34"/>
  <c r="AS13" i="34"/>
  <c r="S120" i="34"/>
  <c r="Q122" i="8" s="1"/>
  <c r="P36" i="37" s="1"/>
  <c r="S146" i="34"/>
  <c r="Q148" i="8" s="1"/>
  <c r="P32" i="38" s="1"/>
  <c r="AS151" i="34"/>
  <c r="S105" i="34"/>
  <c r="Q107" i="8" s="1"/>
  <c r="P21" i="37" s="1"/>
  <c r="AS114" i="34"/>
  <c r="S79" i="34"/>
  <c r="Q81" i="8" s="1"/>
  <c r="P26" i="36" s="1"/>
  <c r="S15" i="34"/>
  <c r="Q17" i="8" s="1"/>
  <c r="P21" i="18" s="1"/>
  <c r="S93" i="34"/>
  <c r="Q95" i="8" s="1"/>
  <c r="P40" i="36" s="1"/>
  <c r="S113" i="34"/>
  <c r="Q115" i="8" s="1"/>
  <c r="P29" i="37" s="1"/>
  <c r="S57" i="34"/>
  <c r="Q59" i="8" s="1"/>
  <c r="P32" i="35" s="1"/>
  <c r="AS60" i="34"/>
  <c r="AS4" i="34"/>
  <c r="S43" i="34"/>
  <c r="Q45" i="8" s="1"/>
  <c r="P18" i="35" s="1"/>
  <c r="AS95" i="34"/>
  <c r="AS166" i="34"/>
  <c r="AS161" i="34"/>
  <c r="AS45" i="34"/>
  <c r="S75" i="34"/>
  <c r="Q77" i="8" s="1"/>
  <c r="P22" i="36" s="1"/>
  <c r="S89" i="34"/>
  <c r="Q91" i="8" s="1"/>
  <c r="P36" i="36" s="1"/>
  <c r="S157" i="34"/>
  <c r="Q159" i="8" s="1"/>
  <c r="P12" i="39" s="1"/>
  <c r="S56" i="34"/>
  <c r="Q58" i="8" s="1"/>
  <c r="P31" i="35" s="1"/>
  <c r="AS138" i="34"/>
  <c r="AS87" i="34"/>
  <c r="AS42" i="34"/>
  <c r="S119" i="34"/>
  <c r="Q121" i="8" s="1"/>
  <c r="P35" i="37" s="1"/>
  <c r="AS55" i="34"/>
  <c r="AS28" i="34"/>
  <c r="S67" i="34"/>
  <c r="Q69" i="8" s="1"/>
  <c r="P14" i="36" s="1"/>
  <c r="AS120" i="34"/>
  <c r="S154" i="34"/>
  <c r="Q156" i="8" s="1"/>
  <c r="P40" i="38" s="1"/>
  <c r="S95" i="34"/>
  <c r="Q97" i="8" s="1"/>
  <c r="P11" i="37" s="1"/>
  <c r="S134" i="34"/>
  <c r="Q136" i="8" s="1"/>
  <c r="P20" i="38" s="1"/>
  <c r="AS23" i="34"/>
  <c r="AS48" i="34"/>
  <c r="S143" i="34"/>
  <c r="Q145" i="8" s="1"/>
  <c r="P29" i="38" s="1"/>
  <c r="S99" i="34"/>
  <c r="Q101" i="8" s="1"/>
  <c r="P15" i="37" s="1"/>
  <c r="AS101" i="34"/>
  <c r="S10" i="34"/>
  <c r="Q12" i="8" s="1"/>
  <c r="P16" i="18" s="1"/>
  <c r="AS159" i="34"/>
  <c r="S116" i="34"/>
  <c r="Q118" i="8" s="1"/>
  <c r="P32" i="37" s="1"/>
  <c r="AS67" i="34"/>
  <c r="S111" i="34"/>
  <c r="Q113" i="8" s="1"/>
  <c r="P27" i="37" s="1"/>
  <c r="AS158" i="34"/>
  <c r="AS17" i="34"/>
  <c r="AS167" i="34"/>
  <c r="AS157" i="34"/>
  <c r="S4" i="34"/>
  <c r="AS71" i="34"/>
  <c r="S52" i="34"/>
  <c r="Q54" i="8" s="1"/>
  <c r="P27" i="35" s="1"/>
  <c r="AS76" i="34"/>
  <c r="S98" i="34"/>
  <c r="Q100" i="8" s="1"/>
  <c r="P14" i="37" s="1"/>
  <c r="S142" i="34"/>
  <c r="Q144" i="8" s="1"/>
  <c r="P28" i="38" s="1"/>
  <c r="S62" i="34"/>
  <c r="Q64" i="8" s="1"/>
  <c r="P37" i="35" s="1"/>
  <c r="AS80" i="34"/>
  <c r="AS12" i="34"/>
  <c r="AS145" i="34"/>
  <c r="AS63" i="34"/>
  <c r="S21" i="34"/>
  <c r="Q23" i="8" s="1"/>
  <c r="P27" i="18" s="1"/>
  <c r="AS91" i="34"/>
  <c r="AS19" i="34"/>
  <c r="S138" i="34"/>
  <c r="Q140" i="8" s="1"/>
  <c r="P24" i="38" s="1"/>
  <c r="S90" i="34"/>
  <c r="Q92" i="8" s="1"/>
  <c r="P37" i="36" s="1"/>
  <c r="S128" i="34"/>
  <c r="Q130" i="8" s="1"/>
  <c r="P14" i="38" s="1"/>
  <c r="AS20" i="34"/>
  <c r="AS129" i="34"/>
  <c r="AS57" i="34"/>
  <c r="AS93" i="34"/>
  <c r="S124" i="34"/>
  <c r="AS90" i="34"/>
  <c r="S132" i="34"/>
  <c r="Q134" i="8" s="1"/>
  <c r="P18" i="38" s="1"/>
  <c r="AS30" i="34"/>
  <c r="S140" i="34"/>
  <c r="Q142" i="8" s="1"/>
  <c r="P26" i="38" s="1"/>
  <c r="S19" i="34"/>
  <c r="Q21" i="8" s="1"/>
  <c r="P25" i="18" s="1"/>
  <c r="AS123" i="34"/>
  <c r="S50" i="34"/>
  <c r="Q52" i="8" s="1"/>
  <c r="P25" i="35" s="1"/>
  <c r="S54" i="34"/>
  <c r="Q56" i="8" s="1"/>
  <c r="P29" i="35" s="1"/>
  <c r="AS165" i="34"/>
  <c r="S144" i="34"/>
  <c r="Q146" i="8" s="1"/>
  <c r="P30" i="38" s="1"/>
  <c r="AS64" i="34"/>
  <c r="AS26" i="34"/>
  <c r="AS99" i="34"/>
  <c r="S80" i="34"/>
  <c r="Q82" i="8" s="1"/>
  <c r="P27" i="36" s="1"/>
  <c r="S6" i="34"/>
  <c r="Q8" i="8" s="1"/>
  <c r="P12" i="18" s="1"/>
  <c r="S94" i="34"/>
  <c r="AS54" i="34"/>
  <c r="S97" i="34"/>
  <c r="Q99" i="8" s="1"/>
  <c r="P13" i="37" s="1"/>
  <c r="AS98" i="34"/>
  <c r="S162" i="34"/>
  <c r="Q164" i="8" s="1"/>
  <c r="P17" i="39" s="1"/>
  <c r="AS68" i="34"/>
  <c r="AS110" i="34"/>
  <c r="AS168" i="34"/>
  <c r="S5" i="34"/>
  <c r="Q7" i="8" s="1"/>
  <c r="P11" i="18" s="1"/>
  <c r="S135" i="34"/>
  <c r="Q137" i="8" s="1"/>
  <c r="P21" i="38" s="1"/>
  <c r="AS37" i="34"/>
  <c r="S130" i="34"/>
  <c r="Q132" i="8" s="1"/>
  <c r="P16" i="38" s="1"/>
  <c r="S139" i="34"/>
  <c r="Q141" i="8" s="1"/>
  <c r="P25" i="38" s="1"/>
  <c r="S24" i="34"/>
  <c r="Q26" i="8" s="1"/>
  <c r="P30" i="18" s="1"/>
  <c r="S76" i="34"/>
  <c r="Q78" i="8" s="1"/>
  <c r="P23" i="36" s="1"/>
  <c r="S82" i="34"/>
  <c r="Q84" i="8" s="1"/>
  <c r="P29" i="36" s="1"/>
  <c r="S11" i="34"/>
  <c r="Q13" i="8" s="1"/>
  <c r="P17" i="18" s="1"/>
  <c r="AS47" i="34"/>
  <c r="S133" i="34"/>
  <c r="Q135" i="8" s="1"/>
  <c r="P19" i="38" s="1"/>
  <c r="AS70" i="34"/>
  <c r="S141" i="34"/>
  <c r="Q143" i="8" s="1"/>
  <c r="P27" i="38" s="1"/>
  <c r="S48" i="34"/>
  <c r="Q50" i="8" s="1"/>
  <c r="P23" i="35" s="1"/>
  <c r="AS111" i="34"/>
  <c r="AS122" i="34"/>
  <c r="AS7" i="34"/>
  <c r="AS104" i="34"/>
  <c r="AS58" i="34"/>
  <c r="AS75" i="34"/>
  <c r="AS131" i="34"/>
  <c r="AS125" i="34"/>
  <c r="S87" i="34"/>
  <c r="Q89" i="8" s="1"/>
  <c r="P34" i="36" s="1"/>
  <c r="AS36" i="34"/>
  <c r="S55" i="34"/>
  <c r="Q57" i="8" s="1"/>
  <c r="P30" i="35" s="1"/>
  <c r="S33" i="34"/>
  <c r="Q35" i="8" s="1"/>
  <c r="P39" i="18" s="1"/>
  <c r="S36" i="34"/>
  <c r="Q38" i="8" s="1"/>
  <c r="P11" i="35" s="1"/>
  <c r="S38" i="34"/>
  <c r="Q40" i="8" s="1"/>
  <c r="P13" i="35" s="1"/>
  <c r="S92" i="34"/>
  <c r="Q94" i="8" s="1"/>
  <c r="P39" i="36" s="1"/>
  <c r="S27" i="34"/>
  <c r="Q29" i="8" s="1"/>
  <c r="P33" i="18" s="1"/>
  <c r="AS103" i="34"/>
  <c r="AS124" i="34"/>
  <c r="S28" i="34"/>
  <c r="Q30" i="8" s="1"/>
  <c r="P34" i="18" s="1"/>
  <c r="S77" i="34"/>
  <c r="Q79" i="8" s="1"/>
  <c r="P24" i="36" s="1"/>
  <c r="S112" i="34"/>
  <c r="Q114" i="8" s="1"/>
  <c r="P28" i="37" s="1"/>
  <c r="S153" i="34"/>
  <c r="Q155" i="8" s="1"/>
  <c r="P39" i="38" s="1"/>
  <c r="AS134" i="34"/>
  <c r="AS16" i="34"/>
  <c r="AS107" i="34"/>
  <c r="S32" i="34"/>
  <c r="Q34" i="8" s="1"/>
  <c r="P38" i="18" s="1"/>
  <c r="S41" i="34"/>
  <c r="Q43" i="8" s="1"/>
  <c r="P16" i="35" s="1"/>
  <c r="AS127" i="34"/>
  <c r="S156" i="34"/>
  <c r="Q158" i="8" s="1"/>
  <c r="P11" i="39" s="1"/>
  <c r="S127" i="34"/>
  <c r="Q129" i="8" s="1"/>
  <c r="P13" i="38" s="1"/>
  <c r="S167" i="34"/>
  <c r="Q169" i="8" s="1"/>
  <c r="P22" i="39" s="1"/>
  <c r="AS100" i="34"/>
  <c r="AS136" i="34"/>
  <c r="AS82" i="34"/>
  <c r="S81" i="34"/>
  <c r="Q83" i="8" s="1"/>
  <c r="P28" i="36" s="1"/>
  <c r="AS94" i="34"/>
  <c r="AS46" i="34"/>
  <c r="S70" i="34"/>
  <c r="Q72" i="8" s="1"/>
  <c r="P17" i="36" s="1"/>
  <c r="S31" i="34"/>
  <c r="Q33" i="8" s="1"/>
  <c r="P37" i="18" s="1"/>
  <c r="AS11" i="34"/>
  <c r="S101" i="34"/>
  <c r="Q103" i="8" s="1"/>
  <c r="P17" i="37" s="1"/>
  <c r="AS112" i="34"/>
  <c r="AS113" i="34"/>
  <c r="S47" i="34"/>
  <c r="Q49" i="8" s="1"/>
  <c r="P22" i="35" s="1"/>
  <c r="AS29" i="34"/>
  <c r="AS41" i="34"/>
  <c r="S137" i="34"/>
  <c r="Q139" i="8" s="1"/>
  <c r="P23" i="38" s="1"/>
  <c r="S69" i="34"/>
  <c r="Q71" i="8" s="1"/>
  <c r="P16" i="36" s="1"/>
  <c r="S14" i="34"/>
  <c r="Q16" i="8" s="1"/>
  <c r="P20" i="18" s="1"/>
  <c r="S53" i="34"/>
  <c r="Q55" i="8" s="1"/>
  <c r="P28" i="35" s="1"/>
  <c r="S58" i="34"/>
  <c r="Q60" i="8" s="1"/>
  <c r="P33" i="35" s="1"/>
  <c r="S121" i="34"/>
  <c r="Q123" i="8" s="1"/>
  <c r="P37" i="37" s="1"/>
  <c r="AS66" i="34"/>
  <c r="S159" i="34"/>
  <c r="Q161" i="8" s="1"/>
  <c r="P14" i="39" s="1"/>
  <c r="S163" i="34"/>
  <c r="Q165" i="8" s="1"/>
  <c r="P18" i="39" s="1"/>
  <c r="AS10" i="34"/>
  <c r="AS160" i="34"/>
  <c r="S18" i="34"/>
  <c r="Q20" i="8" s="1"/>
  <c r="P24" i="18" s="1"/>
  <c r="AS96" i="34"/>
  <c r="AS105" i="34"/>
  <c r="S160" i="34"/>
  <c r="Q162" i="8" s="1"/>
  <c r="P15" i="39" s="1"/>
  <c r="AS106" i="34"/>
  <c r="AS61" i="34"/>
  <c r="AS92" i="34"/>
  <c r="S125" i="34"/>
  <c r="Q127" i="8" s="1"/>
  <c r="P11" i="38" s="1"/>
  <c r="S25" i="34"/>
  <c r="Q27" i="8" s="1"/>
  <c r="P31" i="18" s="1"/>
  <c r="S73" i="34"/>
  <c r="Q75" i="8" s="1"/>
  <c r="P20" i="36" s="1"/>
  <c r="S145" i="34"/>
  <c r="Q147" i="8" s="1"/>
  <c r="P31" i="38" s="1"/>
  <c r="AS97" i="34"/>
  <c r="S23" i="34"/>
  <c r="Q25" i="8" s="1"/>
  <c r="P29" i="18" s="1"/>
  <c r="AS162" i="34"/>
  <c r="AS44" i="34"/>
  <c r="AS65" i="34"/>
  <c r="S20" i="34"/>
  <c r="Q22" i="8" s="1"/>
  <c r="P26" i="18" s="1"/>
  <c r="S118" i="34"/>
  <c r="Q120" i="8" s="1"/>
  <c r="P34" i="37" s="1"/>
  <c r="S71" i="34"/>
  <c r="Q73" i="8" s="1"/>
  <c r="P18" i="36" s="1"/>
  <c r="S22" i="34"/>
  <c r="Q24" i="8" s="1"/>
  <c r="P28" i="18" s="1"/>
  <c r="AS153" i="34"/>
  <c r="S107" i="34"/>
  <c r="Q109" i="8" s="1"/>
  <c r="P23" i="37" s="1"/>
  <c r="S168" i="34"/>
  <c r="Q170" i="8" s="1"/>
  <c r="P23" i="39" s="1"/>
  <c r="AS79" i="34"/>
  <c r="S150" i="34"/>
  <c r="Q152" i="8" s="1"/>
  <c r="P36" i="38" s="1"/>
  <c r="S117" i="34"/>
  <c r="Q119" i="8" s="1"/>
  <c r="P33" i="37" s="1"/>
  <c r="AS34" i="34"/>
  <c r="AS115" i="34"/>
  <c r="S85" i="34"/>
  <c r="Q87" i="8" s="1"/>
  <c r="P32" i="36" s="1"/>
  <c r="AS128" i="34"/>
  <c r="S166" i="34"/>
  <c r="Q168" i="8" s="1"/>
  <c r="P21" i="39" s="1"/>
  <c r="S37" i="34"/>
  <c r="Q39" i="8" s="1"/>
  <c r="P12" i="35" s="1"/>
  <c r="S102" i="34"/>
  <c r="Q104" i="8" s="1"/>
  <c r="P18" i="37" s="1"/>
  <c r="S30" i="34"/>
  <c r="Q32" i="8" s="1"/>
  <c r="P36" i="18" s="1"/>
  <c r="S88" i="34"/>
  <c r="Q90" i="8" s="1"/>
  <c r="P35" i="36" s="1"/>
  <c r="AS18" i="34"/>
  <c r="AS69" i="34"/>
  <c r="AS119" i="34"/>
  <c r="AS22" i="34"/>
  <c r="S65" i="34"/>
  <c r="Q67" i="8" s="1"/>
  <c r="P12" i="36" s="1"/>
  <c r="S84" i="34"/>
  <c r="Q86" i="8" s="1"/>
  <c r="P31" i="36" s="1"/>
  <c r="S83" i="34"/>
  <c r="Q85" i="8" s="1"/>
  <c r="P30" i="36" s="1"/>
  <c r="AS39" i="34"/>
  <c r="AS116" i="34"/>
  <c r="AS89" i="34"/>
  <c r="AS86" i="34"/>
  <c r="AS53" i="34"/>
  <c r="AS73" i="34"/>
  <c r="S152" i="34"/>
  <c r="Q154" i="8" s="1"/>
  <c r="P38" i="38" s="1"/>
  <c r="S13" i="34"/>
  <c r="Q15" i="8" s="1"/>
  <c r="P19" i="18" s="1"/>
  <c r="S40" i="34"/>
  <c r="Q42" i="8" s="1"/>
  <c r="P15" i="35" s="1"/>
  <c r="S131" i="34"/>
  <c r="Q133" i="8" s="1"/>
  <c r="P17" i="38" s="1"/>
  <c r="S91" i="34"/>
  <c r="Q93" i="8" s="1"/>
  <c r="P38" i="36" s="1"/>
  <c r="S72" i="34"/>
  <c r="Q74" i="8" s="1"/>
  <c r="P19" i="36" s="1"/>
  <c r="S29" i="34"/>
  <c r="Q31" i="8" s="1"/>
  <c r="P35" i="18" s="1"/>
  <c r="AS132" i="34"/>
  <c r="S42" i="34"/>
  <c r="Q44" i="8" s="1"/>
  <c r="P17" i="35" s="1"/>
  <c r="S12" i="34"/>
  <c r="Q14" i="8" s="1"/>
  <c r="P18" i="18" s="1"/>
  <c r="AS59" i="34"/>
  <c r="S39" i="34"/>
  <c r="Q41" i="8" s="1"/>
  <c r="P14" i="35" s="1"/>
  <c r="S35" i="34"/>
  <c r="AS108" i="34"/>
  <c r="AS149" i="34"/>
  <c r="AS8" i="34"/>
  <c r="AS35" i="34"/>
  <c r="S110" i="34"/>
  <c r="Q112" i="8" s="1"/>
  <c r="P26" i="37" s="1"/>
  <c r="AS50" i="34"/>
  <c r="AS83" i="34"/>
  <c r="AS32" i="34"/>
  <c r="S61" i="34"/>
  <c r="Q63" i="8" s="1"/>
  <c r="P36" i="35" s="1"/>
  <c r="S108" i="34"/>
  <c r="Q110" i="8" s="1"/>
  <c r="P24" i="37" s="1"/>
  <c r="S8" i="34"/>
  <c r="Q10" i="8" s="1"/>
  <c r="P14" i="18" s="1"/>
  <c r="AS56" i="34"/>
  <c r="S122" i="34"/>
  <c r="Q124" i="8" s="1"/>
  <c r="P38" i="37" s="1"/>
  <c r="AS88" i="34"/>
  <c r="S26" i="34"/>
  <c r="Q28" i="8" s="1"/>
  <c r="P32" i="18" s="1"/>
  <c r="S136" i="34"/>
  <c r="Q138" i="8" s="1"/>
  <c r="P22" i="38" s="1"/>
  <c r="S158" i="34"/>
  <c r="Q160" i="8" s="1"/>
  <c r="P13" i="39" s="1"/>
  <c r="S74" i="34"/>
  <c r="Q76" i="8" s="1"/>
  <c r="P21" i="36" s="1"/>
  <c r="AS38" i="34"/>
  <c r="S123" i="34"/>
  <c r="Q125" i="8" s="1"/>
  <c r="P39" i="37" s="1"/>
  <c r="S100" i="34"/>
  <c r="Q102" i="8" s="1"/>
  <c r="P16" i="37" s="1"/>
  <c r="AS9" i="34"/>
  <c r="S103" i="34"/>
  <c r="Q105" i="8" s="1"/>
  <c r="P19" i="37" s="1"/>
  <c r="AS15" i="34"/>
  <c r="AS150" i="34"/>
  <c r="AS147" i="34"/>
  <c r="S7" i="34"/>
  <c r="Q9" i="8" s="1"/>
  <c r="P13" i="18" s="1"/>
  <c r="S114" i="34"/>
  <c r="Q116" i="8" s="1"/>
  <c r="P30" i="37" s="1"/>
  <c r="AS121" i="34"/>
  <c r="S46" i="34"/>
  <c r="Q48" i="8" s="1"/>
  <c r="P21" i="35" s="1"/>
  <c r="AS25" i="34"/>
  <c r="S149" i="34"/>
  <c r="Q151" i="8" s="1"/>
  <c r="P35" i="38" s="1"/>
  <c r="AS40" i="34"/>
  <c r="AS156" i="34"/>
  <c r="AS133" i="34"/>
  <c r="AS164" i="34"/>
  <c r="S59" i="34"/>
  <c r="Q61" i="8" s="1"/>
  <c r="P34" i="35" s="1"/>
  <c r="S63" i="34"/>
  <c r="AS139" i="34"/>
  <c r="S164" i="34"/>
  <c r="Q166" i="8" s="1"/>
  <c r="P19" i="39" s="1"/>
  <c r="AS140" i="34"/>
  <c r="AS74" i="34"/>
  <c r="AS84" i="34"/>
  <c r="AS137" i="34"/>
  <c r="S64" i="34"/>
  <c r="Q66" i="8" s="1"/>
  <c r="P11" i="36" s="1"/>
  <c r="AS21" i="34"/>
  <c r="AS135" i="34"/>
  <c r="AS78" i="34"/>
  <c r="AS109" i="34"/>
  <c r="AS143" i="34"/>
  <c r="AS52" i="34"/>
  <c r="AS72" i="34"/>
  <c r="AS5" i="34"/>
  <c r="AS152" i="34"/>
  <c r="AS85" i="34"/>
  <c r="AS81" i="34"/>
  <c r="AS130" i="34"/>
  <c r="AS142" i="34"/>
  <c r="S9" i="34"/>
  <c r="Q11" i="8" s="1"/>
  <c r="P15" i="18" s="1"/>
  <c r="AS43" i="34"/>
  <c r="AS141" i="34"/>
  <c r="AS154" i="34"/>
  <c r="S17" i="34"/>
  <c r="Q19" i="8" s="1"/>
  <c r="P23" i="18" s="1"/>
  <c r="S106" i="34"/>
  <c r="Q108" i="8" s="1"/>
  <c r="P22" i="37" s="1"/>
  <c r="S115" i="34"/>
  <c r="Q117" i="8" s="1"/>
  <c r="P31" i="37" s="1"/>
  <c r="S96" i="34"/>
  <c r="Q98" i="8" s="1"/>
  <c r="P12" i="37" s="1"/>
  <c r="AS14" i="34"/>
  <c r="S170" i="34"/>
  <c r="Q172" i="8" s="1"/>
  <c r="P25" i="39" s="1"/>
  <c r="AS118" i="34"/>
  <c r="S109" i="34"/>
  <c r="Q111" i="8" s="1"/>
  <c r="P25" i="37" s="1"/>
  <c r="S68" i="34"/>
  <c r="Q70" i="8" s="1"/>
  <c r="P15" i="36" s="1"/>
  <c r="AS62" i="34"/>
  <c r="S78" i="34"/>
  <c r="Q80" i="8" s="1"/>
  <c r="P25" i="36" s="1"/>
  <c r="S16" i="34"/>
  <c r="Q18" i="8" s="1"/>
  <c r="P22" i="18" s="1"/>
  <c r="S44" i="34"/>
  <c r="Q46" i="8" s="1"/>
  <c r="P19" i="35" s="1"/>
  <c r="AS31" i="34"/>
  <c r="AS27" i="34"/>
  <c r="AS77" i="34"/>
  <c r="S169" i="34"/>
  <c r="Q171" i="8" s="1"/>
  <c r="P24" i="39" s="1"/>
  <c r="S49" i="34"/>
  <c r="Q51" i="8" s="1"/>
  <c r="P24" i="35" s="1"/>
  <c r="S66" i="34"/>
  <c r="Q68" i="8" s="1"/>
  <c r="P13" i="36" s="1"/>
  <c r="S147" i="34"/>
  <c r="Q149" i="8" s="1"/>
  <c r="P33" i="38" s="1"/>
  <c r="AS24" i="34"/>
  <c r="AS102" i="34"/>
  <c r="S161" i="34"/>
  <c r="Q163" i="8" s="1"/>
  <c r="P16" i="39" s="1"/>
  <c r="AS144" i="34"/>
  <c r="S151" i="34"/>
  <c r="Q153" i="8" s="1"/>
  <c r="P37" i="38" s="1"/>
  <c r="P170" i="34"/>
  <c r="N172" i="8" s="1"/>
  <c r="N25" i="39" s="1"/>
  <c r="P78" i="34"/>
  <c r="N80" i="8" s="1"/>
  <c r="N25" i="36" s="1"/>
  <c r="AP43" i="34"/>
  <c r="AV43" i="34" s="1"/>
  <c r="P54" i="34"/>
  <c r="N56" i="8" s="1"/>
  <c r="N29" i="35" s="1"/>
  <c r="P11" i="34"/>
  <c r="N13" i="8" s="1"/>
  <c r="N17" i="18" s="1"/>
  <c r="AP39" i="34"/>
  <c r="AV39" i="34" s="1"/>
  <c r="AP158" i="34"/>
  <c r="AV158" i="34" s="1"/>
  <c r="AP91" i="34"/>
  <c r="AV91" i="34" s="1"/>
  <c r="AP75" i="34"/>
  <c r="AV75" i="34" s="1"/>
  <c r="AP30" i="34"/>
  <c r="AV30" i="34" s="1"/>
  <c r="P79" i="34"/>
  <c r="N81" i="8" s="1"/>
  <c r="N26" i="36" s="1"/>
  <c r="P141" i="34"/>
  <c r="N143" i="8" s="1"/>
  <c r="N27" i="38" s="1"/>
  <c r="AP11" i="34"/>
  <c r="AV11" i="34" s="1"/>
  <c r="AP159" i="34"/>
  <c r="AV159" i="34" s="1"/>
  <c r="AP60" i="34"/>
  <c r="AV60" i="34" s="1"/>
  <c r="P61" i="34"/>
  <c r="N63" i="8" s="1"/>
  <c r="N36" i="35" s="1"/>
  <c r="AP118" i="34"/>
  <c r="AV118" i="34" s="1"/>
  <c r="AP55" i="34"/>
  <c r="AV55" i="34" s="1"/>
  <c r="P23" i="34"/>
  <c r="N25" i="8" s="1"/>
  <c r="N29" i="18" s="1"/>
  <c r="AP53" i="34"/>
  <c r="AV53" i="34" s="1"/>
  <c r="AP105" i="34"/>
  <c r="AV105" i="34" s="1"/>
  <c r="P95" i="34"/>
  <c r="N97" i="8" s="1"/>
  <c r="N11" i="37" s="1"/>
  <c r="P58" i="34"/>
  <c r="N60" i="8" s="1"/>
  <c r="N33" i="35" s="1"/>
  <c r="AP136" i="34"/>
  <c r="AV136" i="34" s="1"/>
  <c r="P82" i="34"/>
  <c r="N84" i="8" s="1"/>
  <c r="N29" i="36" s="1"/>
  <c r="P145" i="34"/>
  <c r="N147" i="8" s="1"/>
  <c r="N31" i="38" s="1"/>
  <c r="P72" i="34"/>
  <c r="N74" i="8" s="1"/>
  <c r="N19" i="36" s="1"/>
  <c r="P116" i="34"/>
  <c r="N118" i="8" s="1"/>
  <c r="N32" i="37" s="1"/>
  <c r="P138" i="34"/>
  <c r="N140" i="8" s="1"/>
  <c r="N24" i="38" s="1"/>
  <c r="P167" i="34"/>
  <c r="N169" i="8" s="1"/>
  <c r="N22" i="39" s="1"/>
  <c r="AP14" i="34"/>
  <c r="AV14" i="34" s="1"/>
  <c r="P19" i="34"/>
  <c r="N21" i="8" s="1"/>
  <c r="N25" i="18" s="1"/>
  <c r="AP168" i="34"/>
  <c r="AV168" i="34" s="1"/>
  <c r="P142" i="34"/>
  <c r="N144" i="8" s="1"/>
  <c r="N28" i="38" s="1"/>
  <c r="P4" i="34"/>
  <c r="AP16" i="34"/>
  <c r="AV16" i="34" s="1"/>
  <c r="P101" i="34"/>
  <c r="N103" i="8" s="1"/>
  <c r="N17" i="37" s="1"/>
  <c r="P8" i="34"/>
  <c r="N10" i="8" s="1"/>
  <c r="N14" i="18" s="1"/>
  <c r="P69" i="34"/>
  <c r="N71" i="8" s="1"/>
  <c r="N16" i="36" s="1"/>
  <c r="AP100" i="34"/>
  <c r="AV100" i="34" s="1"/>
  <c r="P139" i="34"/>
  <c r="N141" i="8" s="1"/>
  <c r="N25" i="38" s="1"/>
  <c r="P27" i="34"/>
  <c r="N29" i="8" s="1"/>
  <c r="N33" i="18" s="1"/>
  <c r="AP51" i="34"/>
  <c r="AV51" i="34" s="1"/>
  <c r="AP64" i="34"/>
  <c r="AV64" i="34" s="1"/>
  <c r="P147" i="34"/>
  <c r="N149" i="8" s="1"/>
  <c r="N33" i="38" s="1"/>
  <c r="AP78" i="34"/>
  <c r="AV78" i="34" s="1"/>
  <c r="AP12" i="34"/>
  <c r="AV12" i="34" s="1"/>
  <c r="P151" i="34"/>
  <c r="N153" i="8" s="1"/>
  <c r="N37" i="38" s="1"/>
  <c r="AP119" i="34"/>
  <c r="AV119" i="34" s="1"/>
  <c r="P108" i="34"/>
  <c r="N110" i="8" s="1"/>
  <c r="N24" i="37" s="1"/>
  <c r="AP106" i="34"/>
  <c r="AV106" i="34" s="1"/>
  <c r="AP114" i="34"/>
  <c r="AV114" i="34" s="1"/>
  <c r="AP8" i="34"/>
  <c r="AV8" i="34" s="1"/>
  <c r="AP156" i="34"/>
  <c r="AV156" i="34" s="1"/>
  <c r="AP87" i="34"/>
  <c r="AV87" i="34" s="1"/>
  <c r="AP121" i="34"/>
  <c r="AV121" i="34" s="1"/>
  <c r="AP162" i="34"/>
  <c r="AV162" i="34" s="1"/>
  <c r="P157" i="34"/>
  <c r="N159" i="8" s="1"/>
  <c r="N12" i="39" s="1"/>
  <c r="P68" i="34"/>
  <c r="N70" i="8" s="1"/>
  <c r="N15" i="36" s="1"/>
  <c r="AP23" i="34"/>
  <c r="AV23" i="34" s="1"/>
  <c r="P136" i="34"/>
  <c r="N138" i="8" s="1"/>
  <c r="N22" i="38" s="1"/>
  <c r="P120" i="34"/>
  <c r="N122" i="8" s="1"/>
  <c r="N36" i="37" s="1"/>
  <c r="AP161" i="34"/>
  <c r="AV161" i="34" s="1"/>
  <c r="AP33" i="34"/>
  <c r="AV33" i="34" s="1"/>
  <c r="AP134" i="34"/>
  <c r="AV134" i="34" s="1"/>
  <c r="P169" i="34"/>
  <c r="N171" i="8" s="1"/>
  <c r="N24" i="39" s="1"/>
  <c r="AP116" i="34"/>
  <c r="AV116" i="34" s="1"/>
  <c r="AP63" i="34"/>
  <c r="P163" i="34"/>
  <c r="N165" i="8" s="1"/>
  <c r="N18" i="39" s="1"/>
  <c r="P41" i="34"/>
  <c r="N43" i="8" s="1"/>
  <c r="N16" i="35" s="1"/>
  <c r="P18" i="34"/>
  <c r="N20" i="8" s="1"/>
  <c r="N24" i="18" s="1"/>
  <c r="P83" i="34"/>
  <c r="N85" i="8" s="1"/>
  <c r="N30" i="36" s="1"/>
  <c r="P91" i="34"/>
  <c r="N93" i="8" s="1"/>
  <c r="N38" i="36" s="1"/>
  <c r="AP169" i="34"/>
  <c r="AV169" i="34" s="1"/>
  <c r="P22" i="34"/>
  <c r="N24" i="8" s="1"/>
  <c r="N28" i="18" s="1"/>
  <c r="P88" i="34"/>
  <c r="N90" i="8" s="1"/>
  <c r="N35" i="36" s="1"/>
  <c r="P34" i="34"/>
  <c r="N36" i="8" s="1"/>
  <c r="N40" i="18" s="1"/>
  <c r="P156" i="34"/>
  <c r="N158" i="8" s="1"/>
  <c r="N11" i="39" s="1"/>
  <c r="P128" i="34"/>
  <c r="N130" i="8" s="1"/>
  <c r="N14" i="38" s="1"/>
  <c r="P154" i="34"/>
  <c r="N156" i="8" s="1"/>
  <c r="N40" i="38" s="1"/>
  <c r="P102" i="34"/>
  <c r="N104" i="8" s="1"/>
  <c r="N18" i="37" s="1"/>
  <c r="AP165" i="34"/>
  <c r="AV165" i="34" s="1"/>
  <c r="P143" i="34"/>
  <c r="N145" i="8" s="1"/>
  <c r="N29" i="38" s="1"/>
  <c r="P76" i="34"/>
  <c r="N78" i="8" s="1"/>
  <c r="N23" i="36" s="1"/>
  <c r="P37" i="34"/>
  <c r="N39" i="8" s="1"/>
  <c r="N12" i="35" s="1"/>
  <c r="P96" i="34"/>
  <c r="N98" i="8" s="1"/>
  <c r="N12" i="37" s="1"/>
  <c r="P160" i="34"/>
  <c r="N162" i="8" s="1"/>
  <c r="N15" i="39" s="1"/>
  <c r="P165" i="34"/>
  <c r="N167" i="8" s="1"/>
  <c r="N20" i="39" s="1"/>
  <c r="P110" i="34"/>
  <c r="N112" i="8" s="1"/>
  <c r="N26" i="37" s="1"/>
  <c r="AP49" i="34"/>
  <c r="AV49" i="34" s="1"/>
  <c r="P149" i="34"/>
  <c r="N151" i="8" s="1"/>
  <c r="N35" i="38" s="1"/>
  <c r="AP146" i="34"/>
  <c r="AV146" i="34" s="1"/>
  <c r="AP25" i="34"/>
  <c r="AV25" i="34" s="1"/>
  <c r="AP26" i="34"/>
  <c r="AV26" i="34" s="1"/>
  <c r="P144" i="34"/>
  <c r="N146" i="8" s="1"/>
  <c r="N30" i="38" s="1"/>
  <c r="P21" i="34"/>
  <c r="N23" i="8" s="1"/>
  <c r="N27" i="18" s="1"/>
  <c r="AP155" i="34"/>
  <c r="P153" i="34"/>
  <c r="N155" i="8" s="1"/>
  <c r="N39" i="38" s="1"/>
  <c r="P158" i="34"/>
  <c r="N160" i="8" s="1"/>
  <c r="N13" i="39" s="1"/>
  <c r="P133" i="34"/>
  <c r="N135" i="8" s="1"/>
  <c r="N19" i="38" s="1"/>
  <c r="P159" i="34"/>
  <c r="N161" i="8" s="1"/>
  <c r="N14" i="39" s="1"/>
  <c r="AP38" i="34"/>
  <c r="AV38" i="34" s="1"/>
  <c r="AP127" i="34"/>
  <c r="AV127" i="34" s="1"/>
  <c r="AP128" i="34"/>
  <c r="AV128" i="34" s="1"/>
  <c r="AP140" i="34"/>
  <c r="AV140" i="34" s="1"/>
  <c r="P33" i="34"/>
  <c r="N35" i="8" s="1"/>
  <c r="N39" i="18" s="1"/>
  <c r="AP113" i="34"/>
  <c r="AV113" i="34" s="1"/>
  <c r="AP145" i="34"/>
  <c r="AV145" i="34" s="1"/>
  <c r="P146" i="34"/>
  <c r="N148" i="8" s="1"/>
  <c r="N32" i="38" s="1"/>
  <c r="P164" i="34"/>
  <c r="N166" i="8" s="1"/>
  <c r="N19" i="39" s="1"/>
  <c r="P38" i="34"/>
  <c r="N40" i="8" s="1"/>
  <c r="N13" i="35" s="1"/>
  <c r="AP125" i="34"/>
  <c r="AV125" i="34" s="1"/>
  <c r="AP163" i="34"/>
  <c r="AV163" i="34" s="1"/>
  <c r="P50" i="34"/>
  <c r="N52" i="8" s="1"/>
  <c r="N25" i="35" s="1"/>
  <c r="P161" i="34"/>
  <c r="N163" i="8" s="1"/>
  <c r="N16" i="39" s="1"/>
  <c r="AP7" i="34"/>
  <c r="AV7" i="34" s="1"/>
  <c r="P24" i="34"/>
  <c r="N26" i="8" s="1"/>
  <c r="N30" i="18" s="1"/>
  <c r="P85" i="34"/>
  <c r="N87" i="8" s="1"/>
  <c r="N32" i="36" s="1"/>
  <c r="P94" i="34"/>
  <c r="P99" i="34"/>
  <c r="N101" i="8" s="1"/>
  <c r="N15" i="37" s="1"/>
  <c r="AP48" i="34"/>
  <c r="AV48" i="34" s="1"/>
  <c r="AP157" i="34"/>
  <c r="AV157" i="34" s="1"/>
  <c r="P59" i="34"/>
  <c r="N61" i="8" s="1"/>
  <c r="N34" i="35" s="1"/>
  <c r="P36" i="34"/>
  <c r="N38" i="8" s="1"/>
  <c r="N11" i="35" s="1"/>
  <c r="AP57" i="34"/>
  <c r="AV57" i="34" s="1"/>
  <c r="AP90" i="34"/>
  <c r="AV90" i="34" s="1"/>
  <c r="AP52" i="34"/>
  <c r="AV52" i="34" s="1"/>
  <c r="P65" i="34"/>
  <c r="N67" i="8" s="1"/>
  <c r="N12" i="36" s="1"/>
  <c r="P15" i="34"/>
  <c r="N17" i="8" s="1"/>
  <c r="N21" i="18" s="1"/>
  <c r="P155" i="34"/>
  <c r="AP122" i="34"/>
  <c r="AV122" i="34" s="1"/>
  <c r="AP167" i="34"/>
  <c r="AV167" i="34" s="1"/>
  <c r="AP69" i="34"/>
  <c r="AV69" i="34" s="1"/>
  <c r="AP141" i="34"/>
  <c r="AV141" i="34" s="1"/>
  <c r="P123" i="34"/>
  <c r="N125" i="8" s="1"/>
  <c r="N39" i="37" s="1"/>
  <c r="AP74" i="34"/>
  <c r="AV74" i="34" s="1"/>
  <c r="AP99" i="34"/>
  <c r="AV99" i="34" s="1"/>
  <c r="P134" i="34"/>
  <c r="N136" i="8" s="1"/>
  <c r="N20" i="38" s="1"/>
  <c r="P67" i="34"/>
  <c r="N69" i="8" s="1"/>
  <c r="N14" i="36" s="1"/>
  <c r="AP131" i="34"/>
  <c r="AV131" i="34" s="1"/>
  <c r="AP88" i="34"/>
  <c r="AV88" i="34" s="1"/>
  <c r="P16" i="34"/>
  <c r="N18" i="8" s="1"/>
  <c r="N22" i="18" s="1"/>
  <c r="AP77" i="34"/>
  <c r="AV77" i="34" s="1"/>
  <c r="P31" i="34"/>
  <c r="N33" i="8" s="1"/>
  <c r="N37" i="18" s="1"/>
  <c r="P51" i="34"/>
  <c r="N53" i="8" s="1"/>
  <c r="N26" i="35" s="1"/>
  <c r="AP142" i="34"/>
  <c r="AV142" i="34" s="1"/>
  <c r="P126" i="34"/>
  <c r="N128" i="8" s="1"/>
  <c r="N12" i="38" s="1"/>
  <c r="P57" i="34"/>
  <c r="N59" i="8" s="1"/>
  <c r="N32" i="35" s="1"/>
  <c r="AP13" i="34"/>
  <c r="AV13" i="34" s="1"/>
  <c r="AP36" i="34"/>
  <c r="AV36" i="34" s="1"/>
  <c r="AP31" i="34"/>
  <c r="AV31" i="34" s="1"/>
  <c r="AP102" i="34"/>
  <c r="AV102" i="34" s="1"/>
  <c r="AP56" i="34"/>
  <c r="AV56" i="34" s="1"/>
  <c r="P17" i="34"/>
  <c r="N19" i="8" s="1"/>
  <c r="N23" i="18" s="1"/>
  <c r="AP120" i="34"/>
  <c r="AV120" i="34" s="1"/>
  <c r="P49" i="34"/>
  <c r="N51" i="8" s="1"/>
  <c r="N24" i="35" s="1"/>
  <c r="AP72" i="34"/>
  <c r="AV72" i="34" s="1"/>
  <c r="P55" i="34"/>
  <c r="N57" i="8" s="1"/>
  <c r="N30" i="35" s="1"/>
  <c r="P66" i="34"/>
  <c r="N68" i="8" s="1"/>
  <c r="N13" i="36" s="1"/>
  <c r="AP34" i="34"/>
  <c r="AV34" i="34" s="1"/>
  <c r="P35" i="34"/>
  <c r="AP45" i="34"/>
  <c r="AV45" i="34" s="1"/>
  <c r="P80" i="34"/>
  <c r="N82" i="8" s="1"/>
  <c r="N27" i="36" s="1"/>
  <c r="AP27" i="34"/>
  <c r="AV27" i="34" s="1"/>
  <c r="AP110" i="34"/>
  <c r="AV110" i="34" s="1"/>
  <c r="P150" i="34"/>
  <c r="N152" i="8" s="1"/>
  <c r="N36" i="38" s="1"/>
  <c r="P40" i="34"/>
  <c r="N42" i="8" s="1"/>
  <c r="N15" i="35" s="1"/>
  <c r="AP35" i="34"/>
  <c r="P119" i="34"/>
  <c r="N121" i="8" s="1"/>
  <c r="N35" i="37" s="1"/>
  <c r="AP97" i="34"/>
  <c r="AV97" i="34" s="1"/>
  <c r="P92" i="34"/>
  <c r="N94" i="8" s="1"/>
  <c r="N39" i="36" s="1"/>
  <c r="P111" i="34"/>
  <c r="N113" i="8" s="1"/>
  <c r="N27" i="37" s="1"/>
  <c r="AP46" i="34"/>
  <c r="AV46" i="34" s="1"/>
  <c r="AP68" i="34"/>
  <c r="AV68" i="34" s="1"/>
  <c r="P171" i="34"/>
  <c r="N173" i="8" s="1"/>
  <c r="N26" i="39" s="1"/>
  <c r="AP81" i="34"/>
  <c r="AV81" i="34" s="1"/>
  <c r="P7" i="34"/>
  <c r="N9" i="8" s="1"/>
  <c r="N13" i="18" s="1"/>
  <c r="AP42" i="34"/>
  <c r="AV42" i="34" s="1"/>
  <c r="P52" i="34"/>
  <c r="N54" i="8" s="1"/>
  <c r="N27" i="35" s="1"/>
  <c r="AP135" i="34"/>
  <c r="AV135" i="34" s="1"/>
  <c r="P122" i="34"/>
  <c r="N124" i="8" s="1"/>
  <c r="N38" i="37" s="1"/>
  <c r="AP79" i="34"/>
  <c r="AV79" i="34" s="1"/>
  <c r="AP80" i="34"/>
  <c r="AV80" i="34" s="1"/>
  <c r="P56" i="34"/>
  <c r="N58" i="8" s="1"/>
  <c r="N31" i="35" s="1"/>
  <c r="AP98" i="34"/>
  <c r="AV98" i="34" s="1"/>
  <c r="AP109" i="34"/>
  <c r="AV109" i="34" s="1"/>
  <c r="AP6" i="34"/>
  <c r="AV6" i="34" s="1"/>
  <c r="AP115" i="34"/>
  <c r="AV115" i="34" s="1"/>
  <c r="AP47" i="34"/>
  <c r="AV47" i="34" s="1"/>
  <c r="P5" i="34"/>
  <c r="N7" i="8" s="1"/>
  <c r="N11" i="18" s="1"/>
  <c r="AP133" i="34"/>
  <c r="AV133" i="34" s="1"/>
  <c r="P129" i="34"/>
  <c r="N131" i="8" s="1"/>
  <c r="N15" i="38" s="1"/>
  <c r="P86" i="34"/>
  <c r="N88" i="8" s="1"/>
  <c r="N33" i="36" s="1"/>
  <c r="P10" i="34"/>
  <c r="N12" i="8" s="1"/>
  <c r="N16" i="18" s="1"/>
  <c r="AP18" i="34"/>
  <c r="AV18" i="34" s="1"/>
  <c r="P103" i="34"/>
  <c r="N105" i="8" s="1"/>
  <c r="N19" i="37" s="1"/>
  <c r="AP58" i="34"/>
  <c r="AV58" i="34" s="1"/>
  <c r="P30" i="34"/>
  <c r="N32" i="8" s="1"/>
  <c r="N36" i="18" s="1"/>
  <c r="AP83" i="34"/>
  <c r="AV83" i="34" s="1"/>
  <c r="P74" i="34"/>
  <c r="N76" i="8" s="1"/>
  <c r="N21" i="36" s="1"/>
  <c r="AP29" i="34"/>
  <c r="AV29" i="34" s="1"/>
  <c r="AP54" i="34"/>
  <c r="AV54" i="34" s="1"/>
  <c r="P107" i="34"/>
  <c r="N109" i="8" s="1"/>
  <c r="N23" i="37" s="1"/>
  <c r="AP152" i="34"/>
  <c r="AV152" i="34" s="1"/>
  <c r="P118" i="34"/>
  <c r="N120" i="8" s="1"/>
  <c r="N34" i="37" s="1"/>
  <c r="P9" i="34"/>
  <c r="N11" i="8" s="1"/>
  <c r="N15" i="18" s="1"/>
  <c r="P62" i="34"/>
  <c r="N64" i="8" s="1"/>
  <c r="N37" i="35" s="1"/>
  <c r="AP124" i="34"/>
  <c r="P75" i="34"/>
  <c r="N77" i="8" s="1"/>
  <c r="N22" i="36" s="1"/>
  <c r="P13" i="34"/>
  <c r="N15" i="8" s="1"/>
  <c r="N19" i="18" s="1"/>
  <c r="P130" i="34"/>
  <c r="N132" i="8" s="1"/>
  <c r="N16" i="38" s="1"/>
  <c r="AP107" i="34"/>
  <c r="AV107" i="34" s="1"/>
  <c r="P135" i="34"/>
  <c r="N137" i="8" s="1"/>
  <c r="N21" i="38" s="1"/>
  <c r="AP92" i="34"/>
  <c r="AV92" i="34" s="1"/>
  <c r="AP50" i="34"/>
  <c r="AV50" i="34" s="1"/>
  <c r="AP20" i="34"/>
  <c r="AV20" i="34" s="1"/>
  <c r="P25" i="34"/>
  <c r="N27" i="8" s="1"/>
  <c r="N31" i="18" s="1"/>
  <c r="AP138" i="34"/>
  <c r="AV138" i="34" s="1"/>
  <c r="P148" i="34"/>
  <c r="N150" i="8" s="1"/>
  <c r="N34" i="38" s="1"/>
  <c r="AP17" i="34"/>
  <c r="AV17" i="34" s="1"/>
  <c r="P98" i="34"/>
  <c r="N100" i="8" s="1"/>
  <c r="N14" i="37" s="1"/>
  <c r="AP111" i="34"/>
  <c r="AV111" i="34" s="1"/>
  <c r="P63" i="34"/>
  <c r="P48" i="34"/>
  <c r="N50" i="8" s="1"/>
  <c r="N23" i="35" s="1"/>
  <c r="AP28" i="34"/>
  <c r="AV28" i="34" s="1"/>
  <c r="P90" i="34"/>
  <c r="N92" i="8" s="1"/>
  <c r="N37" i="36" s="1"/>
  <c r="P89" i="34"/>
  <c r="N91" i="8" s="1"/>
  <c r="N36" i="36" s="1"/>
  <c r="P127" i="34"/>
  <c r="N129" i="8" s="1"/>
  <c r="N13" i="38" s="1"/>
  <c r="P46" i="34"/>
  <c r="N48" i="8" s="1"/>
  <c r="N21" i="35" s="1"/>
  <c r="AP5" i="34"/>
  <c r="AV5" i="34" s="1"/>
  <c r="P124" i="34"/>
  <c r="P93" i="34"/>
  <c r="N95" i="8" s="1"/>
  <c r="N40" i="36" s="1"/>
  <c r="P77" i="34"/>
  <c r="N79" i="8" s="1"/>
  <c r="N24" i="36" s="1"/>
  <c r="AP137" i="34"/>
  <c r="AV137" i="34" s="1"/>
  <c r="P115" i="34"/>
  <c r="N117" i="8" s="1"/>
  <c r="N31" i="37" s="1"/>
  <c r="P42" i="34"/>
  <c r="N44" i="8" s="1"/>
  <c r="N17" i="35" s="1"/>
  <c r="AP103" i="34"/>
  <c r="AV103" i="34" s="1"/>
  <c r="AP95" i="34"/>
  <c r="AV95" i="34" s="1"/>
  <c r="P132" i="34"/>
  <c r="N134" i="8" s="1"/>
  <c r="N18" i="38" s="1"/>
  <c r="P121" i="34"/>
  <c r="N123" i="8" s="1"/>
  <c r="N37" i="37" s="1"/>
  <c r="P162" i="34"/>
  <c r="N164" i="8" s="1"/>
  <c r="N17" i="39" s="1"/>
  <c r="P117" i="34"/>
  <c r="N119" i="8" s="1"/>
  <c r="N33" i="37" s="1"/>
  <c r="AP149" i="34"/>
  <c r="AV149" i="34" s="1"/>
  <c r="AP126" i="34"/>
  <c r="AV126" i="34" s="1"/>
  <c r="AP154" i="34"/>
  <c r="AV154" i="34" s="1"/>
  <c r="P168" i="34"/>
  <c r="N170" i="8" s="1"/>
  <c r="N23" i="39" s="1"/>
  <c r="AP139" i="34"/>
  <c r="AV139" i="34" s="1"/>
  <c r="AP130" i="34"/>
  <c r="AV130" i="34" s="1"/>
  <c r="AP132" i="34"/>
  <c r="AV132" i="34" s="1"/>
  <c r="P104" i="34"/>
  <c r="N106" i="8" s="1"/>
  <c r="N20" i="37" s="1"/>
  <c r="P114" i="34"/>
  <c r="N116" i="8" s="1"/>
  <c r="N30" i="37" s="1"/>
  <c r="AP59" i="34"/>
  <c r="AV59" i="34" s="1"/>
  <c r="AP94" i="34"/>
  <c r="P137" i="34"/>
  <c r="N139" i="8" s="1"/>
  <c r="N23" i="38" s="1"/>
  <c r="AP101" i="34"/>
  <c r="AV101" i="34" s="1"/>
  <c r="P28" i="34"/>
  <c r="N30" i="8" s="1"/>
  <c r="N34" i="18" s="1"/>
  <c r="P109" i="34"/>
  <c r="N111" i="8" s="1"/>
  <c r="N25" i="37" s="1"/>
  <c r="P140" i="34"/>
  <c r="N142" i="8" s="1"/>
  <c r="N26" i="38" s="1"/>
  <c r="AP112" i="34"/>
  <c r="AV112" i="34" s="1"/>
  <c r="AP22" i="34"/>
  <c r="AV22" i="34" s="1"/>
  <c r="AP24" i="34"/>
  <c r="AV24" i="34" s="1"/>
  <c r="AP67" i="34"/>
  <c r="AV67" i="34" s="1"/>
  <c r="AP129" i="34"/>
  <c r="AV129" i="34" s="1"/>
  <c r="P106" i="34"/>
  <c r="N108" i="8" s="1"/>
  <c r="N22" i="37" s="1"/>
  <c r="P112" i="34"/>
  <c r="N114" i="8" s="1"/>
  <c r="N28" i="37" s="1"/>
  <c r="AP96" i="34"/>
  <c r="AV96" i="34" s="1"/>
  <c r="P32" i="34"/>
  <c r="N34" i="8" s="1"/>
  <c r="N38" i="18" s="1"/>
  <c r="P131" i="34"/>
  <c r="N133" i="8" s="1"/>
  <c r="N17" i="38" s="1"/>
  <c r="AP71" i="34"/>
  <c r="AV71" i="34" s="1"/>
  <c r="AP73" i="34"/>
  <c r="AV73" i="34" s="1"/>
  <c r="P84" i="34"/>
  <c r="N86" i="8" s="1"/>
  <c r="N31" i="36" s="1"/>
  <c r="AP153" i="34"/>
  <c r="AV153" i="34" s="1"/>
  <c r="AP150" i="34"/>
  <c r="AV150" i="34" s="1"/>
  <c r="P6" i="34"/>
  <c r="N8" i="8" s="1"/>
  <c r="N12" i="18" s="1"/>
  <c r="AP108" i="34"/>
  <c r="AV108" i="34" s="1"/>
  <c r="AP4" i="34"/>
  <c r="AP84" i="34"/>
  <c r="AV84" i="34" s="1"/>
  <c r="AP82" i="34"/>
  <c r="AV82" i="34" s="1"/>
  <c r="AP104" i="34"/>
  <c r="AV104" i="34" s="1"/>
  <c r="P53" i="34"/>
  <c r="N55" i="8" s="1"/>
  <c r="N28" i="35" s="1"/>
  <c r="P100" i="34"/>
  <c r="N102" i="8" s="1"/>
  <c r="N16" i="37" s="1"/>
  <c r="P97" i="34"/>
  <c r="N99" i="8" s="1"/>
  <c r="N13" i="37" s="1"/>
  <c r="AP143" i="34"/>
  <c r="AV143" i="34" s="1"/>
  <c r="AP32" i="34"/>
  <c r="AV32" i="34" s="1"/>
  <c r="P113" i="34"/>
  <c r="N115" i="8" s="1"/>
  <c r="N29" i="37" s="1"/>
  <c r="P71" i="34"/>
  <c r="N73" i="8" s="1"/>
  <c r="N18" i="36" s="1"/>
  <c r="P70" i="34"/>
  <c r="N72" i="8" s="1"/>
  <c r="N17" i="36" s="1"/>
  <c r="AP144" i="34"/>
  <c r="AV144" i="34" s="1"/>
  <c r="AP41" i="34"/>
  <c r="AV41" i="34" s="1"/>
  <c r="AP10" i="34"/>
  <c r="AV10" i="34" s="1"/>
  <c r="P64" i="34"/>
  <c r="N66" i="8" s="1"/>
  <c r="N11" i="36" s="1"/>
  <c r="P39" i="34"/>
  <c r="N41" i="8" s="1"/>
  <c r="N14" i="35" s="1"/>
  <c r="AP21" i="34"/>
  <c r="AV21" i="34" s="1"/>
  <c r="AP123" i="34"/>
  <c r="AV123" i="34" s="1"/>
  <c r="AP9" i="34"/>
  <c r="AV9" i="34" s="1"/>
  <c r="AP166" i="34"/>
  <c r="AV166" i="34" s="1"/>
  <c r="AP151" i="34"/>
  <c r="AV151" i="34" s="1"/>
  <c r="P73" i="34"/>
  <c r="N75" i="8" s="1"/>
  <c r="N20" i="36" s="1"/>
  <c r="P47" i="34"/>
  <c r="N49" i="8" s="1"/>
  <c r="N22" i="35" s="1"/>
  <c r="P87" i="34"/>
  <c r="N89" i="8" s="1"/>
  <c r="N34" i="36" s="1"/>
  <c r="AP93" i="34"/>
  <c r="AV93" i="34" s="1"/>
  <c r="AP76" i="34"/>
  <c r="AV76" i="34" s="1"/>
  <c r="AP44" i="34"/>
  <c r="AV44" i="34" s="1"/>
  <c r="AP160" i="34"/>
  <c r="AV160" i="34" s="1"/>
  <c r="P60" i="34"/>
  <c r="N62" i="8" s="1"/>
  <c r="N35" i="35" s="1"/>
  <c r="P105" i="34"/>
  <c r="N107" i="8" s="1"/>
  <c r="N21" i="37" s="1"/>
  <c r="P81" i="34"/>
  <c r="N83" i="8" s="1"/>
  <c r="N28" i="36" s="1"/>
  <c r="AP85" i="34"/>
  <c r="AV85" i="34" s="1"/>
  <c r="AP19" i="34"/>
  <c r="AV19" i="34" s="1"/>
  <c r="AP86" i="34"/>
  <c r="AV86" i="34" s="1"/>
  <c r="AP117" i="34"/>
  <c r="AV117" i="34" s="1"/>
  <c r="P20" i="34"/>
  <c r="N22" i="8" s="1"/>
  <c r="N26" i="18" s="1"/>
  <c r="P26" i="34"/>
  <c r="N28" i="8" s="1"/>
  <c r="N32" i="18" s="1"/>
  <c r="P125" i="34"/>
  <c r="N127" i="8" s="1"/>
  <c r="N11" i="38" s="1"/>
  <c r="P152" i="34"/>
  <c r="N154" i="8" s="1"/>
  <c r="N38" i="38" s="1"/>
  <c r="AP66" i="34"/>
  <c r="AV66" i="34" s="1"/>
  <c r="P12" i="34"/>
  <c r="N14" i="8" s="1"/>
  <c r="N18" i="18" s="1"/>
  <c r="AP89" i="34"/>
  <c r="AV89" i="34" s="1"/>
  <c r="P45" i="34"/>
  <c r="N47" i="8" s="1"/>
  <c r="N20" i="35" s="1"/>
  <c r="P14" i="34"/>
  <c r="N16" i="8" s="1"/>
  <c r="N20" i="18" s="1"/>
  <c r="P43" i="34"/>
  <c r="N45" i="8" s="1"/>
  <c r="N18" i="35" s="1"/>
  <c r="AP148" i="34"/>
  <c r="AV148" i="34" s="1"/>
  <c r="AP37" i="34"/>
  <c r="AV37" i="34" s="1"/>
  <c r="P44" i="34"/>
  <c r="N46" i="8" s="1"/>
  <c r="N19" i="35" s="1"/>
  <c r="AP61" i="34"/>
  <c r="AV61" i="34" s="1"/>
  <c r="AP147" i="34"/>
  <c r="AV147" i="34" s="1"/>
  <c r="P29" i="34"/>
  <c r="N31" i="8" s="1"/>
  <c r="N35" i="18" s="1"/>
  <c r="AP65" i="34"/>
  <c r="AV65" i="34" s="1"/>
  <c r="AP40" i="34"/>
  <c r="AV40" i="34" s="1"/>
  <c r="AP70" i="34"/>
  <c r="AV70" i="34" s="1"/>
  <c r="AP15" i="34"/>
  <c r="AV15" i="34" s="1"/>
  <c r="AP62" i="34"/>
  <c r="AV62" i="34" s="1"/>
  <c r="AT55" i="34"/>
  <c r="AT53" i="34"/>
  <c r="AT156" i="34"/>
  <c r="AT89" i="34"/>
  <c r="AT162" i="34"/>
  <c r="T153" i="34"/>
  <c r="AT60" i="34"/>
  <c r="AT149" i="34"/>
  <c r="AT84" i="34"/>
  <c r="AT94" i="34"/>
  <c r="T86" i="34"/>
  <c r="T98" i="34"/>
  <c r="T170" i="34"/>
  <c r="T41" i="34"/>
  <c r="AT119" i="34"/>
  <c r="T149" i="34"/>
  <c r="T84" i="34"/>
  <c r="AT155" i="34"/>
  <c r="AT146" i="34"/>
  <c r="AT154" i="34"/>
  <c r="T32" i="34"/>
  <c r="T72" i="34"/>
  <c r="AT99" i="34"/>
  <c r="T146" i="34"/>
  <c r="T10" i="34"/>
  <c r="AT25" i="34"/>
  <c r="T74" i="34"/>
  <c r="T94" i="34"/>
  <c r="AT123" i="34"/>
  <c r="T24" i="34"/>
  <c r="T95" i="34"/>
  <c r="T46" i="34"/>
  <c r="T42" i="34"/>
  <c r="AT133" i="34"/>
  <c r="AT95" i="34"/>
  <c r="T143" i="34"/>
  <c r="T129" i="34"/>
  <c r="T160" i="34"/>
  <c r="T154" i="34"/>
  <c r="AT76" i="34"/>
  <c r="T97" i="34"/>
  <c r="T161" i="34"/>
  <c r="T58" i="34"/>
  <c r="AT88" i="34"/>
  <c r="AT43" i="34"/>
  <c r="T125" i="34"/>
  <c r="AT16" i="34"/>
  <c r="T127" i="34"/>
  <c r="AT20" i="34"/>
  <c r="AT120" i="34"/>
  <c r="T14" i="34"/>
  <c r="T27" i="34"/>
  <c r="T133" i="34"/>
  <c r="T68" i="34"/>
  <c r="T34" i="34"/>
  <c r="T50" i="34"/>
  <c r="T79" i="34"/>
  <c r="T145" i="34"/>
  <c r="AT151" i="34"/>
  <c r="T56" i="34"/>
  <c r="T62" i="34"/>
  <c r="AT71" i="34"/>
  <c r="T8" i="34"/>
  <c r="AT15" i="34"/>
  <c r="AT50" i="34"/>
  <c r="T51" i="34"/>
  <c r="AT59" i="34"/>
  <c r="T156" i="34"/>
  <c r="T152" i="34"/>
  <c r="T113" i="34"/>
  <c r="AT125" i="34"/>
  <c r="T67" i="34"/>
  <c r="T76" i="34"/>
  <c r="T81" i="34"/>
  <c r="T80" i="34"/>
  <c r="AT117" i="34"/>
  <c r="T100" i="34"/>
  <c r="T140" i="34"/>
  <c r="T169" i="34"/>
  <c r="AT135" i="34"/>
  <c r="T126" i="34"/>
  <c r="AT97" i="34"/>
  <c r="T21" i="34"/>
  <c r="AT113" i="34"/>
  <c r="T105" i="34"/>
  <c r="T22" i="34"/>
  <c r="AT158" i="34"/>
  <c r="AT161" i="34"/>
  <c r="AT142" i="34"/>
  <c r="T63" i="34"/>
  <c r="T37" i="34"/>
  <c r="AT90" i="34"/>
  <c r="T29" i="34"/>
  <c r="T39" i="34"/>
  <c r="AT44" i="34"/>
  <c r="T26" i="34"/>
  <c r="AT130" i="34"/>
  <c r="AT49" i="34"/>
  <c r="T12" i="34"/>
  <c r="AT75" i="34"/>
  <c r="T111" i="34"/>
  <c r="AT72" i="34"/>
  <c r="T120" i="34"/>
  <c r="AT93" i="34"/>
  <c r="T92" i="34"/>
  <c r="T122" i="34"/>
  <c r="T15" i="34"/>
  <c r="AT166" i="34"/>
  <c r="AT86" i="34"/>
  <c r="T71" i="34"/>
  <c r="T65" i="34"/>
  <c r="T44" i="34"/>
  <c r="T13" i="34"/>
  <c r="AT163" i="34"/>
  <c r="T52" i="34"/>
  <c r="AT13" i="34"/>
  <c r="AT33" i="34"/>
  <c r="T166" i="34"/>
  <c r="AT144" i="34"/>
  <c r="AT168" i="34"/>
  <c r="T148" i="34"/>
  <c r="T6" i="34"/>
  <c r="AT136" i="34"/>
  <c r="T49" i="34"/>
  <c r="AT65" i="34"/>
  <c r="T64" i="34"/>
  <c r="AT17" i="34"/>
  <c r="AT45" i="34"/>
  <c r="T103" i="34"/>
  <c r="AT77" i="34"/>
  <c r="AT18" i="34"/>
  <c r="AT29" i="34"/>
  <c r="T159" i="34"/>
  <c r="AT10" i="34"/>
  <c r="T162" i="34"/>
  <c r="T165" i="34"/>
  <c r="AT80" i="34"/>
  <c r="T99" i="34"/>
  <c r="T112" i="34"/>
  <c r="AT79" i="34"/>
  <c r="T155" i="34"/>
  <c r="T171" i="34"/>
  <c r="AT140" i="34"/>
  <c r="AT127" i="34"/>
  <c r="AT31" i="34"/>
  <c r="T130" i="34"/>
  <c r="AT167" i="34"/>
  <c r="AT148" i="34"/>
  <c r="T4" i="34"/>
  <c r="T36" i="34"/>
  <c r="T31" i="34"/>
  <c r="T20" i="34"/>
  <c r="T150" i="34"/>
  <c r="AT105" i="34"/>
  <c r="AT103" i="34"/>
  <c r="T5" i="34"/>
  <c r="T116" i="34"/>
  <c r="T75" i="34"/>
  <c r="AT64" i="34"/>
  <c r="AT7" i="34"/>
  <c r="T73" i="34"/>
  <c r="T172" i="34"/>
  <c r="T23" i="34"/>
  <c r="T45" i="34"/>
  <c r="T82" i="34"/>
  <c r="T17" i="34"/>
  <c r="AT152" i="34"/>
  <c r="AT30" i="34"/>
  <c r="T33" i="34"/>
  <c r="AT38" i="34"/>
  <c r="T128" i="34"/>
  <c r="T108" i="34"/>
  <c r="AT85" i="34"/>
  <c r="AT147" i="34"/>
  <c r="T158" i="34"/>
  <c r="AT153" i="34"/>
  <c r="T40" i="34"/>
  <c r="T118" i="34"/>
  <c r="T55" i="34"/>
  <c r="AT109" i="34"/>
  <c r="AT41" i="34"/>
  <c r="AT83" i="34"/>
  <c r="AT131" i="34"/>
  <c r="T114" i="34"/>
  <c r="AT111" i="34"/>
  <c r="AT124" i="34"/>
  <c r="AT100" i="34"/>
  <c r="T61" i="34"/>
  <c r="AT164" i="34"/>
  <c r="T48" i="34"/>
  <c r="AT82" i="34"/>
  <c r="T137" i="34"/>
  <c r="AT101" i="34"/>
  <c r="AT112" i="34"/>
  <c r="T90" i="34"/>
  <c r="T168" i="34"/>
  <c r="T141" i="34"/>
  <c r="T28" i="34"/>
  <c r="AT81" i="34"/>
  <c r="AT107" i="34"/>
  <c r="T157" i="34"/>
  <c r="T147" i="34"/>
  <c r="T11" i="34"/>
  <c r="AT141" i="34"/>
  <c r="T89" i="34"/>
  <c r="T117" i="34"/>
  <c r="AT138" i="34"/>
  <c r="AT67" i="34"/>
  <c r="AT34" i="34"/>
  <c r="AT157" i="34"/>
  <c r="AT54" i="34"/>
  <c r="AT61" i="34"/>
  <c r="AT132" i="34"/>
  <c r="T53" i="34"/>
  <c r="AT42" i="34"/>
  <c r="AT143" i="34"/>
  <c r="AT170" i="34"/>
  <c r="AT150" i="34"/>
  <c r="T121" i="34"/>
  <c r="AT39" i="34"/>
  <c r="T69" i="34"/>
  <c r="AT14" i="34"/>
  <c r="AT19" i="34"/>
  <c r="T16" i="34"/>
  <c r="AT46" i="34"/>
  <c r="T136" i="34"/>
  <c r="AT66" i="34"/>
  <c r="T88" i="34"/>
  <c r="T104" i="34"/>
  <c r="AT51" i="34"/>
  <c r="AT5" i="34"/>
  <c r="T77" i="34"/>
  <c r="AT98" i="34"/>
  <c r="AT160" i="34"/>
  <c r="AT106" i="34"/>
  <c r="T115" i="34"/>
  <c r="T83" i="34"/>
  <c r="AT118" i="34"/>
  <c r="AT40" i="34"/>
  <c r="AT36" i="34"/>
  <c r="AT63" i="34"/>
  <c r="T163" i="34"/>
  <c r="T151" i="34"/>
  <c r="AT21" i="34"/>
  <c r="T35" i="34"/>
  <c r="AT52" i="34"/>
  <c r="T43" i="34"/>
  <c r="T109" i="34"/>
  <c r="AT121" i="34"/>
  <c r="AT87" i="34"/>
  <c r="AT47" i="34"/>
  <c r="T93" i="34"/>
  <c r="AT169" i="34"/>
  <c r="T106" i="34"/>
  <c r="AT37" i="34"/>
  <c r="AT110" i="34"/>
  <c r="AT12" i="34"/>
  <c r="T144" i="34"/>
  <c r="AT114" i="34"/>
  <c r="AT28" i="34"/>
  <c r="T131" i="34"/>
  <c r="AT11" i="34"/>
  <c r="T19" i="34"/>
  <c r="AT48" i="34"/>
  <c r="T134" i="34"/>
  <c r="T96" i="34"/>
  <c r="AT137" i="34"/>
  <c r="AT56" i="34"/>
  <c r="T107" i="34"/>
  <c r="AT92" i="34"/>
  <c r="T78" i="34"/>
  <c r="T124" i="34"/>
  <c r="AT57" i="34"/>
  <c r="T85" i="34"/>
  <c r="T47" i="34"/>
  <c r="AT35" i="34"/>
  <c r="T164" i="34"/>
  <c r="AT73" i="34"/>
  <c r="AT70" i="34"/>
  <c r="AT69" i="34"/>
  <c r="AT26" i="34"/>
  <c r="AT4" i="34"/>
  <c r="AT6" i="34"/>
  <c r="AT96" i="34"/>
  <c r="T9" i="34"/>
  <c r="T102" i="34"/>
  <c r="AT126" i="34"/>
  <c r="AT8" i="34"/>
  <c r="AT122" i="34"/>
  <c r="AT91" i="34"/>
  <c r="AT102" i="34"/>
  <c r="AT78" i="34"/>
  <c r="AT159" i="34"/>
  <c r="T25" i="34"/>
  <c r="AT145" i="34"/>
  <c r="AT23" i="34"/>
  <c r="AT139" i="34"/>
  <c r="T119" i="34"/>
  <c r="T30" i="34"/>
  <c r="AT115" i="34"/>
  <c r="T38" i="34"/>
  <c r="T135" i="34"/>
  <c r="T60" i="34"/>
  <c r="T54" i="34"/>
  <c r="T110" i="34"/>
  <c r="T18" i="34"/>
  <c r="T57" i="34"/>
  <c r="T66" i="34"/>
  <c r="AT108" i="34"/>
  <c r="T70" i="34"/>
  <c r="T91" i="34"/>
  <c r="AT62" i="34"/>
  <c r="T139" i="34"/>
  <c r="AT58" i="34"/>
  <c r="AT134" i="34"/>
  <c r="AT9" i="34"/>
  <c r="AT128" i="34"/>
  <c r="AT74" i="34"/>
  <c r="AT32" i="34"/>
  <c r="AT27" i="34"/>
  <c r="AT104" i="34"/>
  <c r="T138" i="34"/>
  <c r="T132" i="34"/>
  <c r="T7" i="34"/>
  <c r="AT129" i="34"/>
  <c r="T101" i="34"/>
  <c r="T123" i="34"/>
  <c r="AT22" i="34"/>
  <c r="T142" i="34"/>
  <c r="T87" i="34"/>
  <c r="AT24" i="34"/>
  <c r="AT116" i="34"/>
  <c r="AT68" i="34"/>
  <c r="T59" i="34"/>
  <c r="O128" i="34"/>
  <c r="M130" i="8" s="1"/>
  <c r="M14" i="38" s="1"/>
  <c r="AO112" i="34"/>
  <c r="AU112" i="34" s="1"/>
  <c r="O53" i="34"/>
  <c r="M55" i="8" s="1"/>
  <c r="M28" i="35" s="1"/>
  <c r="AO129" i="34"/>
  <c r="AO50" i="34"/>
  <c r="AU50" i="34" s="1"/>
  <c r="AW50" i="34" s="1"/>
  <c r="O67" i="34"/>
  <c r="M69" i="8" s="1"/>
  <c r="M14" i="36" s="1"/>
  <c r="AO86" i="34"/>
  <c r="O113" i="34"/>
  <c r="M115" i="8" s="1"/>
  <c r="M29" i="37" s="1"/>
  <c r="O46" i="34"/>
  <c r="M48" i="8" s="1"/>
  <c r="M21" i="35" s="1"/>
  <c r="O51" i="34"/>
  <c r="M53" i="8" s="1"/>
  <c r="M26" i="35" s="1"/>
  <c r="O50" i="34"/>
  <c r="M52" i="8" s="1"/>
  <c r="M25" i="35" s="1"/>
  <c r="O172" i="34"/>
  <c r="M174" i="8" s="1"/>
  <c r="M27" i="39" s="1"/>
  <c r="AO110" i="34"/>
  <c r="O121" i="34"/>
  <c r="AO106" i="34"/>
  <c r="AU106" i="34" s="1"/>
  <c r="AO130" i="34"/>
  <c r="O127" i="34"/>
  <c r="O68" i="34"/>
  <c r="M70" i="8" s="1"/>
  <c r="M15" i="36" s="1"/>
  <c r="O28" i="34"/>
  <c r="M30" i="8" s="1"/>
  <c r="M34" i="18" s="1"/>
  <c r="O105" i="34"/>
  <c r="AO109" i="34"/>
  <c r="AU109" i="34" s="1"/>
  <c r="O125" i="34"/>
  <c r="M127" i="8" s="1"/>
  <c r="M11" i="38" s="1"/>
  <c r="O71" i="34"/>
  <c r="AO30" i="34"/>
  <c r="AU30" i="34" s="1"/>
  <c r="AO87" i="34"/>
  <c r="AO100" i="34"/>
  <c r="AU100" i="34" s="1"/>
  <c r="AO10" i="34"/>
  <c r="AO53" i="34"/>
  <c r="AO114" i="34"/>
  <c r="O5" i="34"/>
  <c r="M7" i="8" s="1"/>
  <c r="M11" i="18" s="1"/>
  <c r="AO67" i="34"/>
  <c r="AO37" i="34"/>
  <c r="O30" i="34"/>
  <c r="AO85" i="34"/>
  <c r="AO43" i="34"/>
  <c r="AO94" i="34"/>
  <c r="AO90" i="34"/>
  <c r="O36" i="34"/>
  <c r="M38" i="8" s="1"/>
  <c r="M11" i="35" s="1"/>
  <c r="O92" i="34"/>
  <c r="M94" i="8" s="1"/>
  <c r="M39" i="36" s="1"/>
  <c r="O56" i="34"/>
  <c r="M58" i="8" s="1"/>
  <c r="M31" i="35" s="1"/>
  <c r="AO135" i="34"/>
  <c r="O114" i="34"/>
  <c r="O75" i="34"/>
  <c r="AO127" i="34"/>
  <c r="O18" i="34"/>
  <c r="M20" i="8" s="1"/>
  <c r="M24" i="18" s="1"/>
  <c r="O8" i="34"/>
  <c r="M10" i="8" s="1"/>
  <c r="M14" i="18" s="1"/>
  <c r="O116" i="34"/>
  <c r="AO16" i="34"/>
  <c r="AO55" i="34"/>
  <c r="AO17" i="34"/>
  <c r="O124" i="34"/>
  <c r="AO59" i="34"/>
  <c r="O77" i="34"/>
  <c r="M79" i="8" s="1"/>
  <c r="M24" i="36" s="1"/>
  <c r="O6" i="34"/>
  <c r="M8" i="8" s="1"/>
  <c r="M12" i="18" s="1"/>
  <c r="O62" i="34"/>
  <c r="M64" i="8" s="1"/>
  <c r="M37" i="35" s="1"/>
  <c r="AO45" i="34"/>
  <c r="AO77" i="34"/>
  <c r="AU77" i="34" s="1"/>
  <c r="O81" i="34"/>
  <c r="O85" i="34"/>
  <c r="O33" i="34"/>
  <c r="M35" i="8" s="1"/>
  <c r="M39" i="18" s="1"/>
  <c r="O19" i="34"/>
  <c r="AO51" i="34"/>
  <c r="AU51" i="34" s="1"/>
  <c r="AO20" i="34"/>
  <c r="AU20" i="34" s="1"/>
  <c r="AO171" i="34"/>
  <c r="AO120" i="34"/>
  <c r="O136" i="34"/>
  <c r="M138" i="8" s="1"/>
  <c r="M22" i="38" s="1"/>
  <c r="AO123" i="34"/>
  <c r="O103" i="34"/>
  <c r="M105" i="8" s="1"/>
  <c r="M19" i="37" s="1"/>
  <c r="O170" i="34"/>
  <c r="M172" i="8" s="1"/>
  <c r="M25" i="39" s="1"/>
  <c r="O35" i="34"/>
  <c r="AO95" i="34"/>
  <c r="AO44" i="34"/>
  <c r="O15" i="34"/>
  <c r="M17" i="8" s="1"/>
  <c r="M21" i="18" s="1"/>
  <c r="AO88" i="34"/>
  <c r="O132" i="34"/>
  <c r="M134" i="8" s="1"/>
  <c r="M18" i="38" s="1"/>
  <c r="O21" i="34"/>
  <c r="M23" i="8" s="1"/>
  <c r="M27" i="18" s="1"/>
  <c r="AO119" i="34"/>
  <c r="O55" i="34"/>
  <c r="O89" i="34"/>
  <c r="M91" i="8" s="1"/>
  <c r="M36" i="36" s="1"/>
  <c r="O118" i="34"/>
  <c r="M120" i="8" s="1"/>
  <c r="M34" i="37" s="1"/>
  <c r="AO14" i="34"/>
  <c r="O63" i="34"/>
  <c r="AO31" i="34"/>
  <c r="O137" i="34"/>
  <c r="M139" i="8" s="1"/>
  <c r="M23" i="38" s="1"/>
  <c r="O26" i="34"/>
  <c r="M28" i="8" s="1"/>
  <c r="M32" i="18" s="1"/>
  <c r="AO56" i="34"/>
  <c r="O102" i="34"/>
  <c r="M104" i="8" s="1"/>
  <c r="M18" i="37" s="1"/>
  <c r="AO73" i="34"/>
  <c r="O52" i="34"/>
  <c r="M54" i="8" s="1"/>
  <c r="M27" i="35" s="1"/>
  <c r="O64" i="34"/>
  <c r="M66" i="8" s="1"/>
  <c r="M11" i="36" s="1"/>
  <c r="AO11" i="34"/>
  <c r="AO98" i="34"/>
  <c r="O41" i="34"/>
  <c r="M43" i="8" s="1"/>
  <c r="M16" i="35" s="1"/>
  <c r="AO62" i="34"/>
  <c r="AU62" i="34" s="1"/>
  <c r="O42" i="34"/>
  <c r="M44" i="8" s="1"/>
  <c r="M17" i="35" s="1"/>
  <c r="AO99" i="34"/>
  <c r="O13" i="34"/>
  <c r="M15" i="8" s="1"/>
  <c r="M19" i="18" s="1"/>
  <c r="AO60" i="34"/>
  <c r="O59" i="34"/>
  <c r="M61" i="8" s="1"/>
  <c r="M34" i="35" s="1"/>
  <c r="O107" i="34"/>
  <c r="M109" i="8" s="1"/>
  <c r="M23" i="37" s="1"/>
  <c r="AO8" i="34"/>
  <c r="AU8" i="34" s="1"/>
  <c r="O93" i="34"/>
  <c r="M95" i="8" s="1"/>
  <c r="M40" i="36" s="1"/>
  <c r="O171" i="34"/>
  <c r="M173" i="8" s="1"/>
  <c r="M26" i="39" s="1"/>
  <c r="O24" i="34"/>
  <c r="M26" i="8" s="1"/>
  <c r="M30" i="18" s="1"/>
  <c r="O84" i="34"/>
  <c r="M86" i="8" s="1"/>
  <c r="M31" i="36" s="1"/>
  <c r="AO69" i="34"/>
  <c r="O22" i="34"/>
  <c r="O73" i="34"/>
  <c r="M75" i="8" s="1"/>
  <c r="M20" i="36" s="1"/>
  <c r="AO169" i="34"/>
  <c r="O101" i="34"/>
  <c r="AO48" i="34"/>
  <c r="AO107" i="34"/>
  <c r="O129" i="34"/>
  <c r="AO29" i="34"/>
  <c r="AO47" i="34"/>
  <c r="AO76" i="34"/>
  <c r="AO68" i="34"/>
  <c r="AO75" i="34"/>
  <c r="AO74" i="34"/>
  <c r="AU74" i="34" s="1"/>
  <c r="O65" i="34"/>
  <c r="AO27" i="34"/>
  <c r="AO4" i="34"/>
  <c r="O44" i="34"/>
  <c r="M46" i="8" s="1"/>
  <c r="M19" i="35" s="1"/>
  <c r="O61" i="34"/>
  <c r="M63" i="8" s="1"/>
  <c r="M36" i="35" s="1"/>
  <c r="AO5" i="34"/>
  <c r="AO128" i="34"/>
  <c r="AU128" i="34" s="1"/>
  <c r="O40" i="34"/>
  <c r="M42" i="8" s="1"/>
  <c r="M15" i="35" s="1"/>
  <c r="O112" i="34"/>
  <c r="M114" i="8" s="1"/>
  <c r="M28" i="37" s="1"/>
  <c r="AO46" i="34"/>
  <c r="AU46" i="34" s="1"/>
  <c r="O119" i="34"/>
  <c r="M121" i="8" s="1"/>
  <c r="M35" i="37" s="1"/>
  <c r="O110" i="34"/>
  <c r="M112" i="8" s="1"/>
  <c r="M26" i="37" s="1"/>
  <c r="O29" i="34"/>
  <c r="M31" i="8" s="1"/>
  <c r="M35" i="18" s="1"/>
  <c r="O69" i="34"/>
  <c r="M71" i="8" s="1"/>
  <c r="M16" i="36" s="1"/>
  <c r="O120" i="34"/>
  <c r="M122" i="8" s="1"/>
  <c r="M36" i="37" s="1"/>
  <c r="AO66" i="34"/>
  <c r="O94" i="34"/>
  <c r="AO91" i="34"/>
  <c r="O122" i="34"/>
  <c r="M124" i="8" s="1"/>
  <c r="M38" i="37" s="1"/>
  <c r="AO24" i="34"/>
  <c r="AO115" i="34"/>
  <c r="AO6" i="34"/>
  <c r="AO15" i="34"/>
  <c r="O88" i="34"/>
  <c r="M90" i="8" s="1"/>
  <c r="M35" i="36" s="1"/>
  <c r="O169" i="34"/>
  <c r="M171" i="8" s="1"/>
  <c r="M24" i="39" s="1"/>
  <c r="O16" i="34"/>
  <c r="O49" i="34"/>
  <c r="O131" i="34"/>
  <c r="M133" i="8" s="1"/>
  <c r="M17" i="38" s="1"/>
  <c r="AO61" i="34"/>
  <c r="O58" i="34"/>
  <c r="M60" i="8" s="1"/>
  <c r="M33" i="35" s="1"/>
  <c r="AO117" i="34"/>
  <c r="AO21" i="34"/>
  <c r="AO121" i="34"/>
  <c r="AO116" i="34"/>
  <c r="AO38" i="34"/>
  <c r="O32" i="34"/>
  <c r="M34" i="8" s="1"/>
  <c r="M38" i="18" s="1"/>
  <c r="AO22" i="34"/>
  <c r="O117" i="34"/>
  <c r="AO125" i="34"/>
  <c r="AU125" i="34" s="1"/>
  <c r="O104" i="34"/>
  <c r="M106" i="8" s="1"/>
  <c r="M20" i="37" s="1"/>
  <c r="AO113" i="34"/>
  <c r="AO103" i="34"/>
  <c r="AU103" i="34" s="1"/>
  <c r="AO102" i="34"/>
  <c r="AO54" i="34"/>
  <c r="AO18" i="34"/>
  <c r="O133" i="34"/>
  <c r="AO104" i="34"/>
  <c r="AU104" i="34" s="1"/>
  <c r="O7" i="34"/>
  <c r="M9" i="8" s="1"/>
  <c r="M13" i="18" s="1"/>
  <c r="AO122" i="34"/>
  <c r="AO124" i="34"/>
  <c r="O109" i="34"/>
  <c r="AO63" i="34"/>
  <c r="AO79" i="34"/>
  <c r="O97" i="34"/>
  <c r="M99" i="8" s="1"/>
  <c r="M13" i="37" s="1"/>
  <c r="AO49" i="34"/>
  <c r="O95" i="34"/>
  <c r="O10" i="34"/>
  <c r="AO32" i="34"/>
  <c r="O134" i="34"/>
  <c r="AO97" i="34"/>
  <c r="AU97" i="34" s="1"/>
  <c r="AO70" i="34"/>
  <c r="O79" i="34"/>
  <c r="AO131" i="34"/>
  <c r="AO72" i="34"/>
  <c r="AO64" i="34"/>
  <c r="AO58" i="34"/>
  <c r="O86" i="34"/>
  <c r="O82" i="34"/>
  <c r="M84" i="8" s="1"/>
  <c r="M29" i="36" s="1"/>
  <c r="O99" i="34"/>
  <c r="AO35" i="34"/>
  <c r="O45" i="34"/>
  <c r="M47" i="8" s="1"/>
  <c r="M20" i="35" s="1"/>
  <c r="O20" i="34"/>
  <c r="M22" i="8" s="1"/>
  <c r="M26" i="18" s="1"/>
  <c r="AO23" i="34"/>
  <c r="AO39" i="34"/>
  <c r="AU39" i="34" s="1"/>
  <c r="AO28" i="34"/>
  <c r="AU28" i="34" s="1"/>
  <c r="O37" i="34"/>
  <c r="M39" i="8" s="1"/>
  <c r="M12" i="35" s="1"/>
  <c r="AO108" i="34"/>
  <c r="O23" i="34"/>
  <c r="M25" i="8" s="1"/>
  <c r="M29" i="18" s="1"/>
  <c r="O25" i="34"/>
  <c r="M27" i="8" s="1"/>
  <c r="M31" i="18" s="1"/>
  <c r="AO7" i="34"/>
  <c r="O57" i="34"/>
  <c r="M59" i="8" s="1"/>
  <c r="M32" i="35" s="1"/>
  <c r="AO81" i="34"/>
  <c r="AO101" i="34"/>
  <c r="AO80" i="34"/>
  <c r="AU80" i="34" s="1"/>
  <c r="AO82" i="34"/>
  <c r="AO9" i="34"/>
  <c r="O39" i="34"/>
  <c r="M41" i="8" s="1"/>
  <c r="M14" i="35" s="1"/>
  <c r="O111" i="34"/>
  <c r="M113" i="8" s="1"/>
  <c r="M27" i="37" s="1"/>
  <c r="O135" i="34"/>
  <c r="M137" i="8" s="1"/>
  <c r="M21" i="38" s="1"/>
  <c r="O9" i="34"/>
  <c r="M11" i="8" s="1"/>
  <c r="M15" i="18" s="1"/>
  <c r="O27" i="34"/>
  <c r="M29" i="8" s="1"/>
  <c r="M33" i="18" s="1"/>
  <c r="AO13" i="34"/>
  <c r="AO42" i="34"/>
  <c r="AO36" i="34"/>
  <c r="O34" i="34"/>
  <c r="M36" i="8" s="1"/>
  <c r="M40" i="18" s="1"/>
  <c r="AO170" i="34"/>
  <c r="O60" i="34"/>
  <c r="O31" i="34"/>
  <c r="M33" i="8" s="1"/>
  <c r="M37" i="18" s="1"/>
  <c r="O98" i="34"/>
  <c r="M100" i="8" s="1"/>
  <c r="M14" i="37" s="1"/>
  <c r="O87" i="34"/>
  <c r="M89" i="8" s="1"/>
  <c r="M34" i="36" s="1"/>
  <c r="AO40" i="34"/>
  <c r="AO52" i="34"/>
  <c r="O90" i="34"/>
  <c r="AO134" i="34"/>
  <c r="O12" i="34"/>
  <c r="M14" i="8" s="1"/>
  <c r="M18" i="18" s="1"/>
  <c r="AO12" i="34"/>
  <c r="AU12" i="34" s="1"/>
  <c r="AW12" i="34" s="1"/>
  <c r="AO118" i="34"/>
  <c r="O83" i="34"/>
  <c r="M85" i="8" s="1"/>
  <c r="M30" i="36" s="1"/>
  <c r="AO133" i="34"/>
  <c r="AO34" i="34"/>
  <c r="AO71" i="34"/>
  <c r="O54" i="34"/>
  <c r="O126" i="34"/>
  <c r="M128" i="8" s="1"/>
  <c r="M12" i="38" s="1"/>
  <c r="AO132" i="34"/>
  <c r="AU132" i="34" s="1"/>
  <c r="O70" i="34"/>
  <c r="O48" i="34"/>
  <c r="O115" i="34"/>
  <c r="O91" i="34"/>
  <c r="AO111" i="34"/>
  <c r="O43" i="34"/>
  <c r="M45" i="8" s="1"/>
  <c r="M18" i="35" s="1"/>
  <c r="O76" i="34"/>
  <c r="O4" i="34"/>
  <c r="AO33" i="34"/>
  <c r="AO89" i="34"/>
  <c r="AO19" i="34"/>
  <c r="AO96" i="34"/>
  <c r="AO83" i="34"/>
  <c r="O130" i="34"/>
  <c r="M132" i="8" s="1"/>
  <c r="M16" i="38" s="1"/>
  <c r="AO92" i="34"/>
  <c r="AO65" i="34"/>
  <c r="AU65" i="34" s="1"/>
  <c r="AO167" i="34"/>
  <c r="O47" i="34"/>
  <c r="O123" i="34"/>
  <c r="AO126" i="34"/>
  <c r="O72" i="34"/>
  <c r="M74" i="8" s="1"/>
  <c r="M19" i="36" s="1"/>
  <c r="AO41" i="34"/>
  <c r="AU41" i="34" s="1"/>
  <c r="O74" i="34"/>
  <c r="M76" i="8" s="1"/>
  <c r="M21" i="36" s="1"/>
  <c r="AO57" i="34"/>
  <c r="AU57" i="34" s="1"/>
  <c r="AO93" i="34"/>
  <c r="O173" i="34"/>
  <c r="M175" i="8" s="1"/>
  <c r="M28" i="39" s="1"/>
  <c r="O96" i="34"/>
  <c r="O38" i="34"/>
  <c r="M40" i="8" s="1"/>
  <c r="M13" i="35" s="1"/>
  <c r="O78" i="34"/>
  <c r="M80" i="8" s="1"/>
  <c r="M25" i="36" s="1"/>
  <c r="O66" i="34"/>
  <c r="O11" i="34"/>
  <c r="M13" i="8" s="1"/>
  <c r="M17" i="18" s="1"/>
  <c r="AO26" i="34"/>
  <c r="O108" i="34"/>
  <c r="M110" i="8" s="1"/>
  <c r="M24" i="37" s="1"/>
  <c r="O80" i="34"/>
  <c r="AO25" i="34"/>
  <c r="O100" i="34"/>
  <c r="AO105" i="34"/>
  <c r="AU105" i="34" s="1"/>
  <c r="AO168" i="34"/>
  <c r="O106" i="34"/>
  <c r="O17" i="34"/>
  <c r="M19" i="8" s="1"/>
  <c r="M23" i="18" s="1"/>
  <c r="AO84" i="34"/>
  <c r="O14" i="34"/>
  <c r="M16" i="8" s="1"/>
  <c r="M20" i="18" s="1"/>
  <c r="AO78" i="34"/>
  <c r="AU78" i="34" s="1"/>
  <c r="Q174" i="34"/>
  <c r="O176" i="8" s="1"/>
  <c r="O29" i="39" s="1"/>
  <c r="Q172" i="34"/>
  <c r="O174" i="8" s="1"/>
  <c r="O27" i="39" s="1"/>
  <c r="Q170" i="34"/>
  <c r="O172" i="8" s="1"/>
  <c r="O25" i="39" s="1"/>
  <c r="AQ169" i="34"/>
  <c r="AQ171" i="34"/>
  <c r="Q171" i="34"/>
  <c r="O173" i="8" s="1"/>
  <c r="O26" i="39" s="1"/>
  <c r="AQ172" i="34"/>
  <c r="Q173" i="34"/>
  <c r="O175" i="8" s="1"/>
  <c r="O28" i="39" s="1"/>
  <c r="AQ170" i="34"/>
  <c r="AQ168" i="34"/>
  <c r="AS170" i="34"/>
  <c r="S173" i="34"/>
  <c r="Q175" i="8" s="1"/>
  <c r="P28" i="39" s="1"/>
  <c r="AS169" i="34"/>
  <c r="S175" i="34"/>
  <c r="Q177" i="8" s="1"/>
  <c r="P30" i="39" s="1"/>
  <c r="S172" i="34"/>
  <c r="Q174" i="8" s="1"/>
  <c r="P27" i="39" s="1"/>
  <c r="AS173" i="34"/>
  <c r="S171" i="34"/>
  <c r="Q173" i="8" s="1"/>
  <c r="P26" i="39" s="1"/>
  <c r="AS171" i="34"/>
  <c r="S174" i="34"/>
  <c r="Q176" i="8" s="1"/>
  <c r="P29" i="39" s="1"/>
  <c r="AS172" i="34"/>
  <c r="P176" i="34"/>
  <c r="N178" i="8" s="1"/>
  <c r="N31" i="39" s="1"/>
  <c r="AP174" i="34"/>
  <c r="AV174" i="34" s="1"/>
  <c r="AP171" i="34"/>
  <c r="AV171" i="34" s="1"/>
  <c r="AP172" i="34"/>
  <c r="AV172" i="34" s="1"/>
  <c r="AP173" i="34"/>
  <c r="AV173" i="34" s="1"/>
  <c r="AP170" i="34"/>
  <c r="AV170" i="34" s="1"/>
  <c r="P173" i="34"/>
  <c r="N175" i="8" s="1"/>
  <c r="N28" i="39" s="1"/>
  <c r="P172" i="34"/>
  <c r="N174" i="8" s="1"/>
  <c r="N27" i="39" s="1"/>
  <c r="P174" i="34"/>
  <c r="N176" i="8" s="1"/>
  <c r="N29" i="39" s="1"/>
  <c r="P175" i="34"/>
  <c r="N177" i="8" s="1"/>
  <c r="N30" i="39" s="1"/>
  <c r="T175" i="34"/>
  <c r="AT174" i="34"/>
  <c r="AT173" i="34"/>
  <c r="T177" i="34"/>
  <c r="AT175" i="34"/>
  <c r="T173" i="34"/>
  <c r="T176" i="34"/>
  <c r="AT171" i="34"/>
  <c r="T174" i="34"/>
  <c r="AT172" i="34"/>
  <c r="AO172" i="34"/>
  <c r="AO175" i="34"/>
  <c r="O177" i="34"/>
  <c r="M179" i="8" s="1"/>
  <c r="M32" i="39" s="1"/>
  <c r="AO176" i="34"/>
  <c r="O174" i="34"/>
  <c r="M176" i="8" s="1"/>
  <c r="M29" i="39" s="1"/>
  <c r="O176" i="34"/>
  <c r="M178" i="8" s="1"/>
  <c r="M31" i="39" s="1"/>
  <c r="O178" i="34"/>
  <c r="M180" i="8" s="1"/>
  <c r="M33" i="39" s="1"/>
  <c r="AO173" i="34"/>
  <c r="AO174" i="34"/>
  <c r="O175" i="34"/>
  <c r="M177" i="8" s="1"/>
  <c r="M30" i="39" s="1"/>
  <c r="Q177" i="34"/>
  <c r="O179" i="8" s="1"/>
  <c r="O32" i="39" s="1"/>
  <c r="AQ177" i="34"/>
  <c r="AQ176" i="34"/>
  <c r="AQ175" i="34"/>
  <c r="AQ173" i="34"/>
  <c r="Q178" i="34"/>
  <c r="O180" i="8" s="1"/>
  <c r="O33" i="39" s="1"/>
  <c r="Q179" i="34"/>
  <c r="O181" i="8" s="1"/>
  <c r="O34" i="39" s="1"/>
  <c r="Q176" i="34"/>
  <c r="O178" i="8" s="1"/>
  <c r="O31" i="39" s="1"/>
  <c r="Q175" i="34"/>
  <c r="O177" i="8" s="1"/>
  <c r="O30" i="39" s="1"/>
  <c r="AQ174" i="34"/>
  <c r="AS175" i="34"/>
  <c r="S177" i="34"/>
  <c r="Q179" i="8" s="1"/>
  <c r="P32" i="39" s="1"/>
  <c r="AS177" i="34"/>
  <c r="AS178" i="34"/>
  <c r="AS174" i="34"/>
  <c r="S180" i="34"/>
  <c r="Q182" i="8" s="1"/>
  <c r="P35" i="39" s="1"/>
  <c r="S178" i="34"/>
  <c r="Q180" i="8" s="1"/>
  <c r="P33" i="39" s="1"/>
  <c r="S179" i="34"/>
  <c r="Q181" i="8" s="1"/>
  <c r="P34" i="39" s="1"/>
  <c r="AS176" i="34"/>
  <c r="S176" i="34"/>
  <c r="Q178" i="8" s="1"/>
  <c r="P31" i="39" s="1"/>
  <c r="AP179" i="34"/>
  <c r="AV179" i="34" s="1"/>
  <c r="AP176" i="34"/>
  <c r="AV176" i="34" s="1"/>
  <c r="P178" i="34"/>
  <c r="N180" i="8" s="1"/>
  <c r="N33" i="39" s="1"/>
  <c r="AP178" i="34"/>
  <c r="AV178" i="34" s="1"/>
  <c r="P180" i="34"/>
  <c r="N182" i="8" s="1"/>
  <c r="N35" i="39" s="1"/>
  <c r="P181" i="34"/>
  <c r="N183" i="8" s="1"/>
  <c r="N36" i="39" s="1"/>
  <c r="P177" i="34"/>
  <c r="N179" i="8" s="1"/>
  <c r="N32" i="39" s="1"/>
  <c r="P179" i="34"/>
  <c r="N181" i="8" s="1"/>
  <c r="N34" i="39" s="1"/>
  <c r="AP175" i="34"/>
  <c r="AV175" i="34" s="1"/>
  <c r="AP177" i="34"/>
  <c r="AV177" i="34" s="1"/>
  <c r="AT179" i="34"/>
  <c r="T180" i="34"/>
  <c r="AT180" i="34"/>
  <c r="AT177" i="34"/>
  <c r="T182" i="34"/>
  <c r="AT178" i="34"/>
  <c r="T179" i="34"/>
  <c r="AT176" i="34"/>
  <c r="T181" i="34"/>
  <c r="T178" i="34"/>
  <c r="AO178" i="34"/>
  <c r="O180" i="34"/>
  <c r="M182" i="8" s="1"/>
  <c r="M35" i="39" s="1"/>
  <c r="AO177" i="34"/>
  <c r="AO179" i="34"/>
  <c r="O179" i="34"/>
  <c r="M181" i="8" s="1"/>
  <c r="M34" i="39" s="1"/>
  <c r="O181" i="34"/>
  <c r="M183" i="8" s="1"/>
  <c r="M36" i="39" s="1"/>
  <c r="O183" i="34"/>
  <c r="M185" i="8" s="1"/>
  <c r="M38" i="39" s="1"/>
  <c r="AO181" i="34"/>
  <c r="O184" i="34"/>
  <c r="M186" i="8" s="1"/>
  <c r="M39" i="39" s="1"/>
  <c r="O182" i="34"/>
  <c r="M184" i="8" s="1"/>
  <c r="M37" i="39" s="1"/>
  <c r="AO180" i="34"/>
  <c r="AO182" i="34"/>
  <c r="AQ181" i="34"/>
  <c r="AQ183" i="34"/>
  <c r="Q180" i="34"/>
  <c r="O182" i="8" s="1"/>
  <c r="O35" i="39" s="1"/>
  <c r="Q182" i="34"/>
  <c r="O184" i="8" s="1"/>
  <c r="O37" i="39" s="1"/>
  <c r="Q181" i="34"/>
  <c r="O183" i="8" s="1"/>
  <c r="O36" i="39" s="1"/>
  <c r="AQ180" i="34"/>
  <c r="AQ178" i="34"/>
  <c r="AQ182" i="34"/>
  <c r="Q183" i="34"/>
  <c r="O185" i="8" s="1"/>
  <c r="O38" i="39" s="1"/>
  <c r="Q184" i="34"/>
  <c r="O186" i="8" s="1"/>
  <c r="O39" i="39" s="1"/>
  <c r="Q185" i="34"/>
  <c r="AQ179" i="34"/>
  <c r="S182" i="34"/>
  <c r="Q184" i="8" s="1"/>
  <c r="P37" i="39" s="1"/>
  <c r="S186" i="34"/>
  <c r="Q188" i="8" s="1"/>
  <c r="P11" i="40" s="1"/>
  <c r="AS181" i="34"/>
  <c r="S184" i="34"/>
  <c r="Q186" i="8" s="1"/>
  <c r="P39" i="39" s="1"/>
  <c r="AS184" i="34"/>
  <c r="AS182" i="34"/>
  <c r="S185" i="34"/>
  <c r="AS179" i="34"/>
  <c r="S183" i="34"/>
  <c r="Q185" i="8" s="1"/>
  <c r="P38" i="39" s="1"/>
  <c r="AS180" i="34"/>
  <c r="AS183" i="34"/>
  <c r="S181" i="34"/>
  <c r="Q183" i="8" s="1"/>
  <c r="P36" i="39" s="1"/>
  <c r="P187" i="34"/>
  <c r="N189" i="8" s="1"/>
  <c r="N12" i="40" s="1"/>
  <c r="P182" i="34"/>
  <c r="N184" i="8" s="1"/>
  <c r="N37" i="39" s="1"/>
  <c r="AP183" i="34"/>
  <c r="AV183" i="34" s="1"/>
  <c r="P184" i="34"/>
  <c r="N186" i="8" s="1"/>
  <c r="N39" i="39" s="1"/>
  <c r="AP185" i="34"/>
  <c r="P186" i="34"/>
  <c r="N188" i="8" s="1"/>
  <c r="N11" i="40" s="1"/>
  <c r="AP180" i="34"/>
  <c r="AV180" i="34" s="1"/>
  <c r="P185" i="34"/>
  <c r="AP182" i="34"/>
  <c r="AV182" i="34" s="1"/>
  <c r="AP181" i="34"/>
  <c r="AV181" i="34" s="1"/>
  <c r="P183" i="34"/>
  <c r="N185" i="8" s="1"/>
  <c r="N38" i="39" s="1"/>
  <c r="AP184" i="34"/>
  <c r="AV184" i="34" s="1"/>
  <c r="AT184" i="34"/>
  <c r="T188" i="34"/>
  <c r="AT183" i="34"/>
  <c r="AT182" i="34"/>
  <c r="T183" i="34"/>
  <c r="AT185" i="34"/>
  <c r="T185" i="34"/>
  <c r="AT181" i="34"/>
  <c r="T186" i="34"/>
  <c r="T184" i="34"/>
  <c r="AT186" i="34"/>
  <c r="T187" i="34"/>
  <c r="O190" i="34"/>
  <c r="M192" i="8" s="1"/>
  <c r="M15" i="40" s="1"/>
  <c r="AO184" i="34"/>
  <c r="O189" i="34"/>
  <c r="M191" i="8" s="1"/>
  <c r="M14" i="40" s="1"/>
  <c r="AO186" i="34"/>
  <c r="O188" i="34"/>
  <c r="M190" i="8" s="1"/>
  <c r="M13" i="40" s="1"/>
  <c r="O186" i="34"/>
  <c r="M188" i="8" s="1"/>
  <c r="M11" i="40" s="1"/>
  <c r="AO187" i="34"/>
  <c r="O187" i="34"/>
  <c r="M189" i="8" s="1"/>
  <c r="M12" i="40" s="1"/>
  <c r="AO188" i="34"/>
  <c r="O185" i="34"/>
  <c r="AO183" i="34"/>
  <c r="AO185" i="34"/>
  <c r="AS188" i="34"/>
  <c r="AS185" i="34"/>
  <c r="S187" i="34"/>
  <c r="Q189" i="8" s="1"/>
  <c r="P12" i="40" s="1"/>
  <c r="S188" i="34"/>
  <c r="Q190" i="8" s="1"/>
  <c r="P13" i="40" s="1"/>
  <c r="S191" i="34"/>
  <c r="Q193" i="8" s="1"/>
  <c r="P16" i="40" s="1"/>
  <c r="S192" i="34"/>
  <c r="Q194" i="8" s="1"/>
  <c r="P17" i="40" s="1"/>
  <c r="AS186" i="34"/>
  <c r="S190" i="34"/>
  <c r="Q192" i="8" s="1"/>
  <c r="P15" i="40" s="1"/>
  <c r="S189" i="34"/>
  <c r="Q191" i="8" s="1"/>
  <c r="P14" i="40" s="1"/>
  <c r="AS189" i="34"/>
  <c r="AS190" i="34"/>
  <c r="AS187" i="34"/>
  <c r="AP190" i="34"/>
  <c r="AV190" i="34" s="1"/>
  <c r="P189" i="34"/>
  <c r="N191" i="8" s="1"/>
  <c r="N14" i="40" s="1"/>
  <c r="P190" i="34"/>
  <c r="N192" i="8" s="1"/>
  <c r="N15" i="40" s="1"/>
  <c r="P191" i="34"/>
  <c r="N193" i="8" s="1"/>
  <c r="N16" i="40" s="1"/>
  <c r="AP186" i="34"/>
  <c r="AV186" i="34" s="1"/>
  <c r="P192" i="34"/>
  <c r="N194" i="8" s="1"/>
  <c r="N17" i="40" s="1"/>
  <c r="P188" i="34"/>
  <c r="N190" i="8" s="1"/>
  <c r="N13" i="40" s="1"/>
  <c r="AP188" i="34"/>
  <c r="AV188" i="34" s="1"/>
  <c r="AP189" i="34"/>
  <c r="AV189" i="34" s="1"/>
  <c r="AP191" i="34"/>
  <c r="AV191" i="34" s="1"/>
  <c r="AP187" i="34"/>
  <c r="AV187" i="34" s="1"/>
  <c r="P193" i="34"/>
  <c r="N195" i="8" s="1"/>
  <c r="N18" i="40" s="1"/>
  <c r="T189" i="34"/>
  <c r="AT191" i="34"/>
  <c r="T190" i="34"/>
  <c r="AT189" i="34"/>
  <c r="AT188" i="34"/>
  <c r="T194" i="34"/>
  <c r="AT187" i="34"/>
  <c r="T192" i="34"/>
  <c r="AT190" i="34"/>
  <c r="T193" i="34"/>
  <c r="T191" i="34"/>
  <c r="AT192" i="34"/>
  <c r="O191" i="34"/>
  <c r="M193" i="8" s="1"/>
  <c r="M16" i="40" s="1"/>
  <c r="O195" i="34"/>
  <c r="M197" i="8" s="1"/>
  <c r="M20" i="40" s="1"/>
  <c r="AO193" i="34"/>
  <c r="O194" i="34"/>
  <c r="M196" i="8" s="1"/>
  <c r="M19" i="40" s="1"/>
  <c r="AO190" i="34"/>
  <c r="AO189" i="34"/>
  <c r="AO192" i="34"/>
  <c r="AO191" i="34"/>
  <c r="O192" i="34"/>
  <c r="M194" i="8" s="1"/>
  <c r="M17" i="40" s="1"/>
  <c r="O193" i="34"/>
  <c r="M195" i="8" s="1"/>
  <c r="M18" i="40" s="1"/>
  <c r="AS195" i="34"/>
  <c r="AS193" i="34"/>
  <c r="S194" i="34"/>
  <c r="Q196" i="8" s="1"/>
  <c r="P19" i="40" s="1"/>
  <c r="S197" i="34"/>
  <c r="Q199" i="8" s="1"/>
  <c r="P22" i="40" s="1"/>
  <c r="S195" i="34"/>
  <c r="Q197" i="8" s="1"/>
  <c r="P20" i="40" s="1"/>
  <c r="AS191" i="34"/>
  <c r="S193" i="34"/>
  <c r="Q195" i="8" s="1"/>
  <c r="P18" i="40" s="1"/>
  <c r="AS194" i="34"/>
  <c r="S196" i="34"/>
  <c r="Q198" i="8" s="1"/>
  <c r="P21" i="40" s="1"/>
  <c r="AS192" i="34"/>
  <c r="P195" i="34"/>
  <c r="N197" i="8" s="1"/>
  <c r="N20" i="40" s="1"/>
  <c r="AP194" i="34"/>
  <c r="AV194" i="34" s="1"/>
  <c r="AP195" i="34"/>
  <c r="AV195" i="34" s="1"/>
  <c r="P196" i="34"/>
  <c r="N198" i="8" s="1"/>
  <c r="N21" i="40" s="1"/>
  <c r="AP193" i="34"/>
  <c r="AV193" i="34" s="1"/>
  <c r="P194" i="34"/>
  <c r="N196" i="8" s="1"/>
  <c r="N19" i="40" s="1"/>
  <c r="P198" i="34"/>
  <c r="N200" i="8" s="1"/>
  <c r="N23" i="40" s="1"/>
  <c r="AP192" i="34"/>
  <c r="AV192" i="34" s="1"/>
  <c r="P197" i="34"/>
  <c r="N199" i="8" s="1"/>
  <c r="N22" i="40" s="1"/>
  <c r="AP196" i="34"/>
  <c r="AV196" i="34" s="1"/>
  <c r="AT196" i="34"/>
  <c r="AT195" i="34"/>
  <c r="AT193" i="34"/>
  <c r="T198" i="34"/>
  <c r="T196" i="34"/>
  <c r="T197" i="34"/>
  <c r="T195" i="34"/>
  <c r="AT194" i="34"/>
  <c r="AT197" i="34"/>
  <c r="T199" i="34"/>
  <c r="O200" i="34"/>
  <c r="M202" i="8" s="1"/>
  <c r="M25" i="40" s="1"/>
  <c r="O196" i="34"/>
  <c r="M198" i="8" s="1"/>
  <c r="M21" i="40" s="1"/>
  <c r="AO194" i="34"/>
  <c r="AO197" i="34"/>
  <c r="AO198" i="34"/>
  <c r="AO196" i="34"/>
  <c r="O199" i="34"/>
  <c r="M201" i="8" s="1"/>
  <c r="M24" i="40" s="1"/>
  <c r="O197" i="34"/>
  <c r="M199" i="8" s="1"/>
  <c r="M22" i="40" s="1"/>
  <c r="O198" i="34"/>
  <c r="M200" i="8" s="1"/>
  <c r="M23" i="40" s="1"/>
  <c r="AO195" i="34"/>
  <c r="AS198" i="34"/>
  <c r="S201" i="34"/>
  <c r="Q203" i="8" s="1"/>
  <c r="P26" i="40" s="1"/>
  <c r="S198" i="34"/>
  <c r="Q200" i="8" s="1"/>
  <c r="P23" i="40" s="1"/>
  <c r="AS200" i="34"/>
  <c r="S199" i="34"/>
  <c r="Q201" i="8" s="1"/>
  <c r="P24" i="40" s="1"/>
  <c r="S202" i="34"/>
  <c r="Q204" i="8" s="1"/>
  <c r="P27" i="40" s="1"/>
  <c r="AS196" i="34"/>
  <c r="AS199" i="34"/>
  <c r="AS197" i="34"/>
  <c r="S200" i="34"/>
  <c r="Q202" i="8" s="1"/>
  <c r="P25" i="40" s="1"/>
  <c r="AP198" i="34"/>
  <c r="AV198" i="34" s="1"/>
  <c r="P202" i="34"/>
  <c r="N204" i="8" s="1"/>
  <c r="N27" i="40" s="1"/>
  <c r="P199" i="34"/>
  <c r="N201" i="8" s="1"/>
  <c r="N24" i="40" s="1"/>
  <c r="AP199" i="34"/>
  <c r="AV199" i="34" s="1"/>
  <c r="P201" i="34"/>
  <c r="N203" i="8" s="1"/>
  <c r="N26" i="40" s="1"/>
  <c r="AP200" i="34"/>
  <c r="AV200" i="34" s="1"/>
  <c r="AP201" i="34"/>
  <c r="AV201" i="34" s="1"/>
  <c r="AP197" i="34"/>
  <c r="AV197" i="34" s="1"/>
  <c r="P200" i="34"/>
  <c r="N202" i="8" s="1"/>
  <c r="N25" i="40" s="1"/>
  <c r="P203" i="34"/>
  <c r="N205" i="8" s="1"/>
  <c r="N28" i="40" s="1"/>
  <c r="T200" i="34"/>
  <c r="AT199" i="34"/>
  <c r="AT202" i="34"/>
  <c r="T204" i="34"/>
  <c r="T203" i="34"/>
  <c r="T202" i="34"/>
  <c r="T201" i="34"/>
  <c r="AT200" i="34"/>
  <c r="AT201" i="34"/>
  <c r="AT198" i="34"/>
  <c r="AO202" i="34"/>
  <c r="AO199" i="34"/>
  <c r="O204" i="34"/>
  <c r="M206" i="8" s="1"/>
  <c r="M29" i="40" s="1"/>
  <c r="AO200" i="34"/>
  <c r="AO203" i="34"/>
  <c r="O202" i="34"/>
  <c r="M204" i="8" s="1"/>
  <c r="M27" i="40" s="1"/>
  <c r="O205" i="34"/>
  <c r="M207" i="8" s="1"/>
  <c r="M30" i="40" s="1"/>
  <c r="AO201" i="34"/>
  <c r="O201" i="34"/>
  <c r="M203" i="8" s="1"/>
  <c r="M26" i="40" s="1"/>
  <c r="O203" i="34"/>
  <c r="M205" i="8" s="1"/>
  <c r="M28" i="40" s="1"/>
  <c r="AS203" i="34"/>
  <c r="AS202" i="34"/>
  <c r="S204" i="34"/>
  <c r="Q206" i="8" s="1"/>
  <c r="P29" i="40" s="1"/>
  <c r="AS201" i="34"/>
  <c r="S205" i="34"/>
  <c r="Q207" i="8" s="1"/>
  <c r="P30" i="40" s="1"/>
  <c r="S207" i="34"/>
  <c r="Q209" i="8" s="1"/>
  <c r="P32" i="40" s="1"/>
  <c r="AS204" i="34"/>
  <c r="AS205" i="34"/>
  <c r="S203" i="34"/>
  <c r="Q205" i="8" s="1"/>
  <c r="P28" i="40" s="1"/>
  <c r="S206" i="34"/>
  <c r="Q208" i="8" s="1"/>
  <c r="P31" i="40" s="1"/>
  <c r="AP203" i="34"/>
  <c r="AV203" i="34" s="1"/>
  <c r="P208" i="34"/>
  <c r="N210" i="8" s="1"/>
  <c r="N33" i="40" s="1"/>
  <c r="AP202" i="34"/>
  <c r="AV202" i="34" s="1"/>
  <c r="AP205" i="34"/>
  <c r="AV205" i="34" s="1"/>
  <c r="P205" i="34"/>
  <c r="N207" i="8" s="1"/>
  <c r="N30" i="40" s="1"/>
  <c r="P206" i="34"/>
  <c r="N208" i="8" s="1"/>
  <c r="N31" i="40" s="1"/>
  <c r="P207" i="34"/>
  <c r="N209" i="8" s="1"/>
  <c r="N32" i="40" s="1"/>
  <c r="AP206" i="34"/>
  <c r="AV206" i="34" s="1"/>
  <c r="P204" i="34"/>
  <c r="N206" i="8" s="1"/>
  <c r="N29" i="40" s="1"/>
  <c r="AP204" i="34"/>
  <c r="AV204" i="34" s="1"/>
  <c r="T206" i="34"/>
  <c r="AT204" i="34"/>
  <c r="T209" i="34"/>
  <c r="T207" i="34"/>
  <c r="AT207" i="34"/>
  <c r="T205" i="34"/>
  <c r="AT203" i="34"/>
  <c r="T208" i="34"/>
  <c r="AT205" i="34"/>
  <c r="AT206" i="34"/>
  <c r="O206" i="34"/>
  <c r="M208" i="8" s="1"/>
  <c r="M31" i="40" s="1"/>
  <c r="AO205" i="34"/>
  <c r="O210" i="34"/>
  <c r="M212" i="8" s="1"/>
  <c r="M35" i="40" s="1"/>
  <c r="O208" i="34"/>
  <c r="M210" i="8" s="1"/>
  <c r="M33" i="40" s="1"/>
  <c r="AO207" i="34"/>
  <c r="O209" i="34"/>
  <c r="M211" i="8" s="1"/>
  <c r="M34" i="40" s="1"/>
  <c r="AO208" i="34"/>
  <c r="O207" i="34"/>
  <c r="M209" i="8" s="1"/>
  <c r="M32" i="40" s="1"/>
  <c r="AO204" i="34"/>
  <c r="AO206" i="34"/>
  <c r="S208" i="34"/>
  <c r="Q210" i="8" s="1"/>
  <c r="P33" i="40" s="1"/>
  <c r="S211" i="34"/>
  <c r="Q213" i="8" s="1"/>
  <c r="P36" i="40" s="1"/>
  <c r="S210" i="34"/>
  <c r="Q212" i="8" s="1"/>
  <c r="P35" i="40" s="1"/>
  <c r="AS208" i="34"/>
  <c r="AS209" i="34"/>
  <c r="AS207" i="34"/>
  <c r="S209" i="34"/>
  <c r="Q211" i="8" s="1"/>
  <c r="P34" i="40" s="1"/>
  <c r="AS206" i="34"/>
  <c r="AP209" i="34"/>
  <c r="AV209" i="34" s="1"/>
  <c r="P211" i="34"/>
  <c r="N213" i="8" s="1"/>
  <c r="N36" i="40" s="1"/>
  <c r="AP207" i="34"/>
  <c r="AV207" i="34" s="1"/>
  <c r="P210" i="34"/>
  <c r="N212" i="8" s="1"/>
  <c r="N35" i="40" s="1"/>
  <c r="AP210" i="34"/>
  <c r="AV210" i="34" s="1"/>
  <c r="P212" i="34"/>
  <c r="N214" i="8" s="1"/>
  <c r="N37" i="40" s="1"/>
  <c r="AP208" i="34"/>
  <c r="AV208" i="34" s="1"/>
  <c r="P209" i="34"/>
  <c r="N211" i="8" s="1"/>
  <c r="N34" i="40" s="1"/>
  <c r="T212" i="34"/>
  <c r="T210" i="34"/>
  <c r="AT210" i="34"/>
  <c r="AT209" i="34"/>
  <c r="T213" i="34"/>
  <c r="AT208" i="34"/>
  <c r="AT211" i="34"/>
  <c r="T211" i="34"/>
  <c r="R61" i="34"/>
  <c r="R99" i="34"/>
  <c r="AR54" i="34"/>
  <c r="AR57" i="34"/>
  <c r="AR101" i="34"/>
  <c r="AR115" i="34"/>
  <c r="AR79" i="34"/>
  <c r="AR59" i="34"/>
  <c r="AR111" i="34"/>
  <c r="R64" i="34"/>
  <c r="R88" i="34"/>
  <c r="R104" i="34"/>
  <c r="R127" i="34"/>
  <c r="R53" i="34"/>
  <c r="R91" i="34"/>
  <c r="AR61" i="34"/>
  <c r="R48" i="34"/>
  <c r="AR87" i="34"/>
  <c r="AR108" i="34"/>
  <c r="R83" i="34"/>
  <c r="R117" i="34"/>
  <c r="AR119" i="34"/>
  <c r="R89" i="34"/>
  <c r="AR124" i="34"/>
  <c r="R120" i="34"/>
  <c r="R54" i="34"/>
  <c r="R128" i="34"/>
  <c r="AR107" i="34"/>
  <c r="AR74" i="34"/>
  <c r="R100" i="34"/>
  <c r="AR97" i="34"/>
  <c r="AR121" i="34"/>
  <c r="AR118" i="34"/>
  <c r="AR49" i="34"/>
  <c r="AR91" i="34"/>
  <c r="AR77" i="34"/>
  <c r="AR50" i="34"/>
  <c r="R76" i="34"/>
  <c r="R123" i="34"/>
  <c r="R80" i="34"/>
  <c r="R56" i="34"/>
  <c r="R116" i="34"/>
  <c r="R74" i="34"/>
  <c r="R94" i="34"/>
  <c r="AR66" i="34"/>
  <c r="AR84" i="34"/>
  <c r="AR47" i="34"/>
  <c r="R98" i="34"/>
  <c r="AR104" i="34"/>
  <c r="R62" i="34"/>
  <c r="R79" i="34"/>
  <c r="R51" i="34"/>
  <c r="AR113" i="34"/>
  <c r="AR125" i="34"/>
  <c r="AR94" i="34"/>
  <c r="R113" i="34"/>
  <c r="R86" i="34"/>
  <c r="AR82" i="34"/>
  <c r="R73" i="34"/>
  <c r="AR93" i="34"/>
  <c r="R68" i="34"/>
  <c r="AR89" i="34"/>
  <c r="AR45" i="34"/>
  <c r="R85" i="34"/>
  <c r="AR85" i="34"/>
  <c r="R110" i="34"/>
  <c r="AR55" i="34"/>
  <c r="AR99" i="34"/>
  <c r="AR80" i="34"/>
  <c r="R126" i="34"/>
  <c r="R60" i="34"/>
  <c r="R84" i="34"/>
  <c r="R93" i="34"/>
  <c r="R52" i="34"/>
  <c r="R92" i="34"/>
  <c r="R49" i="34"/>
  <c r="AR112" i="34"/>
  <c r="AR81" i="34"/>
  <c r="AR64" i="34"/>
  <c r="R90" i="34"/>
  <c r="R119" i="34"/>
  <c r="R105" i="34"/>
  <c r="AR109" i="34"/>
  <c r="AR88" i="34"/>
  <c r="R124" i="34"/>
  <c r="R95" i="34"/>
  <c r="R103" i="34"/>
  <c r="AR78" i="34"/>
  <c r="AR65" i="34"/>
  <c r="R70" i="34"/>
  <c r="R112" i="34"/>
  <c r="AR46" i="34"/>
  <c r="R130" i="34"/>
  <c r="AR105" i="34"/>
  <c r="AR58" i="34"/>
  <c r="R69" i="34"/>
  <c r="R107" i="34"/>
  <c r="R82" i="34"/>
  <c r="AR53" i="34"/>
  <c r="AR83" i="34"/>
  <c r="AR122" i="34"/>
  <c r="R87" i="34"/>
  <c r="R65" i="34"/>
  <c r="R106" i="34"/>
  <c r="AR100" i="34"/>
  <c r="R81" i="34"/>
  <c r="AR60" i="34"/>
  <c r="R57" i="34"/>
  <c r="R67" i="34"/>
  <c r="AR103" i="34"/>
  <c r="AR123" i="34"/>
  <c r="AR106" i="34"/>
  <c r="AR114" i="34"/>
  <c r="AR120" i="34"/>
  <c r="R96" i="34"/>
  <c r="AR126" i="34"/>
  <c r="AR86" i="34"/>
  <c r="R58" i="34"/>
  <c r="R63" i="34"/>
  <c r="R59" i="34"/>
  <c r="AR67" i="34"/>
  <c r="R109" i="34"/>
  <c r="AR69" i="34"/>
  <c r="R55" i="34"/>
  <c r="R118" i="34"/>
  <c r="R129" i="34"/>
  <c r="R72" i="34"/>
  <c r="R114" i="34"/>
  <c r="AR116" i="34"/>
  <c r="AR56" i="34"/>
  <c r="R97" i="34"/>
  <c r="AR102" i="34"/>
  <c r="R121" i="34"/>
  <c r="R115" i="34"/>
  <c r="AR95" i="34"/>
  <c r="AR48" i="34"/>
  <c r="AR128" i="34"/>
  <c r="AR117" i="34"/>
  <c r="AR68" i="34"/>
  <c r="R71" i="34"/>
  <c r="AR73" i="34"/>
  <c r="R75" i="34"/>
  <c r="AR96" i="34"/>
  <c r="R66" i="34"/>
  <c r="AR62" i="34"/>
  <c r="AR127" i="34"/>
  <c r="R47" i="34"/>
  <c r="AR110" i="34"/>
  <c r="R108" i="34"/>
  <c r="AR98" i="34"/>
  <c r="R77" i="34"/>
  <c r="R125" i="34"/>
  <c r="AR63" i="34"/>
  <c r="R101" i="34"/>
  <c r="AR72" i="34"/>
  <c r="R122" i="34"/>
  <c r="R50" i="34"/>
  <c r="AR70" i="34"/>
  <c r="AR90" i="34"/>
  <c r="R78" i="34"/>
  <c r="AR76" i="34"/>
  <c r="AR51" i="34"/>
  <c r="R111" i="34"/>
  <c r="AR75" i="34"/>
  <c r="AR71" i="34"/>
  <c r="R102" i="34"/>
  <c r="AO211" i="34"/>
  <c r="O214" i="34"/>
  <c r="M216" i="8" s="1"/>
  <c r="M39" i="40" s="1"/>
  <c r="O213" i="34"/>
  <c r="M215" i="8" s="1"/>
  <c r="M38" i="40" s="1"/>
  <c r="AO212" i="34"/>
  <c r="O211" i="34"/>
  <c r="M213" i="8" s="1"/>
  <c r="M36" i="40" s="1"/>
  <c r="AO210" i="34"/>
  <c r="AO209" i="34"/>
  <c r="O212" i="34"/>
  <c r="M214" i="8" s="1"/>
  <c r="M37" i="40" s="1"/>
  <c r="Q186" i="34"/>
  <c r="O188" i="8" s="1"/>
  <c r="O11" i="40" s="1"/>
  <c r="AQ188" i="34"/>
  <c r="Q187" i="34"/>
  <c r="O189" i="8" s="1"/>
  <c r="O12" i="40" s="1"/>
  <c r="AQ186" i="34"/>
  <c r="Q188" i="34"/>
  <c r="O190" i="8" s="1"/>
  <c r="O13" i="40" s="1"/>
  <c r="AQ187" i="34"/>
  <c r="AQ184" i="34"/>
  <c r="Q190" i="34"/>
  <c r="O192" i="8" s="1"/>
  <c r="O15" i="40" s="1"/>
  <c r="AQ189" i="34"/>
  <c r="AQ185" i="34"/>
  <c r="Q191" i="34"/>
  <c r="O193" i="8" s="1"/>
  <c r="O16" i="40" s="1"/>
  <c r="Q189" i="34"/>
  <c r="O191" i="8" s="1"/>
  <c r="O14" i="40" s="1"/>
  <c r="AS210" i="34"/>
  <c r="AS213" i="34"/>
  <c r="S215" i="34"/>
  <c r="Q217" i="8" s="1"/>
  <c r="P40" i="40" s="1"/>
  <c r="AS212" i="34"/>
  <c r="AS211" i="34"/>
  <c r="S214" i="34"/>
  <c r="Q216" i="8" s="1"/>
  <c r="P39" i="40" s="1"/>
  <c r="S212" i="34"/>
  <c r="Q214" i="8" s="1"/>
  <c r="P37" i="40" s="1"/>
  <c r="S213" i="34"/>
  <c r="Q215" i="8" s="1"/>
  <c r="P38" i="40" s="1"/>
  <c r="P215" i="34"/>
  <c r="N217" i="8" s="1"/>
  <c r="N40" i="40" s="1"/>
  <c r="AP211" i="34"/>
  <c r="AV211" i="34" s="1"/>
  <c r="P216" i="34"/>
  <c r="P214" i="34"/>
  <c r="N216" i="8" s="1"/>
  <c r="N39" i="40" s="1"/>
  <c r="AP212" i="34"/>
  <c r="AV212" i="34" s="1"/>
  <c r="AP213" i="34"/>
  <c r="AV213" i="34" s="1"/>
  <c r="P213" i="34"/>
  <c r="N215" i="8" s="1"/>
  <c r="N38" i="40" s="1"/>
  <c r="AP214" i="34"/>
  <c r="AV214" i="34" s="1"/>
  <c r="T217" i="34"/>
  <c r="T216" i="34"/>
  <c r="T214" i="34"/>
  <c r="AT215" i="34"/>
  <c r="T215" i="34"/>
  <c r="AT213" i="34"/>
  <c r="AT212" i="34"/>
  <c r="AT214" i="34"/>
  <c r="AR130" i="34"/>
  <c r="R132" i="34"/>
  <c r="AR92" i="34"/>
  <c r="AR129" i="34"/>
  <c r="R131" i="34"/>
  <c r="O218" i="34"/>
  <c r="M220" i="8" s="1"/>
  <c r="M12" i="41" s="1"/>
  <c r="AO216" i="34"/>
  <c r="O217" i="34"/>
  <c r="M219" i="8" s="1"/>
  <c r="M11" i="41" s="1"/>
  <c r="AO215" i="34"/>
  <c r="O216" i="34"/>
  <c r="AO214" i="34"/>
  <c r="O215" i="34"/>
  <c r="M217" i="8" s="1"/>
  <c r="M40" i="40" s="1"/>
  <c r="AO213" i="34"/>
  <c r="AQ193" i="34"/>
  <c r="AQ190" i="34"/>
  <c r="Q195" i="34"/>
  <c r="O197" i="8" s="1"/>
  <c r="O20" i="40" s="1"/>
  <c r="AQ192" i="34"/>
  <c r="AQ191" i="34"/>
  <c r="Q196" i="34"/>
  <c r="O198" i="8" s="1"/>
  <c r="O21" i="40" s="1"/>
  <c r="Q194" i="34"/>
  <c r="O196" i="8" s="1"/>
  <c r="O19" i="40" s="1"/>
  <c r="AQ194" i="34"/>
  <c r="Q192" i="34"/>
  <c r="O194" i="8" s="1"/>
  <c r="O17" i="40" s="1"/>
  <c r="Q193" i="34"/>
  <c r="O195" i="8" s="1"/>
  <c r="O18" i="40" s="1"/>
  <c r="AS215" i="34"/>
  <c r="AS217" i="34"/>
  <c r="S216" i="34"/>
  <c r="AS214" i="34"/>
  <c r="AS216" i="34"/>
  <c r="S217" i="34"/>
  <c r="Q219" i="8" s="1"/>
  <c r="P11" i="41" s="1"/>
  <c r="S218" i="34"/>
  <c r="Q220" i="8" s="1"/>
  <c r="P12" i="41" s="1"/>
  <c r="S219" i="34"/>
  <c r="Q221" i="8" s="1"/>
  <c r="P13" i="41" s="1"/>
  <c r="P217" i="34"/>
  <c r="N219" i="8" s="1"/>
  <c r="N11" i="41" s="1"/>
  <c r="P220" i="34"/>
  <c r="N222" i="8" s="1"/>
  <c r="N14" i="41" s="1"/>
  <c r="AP217" i="34"/>
  <c r="AV217" i="34" s="1"/>
  <c r="AP218" i="34"/>
  <c r="AV218" i="34" s="1"/>
  <c r="AP215" i="34"/>
  <c r="AV215" i="34" s="1"/>
  <c r="P218" i="34"/>
  <c r="N220" i="8" s="1"/>
  <c r="N12" i="41" s="1"/>
  <c r="AP216" i="34"/>
  <c r="P219" i="34"/>
  <c r="N221" i="8" s="1"/>
  <c r="N13" i="41" s="1"/>
  <c r="AT218" i="34"/>
  <c r="T220" i="34"/>
  <c r="AT217" i="34"/>
  <c r="T221" i="34"/>
  <c r="AT216" i="34"/>
  <c r="T219" i="34"/>
  <c r="T218" i="34"/>
  <c r="AT219" i="34"/>
  <c r="AR4" i="34"/>
  <c r="R28" i="34"/>
  <c r="R153" i="34"/>
  <c r="R12" i="34"/>
  <c r="AR174" i="34"/>
  <c r="R32" i="34"/>
  <c r="AR151" i="34"/>
  <c r="AR164" i="34"/>
  <c r="AR36" i="34"/>
  <c r="R158" i="34"/>
  <c r="R157" i="34"/>
  <c r="R16" i="34"/>
  <c r="R8" i="34"/>
  <c r="R161" i="34"/>
  <c r="AR44" i="34"/>
  <c r="R39" i="34"/>
  <c r="R146" i="34"/>
  <c r="AR145" i="34"/>
  <c r="R44" i="34"/>
  <c r="AR136" i="34"/>
  <c r="R10" i="34"/>
  <c r="R181" i="34"/>
  <c r="R20" i="34"/>
  <c r="R133" i="34"/>
  <c r="AR147" i="34"/>
  <c r="R29" i="34"/>
  <c r="AR29" i="34"/>
  <c r="AR149" i="34"/>
  <c r="R142" i="34"/>
  <c r="R166" i="34"/>
  <c r="R155" i="34"/>
  <c r="R159" i="34"/>
  <c r="R141" i="34"/>
  <c r="R183" i="34"/>
  <c r="R150" i="34"/>
  <c r="R152" i="34"/>
  <c r="AR132" i="34"/>
  <c r="R31" i="34"/>
  <c r="AR163" i="34"/>
  <c r="AR41" i="34"/>
  <c r="AR39" i="34"/>
  <c r="AR40" i="34"/>
  <c r="R149" i="34"/>
  <c r="AR33" i="34"/>
  <c r="R46" i="34"/>
  <c r="AR6" i="34"/>
  <c r="R182" i="34"/>
  <c r="R169" i="34"/>
  <c r="R27" i="34"/>
  <c r="AR24" i="34"/>
  <c r="R160" i="34"/>
  <c r="AR143" i="34"/>
  <c r="AR181" i="34"/>
  <c r="AR148" i="34"/>
  <c r="AR35" i="34"/>
  <c r="R37" i="34"/>
  <c r="AR161" i="34"/>
  <c r="AR28" i="34"/>
  <c r="R168" i="34"/>
  <c r="AR14" i="34"/>
  <c r="AR139" i="34"/>
  <c r="AR178" i="34"/>
  <c r="AR175" i="34"/>
  <c r="R18" i="34"/>
  <c r="R22" i="34"/>
  <c r="AR9" i="34"/>
  <c r="R180" i="34"/>
  <c r="AR141" i="34"/>
  <c r="AR153" i="34"/>
  <c r="AR7" i="34"/>
  <c r="AR160" i="34"/>
  <c r="AR133" i="34"/>
  <c r="AR140" i="34"/>
  <c r="AR165" i="34"/>
  <c r="R139" i="34"/>
  <c r="R170" i="34"/>
  <c r="R148" i="34"/>
  <c r="AR180" i="34"/>
  <c r="R154" i="34"/>
  <c r="AR11" i="34"/>
  <c r="AR179" i="34"/>
  <c r="AR30" i="34"/>
  <c r="R24" i="34"/>
  <c r="AR159" i="34"/>
  <c r="R19" i="34"/>
  <c r="R136" i="34"/>
  <c r="AR23" i="34"/>
  <c r="R38" i="34"/>
  <c r="R175" i="34"/>
  <c r="AR170" i="34"/>
  <c r="AR26" i="34"/>
  <c r="R144" i="34"/>
  <c r="R173" i="34"/>
  <c r="AR171" i="34"/>
  <c r="AR10" i="34"/>
  <c r="R40" i="34"/>
  <c r="AR8" i="34"/>
  <c r="R4" i="34"/>
  <c r="R34" i="34"/>
  <c r="R30" i="34"/>
  <c r="R172" i="34"/>
  <c r="AR42" i="34"/>
  <c r="R13" i="34"/>
  <c r="R138" i="34"/>
  <c r="R147" i="34"/>
  <c r="AR173" i="34"/>
  <c r="AR16" i="34"/>
  <c r="R179" i="34"/>
  <c r="AR22" i="34"/>
  <c r="R15" i="34"/>
  <c r="R17" i="34"/>
  <c r="AR176" i="34"/>
  <c r="AR37" i="34"/>
  <c r="R165" i="34"/>
  <c r="AR17" i="34"/>
  <c r="AR155" i="34"/>
  <c r="R21" i="34"/>
  <c r="R164" i="34"/>
  <c r="AR138" i="34"/>
  <c r="AR15" i="34"/>
  <c r="R137" i="34"/>
  <c r="AR172" i="34"/>
  <c r="R134" i="34"/>
  <c r="AR12" i="34"/>
  <c r="R167" i="34"/>
  <c r="AR135" i="34"/>
  <c r="AR144" i="34"/>
  <c r="AR156" i="34"/>
  <c r="AR157" i="34"/>
  <c r="AR158" i="34"/>
  <c r="AR142" i="34"/>
  <c r="AR13" i="34"/>
  <c r="R145" i="34"/>
  <c r="AR131" i="34"/>
  <c r="AR162" i="34"/>
  <c r="R14" i="34"/>
  <c r="AR168" i="34"/>
  <c r="R26" i="34"/>
  <c r="AR34" i="34"/>
  <c r="AR19" i="34"/>
  <c r="R177" i="34"/>
  <c r="R42" i="34"/>
  <c r="AR167" i="34"/>
  <c r="AR38" i="34"/>
  <c r="R174" i="34"/>
  <c r="R140" i="34"/>
  <c r="AR32" i="34"/>
  <c r="AR154" i="34"/>
  <c r="R5" i="34"/>
  <c r="R163" i="34"/>
  <c r="R143" i="34"/>
  <c r="R35" i="34"/>
  <c r="R178" i="34"/>
  <c r="AR20" i="34"/>
  <c r="AR150" i="34"/>
  <c r="AR169" i="34"/>
  <c r="AR166" i="34"/>
  <c r="AR18" i="34"/>
  <c r="R151" i="34"/>
  <c r="AR152" i="34"/>
  <c r="R176" i="34"/>
  <c r="AR146" i="34"/>
  <c r="R6" i="34"/>
  <c r="AR21" i="34"/>
  <c r="R162" i="34"/>
  <c r="R41" i="34"/>
  <c r="R23" i="34"/>
  <c r="R25" i="34"/>
  <c r="AR134" i="34"/>
  <c r="R171" i="34"/>
  <c r="R7" i="34"/>
  <c r="AR43" i="34"/>
  <c r="R11" i="34"/>
  <c r="AR137" i="34"/>
  <c r="R45" i="34"/>
  <c r="AR25" i="34"/>
  <c r="R36" i="34"/>
  <c r="AR5" i="34"/>
  <c r="R156" i="34"/>
  <c r="AR27" i="34"/>
  <c r="R33" i="34"/>
  <c r="AR177" i="34"/>
  <c r="R9" i="34"/>
  <c r="R43" i="34"/>
  <c r="R135" i="34"/>
  <c r="AR31" i="34"/>
  <c r="O221" i="34"/>
  <c r="M223" i="8" s="1"/>
  <c r="M15" i="41" s="1"/>
  <c r="O222" i="34"/>
  <c r="M224" i="8" s="1"/>
  <c r="M16" i="41" s="1"/>
  <c r="O219" i="34"/>
  <c r="M221" i="8" s="1"/>
  <c r="M13" i="41" s="1"/>
  <c r="AO219" i="34"/>
  <c r="AO220" i="34"/>
  <c r="AO218" i="34"/>
  <c r="O220" i="34"/>
  <c r="M222" i="8" s="1"/>
  <c r="M14" i="41" s="1"/>
  <c r="AO217" i="34"/>
  <c r="Q199" i="34"/>
  <c r="O201" i="8" s="1"/>
  <c r="O24" i="40" s="1"/>
  <c r="AQ196" i="34"/>
  <c r="Q200" i="34"/>
  <c r="O202" i="8" s="1"/>
  <c r="O25" i="40" s="1"/>
  <c r="AQ197" i="34"/>
  <c r="Q197" i="34"/>
  <c r="O199" i="8" s="1"/>
  <c r="O22" i="40" s="1"/>
  <c r="Q198" i="34"/>
  <c r="O200" i="8" s="1"/>
  <c r="O23" i="40" s="1"/>
  <c r="AQ195" i="34"/>
  <c r="Q201" i="34"/>
  <c r="O203" i="8" s="1"/>
  <c r="O26" i="40" s="1"/>
  <c r="AQ198" i="34"/>
  <c r="AQ199" i="34"/>
  <c r="AS221" i="34"/>
  <c r="AS220" i="34"/>
  <c r="S222" i="34"/>
  <c r="Q224" i="8" s="1"/>
  <c r="P16" i="41" s="1"/>
  <c r="AS219" i="34"/>
  <c r="S223" i="34"/>
  <c r="Q225" i="8" s="1"/>
  <c r="P17" i="41" s="1"/>
  <c r="S220" i="34"/>
  <c r="Q222" i="8" s="1"/>
  <c r="P14" i="41" s="1"/>
  <c r="AS218" i="34"/>
  <c r="S221" i="34"/>
  <c r="Q223" i="8" s="1"/>
  <c r="P15" i="41" s="1"/>
  <c r="AP219" i="34"/>
  <c r="AV219" i="34" s="1"/>
  <c r="P223" i="34"/>
  <c r="N225" i="8" s="1"/>
  <c r="N17" i="41" s="1"/>
  <c r="AP220" i="34"/>
  <c r="AV220" i="34" s="1"/>
  <c r="AP222" i="34"/>
  <c r="AV222" i="34" s="1"/>
  <c r="AP221" i="34"/>
  <c r="AV221" i="34" s="1"/>
  <c r="P222" i="34"/>
  <c r="N224" i="8" s="1"/>
  <c r="N16" i="41" s="1"/>
  <c r="P221" i="34"/>
  <c r="N223" i="8" s="1"/>
  <c r="N15" i="41" s="1"/>
  <c r="P224" i="34"/>
  <c r="N226" i="8" s="1"/>
  <c r="N18" i="41" s="1"/>
  <c r="T222" i="34"/>
  <c r="AT223" i="34"/>
  <c r="T223" i="34"/>
  <c r="AT222" i="34"/>
  <c r="T225" i="34"/>
  <c r="T224" i="34"/>
  <c r="AT220" i="34"/>
  <c r="AT221" i="34"/>
  <c r="R184" i="34"/>
  <c r="R187" i="34"/>
  <c r="AR183" i="34"/>
  <c r="R189" i="34"/>
  <c r="AR182" i="34"/>
  <c r="R185" i="34"/>
  <c r="R188" i="34"/>
  <c r="AR187" i="34"/>
  <c r="AR184" i="34"/>
  <c r="R186" i="34"/>
  <c r="AR185" i="34"/>
  <c r="AR186" i="34"/>
  <c r="O226" i="34"/>
  <c r="M228" i="8" s="1"/>
  <c r="M20" i="41" s="1"/>
  <c r="O224" i="34"/>
  <c r="M226" i="8" s="1"/>
  <c r="M18" i="41" s="1"/>
  <c r="AO224" i="34"/>
  <c r="O225" i="34"/>
  <c r="M227" i="8" s="1"/>
  <c r="M19" i="41" s="1"/>
  <c r="AO222" i="34"/>
  <c r="AO221" i="34"/>
  <c r="O223" i="34"/>
  <c r="M225" i="8" s="1"/>
  <c r="M17" i="41" s="1"/>
  <c r="AO223" i="34"/>
  <c r="AQ200" i="34"/>
  <c r="Q203" i="34"/>
  <c r="O205" i="8" s="1"/>
  <c r="O28" i="40" s="1"/>
  <c r="Q205" i="34"/>
  <c r="O207" i="8" s="1"/>
  <c r="O30" i="40" s="1"/>
  <c r="AQ201" i="34"/>
  <c r="Q204" i="34"/>
  <c r="O206" i="8" s="1"/>
  <c r="O29" i="40" s="1"/>
  <c r="Q202" i="34"/>
  <c r="O204" i="8" s="1"/>
  <c r="O27" i="40" s="1"/>
  <c r="AQ203" i="34"/>
  <c r="AQ204" i="34"/>
  <c r="AQ202" i="34"/>
  <c r="Q206" i="34"/>
  <c r="O208" i="8" s="1"/>
  <c r="O31" i="40" s="1"/>
  <c r="AS222" i="34"/>
  <c r="AS223" i="34"/>
  <c r="S224" i="34"/>
  <c r="Q226" i="8" s="1"/>
  <c r="P18" i="41" s="1"/>
  <c r="AS225" i="34"/>
  <c r="S226" i="34"/>
  <c r="Q228" i="8" s="1"/>
  <c r="P20" i="41" s="1"/>
  <c r="S225" i="34"/>
  <c r="Q227" i="8" s="1"/>
  <c r="P19" i="41" s="1"/>
  <c r="AS224" i="34"/>
  <c r="S227" i="34"/>
  <c r="Q229" i="8" s="1"/>
  <c r="P21" i="41" s="1"/>
  <c r="AP226" i="34"/>
  <c r="AV226" i="34" s="1"/>
  <c r="P225" i="34"/>
  <c r="N227" i="8" s="1"/>
  <c r="N19" i="41" s="1"/>
  <c r="AP225" i="34"/>
  <c r="AV225" i="34" s="1"/>
  <c r="AP223" i="34"/>
  <c r="AV223" i="34" s="1"/>
  <c r="P226" i="34"/>
  <c r="N228" i="8" s="1"/>
  <c r="N20" i="41" s="1"/>
  <c r="P227" i="34"/>
  <c r="N229" i="8" s="1"/>
  <c r="N21" i="41" s="1"/>
  <c r="P228" i="34"/>
  <c r="N230" i="8" s="1"/>
  <c r="N22" i="41" s="1"/>
  <c r="AP224" i="34"/>
  <c r="AV224" i="34" s="1"/>
  <c r="AT224" i="34"/>
  <c r="T229" i="34"/>
  <c r="AT226" i="34"/>
  <c r="T228" i="34"/>
  <c r="T227" i="34"/>
  <c r="AT225" i="34"/>
  <c r="AT227" i="34"/>
  <c r="T226" i="34"/>
  <c r="R198" i="34"/>
  <c r="AR224" i="34"/>
  <c r="R191" i="34"/>
  <c r="R202" i="34"/>
  <c r="R208" i="34"/>
  <c r="R197" i="34"/>
  <c r="AR228" i="34"/>
  <c r="R194" i="34"/>
  <c r="AR197" i="34"/>
  <c r="AR212" i="34"/>
  <c r="R226" i="34"/>
  <c r="AR217" i="34"/>
  <c r="R229" i="34"/>
  <c r="AR198" i="34"/>
  <c r="AR188" i="34"/>
  <c r="R204" i="34"/>
  <c r="AR203" i="34"/>
  <c r="R219" i="34"/>
  <c r="AR207" i="34"/>
  <c r="R223" i="34"/>
  <c r="AR225" i="34"/>
  <c r="R220" i="34"/>
  <c r="AR208" i="34"/>
  <c r="AR201" i="34"/>
  <c r="R217" i="34"/>
  <c r="R227" i="34"/>
  <c r="R230" i="34"/>
  <c r="AR223" i="34"/>
  <c r="AR192" i="34"/>
  <c r="R201" i="34"/>
  <c r="R195" i="34"/>
  <c r="R209" i="34"/>
  <c r="R224" i="34"/>
  <c r="R211" i="34"/>
  <c r="AR190" i="34"/>
  <c r="R192" i="34"/>
  <c r="AR219" i="34"/>
  <c r="R221" i="34"/>
  <c r="R216" i="34"/>
  <c r="AR213" i="34"/>
  <c r="AR214" i="34"/>
  <c r="R200" i="34"/>
  <c r="R203" i="34"/>
  <c r="R206" i="34"/>
  <c r="R207" i="34"/>
  <c r="R225" i="34"/>
  <c r="R222" i="34"/>
  <c r="R212" i="34"/>
  <c r="AR202" i="34"/>
  <c r="AR200" i="34"/>
  <c r="AR199" i="34"/>
  <c r="R215" i="34"/>
  <c r="AR216" i="34"/>
  <c r="R213" i="34"/>
  <c r="R210" i="34"/>
  <c r="R196" i="34"/>
  <c r="AR205" i="34"/>
  <c r="AR220" i="34"/>
  <c r="AR210" i="34"/>
  <c r="R190" i="34"/>
  <c r="R228" i="34"/>
  <c r="AR204" i="34"/>
  <c r="AR196" i="34"/>
  <c r="R199" i="34"/>
  <c r="R214" i="34"/>
  <c r="AR218" i="34"/>
  <c r="AR222" i="34"/>
  <c r="R218" i="34"/>
  <c r="AR193" i="34"/>
  <c r="AR227" i="34"/>
  <c r="AR226" i="34"/>
  <c r="AR194" i="34"/>
  <c r="AR206" i="34"/>
  <c r="AR215" i="34"/>
  <c r="AR211" i="34"/>
  <c r="AR221" i="34"/>
  <c r="R193" i="34"/>
  <c r="AR191" i="34"/>
  <c r="R205" i="34"/>
  <c r="AR209" i="34"/>
  <c r="AR189" i="34"/>
  <c r="AR195" i="34"/>
  <c r="AO227" i="34"/>
  <c r="O227" i="34"/>
  <c r="M229" i="8" s="1"/>
  <c r="M21" i="41" s="1"/>
  <c r="AO228" i="34"/>
  <c r="O231" i="34"/>
  <c r="M233" i="8" s="1"/>
  <c r="M25" i="41" s="1"/>
  <c r="O228" i="34"/>
  <c r="M230" i="8" s="1"/>
  <c r="M22" i="41" s="1"/>
  <c r="O229" i="34"/>
  <c r="M231" i="8" s="1"/>
  <c r="M23" i="41" s="1"/>
  <c r="AO229" i="34"/>
  <c r="O230" i="34"/>
  <c r="M232" i="8" s="1"/>
  <c r="M24" i="41" s="1"/>
  <c r="AO225" i="34"/>
  <c r="AO226" i="34"/>
  <c r="Q210" i="34"/>
  <c r="O212" i="8" s="1"/>
  <c r="O35" i="40" s="1"/>
  <c r="AQ212" i="34"/>
  <c r="AQ215" i="34"/>
  <c r="Q215" i="34"/>
  <c r="O217" i="8" s="1"/>
  <c r="O40" i="40" s="1"/>
  <c r="Q230" i="34"/>
  <c r="O232" i="8" s="1"/>
  <c r="O24" i="41" s="1"/>
  <c r="Q219" i="34"/>
  <c r="O221" i="8" s="1"/>
  <c r="O13" i="41" s="1"/>
  <c r="Q207" i="34"/>
  <c r="O209" i="8" s="1"/>
  <c r="O32" i="40" s="1"/>
  <c r="Q231" i="34"/>
  <c r="O233" i="8" s="1"/>
  <c r="O25" i="41" s="1"/>
  <c r="Q227" i="34"/>
  <c r="O229" i="8" s="1"/>
  <c r="O21" i="41" s="1"/>
  <c r="AQ229" i="34"/>
  <c r="AQ216" i="34"/>
  <c r="AQ222" i="34"/>
  <c r="AQ214" i="34"/>
  <c r="AQ225" i="34"/>
  <c r="Q211" i="34"/>
  <c r="O213" i="8" s="1"/>
  <c r="O36" i="40" s="1"/>
  <c r="Q208" i="34"/>
  <c r="O210" i="8" s="1"/>
  <c r="O33" i="40" s="1"/>
  <c r="Q232" i="34"/>
  <c r="O234" i="8" s="1"/>
  <c r="O26" i="41" s="1"/>
  <c r="Q221" i="34"/>
  <c r="O223" i="8" s="1"/>
  <c r="O15" i="41" s="1"/>
  <c r="AQ230" i="34"/>
  <c r="AQ228" i="34"/>
  <c r="Q218" i="34"/>
  <c r="O220" i="8" s="1"/>
  <c r="O12" i="41" s="1"/>
  <c r="Q222" i="34"/>
  <c r="O224" i="8" s="1"/>
  <c r="O16" i="41" s="1"/>
  <c r="AQ217" i="34"/>
  <c r="AQ220" i="34"/>
  <c r="AQ206" i="34"/>
  <c r="AQ223" i="34"/>
  <c r="Q226" i="34"/>
  <c r="O228" i="8" s="1"/>
  <c r="O20" i="41" s="1"/>
  <c r="Q225" i="34"/>
  <c r="O227" i="8" s="1"/>
  <c r="O19" i="41" s="1"/>
  <c r="Q216" i="34"/>
  <c r="AQ205" i="34"/>
  <c r="Q224" i="34"/>
  <c r="O226" i="8" s="1"/>
  <c r="O18" i="41" s="1"/>
  <c r="AQ210" i="34"/>
  <c r="AQ218" i="34"/>
  <c r="Q229" i="34"/>
  <c r="O231" i="8" s="1"/>
  <c r="O23" i="41" s="1"/>
  <c r="Q220" i="34"/>
  <c r="O222" i="8" s="1"/>
  <c r="O14" i="41" s="1"/>
  <c r="AQ208" i="34"/>
  <c r="AQ213" i="34"/>
  <c r="AQ227" i="34"/>
  <c r="Q228" i="34"/>
  <c r="O230" i="8" s="1"/>
  <c r="O22" i="41" s="1"/>
  <c r="Q214" i="34"/>
  <c r="O216" i="8" s="1"/>
  <c r="O39" i="40" s="1"/>
  <c r="AQ211" i="34"/>
  <c r="AQ219" i="34"/>
  <c r="Q217" i="34"/>
  <c r="O219" i="8" s="1"/>
  <c r="O11" i="41" s="1"/>
  <c r="Q223" i="34"/>
  <c r="O225" i="8" s="1"/>
  <c r="O17" i="41" s="1"/>
  <c r="AQ224" i="34"/>
  <c r="Q212" i="34"/>
  <c r="O214" i="8" s="1"/>
  <c r="O37" i="40" s="1"/>
  <c r="AQ221" i="34"/>
  <c r="Q209" i="34"/>
  <c r="O211" i="8" s="1"/>
  <c r="O34" i="40" s="1"/>
  <c r="AQ226" i="34"/>
  <c r="Q213" i="34"/>
  <c r="O215" i="8" s="1"/>
  <c r="O38" i="40" s="1"/>
  <c r="AQ207" i="34"/>
  <c r="AQ209" i="34"/>
  <c r="AS227" i="34"/>
  <c r="S228" i="34"/>
  <c r="Q230" i="8" s="1"/>
  <c r="P22" i="41" s="1"/>
  <c r="AS231" i="34"/>
  <c r="S231" i="34"/>
  <c r="Q233" i="8" s="1"/>
  <c r="P25" i="41" s="1"/>
  <c r="AS226" i="34"/>
  <c r="S233" i="34"/>
  <c r="Q235" i="8" s="1"/>
  <c r="P27" i="41" s="1"/>
  <c r="S230" i="34"/>
  <c r="Q232" i="8" s="1"/>
  <c r="P24" i="41" s="1"/>
  <c r="S229" i="34"/>
  <c r="Q231" i="8" s="1"/>
  <c r="P23" i="41" s="1"/>
  <c r="AS230" i="34"/>
  <c r="AS228" i="34"/>
  <c r="AS229" i="34"/>
  <c r="S232" i="34"/>
  <c r="Q234" i="8" s="1"/>
  <c r="P26" i="41" s="1"/>
  <c r="AP229" i="34"/>
  <c r="AV229" i="34" s="1"/>
  <c r="AP232" i="34"/>
  <c r="AV232" i="34" s="1"/>
  <c r="P233" i="34"/>
  <c r="N235" i="8" s="1"/>
  <c r="N27" i="41" s="1"/>
  <c r="P234" i="34"/>
  <c r="N236" i="8" s="1"/>
  <c r="N28" i="41" s="1"/>
  <c r="AP227" i="34"/>
  <c r="AV227" i="34" s="1"/>
  <c r="AP230" i="34"/>
  <c r="AV230" i="34" s="1"/>
  <c r="P232" i="34"/>
  <c r="N234" i="8" s="1"/>
  <c r="N26" i="41" s="1"/>
  <c r="AP231" i="34"/>
  <c r="AV231" i="34" s="1"/>
  <c r="P229" i="34"/>
  <c r="N231" i="8" s="1"/>
  <c r="N23" i="41" s="1"/>
  <c r="AP228" i="34"/>
  <c r="AV228" i="34" s="1"/>
  <c r="P231" i="34"/>
  <c r="N233" i="8" s="1"/>
  <c r="N25" i="41" s="1"/>
  <c r="P230" i="34"/>
  <c r="N232" i="8" s="1"/>
  <c r="N24" i="41" s="1"/>
  <c r="AT232" i="34"/>
  <c r="AT233" i="34"/>
  <c r="AT231" i="34"/>
  <c r="AT229" i="34"/>
  <c r="T230" i="34"/>
  <c r="T234" i="34"/>
  <c r="T233" i="34"/>
  <c r="T232" i="34"/>
  <c r="AT228" i="34"/>
  <c r="T231" i="34"/>
  <c r="T235" i="34"/>
  <c r="AT230" i="34"/>
  <c r="AR233" i="34"/>
  <c r="AR229" i="34"/>
  <c r="AR231" i="34"/>
  <c r="AR232" i="34"/>
  <c r="R236" i="34"/>
  <c r="R231" i="34"/>
  <c r="R232" i="34"/>
  <c r="R233" i="34"/>
  <c r="AR230" i="34"/>
  <c r="R235" i="34"/>
  <c r="R234" i="34"/>
  <c r="AR234" i="34"/>
  <c r="O237" i="34"/>
  <c r="M239" i="8" s="1"/>
  <c r="M31" i="41" s="1"/>
  <c r="O233" i="34"/>
  <c r="M235" i="8" s="1"/>
  <c r="M27" i="41" s="1"/>
  <c r="AO232" i="34"/>
  <c r="AO230" i="34"/>
  <c r="O236" i="34"/>
  <c r="M238" i="8" s="1"/>
  <c r="M30" i="41" s="1"/>
  <c r="AO234" i="34"/>
  <c r="AO231" i="34"/>
  <c r="O234" i="34"/>
  <c r="M236" i="8" s="1"/>
  <c r="M28" i="41" s="1"/>
  <c r="AO233" i="34"/>
  <c r="O232" i="34"/>
  <c r="M234" i="8" s="1"/>
  <c r="M26" i="41" s="1"/>
  <c r="AO235" i="34"/>
  <c r="O235" i="34"/>
  <c r="M237" i="8" s="1"/>
  <c r="M29" i="41" s="1"/>
  <c r="Q236" i="34"/>
  <c r="O238" i="8" s="1"/>
  <c r="O30" i="41" s="1"/>
  <c r="AQ235" i="34"/>
  <c r="Q237" i="34"/>
  <c r="O239" i="8" s="1"/>
  <c r="O31" i="41" s="1"/>
  <c r="AQ236" i="34"/>
  <c r="AQ234" i="34"/>
  <c r="AQ232" i="34"/>
  <c r="Q233" i="34"/>
  <c r="O235" i="8" s="1"/>
  <c r="O27" i="41" s="1"/>
  <c r="AQ231" i="34"/>
  <c r="AQ233" i="34"/>
  <c r="Q234" i="34"/>
  <c r="O236" i="8" s="1"/>
  <c r="O28" i="41" s="1"/>
  <c r="Q235" i="34"/>
  <c r="O237" i="8" s="1"/>
  <c r="O29" i="41" s="1"/>
  <c r="Q238" i="34"/>
  <c r="O240" i="8" s="1"/>
  <c r="O32" i="41" s="1"/>
  <c r="S238" i="34"/>
  <c r="Q240" i="8" s="1"/>
  <c r="P32" i="41" s="1"/>
  <c r="AS236" i="34"/>
  <c r="AS232" i="34"/>
  <c r="S237" i="34"/>
  <c r="Q239" i="8" s="1"/>
  <c r="P31" i="41" s="1"/>
  <c r="AS235" i="34"/>
  <c r="AS237" i="34"/>
  <c r="S236" i="34"/>
  <c r="Q238" i="8" s="1"/>
  <c r="P30" i="41" s="1"/>
  <c r="S239" i="34"/>
  <c r="Q241" i="8" s="1"/>
  <c r="P33" i="41" s="1"/>
  <c r="S234" i="34"/>
  <c r="Q236" i="8" s="1"/>
  <c r="P28" i="41" s="1"/>
  <c r="AS233" i="34"/>
  <c r="AS234" i="34"/>
  <c r="S235" i="34"/>
  <c r="Q237" i="8" s="1"/>
  <c r="P29" i="41" s="1"/>
  <c r="AP236" i="34"/>
  <c r="AV236" i="34" s="1"/>
  <c r="AP238" i="34"/>
  <c r="AV238" i="34" s="1"/>
  <c r="P235" i="34"/>
  <c r="N237" i="8" s="1"/>
  <c r="N29" i="41" s="1"/>
  <c r="P237" i="34"/>
  <c r="N239" i="8" s="1"/>
  <c r="N31" i="41" s="1"/>
  <c r="AP237" i="34"/>
  <c r="AV237" i="34" s="1"/>
  <c r="AP234" i="34"/>
  <c r="AV234" i="34" s="1"/>
  <c r="P238" i="34"/>
  <c r="N240" i="8" s="1"/>
  <c r="N32" i="41" s="1"/>
  <c r="P236" i="34"/>
  <c r="N238" i="8" s="1"/>
  <c r="N30" i="41" s="1"/>
  <c r="AP233" i="34"/>
  <c r="AV233" i="34" s="1"/>
  <c r="P240" i="34"/>
  <c r="N242" i="8" s="1"/>
  <c r="N34" i="41" s="1"/>
  <c r="P239" i="34"/>
  <c r="N241" i="8" s="1"/>
  <c r="N33" i="41" s="1"/>
  <c r="AP235" i="34"/>
  <c r="AV235" i="34" s="1"/>
  <c r="T240" i="34"/>
  <c r="AT237" i="34"/>
  <c r="AT234" i="34"/>
  <c r="AT238" i="34"/>
  <c r="AT235" i="34"/>
  <c r="T239" i="34"/>
  <c r="T237" i="34"/>
  <c r="T241" i="34"/>
  <c r="T238" i="34"/>
  <c r="AT239" i="34"/>
  <c r="T236" i="34"/>
  <c r="AT236" i="34"/>
  <c r="R238" i="34"/>
  <c r="R239" i="34"/>
  <c r="R242" i="34"/>
  <c r="R241" i="34"/>
  <c r="AR239" i="34"/>
  <c r="AR237" i="34"/>
  <c r="R240" i="34"/>
  <c r="R237" i="34"/>
  <c r="AR235" i="34"/>
  <c r="AR238" i="34"/>
  <c r="AR236" i="34"/>
  <c r="AR240" i="34"/>
  <c r="AO236" i="34"/>
  <c r="AO237" i="34"/>
  <c r="O242" i="34"/>
  <c r="M244" i="8" s="1"/>
  <c r="M36" i="41" s="1"/>
  <c r="O238" i="34"/>
  <c r="M240" i="8" s="1"/>
  <c r="M32" i="41" s="1"/>
  <c r="AO238" i="34"/>
  <c r="O241" i="34"/>
  <c r="M243" i="8" s="1"/>
  <c r="M35" i="41" s="1"/>
  <c r="AO240" i="34"/>
  <c r="O240" i="34"/>
  <c r="M242" i="8" s="1"/>
  <c r="M34" i="41" s="1"/>
  <c r="O243" i="34"/>
  <c r="M245" i="8" s="1"/>
  <c r="M37" i="41" s="1"/>
  <c r="AO239" i="34"/>
  <c r="AO241" i="34"/>
  <c r="O239" i="34"/>
  <c r="M241" i="8" s="1"/>
  <c r="M33" i="41" s="1"/>
  <c r="AQ240" i="34"/>
  <c r="AQ242" i="34"/>
  <c r="Q244" i="34"/>
  <c r="O246" i="8" s="1"/>
  <c r="O38" i="41" s="1"/>
  <c r="AQ239" i="34"/>
  <c r="AQ238" i="34"/>
  <c r="Q241" i="34"/>
  <c r="O243" i="8" s="1"/>
  <c r="O35" i="41" s="1"/>
  <c r="AQ237" i="34"/>
  <c r="Q240" i="34"/>
  <c r="O242" i="8" s="1"/>
  <c r="O34" i="41" s="1"/>
  <c r="AQ241" i="34"/>
  <c r="Q242" i="34"/>
  <c r="O244" i="8" s="1"/>
  <c r="O36" i="41" s="1"/>
  <c r="Q243" i="34"/>
  <c r="O245" i="8" s="1"/>
  <c r="O37" i="41" s="1"/>
  <c r="Q239" i="34"/>
  <c r="O241" i="8" s="1"/>
  <c r="O33" i="41" s="1"/>
  <c r="S245" i="34"/>
  <c r="Q247" i="8" s="1"/>
  <c r="P39" i="41" s="1"/>
  <c r="AS241" i="34"/>
  <c r="S243" i="34"/>
  <c r="Q245" i="8" s="1"/>
  <c r="P37" i="41" s="1"/>
  <c r="AS238" i="34"/>
  <c r="S242" i="34"/>
  <c r="Q244" i="8" s="1"/>
  <c r="P36" i="41" s="1"/>
  <c r="S241" i="34"/>
  <c r="Q243" i="8" s="1"/>
  <c r="P35" i="41" s="1"/>
  <c r="S240" i="34"/>
  <c r="Q242" i="8" s="1"/>
  <c r="P34" i="41" s="1"/>
  <c r="AS240" i="34"/>
  <c r="AS239" i="34"/>
  <c r="S244" i="34"/>
  <c r="Q246" i="8" s="1"/>
  <c r="P38" i="41" s="1"/>
  <c r="AS242" i="34"/>
  <c r="AS243" i="34"/>
  <c r="P242" i="34"/>
  <c r="N244" i="8" s="1"/>
  <c r="N36" i="41" s="1"/>
  <c r="P246" i="34"/>
  <c r="N248" i="8" s="1"/>
  <c r="N40" i="41" s="1"/>
  <c r="AP240" i="34"/>
  <c r="AV240" i="34" s="1"/>
  <c r="AP244" i="34"/>
  <c r="AV244" i="34" s="1"/>
  <c r="AP239" i="34"/>
  <c r="AV239" i="34" s="1"/>
  <c r="AP242" i="34"/>
  <c r="AV242" i="34" s="1"/>
  <c r="AP241" i="34"/>
  <c r="AV241" i="34" s="1"/>
  <c r="P244" i="34"/>
  <c r="N246" i="8" s="1"/>
  <c r="N38" i="41" s="1"/>
  <c r="P243" i="34"/>
  <c r="N245" i="8" s="1"/>
  <c r="N37" i="41" s="1"/>
  <c r="P241" i="34"/>
  <c r="N243" i="8" s="1"/>
  <c r="N35" i="41" s="1"/>
  <c r="P245" i="34"/>
  <c r="N247" i="8" s="1"/>
  <c r="N39" i="41" s="1"/>
  <c r="AP243" i="34"/>
  <c r="AV243" i="34" s="1"/>
  <c r="AT243" i="34"/>
  <c r="T247" i="34"/>
  <c r="T244" i="34"/>
  <c r="AT245" i="34"/>
  <c r="T243" i="34"/>
  <c r="AT241" i="34"/>
  <c r="T242" i="34"/>
  <c r="T246" i="34"/>
  <c r="AT240" i="34"/>
  <c r="T245" i="34"/>
  <c r="AT244" i="34"/>
  <c r="AT242" i="34"/>
  <c r="R245" i="34"/>
  <c r="R248" i="34"/>
  <c r="AR245" i="34"/>
  <c r="AR241" i="34"/>
  <c r="AR246" i="34"/>
  <c r="R243" i="34"/>
  <c r="R247" i="34"/>
  <c r="AR242" i="34"/>
  <c r="AR243" i="34"/>
  <c r="AR244" i="34"/>
  <c r="R244" i="34"/>
  <c r="R246" i="34"/>
  <c r="AO245" i="34"/>
  <c r="AO244" i="34"/>
  <c r="O249" i="34"/>
  <c r="M251" i="8" s="1"/>
  <c r="M12" i="42" s="1"/>
  <c r="O245" i="34"/>
  <c r="M247" i="8" s="1"/>
  <c r="M39" i="41" s="1"/>
  <c r="AO243" i="34"/>
  <c r="O248" i="34"/>
  <c r="M250" i="8" s="1"/>
  <c r="M11" i="42" s="1"/>
  <c r="O247" i="34"/>
  <c r="AO246" i="34"/>
  <c r="O244" i="34"/>
  <c r="M246" i="8" s="1"/>
  <c r="M38" i="41" s="1"/>
  <c r="AO242" i="34"/>
  <c r="O246" i="34"/>
  <c r="M248" i="8" s="1"/>
  <c r="M40" i="41" s="1"/>
  <c r="AO247" i="34"/>
  <c r="Q250" i="34"/>
  <c r="O252" i="8" s="1"/>
  <c r="O13" i="42" s="1"/>
  <c r="AQ243" i="34"/>
  <c r="Q247" i="34"/>
  <c r="AQ245" i="34"/>
  <c r="Q249" i="34"/>
  <c r="O251" i="8" s="1"/>
  <c r="O12" i="42" s="1"/>
  <c r="Q246" i="34"/>
  <c r="O248" i="8" s="1"/>
  <c r="O40" i="41" s="1"/>
  <c r="Q245" i="34"/>
  <c r="O247" i="8" s="1"/>
  <c r="O39" i="41" s="1"/>
  <c r="AQ248" i="34"/>
  <c r="Q248" i="34"/>
  <c r="O250" i="8" s="1"/>
  <c r="O11" i="42" s="1"/>
  <c r="AQ244" i="34"/>
  <c r="AQ246" i="34"/>
  <c r="AQ247" i="34"/>
  <c r="S248" i="34"/>
  <c r="Q250" i="8" s="1"/>
  <c r="P11" i="42" s="1"/>
  <c r="S251" i="34"/>
  <c r="Q253" i="8" s="1"/>
  <c r="P14" i="42" s="1"/>
  <c r="AS249" i="34"/>
  <c r="AS244" i="34"/>
  <c r="S250" i="34"/>
  <c r="Q252" i="8" s="1"/>
  <c r="P13" i="42" s="1"/>
  <c r="AS248" i="34"/>
  <c r="AS247" i="34"/>
  <c r="AS245" i="34"/>
  <c r="S246" i="34"/>
  <c r="Q248" i="8" s="1"/>
  <c r="P40" i="41" s="1"/>
  <c r="AS246" i="34"/>
  <c r="S249" i="34"/>
  <c r="Q251" i="8" s="1"/>
  <c r="P12" i="42" s="1"/>
  <c r="S247" i="34"/>
  <c r="AP249" i="34"/>
  <c r="AV249" i="34" s="1"/>
  <c r="AP245" i="34"/>
  <c r="AV245" i="34" s="1"/>
  <c r="AP246" i="34"/>
  <c r="AV246" i="34" s="1"/>
  <c r="AP248" i="34"/>
  <c r="AV248" i="34" s="1"/>
  <c r="P250" i="34"/>
  <c r="N252" i="8" s="1"/>
  <c r="N13" i="42" s="1"/>
  <c r="P249" i="34"/>
  <c r="N251" i="8" s="1"/>
  <c r="N12" i="42" s="1"/>
  <c r="AP247" i="34"/>
  <c r="P251" i="34"/>
  <c r="N253" i="8" s="1"/>
  <c r="N14" i="42" s="1"/>
  <c r="AP250" i="34"/>
  <c r="AV250" i="34" s="1"/>
  <c r="P252" i="34"/>
  <c r="N254" i="8" s="1"/>
  <c r="N15" i="42" s="1"/>
  <c r="P248" i="34"/>
  <c r="N250" i="8" s="1"/>
  <c r="N11" i="42" s="1"/>
  <c r="P247" i="34"/>
  <c r="AT251" i="34"/>
  <c r="T253" i="34"/>
  <c r="T249" i="34"/>
  <c r="T252" i="34"/>
  <c r="AT247" i="34"/>
  <c r="T250" i="34"/>
  <c r="T248" i="34"/>
  <c r="AT249" i="34"/>
  <c r="AT246" i="34"/>
  <c r="AT248" i="34"/>
  <c r="T251" i="34"/>
  <c r="AT250" i="34"/>
  <c r="AR248" i="34"/>
  <c r="R250" i="34"/>
  <c r="AR250" i="34"/>
  <c r="R253" i="34"/>
  <c r="R254" i="34"/>
  <c r="R252" i="34"/>
  <c r="AR249" i="34"/>
  <c r="AR252" i="34"/>
  <c r="R251" i="34"/>
  <c r="AR247" i="34"/>
  <c r="AR251" i="34"/>
  <c r="R249" i="34"/>
  <c r="O253" i="34"/>
  <c r="M255" i="8" s="1"/>
  <c r="M16" i="42" s="1"/>
  <c r="O250" i="34"/>
  <c r="M252" i="8" s="1"/>
  <c r="M13" i="42" s="1"/>
  <c r="AO249" i="34"/>
  <c r="O251" i="34"/>
  <c r="M253" i="8" s="1"/>
  <c r="M14" i="42" s="1"/>
  <c r="O252" i="34"/>
  <c r="M254" i="8" s="1"/>
  <c r="M15" i="42" s="1"/>
  <c r="AO251" i="34"/>
  <c r="AO252" i="34"/>
  <c r="O255" i="34"/>
  <c r="M257" i="8" s="1"/>
  <c r="M18" i="42" s="1"/>
  <c r="O254" i="34"/>
  <c r="M256" i="8" s="1"/>
  <c r="M17" i="42" s="1"/>
  <c r="AO250" i="34"/>
  <c r="AO248" i="34"/>
  <c r="AO253" i="34"/>
  <c r="AQ249" i="34"/>
  <c r="AQ254" i="34"/>
  <c r="AQ252" i="34"/>
  <c r="Q253" i="34"/>
  <c r="O255" i="8" s="1"/>
  <c r="O16" i="42" s="1"/>
  <c r="Q256" i="34"/>
  <c r="O258" i="8" s="1"/>
  <c r="O19" i="42" s="1"/>
  <c r="Q252" i="34"/>
  <c r="O254" i="8" s="1"/>
  <c r="O15" i="42" s="1"/>
  <c r="AQ250" i="34"/>
  <c r="AQ253" i="34"/>
  <c r="Q254" i="34"/>
  <c r="O256" i="8" s="1"/>
  <c r="O17" i="42" s="1"/>
  <c r="Q255" i="34"/>
  <c r="O257" i="8" s="1"/>
  <c r="O18" i="42" s="1"/>
  <c r="AQ251" i="34"/>
  <c r="Q251" i="34"/>
  <c r="O253" i="8" s="1"/>
  <c r="O14" i="42" s="1"/>
  <c r="S256" i="34"/>
  <c r="Q258" i="8" s="1"/>
  <c r="P19" i="42" s="1"/>
  <c r="AS252" i="34"/>
  <c r="S252" i="34"/>
  <c r="Q254" i="8" s="1"/>
  <c r="P15" i="42" s="1"/>
  <c r="AS250" i="34"/>
  <c r="AS254" i="34"/>
  <c r="S254" i="34"/>
  <c r="Q256" i="8" s="1"/>
  <c r="P17" i="42" s="1"/>
  <c r="AS253" i="34"/>
  <c r="S255" i="34"/>
  <c r="Q257" i="8" s="1"/>
  <c r="P18" i="42" s="1"/>
  <c r="S253" i="34"/>
  <c r="Q255" i="8" s="1"/>
  <c r="P16" i="42" s="1"/>
  <c r="S257" i="34"/>
  <c r="Q259" i="8" s="1"/>
  <c r="P20" i="42" s="1"/>
  <c r="AS255" i="34"/>
  <c r="AS251" i="34"/>
  <c r="P256" i="34"/>
  <c r="N258" i="8" s="1"/>
  <c r="N19" i="42" s="1"/>
  <c r="AP254" i="34"/>
  <c r="AV254" i="34" s="1"/>
  <c r="P254" i="34"/>
  <c r="N256" i="8" s="1"/>
  <c r="N17" i="42" s="1"/>
  <c r="P257" i="34"/>
  <c r="N259" i="8" s="1"/>
  <c r="N20" i="42" s="1"/>
  <c r="P255" i="34"/>
  <c r="N257" i="8" s="1"/>
  <c r="N18" i="42" s="1"/>
  <c r="AP255" i="34"/>
  <c r="AV255" i="34" s="1"/>
  <c r="AP251" i="34"/>
  <c r="AV251" i="34" s="1"/>
  <c r="P258" i="34"/>
  <c r="N260" i="8" s="1"/>
  <c r="N21" i="42" s="1"/>
  <c r="AP252" i="34"/>
  <c r="AV252" i="34" s="1"/>
  <c r="AP256" i="34"/>
  <c r="AV256" i="34" s="1"/>
  <c r="AP253" i="34"/>
  <c r="AV253" i="34" s="1"/>
  <c r="P253" i="34"/>
  <c r="N255" i="8" s="1"/>
  <c r="N16" i="42" s="1"/>
  <c r="T256" i="34"/>
  <c r="AT257" i="34"/>
  <c r="T257" i="34"/>
  <c r="T255" i="34"/>
  <c r="T254" i="34"/>
  <c r="T259" i="34"/>
  <c r="AT252" i="34"/>
  <c r="AT255" i="34"/>
  <c r="AT253" i="34"/>
  <c r="AT254" i="34"/>
  <c r="T258" i="34"/>
  <c r="AT256" i="34"/>
  <c r="AR254" i="34"/>
  <c r="AR256" i="34"/>
  <c r="AR255" i="34"/>
  <c r="R256" i="34"/>
  <c r="AR253" i="34"/>
  <c r="R260" i="34"/>
  <c r="R257" i="34"/>
  <c r="AR258" i="34"/>
  <c r="AR257" i="34"/>
  <c r="R258" i="34"/>
  <c r="R255" i="34"/>
  <c r="R259" i="34"/>
  <c r="O257" i="34"/>
  <c r="M259" i="8" s="1"/>
  <c r="M20" i="42" s="1"/>
  <c r="O260" i="34"/>
  <c r="M262" i="8" s="1"/>
  <c r="M23" i="42" s="1"/>
  <c r="AO256" i="34"/>
  <c r="O261" i="34"/>
  <c r="M263" i="8" s="1"/>
  <c r="M24" i="42" s="1"/>
  <c r="AO258" i="34"/>
  <c r="O259" i="34"/>
  <c r="M261" i="8" s="1"/>
  <c r="M22" i="42" s="1"/>
  <c r="AO255" i="34"/>
  <c r="AO259" i="34"/>
  <c r="AO254" i="34"/>
  <c r="O258" i="34"/>
  <c r="M260" i="8" s="1"/>
  <c r="M21" i="42" s="1"/>
  <c r="AO257" i="34"/>
  <c r="O256" i="34"/>
  <c r="M258" i="8" s="1"/>
  <c r="M19" i="42" s="1"/>
  <c r="AQ259" i="34"/>
  <c r="Q261" i="34"/>
  <c r="O263" i="8" s="1"/>
  <c r="O24" i="42" s="1"/>
  <c r="AQ256" i="34"/>
  <c r="Q258" i="34"/>
  <c r="O260" i="8" s="1"/>
  <c r="O21" i="42" s="1"/>
  <c r="Q257" i="34"/>
  <c r="O259" i="8" s="1"/>
  <c r="O20" i="42" s="1"/>
  <c r="Q260" i="34"/>
  <c r="O262" i="8" s="1"/>
  <c r="O23" i="42" s="1"/>
  <c r="AQ260" i="34"/>
  <c r="Q262" i="34"/>
  <c r="O264" i="8" s="1"/>
  <c r="O25" i="42" s="1"/>
  <c r="AQ258" i="34"/>
  <c r="AQ257" i="34"/>
  <c r="AQ255" i="34"/>
  <c r="Q259" i="34"/>
  <c r="O261" i="8" s="1"/>
  <c r="O22" i="42" s="1"/>
  <c r="S263" i="34"/>
  <c r="Q265" i="8" s="1"/>
  <c r="P26" i="42" s="1"/>
  <c r="AS258" i="34"/>
  <c r="S258" i="34"/>
  <c r="Q260" i="8" s="1"/>
  <c r="P21" i="42" s="1"/>
  <c r="AS260" i="34"/>
  <c r="AS261" i="34"/>
  <c r="S259" i="34"/>
  <c r="Q261" i="8" s="1"/>
  <c r="P22" i="42" s="1"/>
  <c r="AS256" i="34"/>
  <c r="S260" i="34"/>
  <c r="Q262" i="8" s="1"/>
  <c r="P23" i="42" s="1"/>
  <c r="S261" i="34"/>
  <c r="Q263" i="8" s="1"/>
  <c r="P24" i="42" s="1"/>
  <c r="AS259" i="34"/>
  <c r="AS257" i="34"/>
  <c r="S262" i="34"/>
  <c r="Q264" i="8" s="1"/>
  <c r="P25" i="42" s="1"/>
  <c r="P261" i="34"/>
  <c r="N263" i="8" s="1"/>
  <c r="N24" i="42" s="1"/>
  <c r="AP259" i="34"/>
  <c r="AV259" i="34" s="1"/>
  <c r="P262" i="34"/>
  <c r="N264" i="8" s="1"/>
  <c r="N25" i="42" s="1"/>
  <c r="AP262" i="34"/>
  <c r="AV262" i="34" s="1"/>
  <c r="P264" i="34"/>
  <c r="N266" i="8" s="1"/>
  <c r="N27" i="42" s="1"/>
  <c r="AP261" i="34"/>
  <c r="AV261" i="34" s="1"/>
  <c r="P263" i="34"/>
  <c r="N265" i="8" s="1"/>
  <c r="N26" i="42" s="1"/>
  <c r="AP258" i="34"/>
  <c r="AV258" i="34" s="1"/>
  <c r="P260" i="34"/>
  <c r="N262" i="8" s="1"/>
  <c r="N23" i="42" s="1"/>
  <c r="AP260" i="34"/>
  <c r="AV260" i="34" s="1"/>
  <c r="AP257" i="34"/>
  <c r="AV257" i="34" s="1"/>
  <c r="P259" i="34"/>
  <c r="N261" i="8" s="1"/>
  <c r="N22" i="42" s="1"/>
  <c r="T260" i="34"/>
  <c r="AT259" i="34"/>
  <c r="T263" i="34"/>
  <c r="AT262" i="34"/>
  <c r="AT263" i="34"/>
  <c r="T264" i="34"/>
  <c r="T265" i="34"/>
  <c r="AT260" i="34"/>
  <c r="T262" i="34"/>
  <c r="AT261" i="34"/>
  <c r="AT258" i="34"/>
  <c r="T261" i="34"/>
  <c r="R262" i="34"/>
  <c r="AR260" i="34"/>
  <c r="AR263" i="34"/>
  <c r="AR261" i="34"/>
  <c r="AR262" i="34"/>
  <c r="AR264" i="34"/>
  <c r="R263" i="34"/>
  <c r="AR259" i="34"/>
  <c r="R265" i="34"/>
  <c r="R266" i="34"/>
  <c r="R264" i="34"/>
  <c r="R261" i="34"/>
  <c r="AO263" i="34"/>
  <c r="O264" i="34"/>
  <c r="M266" i="8" s="1"/>
  <c r="M27" i="42" s="1"/>
  <c r="O263" i="34"/>
  <c r="M265" i="8" s="1"/>
  <c r="M26" i="42" s="1"/>
  <c r="AO265" i="34"/>
  <c r="AO261" i="34"/>
  <c r="O267" i="34"/>
  <c r="M269" i="8" s="1"/>
  <c r="M30" i="42" s="1"/>
  <c r="AO262" i="34"/>
  <c r="O262" i="34"/>
  <c r="M264" i="8" s="1"/>
  <c r="M25" i="42" s="1"/>
  <c r="O266" i="34"/>
  <c r="M268" i="8" s="1"/>
  <c r="M29" i="42" s="1"/>
  <c r="AO260" i="34"/>
  <c r="AO264" i="34"/>
  <c r="O265" i="34"/>
  <c r="M267" i="8" s="1"/>
  <c r="M28" i="42" s="1"/>
  <c r="Q268" i="34"/>
  <c r="O270" i="8" s="1"/>
  <c r="O31" i="42" s="1"/>
  <c r="AQ264" i="34"/>
  <c r="Q266" i="34"/>
  <c r="O268" i="8" s="1"/>
  <c r="O29" i="42" s="1"/>
  <c r="Q267" i="34"/>
  <c r="O269" i="8" s="1"/>
  <c r="O30" i="42" s="1"/>
  <c r="AQ262" i="34"/>
  <c r="AQ261" i="34"/>
  <c r="AQ263" i="34"/>
  <c r="AQ265" i="34"/>
  <c r="AQ266" i="34"/>
  <c r="Q265" i="34"/>
  <c r="O267" i="8" s="1"/>
  <c r="O28" i="42" s="1"/>
  <c r="Q263" i="34"/>
  <c r="O265" i="8" s="1"/>
  <c r="O26" i="42" s="1"/>
  <c r="Q264" i="34"/>
  <c r="O266" i="8" s="1"/>
  <c r="O27" i="42" s="1"/>
  <c r="AS266" i="34"/>
  <c r="S265" i="34"/>
  <c r="Q267" i="8" s="1"/>
  <c r="P28" i="42" s="1"/>
  <c r="S266" i="34"/>
  <c r="Q268" i="8" s="1"/>
  <c r="P29" i="42" s="1"/>
  <c r="AS264" i="34"/>
  <c r="S267" i="34"/>
  <c r="Q269" i="8" s="1"/>
  <c r="P30" i="42" s="1"/>
  <c r="AS265" i="34"/>
  <c r="S268" i="34"/>
  <c r="Q270" i="8" s="1"/>
  <c r="P31" i="42" s="1"/>
  <c r="AS262" i="34"/>
  <c r="AS263" i="34"/>
  <c r="S264" i="34"/>
  <c r="Q266" i="8" s="1"/>
  <c r="P27" i="42" s="1"/>
  <c r="S269" i="34"/>
  <c r="Q271" i="8" s="1"/>
  <c r="P32" i="42" s="1"/>
  <c r="AS267" i="34"/>
  <c r="P268" i="34"/>
  <c r="N270" i="8" s="1"/>
  <c r="N31" i="42" s="1"/>
  <c r="AP265" i="34"/>
  <c r="AV265" i="34" s="1"/>
  <c r="P266" i="34"/>
  <c r="N268" i="8" s="1"/>
  <c r="N29" i="42" s="1"/>
  <c r="AP268" i="34"/>
  <c r="AV268" i="34" s="1"/>
  <c r="AP266" i="34"/>
  <c r="AV266" i="34" s="1"/>
  <c r="P269" i="34"/>
  <c r="N271" i="8" s="1"/>
  <c r="N32" i="42" s="1"/>
  <c r="AP267" i="34"/>
  <c r="AV267" i="34" s="1"/>
  <c r="P270" i="34"/>
  <c r="N272" i="8" s="1"/>
  <c r="N33" i="42" s="1"/>
  <c r="P265" i="34"/>
  <c r="N267" i="8" s="1"/>
  <c r="N28" i="42" s="1"/>
  <c r="AP263" i="34"/>
  <c r="AV263" i="34" s="1"/>
  <c r="P267" i="34"/>
  <c r="N269" i="8" s="1"/>
  <c r="N30" i="42" s="1"/>
  <c r="AP264" i="34"/>
  <c r="AV264" i="34" s="1"/>
  <c r="AT264" i="34"/>
  <c r="T271" i="34"/>
  <c r="AT269" i="34"/>
  <c r="AT265" i="34"/>
  <c r="T267" i="34"/>
  <c r="AT266" i="34"/>
  <c r="AT268" i="34"/>
  <c r="T268" i="34"/>
  <c r="T266" i="34"/>
  <c r="AT267" i="34"/>
  <c r="T270" i="34"/>
  <c r="T269" i="34"/>
  <c r="O268" i="34"/>
  <c r="M270" i="8" s="1"/>
  <c r="M31" i="42" s="1"/>
  <c r="O272" i="34"/>
  <c r="M274" i="8" s="1"/>
  <c r="M35" i="42" s="1"/>
  <c r="AO269" i="34"/>
  <c r="AO266" i="34"/>
  <c r="O271" i="34"/>
  <c r="M273" i="8" s="1"/>
  <c r="M34" i="42" s="1"/>
  <c r="AO270" i="34"/>
  <c r="O269" i="34"/>
  <c r="M271" i="8" s="1"/>
  <c r="M32" i="42" s="1"/>
  <c r="AO267" i="34"/>
  <c r="AO268" i="34"/>
  <c r="AO271" i="34"/>
  <c r="O273" i="34"/>
  <c r="M275" i="8" s="1"/>
  <c r="M36" i="42" s="1"/>
  <c r="O270" i="34"/>
  <c r="M272" i="8" s="1"/>
  <c r="M33" i="42" s="1"/>
  <c r="Q270" i="34"/>
  <c r="O272" i="8" s="1"/>
  <c r="O33" i="42" s="1"/>
  <c r="AQ267" i="34"/>
  <c r="Q273" i="34"/>
  <c r="O275" i="8" s="1"/>
  <c r="O36" i="42" s="1"/>
  <c r="AQ270" i="34"/>
  <c r="Q272" i="34"/>
  <c r="O274" i="8" s="1"/>
  <c r="O35" i="42" s="1"/>
  <c r="Q274" i="34"/>
  <c r="O276" i="8" s="1"/>
  <c r="O37" i="42" s="1"/>
  <c r="AQ272" i="34"/>
  <c r="AQ269" i="34"/>
  <c r="Q271" i="34"/>
  <c r="O273" i="8" s="1"/>
  <c r="O34" i="42" s="1"/>
  <c r="AQ271" i="34"/>
  <c r="Q269" i="34"/>
  <c r="O271" i="8" s="1"/>
  <c r="O32" i="42" s="1"/>
  <c r="AQ268" i="34"/>
  <c r="AS269" i="34"/>
  <c r="S275" i="34"/>
  <c r="Q277" i="8" s="1"/>
  <c r="P38" i="42" s="1"/>
  <c r="S270" i="34"/>
  <c r="Q272" i="8" s="1"/>
  <c r="P33" i="42" s="1"/>
  <c r="S274" i="34"/>
  <c r="Q276" i="8" s="1"/>
  <c r="P37" i="42" s="1"/>
  <c r="S271" i="34"/>
  <c r="Q273" i="8" s="1"/>
  <c r="P34" i="42" s="1"/>
  <c r="AS273" i="34"/>
  <c r="AS271" i="34"/>
  <c r="AS268" i="34"/>
  <c r="S273" i="34"/>
  <c r="Q275" i="8" s="1"/>
  <c r="P36" i="42" s="1"/>
  <c r="S272" i="34"/>
  <c r="Q274" i="8" s="1"/>
  <c r="P35" i="42" s="1"/>
  <c r="AS272" i="34"/>
  <c r="AS270" i="34"/>
  <c r="AP273" i="34"/>
  <c r="AV273" i="34" s="1"/>
  <c r="P271" i="34"/>
  <c r="N273" i="8" s="1"/>
  <c r="N34" i="42" s="1"/>
  <c r="AP272" i="34"/>
  <c r="AV272" i="34" s="1"/>
  <c r="P272" i="34"/>
  <c r="N274" i="8" s="1"/>
  <c r="N35" i="42" s="1"/>
  <c r="AP271" i="34"/>
  <c r="AV271" i="34" s="1"/>
  <c r="P273" i="34"/>
  <c r="N275" i="8" s="1"/>
  <c r="N36" i="42" s="1"/>
  <c r="AP274" i="34"/>
  <c r="AV274" i="34" s="1"/>
  <c r="AP269" i="34"/>
  <c r="AV269" i="34" s="1"/>
  <c r="AP270" i="34"/>
  <c r="AV270" i="34" s="1"/>
  <c r="P274" i="34"/>
  <c r="N276" i="8" s="1"/>
  <c r="N37" i="42" s="1"/>
  <c r="P276" i="34"/>
  <c r="N278" i="8" s="1"/>
  <c r="N39" i="42" s="1"/>
  <c r="P275" i="34"/>
  <c r="N277" i="8" s="1"/>
  <c r="N38" i="42" s="1"/>
  <c r="T273" i="34"/>
  <c r="AT272" i="34"/>
  <c r="AT273" i="34"/>
  <c r="T275" i="34"/>
  <c r="AT270" i="34"/>
  <c r="T276" i="34"/>
  <c r="T277" i="34"/>
  <c r="T272" i="34"/>
  <c r="T274" i="34"/>
  <c r="AT271" i="34"/>
  <c r="AT274" i="34"/>
  <c r="AT275" i="34"/>
  <c r="AO273" i="34"/>
  <c r="AO272" i="34"/>
  <c r="O278" i="34"/>
  <c r="M280" i="8" s="1"/>
  <c r="M11" i="43" s="1"/>
  <c r="AO276" i="34"/>
  <c r="AO274" i="34"/>
  <c r="O277" i="34"/>
  <c r="O274" i="34"/>
  <c r="M276" i="8" s="1"/>
  <c r="M37" i="42" s="1"/>
  <c r="O279" i="34"/>
  <c r="M281" i="8" s="1"/>
  <c r="M12" i="43" s="1"/>
  <c r="AO275" i="34"/>
  <c r="O275" i="34"/>
  <c r="M277" i="8" s="1"/>
  <c r="M38" i="42" s="1"/>
  <c r="AO277" i="34"/>
  <c r="O276" i="34"/>
  <c r="M278" i="8" s="1"/>
  <c r="M39" i="42" s="1"/>
  <c r="AQ275" i="34"/>
  <c r="Q278" i="34"/>
  <c r="O280" i="8" s="1"/>
  <c r="O11" i="43" s="1"/>
  <c r="Q276" i="34"/>
  <c r="O278" i="8" s="1"/>
  <c r="O39" i="42" s="1"/>
  <c r="AQ274" i="34"/>
  <c r="Q279" i="34"/>
  <c r="O281" i="8" s="1"/>
  <c r="O12" i="43" s="1"/>
  <c r="AQ276" i="34"/>
  <c r="Q280" i="34"/>
  <c r="O282" i="8" s="1"/>
  <c r="O13" i="43" s="1"/>
  <c r="AQ273" i="34"/>
  <c r="AQ277" i="34"/>
  <c r="AQ278" i="34"/>
  <c r="Q277" i="34"/>
  <c r="Q275" i="34"/>
  <c r="O277" i="8" s="1"/>
  <c r="O38" i="42" s="1"/>
  <c r="S279" i="34"/>
  <c r="Q281" i="8" s="1"/>
  <c r="P12" i="43" s="1"/>
  <c r="S277" i="34"/>
  <c r="S276" i="34"/>
  <c r="Q278" i="8" s="1"/>
  <c r="P39" i="42" s="1"/>
  <c r="S281" i="34"/>
  <c r="Q283" i="8" s="1"/>
  <c r="P14" i="43" s="1"/>
  <c r="AS277" i="34"/>
  <c r="AS279" i="34"/>
  <c r="AS275" i="34"/>
  <c r="AS274" i="34"/>
  <c r="S278" i="34"/>
  <c r="Q280" i="8" s="1"/>
  <c r="P11" i="43" s="1"/>
  <c r="S280" i="34"/>
  <c r="Q282" i="8" s="1"/>
  <c r="P13" i="43" s="1"/>
  <c r="AS276" i="34"/>
  <c r="AS278" i="34"/>
  <c r="P278" i="34"/>
  <c r="N280" i="8" s="1"/>
  <c r="N11" i="43" s="1"/>
  <c r="AP278" i="34"/>
  <c r="AV278" i="34" s="1"/>
  <c r="AP279" i="34"/>
  <c r="AV279" i="34" s="1"/>
  <c r="P277" i="34"/>
  <c r="P281" i="34"/>
  <c r="N283" i="8" s="1"/>
  <c r="N14" i="43" s="1"/>
  <c r="AP275" i="34"/>
  <c r="AV275" i="34" s="1"/>
  <c r="AP277" i="34"/>
  <c r="AP280" i="34"/>
  <c r="AV280" i="34" s="1"/>
  <c r="P282" i="34"/>
  <c r="N284" i="8" s="1"/>
  <c r="N15" i="43" s="1"/>
  <c r="P280" i="34"/>
  <c r="N282" i="8" s="1"/>
  <c r="N13" i="43" s="1"/>
  <c r="AP276" i="34"/>
  <c r="AV276" i="34" s="1"/>
  <c r="P279" i="34"/>
  <c r="N281" i="8" s="1"/>
  <c r="N12" i="43" s="1"/>
  <c r="T283" i="34"/>
  <c r="AT279" i="34"/>
  <c r="AT281" i="34"/>
  <c r="AT276" i="34"/>
  <c r="AT277" i="34"/>
  <c r="T281" i="34"/>
  <c r="T280" i="34"/>
  <c r="AT278" i="34"/>
  <c r="T282" i="34"/>
  <c r="T279" i="34"/>
  <c r="AT280" i="34"/>
  <c r="T278" i="34"/>
  <c r="R270" i="34"/>
  <c r="AR268" i="34"/>
  <c r="R269" i="34"/>
  <c r="R268" i="34"/>
  <c r="AR266" i="34"/>
  <c r="AR267" i="34"/>
  <c r="AR265" i="34"/>
  <c r="AR270" i="34"/>
  <c r="AR269" i="34"/>
  <c r="R271" i="34"/>
  <c r="R272" i="34"/>
  <c r="R267" i="34"/>
  <c r="AO279" i="34"/>
  <c r="AO278" i="34"/>
  <c r="O280" i="34"/>
  <c r="M282" i="8" s="1"/>
  <c r="M13" i="43" s="1"/>
  <c r="O285" i="34"/>
  <c r="M287" i="8" s="1"/>
  <c r="M18" i="43" s="1"/>
  <c r="AO282" i="34"/>
  <c r="AO283" i="34"/>
  <c r="AO280" i="34"/>
  <c r="AO281" i="34"/>
  <c r="O282" i="34"/>
  <c r="M284" i="8" s="1"/>
  <c r="M15" i="43" s="1"/>
  <c r="O281" i="34"/>
  <c r="M283" i="8" s="1"/>
  <c r="M14" i="43" s="1"/>
  <c r="O284" i="34"/>
  <c r="M286" i="8" s="1"/>
  <c r="M17" i="43" s="1"/>
  <c r="O283" i="34"/>
  <c r="M285" i="8" s="1"/>
  <c r="M16" i="43" s="1"/>
  <c r="AQ284" i="34"/>
  <c r="Q282" i="34"/>
  <c r="O284" i="8" s="1"/>
  <c r="O15" i="43" s="1"/>
  <c r="AQ282" i="34"/>
  <c r="AQ279" i="34"/>
  <c r="Q284" i="34"/>
  <c r="O286" i="8" s="1"/>
  <c r="O17" i="43" s="1"/>
  <c r="Q286" i="34"/>
  <c r="O288" i="8" s="1"/>
  <c r="O19" i="43" s="1"/>
  <c r="AQ283" i="34"/>
  <c r="Q285" i="34"/>
  <c r="O287" i="8" s="1"/>
  <c r="O18" i="43" s="1"/>
  <c r="Q283" i="34"/>
  <c r="O285" i="8" s="1"/>
  <c r="O16" i="43" s="1"/>
  <c r="Q281" i="34"/>
  <c r="O283" i="8" s="1"/>
  <c r="O14" i="43" s="1"/>
  <c r="AQ280" i="34"/>
  <c r="AQ281" i="34"/>
  <c r="AS284" i="34"/>
  <c r="AS285" i="34"/>
  <c r="S282" i="34"/>
  <c r="Q284" i="8" s="1"/>
  <c r="P15" i="43" s="1"/>
  <c r="AS282" i="34"/>
  <c r="AS283" i="34"/>
  <c r="S283" i="34"/>
  <c r="Q285" i="8" s="1"/>
  <c r="P16" i="43" s="1"/>
  <c r="S287" i="34"/>
  <c r="Q289" i="8" s="1"/>
  <c r="P20" i="43" s="1"/>
  <c r="S284" i="34"/>
  <c r="Q286" i="8" s="1"/>
  <c r="P17" i="43" s="1"/>
  <c r="AS280" i="34"/>
  <c r="S285" i="34"/>
  <c r="Q287" i="8" s="1"/>
  <c r="P18" i="43" s="1"/>
  <c r="S286" i="34"/>
  <c r="Q288" i="8" s="1"/>
  <c r="P19" i="43" s="1"/>
  <c r="AS281" i="34"/>
  <c r="AP285" i="34"/>
  <c r="AV285" i="34" s="1"/>
  <c r="AP282" i="34"/>
  <c r="AV282" i="34" s="1"/>
  <c r="AP286" i="34"/>
  <c r="AV286" i="34" s="1"/>
  <c r="AP284" i="34"/>
  <c r="AV284" i="34" s="1"/>
  <c r="P288" i="34"/>
  <c r="N290" i="8" s="1"/>
  <c r="N21" i="43" s="1"/>
  <c r="AP283" i="34"/>
  <c r="AV283" i="34" s="1"/>
  <c r="P286" i="34"/>
  <c r="N288" i="8" s="1"/>
  <c r="N19" i="43" s="1"/>
  <c r="P284" i="34"/>
  <c r="N286" i="8" s="1"/>
  <c r="N17" i="43" s="1"/>
  <c r="P285" i="34"/>
  <c r="N287" i="8" s="1"/>
  <c r="N18" i="43" s="1"/>
  <c r="P287" i="34"/>
  <c r="N289" i="8" s="1"/>
  <c r="N20" i="43" s="1"/>
  <c r="P283" i="34"/>
  <c r="N285" i="8" s="1"/>
  <c r="N16" i="43" s="1"/>
  <c r="AP281" i="34"/>
  <c r="AV281" i="34" s="1"/>
  <c r="T289" i="34"/>
  <c r="T287" i="34"/>
  <c r="AT283" i="34"/>
  <c r="T286" i="34"/>
  <c r="T284" i="34"/>
  <c r="AT284" i="34"/>
  <c r="T288" i="34"/>
  <c r="T285" i="34"/>
  <c r="AT282" i="34"/>
  <c r="AT285" i="34"/>
  <c r="AT287" i="34"/>
  <c r="AT286" i="34"/>
  <c r="R278" i="34"/>
  <c r="AR275" i="34"/>
  <c r="AR271" i="34"/>
  <c r="AR273" i="34"/>
  <c r="R273" i="34"/>
  <c r="AR272" i="34"/>
  <c r="R274" i="34"/>
  <c r="R277" i="34"/>
  <c r="AR276" i="34"/>
  <c r="R276" i="34"/>
  <c r="R275" i="34"/>
  <c r="AR274" i="34"/>
  <c r="AO286" i="34"/>
  <c r="AO289" i="34"/>
  <c r="O291" i="34"/>
  <c r="M293" i="8" s="1"/>
  <c r="M24" i="43" s="1"/>
  <c r="O288" i="34"/>
  <c r="M290" i="8" s="1"/>
  <c r="M21" i="43" s="1"/>
  <c r="AO287" i="34"/>
  <c r="AO285" i="34"/>
  <c r="O286" i="34"/>
  <c r="M288" i="8" s="1"/>
  <c r="M19" i="43" s="1"/>
  <c r="AO284" i="34"/>
  <c r="O289" i="34"/>
  <c r="M291" i="8" s="1"/>
  <c r="M22" i="43" s="1"/>
  <c r="O290" i="34"/>
  <c r="M292" i="8" s="1"/>
  <c r="M23" i="43" s="1"/>
  <c r="O287" i="34"/>
  <c r="M289" i="8" s="1"/>
  <c r="M20" i="43" s="1"/>
  <c r="AO288" i="34"/>
  <c r="AQ290" i="34"/>
  <c r="AQ285" i="34"/>
  <c r="AQ287" i="34"/>
  <c r="AQ286" i="34"/>
  <c r="Q291" i="34"/>
  <c r="O293" i="8" s="1"/>
  <c r="O24" i="43" s="1"/>
  <c r="Q287" i="34"/>
  <c r="O289" i="8" s="1"/>
  <c r="O20" i="43" s="1"/>
  <c r="AQ288" i="34"/>
  <c r="Q289" i="34"/>
  <c r="O291" i="8" s="1"/>
  <c r="O22" i="43" s="1"/>
  <c r="Q290" i="34"/>
  <c r="O292" i="8" s="1"/>
  <c r="O23" i="43" s="1"/>
  <c r="Q292" i="34"/>
  <c r="O294" i="8" s="1"/>
  <c r="O25" i="43" s="1"/>
  <c r="AQ289" i="34"/>
  <c r="Q288" i="34"/>
  <c r="O290" i="8" s="1"/>
  <c r="O21" i="43" s="1"/>
  <c r="AS290" i="34"/>
  <c r="S292" i="34"/>
  <c r="Q294" i="8" s="1"/>
  <c r="P25" i="43" s="1"/>
  <c r="AS286" i="34"/>
  <c r="S293" i="34"/>
  <c r="Q295" i="8" s="1"/>
  <c r="P26" i="43" s="1"/>
  <c r="AS291" i="34"/>
  <c r="AS287" i="34"/>
  <c r="AS289" i="34"/>
  <c r="S290" i="34"/>
  <c r="Q292" i="8" s="1"/>
  <c r="P23" i="43" s="1"/>
  <c r="AS288" i="34"/>
  <c r="S289" i="34"/>
  <c r="Q291" i="8" s="1"/>
  <c r="P22" i="43" s="1"/>
  <c r="S288" i="34"/>
  <c r="Q290" i="8" s="1"/>
  <c r="P21" i="43" s="1"/>
  <c r="S291" i="34"/>
  <c r="Q293" i="8" s="1"/>
  <c r="P24" i="43" s="1"/>
  <c r="AP287" i="34"/>
  <c r="AV287" i="34" s="1"/>
  <c r="P289" i="34"/>
  <c r="N291" i="8" s="1"/>
  <c r="N22" i="43" s="1"/>
  <c r="AP290" i="34"/>
  <c r="AV290" i="34" s="1"/>
  <c r="AP288" i="34"/>
  <c r="AV288" i="34" s="1"/>
  <c r="AP289" i="34"/>
  <c r="AV289" i="34" s="1"/>
  <c r="P292" i="34"/>
  <c r="N294" i="8" s="1"/>
  <c r="N25" i="43" s="1"/>
  <c r="P293" i="34"/>
  <c r="N295" i="8" s="1"/>
  <c r="N26" i="43" s="1"/>
  <c r="P291" i="34"/>
  <c r="N293" i="8" s="1"/>
  <c r="N24" i="43" s="1"/>
  <c r="AP292" i="34"/>
  <c r="AV292" i="34" s="1"/>
  <c r="P290" i="34"/>
  <c r="N292" i="8" s="1"/>
  <c r="N23" i="43" s="1"/>
  <c r="AP291" i="34"/>
  <c r="AV291" i="34" s="1"/>
  <c r="P294" i="34"/>
  <c r="N296" i="8" s="1"/>
  <c r="N27" i="43" s="1"/>
  <c r="AT288" i="34"/>
  <c r="T293" i="34"/>
  <c r="AT292" i="34"/>
  <c r="T291" i="34"/>
  <c r="T295" i="34"/>
  <c r="AT291" i="34"/>
  <c r="AT290" i="34"/>
  <c r="T294" i="34"/>
  <c r="AT289" i="34"/>
  <c r="T290" i="34"/>
  <c r="T292" i="34"/>
  <c r="AT293" i="34"/>
  <c r="AR281" i="34"/>
  <c r="R279" i="34"/>
  <c r="R282" i="34"/>
  <c r="R280" i="34"/>
  <c r="AR280" i="34"/>
  <c r="AR282" i="34"/>
  <c r="R284" i="34"/>
  <c r="AR278" i="34"/>
  <c r="R281" i="34"/>
  <c r="R283" i="34"/>
  <c r="AR277" i="34"/>
  <c r="AR279" i="34"/>
  <c r="O294" i="34"/>
  <c r="M296" i="8" s="1"/>
  <c r="M27" i="43" s="1"/>
  <c r="AO291" i="34"/>
  <c r="AO294" i="34"/>
  <c r="O292" i="34"/>
  <c r="M294" i="8" s="1"/>
  <c r="M25" i="43" s="1"/>
  <c r="AO292" i="34"/>
  <c r="O295" i="34"/>
  <c r="M297" i="8" s="1"/>
  <c r="M28" i="43" s="1"/>
  <c r="AO293" i="34"/>
  <c r="O293" i="34"/>
  <c r="M295" i="8" s="1"/>
  <c r="M26" i="43" s="1"/>
  <c r="AO290" i="34"/>
  <c r="O296" i="34"/>
  <c r="M298" i="8" s="1"/>
  <c r="M29" i="43" s="1"/>
  <c r="AQ291" i="34"/>
  <c r="Q295" i="34"/>
  <c r="O297" i="8" s="1"/>
  <c r="O28" i="43" s="1"/>
  <c r="Q293" i="34"/>
  <c r="O295" i="8" s="1"/>
  <c r="O26" i="43" s="1"/>
  <c r="AQ292" i="34"/>
  <c r="AQ294" i="34"/>
  <c r="AQ295" i="34"/>
  <c r="Q294" i="34"/>
  <c r="O296" i="8" s="1"/>
  <c r="O27" i="43" s="1"/>
  <c r="Q296" i="34"/>
  <c r="O298" i="8" s="1"/>
  <c r="O29" i="43" s="1"/>
  <c r="AQ293" i="34"/>
  <c r="Q297" i="34"/>
  <c r="O299" i="8" s="1"/>
  <c r="O30" i="43" s="1"/>
  <c r="S298" i="34"/>
  <c r="Q300" i="8" s="1"/>
  <c r="P31" i="43" s="1"/>
  <c r="S296" i="34"/>
  <c r="Q298" i="8" s="1"/>
  <c r="P29" i="43" s="1"/>
  <c r="S294" i="34"/>
  <c r="Q296" i="8" s="1"/>
  <c r="P27" i="43" s="1"/>
  <c r="AS294" i="34"/>
  <c r="AS296" i="34"/>
  <c r="AS295" i="34"/>
  <c r="S297" i="34"/>
  <c r="Q299" i="8" s="1"/>
  <c r="P30" i="43" s="1"/>
  <c r="AS293" i="34"/>
  <c r="S295" i="34"/>
  <c r="Q297" i="8" s="1"/>
  <c r="P28" i="43" s="1"/>
  <c r="AS292" i="34"/>
  <c r="AP296" i="34"/>
  <c r="AV296" i="34" s="1"/>
  <c r="AP293" i="34"/>
  <c r="AV293" i="34" s="1"/>
  <c r="P295" i="34"/>
  <c r="N297" i="8" s="1"/>
  <c r="N28" i="43" s="1"/>
  <c r="P296" i="34"/>
  <c r="N298" i="8" s="1"/>
  <c r="N29" i="43" s="1"/>
  <c r="P299" i="34"/>
  <c r="N301" i="8" s="1"/>
  <c r="N32" i="43" s="1"/>
  <c r="AP297" i="34"/>
  <c r="AV297" i="34" s="1"/>
  <c r="P298" i="34"/>
  <c r="N300" i="8" s="1"/>
  <c r="N31" i="43" s="1"/>
  <c r="AP295" i="34"/>
  <c r="AV295" i="34" s="1"/>
  <c r="AP294" i="34"/>
  <c r="AV294" i="34" s="1"/>
  <c r="P297" i="34"/>
  <c r="N299" i="8" s="1"/>
  <c r="N30" i="43" s="1"/>
  <c r="AT297" i="34"/>
  <c r="AT296" i="34"/>
  <c r="T300" i="34"/>
  <c r="AT294" i="34"/>
  <c r="T296" i="34"/>
  <c r="T298" i="34"/>
  <c r="AT298" i="34"/>
  <c r="T297" i="34"/>
  <c r="T299" i="34"/>
  <c r="AT295" i="34"/>
  <c r="R285" i="34"/>
  <c r="AR283" i="34"/>
  <c r="AR285" i="34"/>
  <c r="R290" i="34"/>
  <c r="AR284" i="34"/>
  <c r="R288" i="34"/>
  <c r="AR286" i="34"/>
  <c r="R287" i="34"/>
  <c r="AR288" i="34"/>
  <c r="AR287" i="34"/>
  <c r="R289" i="34"/>
  <c r="R286" i="34"/>
  <c r="O298" i="34"/>
  <c r="M300" i="8" s="1"/>
  <c r="M31" i="43" s="1"/>
  <c r="O300" i="34"/>
  <c r="M302" i="8" s="1"/>
  <c r="M33" i="43" s="1"/>
  <c r="AO297" i="34"/>
  <c r="O297" i="34"/>
  <c r="M299" i="8" s="1"/>
  <c r="M30" i="43" s="1"/>
  <c r="AO298" i="34"/>
  <c r="O301" i="34"/>
  <c r="M303" i="8" s="1"/>
  <c r="M34" i="43" s="1"/>
  <c r="AO299" i="34"/>
  <c r="AO295" i="34"/>
  <c r="AO296" i="34"/>
  <c r="O299" i="34"/>
  <c r="M301" i="8" s="1"/>
  <c r="M32" i="43" s="1"/>
  <c r="AQ297" i="34"/>
  <c r="Q298" i="34"/>
  <c r="O300" i="8" s="1"/>
  <c r="O31" i="43" s="1"/>
  <c r="AQ298" i="34"/>
  <c r="AQ300" i="34"/>
  <c r="Q302" i="34"/>
  <c r="O304" i="8" s="1"/>
  <c r="O35" i="43" s="1"/>
  <c r="Q300" i="34"/>
  <c r="O302" i="8" s="1"/>
  <c r="O33" i="43" s="1"/>
  <c r="Q299" i="34"/>
  <c r="O301" i="8" s="1"/>
  <c r="O32" i="43" s="1"/>
  <c r="AQ296" i="34"/>
  <c r="Q301" i="34"/>
  <c r="O303" i="8" s="1"/>
  <c r="O34" i="43" s="1"/>
  <c r="AQ299" i="34"/>
  <c r="AS300" i="34"/>
  <c r="S303" i="34"/>
  <c r="Q305" i="8" s="1"/>
  <c r="P36" i="43" s="1"/>
  <c r="AS301" i="34"/>
  <c r="S301" i="34"/>
  <c r="Q303" i="8" s="1"/>
  <c r="P34" i="43" s="1"/>
  <c r="AS297" i="34"/>
  <c r="S302" i="34"/>
  <c r="Q304" i="8" s="1"/>
  <c r="P35" i="43" s="1"/>
  <c r="AS298" i="34"/>
  <c r="S300" i="34"/>
  <c r="Q302" i="8" s="1"/>
  <c r="P33" i="43" s="1"/>
  <c r="S299" i="34"/>
  <c r="Q301" i="8" s="1"/>
  <c r="P32" i="43" s="1"/>
  <c r="AS299" i="34"/>
  <c r="P304" i="34"/>
  <c r="N306" i="8" s="1"/>
  <c r="N37" i="43" s="1"/>
  <c r="P302" i="34"/>
  <c r="N304" i="8" s="1"/>
  <c r="N35" i="43" s="1"/>
  <c r="AP302" i="34"/>
  <c r="AV302" i="34" s="1"/>
  <c r="AP298" i="34"/>
  <c r="AV298" i="34" s="1"/>
  <c r="AP300" i="34"/>
  <c r="AV300" i="34" s="1"/>
  <c r="P301" i="34"/>
  <c r="N303" i="8" s="1"/>
  <c r="N34" i="43" s="1"/>
  <c r="P303" i="34"/>
  <c r="N305" i="8" s="1"/>
  <c r="N36" i="43" s="1"/>
  <c r="P300" i="34"/>
  <c r="N302" i="8" s="1"/>
  <c r="N33" i="43" s="1"/>
  <c r="AP299" i="34"/>
  <c r="AV299" i="34" s="1"/>
  <c r="AP301" i="34"/>
  <c r="AV301" i="34" s="1"/>
  <c r="T301" i="34"/>
  <c r="T304" i="34"/>
  <c r="AT303" i="34"/>
  <c r="AT299" i="34"/>
  <c r="AT301" i="34"/>
  <c r="T302" i="34"/>
  <c r="T305" i="34"/>
  <c r="AT302" i="34"/>
  <c r="AT300" i="34"/>
  <c r="T303" i="34"/>
  <c r="AO301" i="34"/>
  <c r="AO302" i="34"/>
  <c r="O302" i="34"/>
  <c r="M304" i="8" s="1"/>
  <c r="M35" i="43" s="1"/>
  <c r="O307" i="34"/>
  <c r="M309" i="8" s="1"/>
  <c r="M40" i="43" s="1"/>
  <c r="O305" i="34"/>
  <c r="M307" i="8" s="1"/>
  <c r="M38" i="43" s="1"/>
  <c r="O303" i="34"/>
  <c r="M305" i="8" s="1"/>
  <c r="M36" i="43" s="1"/>
  <c r="AO300" i="34"/>
  <c r="AO305" i="34"/>
  <c r="AO303" i="34"/>
  <c r="O304" i="34"/>
  <c r="M306" i="8" s="1"/>
  <c r="M37" i="43" s="1"/>
  <c r="O306" i="34"/>
  <c r="M308" i="8" s="1"/>
  <c r="M39" i="43" s="1"/>
  <c r="AO304" i="34"/>
  <c r="AQ302" i="34"/>
  <c r="AQ304" i="34"/>
  <c r="Q307" i="34"/>
  <c r="O309" i="8" s="1"/>
  <c r="O40" i="43" s="1"/>
  <c r="Q308" i="34"/>
  <c r="AQ301" i="34"/>
  <c r="AQ303" i="34"/>
  <c r="Q304" i="34"/>
  <c r="O306" i="8" s="1"/>
  <c r="O37" i="43" s="1"/>
  <c r="AQ305" i="34"/>
  <c r="Q303" i="34"/>
  <c r="O305" i="8" s="1"/>
  <c r="O36" i="43" s="1"/>
  <c r="AQ306" i="34"/>
  <c r="Q306" i="34"/>
  <c r="O308" i="8" s="1"/>
  <c r="O39" i="43" s="1"/>
  <c r="Q305" i="34"/>
  <c r="O307" i="8" s="1"/>
  <c r="O38" i="43" s="1"/>
  <c r="AS307" i="34"/>
  <c r="AS306" i="34"/>
  <c r="AS303" i="34"/>
  <c r="S304" i="34"/>
  <c r="Q306" i="8" s="1"/>
  <c r="P37" i="43" s="1"/>
  <c r="S309" i="34"/>
  <c r="Q311" i="8" s="1"/>
  <c r="P11" i="44" s="1"/>
  <c r="AS305" i="34"/>
  <c r="AS302" i="34"/>
  <c r="S306" i="34"/>
  <c r="Q308" i="8" s="1"/>
  <c r="P39" i="43" s="1"/>
  <c r="S307" i="34"/>
  <c r="Q309" i="8" s="1"/>
  <c r="P40" i="43" s="1"/>
  <c r="S308" i="34"/>
  <c r="S305" i="34"/>
  <c r="Q307" i="8" s="1"/>
  <c r="P38" i="43" s="1"/>
  <c r="AS304" i="34"/>
  <c r="AP303" i="34"/>
  <c r="AV303" i="34" s="1"/>
  <c r="P306" i="34"/>
  <c r="N308" i="8" s="1"/>
  <c r="N39" i="43" s="1"/>
  <c r="P305" i="34"/>
  <c r="N307" i="8" s="1"/>
  <c r="N38" i="43" s="1"/>
  <c r="AP306" i="34"/>
  <c r="AV306" i="34" s="1"/>
  <c r="P308" i="34"/>
  <c r="P307" i="34"/>
  <c r="N309" i="8" s="1"/>
  <c r="N40" i="43" s="1"/>
  <c r="AP305" i="34"/>
  <c r="AV305" i="34" s="1"/>
  <c r="AP304" i="34"/>
  <c r="AV304" i="34" s="1"/>
  <c r="AP308" i="34"/>
  <c r="AP307" i="34"/>
  <c r="AV307" i="34" s="1"/>
  <c r="P309" i="34"/>
  <c r="N311" i="8" s="1"/>
  <c r="N11" i="44" s="1"/>
  <c r="P310" i="34"/>
  <c r="N312" i="8" s="1"/>
  <c r="N12" i="44" s="1"/>
  <c r="AT308" i="34"/>
  <c r="AT309" i="34"/>
  <c r="T306" i="34"/>
  <c r="T308" i="34"/>
  <c r="AT304" i="34"/>
  <c r="T309" i="34"/>
  <c r="AT307" i="34"/>
  <c r="AT306" i="34"/>
  <c r="T311" i="34"/>
  <c r="T310" i="34"/>
  <c r="T307" i="34"/>
  <c r="AT305" i="34"/>
  <c r="AO311" i="34"/>
  <c r="AO308" i="34"/>
  <c r="O311" i="34"/>
  <c r="M313" i="8" s="1"/>
  <c r="M13" i="44" s="1"/>
  <c r="O308" i="34"/>
  <c r="O310" i="34"/>
  <c r="M312" i="8" s="1"/>
  <c r="M12" i="44" s="1"/>
  <c r="AO310" i="34"/>
  <c r="AO307" i="34"/>
  <c r="O313" i="34"/>
  <c r="M315" i="8" s="1"/>
  <c r="M15" i="44" s="1"/>
  <c r="O309" i="34"/>
  <c r="M311" i="8" s="1"/>
  <c r="M11" i="44" s="1"/>
  <c r="AO309" i="34"/>
  <c r="AO306" i="34"/>
  <c r="O312" i="34"/>
  <c r="M314" i="8" s="1"/>
  <c r="M14" i="44" s="1"/>
  <c r="AQ307" i="34"/>
  <c r="Q311" i="34"/>
  <c r="O313" i="8" s="1"/>
  <c r="O13" i="44" s="1"/>
  <c r="Q313" i="34"/>
  <c r="O315" i="8" s="1"/>
  <c r="O15" i="44" s="1"/>
  <c r="AQ312" i="34"/>
  <c r="Q312" i="34"/>
  <c r="O314" i="8" s="1"/>
  <c r="O14" i="44" s="1"/>
  <c r="AQ308" i="34"/>
  <c r="Q309" i="34"/>
  <c r="O311" i="8" s="1"/>
  <c r="O11" i="44" s="1"/>
  <c r="AQ310" i="34"/>
  <c r="Q314" i="34"/>
  <c r="O316" i="8" s="1"/>
  <c r="O16" i="44" s="1"/>
  <c r="AQ311" i="34"/>
  <c r="Q310" i="34"/>
  <c r="O312" i="8" s="1"/>
  <c r="O12" i="44" s="1"/>
  <c r="AQ309" i="34"/>
  <c r="S310" i="34"/>
  <c r="Q312" i="8" s="1"/>
  <c r="P12" i="44" s="1"/>
  <c r="AS313" i="34"/>
  <c r="AS311" i="34"/>
  <c r="S311" i="34"/>
  <c r="Q313" i="8" s="1"/>
  <c r="P13" i="44" s="1"/>
  <c r="S315" i="34"/>
  <c r="Q317" i="8" s="1"/>
  <c r="P17" i="44" s="1"/>
  <c r="S314" i="34"/>
  <c r="Q316" i="8" s="1"/>
  <c r="P16" i="44" s="1"/>
  <c r="S313" i="34"/>
  <c r="Q315" i="8" s="1"/>
  <c r="P15" i="44" s="1"/>
  <c r="AS312" i="34"/>
  <c r="AS310" i="34"/>
  <c r="S312" i="34"/>
  <c r="Q314" i="8" s="1"/>
  <c r="P14" i="44" s="1"/>
  <c r="AS309" i="34"/>
  <c r="AS308" i="34"/>
  <c r="AP313" i="34"/>
  <c r="AV313" i="34" s="1"/>
  <c r="AP310" i="34"/>
  <c r="AV310" i="34" s="1"/>
  <c r="P313" i="34"/>
  <c r="N315" i="8" s="1"/>
  <c r="N15" i="44" s="1"/>
  <c r="AP309" i="34"/>
  <c r="AV309" i="34" s="1"/>
  <c r="P316" i="34"/>
  <c r="N318" i="8" s="1"/>
  <c r="N18" i="44" s="1"/>
  <c r="AP314" i="34"/>
  <c r="AV314" i="34" s="1"/>
  <c r="P311" i="34"/>
  <c r="N313" i="8" s="1"/>
  <c r="N13" i="44" s="1"/>
  <c r="P314" i="34"/>
  <c r="N316" i="8" s="1"/>
  <c r="N16" i="44" s="1"/>
  <c r="AP312" i="34"/>
  <c r="AV312" i="34" s="1"/>
  <c r="P312" i="34"/>
  <c r="N314" i="8" s="1"/>
  <c r="N14" i="44" s="1"/>
  <c r="AP311" i="34"/>
  <c r="AV311" i="34" s="1"/>
  <c r="P315" i="34"/>
  <c r="N317" i="8" s="1"/>
  <c r="N17" i="44" s="1"/>
  <c r="AT315" i="34"/>
  <c r="T313" i="34"/>
  <c r="AT314" i="34"/>
  <c r="T316" i="34"/>
  <c r="T314" i="34"/>
  <c r="AT310" i="34"/>
  <c r="AT311" i="34"/>
  <c r="T315" i="34"/>
  <c r="AT313" i="34"/>
  <c r="T317" i="34"/>
  <c r="T312" i="34"/>
  <c r="AT312" i="34"/>
  <c r="O316" i="34"/>
  <c r="M318" i="8" s="1"/>
  <c r="M18" i="44" s="1"/>
  <c r="AO317" i="34"/>
  <c r="O319" i="34"/>
  <c r="M321" i="8" s="1"/>
  <c r="M21" i="44" s="1"/>
  <c r="O317" i="34"/>
  <c r="M319" i="8" s="1"/>
  <c r="M19" i="44" s="1"/>
  <c r="AO316" i="34"/>
  <c r="O318" i="34"/>
  <c r="M320" i="8" s="1"/>
  <c r="M20" i="44" s="1"/>
  <c r="AO314" i="34"/>
  <c r="AO313" i="34"/>
  <c r="AO315" i="34"/>
  <c r="AO312" i="34"/>
  <c r="O314" i="34"/>
  <c r="M316" i="8" s="1"/>
  <c r="M16" i="44" s="1"/>
  <c r="O315" i="34"/>
  <c r="M317" i="8" s="1"/>
  <c r="M17" i="44" s="1"/>
  <c r="AQ313" i="34"/>
  <c r="Q316" i="34"/>
  <c r="O318" i="8" s="1"/>
  <c r="O18" i="44" s="1"/>
  <c r="Q320" i="34"/>
  <c r="O322" i="8" s="1"/>
  <c r="O22" i="44" s="1"/>
  <c r="AQ315" i="34"/>
  <c r="Q319" i="34"/>
  <c r="O321" i="8" s="1"/>
  <c r="O21" i="44" s="1"/>
  <c r="Q318" i="34"/>
  <c r="O320" i="8" s="1"/>
  <c r="O20" i="44" s="1"/>
  <c r="Q317" i="34"/>
  <c r="O319" i="8" s="1"/>
  <c r="O19" i="44" s="1"/>
  <c r="AQ317" i="34"/>
  <c r="Q315" i="34"/>
  <c r="O317" i="8" s="1"/>
  <c r="O17" i="44" s="1"/>
  <c r="AQ318" i="34"/>
  <c r="AQ314" i="34"/>
  <c r="AQ316" i="34"/>
  <c r="S319" i="34"/>
  <c r="Q321" i="8" s="1"/>
  <c r="P21" i="44" s="1"/>
  <c r="AS316" i="34"/>
  <c r="S317" i="34"/>
  <c r="Q319" i="8" s="1"/>
  <c r="P19" i="44" s="1"/>
  <c r="AS317" i="34"/>
  <c r="S320" i="34"/>
  <c r="Q322" i="8" s="1"/>
  <c r="P22" i="44" s="1"/>
  <c r="S321" i="34"/>
  <c r="Q323" i="8" s="1"/>
  <c r="P23" i="44" s="1"/>
  <c r="AS315" i="34"/>
  <c r="AS318" i="34"/>
  <c r="AS319" i="34"/>
  <c r="S316" i="34"/>
  <c r="Q318" i="8" s="1"/>
  <c r="P18" i="44" s="1"/>
  <c r="AS314" i="34"/>
  <c r="S318" i="34"/>
  <c r="Q320" i="8" s="1"/>
  <c r="P20" i="44" s="1"/>
  <c r="AP315" i="34"/>
  <c r="AV315" i="34" s="1"/>
  <c r="AP320" i="34"/>
  <c r="AV320" i="34" s="1"/>
  <c r="P318" i="34"/>
  <c r="N320" i="8" s="1"/>
  <c r="N20" i="44" s="1"/>
  <c r="P322" i="34"/>
  <c r="N324" i="8" s="1"/>
  <c r="N24" i="44" s="1"/>
  <c r="P321" i="34"/>
  <c r="N323" i="8" s="1"/>
  <c r="N23" i="44" s="1"/>
  <c r="AP319" i="34"/>
  <c r="AV319" i="34" s="1"/>
  <c r="P320" i="34"/>
  <c r="N322" i="8" s="1"/>
  <c r="N22" i="44" s="1"/>
  <c r="P317" i="34"/>
  <c r="N319" i="8" s="1"/>
  <c r="N19" i="44" s="1"/>
  <c r="P319" i="34"/>
  <c r="N321" i="8" s="1"/>
  <c r="N21" i="44" s="1"/>
  <c r="AP318" i="34"/>
  <c r="AV318" i="34" s="1"/>
  <c r="AP317" i="34"/>
  <c r="AV317" i="34" s="1"/>
  <c r="AP316" i="34"/>
  <c r="AV316" i="34" s="1"/>
  <c r="T321" i="34"/>
  <c r="AT319" i="34"/>
  <c r="T319" i="34"/>
  <c r="T322" i="34"/>
  <c r="AT317" i="34"/>
  <c r="AT316" i="34"/>
  <c r="T320" i="34"/>
  <c r="AT318" i="34"/>
  <c r="T323" i="34"/>
  <c r="AT320" i="34"/>
  <c r="AT321" i="34"/>
  <c r="T318" i="34"/>
  <c r="AR300" i="34"/>
  <c r="AR304" i="34"/>
  <c r="AR301" i="34"/>
  <c r="AR290" i="34"/>
  <c r="AR302" i="34"/>
  <c r="AR298" i="34"/>
  <c r="R302" i="34"/>
  <c r="R295" i="34"/>
  <c r="R299" i="34"/>
  <c r="AR293" i="34"/>
  <c r="R303" i="34"/>
  <c r="R297" i="34"/>
  <c r="AR292" i="34"/>
  <c r="R298" i="34"/>
  <c r="AR289" i="34"/>
  <c r="AR295" i="34"/>
  <c r="AR296" i="34"/>
  <c r="R294" i="34"/>
  <c r="R292" i="34"/>
  <c r="AR291" i="34"/>
  <c r="R300" i="34"/>
  <c r="R293" i="34"/>
  <c r="R304" i="34"/>
  <c r="AR294" i="34"/>
  <c r="R301" i="34"/>
  <c r="R296" i="34"/>
  <c r="R305" i="34"/>
  <c r="R291" i="34"/>
  <c r="AR303" i="34"/>
  <c r="AR297" i="34"/>
  <c r="R306" i="34"/>
  <c r="AR299" i="34"/>
  <c r="AO319" i="34"/>
  <c r="O323" i="34"/>
  <c r="M325" i="8" s="1"/>
  <c r="M25" i="44" s="1"/>
  <c r="O320" i="34"/>
  <c r="M322" i="8" s="1"/>
  <c r="M22" i="44" s="1"/>
  <c r="O321" i="34"/>
  <c r="M323" i="8" s="1"/>
  <c r="M23" i="44" s="1"/>
  <c r="AO318" i="34"/>
  <c r="O325" i="34"/>
  <c r="M327" i="8" s="1"/>
  <c r="M27" i="44" s="1"/>
  <c r="AO320" i="34"/>
  <c r="O324" i="34"/>
  <c r="M326" i="8" s="1"/>
  <c r="M26" i="44" s="1"/>
  <c r="AO323" i="34"/>
  <c r="AO322" i="34"/>
  <c r="AO321" i="34"/>
  <c r="O322" i="34"/>
  <c r="M324" i="8" s="1"/>
  <c r="M24" i="44" s="1"/>
  <c r="Q321" i="34"/>
  <c r="O323" i="8" s="1"/>
  <c r="O23" i="44" s="1"/>
  <c r="Q324" i="34"/>
  <c r="O326" i="8" s="1"/>
  <c r="O26" i="44" s="1"/>
  <c r="AQ323" i="34"/>
  <c r="AQ324" i="34"/>
  <c r="Q322" i="34"/>
  <c r="O324" i="8" s="1"/>
  <c r="O24" i="44" s="1"/>
  <c r="AQ322" i="34"/>
  <c r="AQ320" i="34"/>
  <c r="AQ321" i="34"/>
  <c r="Q326" i="34"/>
  <c r="O328" i="8" s="1"/>
  <c r="O28" i="44" s="1"/>
  <c r="Q323" i="34"/>
  <c r="O325" i="8" s="1"/>
  <c r="O25" i="44" s="1"/>
  <c r="AQ319" i="34"/>
  <c r="Q325" i="34"/>
  <c r="O327" i="8" s="1"/>
  <c r="O27" i="44" s="1"/>
  <c r="AS321" i="34"/>
  <c r="AS322" i="34"/>
  <c r="AS325" i="34"/>
  <c r="S322" i="34"/>
  <c r="Q324" i="8" s="1"/>
  <c r="P24" i="44" s="1"/>
  <c r="S326" i="34"/>
  <c r="Q328" i="8" s="1"/>
  <c r="P28" i="44" s="1"/>
  <c r="S325" i="34"/>
  <c r="Q327" i="8" s="1"/>
  <c r="P27" i="44" s="1"/>
  <c r="S323" i="34"/>
  <c r="Q325" i="8" s="1"/>
  <c r="P25" i="44" s="1"/>
  <c r="AS323" i="34"/>
  <c r="S324" i="34"/>
  <c r="Q326" i="8" s="1"/>
  <c r="P26" i="44" s="1"/>
  <c r="AS324" i="34"/>
  <c r="AS320" i="34"/>
  <c r="S327" i="34"/>
  <c r="Q329" i="8" s="1"/>
  <c r="P29" i="44" s="1"/>
  <c r="AP321" i="34"/>
  <c r="AV321" i="34" s="1"/>
  <c r="AP326" i="34"/>
  <c r="AV326" i="34" s="1"/>
  <c r="AP323" i="34"/>
  <c r="AV323" i="34" s="1"/>
  <c r="P324" i="34"/>
  <c r="N326" i="8" s="1"/>
  <c r="N26" i="44" s="1"/>
  <c r="AP322" i="34"/>
  <c r="AV322" i="34" s="1"/>
  <c r="P323" i="34"/>
  <c r="N325" i="8" s="1"/>
  <c r="N25" i="44" s="1"/>
  <c r="P325" i="34"/>
  <c r="N327" i="8" s="1"/>
  <c r="N27" i="44" s="1"/>
  <c r="AP325" i="34"/>
  <c r="AV325" i="34" s="1"/>
  <c r="AP324" i="34"/>
  <c r="AV324" i="34" s="1"/>
  <c r="P326" i="34"/>
  <c r="N328" i="8" s="1"/>
  <c r="N28" i="44" s="1"/>
  <c r="P327" i="34"/>
  <c r="N329" i="8" s="1"/>
  <c r="N29" i="44" s="1"/>
  <c r="P328" i="34"/>
  <c r="N330" i="8" s="1"/>
  <c r="N30" i="44" s="1"/>
  <c r="AT325" i="34"/>
  <c r="T329" i="34"/>
  <c r="AT327" i="34"/>
  <c r="AT322" i="34"/>
  <c r="T327" i="34"/>
  <c r="AT323" i="34"/>
  <c r="AT326" i="34"/>
  <c r="T325" i="34"/>
  <c r="T324" i="34"/>
  <c r="W324" i="34" s="1"/>
  <c r="T328" i="34"/>
  <c r="T326" i="34"/>
  <c r="AT324" i="34"/>
  <c r="R312" i="34"/>
  <c r="AR305" i="34"/>
  <c r="R307" i="34"/>
  <c r="AR310" i="34"/>
  <c r="AR308" i="34"/>
  <c r="AR307" i="34"/>
  <c r="R311" i="34"/>
  <c r="AR306" i="34"/>
  <c r="R308" i="34"/>
  <c r="R310" i="34"/>
  <c r="AR309" i="34"/>
  <c r="R309" i="34"/>
  <c r="AO325" i="34"/>
  <c r="O328" i="34"/>
  <c r="M330" i="8" s="1"/>
  <c r="M30" i="44" s="1"/>
  <c r="AO327" i="34"/>
  <c r="AO326" i="34"/>
  <c r="O329" i="34"/>
  <c r="M331" i="8" s="1"/>
  <c r="M31" i="44" s="1"/>
  <c r="AO328" i="34"/>
  <c r="O326" i="34"/>
  <c r="M328" i="8" s="1"/>
  <c r="M28" i="44" s="1"/>
  <c r="O330" i="34"/>
  <c r="M332" i="8" s="1"/>
  <c r="M32" i="44" s="1"/>
  <c r="O327" i="34"/>
  <c r="M329" i="8" s="1"/>
  <c r="M29" i="44" s="1"/>
  <c r="AO324" i="34"/>
  <c r="Q329" i="34"/>
  <c r="O331" i="8" s="1"/>
  <c r="O31" i="44" s="1"/>
  <c r="AQ326" i="34"/>
  <c r="Q328" i="34"/>
  <c r="O330" i="8" s="1"/>
  <c r="O30" i="44" s="1"/>
  <c r="AQ327" i="34"/>
  <c r="Q330" i="34"/>
  <c r="O332" i="8" s="1"/>
  <c r="O32" i="44" s="1"/>
  <c r="Q327" i="34"/>
  <c r="O329" i="8" s="1"/>
  <c r="O29" i="44" s="1"/>
  <c r="Q331" i="34"/>
  <c r="O333" i="8" s="1"/>
  <c r="O33" i="44" s="1"/>
  <c r="AQ328" i="34"/>
  <c r="AQ329" i="34"/>
  <c r="AQ325" i="34"/>
  <c r="S332" i="34"/>
  <c r="Q334" i="8" s="1"/>
  <c r="P34" i="44" s="1"/>
  <c r="AS328" i="34"/>
  <c r="S329" i="34"/>
  <c r="Q331" i="8" s="1"/>
  <c r="P31" i="44" s="1"/>
  <c r="S330" i="34"/>
  <c r="Q332" i="8" s="1"/>
  <c r="P32" i="44" s="1"/>
  <c r="S328" i="34"/>
  <c r="Q330" i="8" s="1"/>
  <c r="P30" i="44" s="1"/>
  <c r="AS330" i="34"/>
  <c r="AS329" i="34"/>
  <c r="AS327" i="34"/>
  <c r="AS326" i="34"/>
  <c r="S331" i="34"/>
  <c r="Q333" i="8" s="1"/>
  <c r="P33" i="44" s="1"/>
  <c r="P332" i="34"/>
  <c r="N334" i="8" s="1"/>
  <c r="N34" i="44" s="1"/>
  <c r="P333" i="34"/>
  <c r="N335" i="8" s="1"/>
  <c r="N35" i="44" s="1"/>
  <c r="AP329" i="34"/>
  <c r="AV329" i="34" s="1"/>
  <c r="AP327" i="34"/>
  <c r="AV327" i="34" s="1"/>
  <c r="P330" i="34"/>
  <c r="N332" i="8" s="1"/>
  <c r="N32" i="44" s="1"/>
  <c r="AP328" i="34"/>
  <c r="AV328" i="34" s="1"/>
  <c r="AP330" i="34"/>
  <c r="AV330" i="34" s="1"/>
  <c r="P331" i="34"/>
  <c r="N333" i="8" s="1"/>
  <c r="N33" i="44" s="1"/>
  <c r="P329" i="34"/>
  <c r="N331" i="8" s="1"/>
  <c r="N31" i="44" s="1"/>
  <c r="AP331" i="34"/>
  <c r="AV331" i="34" s="1"/>
  <c r="AT329" i="34"/>
  <c r="T334" i="34"/>
  <c r="AT328" i="34"/>
  <c r="AT330" i="34"/>
  <c r="AT331" i="34"/>
  <c r="T331" i="34"/>
  <c r="T332" i="34"/>
  <c r="T333" i="34"/>
  <c r="T330" i="34"/>
  <c r="AT332" i="34"/>
  <c r="R315" i="34"/>
  <c r="R317" i="34"/>
  <c r="AR311" i="34"/>
  <c r="R318" i="34"/>
  <c r="R313" i="34"/>
  <c r="AR316" i="34"/>
  <c r="AR313" i="34"/>
  <c r="AR314" i="34"/>
  <c r="R316" i="34"/>
  <c r="AR312" i="34"/>
  <c r="R314" i="34"/>
  <c r="AR315" i="34"/>
  <c r="AO330" i="34"/>
  <c r="O334" i="34"/>
  <c r="M336" i="8" s="1"/>
  <c r="M36" i="44" s="1"/>
  <c r="O331" i="34"/>
  <c r="M333" i="8" s="1"/>
  <c r="M33" i="44" s="1"/>
  <c r="AO332" i="34"/>
  <c r="AO331" i="34"/>
  <c r="O335" i="34"/>
  <c r="M337" i="8" s="1"/>
  <c r="M37" i="44" s="1"/>
  <c r="AO329" i="34"/>
  <c r="O332" i="34"/>
  <c r="M334" i="8" s="1"/>
  <c r="M34" i="44" s="1"/>
  <c r="AO333" i="34"/>
  <c r="O333" i="34"/>
  <c r="M335" i="8" s="1"/>
  <c r="M35" i="44" s="1"/>
  <c r="AS334" i="34"/>
  <c r="AS331" i="34"/>
  <c r="S334" i="34"/>
  <c r="Q336" i="8" s="1"/>
  <c r="P36" i="44" s="1"/>
  <c r="AS333" i="34"/>
  <c r="S335" i="34"/>
  <c r="Q337" i="8" s="1"/>
  <c r="P37" i="44" s="1"/>
  <c r="AS332" i="34"/>
  <c r="S333" i="34"/>
  <c r="Q335" i="8" s="1"/>
  <c r="P35" i="44" s="1"/>
  <c r="S337" i="34"/>
  <c r="Q339" i="8" s="1"/>
  <c r="P39" i="44" s="1"/>
  <c r="S336" i="34"/>
  <c r="Q338" i="8" s="1"/>
  <c r="P38" i="44" s="1"/>
  <c r="AS335" i="34"/>
  <c r="AP332" i="34"/>
  <c r="AV332" i="34" s="1"/>
  <c r="AP334" i="34"/>
  <c r="AV334" i="34" s="1"/>
  <c r="AP336" i="34"/>
  <c r="AV336" i="34" s="1"/>
  <c r="P334" i="34"/>
  <c r="N336" i="8" s="1"/>
  <c r="N36" i="44" s="1"/>
  <c r="AP333" i="34"/>
  <c r="AV333" i="34" s="1"/>
  <c r="P335" i="34"/>
  <c r="N337" i="8" s="1"/>
  <c r="N37" i="44" s="1"/>
  <c r="P337" i="34"/>
  <c r="N339" i="8" s="1"/>
  <c r="N39" i="44" s="1"/>
  <c r="AP335" i="34"/>
  <c r="AV335" i="34" s="1"/>
  <c r="P338" i="34"/>
  <c r="P336" i="34"/>
  <c r="N338" i="8" s="1"/>
  <c r="N38" i="44" s="1"/>
  <c r="AT333" i="34"/>
  <c r="AT336" i="34"/>
  <c r="AT334" i="34"/>
  <c r="T337" i="34"/>
  <c r="T335" i="34"/>
  <c r="T338" i="34"/>
  <c r="AT335" i="34"/>
  <c r="T336" i="34"/>
  <c r="T339" i="34"/>
  <c r="AT337" i="34"/>
  <c r="AO335" i="34"/>
  <c r="AO337" i="34"/>
  <c r="AO336" i="34"/>
  <c r="O337" i="34"/>
  <c r="M339" i="8" s="1"/>
  <c r="M39" i="44" s="1"/>
  <c r="O339" i="34"/>
  <c r="M341" i="8" s="1"/>
  <c r="M11" i="45" s="1"/>
  <c r="O338" i="34"/>
  <c r="AO338" i="34"/>
  <c r="O340" i="34"/>
  <c r="M342" i="8" s="1"/>
  <c r="M12" i="45" s="1"/>
  <c r="AO334" i="34"/>
  <c r="O336" i="34"/>
  <c r="M338" i="8" s="1"/>
  <c r="M38" i="44" s="1"/>
  <c r="AS339" i="34"/>
  <c r="S339" i="34"/>
  <c r="Q341" i="8" s="1"/>
  <c r="P11" i="45" s="1"/>
  <c r="S341" i="34"/>
  <c r="Q343" i="8" s="1"/>
  <c r="P13" i="45" s="1"/>
  <c r="AS338" i="34"/>
  <c r="S342" i="34"/>
  <c r="Q344" i="8" s="1"/>
  <c r="P14" i="45" s="1"/>
  <c r="AS337" i="34"/>
  <c r="S340" i="34"/>
  <c r="Q342" i="8" s="1"/>
  <c r="P12" i="45" s="1"/>
  <c r="S338" i="34"/>
  <c r="AS336" i="34"/>
  <c r="AS340" i="34"/>
  <c r="AP340" i="34"/>
  <c r="AV340" i="34" s="1"/>
  <c r="P341" i="34"/>
  <c r="N343" i="8" s="1"/>
  <c r="N13" i="45" s="1"/>
  <c r="AP338" i="34"/>
  <c r="P339" i="34"/>
  <c r="N341" i="8" s="1"/>
  <c r="N11" i="45" s="1"/>
  <c r="P343" i="34"/>
  <c r="N345" i="8" s="1"/>
  <c r="N15" i="45" s="1"/>
  <c r="AP341" i="34"/>
  <c r="AV341" i="34" s="1"/>
  <c r="AP339" i="34"/>
  <c r="AV339" i="34" s="1"/>
  <c r="P340" i="34"/>
  <c r="N342" i="8" s="1"/>
  <c r="N12" i="45" s="1"/>
  <c r="P342" i="34"/>
  <c r="N344" i="8" s="1"/>
  <c r="N14" i="45" s="1"/>
  <c r="AP337" i="34"/>
  <c r="AV337" i="34" s="1"/>
  <c r="T344" i="34"/>
  <c r="AT340" i="34"/>
  <c r="T343" i="34"/>
  <c r="T342" i="34"/>
  <c r="AT338" i="34"/>
  <c r="AT342" i="34"/>
  <c r="AT341" i="34"/>
  <c r="T341" i="34"/>
  <c r="AT339" i="34"/>
  <c r="T340" i="34"/>
  <c r="O343" i="34"/>
  <c r="M345" i="8" s="1"/>
  <c r="M15" i="45" s="1"/>
  <c r="AO339" i="34"/>
  <c r="AO342" i="34"/>
  <c r="O346" i="34"/>
  <c r="M348" i="8" s="1"/>
  <c r="M18" i="45" s="1"/>
  <c r="O344" i="34"/>
  <c r="M346" i="8" s="1"/>
  <c r="M16" i="45" s="1"/>
  <c r="O341" i="34"/>
  <c r="M343" i="8" s="1"/>
  <c r="M13" i="45" s="1"/>
  <c r="AO341" i="34"/>
  <c r="O345" i="34"/>
  <c r="M347" i="8" s="1"/>
  <c r="M17" i="45" s="1"/>
  <c r="AO344" i="34"/>
  <c r="AO340" i="34"/>
  <c r="O342" i="34"/>
  <c r="M344" i="8" s="1"/>
  <c r="M14" i="45" s="1"/>
  <c r="AO343" i="34"/>
  <c r="Q332" i="34"/>
  <c r="O334" i="8" s="1"/>
  <c r="O34" i="44" s="1"/>
  <c r="AQ330" i="34"/>
  <c r="AQ333" i="34"/>
  <c r="Q335" i="34"/>
  <c r="O337" i="8" s="1"/>
  <c r="O37" i="44" s="1"/>
  <c r="Q333" i="34"/>
  <c r="O335" i="8" s="1"/>
  <c r="O35" i="44" s="1"/>
  <c r="AQ331" i="34"/>
  <c r="Q336" i="34"/>
  <c r="O338" i="8" s="1"/>
  <c r="O38" i="44" s="1"/>
  <c r="AQ334" i="34"/>
  <c r="Q334" i="34"/>
  <c r="O336" i="8" s="1"/>
  <c r="O36" i="44" s="1"/>
  <c r="AQ332" i="34"/>
  <c r="S345" i="34"/>
  <c r="Q347" i="8" s="1"/>
  <c r="P17" i="45" s="1"/>
  <c r="AS342" i="34"/>
  <c r="S348" i="34"/>
  <c r="Q350" i="8" s="1"/>
  <c r="P20" i="45" s="1"/>
  <c r="S347" i="34"/>
  <c r="Q349" i="8" s="1"/>
  <c r="P19" i="45" s="1"/>
  <c r="AS343" i="34"/>
  <c r="S344" i="34"/>
  <c r="Q346" i="8" s="1"/>
  <c r="P16" i="45" s="1"/>
  <c r="S346" i="34"/>
  <c r="Q348" i="8" s="1"/>
  <c r="P18" i="45" s="1"/>
  <c r="AS344" i="34"/>
  <c r="AS341" i="34"/>
  <c r="AS346" i="34"/>
  <c r="AS345" i="34"/>
  <c r="S343" i="34"/>
  <c r="Q345" i="8" s="1"/>
  <c r="P15" i="45" s="1"/>
  <c r="P345" i="34"/>
  <c r="N347" i="8" s="1"/>
  <c r="N17" i="45" s="1"/>
  <c r="P346" i="34"/>
  <c r="N348" i="8" s="1"/>
  <c r="N18" i="45" s="1"/>
  <c r="P348" i="34"/>
  <c r="N350" i="8" s="1"/>
  <c r="N20" i="45" s="1"/>
  <c r="P344" i="34"/>
  <c r="N346" i="8" s="1"/>
  <c r="N16" i="45" s="1"/>
  <c r="AP342" i="34"/>
  <c r="AV342" i="34" s="1"/>
  <c r="AP344" i="34"/>
  <c r="AV344" i="34" s="1"/>
  <c r="AP345" i="34"/>
  <c r="AV345" i="34" s="1"/>
  <c r="AP343" i="34"/>
  <c r="AV343" i="34" s="1"/>
  <c r="P347" i="34"/>
  <c r="N349" i="8" s="1"/>
  <c r="N19" i="45" s="1"/>
  <c r="P349" i="34"/>
  <c r="N351" i="8" s="1"/>
  <c r="N21" i="45" s="1"/>
  <c r="AP346" i="34"/>
  <c r="AV346" i="34" s="1"/>
  <c r="AP347" i="34"/>
  <c r="AV347" i="34" s="1"/>
  <c r="T350" i="34"/>
  <c r="T345" i="34"/>
  <c r="AT347" i="34"/>
  <c r="T346" i="34"/>
  <c r="AT346" i="34"/>
  <c r="T348" i="34"/>
  <c r="AT343" i="34"/>
  <c r="AT344" i="34"/>
  <c r="T347" i="34"/>
  <c r="AT348" i="34"/>
  <c r="T349" i="34"/>
  <c r="AT345" i="34"/>
  <c r="O352" i="34"/>
  <c r="M354" i="8" s="1"/>
  <c r="M24" i="45" s="1"/>
  <c r="O349" i="34"/>
  <c r="M351" i="8" s="1"/>
  <c r="M21" i="45" s="1"/>
  <c r="O351" i="34"/>
  <c r="M353" i="8" s="1"/>
  <c r="M23" i="45" s="1"/>
  <c r="AO350" i="34"/>
  <c r="O347" i="34"/>
  <c r="M349" i="8" s="1"/>
  <c r="M19" i="45" s="1"/>
  <c r="AO347" i="34"/>
  <c r="O350" i="34"/>
  <c r="M352" i="8" s="1"/>
  <c r="M22" i="45" s="1"/>
  <c r="AO348" i="34"/>
  <c r="O348" i="34"/>
  <c r="M350" i="8" s="1"/>
  <c r="M20" i="45" s="1"/>
  <c r="AO346" i="34"/>
  <c r="AO345" i="34"/>
  <c r="AO349" i="34"/>
  <c r="Q338" i="34"/>
  <c r="Q341" i="34"/>
  <c r="O343" i="8" s="1"/>
  <c r="O13" i="45" s="1"/>
  <c r="AQ339" i="34"/>
  <c r="AQ335" i="34"/>
  <c r="AQ337" i="34"/>
  <c r="Q337" i="34"/>
  <c r="O339" i="8" s="1"/>
  <c r="O39" i="44" s="1"/>
  <c r="AQ336" i="34"/>
  <c r="AQ338" i="34"/>
  <c r="Q340" i="34"/>
  <c r="O342" i="8" s="1"/>
  <c r="O12" i="45" s="1"/>
  <c r="Q339" i="34"/>
  <c r="O341" i="8" s="1"/>
  <c r="O11" i="45" s="1"/>
  <c r="AS348" i="34"/>
  <c r="S352" i="34"/>
  <c r="Q354" i="8" s="1"/>
  <c r="P24" i="45" s="1"/>
  <c r="AS347" i="34"/>
  <c r="S350" i="34"/>
  <c r="Q352" i="8" s="1"/>
  <c r="P22" i="45" s="1"/>
  <c r="AS350" i="34"/>
  <c r="AS351" i="34"/>
  <c r="AS349" i="34"/>
  <c r="S351" i="34"/>
  <c r="Q353" i="8" s="1"/>
  <c r="P23" i="45" s="1"/>
  <c r="S349" i="34"/>
  <c r="Q351" i="8" s="1"/>
  <c r="P21" i="45" s="1"/>
  <c r="S354" i="34"/>
  <c r="Q356" i="8" s="1"/>
  <c r="P26" i="45" s="1"/>
  <c r="S353" i="34"/>
  <c r="Q355" i="8" s="1"/>
  <c r="P25" i="45" s="1"/>
  <c r="AS352" i="34"/>
  <c r="P351" i="34"/>
  <c r="N353" i="8" s="1"/>
  <c r="N23" i="45" s="1"/>
  <c r="AP351" i="34"/>
  <c r="AV351" i="34" s="1"/>
  <c r="P355" i="34"/>
  <c r="N357" i="8" s="1"/>
  <c r="N27" i="45" s="1"/>
  <c r="AP350" i="34"/>
  <c r="AV350" i="34" s="1"/>
  <c r="AP348" i="34"/>
  <c r="AV348" i="34" s="1"/>
  <c r="AP352" i="34"/>
  <c r="AV352" i="34" s="1"/>
  <c r="AP353" i="34"/>
  <c r="AV353" i="34" s="1"/>
  <c r="AP349" i="34"/>
  <c r="AV349" i="34" s="1"/>
  <c r="P353" i="34"/>
  <c r="N355" i="8" s="1"/>
  <c r="N25" i="45" s="1"/>
  <c r="P352" i="34"/>
  <c r="N354" i="8" s="1"/>
  <c r="N24" i="45" s="1"/>
  <c r="P350" i="34"/>
  <c r="N352" i="8" s="1"/>
  <c r="N22" i="45" s="1"/>
  <c r="P354" i="34"/>
  <c r="N356" i="8" s="1"/>
  <c r="N26" i="45" s="1"/>
  <c r="T351" i="34"/>
  <c r="T356" i="34"/>
  <c r="AT353" i="34"/>
  <c r="AT352" i="34"/>
  <c r="AT351" i="34"/>
  <c r="T352" i="34"/>
  <c r="AT349" i="34"/>
  <c r="AT354" i="34"/>
  <c r="T354" i="34"/>
  <c r="T353" i="34"/>
  <c r="AT350" i="34"/>
  <c r="T355" i="34"/>
  <c r="AO356" i="34"/>
  <c r="O354" i="34"/>
  <c r="M356" i="8" s="1"/>
  <c r="M26" i="45" s="1"/>
  <c r="O358" i="34"/>
  <c r="M360" i="8" s="1"/>
  <c r="M30" i="45" s="1"/>
  <c r="O353" i="34"/>
  <c r="M355" i="8" s="1"/>
  <c r="M25" i="45" s="1"/>
  <c r="AO355" i="34"/>
  <c r="O356" i="34"/>
  <c r="M358" i="8" s="1"/>
  <c r="M28" i="45" s="1"/>
  <c r="O355" i="34"/>
  <c r="M357" i="8" s="1"/>
  <c r="M27" i="45" s="1"/>
  <c r="AO353" i="34"/>
  <c r="AO352" i="34"/>
  <c r="AO351" i="34"/>
  <c r="AO354" i="34"/>
  <c r="O357" i="34"/>
  <c r="M359" i="8" s="1"/>
  <c r="M29" i="45" s="1"/>
  <c r="AQ341" i="34"/>
  <c r="Q343" i="34"/>
  <c r="O345" i="8" s="1"/>
  <c r="O15" i="45" s="1"/>
  <c r="Q342" i="34"/>
  <c r="O344" i="8" s="1"/>
  <c r="O14" i="45" s="1"/>
  <c r="Q345" i="34"/>
  <c r="O347" i="8" s="1"/>
  <c r="O17" i="45" s="1"/>
  <c r="AQ345" i="34"/>
  <c r="AQ342" i="34"/>
  <c r="AQ344" i="34"/>
  <c r="Q344" i="34"/>
  <c r="O346" i="8" s="1"/>
  <c r="O16" i="45" s="1"/>
  <c r="Q346" i="34"/>
  <c r="O348" i="8" s="1"/>
  <c r="O18" i="45" s="1"/>
  <c r="Q347" i="34"/>
  <c r="O349" i="8" s="1"/>
  <c r="O19" i="45" s="1"/>
  <c r="AQ340" i="34"/>
  <c r="AQ343" i="34"/>
  <c r="S355" i="34"/>
  <c r="Q357" i="8" s="1"/>
  <c r="P27" i="45" s="1"/>
  <c r="S359" i="34"/>
  <c r="Q361" i="8" s="1"/>
  <c r="P31" i="45" s="1"/>
  <c r="S358" i="34"/>
  <c r="Q360" i="8" s="1"/>
  <c r="P30" i="45" s="1"/>
  <c r="AS356" i="34"/>
  <c r="AS354" i="34"/>
  <c r="AS353" i="34"/>
  <c r="S356" i="34"/>
  <c r="Q358" i="8" s="1"/>
  <c r="P28" i="45" s="1"/>
  <c r="S357" i="34"/>
  <c r="Q359" i="8" s="1"/>
  <c r="P29" i="45" s="1"/>
  <c r="AS355" i="34"/>
  <c r="AS357" i="34"/>
  <c r="AP354" i="34"/>
  <c r="AV354" i="34" s="1"/>
  <c r="AP358" i="34"/>
  <c r="AV358" i="34" s="1"/>
  <c r="AP357" i="34"/>
  <c r="AV357" i="34" s="1"/>
  <c r="P357" i="34"/>
  <c r="N359" i="8" s="1"/>
  <c r="N29" i="45" s="1"/>
  <c r="P358" i="34"/>
  <c r="N360" i="8" s="1"/>
  <c r="N30" i="45" s="1"/>
  <c r="P356" i="34"/>
  <c r="N358" i="8" s="1"/>
  <c r="N28" i="45" s="1"/>
  <c r="AP356" i="34"/>
  <c r="AV356" i="34" s="1"/>
  <c r="AP355" i="34"/>
  <c r="AV355" i="34" s="1"/>
  <c r="P360" i="34"/>
  <c r="N362" i="8" s="1"/>
  <c r="N32" i="45" s="1"/>
  <c r="P359" i="34"/>
  <c r="N361" i="8" s="1"/>
  <c r="N31" i="45" s="1"/>
  <c r="AT356" i="34"/>
  <c r="AT359" i="34"/>
  <c r="AT357" i="34"/>
  <c r="AT355" i="34"/>
  <c r="T357" i="34"/>
  <c r="T360" i="34"/>
  <c r="AT358" i="34"/>
  <c r="T358" i="34"/>
  <c r="T359" i="34"/>
  <c r="T361" i="34"/>
  <c r="O360" i="34"/>
  <c r="M362" i="8" s="1"/>
  <c r="M32" i="45" s="1"/>
  <c r="O361" i="34"/>
  <c r="M363" i="8" s="1"/>
  <c r="M33" i="45" s="1"/>
  <c r="AO358" i="34"/>
  <c r="AO359" i="34"/>
  <c r="O359" i="34"/>
  <c r="M361" i="8" s="1"/>
  <c r="M31" i="45" s="1"/>
  <c r="AO360" i="34"/>
  <c r="AO357" i="34"/>
  <c r="O362" i="34"/>
  <c r="M364" i="8" s="1"/>
  <c r="M34" i="45" s="1"/>
  <c r="Q349" i="34"/>
  <c r="O351" i="8" s="1"/>
  <c r="O21" i="45" s="1"/>
  <c r="AQ349" i="34"/>
  <c r="Q348" i="34"/>
  <c r="O350" i="8" s="1"/>
  <c r="O20" i="45" s="1"/>
  <c r="Q353" i="34"/>
  <c r="O355" i="8" s="1"/>
  <c r="O25" i="45" s="1"/>
  <c r="AQ350" i="34"/>
  <c r="Q350" i="34"/>
  <c r="O352" i="8" s="1"/>
  <c r="O22" i="45" s="1"/>
  <c r="AQ348" i="34"/>
  <c r="Q351" i="34"/>
  <c r="O353" i="8" s="1"/>
  <c r="O23" i="45" s="1"/>
  <c r="AQ347" i="34"/>
  <c r="Q352" i="34"/>
  <c r="O354" i="8" s="1"/>
  <c r="O24" i="45" s="1"/>
  <c r="AQ351" i="34"/>
  <c r="AQ346" i="34"/>
  <c r="S363" i="34"/>
  <c r="Q365" i="8" s="1"/>
  <c r="P35" i="45" s="1"/>
  <c r="AS361" i="34"/>
  <c r="AS359" i="34"/>
  <c r="S361" i="34"/>
  <c r="Q363" i="8" s="1"/>
  <c r="P33" i="45" s="1"/>
  <c r="AS360" i="34"/>
  <c r="S360" i="34"/>
  <c r="Q362" i="8" s="1"/>
  <c r="P32" i="45" s="1"/>
  <c r="AS358" i="34"/>
  <c r="S362" i="34"/>
  <c r="Q364" i="8" s="1"/>
  <c r="P34" i="45" s="1"/>
  <c r="P361" i="34"/>
  <c r="N363" i="8" s="1"/>
  <c r="N33" i="45" s="1"/>
  <c r="AP359" i="34"/>
  <c r="AV359" i="34" s="1"/>
  <c r="AP361" i="34"/>
  <c r="AV361" i="34" s="1"/>
  <c r="AP362" i="34"/>
  <c r="AV362" i="34" s="1"/>
  <c r="P362" i="34"/>
  <c r="N364" i="8" s="1"/>
  <c r="N34" i="45" s="1"/>
  <c r="AP360" i="34"/>
  <c r="AV360" i="34" s="1"/>
  <c r="P363" i="34"/>
  <c r="N365" i="8" s="1"/>
  <c r="N35" i="45" s="1"/>
  <c r="P364" i="34"/>
  <c r="N366" i="8" s="1"/>
  <c r="N36" i="45" s="1"/>
  <c r="T363" i="34"/>
  <c r="T365" i="34"/>
  <c r="AT362" i="34"/>
  <c r="AT363" i="34"/>
  <c r="T364" i="34"/>
  <c r="T362" i="34"/>
  <c r="AT360" i="34"/>
  <c r="AT361" i="34"/>
  <c r="O364" i="34"/>
  <c r="M366" i="8" s="1"/>
  <c r="M36" i="45" s="1"/>
  <c r="AO361" i="34"/>
  <c r="O365" i="34"/>
  <c r="M367" i="8" s="1"/>
  <c r="M37" i="45" s="1"/>
  <c r="O366" i="34"/>
  <c r="M368" i="8" s="1"/>
  <c r="M38" i="45" s="1"/>
  <c r="AO363" i="34"/>
  <c r="AO362" i="34"/>
  <c r="AO364" i="34"/>
  <c r="O363" i="34"/>
  <c r="M365" i="8" s="1"/>
  <c r="M35" i="45" s="1"/>
  <c r="Q357" i="34"/>
  <c r="O359" i="8" s="1"/>
  <c r="O29" i="45" s="1"/>
  <c r="Q360" i="34"/>
  <c r="O362" i="8" s="1"/>
  <c r="O32" i="45" s="1"/>
  <c r="Q367" i="34"/>
  <c r="O369" i="8" s="1"/>
  <c r="O39" i="45" s="1"/>
  <c r="AQ354" i="34"/>
  <c r="Q362" i="34"/>
  <c r="O364" i="8" s="1"/>
  <c r="O34" i="45" s="1"/>
  <c r="Q364" i="34"/>
  <c r="O366" i="8" s="1"/>
  <c r="O36" i="45" s="1"/>
  <c r="AQ358" i="34"/>
  <c r="Q355" i="34"/>
  <c r="O357" i="8" s="1"/>
  <c r="O27" i="45" s="1"/>
  <c r="Q358" i="34"/>
  <c r="O360" i="8" s="1"/>
  <c r="O30" i="45" s="1"/>
  <c r="AQ355" i="34"/>
  <c r="AQ360" i="34"/>
  <c r="AQ352" i="34"/>
  <c r="Q365" i="34"/>
  <c r="O367" i="8" s="1"/>
  <c r="O37" i="45" s="1"/>
  <c r="AQ359" i="34"/>
  <c r="AQ356" i="34"/>
  <c r="Q359" i="34"/>
  <c r="O361" i="8" s="1"/>
  <c r="O31" i="45" s="1"/>
  <c r="Q366" i="34"/>
  <c r="O368" i="8" s="1"/>
  <c r="O38" i="45" s="1"/>
  <c r="Q356" i="34"/>
  <c r="O358" i="8" s="1"/>
  <c r="O28" i="45" s="1"/>
  <c r="AQ365" i="34"/>
  <c r="Q361" i="34"/>
  <c r="O363" i="8" s="1"/>
  <c r="O33" i="45" s="1"/>
  <c r="Q354" i="34"/>
  <c r="O356" i="8" s="1"/>
  <c r="O26" i="45" s="1"/>
  <c r="AQ361" i="34"/>
  <c r="AQ363" i="34"/>
  <c r="AQ362" i="34"/>
  <c r="Q363" i="34"/>
  <c r="O365" i="8" s="1"/>
  <c r="O35" i="45" s="1"/>
  <c r="AQ364" i="34"/>
  <c r="AQ357" i="34"/>
  <c r="AQ353" i="34"/>
  <c r="S365" i="34"/>
  <c r="Q367" i="8" s="1"/>
  <c r="P37" i="45" s="1"/>
  <c r="S366" i="34"/>
  <c r="Q368" i="8" s="1"/>
  <c r="P38" i="45" s="1"/>
  <c r="AS362" i="34"/>
  <c r="AS366" i="34"/>
  <c r="S364" i="34"/>
  <c r="Q366" i="8" s="1"/>
  <c r="P36" i="45" s="1"/>
  <c r="AS365" i="34"/>
  <c r="AS363" i="34"/>
  <c r="AS364" i="34"/>
  <c r="S367" i="34"/>
  <c r="Q369" i="8" s="1"/>
  <c r="P39" i="45" s="1"/>
  <c r="S368" i="34"/>
  <c r="Q370" i="8" s="1"/>
  <c r="P40" i="45" s="1"/>
  <c r="AP363" i="34"/>
  <c r="AV363" i="34" s="1"/>
  <c r="P366" i="34"/>
  <c r="N368" i="8" s="1"/>
  <c r="N38" i="45" s="1"/>
  <c r="AP364" i="34"/>
  <c r="AV364" i="34" s="1"/>
  <c r="AP366" i="34"/>
  <c r="AV366" i="34" s="1"/>
  <c r="P367" i="34"/>
  <c r="N369" i="8" s="1"/>
  <c r="N39" i="45" s="1"/>
  <c r="P368" i="34"/>
  <c r="N370" i="8" s="1"/>
  <c r="AP365" i="34"/>
  <c r="AV365" i="34" s="1"/>
  <c r="P365" i="34"/>
  <c r="N367" i="8" s="1"/>
  <c r="N37" i="45" s="1"/>
  <c r="AP367" i="34"/>
  <c r="AV367" i="34" s="1"/>
  <c r="AT365" i="34"/>
  <c r="AT366" i="34"/>
  <c r="AT368" i="34"/>
  <c r="AT364" i="34"/>
  <c r="T367" i="34"/>
  <c r="AT367" i="34"/>
  <c r="T368" i="34"/>
  <c r="T366" i="34"/>
  <c r="AO366" i="34"/>
  <c r="O367" i="34"/>
  <c r="M369" i="8" s="1"/>
  <c r="M39" i="45" s="1"/>
  <c r="AO368" i="34"/>
  <c r="O368" i="34"/>
  <c r="AO365" i="34"/>
  <c r="AO367" i="34"/>
  <c r="AQ366" i="34"/>
  <c r="AQ368" i="34"/>
  <c r="Q368" i="34"/>
  <c r="O370" i="8" s="1"/>
  <c r="O40" i="45" s="1"/>
  <c r="AQ367" i="34"/>
  <c r="AS367" i="34"/>
  <c r="AS368" i="34"/>
  <c r="AP368" i="34"/>
  <c r="AV368" i="34" s="1"/>
  <c r="AU68" i="34" l="1"/>
  <c r="AW68" i="34" s="1"/>
  <c r="AU45" i="34"/>
  <c r="AW28" i="34"/>
  <c r="AU131" i="34"/>
  <c r="AW131" i="34" s="1"/>
  <c r="AU18" i="34"/>
  <c r="AW18" i="34" s="1"/>
  <c r="AU34" i="34"/>
  <c r="AW34" i="34" s="1"/>
  <c r="AW132" i="34"/>
  <c r="AW103" i="34"/>
  <c r="AU91" i="34"/>
  <c r="AW91" i="34" s="1"/>
  <c r="AU5" i="34"/>
  <c r="AW5" i="34" s="1"/>
  <c r="AU31" i="34"/>
  <c r="AW31" i="34" s="1"/>
  <c r="AU95" i="34"/>
  <c r="AW95" i="34" s="1"/>
  <c r="AU120" i="34"/>
  <c r="AW120" i="34" s="1"/>
  <c r="AU64" i="34"/>
  <c r="AW64" i="34" s="1"/>
  <c r="AU79" i="34"/>
  <c r="AW79" i="34" s="1"/>
  <c r="AW41" i="34"/>
  <c r="AU93" i="34"/>
  <c r="AW93" i="34" s="1"/>
  <c r="AU140" i="34"/>
  <c r="AW140" i="34" s="1"/>
  <c r="AU126" i="34"/>
  <c r="AW126" i="34" s="1"/>
  <c r="AU87" i="34"/>
  <c r="AW87" i="34" s="1"/>
  <c r="AW158" i="34"/>
  <c r="AU42" i="34"/>
  <c r="AW42" i="34" s="1"/>
  <c r="AU129" i="34"/>
  <c r="AW129" i="34" s="1"/>
  <c r="AU9" i="34"/>
  <c r="AW9" i="34" s="1"/>
  <c r="AU27" i="34"/>
  <c r="AW27" i="34" s="1"/>
  <c r="AU161" i="34"/>
  <c r="AW161" i="34" s="1"/>
  <c r="AW149" i="34"/>
  <c r="AU92" i="34"/>
  <c r="AW92" i="34" s="1"/>
  <c r="AU76" i="34"/>
  <c r="AW76" i="34" s="1"/>
  <c r="AU162" i="34"/>
  <c r="AW162" i="34" s="1"/>
  <c r="AU54" i="34"/>
  <c r="AW54" i="34" s="1"/>
  <c r="AU21" i="34"/>
  <c r="AW21" i="34" s="1"/>
  <c r="AU67" i="34"/>
  <c r="AW67" i="34" s="1"/>
  <c r="AU86" i="34"/>
  <c r="AW86" i="34" s="1"/>
  <c r="AU135" i="34"/>
  <c r="AW135" i="34" s="1"/>
  <c r="AU156" i="34"/>
  <c r="AW156" i="34" s="1"/>
  <c r="AU66" i="34"/>
  <c r="AW66" i="34" s="1"/>
  <c r="AU26" i="34"/>
  <c r="AW26" i="34" s="1"/>
  <c r="AW74" i="34"/>
  <c r="AU43" i="34"/>
  <c r="AW43" i="34" s="1"/>
  <c r="AW154" i="34"/>
  <c r="AW65" i="34"/>
  <c r="AU36" i="34"/>
  <c r="AW36" i="34" s="1"/>
  <c r="AU116" i="34"/>
  <c r="AW116" i="34" s="1"/>
  <c r="AU29" i="34"/>
  <c r="AW29" i="34" s="1"/>
  <c r="AU96" i="34"/>
  <c r="AW96" i="34" s="1"/>
  <c r="AU52" i="34"/>
  <c r="AW52" i="34" s="1"/>
  <c r="AU58" i="34"/>
  <c r="AW58" i="34" s="1"/>
  <c r="AU119" i="34"/>
  <c r="AW119" i="34" s="1"/>
  <c r="AW125" i="34"/>
  <c r="AW100" i="34"/>
  <c r="AW97" i="34"/>
  <c r="AU7" i="34"/>
  <c r="AW7" i="34" s="1"/>
  <c r="Q15" i="18"/>
  <c r="AU72" i="34"/>
  <c r="AW72" i="34" s="1"/>
  <c r="AU10" i="34"/>
  <c r="AW10" i="34" s="1"/>
  <c r="AU56" i="34"/>
  <c r="AW56" i="34" s="1"/>
  <c r="AU81" i="34"/>
  <c r="AW81" i="34" s="1"/>
  <c r="AU98" i="34"/>
  <c r="AW98" i="34" s="1"/>
  <c r="AU127" i="34"/>
  <c r="AW127" i="34" s="1"/>
  <c r="AW138" i="34"/>
  <c r="AW57" i="34"/>
  <c r="AW8" i="34"/>
  <c r="AU55" i="34"/>
  <c r="AU90" i="34"/>
  <c r="AW90" i="34" s="1"/>
  <c r="AU110" i="34"/>
  <c r="AW110" i="34" s="1"/>
  <c r="AU139" i="34"/>
  <c r="AW139" i="34" s="1"/>
  <c r="AU329" i="34"/>
  <c r="AW329" i="34" s="1"/>
  <c r="AW78" i="34"/>
  <c r="AU133" i="34"/>
  <c r="AW133" i="34" s="1"/>
  <c r="AU23" i="34"/>
  <c r="AW23" i="34" s="1"/>
  <c r="AU22" i="34"/>
  <c r="AW22" i="34" s="1"/>
  <c r="AU99" i="34"/>
  <c r="AW99" i="34" s="1"/>
  <c r="AW30" i="34"/>
  <c r="AU32" i="34"/>
  <c r="AW32" i="34" s="1"/>
  <c r="AU14" i="34"/>
  <c r="AW14" i="34" s="1"/>
  <c r="AU144" i="34"/>
  <c r="AW144" i="34" s="1"/>
  <c r="AU121" i="34"/>
  <c r="AW121" i="34" s="1"/>
  <c r="AU37" i="34"/>
  <c r="AW37" i="34" s="1"/>
  <c r="AU134" i="34"/>
  <c r="AW134" i="34" s="1"/>
  <c r="AU13" i="34"/>
  <c r="AW13" i="34" s="1"/>
  <c r="AU47" i="34"/>
  <c r="AW47" i="34" s="1"/>
  <c r="AU114" i="34"/>
  <c r="AW114" i="34" s="1"/>
  <c r="AU137" i="34"/>
  <c r="AW137" i="34" s="1"/>
  <c r="AU89" i="34"/>
  <c r="AW89" i="34" s="1"/>
  <c r="AW20" i="34"/>
  <c r="AU71" i="34"/>
  <c r="AW71" i="34" s="1"/>
  <c r="AU290" i="34"/>
  <c r="AW290" i="34" s="1"/>
  <c r="AW80" i="34"/>
  <c r="AU111" i="34"/>
  <c r="AW111" i="34" s="1"/>
  <c r="AU24" i="34"/>
  <c r="AW24" i="34" s="1"/>
  <c r="AU11" i="34"/>
  <c r="AW11" i="34" s="1"/>
  <c r="AU107" i="34"/>
  <c r="AW107" i="34" s="1"/>
  <c r="AU53" i="34"/>
  <c r="AW53" i="34" s="1"/>
  <c r="AU130" i="34"/>
  <c r="AW130" i="34" s="1"/>
  <c r="AW106" i="34"/>
  <c r="AU33" i="34"/>
  <c r="AW33" i="34" s="1"/>
  <c r="AW51" i="34"/>
  <c r="AU17" i="34"/>
  <c r="AW17" i="34" s="1"/>
  <c r="AU84" i="34"/>
  <c r="AW84" i="34" s="1"/>
  <c r="AU167" i="34"/>
  <c r="AW167" i="34" s="1"/>
  <c r="AU19" i="34"/>
  <c r="AW19" i="34" s="1"/>
  <c r="AU118" i="34"/>
  <c r="AW118" i="34" s="1"/>
  <c r="AU40" i="34"/>
  <c r="AW40" i="34" s="1"/>
  <c r="AU101" i="34"/>
  <c r="AW101" i="34" s="1"/>
  <c r="AU108" i="34"/>
  <c r="AW108" i="34" s="1"/>
  <c r="AW104" i="34"/>
  <c r="AU113" i="34"/>
  <c r="AW113" i="34" s="1"/>
  <c r="AU61" i="34"/>
  <c r="AW61" i="34" s="1"/>
  <c r="AU15" i="34"/>
  <c r="AW15" i="34" s="1"/>
  <c r="AU75" i="34"/>
  <c r="AW75" i="34" s="1"/>
  <c r="AU69" i="34"/>
  <c r="AW69" i="34" s="1"/>
  <c r="AU73" i="34"/>
  <c r="AW73" i="34" s="1"/>
  <c r="AU59" i="34"/>
  <c r="AW59" i="34" s="1"/>
  <c r="AU85" i="34"/>
  <c r="AW85" i="34" s="1"/>
  <c r="AW105" i="34"/>
  <c r="AU83" i="34"/>
  <c r="AW83" i="34" s="1"/>
  <c r="AU82" i="34"/>
  <c r="AW82" i="34" s="1"/>
  <c r="AU70" i="34"/>
  <c r="AW70" i="34" s="1"/>
  <c r="AU49" i="34"/>
  <c r="AW49" i="34" s="1"/>
  <c r="AU122" i="34"/>
  <c r="AW122" i="34" s="1"/>
  <c r="AU102" i="34"/>
  <c r="AW102" i="34" s="1"/>
  <c r="AU117" i="34"/>
  <c r="AW117" i="34" s="1"/>
  <c r="AW128" i="34"/>
  <c r="AU44" i="34"/>
  <c r="AW44" i="34" s="1"/>
  <c r="AU16" i="34"/>
  <c r="AW16" i="34" s="1"/>
  <c r="AU152" i="34"/>
  <c r="AW152" i="34" s="1"/>
  <c r="AU159" i="34"/>
  <c r="AW159" i="34" s="1"/>
  <c r="AU146" i="34"/>
  <c r="AW146" i="34" s="1"/>
  <c r="AW62" i="34"/>
  <c r="AU148" i="34"/>
  <c r="AW148" i="34" s="1"/>
  <c r="AU141" i="34"/>
  <c r="AW141" i="34" s="1"/>
  <c r="AU151" i="34"/>
  <c r="AW151" i="34" s="1"/>
  <c r="AU230" i="34"/>
  <c r="AW230" i="34" s="1"/>
  <c r="AU284" i="34"/>
  <c r="AW284" i="34" s="1"/>
  <c r="W346" i="34"/>
  <c r="U346" i="34" s="1"/>
  <c r="AU177" i="34"/>
  <c r="AW177" i="34" s="1"/>
  <c r="W319" i="34"/>
  <c r="U319" i="34" s="1"/>
  <c r="W242" i="34"/>
  <c r="U242" i="34" s="1"/>
  <c r="AU157" i="34"/>
  <c r="AW157" i="34" s="1"/>
  <c r="AU318" i="34"/>
  <c r="AW318" i="34" s="1"/>
  <c r="AW112" i="34"/>
  <c r="AU160" i="34"/>
  <c r="AW160" i="34" s="1"/>
  <c r="AU242" i="34"/>
  <c r="AW242" i="34" s="1"/>
  <c r="AD36" i="34"/>
  <c r="AU323" i="34"/>
  <c r="AW323" i="34" s="1"/>
  <c r="AU306" i="34"/>
  <c r="AW306" i="34" s="1"/>
  <c r="AU275" i="34"/>
  <c r="AU254" i="34"/>
  <c r="AW254" i="34" s="1"/>
  <c r="AU145" i="34"/>
  <c r="AW145" i="34" s="1"/>
  <c r="W357" i="34"/>
  <c r="U357" i="34" s="1"/>
  <c r="W351" i="34"/>
  <c r="W248" i="34"/>
  <c r="U248" i="34" s="1"/>
  <c r="AU147" i="34"/>
  <c r="AW147" i="34" s="1"/>
  <c r="W352" i="34"/>
  <c r="U352" i="34" s="1"/>
  <c r="W337" i="34"/>
  <c r="U337" i="34" s="1"/>
  <c r="AW46" i="34"/>
  <c r="AW77" i="34"/>
  <c r="AE15" i="34"/>
  <c r="W254" i="34"/>
  <c r="U254" i="34" s="1"/>
  <c r="AU312" i="34"/>
  <c r="AW312" i="34" s="1"/>
  <c r="AU183" i="34"/>
  <c r="AW183" i="34" s="1"/>
  <c r="AU248" i="34"/>
  <c r="AW248" i="34" s="1"/>
  <c r="W368" i="34"/>
  <c r="U368" i="34" s="1"/>
  <c r="W331" i="34"/>
  <c r="U331" i="34" s="1"/>
  <c r="AU260" i="34"/>
  <c r="AW260" i="34" s="1"/>
  <c r="U324" i="34"/>
  <c r="W367" i="34"/>
  <c r="U367" i="34" s="1"/>
  <c r="W325" i="34"/>
  <c r="U325" i="34" s="1"/>
  <c r="AU365" i="34"/>
  <c r="AW365" i="34" s="1"/>
  <c r="W348" i="34"/>
  <c r="U348" i="34" s="1"/>
  <c r="AU361" i="34"/>
  <c r="AW361" i="34" s="1"/>
  <c r="W340" i="34"/>
  <c r="U340" i="34" s="1"/>
  <c r="AU322" i="34"/>
  <c r="AW322" i="34" s="1"/>
  <c r="AU310" i="34"/>
  <c r="AW310" i="34" s="1"/>
  <c r="AU316" i="34"/>
  <c r="AW316" i="34" s="1"/>
  <c r="AU280" i="34"/>
  <c r="AW280" i="34" s="1"/>
  <c r="AU255" i="34"/>
  <c r="AW255" i="34" s="1"/>
  <c r="AU252" i="34"/>
  <c r="AW252" i="34" s="1"/>
  <c r="AU240" i="34"/>
  <c r="AW240" i="34" s="1"/>
  <c r="W347" i="34"/>
  <c r="U347" i="34" s="1"/>
  <c r="W339" i="34"/>
  <c r="U339" i="34" s="1"/>
  <c r="W327" i="34"/>
  <c r="U327" i="34" s="1"/>
  <c r="AU38" i="34"/>
  <c r="AW38" i="34" s="1"/>
  <c r="AF25" i="34"/>
  <c r="W362" i="34"/>
  <c r="U362" i="34" s="1"/>
  <c r="AU270" i="34"/>
  <c r="AW270" i="34" s="1"/>
  <c r="AW109" i="34"/>
  <c r="W364" i="34"/>
  <c r="AU297" i="34"/>
  <c r="AW297" i="34" s="1"/>
  <c r="AU287" i="34"/>
  <c r="AW287" i="34" s="1"/>
  <c r="AU282" i="34"/>
  <c r="AW282" i="34" s="1"/>
  <c r="AU274" i="34"/>
  <c r="AW274" i="34" s="1"/>
  <c r="AU261" i="34"/>
  <c r="AW261" i="34" s="1"/>
  <c r="AU258" i="34"/>
  <c r="W243" i="34"/>
  <c r="U243" i="34" s="1"/>
  <c r="W230" i="34"/>
  <c r="U230" i="34" s="1"/>
  <c r="AU229" i="34"/>
  <c r="AW229" i="34" s="1"/>
  <c r="AU115" i="34"/>
  <c r="AW115" i="34" s="1"/>
  <c r="AW45" i="34"/>
  <c r="AU266" i="34"/>
  <c r="AU123" i="34"/>
  <c r="AW123" i="34" s="1"/>
  <c r="AU153" i="34"/>
  <c r="AW153" i="34" s="1"/>
  <c r="W354" i="34"/>
  <c r="U354" i="34" s="1"/>
  <c r="AU142" i="34"/>
  <c r="AW142" i="34" s="1"/>
  <c r="AU362" i="34"/>
  <c r="AW362" i="34" s="1"/>
  <c r="AU309" i="34"/>
  <c r="AW309" i="34" s="1"/>
  <c r="AU291" i="34"/>
  <c r="AW291" i="34" s="1"/>
  <c r="AU289" i="34"/>
  <c r="AU272" i="34"/>
  <c r="AW272" i="34" s="1"/>
  <c r="AU180" i="34"/>
  <c r="AW180" i="34" s="1"/>
  <c r="AU172" i="34"/>
  <c r="AW172" i="34" s="1"/>
  <c r="AU286" i="34"/>
  <c r="AW286" i="34" s="1"/>
  <c r="AU279" i="34"/>
  <c r="AW279" i="34" s="1"/>
  <c r="W256" i="34"/>
  <c r="U256" i="34" s="1"/>
  <c r="AU245" i="34"/>
  <c r="AW245" i="34" s="1"/>
  <c r="AU236" i="34"/>
  <c r="AW236" i="34" s="1"/>
  <c r="AU25" i="34"/>
  <c r="AW25" i="34" s="1"/>
  <c r="AU136" i="34"/>
  <c r="AW136" i="34" s="1"/>
  <c r="AU366" i="34"/>
  <c r="AU48" i="34"/>
  <c r="AW48" i="34" s="1"/>
  <c r="AW150" i="34"/>
  <c r="AU143" i="34"/>
  <c r="AW143" i="34" s="1"/>
  <c r="AU300" i="34"/>
  <c r="AW300" i="34" s="1"/>
  <c r="W236" i="34"/>
  <c r="U236" i="34" s="1"/>
  <c r="AU60" i="34"/>
  <c r="AW60" i="34" s="1"/>
  <c r="AU88" i="34"/>
  <c r="AW88" i="34" s="1"/>
  <c r="W358" i="34"/>
  <c r="U358" i="34" s="1"/>
  <c r="W345" i="34"/>
  <c r="U345" i="34" s="1"/>
  <c r="AU343" i="34"/>
  <c r="AW343" i="34" s="1"/>
  <c r="AU324" i="34"/>
  <c r="AW324" i="34" s="1"/>
  <c r="W328" i="34"/>
  <c r="U328" i="34" s="1"/>
  <c r="AU295" i="34"/>
  <c r="AW295" i="34" s="1"/>
  <c r="W290" i="34"/>
  <c r="U290" i="34" s="1"/>
  <c r="W279" i="34"/>
  <c r="U279" i="34" s="1"/>
  <c r="AU250" i="34"/>
  <c r="AW250" i="34" s="1"/>
  <c r="W245" i="34"/>
  <c r="U245" i="34" s="1"/>
  <c r="AU239" i="34"/>
  <c r="AW239" i="34" s="1"/>
  <c r="W231" i="34"/>
  <c r="U231" i="34" s="1"/>
  <c r="AU174" i="34"/>
  <c r="AW174" i="34" s="1"/>
  <c r="AW39" i="34"/>
  <c r="AW55" i="34"/>
  <c r="W356" i="34"/>
  <c r="U356" i="34" s="1"/>
  <c r="W341" i="34"/>
  <c r="U341" i="34" s="1"/>
  <c r="AU259" i="34"/>
  <c r="AW259" i="34" s="1"/>
  <c r="AU246" i="34"/>
  <c r="AW246" i="34" s="1"/>
  <c r="M370" i="8"/>
  <c r="AU364" i="34"/>
  <c r="AW364" i="34" s="1"/>
  <c r="AU358" i="34"/>
  <c r="AW358" i="34" s="1"/>
  <c r="AU352" i="34"/>
  <c r="AW352" i="34" s="1"/>
  <c r="F22" i="45"/>
  <c r="Q22" i="45"/>
  <c r="F16" i="45"/>
  <c r="Q16" i="45"/>
  <c r="W343" i="34"/>
  <c r="U343" i="34" s="1"/>
  <c r="AU334" i="34"/>
  <c r="AW334" i="34" s="1"/>
  <c r="AU330" i="34"/>
  <c r="AW330" i="34" s="1"/>
  <c r="P317" i="8"/>
  <c r="V315" i="34"/>
  <c r="AU327" i="34"/>
  <c r="AW327" i="34" s="1"/>
  <c r="P309" i="8"/>
  <c r="V307" i="34"/>
  <c r="F22" i="44"/>
  <c r="Q22" i="44"/>
  <c r="P306" i="8"/>
  <c r="V304" i="34"/>
  <c r="P305" i="8"/>
  <c r="V303" i="34"/>
  <c r="F16" i="44"/>
  <c r="Q16" i="44"/>
  <c r="W312" i="34"/>
  <c r="U312" i="34" s="1"/>
  <c r="W307" i="34"/>
  <c r="U307" i="34" s="1"/>
  <c r="Q39" i="43"/>
  <c r="F39" i="43"/>
  <c r="F31" i="43"/>
  <c r="Q31" i="43"/>
  <c r="P287" i="8"/>
  <c r="V285" i="34"/>
  <c r="AU294" i="34"/>
  <c r="AW294" i="34" s="1"/>
  <c r="P284" i="8"/>
  <c r="V282" i="34"/>
  <c r="Q24" i="43"/>
  <c r="F24" i="43"/>
  <c r="F13" i="43"/>
  <c r="Q13" i="43"/>
  <c r="P271" i="8"/>
  <c r="V269" i="34"/>
  <c r="F11" i="43"/>
  <c r="Q11" i="43"/>
  <c r="AU269" i="34"/>
  <c r="AW269" i="34" s="1"/>
  <c r="Q26" i="42"/>
  <c r="F26" i="42"/>
  <c r="W263" i="34"/>
  <c r="U263" i="34" s="1"/>
  <c r="AU256" i="34"/>
  <c r="AW256" i="34" s="1"/>
  <c r="W257" i="34"/>
  <c r="U257" i="34" s="1"/>
  <c r="AU249" i="34"/>
  <c r="AW249" i="34" s="1"/>
  <c r="W249" i="34"/>
  <c r="U249" i="34" s="1"/>
  <c r="O249" i="8"/>
  <c r="AD12" i="34"/>
  <c r="F12" i="42"/>
  <c r="Q12" i="42"/>
  <c r="W244" i="34"/>
  <c r="U244" i="34" s="1"/>
  <c r="F36" i="41"/>
  <c r="Q36" i="41"/>
  <c r="P244" i="8"/>
  <c r="V242" i="34"/>
  <c r="AU232" i="34"/>
  <c r="AW232" i="34" s="1"/>
  <c r="Q22" i="41"/>
  <c r="F22" i="41"/>
  <c r="P218" i="8"/>
  <c r="V216" i="34"/>
  <c r="AE11" i="34"/>
  <c r="P232" i="8"/>
  <c r="V230" i="34"/>
  <c r="P193" i="8"/>
  <c r="V191" i="34"/>
  <c r="W225" i="34"/>
  <c r="U225" i="34" s="1"/>
  <c r="Q13" i="41"/>
  <c r="F13" i="41"/>
  <c r="P38" i="8"/>
  <c r="V36" i="34"/>
  <c r="P164" i="8"/>
  <c r="V162" i="34"/>
  <c r="P180" i="8"/>
  <c r="V178" i="34"/>
  <c r="P179" i="8"/>
  <c r="V177" i="34"/>
  <c r="P23" i="8"/>
  <c r="V21" i="34"/>
  <c r="P149" i="8"/>
  <c r="V147" i="34"/>
  <c r="P175" i="8"/>
  <c r="V173" i="34"/>
  <c r="P48" i="8"/>
  <c r="V46" i="34"/>
  <c r="P143" i="8"/>
  <c r="V141" i="34"/>
  <c r="V10" i="34"/>
  <c r="P12" i="8"/>
  <c r="AF32" i="34"/>
  <c r="F11" i="41"/>
  <c r="Q11" i="41"/>
  <c r="AU212" i="34"/>
  <c r="AW212" i="34" s="1"/>
  <c r="P117" i="8"/>
  <c r="V115" i="34"/>
  <c r="P111" i="8"/>
  <c r="V109" i="34"/>
  <c r="P84" i="8"/>
  <c r="V82" i="34"/>
  <c r="P97" i="8"/>
  <c r="V95" i="34"/>
  <c r="P54" i="8"/>
  <c r="V52" i="34"/>
  <c r="P64" i="8"/>
  <c r="V62" i="34"/>
  <c r="P78" i="8"/>
  <c r="V76" i="34"/>
  <c r="P56" i="8"/>
  <c r="V54" i="34"/>
  <c r="P55" i="8"/>
  <c r="V53" i="34"/>
  <c r="P101" i="8"/>
  <c r="V99" i="34"/>
  <c r="AU200" i="34"/>
  <c r="AW200" i="34" s="1"/>
  <c r="Q22" i="40"/>
  <c r="F22" i="40"/>
  <c r="W197" i="34"/>
  <c r="U197" i="34" s="1"/>
  <c r="AU185" i="34"/>
  <c r="AA31" i="34"/>
  <c r="W187" i="34"/>
  <c r="U187" i="34" s="1"/>
  <c r="AU182" i="34"/>
  <c r="AW182" i="34" s="1"/>
  <c r="W178" i="34"/>
  <c r="U178" i="34" s="1"/>
  <c r="AU175" i="34"/>
  <c r="AW175" i="34" s="1"/>
  <c r="M72" i="8"/>
  <c r="M17" i="36" s="1"/>
  <c r="M92" i="8"/>
  <c r="M37" i="36" s="1"/>
  <c r="F33" i="18"/>
  <c r="Q33" i="18"/>
  <c r="F31" i="18"/>
  <c r="Q31" i="18"/>
  <c r="M88" i="8"/>
  <c r="M33" i="36" s="1"/>
  <c r="Q38" i="37"/>
  <c r="F38" i="37"/>
  <c r="F40" i="36"/>
  <c r="Q40" i="36"/>
  <c r="F11" i="36"/>
  <c r="Q11" i="36"/>
  <c r="M57" i="8"/>
  <c r="M30" i="35" s="1"/>
  <c r="F22" i="38"/>
  <c r="Q22" i="38"/>
  <c r="F12" i="18"/>
  <c r="Q12" i="18"/>
  <c r="M116" i="8"/>
  <c r="M30" i="37" s="1"/>
  <c r="Q11" i="18"/>
  <c r="F11" i="18"/>
  <c r="Q15" i="36"/>
  <c r="F15" i="36"/>
  <c r="Q14" i="36"/>
  <c r="F14" i="36"/>
  <c r="W54" i="34"/>
  <c r="U54" i="34" s="1"/>
  <c r="W77" i="34"/>
  <c r="U77" i="34" s="1"/>
  <c r="W168" i="34"/>
  <c r="U168" i="34" s="1"/>
  <c r="W114" i="34"/>
  <c r="U114" i="34" s="1"/>
  <c r="W108" i="34"/>
  <c r="U108" i="34" s="1"/>
  <c r="W165" i="34"/>
  <c r="U165" i="34" s="1"/>
  <c r="W49" i="34"/>
  <c r="U49" i="34" s="1"/>
  <c r="W44" i="34"/>
  <c r="U44" i="34" s="1"/>
  <c r="W27" i="34"/>
  <c r="U27" i="34" s="1"/>
  <c r="W94" i="34"/>
  <c r="U94" i="34" s="1"/>
  <c r="AG7" i="34"/>
  <c r="W149" i="34"/>
  <c r="U149" i="34" s="1"/>
  <c r="AV4" i="34"/>
  <c r="AB25" i="34"/>
  <c r="AV35" i="34"/>
  <c r="AB26" i="34"/>
  <c r="AH26" i="34" s="1"/>
  <c r="AE30" i="34"/>
  <c r="O6" i="8"/>
  <c r="AD4" i="34"/>
  <c r="AU155" i="34"/>
  <c r="AC30" i="34"/>
  <c r="F32" i="38"/>
  <c r="Q32" i="38"/>
  <c r="Q14" i="39"/>
  <c r="F14" i="39"/>
  <c r="F15" i="39"/>
  <c r="Q15" i="39"/>
  <c r="P332" i="8"/>
  <c r="V330" i="34"/>
  <c r="V359" i="34"/>
  <c r="V337" i="34"/>
  <c r="V353" i="34"/>
  <c r="AU368" i="34"/>
  <c r="AW368" i="34" s="1"/>
  <c r="W365" i="34"/>
  <c r="U365" i="34" s="1"/>
  <c r="F33" i="45"/>
  <c r="Q33" i="45"/>
  <c r="AU353" i="34"/>
  <c r="AW353" i="34" s="1"/>
  <c r="AU347" i="34"/>
  <c r="AW347" i="34" s="1"/>
  <c r="F18" i="45"/>
  <c r="Q18" i="45"/>
  <c r="F12" i="45"/>
  <c r="Q12" i="45"/>
  <c r="W338" i="34"/>
  <c r="U338" i="34" s="1"/>
  <c r="AG15" i="34"/>
  <c r="F30" i="44"/>
  <c r="Q30" i="44"/>
  <c r="W329" i="34"/>
  <c r="U329" i="34" s="1"/>
  <c r="Q25" i="44"/>
  <c r="F25" i="44"/>
  <c r="P295" i="8"/>
  <c r="V293" i="34"/>
  <c r="W317" i="34"/>
  <c r="U317" i="34" s="1"/>
  <c r="W310" i="34"/>
  <c r="U310" i="34" s="1"/>
  <c r="Q310" i="8"/>
  <c r="AF14" i="34"/>
  <c r="Q37" i="43"/>
  <c r="F37" i="43"/>
  <c r="P288" i="8"/>
  <c r="V286" i="34"/>
  <c r="P281" i="8"/>
  <c r="V279" i="34"/>
  <c r="W293" i="34"/>
  <c r="U293" i="34" s="1"/>
  <c r="AW289" i="34"/>
  <c r="W287" i="34"/>
  <c r="U287" i="34" s="1"/>
  <c r="AU278" i="34"/>
  <c r="AW278" i="34" s="1"/>
  <c r="Q279" i="8"/>
  <c r="AF13" i="34"/>
  <c r="F35" i="42"/>
  <c r="Q35" i="42"/>
  <c r="W271" i="34"/>
  <c r="U271" i="34" s="1"/>
  <c r="F27" i="42"/>
  <c r="Q27" i="42"/>
  <c r="F23" i="42"/>
  <c r="Q23" i="42"/>
  <c r="F13" i="42"/>
  <c r="Q13" i="42"/>
  <c r="P252" i="8"/>
  <c r="V250" i="34"/>
  <c r="W253" i="34"/>
  <c r="U253" i="34" s="1"/>
  <c r="AU244" i="34"/>
  <c r="AW244" i="34" s="1"/>
  <c r="P250" i="8"/>
  <c r="V248" i="34"/>
  <c r="W247" i="34"/>
  <c r="AG12" i="34"/>
  <c r="AU237" i="34"/>
  <c r="AW237" i="34" s="1"/>
  <c r="P241" i="8"/>
  <c r="V239" i="34"/>
  <c r="Q27" i="41"/>
  <c r="F27" i="41"/>
  <c r="F25" i="41"/>
  <c r="Q25" i="41"/>
  <c r="P223" i="8"/>
  <c r="V221" i="34"/>
  <c r="P229" i="8"/>
  <c r="V227" i="34"/>
  <c r="AU223" i="34"/>
  <c r="AW223" i="34" s="1"/>
  <c r="F16" i="41"/>
  <c r="Q16" i="41"/>
  <c r="V35" i="34"/>
  <c r="P37" i="8"/>
  <c r="AE5" i="34"/>
  <c r="AD30" i="34"/>
  <c r="P140" i="8"/>
  <c r="V138" i="34"/>
  <c r="P146" i="8"/>
  <c r="V144" i="34"/>
  <c r="V37" i="34"/>
  <c r="P39" i="8"/>
  <c r="P161" i="8"/>
  <c r="V159" i="34"/>
  <c r="W221" i="34"/>
  <c r="U221" i="34" s="1"/>
  <c r="AU216" i="34"/>
  <c r="AA32" i="34"/>
  <c r="W214" i="34"/>
  <c r="U214" i="34" s="1"/>
  <c r="Q38" i="40"/>
  <c r="F38" i="40"/>
  <c r="P52" i="8"/>
  <c r="V50" i="34"/>
  <c r="P123" i="8"/>
  <c r="V121" i="34"/>
  <c r="P69" i="8"/>
  <c r="V67" i="34"/>
  <c r="P109" i="8"/>
  <c r="V107" i="34"/>
  <c r="P126" i="8"/>
  <c r="V124" i="34"/>
  <c r="AE8" i="34"/>
  <c r="P95" i="8"/>
  <c r="V93" i="34"/>
  <c r="P70" i="8"/>
  <c r="V68" i="34"/>
  <c r="P122" i="8"/>
  <c r="V120" i="34"/>
  <c r="P129" i="8"/>
  <c r="V127" i="34"/>
  <c r="P63" i="8"/>
  <c r="V61" i="34"/>
  <c r="F29" i="40"/>
  <c r="Q29" i="40"/>
  <c r="W200" i="34"/>
  <c r="U200" i="34" s="1"/>
  <c r="Q24" i="40"/>
  <c r="F24" i="40"/>
  <c r="W196" i="34"/>
  <c r="U196" i="34" s="1"/>
  <c r="W191" i="34"/>
  <c r="U191" i="34" s="1"/>
  <c r="O187" i="8"/>
  <c r="AD10" i="34"/>
  <c r="W181" i="34"/>
  <c r="U181" i="34" s="1"/>
  <c r="M102" i="8"/>
  <c r="M16" i="37" s="1"/>
  <c r="Q29" i="18"/>
  <c r="F29" i="18"/>
  <c r="F13" i="37"/>
  <c r="Q13" i="37"/>
  <c r="Q33" i="35"/>
  <c r="F33" i="35"/>
  <c r="M131" i="8"/>
  <c r="M15" i="38" s="1"/>
  <c r="F27" i="35"/>
  <c r="Q27" i="35"/>
  <c r="Q24" i="36"/>
  <c r="F24" i="36"/>
  <c r="M129" i="8"/>
  <c r="M13" i="38" s="1"/>
  <c r="W123" i="34"/>
  <c r="U123" i="34" s="1"/>
  <c r="W60" i="34"/>
  <c r="U60" i="34" s="1"/>
  <c r="W151" i="34"/>
  <c r="U151" i="34" s="1"/>
  <c r="W121" i="34"/>
  <c r="U121" i="34" s="1"/>
  <c r="W90" i="34"/>
  <c r="U90" i="34" s="1"/>
  <c r="W128" i="34"/>
  <c r="U128" i="34" s="1"/>
  <c r="W162" i="34"/>
  <c r="U162" i="34" s="1"/>
  <c r="W65" i="34"/>
  <c r="U65" i="34" s="1"/>
  <c r="W12" i="34"/>
  <c r="U12" i="34" s="1"/>
  <c r="W80" i="34"/>
  <c r="U80" i="34" s="1"/>
  <c r="W8" i="34"/>
  <c r="U8" i="34" s="1"/>
  <c r="W14" i="34"/>
  <c r="U14" i="34" s="1"/>
  <c r="W154" i="34"/>
  <c r="U154" i="34" s="1"/>
  <c r="W74" i="34"/>
  <c r="U74" i="34" s="1"/>
  <c r="N96" i="8"/>
  <c r="AC7" i="34"/>
  <c r="N6" i="8"/>
  <c r="AC4" i="34"/>
  <c r="Q65" i="8"/>
  <c r="AF6" i="34"/>
  <c r="AE28" i="34"/>
  <c r="AE27" i="34"/>
  <c r="Q157" i="8"/>
  <c r="AF9" i="34"/>
  <c r="O96" i="8"/>
  <c r="AD7" i="34"/>
  <c r="O126" i="8"/>
  <c r="AD8" i="34"/>
  <c r="F33" i="38"/>
  <c r="Q33" i="38"/>
  <c r="Q38" i="38"/>
  <c r="F38" i="38"/>
  <c r="Q21" i="39"/>
  <c r="F21" i="39"/>
  <c r="AA30" i="34"/>
  <c r="V343" i="34"/>
  <c r="V327" i="34"/>
  <c r="P348" i="8"/>
  <c r="V346" i="34"/>
  <c r="V363" i="34"/>
  <c r="F39" i="45"/>
  <c r="Q39" i="45"/>
  <c r="AU363" i="34"/>
  <c r="AW363" i="34" s="1"/>
  <c r="W363" i="34"/>
  <c r="U363" i="34" s="1"/>
  <c r="Q32" i="45"/>
  <c r="F32" i="45"/>
  <c r="F27" i="45"/>
  <c r="Q27" i="45"/>
  <c r="F19" i="45"/>
  <c r="Q19" i="45"/>
  <c r="AU342" i="34"/>
  <c r="AW342" i="34" s="1"/>
  <c r="W344" i="34"/>
  <c r="U344" i="34" s="1"/>
  <c r="AU338" i="34"/>
  <c r="AA36" i="34"/>
  <c r="W335" i="34"/>
  <c r="U335" i="34" s="1"/>
  <c r="P316" i="8"/>
  <c r="V314" i="34"/>
  <c r="W330" i="34"/>
  <c r="U330" i="34" s="1"/>
  <c r="AU325" i="34"/>
  <c r="AW325" i="34" s="1"/>
  <c r="P314" i="8"/>
  <c r="V312" i="34"/>
  <c r="AU319" i="34"/>
  <c r="AW319" i="34" s="1"/>
  <c r="P302" i="8"/>
  <c r="V300" i="34"/>
  <c r="P301" i="8"/>
  <c r="V299" i="34"/>
  <c r="W323" i="34"/>
  <c r="U323" i="34" s="1"/>
  <c r="AU315" i="34"/>
  <c r="AW315" i="34" s="1"/>
  <c r="Q11" i="44"/>
  <c r="F11" i="44"/>
  <c r="W311" i="34"/>
  <c r="U311" i="34" s="1"/>
  <c r="AV308" i="34"/>
  <c r="AB35" i="34"/>
  <c r="AH35" i="34" s="1"/>
  <c r="AU303" i="34"/>
  <c r="AW303" i="34" s="1"/>
  <c r="W305" i="34"/>
  <c r="U305" i="34" s="1"/>
  <c r="P291" i="8"/>
  <c r="V289" i="34"/>
  <c r="W299" i="34"/>
  <c r="U299" i="34" s="1"/>
  <c r="F27" i="43"/>
  <c r="Q27" i="43"/>
  <c r="P280" i="8"/>
  <c r="V278" i="34"/>
  <c r="W289" i="34"/>
  <c r="U289" i="34" s="1"/>
  <c r="P272" i="8"/>
  <c r="V270" i="34"/>
  <c r="W283" i="34"/>
  <c r="U283" i="34" s="1"/>
  <c r="AU273" i="34"/>
  <c r="AW273" i="34" s="1"/>
  <c r="W273" i="34"/>
  <c r="U273" i="34" s="1"/>
  <c r="F31" i="42"/>
  <c r="Q31" i="42"/>
  <c r="AU263" i="34"/>
  <c r="AW263" i="34" s="1"/>
  <c r="P264" i="8"/>
  <c r="V262" i="34"/>
  <c r="W260" i="34"/>
  <c r="U260" i="34" s="1"/>
  <c r="F20" i="42"/>
  <c r="Q20" i="42"/>
  <c r="F16" i="42"/>
  <c r="Q16" i="42"/>
  <c r="P247" i="8"/>
  <c r="V245" i="34"/>
  <c r="P240" i="8"/>
  <c r="V238" i="34"/>
  <c r="W240" i="34"/>
  <c r="U240" i="34" s="1"/>
  <c r="Q31" i="41"/>
  <c r="F31" i="41"/>
  <c r="O218" i="8"/>
  <c r="AD11" i="34"/>
  <c r="AU228" i="34"/>
  <c r="AW228" i="34" s="1"/>
  <c r="P230" i="8"/>
  <c r="V228" i="34"/>
  <c r="P219" i="8"/>
  <c r="V217" i="34"/>
  <c r="P231" i="8"/>
  <c r="V229" i="34"/>
  <c r="P200" i="8"/>
  <c r="V198" i="34"/>
  <c r="Q17" i="41"/>
  <c r="F17" i="41"/>
  <c r="P190" i="8"/>
  <c r="V188" i="34"/>
  <c r="W223" i="34"/>
  <c r="U223" i="34" s="1"/>
  <c r="Q15" i="41"/>
  <c r="F15" i="41"/>
  <c r="V45" i="34"/>
  <c r="P47" i="8"/>
  <c r="P8" i="8"/>
  <c r="V6" i="34"/>
  <c r="P145" i="8"/>
  <c r="V143" i="34"/>
  <c r="V13" i="34"/>
  <c r="P15" i="8"/>
  <c r="P156" i="8"/>
  <c r="V154" i="34"/>
  <c r="P182" i="8"/>
  <c r="V180" i="34"/>
  <c r="AD26" i="34"/>
  <c r="P151" i="8"/>
  <c r="V149" i="34"/>
  <c r="P157" i="8"/>
  <c r="V155" i="34"/>
  <c r="AE9" i="34"/>
  <c r="V44" i="34"/>
  <c r="P46" i="8"/>
  <c r="F12" i="41"/>
  <c r="Q12" i="41"/>
  <c r="W216" i="34"/>
  <c r="AG11" i="34"/>
  <c r="F39" i="40"/>
  <c r="Q39" i="40"/>
  <c r="P124" i="8"/>
  <c r="V122" i="34"/>
  <c r="P68" i="8"/>
  <c r="V66" i="34"/>
  <c r="P61" i="8"/>
  <c r="V59" i="34"/>
  <c r="P59" i="8"/>
  <c r="V57" i="34"/>
  <c r="P71" i="8"/>
  <c r="V69" i="34"/>
  <c r="P86" i="8"/>
  <c r="V84" i="34"/>
  <c r="P100" i="8"/>
  <c r="V98" i="34"/>
  <c r="AD29" i="34"/>
  <c r="P106" i="8"/>
  <c r="V104" i="34"/>
  <c r="W211" i="34"/>
  <c r="U211" i="34" s="1"/>
  <c r="AU206" i="34"/>
  <c r="AW206" i="34" s="1"/>
  <c r="W208" i="34"/>
  <c r="U208" i="34" s="1"/>
  <c r="AU199" i="34"/>
  <c r="AW199" i="34" s="1"/>
  <c r="AU196" i="34"/>
  <c r="AW196" i="34" s="1"/>
  <c r="W198" i="34"/>
  <c r="U198" i="34" s="1"/>
  <c r="F18" i="40"/>
  <c r="Q18" i="40"/>
  <c r="W193" i="34"/>
  <c r="U193" i="34" s="1"/>
  <c r="M187" i="8"/>
  <c r="AB10" i="34"/>
  <c r="W184" i="34"/>
  <c r="U184" i="34" s="1"/>
  <c r="F37" i="39"/>
  <c r="Q37" i="39"/>
  <c r="F21" i="36"/>
  <c r="Q21" i="36"/>
  <c r="F12" i="38"/>
  <c r="Q12" i="38"/>
  <c r="F21" i="38"/>
  <c r="Q21" i="38"/>
  <c r="M96" i="8"/>
  <c r="AB7" i="34"/>
  <c r="F36" i="35"/>
  <c r="Q36" i="35"/>
  <c r="Q23" i="37"/>
  <c r="F23" i="37"/>
  <c r="F27" i="18"/>
  <c r="Q27" i="18"/>
  <c r="AU171" i="34"/>
  <c r="AW171" i="34" s="1"/>
  <c r="F31" i="35"/>
  <c r="Q31" i="35"/>
  <c r="W101" i="34"/>
  <c r="U101" i="34" s="1"/>
  <c r="W135" i="34"/>
  <c r="U135" i="34" s="1"/>
  <c r="W96" i="34"/>
  <c r="U96" i="34" s="1"/>
  <c r="W106" i="34"/>
  <c r="U106" i="34" s="1"/>
  <c r="W163" i="34"/>
  <c r="U163" i="34" s="1"/>
  <c r="W117" i="34"/>
  <c r="U117" i="34" s="1"/>
  <c r="W75" i="34"/>
  <c r="U75" i="34" s="1"/>
  <c r="W130" i="34"/>
  <c r="U130" i="34" s="1"/>
  <c r="W6" i="34"/>
  <c r="U6" i="34" s="1"/>
  <c r="W71" i="34"/>
  <c r="U71" i="34" s="1"/>
  <c r="W22" i="34"/>
  <c r="U22" i="34" s="1"/>
  <c r="W81" i="34"/>
  <c r="U81" i="34" s="1"/>
  <c r="W160" i="34"/>
  <c r="U160" i="34" s="1"/>
  <c r="W41" i="34"/>
  <c r="U41" i="34" s="1"/>
  <c r="N157" i="8"/>
  <c r="AC9" i="34"/>
  <c r="Q126" i="8"/>
  <c r="AF8" i="34"/>
  <c r="Q19" i="39"/>
  <c r="F19" i="39"/>
  <c r="Q40" i="38"/>
  <c r="F40" i="38"/>
  <c r="F16" i="39"/>
  <c r="Q16" i="39"/>
  <c r="V321" i="34"/>
  <c r="V351" i="34"/>
  <c r="V329" i="34"/>
  <c r="V324" i="34"/>
  <c r="AW366" i="34"/>
  <c r="N40" i="45"/>
  <c r="F38" i="45"/>
  <c r="Q38" i="45"/>
  <c r="W361" i="34"/>
  <c r="U361" i="34" s="1"/>
  <c r="Q28" i="45"/>
  <c r="F28" i="45"/>
  <c r="AU350" i="34"/>
  <c r="AW350" i="34" s="1"/>
  <c r="AU339" i="34"/>
  <c r="AW339" i="34" s="1"/>
  <c r="Q340" i="8"/>
  <c r="AF15" i="34"/>
  <c r="M340" i="8"/>
  <c r="AB15" i="34"/>
  <c r="F35" i="44"/>
  <c r="Q35" i="44"/>
  <c r="W333" i="34"/>
  <c r="U333" i="34" s="1"/>
  <c r="P311" i="8"/>
  <c r="V309" i="34"/>
  <c r="F24" i="44"/>
  <c r="Q24" i="44"/>
  <c r="P297" i="8"/>
  <c r="V295" i="34"/>
  <c r="AU313" i="34"/>
  <c r="AW313" i="34" s="1"/>
  <c r="W315" i="34"/>
  <c r="U315" i="34" s="1"/>
  <c r="F15" i="44"/>
  <c r="Q15" i="44"/>
  <c r="AU305" i="34"/>
  <c r="AW305" i="34" s="1"/>
  <c r="W302" i="34"/>
  <c r="U302" i="34" s="1"/>
  <c r="F32" i="43"/>
  <c r="Q32" i="43"/>
  <c r="W297" i="34"/>
  <c r="U297" i="34" s="1"/>
  <c r="AU288" i="34"/>
  <c r="AW288" i="34" s="1"/>
  <c r="F16" i="43"/>
  <c r="Q16" i="43"/>
  <c r="P269" i="8"/>
  <c r="V267" i="34"/>
  <c r="W278" i="34"/>
  <c r="U278" i="34" s="1"/>
  <c r="F39" i="42"/>
  <c r="Q39" i="42"/>
  <c r="F33" i="42"/>
  <c r="Q33" i="42"/>
  <c r="W269" i="34"/>
  <c r="U269" i="34" s="1"/>
  <c r="F28" i="42"/>
  <c r="Q28" i="42"/>
  <c r="P263" i="8"/>
  <c r="V261" i="34"/>
  <c r="W261" i="34"/>
  <c r="U261" i="34" s="1"/>
  <c r="F19" i="42"/>
  <c r="Q19" i="42"/>
  <c r="P261" i="8"/>
  <c r="V259" i="34"/>
  <c r="AU253" i="34"/>
  <c r="AW253" i="34" s="1"/>
  <c r="P251" i="8"/>
  <c r="V249" i="34"/>
  <c r="N249" i="8"/>
  <c r="AC12" i="34"/>
  <c r="Q249" i="8"/>
  <c r="AF12" i="34"/>
  <c r="AC33" i="34"/>
  <c r="AU247" i="34"/>
  <c r="AA33" i="34"/>
  <c r="P248" i="8"/>
  <c r="V246" i="34"/>
  <c r="F33" i="41"/>
  <c r="Q33" i="41"/>
  <c r="Q29" i="41"/>
  <c r="F29" i="41"/>
  <c r="F21" i="41"/>
  <c r="Q21" i="41"/>
  <c r="P192" i="8"/>
  <c r="V190" i="34"/>
  <c r="P214" i="8"/>
  <c r="V212" i="34"/>
  <c r="P194" i="8"/>
  <c r="V192" i="34"/>
  <c r="W226" i="34"/>
  <c r="U226" i="34" s="1"/>
  <c r="AU221" i="34"/>
  <c r="AW221" i="34" s="1"/>
  <c r="P187" i="8"/>
  <c r="V185" i="34"/>
  <c r="AE10" i="34"/>
  <c r="P165" i="8"/>
  <c r="V163" i="34"/>
  <c r="P28" i="8"/>
  <c r="V26" i="34"/>
  <c r="P167" i="8"/>
  <c r="V165" i="34"/>
  <c r="P168" i="8"/>
  <c r="V166" i="34"/>
  <c r="P34" i="8"/>
  <c r="V32" i="34"/>
  <c r="W220" i="34"/>
  <c r="U220" i="34" s="1"/>
  <c r="P133" i="8"/>
  <c r="V131" i="34"/>
  <c r="W217" i="34"/>
  <c r="U217" i="34" s="1"/>
  <c r="AU211" i="34"/>
  <c r="AW211" i="34" s="1"/>
  <c r="P99" i="8"/>
  <c r="V97" i="34"/>
  <c r="P65" i="8"/>
  <c r="V63" i="34"/>
  <c r="AE6" i="34"/>
  <c r="P62" i="8"/>
  <c r="V60" i="34"/>
  <c r="P75" i="8"/>
  <c r="V73" i="34"/>
  <c r="P91" i="8"/>
  <c r="V89" i="34"/>
  <c r="P90" i="8"/>
  <c r="V88" i="34"/>
  <c r="AU204" i="34"/>
  <c r="AW204" i="34" s="1"/>
  <c r="AU202" i="34"/>
  <c r="AW202" i="34" s="1"/>
  <c r="AU198" i="34"/>
  <c r="AW198" i="34" s="1"/>
  <c r="F17" i="40"/>
  <c r="Q17" i="40"/>
  <c r="AU188" i="34"/>
  <c r="AW188" i="34" s="1"/>
  <c r="W186" i="34"/>
  <c r="U186" i="34" s="1"/>
  <c r="Q39" i="39"/>
  <c r="F39" i="39"/>
  <c r="W179" i="34"/>
  <c r="U179" i="34" s="1"/>
  <c r="W174" i="34"/>
  <c r="U174" i="34" s="1"/>
  <c r="M82" i="8"/>
  <c r="M27" i="36" s="1"/>
  <c r="M56" i="8"/>
  <c r="M29" i="35" s="1"/>
  <c r="F34" i="36"/>
  <c r="Q34" i="36"/>
  <c r="Q27" i="37"/>
  <c r="F27" i="37"/>
  <c r="Q12" i="35"/>
  <c r="F12" i="35"/>
  <c r="AU63" i="34"/>
  <c r="AA27" i="34"/>
  <c r="F20" i="37"/>
  <c r="Q20" i="37"/>
  <c r="F17" i="38"/>
  <c r="Q17" i="38"/>
  <c r="Q19" i="35"/>
  <c r="F19" i="35"/>
  <c r="F34" i="35"/>
  <c r="Q34" i="35"/>
  <c r="F18" i="37"/>
  <c r="Q18" i="37"/>
  <c r="Q18" i="38"/>
  <c r="F18" i="38"/>
  <c r="M126" i="8"/>
  <c r="AB8" i="34"/>
  <c r="Q39" i="36"/>
  <c r="F39" i="36"/>
  <c r="F28" i="35"/>
  <c r="Q28" i="35"/>
  <c r="W139" i="34"/>
  <c r="U139" i="34" s="1"/>
  <c r="W38" i="34"/>
  <c r="U38" i="34" s="1"/>
  <c r="W164" i="34"/>
  <c r="U164" i="34" s="1"/>
  <c r="W134" i="34"/>
  <c r="AF27" i="34"/>
  <c r="W104" i="34"/>
  <c r="U104" i="34" s="1"/>
  <c r="W89" i="34"/>
  <c r="U89" i="34" s="1"/>
  <c r="W33" i="34"/>
  <c r="U33" i="34" s="1"/>
  <c r="W116" i="34"/>
  <c r="U116" i="34" s="1"/>
  <c r="W159" i="34"/>
  <c r="U159" i="34" s="1"/>
  <c r="W148" i="34"/>
  <c r="U148" i="34" s="1"/>
  <c r="W105" i="34"/>
  <c r="U105" i="34" s="1"/>
  <c r="W76" i="34"/>
  <c r="U76" i="34" s="1"/>
  <c r="W62" i="34"/>
  <c r="U62" i="34" s="1"/>
  <c r="W129" i="34"/>
  <c r="U129" i="34" s="1"/>
  <c r="W10" i="34"/>
  <c r="W170" i="34"/>
  <c r="U170" i="34" s="1"/>
  <c r="Q37" i="8"/>
  <c r="AF5" i="34"/>
  <c r="AC27" i="34"/>
  <c r="F23" i="39"/>
  <c r="Q23" i="39"/>
  <c r="AU166" i="34"/>
  <c r="AW166" i="34" s="1"/>
  <c r="V347" i="34"/>
  <c r="V361" i="34"/>
  <c r="V338" i="34"/>
  <c r="P337" i="8"/>
  <c r="V335" i="34"/>
  <c r="W366" i="34"/>
  <c r="U366" i="34" s="1"/>
  <c r="F37" i="45"/>
  <c r="Q37" i="45"/>
  <c r="W359" i="34"/>
  <c r="U359" i="34" s="1"/>
  <c r="AU355" i="34"/>
  <c r="AW355" i="34" s="1"/>
  <c r="F23" i="45"/>
  <c r="Q23" i="45"/>
  <c r="F15" i="45"/>
  <c r="Q15" i="45"/>
  <c r="F11" i="45"/>
  <c r="Q11" i="45"/>
  <c r="AU333" i="34"/>
  <c r="AW333" i="34" s="1"/>
  <c r="P318" i="8"/>
  <c r="V316" i="34"/>
  <c r="W332" i="34"/>
  <c r="U332" i="34" s="1"/>
  <c r="W326" i="34"/>
  <c r="U326" i="34" s="1"/>
  <c r="AU321" i="34"/>
  <c r="AW321" i="34" s="1"/>
  <c r="P308" i="8"/>
  <c r="V306" i="34"/>
  <c r="P294" i="8"/>
  <c r="V292" i="34"/>
  <c r="P304" i="8"/>
  <c r="V302" i="34"/>
  <c r="W320" i="34"/>
  <c r="U320" i="34" s="1"/>
  <c r="AU314" i="34"/>
  <c r="AW314" i="34" s="1"/>
  <c r="AU307" i="34"/>
  <c r="AW307" i="34" s="1"/>
  <c r="AU296" i="34"/>
  <c r="AW296" i="34" s="1"/>
  <c r="AD34" i="34"/>
  <c r="W292" i="34"/>
  <c r="U292" i="34" s="1"/>
  <c r="F20" i="43"/>
  <c r="Q20" i="43"/>
  <c r="P277" i="8"/>
  <c r="V275" i="34"/>
  <c r="F17" i="43"/>
  <c r="Q17" i="43"/>
  <c r="P274" i="8"/>
  <c r="V272" i="34"/>
  <c r="O279" i="8"/>
  <c r="AD13" i="34"/>
  <c r="AU277" i="34"/>
  <c r="AA34" i="34"/>
  <c r="Q36" i="42"/>
  <c r="F36" i="42"/>
  <c r="W270" i="34"/>
  <c r="U270" i="34" s="1"/>
  <c r="AU264" i="34"/>
  <c r="AW264" i="34" s="1"/>
  <c r="P266" i="8"/>
  <c r="V264" i="34"/>
  <c r="AU257" i="34"/>
  <c r="AW257" i="34" s="1"/>
  <c r="P257" i="8"/>
  <c r="V255" i="34"/>
  <c r="W258" i="34"/>
  <c r="U258" i="34" s="1"/>
  <c r="W251" i="34"/>
  <c r="U251" i="34" s="1"/>
  <c r="Q40" i="41"/>
  <c r="F40" i="41"/>
  <c r="P246" i="8"/>
  <c r="V244" i="34"/>
  <c r="AU241" i="34"/>
  <c r="AW241" i="34" s="1"/>
  <c r="AU235" i="34"/>
  <c r="AW235" i="34" s="1"/>
  <c r="P236" i="8"/>
  <c r="V234" i="34"/>
  <c r="W235" i="34"/>
  <c r="U235" i="34" s="1"/>
  <c r="AU227" i="34"/>
  <c r="AW227" i="34" s="1"/>
  <c r="P224" i="8"/>
  <c r="V222" i="34"/>
  <c r="P228" i="8"/>
  <c r="V226" i="34"/>
  <c r="AU222" i="34"/>
  <c r="AW222" i="34" s="1"/>
  <c r="W222" i="34"/>
  <c r="U222" i="34" s="1"/>
  <c r="P137" i="8"/>
  <c r="V135" i="34"/>
  <c r="P13" i="8"/>
  <c r="V11" i="34"/>
  <c r="P178" i="8"/>
  <c r="V176" i="34"/>
  <c r="P7" i="8"/>
  <c r="V5" i="34"/>
  <c r="P169" i="8"/>
  <c r="V167" i="34"/>
  <c r="P174" i="8"/>
  <c r="V172" i="34"/>
  <c r="P177" i="8"/>
  <c r="V175" i="34"/>
  <c r="P150" i="8"/>
  <c r="V148" i="34"/>
  <c r="P24" i="8"/>
  <c r="V22" i="34"/>
  <c r="P144" i="8"/>
  <c r="V142" i="34"/>
  <c r="P148" i="8"/>
  <c r="V146" i="34"/>
  <c r="AE32" i="34"/>
  <c r="P104" i="8"/>
  <c r="V102" i="34"/>
  <c r="P103" i="8"/>
  <c r="V101" i="34"/>
  <c r="P77" i="8"/>
  <c r="V75" i="34"/>
  <c r="P60" i="8"/>
  <c r="V58" i="34"/>
  <c r="P83" i="8"/>
  <c r="V81" i="34"/>
  <c r="P107" i="8"/>
  <c r="V105" i="34"/>
  <c r="P128" i="8"/>
  <c r="V126" i="34"/>
  <c r="P66" i="8"/>
  <c r="V64" i="34"/>
  <c r="Q32" i="40"/>
  <c r="F32" i="40"/>
  <c r="W205" i="34"/>
  <c r="U205" i="34" s="1"/>
  <c r="AU197" i="34"/>
  <c r="AW197" i="34" s="1"/>
  <c r="AU191" i="34"/>
  <c r="AW191" i="34" s="1"/>
  <c r="W192" i="34"/>
  <c r="U192" i="34" s="1"/>
  <c r="F12" i="40"/>
  <c r="Q12" i="40"/>
  <c r="N187" i="8"/>
  <c r="AC10" i="34"/>
  <c r="AU181" i="34"/>
  <c r="AW181" i="34" s="1"/>
  <c r="F30" i="39"/>
  <c r="Q30" i="39"/>
  <c r="Q24" i="37"/>
  <c r="F24" i="37"/>
  <c r="F19" i="36"/>
  <c r="Q19" i="36"/>
  <c r="Q14" i="37"/>
  <c r="F14" i="37"/>
  <c r="F14" i="35"/>
  <c r="Q14" i="35"/>
  <c r="M111" i="8"/>
  <c r="M25" i="37" s="1"/>
  <c r="M51" i="8"/>
  <c r="M24" i="35" s="1"/>
  <c r="Q36" i="37"/>
  <c r="F36" i="37"/>
  <c r="AU4" i="34"/>
  <c r="AA25" i="34"/>
  <c r="M103" i="8"/>
  <c r="M17" i="37" s="1"/>
  <c r="Q11" i="35"/>
  <c r="F11" i="35"/>
  <c r="M123" i="8"/>
  <c r="M37" i="37" s="1"/>
  <c r="W7" i="34"/>
  <c r="U7" i="34" s="1"/>
  <c r="AF26" i="34"/>
  <c r="W93" i="34"/>
  <c r="U93" i="34" s="1"/>
  <c r="W88" i="34"/>
  <c r="U88" i="34" s="1"/>
  <c r="W137" i="34"/>
  <c r="U137" i="34" s="1"/>
  <c r="W5" i="34"/>
  <c r="U5" i="34" s="1"/>
  <c r="W26" i="34"/>
  <c r="U26" i="34" s="1"/>
  <c r="W67" i="34"/>
  <c r="U67" i="34" s="1"/>
  <c r="W56" i="34"/>
  <c r="U56" i="34" s="1"/>
  <c r="W127" i="34"/>
  <c r="U127" i="34" s="1"/>
  <c r="W143" i="34"/>
  <c r="U143" i="34" s="1"/>
  <c r="W146" i="34"/>
  <c r="U146" i="34" s="1"/>
  <c r="W98" i="34"/>
  <c r="U98" i="34" s="1"/>
  <c r="AV63" i="34"/>
  <c r="AB27" i="34"/>
  <c r="AH27" i="34" s="1"/>
  <c r="AU6" i="34"/>
  <c r="AW6" i="34" s="1"/>
  <c r="AU165" i="34"/>
  <c r="AW165" i="34" s="1"/>
  <c r="Q11" i="39"/>
  <c r="F11" i="39"/>
  <c r="M157" i="8"/>
  <c r="AB9" i="34"/>
  <c r="V328" i="34"/>
  <c r="V345" i="34"/>
  <c r="V365" i="34"/>
  <c r="F21" i="45"/>
  <c r="Q21" i="45"/>
  <c r="Q39" i="44"/>
  <c r="F39" i="44"/>
  <c r="Q34" i="44"/>
  <c r="F34" i="44"/>
  <c r="P312" i="8"/>
  <c r="V310" i="34"/>
  <c r="P296" i="8"/>
  <c r="V294" i="34"/>
  <c r="F20" i="44"/>
  <c r="Q20" i="44"/>
  <c r="AC35" i="34"/>
  <c r="W309" i="34"/>
  <c r="U309" i="34" s="1"/>
  <c r="F36" i="43"/>
  <c r="Q36" i="43"/>
  <c r="P289" i="8"/>
  <c r="V287" i="34"/>
  <c r="W298" i="34"/>
  <c r="U298" i="34" s="1"/>
  <c r="F29" i="43"/>
  <c r="Q29" i="43"/>
  <c r="P285" i="8"/>
  <c r="V283" i="34"/>
  <c r="F23" i="43"/>
  <c r="Q23" i="43"/>
  <c r="P278" i="8"/>
  <c r="V276" i="34"/>
  <c r="Q14" i="43"/>
  <c r="F14" i="43"/>
  <c r="P273" i="8"/>
  <c r="V271" i="34"/>
  <c r="Q38" i="42"/>
  <c r="F38" i="42"/>
  <c r="AU271" i="34"/>
  <c r="AW271" i="34" s="1"/>
  <c r="P268" i="8"/>
  <c r="V266" i="34"/>
  <c r="F21" i="42"/>
  <c r="Q21" i="42"/>
  <c r="P260" i="8"/>
  <c r="V258" i="34"/>
  <c r="AD33" i="34"/>
  <c r="F26" i="41"/>
  <c r="Q26" i="41"/>
  <c r="P237" i="8"/>
  <c r="V235" i="34"/>
  <c r="P227" i="8"/>
  <c r="V225" i="34"/>
  <c r="P213" i="8"/>
  <c r="V211" i="34"/>
  <c r="P222" i="8"/>
  <c r="V220" i="34"/>
  <c r="F19" i="41"/>
  <c r="Q19" i="41"/>
  <c r="P191" i="8"/>
  <c r="V189" i="34"/>
  <c r="P45" i="8"/>
  <c r="V43" i="34"/>
  <c r="P16" i="8"/>
  <c r="V14" i="34"/>
  <c r="P32" i="8"/>
  <c r="V30" i="34"/>
  <c r="P40" i="8"/>
  <c r="V38" i="34"/>
  <c r="P172" i="8"/>
  <c r="V170" i="34"/>
  <c r="V18" i="34"/>
  <c r="P20" i="8"/>
  <c r="P41" i="8"/>
  <c r="V39" i="34"/>
  <c r="P14" i="8"/>
  <c r="V12" i="34"/>
  <c r="AD27" i="34"/>
  <c r="P132" i="8"/>
  <c r="V130" i="34"/>
  <c r="P121" i="8"/>
  <c r="V119" i="34"/>
  <c r="P88" i="8"/>
  <c r="V86" i="34"/>
  <c r="P119" i="8"/>
  <c r="V117" i="34"/>
  <c r="W213" i="34"/>
  <c r="U213" i="34" s="1"/>
  <c r="AU208" i="34"/>
  <c r="AW208" i="34" s="1"/>
  <c r="AU194" i="34"/>
  <c r="AW194" i="34" s="1"/>
  <c r="AU192" i="34"/>
  <c r="AW192" i="34" s="1"/>
  <c r="AU187" i="34"/>
  <c r="AW187" i="34" s="1"/>
  <c r="W185" i="34"/>
  <c r="AG10" i="34"/>
  <c r="Q187" i="8"/>
  <c r="AF10" i="34"/>
  <c r="F38" i="39"/>
  <c r="Q38" i="39"/>
  <c r="W182" i="34"/>
  <c r="U182" i="34" s="1"/>
  <c r="W176" i="34"/>
  <c r="U176" i="34" s="1"/>
  <c r="M6" i="8"/>
  <c r="AB4" i="34"/>
  <c r="Q37" i="18"/>
  <c r="F37" i="18"/>
  <c r="M81" i="8"/>
  <c r="M26" i="36" s="1"/>
  <c r="AU124" i="34"/>
  <c r="AA29" i="34"/>
  <c r="M119" i="8"/>
  <c r="M33" i="37" s="1"/>
  <c r="M18" i="8"/>
  <c r="M22" i="18" s="1"/>
  <c r="F16" i="36"/>
  <c r="Q16" i="36"/>
  <c r="AU169" i="34"/>
  <c r="AW169" i="34" s="1"/>
  <c r="F19" i="18"/>
  <c r="Q19" i="18"/>
  <c r="Q32" i="18"/>
  <c r="F32" i="18"/>
  <c r="Q21" i="18"/>
  <c r="F21" i="18"/>
  <c r="M21" i="8"/>
  <c r="M25" i="18" s="1"/>
  <c r="Q14" i="38"/>
  <c r="F14" i="38"/>
  <c r="W132" i="34"/>
  <c r="U132" i="34" s="1"/>
  <c r="W91" i="34"/>
  <c r="U91" i="34" s="1"/>
  <c r="W30" i="34"/>
  <c r="U30" i="34" s="1"/>
  <c r="W47" i="34"/>
  <c r="U47" i="34" s="1"/>
  <c r="W19" i="34"/>
  <c r="U19" i="34" s="1"/>
  <c r="W11" i="34"/>
  <c r="U11" i="34" s="1"/>
  <c r="W55" i="34"/>
  <c r="U55" i="34" s="1"/>
  <c r="W15" i="34"/>
  <c r="U15" i="34" s="1"/>
  <c r="W21" i="34"/>
  <c r="U21" i="34" s="1"/>
  <c r="W86" i="34"/>
  <c r="U86" i="34" s="1"/>
  <c r="N65" i="8"/>
  <c r="AC6" i="34"/>
  <c r="O37" i="8"/>
  <c r="AD5" i="34"/>
  <c r="AC29" i="34"/>
  <c r="AC26" i="34"/>
  <c r="F17" i="39"/>
  <c r="Q17" i="39"/>
  <c r="F22" i="39"/>
  <c r="Q22" i="39"/>
  <c r="F25" i="38"/>
  <c r="Q25" i="38"/>
  <c r="F35" i="38"/>
  <c r="Q35" i="38"/>
  <c r="V367" i="34"/>
  <c r="P354" i="8"/>
  <c r="V352" i="34"/>
  <c r="P321" i="8"/>
  <c r="V319" i="34"/>
  <c r="P324" i="8"/>
  <c r="V322" i="34"/>
  <c r="F36" i="45"/>
  <c r="Q36" i="45"/>
  <c r="F30" i="45"/>
  <c r="Q30" i="45"/>
  <c r="O340" i="8"/>
  <c r="AD15" i="34"/>
  <c r="F24" i="45"/>
  <c r="Q24" i="45"/>
  <c r="W350" i="34"/>
  <c r="U350" i="34" s="1"/>
  <c r="F14" i="45"/>
  <c r="Q14" i="45"/>
  <c r="AU336" i="34"/>
  <c r="AW336" i="34" s="1"/>
  <c r="F29" i="44"/>
  <c r="Q29" i="44"/>
  <c r="P310" i="8"/>
  <c r="V308" i="34"/>
  <c r="AE14" i="34"/>
  <c r="W314" i="34"/>
  <c r="U314" i="34" s="1"/>
  <c r="Q12" i="44"/>
  <c r="F12" i="44"/>
  <c r="N310" i="8"/>
  <c r="AC14" i="34"/>
  <c r="F38" i="43"/>
  <c r="Q38" i="43"/>
  <c r="AU299" i="34"/>
  <c r="AW299" i="34" s="1"/>
  <c r="W296" i="34"/>
  <c r="U296" i="34" s="1"/>
  <c r="P283" i="8"/>
  <c r="V281" i="34"/>
  <c r="Q22" i="43"/>
  <c r="F22" i="43"/>
  <c r="Q15" i="43"/>
  <c r="F15" i="43"/>
  <c r="W282" i="34"/>
  <c r="U282" i="34" s="1"/>
  <c r="AC34" i="34"/>
  <c r="AW275" i="34"/>
  <c r="W274" i="34"/>
  <c r="U274" i="34" s="1"/>
  <c r="AU268" i="34"/>
  <c r="AW268" i="34" s="1"/>
  <c r="W266" i="34"/>
  <c r="U266" i="34" s="1"/>
  <c r="F29" i="42"/>
  <c r="Q29" i="42"/>
  <c r="P267" i="8"/>
  <c r="V265" i="34"/>
  <c r="W262" i="34"/>
  <c r="U262" i="34" s="1"/>
  <c r="F17" i="42"/>
  <c r="Q17" i="42"/>
  <c r="P253" i="8"/>
  <c r="V251" i="34"/>
  <c r="Q38" i="41"/>
  <c r="F38" i="41"/>
  <c r="F37" i="41"/>
  <c r="Q37" i="41"/>
  <c r="W238" i="34"/>
  <c r="U238" i="34" s="1"/>
  <c r="AU233" i="34"/>
  <c r="AW233" i="34" s="1"/>
  <c r="P209" i="8"/>
  <c r="V207" i="34"/>
  <c r="P226" i="8"/>
  <c r="V224" i="34"/>
  <c r="W227" i="34"/>
  <c r="U227" i="34" s="1"/>
  <c r="AU224" i="34"/>
  <c r="AW224" i="34" s="1"/>
  <c r="P11" i="8"/>
  <c r="V9" i="34"/>
  <c r="V7" i="34"/>
  <c r="P9" i="8"/>
  <c r="P153" i="8"/>
  <c r="V151" i="34"/>
  <c r="P136" i="8"/>
  <c r="V134" i="34"/>
  <c r="V17" i="34"/>
  <c r="P19" i="8"/>
  <c r="P36" i="8"/>
  <c r="V34" i="34"/>
  <c r="P141" i="8"/>
  <c r="V139" i="34"/>
  <c r="P162" i="8"/>
  <c r="V160" i="34"/>
  <c r="P155" i="8"/>
  <c r="V153" i="34"/>
  <c r="AV216" i="34"/>
  <c r="AB32" i="34"/>
  <c r="AH32" i="34" s="1"/>
  <c r="Q218" i="8"/>
  <c r="AF11" i="34"/>
  <c r="P134" i="8"/>
  <c r="V132" i="34"/>
  <c r="P127" i="8"/>
  <c r="V125" i="34"/>
  <c r="P73" i="8"/>
  <c r="V71" i="34"/>
  <c r="P116" i="8"/>
  <c r="V114" i="34"/>
  <c r="P108" i="8"/>
  <c r="V106" i="34"/>
  <c r="P92" i="8"/>
  <c r="V90" i="34"/>
  <c r="P115" i="8"/>
  <c r="V113" i="34"/>
  <c r="P96" i="8"/>
  <c r="V94" i="34"/>
  <c r="AE7" i="34"/>
  <c r="P85" i="8"/>
  <c r="V83" i="34"/>
  <c r="F34" i="40"/>
  <c r="Q34" i="40"/>
  <c r="W207" i="34"/>
  <c r="U207" i="34" s="1"/>
  <c r="F28" i="40"/>
  <c r="Q28" i="40"/>
  <c r="Q21" i="40"/>
  <c r="F21" i="40"/>
  <c r="AU189" i="34"/>
  <c r="AW189" i="34" s="1"/>
  <c r="W194" i="34"/>
  <c r="U194" i="34" s="1"/>
  <c r="F11" i="40"/>
  <c r="Q11" i="40"/>
  <c r="AF31" i="34"/>
  <c r="F36" i="39"/>
  <c r="Q36" i="39"/>
  <c r="AU173" i="34"/>
  <c r="AW173" i="34" s="1"/>
  <c r="W173" i="34"/>
  <c r="U173" i="34" s="1"/>
  <c r="Q17" i="18"/>
  <c r="F17" i="18"/>
  <c r="M125" i="8"/>
  <c r="M39" i="37" s="1"/>
  <c r="M78" i="8"/>
  <c r="M23" i="36" s="1"/>
  <c r="M62" i="8"/>
  <c r="M35" i="35" s="1"/>
  <c r="F24" i="39"/>
  <c r="Q24" i="39"/>
  <c r="F35" i="18"/>
  <c r="Q35" i="18"/>
  <c r="M67" i="8"/>
  <c r="M12" i="36" s="1"/>
  <c r="F20" i="36"/>
  <c r="Q20" i="36"/>
  <c r="F23" i="38"/>
  <c r="Q23" i="38"/>
  <c r="F39" i="18"/>
  <c r="Q39" i="18"/>
  <c r="AU94" i="34"/>
  <c r="AA28" i="34"/>
  <c r="Q27" i="39"/>
  <c r="F27" i="39"/>
  <c r="W59" i="34"/>
  <c r="U59" i="34" s="1"/>
  <c r="W138" i="34"/>
  <c r="U138" i="34" s="1"/>
  <c r="W70" i="34"/>
  <c r="U70" i="34" s="1"/>
  <c r="W119" i="34"/>
  <c r="U119" i="34" s="1"/>
  <c r="W102" i="34"/>
  <c r="U102" i="34" s="1"/>
  <c r="W85" i="34"/>
  <c r="U85" i="34" s="1"/>
  <c r="W136" i="34"/>
  <c r="U136" i="34" s="1"/>
  <c r="W53" i="34"/>
  <c r="U53" i="34" s="1"/>
  <c r="W147" i="34"/>
  <c r="U147" i="34" s="1"/>
  <c r="W48" i="34"/>
  <c r="U48" i="34" s="1"/>
  <c r="W118" i="34"/>
  <c r="U118" i="34" s="1"/>
  <c r="W17" i="34"/>
  <c r="U17" i="34" s="1"/>
  <c r="W171" i="34"/>
  <c r="U171" i="34" s="1"/>
  <c r="W166" i="34"/>
  <c r="U166" i="34" s="1"/>
  <c r="W122" i="34"/>
  <c r="U122" i="34" s="1"/>
  <c r="W39" i="34"/>
  <c r="U39" i="34" s="1"/>
  <c r="W113" i="34"/>
  <c r="U113" i="34" s="1"/>
  <c r="W145" i="34"/>
  <c r="U145" i="34" s="1"/>
  <c r="W125" i="34"/>
  <c r="U125" i="34" s="1"/>
  <c r="W72" i="34"/>
  <c r="U72" i="34" s="1"/>
  <c r="AF28" i="34"/>
  <c r="AU163" i="34"/>
  <c r="AW163" i="34" s="1"/>
  <c r="F18" i="39"/>
  <c r="Q18" i="39"/>
  <c r="V320" i="34"/>
  <c r="V362" i="34"/>
  <c r="V348" i="34"/>
  <c r="V325" i="34"/>
  <c r="V323" i="34"/>
  <c r="V331" i="34"/>
  <c r="Q34" i="45"/>
  <c r="F34" i="45"/>
  <c r="W360" i="34"/>
  <c r="U360" i="34" s="1"/>
  <c r="F26" i="45"/>
  <c r="Q26" i="45"/>
  <c r="AU349" i="34"/>
  <c r="AW349" i="34" s="1"/>
  <c r="AU340" i="34"/>
  <c r="AW340" i="34" s="1"/>
  <c r="AE36" i="34"/>
  <c r="AU337" i="34"/>
  <c r="AW337" i="34" s="1"/>
  <c r="Q37" i="44"/>
  <c r="F37" i="44"/>
  <c r="F32" i="44"/>
  <c r="Q32" i="44"/>
  <c r="Q26" i="44"/>
  <c r="F26" i="44"/>
  <c r="P293" i="8"/>
  <c r="V291" i="34"/>
  <c r="W322" i="34"/>
  <c r="U322" i="34" s="1"/>
  <c r="Q19" i="44"/>
  <c r="F19" i="44"/>
  <c r="W316" i="34"/>
  <c r="U316" i="34" s="1"/>
  <c r="M310" i="8"/>
  <c r="AB14" i="34"/>
  <c r="W308" i="34"/>
  <c r="AG14" i="34"/>
  <c r="O310" i="8"/>
  <c r="AD14" i="34"/>
  <c r="F40" i="43"/>
  <c r="Q40" i="43"/>
  <c r="W304" i="34"/>
  <c r="U304" i="34" s="1"/>
  <c r="Q34" i="43"/>
  <c r="F34" i="43"/>
  <c r="P290" i="8"/>
  <c r="V288" i="34"/>
  <c r="Q26" i="43"/>
  <c r="F26" i="43"/>
  <c r="W294" i="34"/>
  <c r="U294" i="34" s="1"/>
  <c r="P279" i="8"/>
  <c r="V277" i="34"/>
  <c r="AE13" i="34"/>
  <c r="W285" i="34"/>
  <c r="U285" i="34" s="1"/>
  <c r="AU281" i="34"/>
  <c r="AW281" i="34" s="1"/>
  <c r="F12" i="43"/>
  <c r="Q12" i="43"/>
  <c r="W272" i="34"/>
  <c r="U272" i="34" s="1"/>
  <c r="AU267" i="34"/>
  <c r="AW267" i="34" s="1"/>
  <c r="W268" i="34"/>
  <c r="U268" i="34" s="1"/>
  <c r="Q25" i="42"/>
  <c r="F25" i="42"/>
  <c r="Q18" i="42"/>
  <c r="F18" i="42"/>
  <c r="W246" i="34"/>
  <c r="U246" i="34" s="1"/>
  <c r="F34" i="41"/>
  <c r="Q34" i="41"/>
  <c r="P239" i="8"/>
  <c r="V237" i="34"/>
  <c r="W241" i="34"/>
  <c r="U241" i="34" s="1"/>
  <c r="Q28" i="41"/>
  <c r="F28" i="41"/>
  <c r="P235" i="8"/>
  <c r="V233" i="34"/>
  <c r="W232" i="34"/>
  <c r="U232" i="34" s="1"/>
  <c r="AU226" i="34"/>
  <c r="AW226" i="34" s="1"/>
  <c r="P220" i="8"/>
  <c r="V218" i="34"/>
  <c r="P198" i="8"/>
  <c r="V196" i="34"/>
  <c r="P208" i="8"/>
  <c r="V206" i="34"/>
  <c r="P211" i="8"/>
  <c r="V209" i="34"/>
  <c r="P225" i="8"/>
  <c r="V223" i="34"/>
  <c r="P196" i="8"/>
  <c r="V194" i="34"/>
  <c r="W228" i="34"/>
  <c r="U228" i="34" s="1"/>
  <c r="F18" i="41"/>
  <c r="Q18" i="41"/>
  <c r="P189" i="8"/>
  <c r="V187" i="34"/>
  <c r="AU217" i="34"/>
  <c r="AW217" i="34" s="1"/>
  <c r="P173" i="8"/>
  <c r="V171" i="34"/>
  <c r="P142" i="8"/>
  <c r="V140" i="34"/>
  <c r="V15" i="34"/>
  <c r="P17" i="8"/>
  <c r="P6" i="8"/>
  <c r="V4" i="34"/>
  <c r="AE4" i="34"/>
  <c r="P138" i="8"/>
  <c r="V136" i="34"/>
  <c r="P33" i="8"/>
  <c r="V31" i="34"/>
  <c r="P31" i="8"/>
  <c r="V29" i="34"/>
  <c r="P163" i="8"/>
  <c r="V161" i="34"/>
  <c r="P30" i="8"/>
  <c r="V28" i="34"/>
  <c r="AU213" i="34"/>
  <c r="AW213" i="34" s="1"/>
  <c r="P113" i="8"/>
  <c r="V111" i="34"/>
  <c r="P79" i="8"/>
  <c r="V77" i="34"/>
  <c r="P74" i="8"/>
  <c r="V72" i="34"/>
  <c r="P98" i="8"/>
  <c r="V96" i="34"/>
  <c r="P67" i="8"/>
  <c r="V65" i="34"/>
  <c r="P114" i="8"/>
  <c r="V112" i="34"/>
  <c r="AD28" i="34"/>
  <c r="P76" i="8"/>
  <c r="V74" i="34"/>
  <c r="AU207" i="34"/>
  <c r="AW207" i="34" s="1"/>
  <c r="W209" i="34"/>
  <c r="U209" i="34" s="1"/>
  <c r="F26" i="40"/>
  <c r="Q26" i="40"/>
  <c r="W201" i="34"/>
  <c r="U201" i="34" s="1"/>
  <c r="F25" i="40"/>
  <c r="Q25" i="40"/>
  <c r="AU190" i="34"/>
  <c r="AW190" i="34" s="1"/>
  <c r="F13" i="40"/>
  <c r="Q13" i="40"/>
  <c r="W183" i="34"/>
  <c r="U183" i="34" s="1"/>
  <c r="AV185" i="34"/>
  <c r="AB31" i="34"/>
  <c r="AH31" i="34" s="1"/>
  <c r="F34" i="39"/>
  <c r="Q34" i="39"/>
  <c r="F33" i="39"/>
  <c r="Q33" i="39"/>
  <c r="F20" i="18"/>
  <c r="Q20" i="18"/>
  <c r="M68" i="8"/>
  <c r="M13" i="36" s="1"/>
  <c r="M49" i="8"/>
  <c r="M22" i="35" s="1"/>
  <c r="F18" i="35"/>
  <c r="Q18" i="35"/>
  <c r="Q30" i="36"/>
  <c r="F30" i="36"/>
  <c r="AU170" i="34"/>
  <c r="AW170" i="34" s="1"/>
  <c r="F26" i="18"/>
  <c r="Q26" i="18"/>
  <c r="F13" i="18"/>
  <c r="Q13" i="18"/>
  <c r="F38" i="18"/>
  <c r="Q38" i="18"/>
  <c r="F35" i="36"/>
  <c r="Q35" i="36"/>
  <c r="F26" i="37"/>
  <c r="Q26" i="37"/>
  <c r="M24" i="8"/>
  <c r="M28" i="18" s="1"/>
  <c r="F17" i="35"/>
  <c r="Q17" i="35"/>
  <c r="M87" i="8"/>
  <c r="M32" i="36" s="1"/>
  <c r="M118" i="8"/>
  <c r="M32" i="37" s="1"/>
  <c r="M73" i="8"/>
  <c r="M18" i="36" s="1"/>
  <c r="Q25" i="35"/>
  <c r="F25" i="35"/>
  <c r="W9" i="34"/>
  <c r="U9" i="34" s="1"/>
  <c r="W131" i="34"/>
  <c r="U131" i="34" s="1"/>
  <c r="W83" i="34"/>
  <c r="U83" i="34" s="1"/>
  <c r="W157" i="34"/>
  <c r="U157" i="34" s="1"/>
  <c r="W40" i="34"/>
  <c r="U40" i="34" s="1"/>
  <c r="W82" i="34"/>
  <c r="U82" i="34" s="1"/>
  <c r="W150" i="34"/>
  <c r="U150" i="34" s="1"/>
  <c r="W155" i="34"/>
  <c r="AG9" i="34"/>
  <c r="W103" i="34"/>
  <c r="U103" i="34" s="1"/>
  <c r="W92" i="34"/>
  <c r="U92" i="34" s="1"/>
  <c r="W29" i="34"/>
  <c r="U29" i="34" s="1"/>
  <c r="W126" i="34"/>
  <c r="U126" i="34" s="1"/>
  <c r="W152" i="34"/>
  <c r="U152" i="34" s="1"/>
  <c r="W79" i="34"/>
  <c r="U79" i="34" s="1"/>
  <c r="W42" i="34"/>
  <c r="U42" i="34" s="1"/>
  <c r="W32" i="34"/>
  <c r="U32" i="34" s="1"/>
  <c r="N37" i="8"/>
  <c r="AC5" i="34"/>
  <c r="AE29" i="34"/>
  <c r="F29" i="38"/>
  <c r="Q29" i="38"/>
  <c r="F34" i="38"/>
  <c r="Q34" i="38"/>
  <c r="F24" i="38"/>
  <c r="Q24" i="38"/>
  <c r="F31" i="38"/>
  <c r="Q31" i="38"/>
  <c r="V333" i="34"/>
  <c r="AU357" i="34"/>
  <c r="AW357" i="34" s="1"/>
  <c r="AU356" i="34"/>
  <c r="AW356" i="34" s="1"/>
  <c r="U351" i="34"/>
  <c r="AU345" i="34"/>
  <c r="AW345" i="34" s="1"/>
  <c r="W349" i="34"/>
  <c r="U349" i="34" s="1"/>
  <c r="AU344" i="34"/>
  <c r="AW344" i="34" s="1"/>
  <c r="AU335" i="34"/>
  <c r="AW335" i="34" s="1"/>
  <c r="N340" i="8"/>
  <c r="AC15" i="34"/>
  <c r="AU331" i="34"/>
  <c r="AW331" i="34" s="1"/>
  <c r="P315" i="8"/>
  <c r="V313" i="34"/>
  <c r="F28" i="44"/>
  <c r="Q28" i="44"/>
  <c r="P313" i="8"/>
  <c r="V311" i="34"/>
  <c r="AU320" i="34"/>
  <c r="AW320" i="34" s="1"/>
  <c r="P307" i="8"/>
  <c r="V305" i="34"/>
  <c r="F21" i="44"/>
  <c r="Q21" i="44"/>
  <c r="F13" i="44"/>
  <c r="Q13" i="44"/>
  <c r="W306" i="34"/>
  <c r="U306" i="34" s="1"/>
  <c r="F35" i="43"/>
  <c r="Q35" i="43"/>
  <c r="W301" i="34"/>
  <c r="U301" i="34" s="1"/>
  <c r="AU298" i="34"/>
  <c r="AW298" i="34" s="1"/>
  <c r="W300" i="34"/>
  <c r="U300" i="34" s="1"/>
  <c r="AU293" i="34"/>
  <c r="AW293" i="34" s="1"/>
  <c r="P286" i="8"/>
  <c r="V284" i="34"/>
  <c r="F19" i="43"/>
  <c r="Q19" i="43"/>
  <c r="P276" i="8"/>
  <c r="V274" i="34"/>
  <c r="W288" i="34"/>
  <c r="U288" i="34" s="1"/>
  <c r="W280" i="34"/>
  <c r="U280" i="34" s="1"/>
  <c r="AV277" i="34"/>
  <c r="AB34" i="34"/>
  <c r="AH34" i="34" s="1"/>
  <c r="F37" i="42"/>
  <c r="Q37" i="42"/>
  <c r="W277" i="34"/>
  <c r="AG13" i="34"/>
  <c r="F32" i="42"/>
  <c r="Q32" i="42"/>
  <c r="AU262" i="34"/>
  <c r="AW262" i="34" s="1"/>
  <c r="P265" i="8"/>
  <c r="V263" i="34"/>
  <c r="W265" i="34"/>
  <c r="U265" i="34" s="1"/>
  <c r="P259" i="8"/>
  <c r="V257" i="34"/>
  <c r="AV247" i="34"/>
  <c r="AB33" i="34"/>
  <c r="AH33" i="34" s="1"/>
  <c r="AE33" i="34"/>
  <c r="M249" i="8"/>
  <c r="AB12" i="34"/>
  <c r="P249" i="8"/>
  <c r="V247" i="34"/>
  <c r="AE12" i="34"/>
  <c r="P242" i="8"/>
  <c r="V240" i="34"/>
  <c r="W237" i="34"/>
  <c r="U237" i="34" s="1"/>
  <c r="AU231" i="34"/>
  <c r="AW231" i="34" s="1"/>
  <c r="P234" i="8"/>
  <c r="V232" i="34"/>
  <c r="W233" i="34"/>
  <c r="U233" i="34" s="1"/>
  <c r="AC32" i="34"/>
  <c r="AU225" i="34"/>
  <c r="AW225" i="34" s="1"/>
  <c r="P207" i="8"/>
  <c r="V205" i="34"/>
  <c r="P212" i="8"/>
  <c r="V210" i="34"/>
  <c r="P205" i="8"/>
  <c r="V203" i="34"/>
  <c r="P197" i="8"/>
  <c r="V195" i="34"/>
  <c r="Q20" i="41"/>
  <c r="F20" i="41"/>
  <c r="P186" i="8"/>
  <c r="V184" i="34"/>
  <c r="F14" i="41"/>
  <c r="Q14" i="41"/>
  <c r="V33" i="34"/>
  <c r="P35" i="8"/>
  <c r="P176" i="8"/>
  <c r="V174" i="34"/>
  <c r="P147" i="8"/>
  <c r="V145" i="34"/>
  <c r="P139" i="8"/>
  <c r="V137" i="34"/>
  <c r="P21" i="8"/>
  <c r="V19" i="34"/>
  <c r="P29" i="8"/>
  <c r="V27" i="34"/>
  <c r="V8" i="34"/>
  <c r="P10" i="8"/>
  <c r="AD25" i="34"/>
  <c r="Q40" i="40"/>
  <c r="F40" i="40"/>
  <c r="F37" i="40"/>
  <c r="Q37" i="40"/>
  <c r="P131" i="8"/>
  <c r="V129" i="34"/>
  <c r="P89" i="8"/>
  <c r="V87" i="34"/>
  <c r="P72" i="8"/>
  <c r="V70" i="34"/>
  <c r="P112" i="8"/>
  <c r="V110" i="34"/>
  <c r="P118" i="8"/>
  <c r="V116" i="34"/>
  <c r="P102" i="8"/>
  <c r="V100" i="34"/>
  <c r="W210" i="34"/>
  <c r="U210" i="34" s="1"/>
  <c r="Q33" i="40"/>
  <c r="F33" i="40"/>
  <c r="AU201" i="34"/>
  <c r="AW201" i="34" s="1"/>
  <c r="W202" i="34"/>
  <c r="U202" i="34" s="1"/>
  <c r="W199" i="34"/>
  <c r="U199" i="34" s="1"/>
  <c r="F19" i="40"/>
  <c r="Q19" i="40"/>
  <c r="AU186" i="34"/>
  <c r="AW186" i="34" s="1"/>
  <c r="AU179" i="34"/>
  <c r="AW179" i="34" s="1"/>
  <c r="W180" i="34"/>
  <c r="U180" i="34" s="1"/>
  <c r="F31" i="39"/>
  <c r="Q31" i="39"/>
  <c r="W177" i="34"/>
  <c r="U177" i="34" s="1"/>
  <c r="F25" i="36"/>
  <c r="Q25" i="36"/>
  <c r="F40" i="18"/>
  <c r="Q40" i="18"/>
  <c r="Q20" i="35"/>
  <c r="F20" i="35"/>
  <c r="M136" i="8"/>
  <c r="M20" i="38" s="1"/>
  <c r="U134" i="34"/>
  <c r="F35" i="37"/>
  <c r="Q35" i="37"/>
  <c r="M65" i="8"/>
  <c r="AB6" i="34"/>
  <c r="M37" i="8"/>
  <c r="AB5" i="34"/>
  <c r="M83" i="8"/>
  <c r="M28" i="36" s="1"/>
  <c r="F14" i="18"/>
  <c r="Q14" i="18"/>
  <c r="F11" i="38"/>
  <c r="Q11" i="38"/>
  <c r="F26" i="35"/>
  <c r="Q26" i="35"/>
  <c r="W66" i="34"/>
  <c r="U66" i="34" s="1"/>
  <c r="W124" i="34"/>
  <c r="AG8" i="34"/>
  <c r="W109" i="34"/>
  <c r="U109" i="34" s="1"/>
  <c r="W115" i="34"/>
  <c r="U115" i="34" s="1"/>
  <c r="W16" i="34"/>
  <c r="U16" i="34" s="1"/>
  <c r="W61" i="34"/>
  <c r="U61" i="34" s="1"/>
  <c r="W45" i="34"/>
  <c r="U45" i="34" s="1"/>
  <c r="W20" i="34"/>
  <c r="U20" i="34" s="1"/>
  <c r="W156" i="34"/>
  <c r="U156" i="34" s="1"/>
  <c r="W50" i="34"/>
  <c r="U50" i="34" s="1"/>
  <c r="W46" i="34"/>
  <c r="U46" i="34" s="1"/>
  <c r="AV124" i="34"/>
  <c r="AB29" i="34"/>
  <c r="AH29" i="34" s="1"/>
  <c r="AC28" i="34"/>
  <c r="O157" i="8"/>
  <c r="AD9" i="34"/>
  <c r="Q12" i="39"/>
  <c r="F12" i="39"/>
  <c r="Q30" i="38"/>
  <c r="F30" i="38"/>
  <c r="F37" i="38"/>
  <c r="Q37" i="38"/>
  <c r="V344" i="34"/>
  <c r="V368" i="34"/>
  <c r="V340" i="34"/>
  <c r="V357" i="34"/>
  <c r="V360" i="34"/>
  <c r="AU360" i="34"/>
  <c r="AW360" i="34" s="1"/>
  <c r="Q29" i="45"/>
  <c r="F29" i="45"/>
  <c r="W355" i="34"/>
  <c r="U355" i="34" s="1"/>
  <c r="AU346" i="34"/>
  <c r="AW346" i="34" s="1"/>
  <c r="Q17" i="45"/>
  <c r="F17" i="45"/>
  <c r="AU332" i="34"/>
  <c r="AW332" i="34" s="1"/>
  <c r="P320" i="8"/>
  <c r="V318" i="34"/>
  <c r="W334" i="34"/>
  <c r="U334" i="34" s="1"/>
  <c r="AU328" i="34"/>
  <c r="AW328" i="34" s="1"/>
  <c r="F27" i="44"/>
  <c r="Q27" i="44"/>
  <c r="P298" i="8"/>
  <c r="V296" i="34"/>
  <c r="P300" i="8"/>
  <c r="V298" i="34"/>
  <c r="AU317" i="34"/>
  <c r="AW317" i="34" s="1"/>
  <c r="W313" i="34"/>
  <c r="U313" i="34" s="1"/>
  <c r="AU308" i="34"/>
  <c r="AA35" i="34"/>
  <c r="AU302" i="34"/>
  <c r="AW302" i="34" s="1"/>
  <c r="F30" i="43"/>
  <c r="Q30" i="43"/>
  <c r="P292" i="8"/>
  <c r="V290" i="34"/>
  <c r="Q28" i="43"/>
  <c r="F28" i="43"/>
  <c r="AU285" i="34"/>
  <c r="AW285" i="34" s="1"/>
  <c r="AU283" i="34"/>
  <c r="AW283" i="34" s="1"/>
  <c r="W281" i="34"/>
  <c r="U281" i="34" s="1"/>
  <c r="M279" i="8"/>
  <c r="AB13" i="34"/>
  <c r="W276" i="34"/>
  <c r="U276" i="34" s="1"/>
  <c r="F30" i="42"/>
  <c r="Q30" i="42"/>
  <c r="W264" i="34"/>
  <c r="U264" i="34" s="1"/>
  <c r="F22" i="42"/>
  <c r="Q22" i="42"/>
  <c r="P262" i="8"/>
  <c r="V260" i="34"/>
  <c r="W259" i="34"/>
  <c r="U259" i="34" s="1"/>
  <c r="AU251" i="34"/>
  <c r="AW251" i="34" s="1"/>
  <c r="P254" i="8"/>
  <c r="V252" i="34"/>
  <c r="W250" i="34"/>
  <c r="U250" i="34" s="1"/>
  <c r="F11" i="42"/>
  <c r="Q11" i="42"/>
  <c r="P245" i="8"/>
  <c r="V243" i="34"/>
  <c r="F35" i="41"/>
  <c r="Q35" i="41"/>
  <c r="W239" i="34"/>
  <c r="U239" i="34" s="1"/>
  <c r="AU234" i="34"/>
  <c r="AW234" i="34" s="1"/>
  <c r="P233" i="8"/>
  <c r="V231" i="34"/>
  <c r="W234" i="34"/>
  <c r="U234" i="34" s="1"/>
  <c r="Q24" i="41"/>
  <c r="F24" i="41"/>
  <c r="P215" i="8"/>
  <c r="V213" i="34"/>
  <c r="P202" i="8"/>
  <c r="V200" i="34"/>
  <c r="P203" i="8"/>
  <c r="V201" i="34"/>
  <c r="P221" i="8"/>
  <c r="V219" i="34"/>
  <c r="P199" i="8"/>
  <c r="V197" i="34"/>
  <c r="W229" i="34"/>
  <c r="U229" i="34" s="1"/>
  <c r="AU218" i="34"/>
  <c r="AW218" i="34" s="1"/>
  <c r="V25" i="34"/>
  <c r="P27" i="8"/>
  <c r="P181" i="8"/>
  <c r="V179" i="34"/>
  <c r="P42" i="8"/>
  <c r="V40" i="34"/>
  <c r="P171" i="8"/>
  <c r="V169" i="34"/>
  <c r="P154" i="8"/>
  <c r="V152" i="34"/>
  <c r="P135" i="8"/>
  <c r="V133" i="34"/>
  <c r="V16" i="34"/>
  <c r="P18" i="8"/>
  <c r="AU214" i="34"/>
  <c r="AW214" i="34" s="1"/>
  <c r="N218" i="8"/>
  <c r="AC11" i="34"/>
  <c r="AU209" i="34"/>
  <c r="AW209" i="34" s="1"/>
  <c r="P110" i="8"/>
  <c r="V108" i="34"/>
  <c r="P120" i="8"/>
  <c r="V118" i="34"/>
  <c r="P58" i="8"/>
  <c r="V56" i="34"/>
  <c r="P50" i="8"/>
  <c r="V48" i="34"/>
  <c r="W212" i="34"/>
  <c r="U212" i="34" s="1"/>
  <c r="Q35" i="40"/>
  <c r="F35" i="40"/>
  <c r="W206" i="34"/>
  <c r="U206" i="34" s="1"/>
  <c r="F30" i="40"/>
  <c r="Q30" i="40"/>
  <c r="W203" i="34"/>
  <c r="U203" i="34" s="1"/>
  <c r="AU193" i="34"/>
  <c r="AW193" i="34" s="1"/>
  <c r="W190" i="34"/>
  <c r="U190" i="34" s="1"/>
  <c r="F14" i="40"/>
  <c r="Q14" i="40"/>
  <c r="F29" i="39"/>
  <c r="Q29" i="39"/>
  <c r="F23" i="18"/>
  <c r="Q23" i="18"/>
  <c r="F13" i="35"/>
  <c r="Q13" i="35"/>
  <c r="M93" i="8"/>
  <c r="M38" i="36" s="1"/>
  <c r="AU35" i="34"/>
  <c r="AA26" i="34"/>
  <c r="M135" i="8"/>
  <c r="M19" i="38" s="1"/>
  <c r="Q31" i="36"/>
  <c r="F31" i="36"/>
  <c r="F16" i="35"/>
  <c r="Q16" i="35"/>
  <c r="F25" i="39"/>
  <c r="Q25" i="39"/>
  <c r="F24" i="18"/>
  <c r="Q24" i="18"/>
  <c r="M32" i="8"/>
  <c r="M36" i="18" s="1"/>
  <c r="Q21" i="35"/>
  <c r="F21" i="35"/>
  <c r="W57" i="34"/>
  <c r="U57" i="34" s="1"/>
  <c r="W78" i="34"/>
  <c r="U78" i="34" s="1"/>
  <c r="W43" i="34"/>
  <c r="U43" i="34" s="1"/>
  <c r="W158" i="34"/>
  <c r="U158" i="34" s="1"/>
  <c r="W23" i="34"/>
  <c r="U23" i="34" s="1"/>
  <c r="W31" i="34"/>
  <c r="U31" i="34" s="1"/>
  <c r="W112" i="34"/>
  <c r="U112" i="34" s="1"/>
  <c r="W52" i="34"/>
  <c r="U52" i="34" s="1"/>
  <c r="W120" i="34"/>
  <c r="U120" i="34" s="1"/>
  <c r="W37" i="34"/>
  <c r="U37" i="34" s="1"/>
  <c r="W169" i="34"/>
  <c r="U169" i="34" s="1"/>
  <c r="W34" i="34"/>
  <c r="U34" i="34" s="1"/>
  <c r="W58" i="34"/>
  <c r="U58" i="34" s="1"/>
  <c r="W95" i="34"/>
  <c r="U95" i="34" s="1"/>
  <c r="N126" i="8"/>
  <c r="AC8" i="34"/>
  <c r="AC25" i="34"/>
  <c r="F36" i="38"/>
  <c r="Q36" i="38"/>
  <c r="F39" i="38"/>
  <c r="Q39" i="38"/>
  <c r="Q28" i="38"/>
  <c r="F28" i="38"/>
  <c r="P360" i="8"/>
  <c r="V358" i="34"/>
  <c r="V334" i="34"/>
  <c r="V342" i="34"/>
  <c r="P341" i="8"/>
  <c r="V339" i="34"/>
  <c r="AU367" i="34"/>
  <c r="AW367" i="34" s="1"/>
  <c r="U364" i="34"/>
  <c r="F31" i="45"/>
  <c r="Q31" i="45"/>
  <c r="AU354" i="34"/>
  <c r="AW354" i="34" s="1"/>
  <c r="Q20" i="45"/>
  <c r="F20" i="45"/>
  <c r="AU341" i="34"/>
  <c r="AW341" i="34" s="1"/>
  <c r="AF36" i="34"/>
  <c r="AV338" i="34"/>
  <c r="AB36" i="34"/>
  <c r="AH36" i="34" s="1"/>
  <c r="Q33" i="44"/>
  <c r="F33" i="44"/>
  <c r="F31" i="44"/>
  <c r="Q31" i="44"/>
  <c r="AD35" i="34"/>
  <c r="P303" i="8"/>
  <c r="V301" i="34"/>
  <c r="W321" i="34"/>
  <c r="U321" i="34" s="1"/>
  <c r="F18" i="44"/>
  <c r="Q18" i="44"/>
  <c r="AU311" i="34"/>
  <c r="AW311" i="34" s="1"/>
  <c r="AF35" i="34"/>
  <c r="AU301" i="34"/>
  <c r="AW301" i="34" s="1"/>
  <c r="AU292" i="34"/>
  <c r="AW292" i="34" s="1"/>
  <c r="W295" i="34"/>
  <c r="U295" i="34" s="1"/>
  <c r="P275" i="8"/>
  <c r="V273" i="34"/>
  <c r="W284" i="34"/>
  <c r="U284" i="34" s="1"/>
  <c r="AF34" i="34"/>
  <c r="AE34" i="34"/>
  <c r="F34" i="42"/>
  <c r="Q34" i="42"/>
  <c r="W267" i="34"/>
  <c r="U267" i="34" s="1"/>
  <c r="AW258" i="34"/>
  <c r="F15" i="42"/>
  <c r="Q15" i="42"/>
  <c r="P256" i="8"/>
  <c r="V254" i="34"/>
  <c r="AF33" i="34"/>
  <c r="AU243" i="34"/>
  <c r="AW243" i="34" s="1"/>
  <c r="AU238" i="34"/>
  <c r="AW238" i="34" s="1"/>
  <c r="F30" i="41"/>
  <c r="Q30" i="41"/>
  <c r="P238" i="8"/>
  <c r="V236" i="34"/>
  <c r="P195" i="8"/>
  <c r="V193" i="34"/>
  <c r="P216" i="8"/>
  <c r="V214" i="34"/>
  <c r="AD32" i="34"/>
  <c r="P210" i="8"/>
  <c r="V208" i="34"/>
  <c r="AD31" i="34"/>
  <c r="AU220" i="34"/>
  <c r="AW220" i="34" s="1"/>
  <c r="P158" i="8"/>
  <c r="V156" i="34"/>
  <c r="V23" i="34"/>
  <c r="P25" i="8"/>
  <c r="P26" i="8"/>
  <c r="V24" i="34"/>
  <c r="P170" i="8"/>
  <c r="V168" i="34"/>
  <c r="P184" i="8"/>
  <c r="V182" i="34"/>
  <c r="P152" i="8"/>
  <c r="V150" i="34"/>
  <c r="V20" i="34"/>
  <c r="P22" i="8"/>
  <c r="P159" i="8"/>
  <c r="V157" i="34"/>
  <c r="W218" i="34"/>
  <c r="U218" i="34" s="1"/>
  <c r="M218" i="8"/>
  <c r="AB11" i="34"/>
  <c r="AC31" i="34"/>
  <c r="AU210" i="34"/>
  <c r="AW210" i="34" s="1"/>
  <c r="P80" i="8"/>
  <c r="V78" i="34"/>
  <c r="P57" i="8"/>
  <c r="V55" i="34"/>
  <c r="P51" i="8"/>
  <c r="V49" i="34"/>
  <c r="P87" i="8"/>
  <c r="V85" i="34"/>
  <c r="P53" i="8"/>
  <c r="V51" i="34"/>
  <c r="P82" i="8"/>
  <c r="V80" i="34"/>
  <c r="AU205" i="34"/>
  <c r="AW205" i="34" s="1"/>
  <c r="F27" i="40"/>
  <c r="Q27" i="40"/>
  <c r="W204" i="34"/>
  <c r="U204" i="34" s="1"/>
  <c r="AU195" i="34"/>
  <c r="AW195" i="34" s="1"/>
  <c r="Q20" i="40"/>
  <c r="F20" i="40"/>
  <c r="AE31" i="34"/>
  <c r="AU184" i="34"/>
  <c r="AW184" i="34" s="1"/>
  <c r="W188" i="34"/>
  <c r="U188" i="34" s="1"/>
  <c r="Q35" i="39"/>
  <c r="F35" i="39"/>
  <c r="AU176" i="34"/>
  <c r="AW176" i="34" s="1"/>
  <c r="M108" i="8"/>
  <c r="M22" i="37" s="1"/>
  <c r="M98" i="8"/>
  <c r="M12" i="37" s="1"/>
  <c r="M117" i="8"/>
  <c r="M31" i="37" s="1"/>
  <c r="F18" i="18"/>
  <c r="Q18" i="18"/>
  <c r="F32" i="35"/>
  <c r="Q32" i="35"/>
  <c r="M101" i="8"/>
  <c r="M15" i="37" s="1"/>
  <c r="M12" i="8"/>
  <c r="M16" i="18" s="1"/>
  <c r="U10" i="34"/>
  <c r="F28" i="37"/>
  <c r="Q28" i="37"/>
  <c r="Q30" i="18"/>
  <c r="F30" i="18"/>
  <c r="F34" i="37"/>
  <c r="Q34" i="37"/>
  <c r="Q19" i="37"/>
  <c r="F19" i="37"/>
  <c r="M107" i="8"/>
  <c r="M21" i="37" s="1"/>
  <c r="Q29" i="37"/>
  <c r="F29" i="37"/>
  <c r="W87" i="34"/>
  <c r="U87" i="34" s="1"/>
  <c r="W18" i="34"/>
  <c r="U18" i="34" s="1"/>
  <c r="W25" i="34"/>
  <c r="U25" i="34" s="1"/>
  <c r="W144" i="34"/>
  <c r="U144" i="34" s="1"/>
  <c r="W28" i="34"/>
  <c r="U28" i="34" s="1"/>
  <c r="AF29" i="34"/>
  <c r="W172" i="34"/>
  <c r="U172" i="34" s="1"/>
  <c r="W36" i="34"/>
  <c r="U36" i="34" s="1"/>
  <c r="W99" i="34"/>
  <c r="U99" i="34" s="1"/>
  <c r="W64" i="34"/>
  <c r="U64" i="34" s="1"/>
  <c r="W63" i="34"/>
  <c r="AG6" i="34"/>
  <c r="W140" i="34"/>
  <c r="U140" i="34" s="1"/>
  <c r="W51" i="34"/>
  <c r="U51" i="34" s="1"/>
  <c r="W68" i="34"/>
  <c r="U68" i="34" s="1"/>
  <c r="W161" i="34"/>
  <c r="U161" i="34" s="1"/>
  <c r="W24" i="34"/>
  <c r="U24" i="34" s="1"/>
  <c r="AF30" i="34"/>
  <c r="W153" i="34"/>
  <c r="U153" i="34" s="1"/>
  <c r="F15" i="18"/>
  <c r="Q96" i="8"/>
  <c r="AF7" i="34"/>
  <c r="AE25" i="34"/>
  <c r="Q13" i="39"/>
  <c r="F13" i="39"/>
  <c r="F20" i="39"/>
  <c r="Q20" i="39"/>
  <c r="P338" i="8"/>
  <c r="V336" i="34"/>
  <c r="V341" i="34"/>
  <c r="V364" i="34"/>
  <c r="P356" i="8"/>
  <c r="V354" i="34"/>
  <c r="V356" i="34"/>
  <c r="V366" i="34"/>
  <c r="Q25" i="45"/>
  <c r="F25" i="45"/>
  <c r="F35" i="45"/>
  <c r="Q35" i="45"/>
  <c r="AU359" i="34"/>
  <c r="AW359" i="34" s="1"/>
  <c r="AU351" i="34"/>
  <c r="AW351" i="34" s="1"/>
  <c r="W353" i="34"/>
  <c r="U353" i="34" s="1"/>
  <c r="AC36" i="34"/>
  <c r="AU348" i="34"/>
  <c r="AW348" i="34" s="1"/>
  <c r="Q13" i="45"/>
  <c r="F13" i="45"/>
  <c r="W342" i="34"/>
  <c r="U342" i="34" s="1"/>
  <c r="F38" i="44"/>
  <c r="Q38" i="44"/>
  <c r="W336" i="34"/>
  <c r="U336" i="34" s="1"/>
  <c r="Q36" i="44"/>
  <c r="F36" i="44"/>
  <c r="P319" i="8"/>
  <c r="V317" i="34"/>
  <c r="AU326" i="34"/>
  <c r="AW326" i="34" s="1"/>
  <c r="F23" i="44"/>
  <c r="Q23" i="44"/>
  <c r="P299" i="8"/>
  <c r="V297" i="34"/>
  <c r="W318" i="34"/>
  <c r="U318" i="34" s="1"/>
  <c r="Q17" i="44"/>
  <c r="F17" i="44"/>
  <c r="AE35" i="34"/>
  <c r="F14" i="44"/>
  <c r="Q14" i="44"/>
  <c r="AU304" i="34"/>
  <c r="AW304" i="34" s="1"/>
  <c r="W303" i="34"/>
  <c r="U303" i="34" s="1"/>
  <c r="F33" i="43"/>
  <c r="Q33" i="43"/>
  <c r="Q25" i="43"/>
  <c r="F25" i="43"/>
  <c r="P282" i="8"/>
  <c r="V280" i="34"/>
  <c r="W291" i="34"/>
  <c r="U291" i="34" s="1"/>
  <c r="F21" i="43"/>
  <c r="Q21" i="43"/>
  <c r="W286" i="34"/>
  <c r="U286" i="34" s="1"/>
  <c r="Q18" i="43"/>
  <c r="F18" i="43"/>
  <c r="P270" i="8"/>
  <c r="V268" i="34"/>
  <c r="N279" i="8"/>
  <c r="AC13" i="34"/>
  <c r="AU276" i="34"/>
  <c r="AW276" i="34" s="1"/>
  <c r="W275" i="34"/>
  <c r="U275" i="34" s="1"/>
  <c r="AW266" i="34"/>
  <c r="AU265" i="34"/>
  <c r="AW265" i="34" s="1"/>
  <c r="F24" i="42"/>
  <c r="Q24" i="42"/>
  <c r="P258" i="8"/>
  <c r="V256" i="34"/>
  <c r="W255" i="34"/>
  <c r="U255" i="34" s="1"/>
  <c r="F14" i="42"/>
  <c r="Q14" i="42"/>
  <c r="P255" i="8"/>
  <c r="V253" i="34"/>
  <c r="W252" i="34"/>
  <c r="U252" i="34" s="1"/>
  <c r="Q39" i="41"/>
  <c r="F39" i="41"/>
  <c r="F32" i="41"/>
  <c r="Q32" i="41"/>
  <c r="P243" i="8"/>
  <c r="V241" i="34"/>
  <c r="Q23" i="41"/>
  <c r="F23" i="41"/>
  <c r="P201" i="8"/>
  <c r="V199" i="34"/>
  <c r="P217" i="8"/>
  <c r="V215" i="34"/>
  <c r="P206" i="8"/>
  <c r="V204" i="34"/>
  <c r="P204" i="8"/>
  <c r="V202" i="34"/>
  <c r="P188" i="8"/>
  <c r="V186" i="34"/>
  <c r="W224" i="34"/>
  <c r="U224" i="34" s="1"/>
  <c r="AU219" i="34"/>
  <c r="AW219" i="34" s="1"/>
  <c r="P43" i="8"/>
  <c r="V41" i="34"/>
  <c r="P44" i="8"/>
  <c r="V42" i="34"/>
  <c r="P166" i="8"/>
  <c r="V164" i="34"/>
  <c r="P185" i="8"/>
  <c r="V183" i="34"/>
  <c r="P183" i="8"/>
  <c r="V181" i="34"/>
  <c r="P160" i="8"/>
  <c r="V158" i="34"/>
  <c r="W219" i="34"/>
  <c r="U219" i="34" s="1"/>
  <c r="AU215" i="34"/>
  <c r="AW215" i="34" s="1"/>
  <c r="W215" i="34"/>
  <c r="U215" i="34" s="1"/>
  <c r="Q36" i="40"/>
  <c r="F36" i="40"/>
  <c r="P49" i="8"/>
  <c r="V47" i="34"/>
  <c r="P105" i="8"/>
  <c r="V103" i="34"/>
  <c r="P94" i="8"/>
  <c r="V92" i="34"/>
  <c r="P81" i="8"/>
  <c r="V79" i="34"/>
  <c r="P125" i="8"/>
  <c r="V123" i="34"/>
  <c r="P130" i="8"/>
  <c r="V128" i="34"/>
  <c r="P93" i="8"/>
  <c r="V91" i="34"/>
  <c r="F31" i="40"/>
  <c r="Q31" i="40"/>
  <c r="AU203" i="34"/>
  <c r="AW203" i="34" s="1"/>
  <c r="F23" i="40"/>
  <c r="Q23" i="40"/>
  <c r="W195" i="34"/>
  <c r="U195" i="34" s="1"/>
  <c r="F16" i="40"/>
  <c r="Q16" i="40"/>
  <c r="W189" i="34"/>
  <c r="U189" i="34" s="1"/>
  <c r="F15" i="40"/>
  <c r="Q15" i="40"/>
  <c r="AU178" i="34"/>
  <c r="AW178" i="34" s="1"/>
  <c r="Q32" i="39"/>
  <c r="F32" i="39"/>
  <c r="W175" i="34"/>
  <c r="U175" i="34" s="1"/>
  <c r="AU168" i="34"/>
  <c r="AW168" i="34" s="1"/>
  <c r="Q28" i="39"/>
  <c r="F28" i="39"/>
  <c r="F16" i="38"/>
  <c r="Q16" i="38"/>
  <c r="M50" i="8"/>
  <c r="M23" i="35" s="1"/>
  <c r="Q29" i="36"/>
  <c r="F29" i="36"/>
  <c r="M97" i="8"/>
  <c r="M11" i="37" s="1"/>
  <c r="Q15" i="35"/>
  <c r="F15" i="35"/>
  <c r="F26" i="39"/>
  <c r="Q26" i="39"/>
  <c r="F36" i="36"/>
  <c r="Q36" i="36"/>
  <c r="F37" i="35"/>
  <c r="Q37" i="35"/>
  <c r="M77" i="8"/>
  <c r="M22" i="36" s="1"/>
  <c r="F34" i="18"/>
  <c r="Q34" i="18"/>
  <c r="W142" i="34"/>
  <c r="U142" i="34" s="1"/>
  <c r="W110" i="34"/>
  <c r="U110" i="34" s="1"/>
  <c r="W107" i="34"/>
  <c r="U107" i="34" s="1"/>
  <c r="W35" i="34"/>
  <c r="AG5" i="34"/>
  <c r="W69" i="34"/>
  <c r="U69" i="34" s="1"/>
  <c r="W141" i="34"/>
  <c r="U141" i="34" s="1"/>
  <c r="W73" i="34"/>
  <c r="U73" i="34" s="1"/>
  <c r="W4" i="34"/>
  <c r="U4" i="34" s="1"/>
  <c r="AG4" i="34"/>
  <c r="W13" i="34"/>
  <c r="U13" i="34" s="1"/>
  <c r="W111" i="34"/>
  <c r="U111" i="34" s="1"/>
  <c r="W100" i="34"/>
  <c r="U100" i="34" s="1"/>
  <c r="W133" i="34"/>
  <c r="U133" i="34" s="1"/>
  <c r="W97" i="34"/>
  <c r="U97" i="34" s="1"/>
  <c r="W84" i="34"/>
  <c r="U84" i="34" s="1"/>
  <c r="AV94" i="34"/>
  <c r="AB28" i="34"/>
  <c r="AH28" i="34" s="1"/>
  <c r="AV155" i="34"/>
  <c r="AB30" i="34"/>
  <c r="AH30" i="34" s="1"/>
  <c r="AE26" i="34"/>
  <c r="Q6" i="8"/>
  <c r="AF4" i="34"/>
  <c r="O65" i="8"/>
  <c r="AD6" i="34"/>
  <c r="AU164" i="34"/>
  <c r="AW164" i="34" s="1"/>
  <c r="Q26" i="38"/>
  <c r="F26" i="38"/>
  <c r="F27" i="38"/>
  <c r="Q27" i="38"/>
  <c r="W167" i="34"/>
  <c r="U167" i="34" s="1"/>
  <c r="V332" i="34"/>
  <c r="V349" i="34"/>
  <c r="P352" i="8"/>
  <c r="V350" i="34"/>
  <c r="V326" i="34"/>
  <c r="P357" i="8"/>
  <c r="V355" i="34"/>
  <c r="AW308" i="34" l="1"/>
  <c r="AW4" i="34"/>
  <c r="AG26" i="34"/>
  <c r="AI26" i="34" s="1"/>
  <c r="AW155" i="34"/>
  <c r="AW35" i="34"/>
  <c r="AG35" i="34"/>
  <c r="AI35" i="34" s="1"/>
  <c r="AG33" i="34"/>
  <c r="AF16" i="34"/>
  <c r="AG30" i="34"/>
  <c r="AI30" i="34" s="1"/>
  <c r="AH15" i="8"/>
  <c r="AJ15" i="34"/>
  <c r="N85" i="11" s="1"/>
  <c r="N95" i="11" s="1"/>
  <c r="AE37" i="34"/>
  <c r="AF37" i="34"/>
  <c r="U35" i="34"/>
  <c r="AJ5" i="34"/>
  <c r="F23" i="35"/>
  <c r="Q23" i="35"/>
  <c r="F38" i="36"/>
  <c r="Q38" i="36"/>
  <c r="O10" i="39"/>
  <c r="AG9" i="8"/>
  <c r="AI5" i="34"/>
  <c r="AH5" i="34"/>
  <c r="U155" i="34"/>
  <c r="AJ9" i="34"/>
  <c r="Q22" i="35"/>
  <c r="F22" i="35"/>
  <c r="AE16" i="34"/>
  <c r="AI4" i="34"/>
  <c r="AH7" i="8"/>
  <c r="F25" i="18"/>
  <c r="Q25" i="18"/>
  <c r="N10" i="40"/>
  <c r="AF10" i="8"/>
  <c r="AH10" i="8"/>
  <c r="N10" i="39"/>
  <c r="AF9" i="8"/>
  <c r="AH7" i="34"/>
  <c r="AI7" i="34"/>
  <c r="AI10" i="34"/>
  <c r="AH10" i="34"/>
  <c r="P10" i="39"/>
  <c r="AI9" i="8"/>
  <c r="F13" i="38"/>
  <c r="Q13" i="38"/>
  <c r="F37" i="36"/>
  <c r="Q37" i="36"/>
  <c r="AI13" i="34"/>
  <c r="AH13" i="34"/>
  <c r="Q12" i="37"/>
  <c r="F12" i="37"/>
  <c r="M10" i="43"/>
  <c r="AE13" i="8"/>
  <c r="M10" i="35"/>
  <c r="AE5" i="8"/>
  <c r="Q32" i="37"/>
  <c r="F32" i="37"/>
  <c r="F39" i="37"/>
  <c r="Q39" i="37"/>
  <c r="F33" i="37"/>
  <c r="Q33" i="37"/>
  <c r="AI9" i="34"/>
  <c r="AH9" i="34"/>
  <c r="M10" i="40"/>
  <c r="AE10" i="8"/>
  <c r="P10" i="43"/>
  <c r="AI13" i="8"/>
  <c r="P10" i="44"/>
  <c r="AI14" i="8"/>
  <c r="AC37" i="34"/>
  <c r="U124" i="34"/>
  <c r="AJ8" i="34"/>
  <c r="AH6" i="34"/>
  <c r="AI6" i="34"/>
  <c r="AH12" i="8"/>
  <c r="N10" i="35"/>
  <c r="AF5" i="8"/>
  <c r="F13" i="36"/>
  <c r="Q13" i="36"/>
  <c r="P3" i="8"/>
  <c r="AH4" i="8"/>
  <c r="AG29" i="34"/>
  <c r="AI29" i="34" s="1"/>
  <c r="M10" i="39"/>
  <c r="AE9" i="8"/>
  <c r="M10" i="37"/>
  <c r="AE7" i="8"/>
  <c r="AH9" i="8"/>
  <c r="F16" i="37"/>
  <c r="Q16" i="37"/>
  <c r="AH8" i="8"/>
  <c r="AG32" i="34"/>
  <c r="AI32" i="34" s="1"/>
  <c r="AD16" i="34"/>
  <c r="F17" i="36"/>
  <c r="Q17" i="36"/>
  <c r="U63" i="34"/>
  <c r="AJ6" i="34"/>
  <c r="Q16" i="18"/>
  <c r="F16" i="18"/>
  <c r="M10" i="36"/>
  <c r="AE6" i="8"/>
  <c r="AH12" i="34"/>
  <c r="AI12" i="34"/>
  <c r="F32" i="36"/>
  <c r="Q32" i="36"/>
  <c r="Q12" i="36"/>
  <c r="F12" i="36"/>
  <c r="N10" i="44"/>
  <c r="AF14" i="8"/>
  <c r="AW124" i="34"/>
  <c r="Q17" i="37"/>
  <c r="F17" i="37"/>
  <c r="AW216" i="34"/>
  <c r="AH5" i="8"/>
  <c r="O10" i="18"/>
  <c r="O3" i="8"/>
  <c r="AG4" i="8"/>
  <c r="N10" i="43"/>
  <c r="AF13" i="8"/>
  <c r="F22" i="37"/>
  <c r="Q22" i="37"/>
  <c r="N10" i="38"/>
  <c r="AF8" i="8"/>
  <c r="M10" i="42"/>
  <c r="AE12" i="8"/>
  <c r="P10" i="41"/>
  <c r="AI11" i="8"/>
  <c r="P10" i="40"/>
  <c r="AI10" i="8"/>
  <c r="AA37" i="34"/>
  <c r="AG25" i="34"/>
  <c r="AG34" i="34"/>
  <c r="AI34" i="34" s="1"/>
  <c r="Q29" i="35"/>
  <c r="F29" i="35"/>
  <c r="AH6" i="8"/>
  <c r="P10" i="36"/>
  <c r="AI6" i="8"/>
  <c r="Q30" i="37"/>
  <c r="F30" i="37"/>
  <c r="F21" i="37"/>
  <c r="Q21" i="37"/>
  <c r="Q15" i="37"/>
  <c r="F15" i="37"/>
  <c r="N10" i="41"/>
  <c r="AF11" i="8"/>
  <c r="N10" i="45"/>
  <c r="AF15" i="8"/>
  <c r="F26" i="36"/>
  <c r="Q26" i="36"/>
  <c r="AW277" i="34"/>
  <c r="AI8" i="34"/>
  <c r="AH8" i="34"/>
  <c r="AI33" i="34"/>
  <c r="AG36" i="34"/>
  <c r="AI36" i="34" s="1"/>
  <c r="AC16" i="34"/>
  <c r="U277" i="34"/>
  <c r="AJ13" i="34"/>
  <c r="AH13" i="8"/>
  <c r="O10" i="44"/>
  <c r="AG14" i="8"/>
  <c r="AG28" i="34"/>
  <c r="AI28" i="34" s="1"/>
  <c r="U185" i="34"/>
  <c r="AJ10" i="34"/>
  <c r="M10" i="38"/>
  <c r="AE8" i="8"/>
  <c r="F27" i="36"/>
  <c r="Q27" i="36"/>
  <c r="AW247" i="34"/>
  <c r="AI15" i="34"/>
  <c r="AH15" i="34"/>
  <c r="AW338" i="34"/>
  <c r="N10" i="18"/>
  <c r="AF4" i="8"/>
  <c r="F15" i="38"/>
  <c r="Q15" i="38"/>
  <c r="O10" i="40"/>
  <c r="AG10" i="8"/>
  <c r="F33" i="36"/>
  <c r="Q33" i="36"/>
  <c r="AH11" i="8"/>
  <c r="O10" i="42"/>
  <c r="AG12" i="8"/>
  <c r="P10" i="37"/>
  <c r="AI7" i="8"/>
  <c r="O10" i="36"/>
  <c r="AG6" i="8"/>
  <c r="AH11" i="34"/>
  <c r="AI11" i="34"/>
  <c r="F20" i="38"/>
  <c r="Q20" i="38"/>
  <c r="Q28" i="18"/>
  <c r="F28" i="18"/>
  <c r="AW94" i="34"/>
  <c r="O10" i="43"/>
  <c r="AG13" i="8"/>
  <c r="P10" i="35"/>
  <c r="AI5" i="8"/>
  <c r="AG27" i="34"/>
  <c r="AI27" i="34" s="1"/>
  <c r="M10" i="45"/>
  <c r="AE15" i="8"/>
  <c r="U216" i="34"/>
  <c r="AJ11" i="34"/>
  <c r="AH25" i="34"/>
  <c r="AH37" i="34" s="1"/>
  <c r="AB37" i="34"/>
  <c r="AG31" i="34"/>
  <c r="AI31" i="34" s="1"/>
  <c r="Q11" i="37"/>
  <c r="F11" i="37"/>
  <c r="M10" i="41"/>
  <c r="AE11" i="8"/>
  <c r="Q19" i="38"/>
  <c r="F19" i="38"/>
  <c r="AD37" i="34"/>
  <c r="U308" i="34"/>
  <c r="AJ14" i="34"/>
  <c r="O10" i="35"/>
  <c r="AG5" i="8"/>
  <c r="AB16" i="34"/>
  <c r="AH4" i="34"/>
  <c r="AW63" i="34"/>
  <c r="N3" i="8"/>
  <c r="O10" i="38"/>
  <c r="AG8" i="8"/>
  <c r="N10" i="37"/>
  <c r="AF7" i="8"/>
  <c r="U247" i="34"/>
  <c r="AJ12" i="34"/>
  <c r="AW185" i="34"/>
  <c r="AL15" i="8"/>
  <c r="AG16" i="34"/>
  <c r="AI14" i="34"/>
  <c r="AH14" i="34"/>
  <c r="Q35" i="35"/>
  <c r="F35" i="35"/>
  <c r="O10" i="45"/>
  <c r="AG15" i="8"/>
  <c r="F24" i="35"/>
  <c r="Q24" i="35"/>
  <c r="P10" i="42"/>
  <c r="AI12" i="8"/>
  <c r="P10" i="45"/>
  <c r="AI15" i="8"/>
  <c r="AK15" i="8" s="1"/>
  <c r="P10" i="18"/>
  <c r="Q3" i="8"/>
  <c r="AI4" i="8"/>
  <c r="AJ4" i="34"/>
  <c r="Q22" i="36"/>
  <c r="F22" i="36"/>
  <c r="F36" i="18"/>
  <c r="Q36" i="18"/>
  <c r="M10" i="44"/>
  <c r="AE14" i="8"/>
  <c r="N10" i="36"/>
  <c r="AF6" i="8"/>
  <c r="M10" i="18"/>
  <c r="AE4" i="8"/>
  <c r="P10" i="38"/>
  <c r="AI8" i="8"/>
  <c r="O10" i="37"/>
  <c r="AG7" i="8"/>
  <c r="Q30" i="35"/>
  <c r="F30" i="35"/>
  <c r="F31" i="37"/>
  <c r="Q31" i="37"/>
  <c r="F28" i="36"/>
  <c r="Q28" i="36"/>
  <c r="F18" i="36"/>
  <c r="Q18" i="36"/>
  <c r="F23" i="36"/>
  <c r="Q23" i="36"/>
  <c r="AH14" i="8"/>
  <c r="Q22" i="18"/>
  <c r="F22" i="18"/>
  <c r="F37" i="37"/>
  <c r="Q37" i="37"/>
  <c r="F25" i="37"/>
  <c r="Q25" i="37"/>
  <c r="N10" i="42"/>
  <c r="AF12" i="8"/>
  <c r="O10" i="41"/>
  <c r="AG11" i="8"/>
  <c r="AJ7" i="34"/>
  <c r="M3" i="8"/>
  <c r="M40" i="45"/>
  <c r="AJ9" i="8" l="1"/>
  <c r="AK9" i="8"/>
  <c r="AK5" i="8"/>
  <c r="AK6" i="8"/>
  <c r="AJ14" i="8"/>
  <c r="AB40" i="34"/>
  <c r="AK11" i="8"/>
  <c r="F85" i="11"/>
  <c r="F95" i="11" s="1"/>
  <c r="AL7" i="8"/>
  <c r="F10" i="39"/>
  <c r="Q10" i="39"/>
  <c r="F10" i="44"/>
  <c r="Q10" i="44"/>
  <c r="AG37" i="34"/>
  <c r="AI25" i="34"/>
  <c r="AI37" i="34" s="1"/>
  <c r="AB38" i="34" s="1"/>
  <c r="AC40" i="34"/>
  <c r="AK10" i="8"/>
  <c r="AK4" i="8"/>
  <c r="AH16" i="8"/>
  <c r="M85" i="11"/>
  <c r="M95" i="11" s="1"/>
  <c r="AL14" i="8"/>
  <c r="AA40" i="34"/>
  <c r="AJ8" i="8"/>
  <c r="C30" i="11" a="1"/>
  <c r="AG16" i="8"/>
  <c r="AJ15" i="8"/>
  <c r="F10" i="38"/>
  <c r="Q10" i="38"/>
  <c r="AJ5" i="8"/>
  <c r="Q40" i="45"/>
  <c r="F40" i="45"/>
  <c r="AK14" i="8"/>
  <c r="F10" i="45"/>
  <c r="Q10" i="45"/>
  <c r="I85" i="11"/>
  <c r="I95" i="11" s="1"/>
  <c r="AL10" i="8"/>
  <c r="AK8" i="8"/>
  <c r="Q10" i="35"/>
  <c r="F10" i="35"/>
  <c r="K85" i="11"/>
  <c r="K95" i="11" s="1"/>
  <c r="AL12" i="8"/>
  <c r="AJ10" i="8"/>
  <c r="AJ13" i="8"/>
  <c r="AK7" i="8"/>
  <c r="AJ11" i="8"/>
  <c r="C31" i="11" a="1"/>
  <c r="AF16" i="8"/>
  <c r="AJ12" i="8"/>
  <c r="AJ6" i="8"/>
  <c r="F10" i="40"/>
  <c r="Q10" i="40"/>
  <c r="F10" i="43"/>
  <c r="Q10" i="43"/>
  <c r="AI16" i="34"/>
  <c r="C29" i="11" a="1"/>
  <c r="AJ4" i="8"/>
  <c r="AE16" i="8"/>
  <c r="F10" i="41"/>
  <c r="Q10" i="41"/>
  <c r="F10" i="42"/>
  <c r="Q10" i="42"/>
  <c r="F10" i="36"/>
  <c r="Q10" i="36"/>
  <c r="AK12" i="8"/>
  <c r="AI16" i="8"/>
  <c r="C33" i="11" a="1"/>
  <c r="AJ7" i="8"/>
  <c r="D85" i="11"/>
  <c r="D95" i="11" s="1"/>
  <c r="AL5" i="8"/>
  <c r="J85" i="11"/>
  <c r="J95" i="11" s="1"/>
  <c r="AL11" i="8"/>
  <c r="AJ16" i="34"/>
  <c r="C85" i="11"/>
  <c r="AL4" i="8"/>
  <c r="Q10" i="18"/>
  <c r="F10" i="18"/>
  <c r="AH16" i="34"/>
  <c r="AK13" i="8"/>
  <c r="F10" i="37"/>
  <c r="Q10" i="37"/>
  <c r="L85" i="11"/>
  <c r="L95" i="11" s="1"/>
  <c r="AL13" i="8"/>
  <c r="AL6" i="8"/>
  <c r="E85" i="11"/>
  <c r="E95" i="11" s="1"/>
  <c r="G85" i="11"/>
  <c r="G95" i="11" s="1"/>
  <c r="AL8" i="8"/>
  <c r="H85" i="11"/>
  <c r="H95" i="11" s="1"/>
  <c r="AL9" i="8"/>
  <c r="AD38" i="34" l="1"/>
  <c r="AC38" i="34"/>
  <c r="AK16" i="8"/>
  <c r="AL16" i="8"/>
  <c r="K30" i="11"/>
  <c r="K87" i="11" s="1"/>
  <c r="M30" i="11"/>
  <c r="M87" i="11" s="1"/>
  <c r="L30" i="11"/>
  <c r="L87" i="11" s="1"/>
  <c r="J30" i="11"/>
  <c r="J87" i="11" s="1"/>
  <c r="I30" i="11"/>
  <c r="I87" i="11" s="1"/>
  <c r="H30" i="11"/>
  <c r="H87" i="11" s="1"/>
  <c r="G30" i="11"/>
  <c r="G87" i="11" s="1"/>
  <c r="F30" i="11"/>
  <c r="F87" i="11" s="1"/>
  <c r="D30" i="11"/>
  <c r="D87" i="11" s="1"/>
  <c r="E30" i="11"/>
  <c r="E87" i="11" s="1"/>
  <c r="N30" i="11"/>
  <c r="N87" i="11" s="1"/>
  <c r="C30" i="11"/>
  <c r="C31" i="11"/>
  <c r="N31" i="11"/>
  <c r="N88" i="11" s="1"/>
  <c r="L31" i="11"/>
  <c r="L88" i="11" s="1"/>
  <c r="K31" i="11"/>
  <c r="K88" i="11" s="1"/>
  <c r="M31" i="11"/>
  <c r="M88" i="11" s="1"/>
  <c r="J31" i="11"/>
  <c r="J88" i="11" s="1"/>
  <c r="G31" i="11"/>
  <c r="G88" i="11" s="1"/>
  <c r="F31" i="11"/>
  <c r="F88" i="11" s="1"/>
  <c r="E31" i="11"/>
  <c r="E88" i="11" s="1"/>
  <c r="D31" i="11"/>
  <c r="D88" i="11" s="1"/>
  <c r="I31" i="11"/>
  <c r="I88" i="11" s="1"/>
  <c r="H31" i="11"/>
  <c r="H88" i="11" s="1"/>
  <c r="AA38" i="34"/>
  <c r="K72" i="11"/>
  <c r="K74" i="11" s="1"/>
  <c r="F72" i="11"/>
  <c r="F74" i="11" s="1"/>
  <c r="G72" i="11"/>
  <c r="G74" i="11" s="1"/>
  <c r="C72" i="11"/>
  <c r="C74" i="11" s="1"/>
  <c r="E72" i="11"/>
  <c r="E74" i="11" s="1"/>
  <c r="O85" i="11"/>
  <c r="N72" i="11"/>
  <c r="N74" i="11" s="1"/>
  <c r="D72" i="11"/>
  <c r="D74" i="11" s="1"/>
  <c r="M72" i="11"/>
  <c r="M74" i="11" s="1"/>
  <c r="J72" i="11"/>
  <c r="J74" i="11" s="1"/>
  <c r="I72" i="11"/>
  <c r="I74" i="11" s="1"/>
  <c r="L72" i="11"/>
  <c r="L74" i="11" s="1"/>
  <c r="H72" i="11"/>
  <c r="H74" i="11" s="1"/>
  <c r="C95" i="11"/>
  <c r="AJ16" i="8"/>
  <c r="AF17" i="8" s="1"/>
  <c r="M29" i="11"/>
  <c r="G29" i="11"/>
  <c r="L29" i="11"/>
  <c r="K29" i="11"/>
  <c r="J29" i="11"/>
  <c r="H29" i="11"/>
  <c r="E29" i="11"/>
  <c r="D29" i="11"/>
  <c r="I29" i="11"/>
  <c r="F29" i="11"/>
  <c r="N29" i="11"/>
  <c r="C29" i="11"/>
  <c r="F33" i="11"/>
  <c r="M33" i="11"/>
  <c r="L33" i="11"/>
  <c r="E33" i="11"/>
  <c r="G33" i="11"/>
  <c r="D33" i="11"/>
  <c r="K33" i="11"/>
  <c r="J33" i="11"/>
  <c r="I33" i="11"/>
  <c r="C33" i="11"/>
  <c r="N33" i="11"/>
  <c r="H33" i="11"/>
  <c r="D32" i="11" l="1"/>
  <c r="M32" i="11"/>
  <c r="M34" i="11"/>
  <c r="M86" i="11"/>
  <c r="M90" i="11" s="1"/>
  <c r="N34" i="11"/>
  <c r="N86" i="11"/>
  <c r="N90" i="11" s="1"/>
  <c r="N32" i="11"/>
  <c r="L89" i="11"/>
  <c r="L37" i="11"/>
  <c r="F37" i="11"/>
  <c r="F89" i="11"/>
  <c r="K32" i="11"/>
  <c r="K34" i="11"/>
  <c r="K86" i="11"/>
  <c r="K90" i="11" s="1"/>
  <c r="L86" i="11"/>
  <c r="L90" i="11" s="1"/>
  <c r="L32" i="11"/>
  <c r="L34" i="11"/>
  <c r="M37" i="11"/>
  <c r="M89" i="11"/>
  <c r="N37" i="11"/>
  <c r="N89" i="11"/>
  <c r="G86" i="11"/>
  <c r="G90" i="11" s="1"/>
  <c r="G34" i="11"/>
  <c r="G32" i="11"/>
  <c r="H65" i="11"/>
  <c r="E65" i="11"/>
  <c r="L65" i="11"/>
  <c r="D65" i="11"/>
  <c r="F65" i="11"/>
  <c r="N65" i="11"/>
  <c r="C34" i="11"/>
  <c r="C86" i="11"/>
  <c r="C65" i="11"/>
  <c r="M65" i="11"/>
  <c r="K65" i="11"/>
  <c r="J65" i="11"/>
  <c r="O29" i="11"/>
  <c r="I65" i="11"/>
  <c r="C32" i="11"/>
  <c r="G65" i="11"/>
  <c r="F86" i="11"/>
  <c r="F90" i="11" s="1"/>
  <c r="F34" i="11"/>
  <c r="F32" i="11"/>
  <c r="I89" i="11"/>
  <c r="I37" i="11"/>
  <c r="AE17" i="8"/>
  <c r="G67" i="11"/>
  <c r="F67" i="11"/>
  <c r="D67" i="11"/>
  <c r="C67" i="11"/>
  <c r="O31" i="11"/>
  <c r="J67" i="11"/>
  <c r="N67" i="11"/>
  <c r="M67" i="11"/>
  <c r="K67" i="11"/>
  <c r="L67" i="11"/>
  <c r="H67" i="11"/>
  <c r="E67" i="11"/>
  <c r="C88" i="11"/>
  <c r="I67" i="11"/>
  <c r="H37" i="11"/>
  <c r="H89" i="11"/>
  <c r="C37" i="11"/>
  <c r="C89" i="11"/>
  <c r="O33" i="11"/>
  <c r="O37" i="11" s="1"/>
  <c r="I34" i="11"/>
  <c r="I86" i="11"/>
  <c r="I90" i="11" s="1"/>
  <c r="I32" i="11"/>
  <c r="D34" i="11"/>
  <c r="D86" i="11"/>
  <c r="D90" i="11" s="1"/>
  <c r="E34" i="11"/>
  <c r="E86" i="11"/>
  <c r="E90" i="11" s="1"/>
  <c r="E32" i="11"/>
  <c r="D89" i="11"/>
  <c r="D37" i="11"/>
  <c r="H32" i="11"/>
  <c r="H34" i="11"/>
  <c r="H86" i="11"/>
  <c r="H90" i="11" s="1"/>
  <c r="C87" i="11"/>
  <c r="H66" i="11"/>
  <c r="G66" i="11"/>
  <c r="F66" i="11"/>
  <c r="D66" i="11"/>
  <c r="I66" i="11"/>
  <c r="E66" i="11"/>
  <c r="M66" i="11"/>
  <c r="C66" i="11"/>
  <c r="J66" i="11"/>
  <c r="N66" i="11"/>
  <c r="O30" i="11"/>
  <c r="K66" i="11"/>
  <c r="L66" i="11"/>
  <c r="E89" i="11"/>
  <c r="E37" i="11"/>
  <c r="AG17" i="8"/>
  <c r="AJ17" i="8"/>
  <c r="J37" i="11"/>
  <c r="J89" i="11"/>
  <c r="K37" i="11"/>
  <c r="K89" i="11"/>
  <c r="G89" i="11"/>
  <c r="G37" i="11"/>
  <c r="J34" i="11"/>
  <c r="J86" i="11"/>
  <c r="J90" i="11" s="1"/>
  <c r="J32" i="11"/>
  <c r="O32" i="11" l="1"/>
  <c r="O48" i="11" s="1"/>
  <c r="H68" i="11"/>
  <c r="H73" i="11" s="1"/>
  <c r="J68" i="11"/>
  <c r="J73" i="11" s="1"/>
  <c r="K68" i="11"/>
  <c r="K73" i="11" s="1"/>
  <c r="M68" i="11"/>
  <c r="M73" i="11" s="1"/>
  <c r="C68" i="11"/>
  <c r="C73" i="11" s="1"/>
  <c r="K38" i="11"/>
  <c r="K91" i="11"/>
  <c r="G91" i="11"/>
  <c r="G38" i="11"/>
  <c r="C90" i="11"/>
  <c r="J44" i="11"/>
  <c r="J46" i="11"/>
  <c r="J41" i="11"/>
  <c r="J48" i="11"/>
  <c r="J36" i="11"/>
  <c r="J50" i="11"/>
  <c r="F46" i="11"/>
  <c r="F48" i="11"/>
  <c r="F50" i="11"/>
  <c r="F41" i="11"/>
  <c r="F44" i="11"/>
  <c r="F36" i="11"/>
  <c r="C91" i="11"/>
  <c r="C38" i="11"/>
  <c r="O34" i="11"/>
  <c r="O38" i="11" s="1"/>
  <c r="N44" i="11"/>
  <c r="N46" i="11"/>
  <c r="N36" i="11"/>
  <c r="N50" i="11"/>
  <c r="N48" i="11"/>
  <c r="N41" i="11"/>
  <c r="K41" i="11"/>
  <c r="K48" i="11"/>
  <c r="K44" i="11"/>
  <c r="K50" i="11"/>
  <c r="K36" i="11"/>
  <c r="K46" i="11"/>
  <c r="N68" i="11"/>
  <c r="D50" i="11"/>
  <c r="D36" i="11"/>
  <c r="D46" i="11"/>
  <c r="D44" i="11"/>
  <c r="D48" i="11"/>
  <c r="D41" i="11"/>
  <c r="J91" i="11"/>
  <c r="J38" i="11"/>
  <c r="I91" i="11"/>
  <c r="I38" i="11"/>
  <c r="H36" i="11"/>
  <c r="H48" i="11"/>
  <c r="H46" i="11"/>
  <c r="H44" i="11"/>
  <c r="H50" i="11"/>
  <c r="H41" i="11"/>
  <c r="F68" i="11"/>
  <c r="L91" i="11"/>
  <c r="L38" i="11"/>
  <c r="N91" i="11"/>
  <c r="N38" i="11"/>
  <c r="G68" i="11"/>
  <c r="D68" i="11"/>
  <c r="L36" i="11"/>
  <c r="L50" i="11"/>
  <c r="L44" i="11"/>
  <c r="L41" i="11"/>
  <c r="L48" i="11"/>
  <c r="L46" i="11"/>
  <c r="G48" i="11"/>
  <c r="G44" i="11"/>
  <c r="G50" i="11"/>
  <c r="G46" i="11"/>
  <c r="G41" i="11"/>
  <c r="G36" i="11"/>
  <c r="F91" i="11"/>
  <c r="F38" i="11"/>
  <c r="C44" i="11"/>
  <c r="C48" i="11"/>
  <c r="C50" i="11"/>
  <c r="C36" i="11"/>
  <c r="C46" i="11"/>
  <c r="C41" i="11"/>
  <c r="L68" i="11"/>
  <c r="M91" i="11"/>
  <c r="M38" i="11"/>
  <c r="E38" i="11"/>
  <c r="E91" i="11"/>
  <c r="D91" i="11"/>
  <c r="D38" i="11"/>
  <c r="I50" i="11"/>
  <c r="I44" i="11"/>
  <c r="I36" i="11"/>
  <c r="I48" i="11"/>
  <c r="I46" i="11"/>
  <c r="I41" i="11"/>
  <c r="H38" i="11"/>
  <c r="H91" i="11"/>
  <c r="E41" i="11"/>
  <c r="E50" i="11"/>
  <c r="E48" i="11"/>
  <c r="E36" i="11"/>
  <c r="E46" i="11"/>
  <c r="E44" i="11"/>
  <c r="I68" i="11"/>
  <c r="E68" i="11"/>
  <c r="M48" i="11"/>
  <c r="M46" i="11"/>
  <c r="M50" i="11"/>
  <c r="M36" i="11"/>
  <c r="M44" i="11"/>
  <c r="M41" i="11"/>
  <c r="O50" i="11" l="1"/>
  <c r="O41" i="11"/>
  <c r="O46" i="11"/>
  <c r="M70" i="11"/>
  <c r="C70" i="11"/>
  <c r="O36" i="11"/>
  <c r="O44" i="11"/>
  <c r="J70" i="11"/>
  <c r="K70" i="11"/>
  <c r="H70" i="11"/>
  <c r="F73" i="11"/>
  <c r="F70" i="11"/>
  <c r="G73" i="11"/>
  <c r="G70" i="11"/>
  <c r="E73" i="11"/>
  <c r="E70" i="11"/>
  <c r="L73" i="11"/>
  <c r="L70" i="11"/>
  <c r="I73" i="11"/>
  <c r="I70" i="11"/>
  <c r="N73" i="11"/>
  <c r="N70" i="11"/>
  <c r="D73" i="11"/>
  <c r="D70" i="11"/>
</calcChain>
</file>

<file path=xl/sharedStrings.xml><?xml version="1.0" encoding="utf-8"?>
<sst xmlns="http://schemas.openxmlformats.org/spreadsheetml/2006/main" count="7324" uniqueCount="526">
  <si>
    <t>Ending Rooms and Revenue Numbers Includes Group Blocks NOT Picked Up</t>
  </si>
  <si>
    <t>01-01-2023</t>
  </si>
  <si>
    <t>Room
Revenue</t>
  </si>
  <si>
    <t>Total
Charge</t>
  </si>
  <si>
    <t>Avg Rate
Per Room</t>
  </si>
  <si>
    <t>Start</t>
  </si>
  <si>
    <t xml:space="preserve">Arr </t>
  </si>
  <si>
    <t xml:space="preserve">Dep </t>
  </si>
  <si>
    <t xml:space="preserve">Stay </t>
  </si>
  <si>
    <t xml:space="preserve">Block </t>
  </si>
  <si>
    <t>End</t>
  </si>
  <si>
    <t>Occ%</t>
  </si>
  <si>
    <t>RevPAR</t>
  </si>
  <si>
    <t>Non-Group</t>
  </si>
  <si>
    <t>Group - No Allocation</t>
  </si>
  <si>
    <t>Owner &amp; Guest of Owner</t>
  </si>
  <si>
    <t>Owner Referral</t>
  </si>
  <si>
    <t>Maintenance</t>
  </si>
  <si>
    <t>Complimentary</t>
  </si>
  <si>
    <t>Totals:</t>
  </si>
  <si>
    <t>02-01-2023</t>
  </si>
  <si>
    <t>03-01-2023</t>
  </si>
  <si>
    <t>04-01-2023</t>
  </si>
  <si>
    <t>05-01-2023</t>
  </si>
  <si>
    <t>06-01-2023</t>
  </si>
  <si>
    <t>07-01-2023</t>
  </si>
  <si>
    <t>08-01-2023</t>
  </si>
  <si>
    <t>09-01-2023</t>
  </si>
  <si>
    <t>10-01-2023</t>
  </si>
  <si>
    <t>11-01-2023</t>
  </si>
  <si>
    <t>12-01-2023</t>
  </si>
  <si>
    <t>13-01-2023</t>
  </si>
  <si>
    <t>14-01-2023</t>
  </si>
  <si>
    <t>15-01-2023</t>
  </si>
  <si>
    <t>16-01-2023</t>
  </si>
  <si>
    <t>17-01-2023</t>
  </si>
  <si>
    <t>18-01-2023</t>
  </si>
  <si>
    <t>19-01-2023</t>
  </si>
  <si>
    <t>20-01-2023</t>
  </si>
  <si>
    <t>21-01-2023</t>
  </si>
  <si>
    <t>22-01-2023</t>
  </si>
  <si>
    <t>23-01-2023</t>
  </si>
  <si>
    <t>24-01-2023</t>
  </si>
  <si>
    <t>25-01-2023</t>
  </si>
  <si>
    <t>26-01-2023</t>
  </si>
  <si>
    <t>27-01-2023</t>
  </si>
  <si>
    <t>28-01-2023</t>
  </si>
  <si>
    <t>29-01-2023</t>
  </si>
  <si>
    <t>30-01-2023</t>
  </si>
  <si>
    <t>31-01-2023</t>
  </si>
  <si>
    <t>01-02-2023</t>
  </si>
  <si>
    <t>02-02-2023</t>
  </si>
  <si>
    <t>03-02-2023</t>
  </si>
  <si>
    <t>04-02-2023</t>
  </si>
  <si>
    <t>05-02-2023</t>
  </si>
  <si>
    <t>06-02-2023</t>
  </si>
  <si>
    <t>07-02-2023</t>
  </si>
  <si>
    <t>08-02-2023</t>
  </si>
  <si>
    <t>09-02-2023</t>
  </si>
  <si>
    <t>10-02-2023</t>
  </si>
  <si>
    <t>11-02-2023</t>
  </si>
  <si>
    <t>12-02-2023</t>
  </si>
  <si>
    <t>13-02-2023</t>
  </si>
  <si>
    <t>14-02-2023</t>
  </si>
  <si>
    <t>15-02-2023</t>
  </si>
  <si>
    <t>16-02-2023</t>
  </si>
  <si>
    <t>17-02-2023</t>
  </si>
  <si>
    <t>18-02-2023</t>
  </si>
  <si>
    <t>19-02-2023</t>
  </si>
  <si>
    <t>20-02-2023</t>
  </si>
  <si>
    <t>21-02-2023</t>
  </si>
  <si>
    <t>22-02-2023</t>
  </si>
  <si>
    <t>23-02-2023</t>
  </si>
  <si>
    <t>24-02-2023</t>
  </si>
  <si>
    <t>25-02-2023</t>
  </si>
  <si>
    <t>26-02-2023</t>
  </si>
  <si>
    <t>27-02-2023</t>
  </si>
  <si>
    <t>28-02-2023</t>
  </si>
  <si>
    <t>01-03-2023</t>
  </si>
  <si>
    <t>02-03-2023</t>
  </si>
  <si>
    <t>03-03-2023</t>
  </si>
  <si>
    <t>04-03-2023</t>
  </si>
  <si>
    <t>05-03-2023</t>
  </si>
  <si>
    <t>06-03-2023</t>
  </si>
  <si>
    <t>07-03-2023</t>
  </si>
  <si>
    <t>08-03-2023</t>
  </si>
  <si>
    <t>09-03-2023</t>
  </si>
  <si>
    <t>10-03-2023</t>
  </si>
  <si>
    <t>11-03-2023</t>
  </si>
  <si>
    <t>12-03-2023</t>
  </si>
  <si>
    <t>13-03-2023</t>
  </si>
  <si>
    <t>14-03-2023</t>
  </si>
  <si>
    <t>15-03-2023</t>
  </si>
  <si>
    <t>16-03-2023</t>
  </si>
  <si>
    <t>17-03-2023</t>
  </si>
  <si>
    <t>18-03-2023</t>
  </si>
  <si>
    <t>19-03-2023</t>
  </si>
  <si>
    <t>20-03-2023</t>
  </si>
  <si>
    <t>21-03-2023</t>
  </si>
  <si>
    <t>22-03-2023</t>
  </si>
  <si>
    <t>23-03-2023</t>
  </si>
  <si>
    <t>24-03-2023</t>
  </si>
  <si>
    <t>25-03-2023</t>
  </si>
  <si>
    <t>26-03-2023</t>
  </si>
  <si>
    <t>27-03-2023</t>
  </si>
  <si>
    <t>28-03-2023</t>
  </si>
  <si>
    <t>29-03-2023</t>
  </si>
  <si>
    <t>30-03-2023</t>
  </si>
  <si>
    <t>31-03-2023</t>
  </si>
  <si>
    <t>01-04-2023</t>
  </si>
  <si>
    <t>02-04-2023</t>
  </si>
  <si>
    <t>03-04-2023</t>
  </si>
  <si>
    <t>04-04-2023</t>
  </si>
  <si>
    <t>05-04-2023</t>
  </si>
  <si>
    <t>06-04-2023</t>
  </si>
  <si>
    <t>07-04-2023</t>
  </si>
  <si>
    <t>08-04-2023</t>
  </si>
  <si>
    <t>09-04-2023</t>
  </si>
  <si>
    <t>10-04-2023</t>
  </si>
  <si>
    <t>11-04-2023</t>
  </si>
  <si>
    <t>12-04-2023</t>
  </si>
  <si>
    <t>13-04-2023</t>
  </si>
  <si>
    <t>14-04-2023</t>
  </si>
  <si>
    <t>15-04-2023</t>
  </si>
  <si>
    <t>16-04-2023</t>
  </si>
  <si>
    <t>17-04-2023</t>
  </si>
  <si>
    <t>18-04-2023</t>
  </si>
  <si>
    <t>19-04-2023</t>
  </si>
  <si>
    <t>20-04-2023</t>
  </si>
  <si>
    <t>21-04-2023</t>
  </si>
  <si>
    <t>22-04-2023</t>
  </si>
  <si>
    <t>23-04-2023</t>
  </si>
  <si>
    <t>24-04-2023</t>
  </si>
  <si>
    <t>25-04-2023</t>
  </si>
  <si>
    <t>26-04-2023</t>
  </si>
  <si>
    <t>27-04-2023</t>
  </si>
  <si>
    <t>28-04-2023</t>
  </si>
  <si>
    <t>29-04-2023</t>
  </si>
  <si>
    <t>30-04-2023</t>
  </si>
  <si>
    <t>01-05-2023</t>
  </si>
  <si>
    <t>02-05-2023</t>
  </si>
  <si>
    <t>03-05-2023</t>
  </si>
  <si>
    <t>04-05-2023</t>
  </si>
  <si>
    <t>05-05-2023</t>
  </si>
  <si>
    <t>06-05-2023</t>
  </si>
  <si>
    <t>07-05-2023</t>
  </si>
  <si>
    <t>08-05-2023</t>
  </si>
  <si>
    <t>09-05-2023</t>
  </si>
  <si>
    <t>10-05-2023</t>
  </si>
  <si>
    <t>11-05-2023</t>
  </si>
  <si>
    <t>12-05-2023</t>
  </si>
  <si>
    <t>13-05-2023</t>
  </si>
  <si>
    <t>14-05-2023</t>
  </si>
  <si>
    <t>15-05-2023</t>
  </si>
  <si>
    <t>16-05-2023</t>
  </si>
  <si>
    <t>17-05-2023</t>
  </si>
  <si>
    <t>18-05-2023</t>
  </si>
  <si>
    <t>19-05-2023</t>
  </si>
  <si>
    <t>20-05-2023</t>
  </si>
  <si>
    <t>21-05-2023</t>
  </si>
  <si>
    <t>22-05-2023</t>
  </si>
  <si>
    <t>23-05-2023</t>
  </si>
  <si>
    <t>24-05-2023</t>
  </si>
  <si>
    <t>25-05-2023</t>
  </si>
  <si>
    <t>26-05-2023</t>
  </si>
  <si>
    <t>27-05-2023</t>
  </si>
  <si>
    <t>28-05-2023</t>
  </si>
  <si>
    <t>29-05-2023</t>
  </si>
  <si>
    <t>30-05-2023</t>
  </si>
  <si>
    <t>31-05-2023</t>
  </si>
  <si>
    <t>01-06-2023</t>
  </si>
  <si>
    <t>02-06-2023</t>
  </si>
  <si>
    <t>03-06-2023</t>
  </si>
  <si>
    <t>04-06-2023</t>
  </si>
  <si>
    <t>05-06-2023</t>
  </si>
  <si>
    <t>06-06-2023</t>
  </si>
  <si>
    <t>07-06-2023</t>
  </si>
  <si>
    <t>08-06-2023</t>
  </si>
  <si>
    <t>09-06-2023</t>
  </si>
  <si>
    <t>10-06-2023</t>
  </si>
  <si>
    <t>11-06-2023</t>
  </si>
  <si>
    <t>12-06-2023</t>
  </si>
  <si>
    <t>13-06-2023</t>
  </si>
  <si>
    <t>14-06-2023</t>
  </si>
  <si>
    <t>15-06-2023</t>
  </si>
  <si>
    <t>16-06-2023</t>
  </si>
  <si>
    <t>17-06-2023</t>
  </si>
  <si>
    <t>18-06-2023</t>
  </si>
  <si>
    <t>19-06-2023</t>
  </si>
  <si>
    <t>20-06-2023</t>
  </si>
  <si>
    <t>21-06-2023</t>
  </si>
  <si>
    <t>22-06-2023</t>
  </si>
  <si>
    <t>23-06-2023</t>
  </si>
  <si>
    <t>24-06-2023</t>
  </si>
  <si>
    <t>25-06-2023</t>
  </si>
  <si>
    <t>26-06-2023</t>
  </si>
  <si>
    <t>27-06-2023</t>
  </si>
  <si>
    <t>28-06-2023</t>
  </si>
  <si>
    <t>29-06-2023</t>
  </si>
  <si>
    <t>30-06-2023</t>
  </si>
  <si>
    <t>01-07-2023</t>
  </si>
  <si>
    <t>02-07-2023</t>
  </si>
  <si>
    <t>03-07-2023</t>
  </si>
  <si>
    <t>04-07-2023</t>
  </si>
  <si>
    <t>05-07-2023</t>
  </si>
  <si>
    <t>06-07-2023</t>
  </si>
  <si>
    <t>07-07-2023</t>
  </si>
  <si>
    <t>08-07-2023</t>
  </si>
  <si>
    <t>09-07-2023</t>
  </si>
  <si>
    <t>10-07-2023</t>
  </si>
  <si>
    <t>11-07-2023</t>
  </si>
  <si>
    <t>12-07-2023</t>
  </si>
  <si>
    <t>13-07-2023</t>
  </si>
  <si>
    <t>14-07-2023</t>
  </si>
  <si>
    <t>15-07-2023</t>
  </si>
  <si>
    <t>16-07-2023</t>
  </si>
  <si>
    <t>17-07-2023</t>
  </si>
  <si>
    <t>18-07-2023</t>
  </si>
  <si>
    <t>19-07-2023</t>
  </si>
  <si>
    <t>20-07-2023</t>
  </si>
  <si>
    <t>21-07-2023</t>
  </si>
  <si>
    <t>22-07-2023</t>
  </si>
  <si>
    <t>23-07-2023</t>
  </si>
  <si>
    <t>24-07-2023</t>
  </si>
  <si>
    <t>25-07-2023</t>
  </si>
  <si>
    <t>26-07-2023</t>
  </si>
  <si>
    <t>27-07-2023</t>
  </si>
  <si>
    <t>28-07-2023</t>
  </si>
  <si>
    <t>29-07-2023</t>
  </si>
  <si>
    <t>30-07-2023</t>
  </si>
  <si>
    <t>31-07-2023</t>
  </si>
  <si>
    <t>01-08-2023</t>
  </si>
  <si>
    <t>02-08-2023</t>
  </si>
  <si>
    <t>03-08-2023</t>
  </si>
  <si>
    <t>04-08-2023</t>
  </si>
  <si>
    <t>05-08-2023</t>
  </si>
  <si>
    <t>06-08-2023</t>
  </si>
  <si>
    <t>07-08-2023</t>
  </si>
  <si>
    <t>08-08-2023</t>
  </si>
  <si>
    <t>09-08-2023</t>
  </si>
  <si>
    <t>10-08-2023</t>
  </si>
  <si>
    <t>11-08-2023</t>
  </si>
  <si>
    <t>12-08-2023</t>
  </si>
  <si>
    <t>13-08-2023</t>
  </si>
  <si>
    <t>14-08-2023</t>
  </si>
  <si>
    <t>15-08-2023</t>
  </si>
  <si>
    <t>16-08-2023</t>
  </si>
  <si>
    <t>17-08-2023</t>
  </si>
  <si>
    <t>18-08-2023</t>
  </si>
  <si>
    <t>19-08-2023</t>
  </si>
  <si>
    <t>20-08-2023</t>
  </si>
  <si>
    <t>21-08-2023</t>
  </si>
  <si>
    <t>22-08-2023</t>
  </si>
  <si>
    <t>23-08-2023</t>
  </si>
  <si>
    <t>24-08-2023</t>
  </si>
  <si>
    <t>25-08-2023</t>
  </si>
  <si>
    <t>26-08-2023</t>
  </si>
  <si>
    <t>27-08-2023</t>
  </si>
  <si>
    <t>28-08-2023</t>
  </si>
  <si>
    <t>29-08-2023</t>
  </si>
  <si>
    <t>30-08-2023</t>
  </si>
  <si>
    <t>31-08-2023</t>
  </si>
  <si>
    <t>01-09-2023</t>
  </si>
  <si>
    <t>02-09-2023</t>
  </si>
  <si>
    <t>03-09-2023</t>
  </si>
  <si>
    <t>04-09-2023</t>
  </si>
  <si>
    <t>05-09-2023</t>
  </si>
  <si>
    <t>06-09-2023</t>
  </si>
  <si>
    <t>07-09-2023</t>
  </si>
  <si>
    <t>08-09-2023</t>
  </si>
  <si>
    <t>09-09-2023</t>
  </si>
  <si>
    <t>10-09-2023</t>
  </si>
  <si>
    <t>11-09-2023</t>
  </si>
  <si>
    <t>12-09-2023</t>
  </si>
  <si>
    <t>13-09-2023</t>
  </si>
  <si>
    <t>14-09-2023</t>
  </si>
  <si>
    <t>15-09-2023</t>
  </si>
  <si>
    <t>16-09-2023</t>
  </si>
  <si>
    <t>17-09-2023</t>
  </si>
  <si>
    <t>18-09-2023</t>
  </si>
  <si>
    <t>19-09-2023</t>
  </si>
  <si>
    <t>20-09-2023</t>
  </si>
  <si>
    <t>21-09-2023</t>
  </si>
  <si>
    <t>22-09-2023</t>
  </si>
  <si>
    <t>23-09-2023</t>
  </si>
  <si>
    <t>24-09-2023</t>
  </si>
  <si>
    <t>25-09-2023</t>
  </si>
  <si>
    <t>26-09-2023</t>
  </si>
  <si>
    <t>27-09-2023</t>
  </si>
  <si>
    <t>28-09-2023</t>
  </si>
  <si>
    <t>29-09-2023</t>
  </si>
  <si>
    <t>30-09-2023</t>
  </si>
  <si>
    <t>01-10-2023</t>
  </si>
  <si>
    <t>02-10-2023</t>
  </si>
  <si>
    <t>03-10-2023</t>
  </si>
  <si>
    <t>04-10-2023</t>
  </si>
  <si>
    <t>05-10-2023</t>
  </si>
  <si>
    <t>06-10-2023</t>
  </si>
  <si>
    <t>07-10-2023</t>
  </si>
  <si>
    <t>08-10-2023</t>
  </si>
  <si>
    <t>09-10-2023</t>
  </si>
  <si>
    <t>10-10-2023</t>
  </si>
  <si>
    <t>11-10-2023</t>
  </si>
  <si>
    <t>12-10-2023</t>
  </si>
  <si>
    <t>13-10-2023</t>
  </si>
  <si>
    <t>14-10-2023</t>
  </si>
  <si>
    <t>15-10-2023</t>
  </si>
  <si>
    <t>16-10-2023</t>
  </si>
  <si>
    <t>17-10-2023</t>
  </si>
  <si>
    <t>18-10-2023</t>
  </si>
  <si>
    <t>19-10-2023</t>
  </si>
  <si>
    <t>20-10-2023</t>
  </si>
  <si>
    <t>21-10-2023</t>
  </si>
  <si>
    <t>22-10-2023</t>
  </si>
  <si>
    <t>23-10-2023</t>
  </si>
  <si>
    <t>24-10-2023</t>
  </si>
  <si>
    <t>25-10-2023</t>
  </si>
  <si>
    <t>26-10-2023</t>
  </si>
  <si>
    <t>27-10-2023</t>
  </si>
  <si>
    <t>28-10-2023</t>
  </si>
  <si>
    <t>29-10-2023</t>
  </si>
  <si>
    <t>30-10-2023</t>
  </si>
  <si>
    <t>31-10-2023</t>
  </si>
  <si>
    <t>01-11-2023</t>
  </si>
  <si>
    <t>02-11-2023</t>
  </si>
  <si>
    <t>03-11-2023</t>
  </si>
  <si>
    <t>04-11-2023</t>
  </si>
  <si>
    <t>05-11-2023</t>
  </si>
  <si>
    <t>06-11-2023</t>
  </si>
  <si>
    <t>07-11-2023</t>
  </si>
  <si>
    <t>08-11-2023</t>
  </si>
  <si>
    <t>09-11-2023</t>
  </si>
  <si>
    <t>10-11-2023</t>
  </si>
  <si>
    <t>11-11-2023</t>
  </si>
  <si>
    <t>12-11-2023</t>
  </si>
  <si>
    <t>13-11-2023</t>
  </si>
  <si>
    <t>14-11-2023</t>
  </si>
  <si>
    <t>15-11-2023</t>
  </si>
  <si>
    <t>16-11-2023</t>
  </si>
  <si>
    <t>17-11-2023</t>
  </si>
  <si>
    <t>18-11-2023</t>
  </si>
  <si>
    <t>19-11-2023</t>
  </si>
  <si>
    <t>20-11-2023</t>
  </si>
  <si>
    <t>21-11-2023</t>
  </si>
  <si>
    <t>22-11-2023</t>
  </si>
  <si>
    <t>23-11-2023</t>
  </si>
  <si>
    <t>24-11-2023</t>
  </si>
  <si>
    <t>25-11-2023</t>
  </si>
  <si>
    <t>26-11-2023</t>
  </si>
  <si>
    <t>27-11-2023</t>
  </si>
  <si>
    <t>28-11-2023</t>
  </si>
  <si>
    <t>29-11-2023</t>
  </si>
  <si>
    <t>30-11-2023</t>
  </si>
  <si>
    <t xml:space="preserve">RECAP for:  </t>
  </si>
  <si>
    <t>Non-Group Reservations</t>
  </si>
  <si>
    <t>Page # 1</t>
  </si>
  <si>
    <t>MES</t>
  </si>
  <si>
    <t>FECHA</t>
  </si>
  <si>
    <t>RES</t>
  </si>
  <si>
    <t>NOCHES</t>
  </si>
  <si>
    <t>ROOMCHARGE</t>
  </si>
  <si>
    <t>Dueños e invitados</t>
  </si>
  <si>
    <t>INGRESOS</t>
  </si>
  <si>
    <t>REPORTE</t>
  </si>
  <si>
    <t>CAMBIAR A:</t>
  </si>
  <si>
    <t>Mes</t>
  </si>
  <si>
    <t>Rental Pool</t>
  </si>
  <si>
    <t>Dia</t>
  </si>
  <si>
    <t>Pagadores</t>
  </si>
  <si>
    <t>Referidos</t>
  </si>
  <si>
    <t>Grupos</t>
  </si>
  <si>
    <t>Complementarias</t>
  </si>
  <si>
    <t xml:space="preserve">Propietarios </t>
  </si>
  <si>
    <t>Mantenimiento</t>
  </si>
  <si>
    <t>% Occ</t>
  </si>
  <si>
    <t>Noches</t>
  </si>
  <si>
    <t>Rentas</t>
  </si>
  <si>
    <t>e invitados</t>
  </si>
  <si>
    <t>INVENTARIO</t>
  </si>
  <si>
    <t>Rentados</t>
  </si>
  <si>
    <t>Ocupados</t>
  </si>
  <si>
    <t>Inventario</t>
  </si>
  <si>
    <t>Operadora</t>
  </si>
  <si>
    <t>Totales</t>
  </si>
  <si>
    <t>Others</t>
  </si>
  <si>
    <t>Total día</t>
  </si>
  <si>
    <t>PERIODO</t>
  </si>
  <si>
    <t>PRESUPUESTO 2023</t>
  </si>
  <si>
    <t>REPORTE DE INGRESOS</t>
  </si>
  <si>
    <t>Comp.</t>
  </si>
  <si>
    <t>TOTALES</t>
  </si>
  <si>
    <t>Propietarios e invitados</t>
  </si>
  <si>
    <t>Pool</t>
  </si>
  <si>
    <t>Pag</t>
  </si>
  <si>
    <t>Ref</t>
  </si>
  <si>
    <t>Gpos</t>
  </si>
  <si>
    <t>Comp</t>
  </si>
  <si>
    <t>Ow GOO</t>
  </si>
  <si>
    <t>EJERCICIO</t>
  </si>
  <si>
    <t>NOCHES PRESUPUESTO 2023</t>
  </si>
  <si>
    <t>Diferencia de noches entre reporte de ingresos y pronostico</t>
  </si>
  <si>
    <t>Presup.</t>
  </si>
  <si>
    <t>Pronostico refleja un numero mayor</t>
  </si>
  <si>
    <t>Reporte de ingresos refleja un numero mayor</t>
  </si>
  <si>
    <t>OP</t>
  </si>
  <si>
    <t>REF</t>
  </si>
  <si>
    <t>XXXXXXX</t>
  </si>
  <si>
    <t>Lun</t>
  </si>
  <si>
    <t>Mar</t>
  </si>
  <si>
    <t>Mié</t>
  </si>
  <si>
    <t>Jue</t>
  </si>
  <si>
    <t>Vie</t>
  </si>
  <si>
    <t>Sáb</t>
  </si>
  <si>
    <t>Dom</t>
  </si>
  <si>
    <t>Marcas en gráfico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</si>
  <si>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</si>
  <si>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</si>
  <si>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</si>
  <si>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</si>
  <si>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</si>
  <si>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</si>
  <si>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</si>
  <si>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</si>
  <si>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</si>
  <si>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</si>
  <si>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</si>
  <si>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</si>
  <si>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TOTAL</t>
  </si>
  <si>
    <t>Dias del mes</t>
  </si>
  <si>
    <t>NOCHES HUESPEDES</t>
  </si>
  <si>
    <t>CUARTOS NOCHE 2023</t>
  </si>
  <si>
    <t>% OCC HUESPEDES</t>
  </si>
  <si>
    <t>% OCC PROPIETARIOS</t>
  </si>
  <si>
    <t>% OCC 2023</t>
  </si>
  <si>
    <t>Presupuesto 2023</t>
  </si>
  <si>
    <t>Noches Huespedes</t>
  </si>
  <si>
    <t>CUARTOS NOCHE 2022</t>
  </si>
  <si>
    <t>CUARTOS NOCHE 2021</t>
  </si>
  <si>
    <t>CUARTOS NOCHE 2020</t>
  </si>
  <si>
    <t>CUARTOS NOCHE 2019</t>
  </si>
  <si>
    <t>CUARTOS NOCHE 2018</t>
  </si>
  <si>
    <t>CUARTOS NOCHE 2017</t>
  </si>
  <si>
    <t>CUARTOS NOCHE 2016</t>
  </si>
  <si>
    <t>CUARTOS NOCHE 2015</t>
  </si>
  <si>
    <t>CUARTOS NOCHE 2014</t>
  </si>
  <si>
    <t>CUARTOS NOCHE 2013</t>
  </si>
  <si>
    <t>CUARTOS NOCHE 2012</t>
  </si>
  <si>
    <t>CUARTOS NOCHE 2011</t>
  </si>
  <si>
    <t>CUARTOS NOCHE 2010</t>
  </si>
  <si>
    <t>CUARTOS NOCHE 2009</t>
  </si>
  <si>
    <t>CUARTOS NOCHE 2008</t>
  </si>
  <si>
    <t>Acumulados</t>
  </si>
  <si>
    <t>% Real VS Presup</t>
  </si>
  <si>
    <t>% Occ Real</t>
  </si>
  <si>
    <t>% Occ Presup</t>
  </si>
  <si>
    <t>Noches Inventario</t>
  </si>
  <si>
    <t>% Occ Noches Rentadas</t>
  </si>
  <si>
    <t>% Occ Noches Ocupadas</t>
  </si>
  <si>
    <t>Presupuesto</t>
  </si>
  <si>
    <t>XXXXXXXXXXXX</t>
  </si>
  <si>
    <t>PRONÓSTICO DE OCUPACIÓN</t>
  </si>
  <si>
    <t>ENERO 2023</t>
  </si>
  <si>
    <t>Objetivos</t>
  </si>
  <si>
    <t>Agencias Grupos</t>
  </si>
  <si>
    <t>Propietarios</t>
  </si>
  <si>
    <t>Período 
Día</t>
  </si>
  <si>
    <t>Marca de</t>
  </si>
  <si>
    <t>Total de unidades ocupadas</t>
  </si>
  <si>
    <t>Unidades
Inventario</t>
  </si>
  <si>
    <t>Ocupacion al:</t>
  </si>
  <si>
    <t>Occ mayor del</t>
  </si>
  <si>
    <t>Occ menor del</t>
  </si>
  <si>
    <t>Occ por debajo del</t>
  </si>
  <si>
    <t>}</t>
  </si>
  <si>
    <t>FEBRERO 2023</t>
  </si>
  <si>
    <t>MARZO 2023</t>
  </si>
  <si>
    <t>ABRIL 2023</t>
  </si>
  <si>
    <t>MAYO 2023</t>
  </si>
  <si>
    <t>JUNIO 2023</t>
  </si>
  <si>
    <t>JULIO 2023</t>
  </si>
  <si>
    <t>AGOSTO 2023</t>
  </si>
  <si>
    <t>SEPTIEMBRE 2023</t>
  </si>
  <si>
    <t>OCTUBRE 2023</t>
  </si>
  <si>
    <t>NOVIEMBRE 2023</t>
  </si>
  <si>
    <t>DICIEMBRE 2023</t>
  </si>
  <si>
    <t>01-12-2023</t>
  </si>
  <si>
    <t>02-12-2023</t>
  </si>
  <si>
    <t>03-12-2023</t>
  </si>
  <si>
    <t>04-12-2023</t>
  </si>
  <si>
    <t>05-12-2023</t>
  </si>
  <si>
    <t>06-12-2023</t>
  </si>
  <si>
    <t>07-12-2023</t>
  </si>
  <si>
    <t>08-12-2023</t>
  </si>
  <si>
    <t>09-12-2023</t>
  </si>
  <si>
    <t>10-12-2023</t>
  </si>
  <si>
    <t>11-12-2023</t>
  </si>
  <si>
    <t>12-12-2023</t>
  </si>
  <si>
    <t>13-12-2023</t>
  </si>
  <si>
    <t>14-12-2023</t>
  </si>
  <si>
    <t>15-12-2023</t>
  </si>
  <si>
    <t>16-12-2023</t>
  </si>
  <si>
    <t>17-12-2023</t>
  </si>
  <si>
    <t>18-12-2023</t>
  </si>
  <si>
    <t>19-12-2023</t>
  </si>
  <si>
    <t>20-12-2023</t>
  </si>
  <si>
    <t>21-12-2023</t>
  </si>
  <si>
    <t>22-12-2023</t>
  </si>
  <si>
    <t>23-12-2023</t>
  </si>
  <si>
    <t>24-12-2023</t>
  </si>
  <si>
    <t>25-12-2023</t>
  </si>
  <si>
    <t>26-12-2023</t>
  </si>
  <si>
    <t>27-12-2023</t>
  </si>
  <si>
    <t>28-12-2023</t>
  </si>
  <si>
    <t>29-12-2023</t>
  </si>
  <si>
    <t>30-12-2023</t>
  </si>
  <si>
    <t>31-12-2023</t>
  </si>
  <si>
    <t>1/1/2023 - 12/31/2023</t>
  </si>
  <si>
    <t>Group (No Allocation)</t>
  </si>
  <si>
    <t>Group (Allocation)</t>
  </si>
  <si>
    <t>Group Block-Definite</t>
  </si>
  <si>
    <t>Group Block-Verbal Definite</t>
  </si>
  <si>
    <t>Group Block-Tentative</t>
  </si>
  <si>
    <t>GRAND TOTALS:</t>
  </si>
  <si>
    <t>Excludes N/R and OLD Room Types</t>
  </si>
  <si>
    <t>Room Forecast by Type of Res  (Rev 12/9/23)</t>
  </si>
  <si>
    <t>Printed On: sáb, 12/9/23  11:02AM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</si>
</sst>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&quot;0&quot;"/>
    <numFmt numFmtId="165" formatCode="_-* #,##0.00_-;\-* #,##0.00_-;_-* &quot;-&quot;??_-;_-@_-"/>
    <numFmt numFmtId="166" formatCode="0.0%"/>
    <numFmt numFmtId="167" formatCode="dd"/>
    <numFmt numFmtId="168" formatCode="0_ "/>
    <numFmt numFmtId="169" formatCode="0.0\ %"/>
    <numFmt numFmtId="170" formatCode="#,##0_ ;\-#,##0\ "/>
    <numFmt numFmtId="171" formatCode="&quot;$&quot;#,##0.00"/>
    <numFmt numFmtId="172" formatCode="0.0"/>
  </numFmts>
  <fonts count="65">
    <font>
      <sz val="10"/>
      <name val="Arial"/>
      <charset val="134"/>
    </font>
    <font>
      <sz val="14"/>
      <name val="Calibri"/>
      <family val="2"/>
    </font>
    <font>
      <b/>
      <sz val="14"/>
      <name val="Calibri"/>
      <family val="2"/>
    </font>
    <font>
      <sz val="10"/>
      <name val="Calibri"/>
      <family val="2"/>
    </font>
    <font>
      <b/>
      <sz val="10"/>
      <name val="Calibri"/>
      <family val="2"/>
    </font>
    <font>
      <b/>
      <sz val="10"/>
      <color theme="0"/>
      <name val="Calibri"/>
      <family val="2"/>
    </font>
    <font>
      <b/>
      <sz val="10"/>
      <color rgb="FF4472C4"/>
      <name val="Calibri"/>
      <family val="2"/>
    </font>
    <font>
      <b/>
      <sz val="10"/>
      <color rgb="FFED7D31"/>
      <name val="Calibri"/>
      <family val="2"/>
    </font>
    <font>
      <b/>
      <sz val="10"/>
      <color theme="9"/>
      <name val="Calibri"/>
      <family val="2"/>
    </font>
    <font>
      <b/>
      <sz val="10"/>
      <color theme="7"/>
      <name val="Calibri"/>
      <family val="2"/>
    </font>
    <font>
      <b/>
      <sz val="16"/>
      <name val="Calibri"/>
      <family val="2"/>
    </font>
    <font>
      <sz val="10"/>
      <color theme="0"/>
      <name val="Arial"/>
      <family val="2"/>
    </font>
    <font>
      <sz val="11"/>
      <name val="Arial"/>
      <family val="2"/>
    </font>
    <font>
      <sz val="5"/>
      <name val="Arial"/>
      <family val="2"/>
    </font>
    <font>
      <sz val="7"/>
      <name val="Arial"/>
      <family val="2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2"/>
      <name val="Calibri"/>
      <family val="2"/>
      <scheme val="minor"/>
    </font>
    <font>
      <sz val="5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5"/>
      <name val="Calibri"/>
      <family val="2"/>
      <scheme val="minor"/>
    </font>
    <font>
      <b/>
      <sz val="10"/>
      <color theme="4"/>
      <name val="Calibri"/>
      <family val="2"/>
      <scheme val="minor"/>
    </font>
    <font>
      <sz val="10"/>
      <color theme="4"/>
      <name val="Calibri"/>
      <family val="2"/>
      <scheme val="minor"/>
    </font>
    <font>
      <b/>
      <sz val="10"/>
      <color theme="9"/>
      <name val="Calibri"/>
      <family val="2"/>
      <scheme val="minor"/>
    </font>
    <font>
      <sz val="10"/>
      <color theme="9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7"/>
      <name val="Calibri"/>
      <family val="2"/>
      <scheme val="minor"/>
    </font>
    <font>
      <sz val="7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0"/>
      <name val="Arial"/>
      <family val="2"/>
    </font>
    <font>
      <b/>
      <sz val="10"/>
      <color theme="0"/>
      <name val="Arial"/>
      <family val="2"/>
    </font>
    <font>
      <sz val="11"/>
      <name val="Century Gothic"/>
      <family val="2"/>
    </font>
    <font>
      <sz val="6"/>
      <name val="Century Gothic"/>
      <family val="2"/>
    </font>
    <font>
      <sz val="11"/>
      <color theme="0"/>
      <name val="Arial"/>
      <family val="2"/>
    </font>
    <font>
      <b/>
      <sz val="12"/>
      <name val="Calibri"/>
      <family val="2"/>
      <scheme val="minor"/>
    </font>
    <font>
      <b/>
      <sz val="12"/>
      <color theme="9"/>
      <name val="Arial"/>
      <family val="2"/>
    </font>
    <font>
      <b/>
      <sz val="12"/>
      <color theme="8"/>
      <name val="Arial"/>
      <family val="2"/>
    </font>
    <font>
      <b/>
      <sz val="10"/>
      <name val="Arial"/>
      <family val="2"/>
    </font>
    <font>
      <sz val="10"/>
      <name val="Calibri Light"/>
      <family val="2"/>
    </font>
    <font>
      <b/>
      <sz val="10"/>
      <name val="Calibri Light"/>
      <family val="2"/>
    </font>
    <font>
      <b/>
      <sz val="11"/>
      <name val="Calibri Light"/>
      <family val="2"/>
    </font>
    <font>
      <sz val="11"/>
      <name val="Calibri Light"/>
      <family val="2"/>
    </font>
    <font>
      <sz val="11"/>
      <color theme="4"/>
      <name val="Calibri Light"/>
      <family val="2"/>
    </font>
    <font>
      <b/>
      <sz val="11"/>
      <color theme="0"/>
      <name val="Calibri Light"/>
      <family val="2"/>
    </font>
    <font>
      <sz val="11"/>
      <color theme="0"/>
      <name val="Calibri Light"/>
      <family val="2"/>
    </font>
    <font>
      <b/>
      <sz val="12"/>
      <color rgb="FF000000"/>
      <name val="Calibri Light"/>
      <family val="2"/>
    </font>
    <font>
      <sz val="10"/>
      <color rgb="FF000000"/>
      <name val="Calibri Light"/>
      <family val="2"/>
    </font>
    <font>
      <b/>
      <sz val="10"/>
      <color rgb="FF000000"/>
      <name val="Calibri Light"/>
      <family val="2"/>
    </font>
    <font>
      <sz val="12"/>
      <name val="Calibri Light"/>
      <family val="2"/>
    </font>
    <font>
      <b/>
      <sz val="10"/>
      <color rgb="FFFF0000"/>
      <name val="Calibri Light"/>
      <family val="2"/>
    </font>
    <font>
      <sz val="10"/>
      <color theme="0"/>
      <name val="Calibri Light"/>
      <family val="2"/>
    </font>
    <font>
      <sz val="11"/>
      <color rgb="FFFF0000"/>
      <name val="Calibri Light"/>
      <family val="2"/>
    </font>
    <font>
      <b/>
      <sz val="10"/>
      <color theme="0"/>
      <name val="Calibri Light"/>
      <family val="2"/>
    </font>
    <font>
      <sz val="10"/>
      <color rgb="FF000000"/>
      <name val="Calibri"/>
      <family val="2"/>
    </font>
    <font>
      <sz val="10"/>
      <color theme="0"/>
      <name val="Calibri"/>
      <family val="2"/>
    </font>
    <font>
      <b/>
      <sz val="10"/>
      <color rgb="FF000000"/>
      <name val="Calibri"/>
      <family val="2"/>
    </font>
    <font>
      <sz val="10"/>
      <color indexed="8"/>
      <name val="Calibri"/>
      <family val="2"/>
    </font>
    <font>
      <sz val="10"/>
      <color indexed="8"/>
      <name val="Arial"/>
      <family val="2"/>
    </font>
    <font>
      <sz val="12"/>
      <color theme="1"/>
      <name val="Calibri"/>
      <family val="2"/>
    </font>
    <font>
      <sz val="10"/>
      <color rgb="FF000000"/>
      <name val="Arial"/>
      <family val="2"/>
    </font>
    <font>
      <sz val="10"/>
      <name val="Arial"/>
      <family val="2"/>
    </font>
  </fonts>
  <fills count="2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3" tint="0.79989013336588644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511703848384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DBFFD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8696B"/>
        <bgColor indexed="64"/>
      </patternFill>
    </fill>
    <fill>
      <patternFill patternType="solid">
        <fgColor rgb="FF5A8AC6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89013336588644"/>
        <bgColor indexed="64"/>
      </patternFill>
    </fill>
  </fills>
  <borders count="3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2">
    <xf numFmtId="0" fontId="0" fillId="0" borderId="0"/>
    <xf numFmtId="0" fontId="63" fillId="0" borderId="0"/>
    <xf numFmtId="165" fontId="62" fillId="0" borderId="0" applyFont="0" applyFill="0" applyBorder="0" applyAlignment="0" applyProtection="0"/>
    <xf numFmtId="9" fontId="62" fillId="0" borderId="0" applyFont="0" applyFill="0" applyBorder="0" applyAlignment="0" applyProtection="0"/>
    <xf numFmtId="0" fontId="61" fillId="0" borderId="0">
      <alignment vertical="top"/>
    </xf>
    <xf numFmtId="9" fontId="64" fillId="0" borderId="0" applyFont="0" applyFill="0" applyBorder="0" applyAlignment="0" applyProtection="0"/>
    <xf numFmtId="9" fontId="63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2" fillId="0" borderId="0" applyFont="0" applyFill="0" applyBorder="0" applyAlignment="0" applyProtection="0"/>
    <xf numFmtId="0" fontId="64" fillId="0" borderId="0"/>
    <xf numFmtId="0" fontId="61" fillId="0" borderId="0">
      <alignment vertical="top"/>
    </xf>
    <xf numFmtId="9" fontId="62" fillId="0" borderId="0" applyFont="0" applyFill="0" applyBorder="0" applyAlignment="0" applyProtection="0"/>
  </cellStyleXfs>
  <cellXfs count="32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 applyAlignment="1">
      <alignment vertical="center"/>
    </xf>
    <xf numFmtId="0" fontId="3" fillId="0" borderId="0" xfId="0" applyFont="1"/>
    <xf numFmtId="0" fontId="3" fillId="0" borderId="0" xfId="0" applyFont="1" applyAlignment="1">
      <alignment horizontal="right" indent="1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" fillId="0" borderId="0" xfId="0" applyFont="1" applyAlignment="1">
      <alignment horizontal="right" indent="1"/>
    </xf>
    <xf numFmtId="0" fontId="1" fillId="0" borderId="0" xfId="0" applyFont="1" applyAlignment="1">
      <alignment horizontal="right"/>
    </xf>
    <xf numFmtId="0" fontId="2" fillId="0" borderId="0" xfId="0" applyFont="1" applyAlignment="1">
      <alignment horizontal="right" indent="1"/>
    </xf>
    <xf numFmtId="49" fontId="2" fillId="0" borderId="0" xfId="0" applyNumberFormat="1" applyFont="1" applyAlignment="1">
      <alignment horizontal="right"/>
    </xf>
    <xf numFmtId="0" fontId="3" fillId="0" borderId="0" xfId="0" applyFont="1" applyAlignment="1">
      <alignment horizontal="right" vertical="center" indent="1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 wrapText="1"/>
    </xf>
    <xf numFmtId="9" fontId="6" fillId="0" borderId="8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 wrapText="1"/>
    </xf>
    <xf numFmtId="1" fontId="3" fillId="3" borderId="6" xfId="0" applyNumberFormat="1" applyFont="1" applyFill="1" applyBorder="1" applyAlignment="1">
      <alignment horizontal="right" indent="1"/>
    </xf>
    <xf numFmtId="167" fontId="3" fillId="3" borderId="7" xfId="0" applyNumberFormat="1" applyFont="1" applyFill="1" applyBorder="1" applyAlignment="1">
      <alignment horizontal="left"/>
    </xf>
    <xf numFmtId="3" fontId="3" fillId="3" borderId="8" xfId="0" applyNumberFormat="1" applyFont="1" applyFill="1" applyBorder="1" applyAlignment="1">
      <alignment horizontal="center"/>
    </xf>
    <xf numFmtId="3" fontId="3" fillId="3" borderId="9" xfId="0" applyNumberFormat="1" applyFont="1" applyFill="1" applyBorder="1" applyAlignment="1">
      <alignment horizontal="center"/>
    </xf>
    <xf numFmtId="1" fontId="3" fillId="3" borderId="2" xfId="0" applyNumberFormat="1" applyFont="1" applyFill="1" applyBorder="1" applyAlignment="1">
      <alignment horizontal="center"/>
    </xf>
    <xf numFmtId="0" fontId="3" fillId="0" borderId="6" xfId="0" applyFont="1" applyBorder="1" applyAlignment="1">
      <alignment horizontal="right" indent="1"/>
    </xf>
    <xf numFmtId="167" fontId="3" fillId="0" borderId="7" xfId="0" applyNumberFormat="1" applyFont="1" applyBorder="1" applyAlignment="1">
      <alignment horizontal="left"/>
    </xf>
    <xf numFmtId="3" fontId="3" fillId="0" borderId="8" xfId="0" applyNumberFormat="1" applyFont="1" applyBorder="1" applyAlignment="1">
      <alignment horizontal="center"/>
    </xf>
    <xf numFmtId="3" fontId="3" fillId="0" borderId="9" xfId="0" applyNumberFormat="1" applyFont="1" applyBorder="1" applyAlignment="1">
      <alignment horizontal="center"/>
    </xf>
    <xf numFmtId="1" fontId="3" fillId="0" borderId="2" xfId="0" applyNumberFormat="1" applyFont="1" applyBorder="1" applyAlignment="1">
      <alignment horizontal="center"/>
    </xf>
    <xf numFmtId="0" fontId="3" fillId="3" borderId="6" xfId="0" applyFont="1" applyFill="1" applyBorder="1" applyAlignment="1">
      <alignment horizontal="right" indent="1"/>
    </xf>
    <xf numFmtId="0" fontId="3" fillId="3" borderId="10" xfId="0" applyFont="1" applyFill="1" applyBorder="1" applyAlignment="1">
      <alignment horizontal="right" indent="1"/>
    </xf>
    <xf numFmtId="167" fontId="3" fillId="3" borderId="11" xfId="0" applyNumberFormat="1" applyFont="1" applyFill="1" applyBorder="1" applyAlignment="1">
      <alignment horizontal="left"/>
    </xf>
    <xf numFmtId="3" fontId="3" fillId="3" borderId="12" xfId="0" applyNumberFormat="1" applyFont="1" applyFill="1" applyBorder="1" applyAlignment="1">
      <alignment horizontal="center"/>
    </xf>
    <xf numFmtId="3" fontId="3" fillId="3" borderId="13" xfId="0" applyNumberFormat="1" applyFont="1" applyFill="1" applyBorder="1" applyAlignment="1">
      <alignment horizontal="center"/>
    </xf>
    <xf numFmtId="1" fontId="3" fillId="3" borderId="14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" fontId="3" fillId="3" borderId="8" xfId="0" applyNumberFormat="1" applyFont="1" applyFill="1" applyBorder="1" applyAlignment="1">
      <alignment horizontal="center"/>
    </xf>
    <xf numFmtId="1" fontId="3" fillId="3" borderId="8" xfId="0" applyNumberFormat="1" applyFont="1" applyFill="1" applyBorder="1" applyAlignment="1">
      <alignment horizontal="center" wrapText="1"/>
    </xf>
    <xf numFmtId="1" fontId="3" fillId="3" borderId="9" xfId="0" applyNumberFormat="1" applyFont="1" applyFill="1" applyBorder="1" applyAlignment="1">
      <alignment horizontal="center"/>
    </xf>
    <xf numFmtId="169" fontId="3" fillId="3" borderId="0" xfId="3" applyNumberFormat="1" applyFont="1" applyFill="1" applyBorder="1" applyAlignment="1">
      <alignment horizontal="center"/>
    </xf>
    <xf numFmtId="1" fontId="3" fillId="0" borderId="8" xfId="0" applyNumberFormat="1" applyFont="1" applyBorder="1" applyAlignment="1">
      <alignment horizontal="center"/>
    </xf>
    <xf numFmtId="1" fontId="3" fillId="0" borderId="8" xfId="0" applyNumberFormat="1" applyFont="1" applyBorder="1" applyAlignment="1">
      <alignment horizontal="center" wrapText="1"/>
    </xf>
    <xf numFmtId="1" fontId="3" fillId="0" borderId="9" xfId="0" applyNumberFormat="1" applyFont="1" applyBorder="1" applyAlignment="1">
      <alignment horizontal="center"/>
    </xf>
    <xf numFmtId="169" fontId="3" fillId="0" borderId="0" xfId="0" applyNumberFormat="1" applyFont="1" applyAlignment="1">
      <alignment horizontal="center"/>
    </xf>
    <xf numFmtId="169" fontId="3" fillId="3" borderId="0" xfId="0" applyNumberFormat="1" applyFont="1" applyFill="1" applyAlignment="1">
      <alignment horizontal="center"/>
    </xf>
    <xf numFmtId="1" fontId="3" fillId="3" borderId="12" xfId="0" applyNumberFormat="1" applyFont="1" applyFill="1" applyBorder="1" applyAlignment="1">
      <alignment horizontal="center"/>
    </xf>
    <xf numFmtId="1" fontId="3" fillId="3" borderId="12" xfId="0" applyNumberFormat="1" applyFont="1" applyFill="1" applyBorder="1" applyAlignment="1">
      <alignment horizontal="center" wrapText="1"/>
    </xf>
    <xf numFmtId="1" fontId="3" fillId="3" borderId="13" xfId="0" applyNumberFormat="1" applyFont="1" applyFill="1" applyBorder="1" applyAlignment="1">
      <alignment horizontal="center"/>
    </xf>
    <xf numFmtId="169" fontId="3" fillId="3" borderId="19" xfId="0" applyNumberFormat="1" applyFont="1" applyFill="1" applyBorder="1" applyAlignment="1">
      <alignment horizontal="center"/>
    </xf>
    <xf numFmtId="14" fontId="3" fillId="0" borderId="0" xfId="0" applyNumberFormat="1" applyFont="1" applyAlignment="1">
      <alignment horizontal="center"/>
    </xf>
    <xf numFmtId="14" fontId="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 wrapText="1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14" fontId="4" fillId="0" borderId="0" xfId="0" applyNumberFormat="1" applyFont="1" applyAlignment="1">
      <alignment horizontal="center" vertical="center" textRotation="90" wrapText="1"/>
    </xf>
    <xf numFmtId="169" fontId="3" fillId="3" borderId="20" xfId="3" applyNumberFormat="1" applyFont="1" applyFill="1" applyBorder="1" applyAlignment="1">
      <alignment horizontal="center"/>
    </xf>
    <xf numFmtId="1" fontId="3" fillId="0" borderId="0" xfId="0" applyNumberFormat="1" applyFont="1" applyAlignment="1">
      <alignment horizontal="center"/>
    </xf>
    <xf numFmtId="169" fontId="3" fillId="0" borderId="20" xfId="0" applyNumberFormat="1" applyFont="1" applyBorder="1" applyAlignment="1">
      <alignment horizontal="center"/>
    </xf>
    <xf numFmtId="169" fontId="3" fillId="3" borderId="20" xfId="0" applyNumberFormat="1" applyFont="1" applyFill="1" applyBorder="1" applyAlignment="1">
      <alignment horizontal="center"/>
    </xf>
    <xf numFmtId="169" fontId="3" fillId="3" borderId="21" xfId="0" applyNumberFormat="1" applyFont="1" applyFill="1" applyBorder="1" applyAlignment="1">
      <alignment horizontal="center"/>
    </xf>
    <xf numFmtId="9" fontId="3" fillId="0" borderId="0" xfId="0" applyNumberFormat="1" applyFont="1" applyAlignment="1">
      <alignment horizontal="center"/>
    </xf>
    <xf numFmtId="49" fontId="2" fillId="0" borderId="0" xfId="0" applyNumberFormat="1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2" fillId="0" borderId="0" xfId="0" applyFont="1" applyAlignment="1">
      <alignment horizontal="right"/>
    </xf>
    <xf numFmtId="0" fontId="0" fillId="0" borderId="0" xfId="0" applyAlignment="1">
      <alignment horizontal="center"/>
    </xf>
    <xf numFmtId="165" fontId="15" fillId="0" borderId="0" xfId="2" applyFont="1" applyFill="1" applyBorder="1" applyAlignment="1">
      <alignment horizontal="right"/>
    </xf>
    <xf numFmtId="165" fontId="15" fillId="0" borderId="0" xfId="2" applyFont="1" applyFill="1" applyAlignment="1">
      <alignment horizontal="right"/>
    </xf>
    <xf numFmtId="0" fontId="11" fillId="0" borderId="0" xfId="0" applyFont="1" applyAlignment="1">
      <alignment horizontal="center"/>
    </xf>
    <xf numFmtId="0" fontId="16" fillId="0" borderId="0" xfId="0" applyFont="1" applyAlignment="1">
      <alignment horizontal="right"/>
    </xf>
    <xf numFmtId="0" fontId="17" fillId="0" borderId="0" xfId="0" applyFont="1" applyAlignment="1">
      <alignment horizontal="center"/>
    </xf>
    <xf numFmtId="0" fontId="18" fillId="0" borderId="0" xfId="0" applyFont="1" applyAlignment="1">
      <alignment horizontal="right" vertical="center"/>
    </xf>
    <xf numFmtId="0" fontId="19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6" fillId="0" borderId="0" xfId="0" applyFont="1" applyAlignment="1">
      <alignment horizontal="right" vertical="center"/>
    </xf>
    <xf numFmtId="0" fontId="16" fillId="0" borderId="0" xfId="0" applyFont="1" applyAlignment="1">
      <alignment horizontal="center" vertical="center"/>
    </xf>
    <xf numFmtId="1" fontId="16" fillId="0" borderId="0" xfId="0" applyNumberFormat="1" applyFont="1" applyAlignment="1">
      <alignment horizontal="center" vertical="center"/>
    </xf>
    <xf numFmtId="0" fontId="20" fillId="0" borderId="0" xfId="0" applyFont="1" applyAlignment="1">
      <alignment horizontal="right" vertical="center"/>
    </xf>
    <xf numFmtId="0" fontId="20" fillId="0" borderId="0" xfId="0" applyFont="1" applyAlignment="1">
      <alignment horizontal="center" vertical="center"/>
    </xf>
    <xf numFmtId="0" fontId="18" fillId="2" borderId="0" xfId="0" applyFont="1" applyFill="1" applyAlignment="1">
      <alignment horizontal="right" vertical="center"/>
    </xf>
    <xf numFmtId="3" fontId="16" fillId="0" borderId="0" xfId="0" applyNumberFormat="1" applyFont="1" applyAlignment="1">
      <alignment horizontal="center" vertical="center"/>
    </xf>
    <xf numFmtId="0" fontId="18" fillId="7" borderId="0" xfId="0" applyFont="1" applyFill="1" applyAlignment="1">
      <alignment horizontal="right" vertical="center"/>
    </xf>
    <xf numFmtId="0" fontId="18" fillId="8" borderId="0" xfId="0" applyFont="1" applyFill="1" applyAlignment="1">
      <alignment horizontal="right" vertical="center"/>
    </xf>
    <xf numFmtId="0" fontId="18" fillId="9" borderId="0" xfId="0" applyFont="1" applyFill="1" applyAlignment="1">
      <alignment horizontal="right"/>
    </xf>
    <xf numFmtId="3" fontId="18" fillId="9" borderId="0" xfId="0" applyNumberFormat="1" applyFont="1" applyFill="1" applyAlignment="1">
      <alignment horizontal="center"/>
    </xf>
    <xf numFmtId="0" fontId="18" fillId="10" borderId="0" xfId="0" applyFont="1" applyFill="1" applyAlignment="1">
      <alignment horizontal="right" vertical="center"/>
    </xf>
    <xf numFmtId="3" fontId="21" fillId="11" borderId="0" xfId="0" applyNumberFormat="1" applyFont="1" applyFill="1" applyAlignment="1">
      <alignment horizontal="right" vertical="center"/>
    </xf>
    <xf numFmtId="3" fontId="15" fillId="11" borderId="0" xfId="5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right" vertical="center"/>
    </xf>
    <xf numFmtId="0" fontId="23" fillId="0" borderId="0" xfId="0" applyFont="1" applyAlignment="1">
      <alignment horizontal="right" vertical="center"/>
    </xf>
    <xf numFmtId="10" fontId="24" fillId="0" borderId="0" xfId="5" applyNumberFormat="1" applyFont="1" applyFill="1" applyBorder="1" applyAlignment="1">
      <alignment horizontal="center" vertical="center"/>
    </xf>
    <xf numFmtId="0" fontId="25" fillId="0" borderId="0" xfId="0" applyFont="1" applyAlignment="1">
      <alignment horizontal="right" vertical="center"/>
    </xf>
    <xf numFmtId="10" fontId="26" fillId="0" borderId="0" xfId="5" applyNumberFormat="1" applyFont="1" applyFill="1" applyBorder="1" applyAlignment="1">
      <alignment horizontal="center" vertical="center"/>
    </xf>
    <xf numFmtId="0" fontId="27" fillId="0" borderId="0" xfId="0" applyFont="1" applyAlignment="1">
      <alignment horizontal="right" vertical="center"/>
    </xf>
    <xf numFmtId="10" fontId="27" fillId="0" borderId="0" xfId="5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right"/>
    </xf>
    <xf numFmtId="0" fontId="20" fillId="0" borderId="0" xfId="0" applyFont="1" applyAlignment="1">
      <alignment horizontal="center"/>
    </xf>
    <xf numFmtId="166" fontId="16" fillId="9" borderId="0" xfId="3" applyNumberFormat="1" applyFont="1" applyFill="1" applyBorder="1" applyAlignment="1">
      <alignment horizontal="center"/>
    </xf>
    <xf numFmtId="3" fontId="28" fillId="0" borderId="0" xfId="0" applyNumberFormat="1" applyFont="1" applyAlignment="1">
      <alignment horizontal="right" vertical="center"/>
    </xf>
    <xf numFmtId="3" fontId="29" fillId="0" borderId="0" xfId="0" applyNumberFormat="1" applyFont="1" applyAlignment="1">
      <alignment horizontal="center" vertical="center"/>
    </xf>
    <xf numFmtId="3" fontId="30" fillId="0" borderId="0" xfId="0" applyNumberFormat="1" applyFont="1" applyAlignment="1">
      <alignment horizontal="right" vertical="center"/>
    </xf>
    <xf numFmtId="166" fontId="31" fillId="0" borderId="0" xfId="3" applyNumberFormat="1" applyFont="1" applyFill="1" applyBorder="1" applyAlignment="1">
      <alignment horizontal="center"/>
    </xf>
    <xf numFmtId="3" fontId="27" fillId="0" borderId="0" xfId="0" applyNumberFormat="1" applyFont="1" applyAlignment="1">
      <alignment horizontal="right" vertical="center"/>
    </xf>
    <xf numFmtId="3" fontId="32" fillId="0" borderId="0" xfId="0" applyNumberFormat="1" applyFont="1" applyAlignment="1">
      <alignment horizontal="center" vertical="center"/>
    </xf>
    <xf numFmtId="0" fontId="33" fillId="12" borderId="0" xfId="0" applyFont="1" applyFill="1" applyAlignment="1">
      <alignment horizontal="center"/>
    </xf>
    <xf numFmtId="0" fontId="34" fillId="12" borderId="0" xfId="0" applyFont="1" applyFill="1" applyAlignment="1">
      <alignment horizontal="center"/>
    </xf>
    <xf numFmtId="0" fontId="15" fillId="0" borderId="0" xfId="0" applyFont="1"/>
    <xf numFmtId="0" fontId="16" fillId="0" borderId="0" xfId="0" applyFont="1"/>
    <xf numFmtId="0" fontId="35" fillId="0" borderId="0" xfId="0" applyFont="1" applyAlignment="1">
      <alignment horizontal="center"/>
    </xf>
    <xf numFmtId="0" fontId="18" fillId="0" borderId="0" xfId="0" applyFont="1" applyAlignment="1">
      <alignment vertical="center"/>
    </xf>
    <xf numFmtId="0" fontId="36" fillId="0" borderId="0" xfId="0" applyFont="1" applyAlignment="1">
      <alignment horizontal="center"/>
    </xf>
    <xf numFmtId="0" fontId="16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18" fillId="9" borderId="0" xfId="0" applyFont="1" applyFill="1"/>
    <xf numFmtId="3" fontId="21" fillId="11" borderId="0" xfId="0" applyNumberFormat="1" applyFont="1" applyFill="1" applyAlignment="1">
      <alignment vertical="center"/>
    </xf>
    <xf numFmtId="0" fontId="22" fillId="0" borderId="0" xfId="0" applyFont="1" applyAlignment="1">
      <alignment vertical="center"/>
    </xf>
    <xf numFmtId="10" fontId="23" fillId="0" borderId="0" xfId="5" applyNumberFormat="1" applyFont="1" applyFill="1" applyBorder="1" applyAlignment="1">
      <alignment horizontal="center" vertical="center"/>
    </xf>
    <xf numFmtId="0" fontId="23" fillId="0" borderId="0" xfId="0" applyFont="1" applyAlignment="1">
      <alignment vertical="center"/>
    </xf>
    <xf numFmtId="10" fontId="25" fillId="0" borderId="0" xfId="5" applyNumberFormat="1" applyFont="1" applyFill="1" applyBorder="1" applyAlignment="1">
      <alignment horizontal="center" vertical="center"/>
    </xf>
    <xf numFmtId="0" fontId="25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22" fillId="0" borderId="0" xfId="0" applyFont="1" applyAlignment="1">
      <alignment horizontal="center"/>
    </xf>
    <xf numFmtId="0" fontId="20" fillId="0" borderId="0" xfId="0" applyFont="1"/>
    <xf numFmtId="3" fontId="18" fillId="9" borderId="0" xfId="0" applyNumberFormat="1" applyFont="1" applyFill="1" applyAlignment="1">
      <alignment horizontal="center" vertical="center"/>
    </xf>
    <xf numFmtId="3" fontId="18" fillId="9" borderId="0" xfId="0" applyNumberFormat="1" applyFont="1" applyFill="1" applyAlignment="1">
      <alignment vertical="center"/>
    </xf>
    <xf numFmtId="166" fontId="18" fillId="9" borderId="0" xfId="3" applyNumberFormat="1" applyFont="1" applyFill="1" applyBorder="1" applyAlignment="1">
      <alignment horizontal="center"/>
    </xf>
    <xf numFmtId="3" fontId="28" fillId="0" borderId="0" xfId="0" applyNumberFormat="1" applyFont="1" applyAlignment="1">
      <alignment vertical="center"/>
    </xf>
    <xf numFmtId="166" fontId="30" fillId="0" borderId="0" xfId="3" applyNumberFormat="1" applyFont="1" applyFill="1" applyBorder="1" applyAlignment="1">
      <alignment horizontal="center"/>
    </xf>
    <xf numFmtId="3" fontId="30" fillId="0" borderId="0" xfId="0" applyNumberFormat="1" applyFont="1" applyAlignment="1">
      <alignment vertical="center"/>
    </xf>
    <xf numFmtId="3" fontId="27" fillId="0" borderId="0" xfId="0" applyNumberFormat="1" applyFont="1" applyAlignment="1">
      <alignment vertical="center"/>
    </xf>
    <xf numFmtId="0" fontId="37" fillId="12" borderId="0" xfId="0" applyFont="1" applyFill="1"/>
    <xf numFmtId="9" fontId="39" fillId="0" borderId="0" xfId="0" applyNumberFormat="1" applyFont="1" applyAlignment="1">
      <alignment horizontal="center"/>
    </xf>
    <xf numFmtId="9" fontId="40" fillId="0" borderId="0" xfId="0" applyNumberFormat="1" applyFont="1" applyAlignment="1">
      <alignment horizontal="center"/>
    </xf>
    <xf numFmtId="0" fontId="0" fillId="0" borderId="0" xfId="0" applyAlignment="1">
      <alignment horizontal="right"/>
    </xf>
    <xf numFmtId="3" fontId="0" fillId="0" borderId="0" xfId="0" applyNumberFormat="1" applyAlignment="1">
      <alignment horizontal="center"/>
    </xf>
    <xf numFmtId="0" fontId="41" fillId="0" borderId="0" xfId="0" applyFont="1" applyAlignment="1">
      <alignment horizontal="right"/>
    </xf>
    <xf numFmtId="3" fontId="41" fillId="0" borderId="0" xfId="0" applyNumberFormat="1" applyFont="1" applyAlignment="1">
      <alignment horizontal="center"/>
    </xf>
    <xf numFmtId="166" fontId="0" fillId="0" borderId="0" xfId="3" applyNumberFormat="1" applyFont="1" applyFill="1" applyBorder="1" applyAlignment="1">
      <alignment horizontal="center"/>
    </xf>
    <xf numFmtId="166" fontId="0" fillId="0" borderId="0" xfId="3" applyNumberFormat="1" applyFont="1" applyAlignment="1">
      <alignment horizontal="center"/>
    </xf>
    <xf numFmtId="0" fontId="38" fillId="0" borderId="0" xfId="0" applyFont="1" applyAlignment="1">
      <alignment horizontal="center" vertical="center"/>
    </xf>
    <xf numFmtId="0" fontId="18" fillId="0" borderId="0" xfId="0" applyFont="1" applyAlignment="1">
      <alignment horizontal="right"/>
    </xf>
    <xf numFmtId="3" fontId="38" fillId="0" borderId="0" xfId="0" applyNumberFormat="1" applyFont="1" applyAlignment="1">
      <alignment horizontal="center"/>
    </xf>
    <xf numFmtId="10" fontId="19" fillId="0" borderId="0" xfId="3" applyNumberFormat="1" applyFont="1" applyBorder="1" applyAlignment="1">
      <alignment horizontal="center"/>
    </xf>
    <xf numFmtId="10" fontId="38" fillId="0" borderId="0" xfId="3" applyNumberFormat="1" applyFont="1" applyBorder="1" applyAlignment="1">
      <alignment horizontal="center"/>
    </xf>
    <xf numFmtId="9" fontId="12" fillId="13" borderId="0" xfId="3" applyFont="1" applyFill="1" applyAlignment="1">
      <alignment horizontal="right"/>
    </xf>
    <xf numFmtId="9" fontId="19" fillId="0" borderId="0" xfId="3" applyFont="1" applyBorder="1" applyAlignment="1">
      <alignment horizontal="center"/>
    </xf>
    <xf numFmtId="0" fontId="0" fillId="0" borderId="0" xfId="0" applyAlignment="1">
      <alignment horizontal="left"/>
    </xf>
    <xf numFmtId="0" fontId="41" fillId="0" borderId="0" xfId="0" applyFont="1" applyAlignment="1">
      <alignment horizontal="left"/>
    </xf>
    <xf numFmtId="166" fontId="41" fillId="0" borderId="0" xfId="3" applyNumberFormat="1" applyFont="1" applyFill="1" applyBorder="1" applyAlignment="1">
      <alignment horizontal="center"/>
    </xf>
    <xf numFmtId="10" fontId="19" fillId="0" borderId="0" xfId="3" applyNumberFormat="1" applyFont="1" applyFill="1" applyBorder="1" applyAlignment="1">
      <alignment horizontal="center"/>
    </xf>
    <xf numFmtId="0" fontId="42" fillId="0" borderId="0" xfId="0" applyFont="1"/>
    <xf numFmtId="0" fontId="42" fillId="0" borderId="0" xfId="0" applyFont="1" applyAlignment="1">
      <alignment horizontal="center"/>
    </xf>
    <xf numFmtId="0" fontId="43" fillId="0" borderId="0" xfId="0" applyFont="1"/>
    <xf numFmtId="170" fontId="44" fillId="14" borderId="22" xfId="2" applyNumberFormat="1" applyFont="1" applyFill="1" applyBorder="1" applyAlignment="1">
      <alignment horizontal="center" vertical="center"/>
    </xf>
    <xf numFmtId="170" fontId="44" fillId="15" borderId="22" xfId="2" applyNumberFormat="1" applyFont="1" applyFill="1" applyBorder="1" applyAlignment="1">
      <alignment horizontal="center" vertical="center"/>
    </xf>
    <xf numFmtId="0" fontId="44" fillId="16" borderId="22" xfId="9" applyFont="1" applyFill="1" applyBorder="1" applyAlignment="1">
      <alignment horizontal="center" vertical="center"/>
    </xf>
    <xf numFmtId="0" fontId="44" fillId="0" borderId="22" xfId="9" applyFont="1" applyBorder="1" applyAlignment="1">
      <alignment horizontal="center" vertical="center"/>
    </xf>
    <xf numFmtId="0" fontId="44" fillId="14" borderId="22" xfId="9" applyFont="1" applyFill="1" applyBorder="1" applyAlignment="1">
      <alignment horizontal="center" vertical="center"/>
    </xf>
    <xf numFmtId="0" fontId="44" fillId="15" borderId="22" xfId="9" applyFont="1" applyFill="1" applyBorder="1" applyAlignment="1">
      <alignment horizontal="center" vertical="center" wrapText="1"/>
    </xf>
    <xf numFmtId="15" fontId="45" fillId="0" borderId="22" xfId="9" applyNumberFormat="1" applyFont="1" applyBorder="1" applyAlignment="1">
      <alignment horizontal="center" vertical="center"/>
    </xf>
    <xf numFmtId="3" fontId="46" fillId="0" borderId="22" xfId="9" applyNumberFormat="1" applyFont="1" applyBorder="1" applyAlignment="1">
      <alignment horizontal="center" vertical="center"/>
    </xf>
    <xf numFmtId="0" fontId="47" fillId="17" borderId="22" xfId="9" applyFont="1" applyFill="1" applyBorder="1" applyAlignment="1">
      <alignment horizontal="center" vertical="center"/>
    </xf>
    <xf numFmtId="3" fontId="42" fillId="0" borderId="22" xfId="9" applyNumberFormat="1" applyFont="1" applyBorder="1" applyAlignment="1">
      <alignment horizontal="center" vertical="center"/>
    </xf>
    <xf numFmtId="3" fontId="45" fillId="0" borderId="22" xfId="9" applyNumberFormat="1" applyFont="1" applyBorder="1" applyAlignment="1">
      <alignment horizontal="center" vertical="center"/>
    </xf>
    <xf numFmtId="3" fontId="42" fillId="18" borderId="22" xfId="9" applyNumberFormat="1" applyFont="1" applyFill="1" applyBorder="1" applyAlignment="1">
      <alignment horizontal="center" vertical="center"/>
    </xf>
    <xf numFmtId="3" fontId="48" fillId="2" borderId="22" xfId="9" applyNumberFormat="1" applyFont="1" applyFill="1" applyBorder="1" applyAlignment="1">
      <alignment horizontal="center" vertical="center"/>
    </xf>
    <xf numFmtId="1" fontId="43" fillId="16" borderId="22" xfId="9" applyNumberFormat="1" applyFont="1" applyFill="1" applyBorder="1" applyAlignment="1">
      <alignment horizontal="center" vertical="center"/>
    </xf>
    <xf numFmtId="1" fontId="50" fillId="0" borderId="22" xfId="0" applyNumberFormat="1" applyFont="1" applyBorder="1" applyAlignment="1">
      <alignment horizontal="center" vertical="center"/>
    </xf>
    <xf numFmtId="0" fontId="50" fillId="0" borderId="22" xfId="0" applyFont="1" applyBorder="1" applyAlignment="1">
      <alignment horizontal="center" vertical="center"/>
    </xf>
    <xf numFmtId="3" fontId="50" fillId="0" borderId="22" xfId="0" applyNumberFormat="1" applyFont="1" applyBorder="1" applyAlignment="1">
      <alignment horizontal="center" vertical="center"/>
    </xf>
    <xf numFmtId="1" fontId="43" fillId="16" borderId="24" xfId="9" applyNumberFormat="1" applyFont="1" applyFill="1" applyBorder="1" applyAlignment="1">
      <alignment horizontal="center" vertical="center"/>
    </xf>
    <xf numFmtId="1" fontId="50" fillId="0" borderId="24" xfId="0" applyNumberFormat="1" applyFont="1" applyBorder="1" applyAlignment="1">
      <alignment horizontal="center" vertical="center"/>
    </xf>
    <xf numFmtId="0" fontId="50" fillId="0" borderId="24" xfId="0" applyFont="1" applyBorder="1" applyAlignment="1">
      <alignment horizontal="center" vertical="center"/>
    </xf>
    <xf numFmtId="3" fontId="50" fillId="0" borderId="24" xfId="0" applyNumberFormat="1" applyFont="1" applyBorder="1" applyAlignment="1">
      <alignment horizontal="center" vertical="center"/>
    </xf>
    <xf numFmtId="0" fontId="51" fillId="0" borderId="25" xfId="0" applyFont="1" applyBorder="1" applyAlignment="1">
      <alignment horizontal="center" vertical="center"/>
    </xf>
    <xf numFmtId="3" fontId="51" fillId="0" borderId="25" xfId="0" applyNumberFormat="1" applyFont="1" applyBorder="1" applyAlignment="1">
      <alignment horizontal="center" vertical="center"/>
    </xf>
    <xf numFmtId="10" fontId="50" fillId="0" borderId="0" xfId="3" applyNumberFormat="1" applyFont="1" applyFill="1" applyBorder="1" applyAlignment="1">
      <alignment horizontal="center" vertical="center"/>
    </xf>
    <xf numFmtId="0" fontId="51" fillId="0" borderId="22" xfId="0" applyFont="1" applyBorder="1" applyAlignment="1">
      <alignment horizontal="center" vertical="center"/>
    </xf>
    <xf numFmtId="3" fontId="51" fillId="0" borderId="22" xfId="0" applyNumberFormat="1" applyFont="1" applyBorder="1" applyAlignment="1">
      <alignment horizontal="center" vertical="center"/>
    </xf>
    <xf numFmtId="9" fontId="42" fillId="0" borderId="0" xfId="3" applyFont="1" applyAlignment="1">
      <alignment horizontal="center"/>
    </xf>
    <xf numFmtId="10" fontId="42" fillId="0" borderId="0" xfId="0" applyNumberFormat="1" applyFont="1" applyAlignment="1">
      <alignment horizontal="center"/>
    </xf>
    <xf numFmtId="0" fontId="52" fillId="0" borderId="0" xfId="0" applyFont="1"/>
    <xf numFmtId="0" fontId="43" fillId="15" borderId="24" xfId="9" applyFont="1" applyFill="1" applyBorder="1" applyAlignment="1">
      <alignment vertical="center"/>
    </xf>
    <xf numFmtId="0" fontId="50" fillId="19" borderId="24" xfId="0" applyFont="1" applyFill="1" applyBorder="1" applyAlignment="1">
      <alignment horizontal="center"/>
    </xf>
    <xf numFmtId="0" fontId="43" fillId="15" borderId="28" xfId="9" applyFont="1" applyFill="1" applyBorder="1" applyAlignment="1">
      <alignment vertical="center"/>
    </xf>
    <xf numFmtId="0" fontId="50" fillId="19" borderId="28" xfId="0" applyFont="1" applyFill="1" applyBorder="1" applyAlignment="1">
      <alignment horizontal="center" vertical="top"/>
    </xf>
    <xf numFmtId="3" fontId="51" fillId="0" borderId="25" xfId="0" applyNumberFormat="1" applyFont="1" applyBorder="1" applyAlignment="1">
      <alignment horizontal="center" vertical="center" wrapText="1"/>
    </xf>
    <xf numFmtId="3" fontId="51" fillId="0" borderId="22" xfId="0" applyNumberFormat="1" applyFont="1" applyBorder="1" applyAlignment="1">
      <alignment horizontal="center" vertical="center" wrapText="1"/>
    </xf>
    <xf numFmtId="3" fontId="53" fillId="0" borderId="22" xfId="0" applyNumberFormat="1" applyFont="1" applyBorder="1" applyAlignment="1">
      <alignment horizontal="center" vertical="center"/>
    </xf>
    <xf numFmtId="3" fontId="54" fillId="2" borderId="22" xfId="0" applyNumberFormat="1" applyFont="1" applyFill="1" applyBorder="1" applyAlignment="1">
      <alignment horizontal="center" vertical="center"/>
    </xf>
    <xf numFmtId="166" fontId="42" fillId="0" borderId="0" xfId="3" applyNumberFormat="1" applyFont="1"/>
    <xf numFmtId="166" fontId="43" fillId="0" borderId="0" xfId="3" applyNumberFormat="1" applyFont="1"/>
    <xf numFmtId="3" fontId="55" fillId="0" borderId="22" xfId="9" applyNumberFormat="1" applyFont="1" applyBorder="1" applyAlignment="1">
      <alignment horizontal="center" vertical="center"/>
    </xf>
    <xf numFmtId="3" fontId="42" fillId="0" borderId="0" xfId="0" applyNumberFormat="1" applyFont="1" applyAlignment="1">
      <alignment horizontal="center"/>
    </xf>
    <xf numFmtId="3" fontId="53" fillId="0" borderId="0" xfId="0" applyNumberFormat="1" applyFont="1" applyAlignment="1">
      <alignment horizontal="center"/>
    </xf>
    <xf numFmtId="0" fontId="47" fillId="2" borderId="24" xfId="0" applyFont="1" applyFill="1" applyBorder="1" applyAlignment="1">
      <alignment horizontal="center"/>
    </xf>
    <xf numFmtId="0" fontId="47" fillId="2" borderId="28" xfId="0" applyFont="1" applyFill="1" applyBorder="1" applyAlignment="1">
      <alignment horizontal="center" vertical="top"/>
    </xf>
    <xf numFmtId="1" fontId="43" fillId="21" borderId="22" xfId="9" applyNumberFormat="1" applyFont="1" applyFill="1" applyBorder="1" applyAlignment="1">
      <alignment horizontal="center" vertical="center"/>
    </xf>
    <xf numFmtId="1" fontId="50" fillId="21" borderId="22" xfId="0" applyNumberFormat="1" applyFont="1" applyFill="1" applyBorder="1" applyAlignment="1">
      <alignment horizontal="center" vertical="center"/>
    </xf>
    <xf numFmtId="0" fontId="50" fillId="21" borderId="22" xfId="0" applyFont="1" applyFill="1" applyBorder="1" applyAlignment="1">
      <alignment horizontal="center" vertical="center"/>
    </xf>
    <xf numFmtId="0" fontId="42" fillId="20" borderId="24" xfId="9" applyFont="1" applyFill="1" applyBorder="1" applyAlignment="1">
      <alignment vertical="center"/>
    </xf>
    <xf numFmtId="0" fontId="51" fillId="20" borderId="24" xfId="0" applyFont="1" applyFill="1" applyBorder="1" applyAlignment="1">
      <alignment horizontal="center"/>
    </xf>
    <xf numFmtId="0" fontId="42" fillId="20" borderId="28" xfId="9" applyFont="1" applyFill="1" applyBorder="1" applyAlignment="1">
      <alignment vertical="center"/>
    </xf>
    <xf numFmtId="0" fontId="51" fillId="20" borderId="28" xfId="0" applyFont="1" applyFill="1" applyBorder="1" applyAlignment="1">
      <alignment horizontal="center" vertical="top"/>
    </xf>
    <xf numFmtId="1" fontId="42" fillId="0" borderId="22" xfId="0" applyNumberFormat="1" applyFont="1" applyBorder="1" applyAlignment="1">
      <alignment horizontal="center" vertical="center"/>
    </xf>
    <xf numFmtId="3" fontId="42" fillId="0" borderId="22" xfId="0" applyNumberFormat="1" applyFont="1" applyBorder="1" applyAlignment="1">
      <alignment horizontal="center" vertical="center"/>
    </xf>
    <xf numFmtId="3" fontId="43" fillId="0" borderId="22" xfId="0" applyNumberFormat="1" applyFont="1" applyBorder="1" applyAlignment="1">
      <alignment horizontal="center" vertical="center" wrapText="1"/>
    </xf>
    <xf numFmtId="3" fontId="43" fillId="0" borderId="22" xfId="0" applyNumberFormat="1" applyFont="1" applyBorder="1" applyAlignment="1">
      <alignment horizontal="center" vertical="center"/>
    </xf>
    <xf numFmtId="1" fontId="54" fillId="0" borderId="22" xfId="0" applyNumberFormat="1" applyFont="1" applyBorder="1" applyAlignment="1">
      <alignment horizontal="center" vertical="center"/>
    </xf>
    <xf numFmtId="3" fontId="54" fillId="0" borderId="22" xfId="0" applyNumberFormat="1" applyFont="1" applyBorder="1" applyAlignment="1">
      <alignment horizontal="center" vertical="center"/>
    </xf>
    <xf numFmtId="3" fontId="56" fillId="0" borderId="22" xfId="0" applyNumberFormat="1" applyFont="1" applyBorder="1" applyAlignment="1">
      <alignment horizontal="center" vertical="center"/>
    </xf>
    <xf numFmtId="3" fontId="56" fillId="0" borderId="22" xfId="0" applyNumberFormat="1" applyFont="1" applyBorder="1" applyAlignment="1">
      <alignment horizontal="center" vertical="center" wrapText="1"/>
    </xf>
    <xf numFmtId="3" fontId="42" fillId="0" borderId="0" xfId="0" applyNumberFormat="1" applyFont="1"/>
    <xf numFmtId="3" fontId="43" fillId="0" borderId="0" xfId="0" applyNumberFormat="1" applyFont="1" applyAlignment="1">
      <alignment horizontal="center"/>
    </xf>
    <xf numFmtId="0" fontId="42" fillId="0" borderId="22" xfId="9" applyFont="1" applyBorder="1" applyAlignment="1">
      <alignment horizontal="center" vertical="center"/>
    </xf>
    <xf numFmtId="0" fontId="57" fillId="0" borderId="0" xfId="1" applyFont="1"/>
    <xf numFmtId="14" fontId="57" fillId="0" borderId="0" xfId="1" applyNumberFormat="1" applyFont="1"/>
    <xf numFmtId="0" fontId="58" fillId="2" borderId="0" xfId="0" applyFont="1" applyFill="1" applyAlignment="1">
      <alignment vertical="top"/>
    </xf>
    <xf numFmtId="0" fontId="58" fillId="23" borderId="0" xfId="0" applyFont="1" applyFill="1" applyAlignment="1">
      <alignment vertical="top"/>
    </xf>
    <xf numFmtId="171" fontId="57" fillId="0" borderId="0" xfId="1" applyNumberFormat="1" applyFont="1"/>
    <xf numFmtId="1" fontId="4" fillId="0" borderId="22" xfId="9" applyNumberFormat="1" applyFont="1" applyBorder="1" applyAlignment="1">
      <alignment horizontal="center" vertical="center"/>
    </xf>
    <xf numFmtId="3" fontId="58" fillId="2" borderId="22" xfId="9" applyNumberFormat="1" applyFont="1" applyFill="1" applyBorder="1" applyAlignment="1">
      <alignment horizontal="center" vertical="center"/>
    </xf>
    <xf numFmtId="16" fontId="4" fillId="0" borderId="22" xfId="9" applyNumberFormat="1" applyFont="1" applyBorder="1" applyAlignment="1">
      <alignment horizontal="center" vertical="center"/>
    </xf>
    <xf numFmtId="0" fontId="57" fillId="0" borderId="22" xfId="1" applyFont="1" applyBorder="1" applyAlignment="1">
      <alignment horizontal="center"/>
    </xf>
    <xf numFmtId="0" fontId="57" fillId="0" borderId="0" xfId="1" applyFont="1" applyAlignment="1">
      <alignment horizontal="center"/>
    </xf>
    <xf numFmtId="0" fontId="4" fillId="15" borderId="24" xfId="9" applyFont="1" applyFill="1" applyBorder="1" applyAlignment="1">
      <alignment vertical="center"/>
    </xf>
    <xf numFmtId="0" fontId="4" fillId="15" borderId="28" xfId="9" applyFont="1" applyFill="1" applyBorder="1" applyAlignment="1">
      <alignment vertical="center"/>
    </xf>
    <xf numFmtId="0" fontId="57" fillId="0" borderId="22" xfId="1" applyFont="1" applyBorder="1" applyAlignment="1">
      <alignment horizontal="center" vertical="top"/>
    </xf>
    <xf numFmtId="10" fontId="57" fillId="0" borderId="22" xfId="6" applyNumberFormat="1" applyFont="1" applyBorder="1" applyAlignment="1">
      <alignment horizontal="center"/>
    </xf>
    <xf numFmtId="3" fontId="57" fillId="0" borderId="22" xfId="1" applyNumberFormat="1" applyFont="1" applyBorder="1" applyAlignment="1">
      <alignment horizontal="center"/>
    </xf>
    <xf numFmtId="1" fontId="4" fillId="16" borderId="22" xfId="9" applyNumberFormat="1" applyFont="1" applyFill="1" applyBorder="1" applyAlignment="1">
      <alignment horizontal="center" vertical="center"/>
    </xf>
    <xf numFmtId="1" fontId="57" fillId="0" borderId="22" xfId="1" applyNumberFormat="1" applyFont="1" applyBorder="1" applyAlignment="1">
      <alignment horizontal="center" vertical="center"/>
    </xf>
    <xf numFmtId="0" fontId="57" fillId="0" borderId="22" xfId="1" applyFont="1" applyBorder="1" applyAlignment="1">
      <alignment horizontal="center" vertical="center"/>
    </xf>
    <xf numFmtId="3" fontId="57" fillId="0" borderId="22" xfId="1" applyNumberFormat="1" applyFont="1" applyBorder="1" applyAlignment="1">
      <alignment horizontal="center" vertical="center"/>
    </xf>
    <xf numFmtId="0" fontId="59" fillId="0" borderId="22" xfId="1" applyFont="1" applyBorder="1" applyAlignment="1">
      <alignment horizontal="center" vertical="center"/>
    </xf>
    <xf numFmtId="3" fontId="59" fillId="0" borderId="22" xfId="1" applyNumberFormat="1" applyFont="1" applyBorder="1" applyAlignment="1">
      <alignment horizontal="center" vertical="center"/>
    </xf>
    <xf numFmtId="0" fontId="59" fillId="0" borderId="22" xfId="1" applyFont="1" applyBorder="1" applyAlignment="1">
      <alignment horizontal="center"/>
    </xf>
    <xf numFmtId="3" fontId="59" fillId="0" borderId="22" xfId="1" applyNumberFormat="1" applyFont="1" applyBorder="1" applyAlignment="1">
      <alignment horizontal="center"/>
    </xf>
    <xf numFmtId="10" fontId="57" fillId="0" borderId="0" xfId="6" applyNumberFormat="1" applyFont="1" applyAlignment="1"/>
    <xf numFmtId="171" fontId="57" fillId="0" borderId="0" xfId="1" applyNumberFormat="1" applyFont="1" applyAlignment="1">
      <alignment horizontal="center"/>
    </xf>
    <xf numFmtId="0" fontId="57" fillId="19" borderId="24" xfId="1" applyFont="1" applyFill="1" applyBorder="1" applyAlignment="1">
      <alignment horizontal="center"/>
    </xf>
    <xf numFmtId="0" fontId="57" fillId="19" borderId="28" xfId="1" applyFont="1" applyFill="1" applyBorder="1" applyAlignment="1">
      <alignment horizontal="center" vertical="top"/>
    </xf>
    <xf numFmtId="0" fontId="57" fillId="19" borderId="24" xfId="1" applyFont="1" applyFill="1" applyBorder="1" applyAlignment="1">
      <alignment horizontal="center" wrapText="1"/>
    </xf>
    <xf numFmtId="0" fontId="57" fillId="19" borderId="28" xfId="1" applyFont="1" applyFill="1" applyBorder="1" applyAlignment="1">
      <alignment horizontal="center" vertical="top" wrapText="1"/>
    </xf>
    <xf numFmtId="0" fontId="4" fillId="19" borderId="24" xfId="9" applyFont="1" applyFill="1" applyBorder="1" applyAlignment="1">
      <alignment horizontal="center" vertical="center"/>
    </xf>
    <xf numFmtId="0" fontId="4" fillId="19" borderId="28" xfId="9" applyFont="1" applyFill="1" applyBorder="1" applyAlignment="1">
      <alignment horizontal="center" vertical="center"/>
    </xf>
    <xf numFmtId="171" fontId="57" fillId="0" borderId="22" xfId="1" applyNumberFormat="1" applyFont="1" applyBorder="1" applyAlignment="1">
      <alignment horizontal="center"/>
    </xf>
    <xf numFmtId="0" fontId="60" fillId="0" borderId="0" xfId="10" applyFont="1">
      <alignment vertical="top"/>
    </xf>
    <xf numFmtId="0" fontId="3" fillId="0" borderId="0" xfId="0" applyFont="1" applyAlignment="1">
      <alignment vertical="top"/>
    </xf>
    <xf numFmtId="0" fontId="0" fillId="0" borderId="0" xfId="0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/>
    </xf>
    <xf numFmtId="172" fontId="0" fillId="0" borderId="0" xfId="0" applyNumberFormat="1" applyAlignment="1">
      <alignment vertical="top"/>
    </xf>
    <xf numFmtId="3" fontId="0" fillId="0" borderId="0" xfId="0" applyNumberFormat="1" applyAlignment="1">
      <alignment vertical="top"/>
    </xf>
    <xf numFmtId="164" fontId="0" fillId="0" borderId="0" xfId="0" applyNumberFormat="1" applyAlignment="1">
      <alignment vertical="top"/>
    </xf>
    <xf numFmtId="0" fontId="59" fillId="0" borderId="23" xfId="1" applyFont="1" applyBorder="1" applyAlignment="1">
      <alignment horizontal="center"/>
    </xf>
    <xf numFmtId="0" fontId="59" fillId="0" borderId="26" xfId="1" applyFont="1" applyBorder="1" applyAlignment="1">
      <alignment horizontal="center" vertical="center"/>
    </xf>
    <xf numFmtId="0" fontId="59" fillId="0" borderId="27" xfId="1" applyFont="1" applyBorder="1" applyAlignment="1">
      <alignment horizontal="center" vertical="center"/>
    </xf>
    <xf numFmtId="14" fontId="4" fillId="16" borderId="22" xfId="9" applyNumberFormat="1" applyFont="1" applyFill="1" applyBorder="1" applyAlignment="1">
      <alignment horizontal="center" vertical="center"/>
    </xf>
    <xf numFmtId="0" fontId="4" fillId="0" borderId="22" xfId="9" applyFont="1" applyBorder="1" applyAlignment="1">
      <alignment horizontal="center" vertical="center"/>
    </xf>
    <xf numFmtId="16" fontId="4" fillId="16" borderId="22" xfId="9" applyNumberFormat="1" applyFont="1" applyFill="1" applyBorder="1" applyAlignment="1">
      <alignment horizontal="center" vertical="center"/>
    </xf>
    <xf numFmtId="0" fontId="4" fillId="14" borderId="22" xfId="9" applyFont="1" applyFill="1" applyBorder="1" applyAlignment="1">
      <alignment horizontal="center" vertical="center"/>
    </xf>
    <xf numFmtId="0" fontId="4" fillId="14" borderId="26" xfId="9" applyFont="1" applyFill="1" applyBorder="1" applyAlignment="1">
      <alignment horizontal="center" vertical="center"/>
    </xf>
    <xf numFmtId="0" fontId="4" fillId="24" borderId="26" xfId="9" applyFont="1" applyFill="1" applyBorder="1" applyAlignment="1">
      <alignment horizontal="center" vertical="center"/>
    </xf>
    <xf numFmtId="0" fontId="4" fillId="25" borderId="29" xfId="9" applyFont="1" applyFill="1" applyBorder="1" applyAlignment="1">
      <alignment horizontal="center" vertical="center"/>
    </xf>
    <xf numFmtId="0" fontId="4" fillId="25" borderId="30" xfId="9" applyFont="1" applyFill="1" applyBorder="1" applyAlignment="1">
      <alignment horizontal="center" vertical="center"/>
    </xf>
    <xf numFmtId="0" fontId="4" fillId="24" borderId="22" xfId="9" applyFont="1" applyFill="1" applyBorder="1" applyAlignment="1">
      <alignment horizontal="center" vertical="center"/>
    </xf>
    <xf numFmtId="0" fontId="4" fillId="15" borderId="22" xfId="9" applyFont="1" applyFill="1" applyBorder="1" applyAlignment="1">
      <alignment horizontal="center" vertical="center"/>
    </xf>
    <xf numFmtId="0" fontId="4" fillId="25" borderId="22" xfId="9" applyFont="1" applyFill="1" applyBorder="1" applyAlignment="1">
      <alignment horizontal="center" vertical="center"/>
    </xf>
    <xf numFmtId="0" fontId="4" fillId="25" borderId="24" xfId="9" applyFont="1" applyFill="1" applyBorder="1" applyAlignment="1">
      <alignment horizontal="center" vertical="center"/>
    </xf>
    <xf numFmtId="0" fontId="4" fillId="25" borderId="28" xfId="9" applyFont="1" applyFill="1" applyBorder="1" applyAlignment="1">
      <alignment horizontal="center" vertical="center"/>
    </xf>
    <xf numFmtId="0" fontId="59" fillId="0" borderId="0" xfId="1" applyFont="1" applyAlignment="1">
      <alignment horizontal="center"/>
    </xf>
    <xf numFmtId="0" fontId="43" fillId="0" borderId="0" xfId="0" applyFont="1" applyAlignment="1">
      <alignment horizontal="center"/>
    </xf>
    <xf numFmtId="0" fontId="49" fillId="0" borderId="23" xfId="0" applyFont="1" applyBorder="1" applyAlignment="1">
      <alignment horizontal="center"/>
    </xf>
    <xf numFmtId="0" fontId="51" fillId="0" borderId="25" xfId="0" applyFont="1" applyBorder="1" applyAlignment="1">
      <alignment horizontal="center" vertical="center"/>
    </xf>
    <xf numFmtId="0" fontId="51" fillId="0" borderId="26" xfId="0" applyFont="1" applyBorder="1" applyAlignment="1">
      <alignment horizontal="center" vertical="center"/>
    </xf>
    <xf numFmtId="0" fontId="51" fillId="0" borderId="27" xfId="0" applyFont="1" applyBorder="1" applyAlignment="1">
      <alignment horizontal="center" vertical="center"/>
    </xf>
    <xf numFmtId="14" fontId="43" fillId="20" borderId="22" xfId="9" applyNumberFormat="1" applyFont="1" applyFill="1" applyBorder="1" applyAlignment="1">
      <alignment horizontal="center" vertical="center"/>
    </xf>
    <xf numFmtId="0" fontId="42" fillId="20" borderId="22" xfId="9" applyFont="1" applyFill="1" applyBorder="1" applyAlignment="1">
      <alignment horizontal="center" vertical="center"/>
    </xf>
    <xf numFmtId="0" fontId="42" fillId="20" borderId="24" xfId="9" applyFont="1" applyFill="1" applyBorder="1" applyAlignment="1">
      <alignment horizontal="center" vertical="center"/>
    </xf>
    <xf numFmtId="0" fontId="42" fillId="20" borderId="28" xfId="9" applyFont="1" applyFill="1" applyBorder="1" applyAlignment="1">
      <alignment horizontal="center" vertical="center"/>
    </xf>
    <xf numFmtId="14" fontId="43" fillId="16" borderId="22" xfId="9" applyNumberFormat="1" applyFont="1" applyFill="1" applyBorder="1" applyAlignment="1">
      <alignment horizontal="center" vertical="center"/>
    </xf>
    <xf numFmtId="0" fontId="43" fillId="0" borderId="22" xfId="9" applyFont="1" applyBorder="1" applyAlignment="1">
      <alignment horizontal="center" vertical="center"/>
    </xf>
    <xf numFmtId="0" fontId="43" fillId="14" borderId="22" xfId="9" applyFont="1" applyFill="1" applyBorder="1" applyAlignment="1">
      <alignment horizontal="center" vertical="center"/>
    </xf>
    <xf numFmtId="0" fontId="43" fillId="14" borderId="24" xfId="9" applyFont="1" applyFill="1" applyBorder="1" applyAlignment="1">
      <alignment horizontal="center" vertical="center"/>
    </xf>
    <xf numFmtId="0" fontId="43" fillId="14" borderId="28" xfId="9" applyFont="1" applyFill="1" applyBorder="1" applyAlignment="1">
      <alignment horizontal="center" vertical="center"/>
    </xf>
    <xf numFmtId="0" fontId="43" fillId="20" borderId="22" xfId="9" applyFont="1" applyFill="1" applyBorder="1" applyAlignment="1">
      <alignment horizontal="center" vertical="center"/>
    </xf>
    <xf numFmtId="0" fontId="54" fillId="22" borderId="0" xfId="0" applyFont="1" applyFill="1" applyAlignment="1">
      <alignment horizontal="center" vertical="center" wrapText="1"/>
    </xf>
    <xf numFmtId="0" fontId="54" fillId="21" borderId="0" xfId="0" applyFont="1" applyFill="1" applyAlignment="1">
      <alignment horizontal="center" vertical="center" wrapText="1"/>
    </xf>
    <xf numFmtId="0" fontId="38" fillId="0" borderId="0" xfId="0" applyFont="1" applyAlignment="1">
      <alignment horizontal="center" vertical="center" wrapText="1"/>
    </xf>
    <xf numFmtId="0" fontId="1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49" fontId="2" fillId="0" borderId="0" xfId="0" applyNumberFormat="1" applyFont="1" applyAlignment="1">
      <alignment horizontal="right"/>
    </xf>
    <xf numFmtId="49" fontId="10" fillId="0" borderId="0" xfId="0" applyNumberFormat="1" applyFont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17" xfId="0" applyFont="1" applyBorder="1" applyAlignment="1">
      <alignment horizontal="center" vertical="center" textRotation="90"/>
    </xf>
    <xf numFmtId="0" fontId="4" fillId="0" borderId="18" xfId="0" applyFont="1" applyBorder="1" applyAlignment="1">
      <alignment horizontal="center" vertical="center" textRotation="90"/>
    </xf>
    <xf numFmtId="14" fontId="6" fillId="0" borderId="2" xfId="0" applyNumberFormat="1" applyFont="1" applyBorder="1" applyAlignment="1">
      <alignment horizontal="center" vertical="center" textRotation="90" wrapText="1"/>
    </xf>
    <xf numFmtId="14" fontId="7" fillId="0" borderId="8" xfId="0" applyNumberFormat="1" applyFont="1" applyBorder="1" applyAlignment="1">
      <alignment horizontal="center" vertical="center" textRotation="90" wrapText="1"/>
    </xf>
    <xf numFmtId="14" fontId="8" fillId="0" borderId="8" xfId="0" applyNumberFormat="1" applyFont="1" applyBorder="1" applyAlignment="1">
      <alignment horizontal="center" vertical="center" textRotation="90" wrapText="1"/>
    </xf>
    <xf numFmtId="14" fontId="9" fillId="0" borderId="9" xfId="0" applyNumberFormat="1" applyFont="1" applyBorder="1" applyAlignment="1">
      <alignment horizontal="center" vertical="center" textRotation="90" wrapText="1"/>
    </xf>
    <xf numFmtId="14" fontId="4" fillId="0" borderId="2" xfId="0" applyNumberFormat="1" applyFont="1" applyBorder="1" applyAlignment="1">
      <alignment horizontal="center" vertical="center" textRotation="90" wrapText="1"/>
    </xf>
    <xf numFmtId="14" fontId="4" fillId="0" borderId="8" xfId="0" applyNumberFormat="1" applyFont="1" applyBorder="1" applyAlignment="1">
      <alignment horizontal="center" vertical="center" textRotation="90" wrapText="1"/>
    </xf>
    <xf numFmtId="14" fontId="4" fillId="0" borderId="9" xfId="0" applyNumberFormat="1" applyFont="1" applyBorder="1" applyAlignment="1">
      <alignment horizontal="center" vertical="center" textRotation="90" wrapText="1"/>
    </xf>
    <xf numFmtId="9" fontId="5" fillId="6" borderId="0" xfId="0" applyNumberFormat="1" applyFont="1" applyFill="1" applyAlignment="1">
      <alignment horizontal="center" vertical="center"/>
    </xf>
    <xf numFmtId="168" fontId="3" fillId="0" borderId="0" xfId="0" applyNumberFormat="1" applyFont="1" applyAlignment="1">
      <alignment horizontal="center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9" fontId="4" fillId="4" borderId="0" xfId="0" applyNumberFormat="1" applyFont="1" applyFill="1" applyAlignment="1">
      <alignment horizontal="center" vertical="center"/>
    </xf>
    <xf numFmtId="9" fontId="4" fillId="5" borderId="0" xfId="0" applyNumberFormat="1" applyFont="1" applyFill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/>
    </xf>
  </cellXfs>
  <cellStyles count="12">
    <cellStyle name="Millares" xfId="2" builtinId="3"/>
    <cellStyle name="Millares 2" xfId="7" xr:uid="{00000000-0005-0000-0000-000025000000}"/>
    <cellStyle name="Millares 3" xfId="8" xr:uid="{00000000-0005-0000-0000-00002A000000}"/>
    <cellStyle name="Normal" xfId="0" builtinId="0"/>
    <cellStyle name="Normal 2" xfId="9" xr:uid="{00000000-0005-0000-0000-000036000000}"/>
    <cellStyle name="Normal 3" xfId="1" xr:uid="{00000000-0005-0000-0000-000006000000}"/>
    <cellStyle name="Normal 4" xfId="10" xr:uid="{00000000-0005-0000-0000-000038000000}"/>
    <cellStyle name="Normal 5" xfId="4" xr:uid="{00000000-0005-0000-0000-00000B000000}"/>
    <cellStyle name="Porcentaje" xfId="3" builtinId="5"/>
    <cellStyle name="Porcentaje 2" xfId="5" xr:uid="{00000000-0005-0000-0000-000013000000}"/>
    <cellStyle name="Porcentaje 3" xfId="11" xr:uid="{00000000-0005-0000-0000-000039000000}"/>
    <cellStyle name="Porcentaje 4" xfId="6" xr:uid="{00000000-0005-0000-0000-000016000000}"/>
  </cellStyles>
  <dxfs count="79">
    <dxf>
      <font>
        <color rgb="FF006100"/>
      </font>
      <fill>
        <patternFill patternType="solid">
          <bgColor rgb="FFC6EFCE"/>
        </patternFill>
      </fill>
    </dxf>
    <dxf>
      <font>
        <color theme="4"/>
      </font>
      <fill>
        <patternFill patternType="solid">
          <bgColor theme="4" tint="0.79989013336588644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4"/>
      </font>
      <fill>
        <patternFill patternType="solid">
          <bgColor theme="4" tint="0.79989013336588644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4"/>
      </font>
      <fill>
        <patternFill patternType="solid">
          <bgColor theme="4" tint="0.79989013336588644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4"/>
      </font>
      <fill>
        <patternFill patternType="solid">
          <bgColor theme="4" tint="0.79989013336588644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4"/>
      </font>
      <fill>
        <patternFill patternType="solid">
          <bgColor theme="4" tint="0.79989013336588644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4"/>
      </font>
      <fill>
        <patternFill patternType="solid">
          <bgColor theme="4" tint="0.79989013336588644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4"/>
      </font>
      <fill>
        <patternFill patternType="solid">
          <bgColor theme="4" tint="0.79989013336588644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4"/>
      </font>
      <fill>
        <patternFill patternType="solid">
          <bgColor theme="4" tint="0.79989013336588644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4"/>
      </font>
      <fill>
        <patternFill patternType="solid">
          <bgColor theme="4" tint="0.79989013336588644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4"/>
      </font>
      <fill>
        <patternFill patternType="solid">
          <bgColor theme="4" tint="0.79989013336588644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4"/>
      </font>
      <fill>
        <patternFill patternType="solid">
          <bgColor theme="4" tint="0.79989013336588644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4"/>
      </font>
      <fill>
        <patternFill patternType="solid">
          <bgColor theme="4" tint="0.79989013336588644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4"/>
      </font>
      <fill>
        <patternFill patternType="solid">
          <bgColor theme="4" tint="0.79989013336588644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4"/>
      </font>
      <fill>
        <patternFill patternType="solid">
          <bgColor theme="4" tint="0.79989013336588644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4"/>
      </font>
      <fill>
        <patternFill patternType="solid">
          <bgColor theme="4" tint="0.79989013336588644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4"/>
      </font>
      <fill>
        <patternFill patternType="solid">
          <bgColor theme="4" tint="0.79989013336588644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4"/>
      </font>
      <fill>
        <patternFill patternType="solid">
          <bgColor theme="4" tint="0.79989013336588644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4"/>
      </font>
      <fill>
        <patternFill patternType="solid">
          <bgColor theme="4" tint="0.79989013336588644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4"/>
      </font>
      <fill>
        <patternFill patternType="solid">
          <bgColor theme="4" tint="0.79989013336588644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4"/>
      </font>
      <fill>
        <patternFill patternType="solid">
          <bgColor theme="4" tint="0.79989013336588644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4"/>
      </font>
      <fill>
        <patternFill patternType="solid">
          <bgColor theme="4" tint="0.79989013336588644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4"/>
      </font>
      <fill>
        <patternFill patternType="solid">
          <bgColor theme="4" tint="0.79989013336588644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4"/>
      </font>
      <fill>
        <patternFill patternType="solid">
          <bgColor theme="4" tint="0.79989013336588644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4"/>
      </font>
      <fill>
        <patternFill patternType="solid">
          <bgColor theme="4" tint="0.79989013336588644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ill>
        <patternFill patternType="mediumGray">
          <fgColor theme="0" tint="-0.24994659260841701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9" tint="0.59999389629810485"/>
        </patternFill>
      </fill>
    </dxf>
  </dxfs>
  <tableStyles count="0" defaultTableStyle="TableStyleMedium2" defaultPivotStyle="PivotStyleLight16"/>
  <colors>
    <mruColors>
      <color rgb="FF83B95F"/>
      <color rgb="FFF8C045"/>
      <color rgb="FF92CFF3"/>
      <color rgb="FF7CEEE8"/>
      <color rgb="FF6FEEDC"/>
      <color rgb="FFB7FC6D"/>
      <color rgb="FFBFBFBF"/>
      <color rgb="FF6CDFDC"/>
      <color rgb="FF5A8AC6"/>
      <color rgb="FFF8696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4398757637951402E-2"/>
          <c:y val="2.91443167305236E-2"/>
          <c:w val="0.765231187033236"/>
          <c:h val="0.91930189760762704"/>
        </c:manualLayout>
      </c:layout>
      <c:barChart>
        <c:barDir val="col"/>
        <c:grouping val="clustered"/>
        <c:varyColors val="0"/>
        <c:ser>
          <c:idx val="6"/>
          <c:order val="6"/>
          <c:tx>
            <c:v>Presupuesto</c:v>
          </c:tx>
          <c:spPr>
            <a:solidFill>
              <a:schemeClr val="bg1">
                <a:lumMod val="65000"/>
                <a:alpha val="44000"/>
              </a:schemeClr>
            </a:solidFill>
            <a:ln>
              <a:noFill/>
            </a:ln>
            <a:effectLst/>
          </c:spPr>
          <c:invertIfNegative val="0"/>
          <c:cat>
            <c:strRef>
              <c:f>'2023'!$C$84:$N$84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'2023'!$C$95:$N$95</c:f>
              <c:numCache>
                <c:formatCode>0.0%</c:formatCode>
                <c:ptCount val="12"/>
                <c:pt idx="0">
                  <c:v>0.13252730883813305</c:v>
                </c:pt>
                <c:pt idx="1">
                  <c:v>0.27896851975887482</c:v>
                </c:pt>
                <c:pt idx="2">
                  <c:v>0.72613695090439301</c:v>
                </c:pt>
                <c:pt idx="3">
                  <c:v>0.63933663980161215</c:v>
                </c:pt>
                <c:pt idx="4">
                  <c:v>0.63051425572852904</c:v>
                </c:pt>
                <c:pt idx="5">
                  <c:v>0.90024784763892551</c:v>
                </c:pt>
                <c:pt idx="6">
                  <c:v>0.90245359776252221</c:v>
                </c:pt>
                <c:pt idx="7">
                  <c:v>0.42648411926037311</c:v>
                </c:pt>
                <c:pt idx="8">
                  <c:v>0.48131515264333607</c:v>
                </c:pt>
                <c:pt idx="9">
                  <c:v>0.68434823977164638</c:v>
                </c:pt>
                <c:pt idx="10">
                  <c:v>0.34882004555808643</c:v>
                </c:pt>
                <c:pt idx="11">
                  <c:v>0.24890809369810329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CF-4582-ADB3-D75C805C1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1"/>
        <c:overlap val="-100"/>
        <c:axId val="195229600"/>
        <c:axId val="195230160"/>
      </c:barChart>
      <c:barChart>
        <c:barDir val="col"/>
        <c:grouping val="stacked"/>
        <c:varyColors val="0"/>
        <c:ser>
          <c:idx val="0"/>
          <c:order val="0"/>
          <c:tx>
            <c:strRef>
              <c:f>'2023'!$A$86</c:f>
              <c:strCache>
                <c:ptCount val="1"/>
                <c:pt idx="0">
                  <c:v>Pagadores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'2023'!$C$84:$N$84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'2023'!$C$86:$N$86</c:f>
              <c:numCache>
                <c:formatCode>0.00%</c:formatCode>
                <c:ptCount val="12"/>
                <c:pt idx="0">
                  <c:v>7.477656405163853E-2</c:v>
                </c:pt>
                <c:pt idx="1">
                  <c:v>0.15461040410805985</c:v>
                </c:pt>
                <c:pt idx="2">
                  <c:v>0.18975021533161068</c:v>
                </c:pt>
                <c:pt idx="3">
                  <c:v>0.22540076166858561</c:v>
                </c:pt>
                <c:pt idx="4">
                  <c:v>0.18768584922161974</c:v>
                </c:pt>
                <c:pt idx="5">
                  <c:v>0.28898165057831116</c:v>
                </c:pt>
                <c:pt idx="6">
                  <c:v>0.42223917281125517</c:v>
                </c:pt>
                <c:pt idx="7">
                  <c:v>0.19516942404671325</c:v>
                </c:pt>
                <c:pt idx="8">
                  <c:v>0.24497393894266567</c:v>
                </c:pt>
                <c:pt idx="9">
                  <c:v>0.24980538015742582</c:v>
                </c:pt>
                <c:pt idx="10">
                  <c:v>0.12756264236902051</c:v>
                </c:pt>
                <c:pt idx="11">
                  <c:v>4.7111266497683768E-2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CF-4582-ADB3-D75C805C1898}"/>
            </c:ext>
          </c:extLst>
        </c:ser>
        <c:ser>
          <c:idx val="1"/>
          <c:order val="1"/>
          <c:tx>
            <c:strRef>
              <c:f>'2023'!$A$87</c:f>
              <c:strCache>
                <c:ptCount val="1"/>
                <c:pt idx="0">
                  <c:v>Grupos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'2023'!$C$84:$N$84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'2023'!$C$87:$N$87</c:f>
              <c:numCache>
                <c:formatCode>0.00%</c:formatCode>
                <c:ptCount val="12"/>
                <c:pt idx="0">
                  <c:v>1.7874875868917579E-2</c:v>
                </c:pt>
                <c:pt idx="1">
                  <c:v>1.2391158740790355E-2</c:v>
                </c:pt>
                <c:pt idx="2">
                  <c:v>2.0671834625322998E-2</c:v>
                </c:pt>
                <c:pt idx="3">
                  <c:v>2.3558586484810913E-2</c:v>
                </c:pt>
                <c:pt idx="4">
                  <c:v>1.6179814588070666E-2</c:v>
                </c:pt>
                <c:pt idx="5">
                  <c:v>1.4349073832507175E-2</c:v>
                </c:pt>
                <c:pt idx="6">
                  <c:v>2.1188236291211121E-3</c:v>
                </c:pt>
                <c:pt idx="7">
                  <c:v>0</c:v>
                </c:pt>
                <c:pt idx="8">
                  <c:v>1.2285927029039464E-2</c:v>
                </c:pt>
                <c:pt idx="9">
                  <c:v>1.089871118415362E-2</c:v>
                </c:pt>
                <c:pt idx="10">
                  <c:v>2.1685649202733484E-2</c:v>
                </c:pt>
                <c:pt idx="11">
                  <c:v>1.2236692596800979E-3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CF-4582-ADB3-D75C805C1898}"/>
            </c:ext>
          </c:extLst>
        </c:ser>
        <c:ser>
          <c:idx val="2"/>
          <c:order val="2"/>
          <c:tx>
            <c:strRef>
              <c:f>'2023'!$A$88</c:f>
              <c:strCache>
                <c:ptCount val="1"/>
                <c:pt idx="0">
                  <c:v>Referidos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'2023'!$C$84:$N$84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'2023'!$C$88:$N$88</c:f>
              <c:numCache>
                <c:formatCode>0.00%</c:formatCode>
                <c:ptCount val="12"/>
                <c:pt idx="0">
                  <c:v>5.1837140019860971E-2</c:v>
                </c:pt>
                <c:pt idx="1">
                  <c:v>7.7807546327305202E-2</c:v>
                </c:pt>
                <c:pt idx="2">
                  <c:v>0.2913006029285099</c:v>
                </c:pt>
                <c:pt idx="3">
                  <c:v>0.19431405544238775</c:v>
                </c:pt>
                <c:pt idx="4">
                  <c:v>0.23718733601539269</c:v>
                </c:pt>
                <c:pt idx="5">
                  <c:v>0.4102965475258718</c:v>
                </c:pt>
                <c:pt idx="6">
                  <c:v>0.34867361640817018</c:v>
                </c:pt>
                <c:pt idx="7">
                  <c:v>0.11704857117579404</c:v>
                </c:pt>
                <c:pt idx="8">
                  <c:v>0.16986224869694713</c:v>
                </c:pt>
                <c:pt idx="9">
                  <c:v>0.2853559380676412</c:v>
                </c:pt>
                <c:pt idx="10">
                  <c:v>0.12255125284738042</c:v>
                </c:pt>
                <c:pt idx="11">
                  <c:v>2.5609649506162048E-2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CF-4582-ADB3-D75C805C1898}"/>
            </c:ext>
          </c:extLst>
        </c:ser>
        <c:ser>
          <c:idx val="3"/>
          <c:order val="3"/>
          <c:tx>
            <c:strRef>
              <c:f>'2023'!$A$89</c:f>
              <c:strCache>
                <c:ptCount val="1"/>
                <c:pt idx="0">
                  <c:v>Propietarios e invitados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'2023'!$C$84:$N$84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'2023'!$C$89:$N$89</c:f>
              <c:numCache>
                <c:formatCode>0.00%</c:formatCode>
                <c:ptCount val="12"/>
                <c:pt idx="0">
                  <c:v>9.7431031966136325E-2</c:v>
                </c:pt>
                <c:pt idx="1">
                  <c:v>0.10180995475113122</c:v>
                </c:pt>
                <c:pt idx="2">
                  <c:v>7.5609400087578452E-2</c:v>
                </c:pt>
                <c:pt idx="3">
                  <c:v>7.6772247360482659E-2</c:v>
                </c:pt>
                <c:pt idx="4">
                  <c:v>7.8090789665742233E-2</c:v>
                </c:pt>
                <c:pt idx="5">
                  <c:v>7.5188536953242832E-2</c:v>
                </c:pt>
                <c:pt idx="6">
                  <c:v>7.8820610129908042E-2</c:v>
                </c:pt>
                <c:pt idx="7">
                  <c:v>5.3349875930521089E-2</c:v>
                </c:pt>
                <c:pt idx="8">
                  <c:v>7.4736048265460028E-2</c:v>
                </c:pt>
                <c:pt idx="9">
                  <c:v>7.9331484454824117E-2</c:v>
                </c:pt>
                <c:pt idx="10">
                  <c:v>6.9306184012066369E-2</c:v>
                </c:pt>
                <c:pt idx="11">
                  <c:v>8.5680922493066705E-2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CF-4582-ADB3-D75C805C1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7"/>
        <c:overlap val="100"/>
        <c:axId val="556068448"/>
        <c:axId val="420732752"/>
      </c:barChart>
      <c:lineChart>
        <c:grouping val="standard"/>
        <c:varyColors val="0"/>
        <c:ser>
          <c:idx val="4"/>
          <c:order val="4"/>
          <c:tx>
            <c:strRef>
              <c:f>'2023'!$A$93</c:f>
              <c:strCache>
                <c:ptCount val="1"/>
                <c:pt idx="0">
                  <c:v>60%</c:v>
                </c:pt>
              </c:strCache>
            </c:strRef>
          </c:tx>
          <c:spPr>
            <a:ln w="38100" cap="rnd">
              <a:solidFill>
                <a:schemeClr val="accent5">
                  <a:alpha val="8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'2023'!$C$25:$N$25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'2023'!$C$93:$N$93</c:f>
              <c:numCache>
                <c:formatCode>0%</c:formatCode>
                <c:ptCount val="12"/>
                <c:pt idx="0">
                  <c:v>0.6</c:v>
                </c:pt>
                <c:pt idx="1">
                  <c:v>0.6</c:v>
                </c:pt>
                <c:pt idx="2">
                  <c:v>0.6</c:v>
                </c:pt>
                <c:pt idx="3">
                  <c:v>0.6</c:v>
                </c:pt>
                <c:pt idx="4">
                  <c:v>0.6</c:v>
                </c:pt>
                <c:pt idx="5">
                  <c:v>0.6</c:v>
                </c:pt>
                <c:pt idx="6">
                  <c:v>0.6</c:v>
                </c:pt>
                <c:pt idx="7">
                  <c:v>0.6</c:v>
                </c:pt>
                <c:pt idx="8">
                  <c:v>0.6</c:v>
                </c:pt>
                <c:pt idx="9">
                  <c:v>0.6</c:v>
                </c:pt>
                <c:pt idx="10">
                  <c:v>0.6</c:v>
                </c:pt>
                <c:pt idx="11">
                  <c:v>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ECF-4582-ADB3-D75C805C1898}"/>
            </c:ext>
          </c:extLst>
        </c:ser>
        <c:ser>
          <c:idx val="5"/>
          <c:order val="5"/>
          <c:tx>
            <c:strRef>
              <c:f>'2023'!$A$92</c:f>
              <c:strCache>
                <c:ptCount val="1"/>
                <c:pt idx="0">
                  <c:v>35%</c:v>
                </c:pt>
              </c:strCache>
            </c:strRef>
          </c:tx>
          <c:spPr>
            <a:ln w="38100" cap="rnd">
              <a:solidFill>
                <a:schemeClr val="accent6">
                  <a:alpha val="8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'2023'!$C$25:$N$25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'2023'!$C$92:$N$92</c:f>
              <c:numCache>
                <c:formatCode>0%</c:formatCode>
                <c:ptCount val="12"/>
                <c:pt idx="0">
                  <c:v>0.35</c:v>
                </c:pt>
                <c:pt idx="1">
                  <c:v>0.35</c:v>
                </c:pt>
                <c:pt idx="2">
                  <c:v>0.35</c:v>
                </c:pt>
                <c:pt idx="3">
                  <c:v>0.35</c:v>
                </c:pt>
                <c:pt idx="4">
                  <c:v>0.35</c:v>
                </c:pt>
                <c:pt idx="5">
                  <c:v>0.35</c:v>
                </c:pt>
                <c:pt idx="6">
                  <c:v>0.35</c:v>
                </c:pt>
                <c:pt idx="7">
                  <c:v>0.35</c:v>
                </c:pt>
                <c:pt idx="8">
                  <c:v>0.35</c:v>
                </c:pt>
                <c:pt idx="9">
                  <c:v>0.35</c:v>
                </c:pt>
                <c:pt idx="10">
                  <c:v>0.35</c:v>
                </c:pt>
                <c:pt idx="11">
                  <c:v>0.35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ECF-4582-ADB3-D75C805C1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229600"/>
        <c:axId val="195230160"/>
      </c:lineChart>
      <c:catAx>
        <c:axId val="19522960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5230160"/>
        <c:crosses val="autoZero"/>
        <c:auto val="1"/>
        <c:lblAlgn val="ctr"/>
        <c:lblOffset val="100"/>
        <c:noMultiLvlLbl val="0"/>
      </c:catAx>
      <c:valAx>
        <c:axId val="1952301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195229600"/>
        <c:crosses val="autoZero"/>
        <c:crossBetween val="between"/>
        <c:majorUnit val="0.1"/>
        <c:minorUnit val="0.02"/>
      </c:valAx>
      <c:catAx>
        <c:axId val="556068448"/>
        <c:scaling>
          <c:orientation val="minMax"/>
        </c:scaling>
        <c:delete val="1"/>
        <c:axPos val="b"/>
        <c:numFmt formatCode="General" sourceLinked="0"/>
        <c:majorTickMark val="none"/>
        <c:minorTickMark val="none"/>
        <c:tickLblPos val="nextTo"/>
        <c:crossAx val="420732752"/>
        <c:crosses val="autoZero"/>
        <c:auto val="1"/>
        <c:lblAlgn val="ctr"/>
        <c:lblOffset val="100"/>
        <c:noMultiLvlLbl val="0"/>
      </c:catAx>
      <c:valAx>
        <c:axId val="420732752"/>
        <c:scaling>
          <c:orientation val="minMax"/>
          <c:max val="1"/>
        </c:scaling>
        <c:delete val="1"/>
        <c:axPos val="r"/>
        <c:numFmt formatCode="0.00%" sourceLinked="1"/>
        <c:majorTickMark val="none"/>
        <c:minorTickMark val="none"/>
        <c:tickLblPos val="nextTo"/>
        <c:crossAx val="556068448"/>
        <c:crosses val="max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</c:legendEntry>
      <c:layout>
        <c:manualLayout>
          <c:xMode val="edge"/>
          <c:yMode val="edge"/>
          <c:x val="0.82436368241104196"/>
          <c:y val="0.55730486991327599"/>
          <c:w val="0.13992655438774201"/>
          <c:h val="0.387058038692462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800"/>
      </a:pPr>
      <a:endParaRPr lang="es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12095610962299"/>
          <c:y val="2.5472935006555501E-2"/>
          <c:w val="0.87681846280651099"/>
          <c:h val="0.756508709496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ENE!$R$5</c:f>
              <c:strCache>
                <c:ptCount val="1"/>
                <c:pt idx="0">
                  <c:v>Objetivos</c:v>
                </c:pt>
              </c:strCache>
            </c:strRef>
          </c:tx>
          <c:spPr>
            <a:solidFill>
              <a:schemeClr val="tx2">
                <a:lumMod val="40000"/>
                <a:lumOff val="60000"/>
                <a:alpha val="43000"/>
              </a:schemeClr>
            </a:solidFill>
            <a:ln>
              <a:solidFill>
                <a:schemeClr val="tx2">
                  <a:alpha val="58000"/>
                </a:schemeClr>
              </a:solidFill>
            </a:ln>
            <a:effectLst/>
          </c:spPr>
          <c:invertIfNegative val="0"/>
          <c:cat>
            <c:numRef>
              <c:f>ENE!$B$10:$B$40</c:f>
              <c:numCache>
                <c:formatCode>dd</c:formatCode>
                <c:ptCount val="31"/>
                <c:pt idx="0">
                  <c:v>44927</c:v>
                </c:pt>
                <c:pt idx="1">
                  <c:v>44928</c:v>
                </c:pt>
                <c:pt idx="2">
                  <c:v>44929</c:v>
                </c:pt>
                <c:pt idx="3">
                  <c:v>44930</c:v>
                </c:pt>
                <c:pt idx="4">
                  <c:v>44931</c:v>
                </c:pt>
                <c:pt idx="5">
                  <c:v>44932</c:v>
                </c:pt>
                <c:pt idx="6">
                  <c:v>44933</c:v>
                </c:pt>
                <c:pt idx="7">
                  <c:v>44934</c:v>
                </c:pt>
                <c:pt idx="8">
                  <c:v>44935</c:v>
                </c:pt>
                <c:pt idx="9">
                  <c:v>44936</c:v>
                </c:pt>
                <c:pt idx="10">
                  <c:v>44937</c:v>
                </c:pt>
                <c:pt idx="11">
                  <c:v>44938</c:v>
                </c:pt>
                <c:pt idx="12">
                  <c:v>44939</c:v>
                </c:pt>
                <c:pt idx="13">
                  <c:v>44940</c:v>
                </c:pt>
                <c:pt idx="14">
                  <c:v>44941</c:v>
                </c:pt>
                <c:pt idx="15">
                  <c:v>44942</c:v>
                </c:pt>
                <c:pt idx="16">
                  <c:v>44943</c:v>
                </c:pt>
                <c:pt idx="17">
                  <c:v>44944</c:v>
                </c:pt>
                <c:pt idx="18">
                  <c:v>44945</c:v>
                </c:pt>
                <c:pt idx="19">
                  <c:v>44946</c:v>
                </c:pt>
                <c:pt idx="20">
                  <c:v>44947</c:v>
                </c:pt>
                <c:pt idx="21">
                  <c:v>44948</c:v>
                </c:pt>
                <c:pt idx="22">
                  <c:v>44949</c:v>
                </c:pt>
                <c:pt idx="23">
                  <c:v>44950</c:v>
                </c:pt>
                <c:pt idx="24">
                  <c:v>44951</c:v>
                </c:pt>
                <c:pt idx="25">
                  <c:v>44952</c:v>
                </c:pt>
                <c:pt idx="26">
                  <c:v>44953</c:v>
                </c:pt>
                <c:pt idx="27">
                  <c:v>44954</c:v>
                </c:pt>
                <c:pt idx="28">
                  <c:v>44955</c:v>
                </c:pt>
                <c:pt idx="29">
                  <c:v>44956</c:v>
                </c:pt>
                <c:pt idx="30">
                  <c:v>44957</c:v>
                </c:pt>
              </c:numCache>
            </c:numRef>
          </c:cat>
          <c:val>
            <c:numRef>
              <c:f>ENE!$G$10:$G$40</c:f>
              <c:numCache>
                <c:formatCode>#,##0</c:formatCode>
                <c:ptCount val="31"/>
                <c:pt idx="0">
                  <c:v>214.188143638155</c:v>
                </c:pt>
                <c:pt idx="1">
                  <c:v>70.592222387993388</c:v>
                </c:pt>
                <c:pt idx="2">
                  <c:v>23.400312211302413</c:v>
                </c:pt>
                <c:pt idx="3">
                  <c:v>18.614563355998449</c:v>
                </c:pt>
                <c:pt idx="4">
                  <c:v>20.597549983041542</c:v>
                </c:pt>
                <c:pt idx="5">
                  <c:v>18.590638191259128</c:v>
                </c:pt>
                <c:pt idx="6">
                  <c:v>24.56352323712769</c:v>
                </c:pt>
                <c:pt idx="7">
                  <c:v>33.558738553039603</c:v>
                </c:pt>
                <c:pt idx="8">
                  <c:v>19.849549876041742</c:v>
                </c:pt>
                <c:pt idx="9">
                  <c:v>16.875069935477104</c:v>
                </c:pt>
                <c:pt idx="10">
                  <c:v>25.942060745606913</c:v>
                </c:pt>
                <c:pt idx="11">
                  <c:v>20.841043189563283</c:v>
                </c:pt>
                <c:pt idx="12">
                  <c:v>24.587448401867061</c:v>
                </c:pt>
                <c:pt idx="13">
                  <c:v>77.852185842512498</c:v>
                </c:pt>
                <c:pt idx="14">
                  <c:v>93.763929188335794</c:v>
                </c:pt>
                <c:pt idx="15">
                  <c:v>82.590084368337799</c:v>
                </c:pt>
                <c:pt idx="16">
                  <c:v>29.373197257171032</c:v>
                </c:pt>
                <c:pt idx="17">
                  <c:v>23.448162540781063</c:v>
                </c:pt>
                <c:pt idx="18">
                  <c:v>24.244012977259519</c:v>
                </c:pt>
                <c:pt idx="19">
                  <c:v>31.232316501388901</c:v>
                </c:pt>
                <c:pt idx="20">
                  <c:v>49.370539680777199</c:v>
                </c:pt>
                <c:pt idx="21">
                  <c:v>59.285472815992605</c:v>
                </c:pt>
                <c:pt idx="22">
                  <c:v>33.410946005475104</c:v>
                </c:pt>
                <c:pt idx="23">
                  <c:v>25.431149167824152</c:v>
                </c:pt>
                <c:pt idx="24">
                  <c:v>22.432744062520193</c:v>
                </c:pt>
                <c:pt idx="25">
                  <c:v>26.49441797556366</c:v>
                </c:pt>
                <c:pt idx="26">
                  <c:v>35.465708126736203</c:v>
                </c:pt>
                <c:pt idx="27">
                  <c:v>60.420517117950105</c:v>
                </c:pt>
                <c:pt idx="28">
                  <c:v>69.4396575986013</c:v>
                </c:pt>
                <c:pt idx="29">
                  <c:v>36.457201440257698</c:v>
                </c:pt>
                <c:pt idx="30">
                  <c:v>21.63689362604174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F4-41E8-B14F-2D0562C7A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290829792"/>
        <c:axId val="290830352"/>
      </c:barChart>
      <c:barChart>
        <c:barDir val="col"/>
        <c:grouping val="stacked"/>
        <c:varyColors val="0"/>
        <c:ser>
          <c:idx val="10"/>
          <c:order val="1"/>
          <c:tx>
            <c:strRef>
              <c:f>ENE!$O$6</c:f>
              <c:strCache>
                <c:ptCount val="1"/>
                <c:pt idx="0">
                  <c:v>Grupos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ENE!$B$10:$B$40</c:f>
              <c:numCache>
                <c:formatCode>dd</c:formatCode>
                <c:ptCount val="31"/>
                <c:pt idx="0">
                  <c:v>44927</c:v>
                </c:pt>
                <c:pt idx="1">
                  <c:v>44928</c:v>
                </c:pt>
                <c:pt idx="2">
                  <c:v>44929</c:v>
                </c:pt>
                <c:pt idx="3">
                  <c:v>44930</c:v>
                </c:pt>
                <c:pt idx="4">
                  <c:v>44931</c:v>
                </c:pt>
                <c:pt idx="5">
                  <c:v>44932</c:v>
                </c:pt>
                <c:pt idx="6">
                  <c:v>44933</c:v>
                </c:pt>
                <c:pt idx="7">
                  <c:v>44934</c:v>
                </c:pt>
                <c:pt idx="8">
                  <c:v>44935</c:v>
                </c:pt>
                <c:pt idx="9">
                  <c:v>44936</c:v>
                </c:pt>
                <c:pt idx="10">
                  <c:v>44937</c:v>
                </c:pt>
                <c:pt idx="11">
                  <c:v>44938</c:v>
                </c:pt>
                <c:pt idx="12">
                  <c:v>44939</c:v>
                </c:pt>
                <c:pt idx="13">
                  <c:v>44940</c:v>
                </c:pt>
                <c:pt idx="14">
                  <c:v>44941</c:v>
                </c:pt>
                <c:pt idx="15">
                  <c:v>44942</c:v>
                </c:pt>
                <c:pt idx="16">
                  <c:v>44943</c:v>
                </c:pt>
                <c:pt idx="17">
                  <c:v>44944</c:v>
                </c:pt>
                <c:pt idx="18">
                  <c:v>44945</c:v>
                </c:pt>
                <c:pt idx="19">
                  <c:v>44946</c:v>
                </c:pt>
                <c:pt idx="20">
                  <c:v>44947</c:v>
                </c:pt>
                <c:pt idx="21">
                  <c:v>44948</c:v>
                </c:pt>
                <c:pt idx="22">
                  <c:v>44949</c:v>
                </c:pt>
                <c:pt idx="23">
                  <c:v>44950</c:v>
                </c:pt>
                <c:pt idx="24">
                  <c:v>44951</c:v>
                </c:pt>
                <c:pt idx="25">
                  <c:v>44952</c:v>
                </c:pt>
                <c:pt idx="26">
                  <c:v>44953</c:v>
                </c:pt>
                <c:pt idx="27">
                  <c:v>44954</c:v>
                </c:pt>
                <c:pt idx="28">
                  <c:v>44955</c:v>
                </c:pt>
                <c:pt idx="29">
                  <c:v>44956</c:v>
                </c:pt>
                <c:pt idx="30">
                  <c:v>44957</c:v>
                </c:pt>
              </c:numCache>
            </c:numRef>
          </c:cat>
          <c:val>
            <c:numRef>
              <c:f>ENE!$O$10:$O$40</c:f>
              <c:numCache>
                <c:formatCode>0</c:formatCode>
                <c:ptCount val="31"/>
                <c:pt idx="0">
                  <c:v>23</c:v>
                </c:pt>
                <c:pt idx="1">
                  <c:v>15</c:v>
                </c:pt>
                <c:pt idx="2">
                  <c:v>11</c:v>
                </c:pt>
                <c:pt idx="3">
                  <c:v>7</c:v>
                </c:pt>
                <c:pt idx="4">
                  <c:v>12</c:v>
                </c:pt>
                <c:pt idx="5">
                  <c:v>9</c:v>
                </c:pt>
                <c:pt idx="6">
                  <c:v>8</c:v>
                </c:pt>
                <c:pt idx="7">
                  <c:v>4</c:v>
                </c:pt>
                <c:pt idx="8">
                  <c:v>3</c:v>
                </c:pt>
                <c:pt idx="9">
                  <c:v>4</c:v>
                </c:pt>
                <c:pt idx="10">
                  <c:v>4</c:v>
                </c:pt>
                <c:pt idx="11">
                  <c:v>3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6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2</c:v>
                </c:pt>
                <c:pt idx="26">
                  <c:v>2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F4-41E8-B14F-2D0562C7A9AD}"/>
            </c:ext>
          </c:extLst>
        </c:ser>
        <c:ser>
          <c:idx val="8"/>
          <c:order val="2"/>
          <c:tx>
            <c:strRef>
              <c:f>ENE!$M$6</c:f>
              <c:strCache>
                <c:ptCount val="1"/>
                <c:pt idx="0">
                  <c:v>Pagadores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ENE!$B$10:$B$40</c:f>
              <c:numCache>
                <c:formatCode>dd</c:formatCode>
                <c:ptCount val="31"/>
                <c:pt idx="0">
                  <c:v>44927</c:v>
                </c:pt>
                <c:pt idx="1">
                  <c:v>44928</c:v>
                </c:pt>
                <c:pt idx="2">
                  <c:v>44929</c:v>
                </c:pt>
                <c:pt idx="3">
                  <c:v>44930</c:v>
                </c:pt>
                <c:pt idx="4">
                  <c:v>44931</c:v>
                </c:pt>
                <c:pt idx="5">
                  <c:v>44932</c:v>
                </c:pt>
                <c:pt idx="6">
                  <c:v>44933</c:v>
                </c:pt>
                <c:pt idx="7">
                  <c:v>44934</c:v>
                </c:pt>
                <c:pt idx="8">
                  <c:v>44935</c:v>
                </c:pt>
                <c:pt idx="9">
                  <c:v>44936</c:v>
                </c:pt>
                <c:pt idx="10">
                  <c:v>44937</c:v>
                </c:pt>
                <c:pt idx="11">
                  <c:v>44938</c:v>
                </c:pt>
                <c:pt idx="12">
                  <c:v>44939</c:v>
                </c:pt>
                <c:pt idx="13">
                  <c:v>44940</c:v>
                </c:pt>
                <c:pt idx="14">
                  <c:v>44941</c:v>
                </c:pt>
                <c:pt idx="15">
                  <c:v>44942</c:v>
                </c:pt>
                <c:pt idx="16">
                  <c:v>44943</c:v>
                </c:pt>
                <c:pt idx="17">
                  <c:v>44944</c:v>
                </c:pt>
                <c:pt idx="18">
                  <c:v>44945</c:v>
                </c:pt>
                <c:pt idx="19">
                  <c:v>44946</c:v>
                </c:pt>
                <c:pt idx="20">
                  <c:v>44947</c:v>
                </c:pt>
                <c:pt idx="21">
                  <c:v>44948</c:v>
                </c:pt>
                <c:pt idx="22">
                  <c:v>44949</c:v>
                </c:pt>
                <c:pt idx="23">
                  <c:v>44950</c:v>
                </c:pt>
                <c:pt idx="24">
                  <c:v>44951</c:v>
                </c:pt>
                <c:pt idx="25">
                  <c:v>44952</c:v>
                </c:pt>
                <c:pt idx="26">
                  <c:v>44953</c:v>
                </c:pt>
                <c:pt idx="27">
                  <c:v>44954</c:v>
                </c:pt>
                <c:pt idx="28">
                  <c:v>44955</c:v>
                </c:pt>
                <c:pt idx="29">
                  <c:v>44956</c:v>
                </c:pt>
                <c:pt idx="30">
                  <c:v>44957</c:v>
                </c:pt>
              </c:numCache>
            </c:numRef>
          </c:cat>
          <c:val>
            <c:numRef>
              <c:f>ENE!$M$10:$M$40</c:f>
              <c:numCache>
                <c:formatCode>0</c:formatCode>
                <c:ptCount val="31"/>
                <c:pt idx="0">
                  <c:v>73</c:v>
                </c:pt>
                <c:pt idx="1">
                  <c:v>29</c:v>
                </c:pt>
                <c:pt idx="2">
                  <c:v>19</c:v>
                </c:pt>
                <c:pt idx="3">
                  <c:v>17</c:v>
                </c:pt>
                <c:pt idx="4">
                  <c:v>20</c:v>
                </c:pt>
                <c:pt idx="5">
                  <c:v>23</c:v>
                </c:pt>
                <c:pt idx="6">
                  <c:v>26</c:v>
                </c:pt>
                <c:pt idx="7">
                  <c:v>19</c:v>
                </c:pt>
                <c:pt idx="8">
                  <c:v>18</c:v>
                </c:pt>
                <c:pt idx="9">
                  <c:v>17</c:v>
                </c:pt>
                <c:pt idx="10">
                  <c:v>19</c:v>
                </c:pt>
                <c:pt idx="11">
                  <c:v>19</c:v>
                </c:pt>
                <c:pt idx="12">
                  <c:v>41</c:v>
                </c:pt>
                <c:pt idx="13">
                  <c:v>51</c:v>
                </c:pt>
                <c:pt idx="14">
                  <c:v>36</c:v>
                </c:pt>
                <c:pt idx="15">
                  <c:v>16</c:v>
                </c:pt>
                <c:pt idx="16">
                  <c:v>16</c:v>
                </c:pt>
                <c:pt idx="17">
                  <c:v>15</c:v>
                </c:pt>
                <c:pt idx="18">
                  <c:v>18</c:v>
                </c:pt>
                <c:pt idx="19">
                  <c:v>22</c:v>
                </c:pt>
                <c:pt idx="20">
                  <c:v>30</c:v>
                </c:pt>
                <c:pt idx="21">
                  <c:v>20</c:v>
                </c:pt>
                <c:pt idx="22">
                  <c:v>14</c:v>
                </c:pt>
                <c:pt idx="23">
                  <c:v>15</c:v>
                </c:pt>
                <c:pt idx="24">
                  <c:v>12</c:v>
                </c:pt>
                <c:pt idx="25">
                  <c:v>18</c:v>
                </c:pt>
                <c:pt idx="26">
                  <c:v>33</c:v>
                </c:pt>
                <c:pt idx="27">
                  <c:v>33</c:v>
                </c:pt>
                <c:pt idx="28">
                  <c:v>22</c:v>
                </c:pt>
                <c:pt idx="29">
                  <c:v>22</c:v>
                </c:pt>
                <c:pt idx="3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F4-41E8-B14F-2D0562C7A9AD}"/>
            </c:ext>
          </c:extLst>
        </c:ser>
        <c:ser>
          <c:idx val="9"/>
          <c:order val="3"/>
          <c:tx>
            <c:strRef>
              <c:f>ENE!$N$6</c:f>
              <c:strCache>
                <c:ptCount val="1"/>
                <c:pt idx="0">
                  <c:v>Referidos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ENE!$B$10:$B$40</c:f>
              <c:numCache>
                <c:formatCode>dd</c:formatCode>
                <c:ptCount val="31"/>
                <c:pt idx="0">
                  <c:v>44927</c:v>
                </c:pt>
                <c:pt idx="1">
                  <c:v>44928</c:v>
                </c:pt>
                <c:pt idx="2">
                  <c:v>44929</c:v>
                </c:pt>
                <c:pt idx="3">
                  <c:v>44930</c:v>
                </c:pt>
                <c:pt idx="4">
                  <c:v>44931</c:v>
                </c:pt>
                <c:pt idx="5">
                  <c:v>44932</c:v>
                </c:pt>
                <c:pt idx="6">
                  <c:v>44933</c:v>
                </c:pt>
                <c:pt idx="7">
                  <c:v>44934</c:v>
                </c:pt>
                <c:pt idx="8">
                  <c:v>44935</c:v>
                </c:pt>
                <c:pt idx="9">
                  <c:v>44936</c:v>
                </c:pt>
                <c:pt idx="10">
                  <c:v>44937</c:v>
                </c:pt>
                <c:pt idx="11">
                  <c:v>44938</c:v>
                </c:pt>
                <c:pt idx="12">
                  <c:v>44939</c:v>
                </c:pt>
                <c:pt idx="13">
                  <c:v>44940</c:v>
                </c:pt>
                <c:pt idx="14">
                  <c:v>44941</c:v>
                </c:pt>
                <c:pt idx="15">
                  <c:v>44942</c:v>
                </c:pt>
                <c:pt idx="16">
                  <c:v>44943</c:v>
                </c:pt>
                <c:pt idx="17">
                  <c:v>44944</c:v>
                </c:pt>
                <c:pt idx="18">
                  <c:v>44945</c:v>
                </c:pt>
                <c:pt idx="19">
                  <c:v>44946</c:v>
                </c:pt>
                <c:pt idx="20">
                  <c:v>44947</c:v>
                </c:pt>
                <c:pt idx="21">
                  <c:v>44948</c:v>
                </c:pt>
                <c:pt idx="22">
                  <c:v>44949</c:v>
                </c:pt>
                <c:pt idx="23">
                  <c:v>44950</c:v>
                </c:pt>
                <c:pt idx="24">
                  <c:v>44951</c:v>
                </c:pt>
                <c:pt idx="25">
                  <c:v>44952</c:v>
                </c:pt>
                <c:pt idx="26">
                  <c:v>44953</c:v>
                </c:pt>
                <c:pt idx="27">
                  <c:v>44954</c:v>
                </c:pt>
                <c:pt idx="28">
                  <c:v>44955</c:v>
                </c:pt>
                <c:pt idx="29">
                  <c:v>44956</c:v>
                </c:pt>
                <c:pt idx="30">
                  <c:v>44957</c:v>
                </c:pt>
              </c:numCache>
            </c:numRef>
          </c:cat>
          <c:val>
            <c:numRef>
              <c:f>ENE!$N$10:$N$40</c:f>
              <c:numCache>
                <c:formatCode>0</c:formatCode>
                <c:ptCount val="31"/>
                <c:pt idx="0">
                  <c:v>93</c:v>
                </c:pt>
                <c:pt idx="1">
                  <c:v>31</c:v>
                </c:pt>
                <c:pt idx="2">
                  <c:v>20</c:v>
                </c:pt>
                <c:pt idx="3">
                  <c:v>13</c:v>
                </c:pt>
                <c:pt idx="4">
                  <c:v>16</c:v>
                </c:pt>
                <c:pt idx="5">
                  <c:v>12</c:v>
                </c:pt>
                <c:pt idx="6">
                  <c:v>13</c:v>
                </c:pt>
                <c:pt idx="7">
                  <c:v>8</c:v>
                </c:pt>
                <c:pt idx="8">
                  <c:v>8</c:v>
                </c:pt>
                <c:pt idx="9">
                  <c:v>7</c:v>
                </c:pt>
                <c:pt idx="10">
                  <c:v>7</c:v>
                </c:pt>
                <c:pt idx="11">
                  <c:v>11</c:v>
                </c:pt>
                <c:pt idx="12">
                  <c:v>38</c:v>
                </c:pt>
                <c:pt idx="13">
                  <c:v>41</c:v>
                </c:pt>
                <c:pt idx="14">
                  <c:v>29</c:v>
                </c:pt>
                <c:pt idx="15">
                  <c:v>9</c:v>
                </c:pt>
                <c:pt idx="16">
                  <c:v>6</c:v>
                </c:pt>
                <c:pt idx="17">
                  <c:v>5</c:v>
                </c:pt>
                <c:pt idx="18">
                  <c:v>11</c:v>
                </c:pt>
                <c:pt idx="19">
                  <c:v>24</c:v>
                </c:pt>
                <c:pt idx="20">
                  <c:v>27</c:v>
                </c:pt>
                <c:pt idx="21">
                  <c:v>14</c:v>
                </c:pt>
                <c:pt idx="22">
                  <c:v>6</c:v>
                </c:pt>
                <c:pt idx="23">
                  <c:v>1</c:v>
                </c:pt>
                <c:pt idx="24">
                  <c:v>2</c:v>
                </c:pt>
                <c:pt idx="25">
                  <c:v>7</c:v>
                </c:pt>
                <c:pt idx="26">
                  <c:v>21</c:v>
                </c:pt>
                <c:pt idx="27">
                  <c:v>22</c:v>
                </c:pt>
                <c:pt idx="28">
                  <c:v>12</c:v>
                </c:pt>
                <c:pt idx="29">
                  <c:v>3</c:v>
                </c:pt>
                <c:pt idx="3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F4-41E8-B14F-2D0562C7A9AD}"/>
            </c:ext>
          </c:extLst>
        </c:ser>
        <c:ser>
          <c:idx val="11"/>
          <c:order val="4"/>
          <c:tx>
            <c:strRef>
              <c:f>ENE!$P$6</c:f>
              <c:strCache>
                <c:ptCount val="1"/>
                <c:pt idx="0">
                  <c:v>Propietarios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ENE!$B$10:$B$40</c:f>
              <c:numCache>
                <c:formatCode>dd</c:formatCode>
                <c:ptCount val="31"/>
                <c:pt idx="0">
                  <c:v>44927</c:v>
                </c:pt>
                <c:pt idx="1">
                  <c:v>44928</c:v>
                </c:pt>
                <c:pt idx="2">
                  <c:v>44929</c:v>
                </c:pt>
                <c:pt idx="3">
                  <c:v>44930</c:v>
                </c:pt>
                <c:pt idx="4">
                  <c:v>44931</c:v>
                </c:pt>
                <c:pt idx="5">
                  <c:v>44932</c:v>
                </c:pt>
                <c:pt idx="6">
                  <c:v>44933</c:v>
                </c:pt>
                <c:pt idx="7">
                  <c:v>44934</c:v>
                </c:pt>
                <c:pt idx="8">
                  <c:v>44935</c:v>
                </c:pt>
                <c:pt idx="9">
                  <c:v>44936</c:v>
                </c:pt>
                <c:pt idx="10">
                  <c:v>44937</c:v>
                </c:pt>
                <c:pt idx="11">
                  <c:v>44938</c:v>
                </c:pt>
                <c:pt idx="12">
                  <c:v>44939</c:v>
                </c:pt>
                <c:pt idx="13">
                  <c:v>44940</c:v>
                </c:pt>
                <c:pt idx="14">
                  <c:v>44941</c:v>
                </c:pt>
                <c:pt idx="15">
                  <c:v>44942</c:v>
                </c:pt>
                <c:pt idx="16">
                  <c:v>44943</c:v>
                </c:pt>
                <c:pt idx="17">
                  <c:v>44944</c:v>
                </c:pt>
                <c:pt idx="18">
                  <c:v>44945</c:v>
                </c:pt>
                <c:pt idx="19">
                  <c:v>44946</c:v>
                </c:pt>
                <c:pt idx="20">
                  <c:v>44947</c:v>
                </c:pt>
                <c:pt idx="21">
                  <c:v>44948</c:v>
                </c:pt>
                <c:pt idx="22">
                  <c:v>44949</c:v>
                </c:pt>
                <c:pt idx="23">
                  <c:v>44950</c:v>
                </c:pt>
                <c:pt idx="24">
                  <c:v>44951</c:v>
                </c:pt>
                <c:pt idx="25">
                  <c:v>44952</c:v>
                </c:pt>
                <c:pt idx="26">
                  <c:v>44953</c:v>
                </c:pt>
                <c:pt idx="27">
                  <c:v>44954</c:v>
                </c:pt>
                <c:pt idx="28">
                  <c:v>44955</c:v>
                </c:pt>
                <c:pt idx="29">
                  <c:v>44956</c:v>
                </c:pt>
                <c:pt idx="30">
                  <c:v>44957</c:v>
                </c:pt>
              </c:numCache>
            </c:numRef>
          </c:cat>
          <c:val>
            <c:numRef>
              <c:f>ENE!$P$10:$P$40</c:f>
              <c:numCache>
                <c:formatCode>0</c:formatCode>
                <c:ptCount val="31"/>
                <c:pt idx="0">
                  <c:v>57</c:v>
                </c:pt>
                <c:pt idx="1">
                  <c:v>48</c:v>
                </c:pt>
                <c:pt idx="2">
                  <c:v>35</c:v>
                </c:pt>
                <c:pt idx="3">
                  <c:v>28</c:v>
                </c:pt>
                <c:pt idx="4">
                  <c:v>30</c:v>
                </c:pt>
                <c:pt idx="5">
                  <c:v>36</c:v>
                </c:pt>
                <c:pt idx="6">
                  <c:v>33</c:v>
                </c:pt>
                <c:pt idx="7">
                  <c:v>33</c:v>
                </c:pt>
                <c:pt idx="8">
                  <c:v>27</c:v>
                </c:pt>
                <c:pt idx="9">
                  <c:v>21</c:v>
                </c:pt>
                <c:pt idx="10">
                  <c:v>26</c:v>
                </c:pt>
                <c:pt idx="11">
                  <c:v>37</c:v>
                </c:pt>
                <c:pt idx="12">
                  <c:v>53</c:v>
                </c:pt>
                <c:pt idx="13">
                  <c:v>58</c:v>
                </c:pt>
                <c:pt idx="14">
                  <c:v>61</c:v>
                </c:pt>
                <c:pt idx="15">
                  <c:v>46</c:v>
                </c:pt>
                <c:pt idx="16">
                  <c:v>40</c:v>
                </c:pt>
                <c:pt idx="17">
                  <c:v>42</c:v>
                </c:pt>
                <c:pt idx="18">
                  <c:v>59</c:v>
                </c:pt>
                <c:pt idx="19">
                  <c:v>73</c:v>
                </c:pt>
                <c:pt idx="20">
                  <c:v>72</c:v>
                </c:pt>
                <c:pt idx="21">
                  <c:v>60</c:v>
                </c:pt>
                <c:pt idx="22">
                  <c:v>46</c:v>
                </c:pt>
                <c:pt idx="23">
                  <c:v>43</c:v>
                </c:pt>
                <c:pt idx="24">
                  <c:v>40</c:v>
                </c:pt>
                <c:pt idx="25">
                  <c:v>43</c:v>
                </c:pt>
                <c:pt idx="26">
                  <c:v>47</c:v>
                </c:pt>
                <c:pt idx="27">
                  <c:v>45</c:v>
                </c:pt>
                <c:pt idx="28">
                  <c:v>40</c:v>
                </c:pt>
                <c:pt idx="29">
                  <c:v>30</c:v>
                </c:pt>
                <c:pt idx="3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6F4-41E8-B14F-2D0562C7A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1"/>
        <c:overlap val="100"/>
        <c:axId val="879604164"/>
        <c:axId val="665159465"/>
      </c:barChart>
      <c:dateAx>
        <c:axId val="290829792"/>
        <c:scaling>
          <c:orientation val="minMax"/>
        </c:scaling>
        <c:delete val="1"/>
        <c:axPos val="b"/>
        <c:numFmt formatCode="dd" sourceLinked="1"/>
        <c:majorTickMark val="none"/>
        <c:minorTickMark val="none"/>
        <c:tickLblPos val="nextTo"/>
        <c:crossAx val="290830352"/>
        <c:crosses val="autoZero"/>
        <c:auto val="1"/>
        <c:lblOffset val="100"/>
        <c:baseTimeUnit val="days"/>
      </c:dateAx>
      <c:valAx>
        <c:axId val="290830352"/>
        <c:scaling>
          <c:orientation val="minMax"/>
          <c:max val="450"/>
          <c:min val="0"/>
        </c:scaling>
        <c:delete val="0"/>
        <c:axPos val="l"/>
        <c:majorGridlines>
          <c:spPr>
            <a:ln w="158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defRPr>
            </a:pPr>
            <a:endParaRPr lang="es-US"/>
          </a:p>
        </c:txPr>
        <c:crossAx val="290829792"/>
        <c:crosses val="autoZero"/>
        <c:crossBetween val="between"/>
      </c:valAx>
      <c:dateAx>
        <c:axId val="879604164"/>
        <c:scaling>
          <c:orientation val="minMax"/>
        </c:scaling>
        <c:delete val="1"/>
        <c:axPos val="b"/>
        <c:numFmt formatCode="dd" sourceLinked="0"/>
        <c:majorTickMark val="none"/>
        <c:minorTickMark val="none"/>
        <c:tickLblPos val="nextTo"/>
        <c:crossAx val="665159465"/>
        <c:crosses val="autoZero"/>
        <c:auto val="1"/>
        <c:lblOffset val="100"/>
        <c:baseTimeUnit val="days"/>
      </c:dateAx>
      <c:valAx>
        <c:axId val="665159465"/>
        <c:scaling>
          <c:orientation val="minMax"/>
          <c:max val="450"/>
        </c:scaling>
        <c:delete val="1"/>
        <c:axPos val="r"/>
        <c:numFmt formatCode="0" sourceLinked="1"/>
        <c:majorTickMark val="none"/>
        <c:minorTickMark val="none"/>
        <c:tickLblPos val="nextTo"/>
        <c:crossAx val="879604164"/>
        <c:crosses val="max"/>
        <c:crossBetween val="between"/>
      </c:valAx>
      <c:dTable>
        <c:showHorzBorder val="1"/>
        <c:showVertBorder val="1"/>
        <c:showOutline val="1"/>
        <c:showKeys val="1"/>
        <c:spPr>
          <a:noFill/>
          <a:ln w="3175" cap="flat" cmpd="sng" algn="ctr">
            <a:solidFill>
              <a:schemeClr val="tx1">
                <a:lumMod val="50000"/>
                <a:lumOff val="50000"/>
                <a:alpha val="73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defRPr>
            </a:pPr>
            <a:endParaRPr lang="es-US"/>
          </a:p>
        </c:txPr>
      </c:dTable>
      <c:spPr>
        <a:noFill/>
        <a:ln>
          <a:noFill/>
        </a:ln>
        <a:effectLst/>
      </c:spPr>
    </c:plotArea>
    <c:plotVisOnly val="0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sz="1000">
          <a:latin typeface="Verdana" panose="020B0604030504040204" pitchFamily="34" charset="0"/>
          <a:ea typeface="Verdana" panose="020B0604030504040204" pitchFamily="34" charset="0"/>
          <a:cs typeface="Verdana" panose="020B0604030504040204" pitchFamily="34" charset="0"/>
        </a:defRPr>
      </a:pPr>
      <a:endParaRPr lang="es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12095610962299"/>
          <c:y val="2.5472935006555501E-2"/>
          <c:w val="0.87681846280651099"/>
          <c:h val="0.756508709496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FEB!$R$5</c:f>
              <c:strCache>
                <c:ptCount val="1"/>
                <c:pt idx="0">
                  <c:v>Objetivos</c:v>
                </c:pt>
              </c:strCache>
            </c:strRef>
          </c:tx>
          <c:spPr>
            <a:solidFill>
              <a:schemeClr val="tx2">
                <a:lumMod val="40000"/>
                <a:lumOff val="60000"/>
                <a:alpha val="43000"/>
              </a:schemeClr>
            </a:solidFill>
            <a:ln>
              <a:solidFill>
                <a:schemeClr val="tx2">
                  <a:alpha val="58000"/>
                </a:schemeClr>
              </a:solidFill>
            </a:ln>
            <a:effectLst/>
          </c:spPr>
          <c:invertIfNegative val="0"/>
          <c:cat>
            <c:numRef>
              <c:f>FEB!$B$10:$B$37</c:f>
              <c:numCache>
                <c:formatCode>dd</c:formatCode>
                <c:ptCount val="28"/>
                <c:pt idx="0">
                  <c:v>44958</c:v>
                </c:pt>
                <c:pt idx="1">
                  <c:v>44959</c:v>
                </c:pt>
                <c:pt idx="2">
                  <c:v>44960</c:v>
                </c:pt>
                <c:pt idx="3">
                  <c:v>44961</c:v>
                </c:pt>
                <c:pt idx="4">
                  <c:v>44962</c:v>
                </c:pt>
                <c:pt idx="5">
                  <c:v>44963</c:v>
                </c:pt>
                <c:pt idx="6">
                  <c:v>44964</c:v>
                </c:pt>
                <c:pt idx="7">
                  <c:v>44965</c:v>
                </c:pt>
                <c:pt idx="8">
                  <c:v>44966</c:v>
                </c:pt>
                <c:pt idx="9">
                  <c:v>44967</c:v>
                </c:pt>
                <c:pt idx="10">
                  <c:v>44968</c:v>
                </c:pt>
                <c:pt idx="11">
                  <c:v>44969</c:v>
                </c:pt>
                <c:pt idx="12">
                  <c:v>44970</c:v>
                </c:pt>
                <c:pt idx="13">
                  <c:v>44971</c:v>
                </c:pt>
                <c:pt idx="14">
                  <c:v>44972</c:v>
                </c:pt>
                <c:pt idx="15">
                  <c:v>44973</c:v>
                </c:pt>
                <c:pt idx="16">
                  <c:v>44974</c:v>
                </c:pt>
                <c:pt idx="17">
                  <c:v>44975</c:v>
                </c:pt>
                <c:pt idx="18">
                  <c:v>44976</c:v>
                </c:pt>
                <c:pt idx="19">
                  <c:v>44977</c:v>
                </c:pt>
                <c:pt idx="20">
                  <c:v>44978</c:v>
                </c:pt>
                <c:pt idx="21">
                  <c:v>44979</c:v>
                </c:pt>
                <c:pt idx="22">
                  <c:v>44980</c:v>
                </c:pt>
                <c:pt idx="23">
                  <c:v>44981</c:v>
                </c:pt>
                <c:pt idx="24">
                  <c:v>44982</c:v>
                </c:pt>
                <c:pt idx="25">
                  <c:v>44983</c:v>
                </c:pt>
                <c:pt idx="26">
                  <c:v>44984</c:v>
                </c:pt>
                <c:pt idx="27">
                  <c:v>44985</c:v>
                </c:pt>
              </c:numCache>
            </c:numRef>
          </c:cat>
          <c:val>
            <c:numRef>
              <c:f>FEB!$G$10:$G$37</c:f>
              <c:numCache>
                <c:formatCode>#,##0</c:formatCode>
                <c:ptCount val="28"/>
                <c:pt idx="0">
                  <c:v>15.659481876644261</c:v>
                </c:pt>
                <c:pt idx="1">
                  <c:v>20.949254603916977</c:v>
                </c:pt>
                <c:pt idx="2">
                  <c:v>36.409105524700358</c:v>
                </c:pt>
                <c:pt idx="3">
                  <c:v>84.370845513007907</c:v>
                </c:pt>
                <c:pt idx="4">
                  <c:v>99.273878251973159</c:v>
                </c:pt>
                <c:pt idx="5">
                  <c:v>61.780320081847407</c:v>
                </c:pt>
                <c:pt idx="6">
                  <c:v>37.483352820812627</c:v>
                </c:pt>
                <c:pt idx="7">
                  <c:v>37.984489184449039</c:v>
                </c:pt>
                <c:pt idx="8">
                  <c:v>34.587898275358043</c:v>
                </c:pt>
                <c:pt idx="9">
                  <c:v>45.612898275358042</c:v>
                </c:pt>
                <c:pt idx="10">
                  <c:v>98.137145571470285</c:v>
                </c:pt>
                <c:pt idx="11">
                  <c:v>117.2916910260158</c:v>
                </c:pt>
                <c:pt idx="12">
                  <c:v>86.761761911721749</c:v>
                </c:pt>
                <c:pt idx="13">
                  <c:v>82.548922098801498</c:v>
                </c:pt>
                <c:pt idx="14">
                  <c:v>74.41937664425609</c:v>
                </c:pt>
                <c:pt idx="15">
                  <c:v>65.195889359836301</c:v>
                </c:pt>
                <c:pt idx="16">
                  <c:v>60.335994592224466</c:v>
                </c:pt>
                <c:pt idx="17">
                  <c:v>216.84738015200227</c:v>
                </c:pt>
                <c:pt idx="18">
                  <c:v>288.68641479099682</c:v>
                </c:pt>
                <c:pt idx="19">
                  <c:v>193.21859470914941</c:v>
                </c:pt>
                <c:pt idx="20">
                  <c:v>68.013281935106704</c:v>
                </c:pt>
                <c:pt idx="21">
                  <c:v>52.255327389652102</c:v>
                </c:pt>
                <c:pt idx="22">
                  <c:v>52.684489184449042</c:v>
                </c:pt>
                <c:pt idx="23">
                  <c:v>87.836009207833897</c:v>
                </c:pt>
                <c:pt idx="24">
                  <c:v>164.18527111955569</c:v>
                </c:pt>
                <c:pt idx="25">
                  <c:v>188.19702572347271</c:v>
                </c:pt>
                <c:pt idx="26">
                  <c:v>85.477678310435593</c:v>
                </c:pt>
                <c:pt idx="27">
                  <c:v>42.796221864951761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7F-4A34-A79B-5CEC616E16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290829792"/>
        <c:axId val="290830352"/>
      </c:barChart>
      <c:barChart>
        <c:barDir val="col"/>
        <c:grouping val="stacked"/>
        <c:varyColors val="0"/>
        <c:ser>
          <c:idx val="10"/>
          <c:order val="1"/>
          <c:tx>
            <c:strRef>
              <c:f>FEB!$O$6</c:f>
              <c:strCache>
                <c:ptCount val="1"/>
                <c:pt idx="0">
                  <c:v>Grupos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FEB!$B$10:$B$37</c:f>
              <c:numCache>
                <c:formatCode>dd</c:formatCode>
                <c:ptCount val="28"/>
                <c:pt idx="0">
                  <c:v>44958</c:v>
                </c:pt>
                <c:pt idx="1">
                  <c:v>44959</c:v>
                </c:pt>
                <c:pt idx="2">
                  <c:v>44960</c:v>
                </c:pt>
                <c:pt idx="3">
                  <c:v>44961</c:v>
                </c:pt>
                <c:pt idx="4">
                  <c:v>44962</c:v>
                </c:pt>
                <c:pt idx="5">
                  <c:v>44963</c:v>
                </c:pt>
                <c:pt idx="6">
                  <c:v>44964</c:v>
                </c:pt>
                <c:pt idx="7">
                  <c:v>44965</c:v>
                </c:pt>
                <c:pt idx="8">
                  <c:v>44966</c:v>
                </c:pt>
                <c:pt idx="9">
                  <c:v>44967</c:v>
                </c:pt>
                <c:pt idx="10">
                  <c:v>44968</c:v>
                </c:pt>
                <c:pt idx="11">
                  <c:v>44969</c:v>
                </c:pt>
                <c:pt idx="12">
                  <c:v>44970</c:v>
                </c:pt>
                <c:pt idx="13">
                  <c:v>44971</c:v>
                </c:pt>
                <c:pt idx="14">
                  <c:v>44972</c:v>
                </c:pt>
                <c:pt idx="15">
                  <c:v>44973</c:v>
                </c:pt>
                <c:pt idx="16">
                  <c:v>44974</c:v>
                </c:pt>
                <c:pt idx="17">
                  <c:v>44975</c:v>
                </c:pt>
                <c:pt idx="18">
                  <c:v>44976</c:v>
                </c:pt>
                <c:pt idx="19">
                  <c:v>44977</c:v>
                </c:pt>
                <c:pt idx="20">
                  <c:v>44978</c:v>
                </c:pt>
                <c:pt idx="21">
                  <c:v>44979</c:v>
                </c:pt>
                <c:pt idx="22">
                  <c:v>44980</c:v>
                </c:pt>
                <c:pt idx="23">
                  <c:v>44981</c:v>
                </c:pt>
                <c:pt idx="24">
                  <c:v>44982</c:v>
                </c:pt>
                <c:pt idx="25">
                  <c:v>44983</c:v>
                </c:pt>
                <c:pt idx="26">
                  <c:v>44984</c:v>
                </c:pt>
                <c:pt idx="27">
                  <c:v>44985</c:v>
                </c:pt>
              </c:numCache>
            </c:numRef>
          </c:cat>
          <c:val>
            <c:numRef>
              <c:f>FEB!$O$10:$O$37</c:f>
              <c:numCache>
                <c:formatCode>0</c:formatCode>
                <c:ptCount val="28"/>
                <c:pt idx="0">
                  <c:v>12</c:v>
                </c:pt>
                <c:pt idx="1">
                  <c:v>8</c:v>
                </c:pt>
                <c:pt idx="2">
                  <c:v>9</c:v>
                </c:pt>
                <c:pt idx="3">
                  <c:v>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</c:v>
                </c:pt>
                <c:pt idx="13">
                  <c:v>23</c:v>
                </c:pt>
                <c:pt idx="14">
                  <c:v>23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7F-4A34-A79B-5CEC616E16A4}"/>
            </c:ext>
          </c:extLst>
        </c:ser>
        <c:ser>
          <c:idx val="8"/>
          <c:order val="2"/>
          <c:tx>
            <c:strRef>
              <c:f>FEB!$M$6</c:f>
              <c:strCache>
                <c:ptCount val="1"/>
                <c:pt idx="0">
                  <c:v>Pagadores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FEB!$B$10:$B$37</c:f>
              <c:numCache>
                <c:formatCode>dd</c:formatCode>
                <c:ptCount val="28"/>
                <c:pt idx="0">
                  <c:v>44958</c:v>
                </c:pt>
                <c:pt idx="1">
                  <c:v>44959</c:v>
                </c:pt>
                <c:pt idx="2">
                  <c:v>44960</c:v>
                </c:pt>
                <c:pt idx="3">
                  <c:v>44961</c:v>
                </c:pt>
                <c:pt idx="4">
                  <c:v>44962</c:v>
                </c:pt>
                <c:pt idx="5">
                  <c:v>44963</c:v>
                </c:pt>
                <c:pt idx="6">
                  <c:v>44964</c:v>
                </c:pt>
                <c:pt idx="7">
                  <c:v>44965</c:v>
                </c:pt>
                <c:pt idx="8">
                  <c:v>44966</c:v>
                </c:pt>
                <c:pt idx="9">
                  <c:v>44967</c:v>
                </c:pt>
                <c:pt idx="10">
                  <c:v>44968</c:v>
                </c:pt>
                <c:pt idx="11">
                  <c:v>44969</c:v>
                </c:pt>
                <c:pt idx="12">
                  <c:v>44970</c:v>
                </c:pt>
                <c:pt idx="13">
                  <c:v>44971</c:v>
                </c:pt>
                <c:pt idx="14">
                  <c:v>44972</c:v>
                </c:pt>
                <c:pt idx="15">
                  <c:v>44973</c:v>
                </c:pt>
                <c:pt idx="16">
                  <c:v>44974</c:v>
                </c:pt>
                <c:pt idx="17">
                  <c:v>44975</c:v>
                </c:pt>
                <c:pt idx="18">
                  <c:v>44976</c:v>
                </c:pt>
                <c:pt idx="19">
                  <c:v>44977</c:v>
                </c:pt>
                <c:pt idx="20">
                  <c:v>44978</c:v>
                </c:pt>
                <c:pt idx="21">
                  <c:v>44979</c:v>
                </c:pt>
                <c:pt idx="22">
                  <c:v>44980</c:v>
                </c:pt>
                <c:pt idx="23">
                  <c:v>44981</c:v>
                </c:pt>
                <c:pt idx="24">
                  <c:v>44982</c:v>
                </c:pt>
                <c:pt idx="25">
                  <c:v>44983</c:v>
                </c:pt>
                <c:pt idx="26">
                  <c:v>44984</c:v>
                </c:pt>
                <c:pt idx="27">
                  <c:v>44985</c:v>
                </c:pt>
              </c:numCache>
            </c:numRef>
          </c:cat>
          <c:val>
            <c:numRef>
              <c:f>FEB!$M$10:$M$37</c:f>
              <c:numCache>
                <c:formatCode>0</c:formatCode>
                <c:ptCount val="28"/>
                <c:pt idx="0">
                  <c:v>29</c:v>
                </c:pt>
                <c:pt idx="1">
                  <c:v>35</c:v>
                </c:pt>
                <c:pt idx="2">
                  <c:v>66</c:v>
                </c:pt>
                <c:pt idx="3">
                  <c:v>74</c:v>
                </c:pt>
                <c:pt idx="4">
                  <c:v>54</c:v>
                </c:pt>
                <c:pt idx="5">
                  <c:v>32</c:v>
                </c:pt>
                <c:pt idx="6">
                  <c:v>35</c:v>
                </c:pt>
                <c:pt idx="7">
                  <c:v>29</c:v>
                </c:pt>
                <c:pt idx="8">
                  <c:v>38</c:v>
                </c:pt>
                <c:pt idx="9">
                  <c:v>59</c:v>
                </c:pt>
                <c:pt idx="10">
                  <c:v>54</c:v>
                </c:pt>
                <c:pt idx="11">
                  <c:v>42</c:v>
                </c:pt>
                <c:pt idx="12">
                  <c:v>40</c:v>
                </c:pt>
                <c:pt idx="13">
                  <c:v>42</c:v>
                </c:pt>
                <c:pt idx="14">
                  <c:v>45</c:v>
                </c:pt>
                <c:pt idx="15">
                  <c:v>37</c:v>
                </c:pt>
                <c:pt idx="16">
                  <c:v>80</c:v>
                </c:pt>
                <c:pt idx="17">
                  <c:v>116</c:v>
                </c:pt>
                <c:pt idx="18">
                  <c:v>78</c:v>
                </c:pt>
                <c:pt idx="19">
                  <c:v>41</c:v>
                </c:pt>
                <c:pt idx="20">
                  <c:v>37</c:v>
                </c:pt>
                <c:pt idx="21">
                  <c:v>36</c:v>
                </c:pt>
                <c:pt idx="22">
                  <c:v>42</c:v>
                </c:pt>
                <c:pt idx="23">
                  <c:v>76</c:v>
                </c:pt>
                <c:pt idx="24">
                  <c:v>81</c:v>
                </c:pt>
                <c:pt idx="25">
                  <c:v>41</c:v>
                </c:pt>
                <c:pt idx="26">
                  <c:v>25</c:v>
                </c:pt>
                <c:pt idx="27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7F-4A34-A79B-5CEC616E16A4}"/>
            </c:ext>
          </c:extLst>
        </c:ser>
        <c:ser>
          <c:idx val="9"/>
          <c:order val="3"/>
          <c:tx>
            <c:strRef>
              <c:f>FEB!$N$6</c:f>
              <c:strCache>
                <c:ptCount val="1"/>
                <c:pt idx="0">
                  <c:v>Referidos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FEB!$B$10:$B$37</c:f>
              <c:numCache>
                <c:formatCode>dd</c:formatCode>
                <c:ptCount val="28"/>
                <c:pt idx="0">
                  <c:v>44958</c:v>
                </c:pt>
                <c:pt idx="1">
                  <c:v>44959</c:v>
                </c:pt>
                <c:pt idx="2">
                  <c:v>44960</c:v>
                </c:pt>
                <c:pt idx="3">
                  <c:v>44961</c:v>
                </c:pt>
                <c:pt idx="4">
                  <c:v>44962</c:v>
                </c:pt>
                <c:pt idx="5">
                  <c:v>44963</c:v>
                </c:pt>
                <c:pt idx="6">
                  <c:v>44964</c:v>
                </c:pt>
                <c:pt idx="7">
                  <c:v>44965</c:v>
                </c:pt>
                <c:pt idx="8">
                  <c:v>44966</c:v>
                </c:pt>
                <c:pt idx="9">
                  <c:v>44967</c:v>
                </c:pt>
                <c:pt idx="10">
                  <c:v>44968</c:v>
                </c:pt>
                <c:pt idx="11">
                  <c:v>44969</c:v>
                </c:pt>
                <c:pt idx="12">
                  <c:v>44970</c:v>
                </c:pt>
                <c:pt idx="13">
                  <c:v>44971</c:v>
                </c:pt>
                <c:pt idx="14">
                  <c:v>44972</c:v>
                </c:pt>
                <c:pt idx="15">
                  <c:v>44973</c:v>
                </c:pt>
                <c:pt idx="16">
                  <c:v>44974</c:v>
                </c:pt>
                <c:pt idx="17">
                  <c:v>44975</c:v>
                </c:pt>
                <c:pt idx="18">
                  <c:v>44976</c:v>
                </c:pt>
                <c:pt idx="19">
                  <c:v>44977</c:v>
                </c:pt>
                <c:pt idx="20">
                  <c:v>44978</c:v>
                </c:pt>
                <c:pt idx="21">
                  <c:v>44979</c:v>
                </c:pt>
                <c:pt idx="22">
                  <c:v>44980</c:v>
                </c:pt>
                <c:pt idx="23">
                  <c:v>44981</c:v>
                </c:pt>
                <c:pt idx="24">
                  <c:v>44982</c:v>
                </c:pt>
                <c:pt idx="25">
                  <c:v>44983</c:v>
                </c:pt>
                <c:pt idx="26">
                  <c:v>44984</c:v>
                </c:pt>
                <c:pt idx="27">
                  <c:v>44985</c:v>
                </c:pt>
              </c:numCache>
            </c:numRef>
          </c:cat>
          <c:val>
            <c:numRef>
              <c:f>FEB!$N$10:$N$37</c:f>
              <c:numCache>
                <c:formatCode>0</c:formatCode>
                <c:ptCount val="28"/>
                <c:pt idx="0">
                  <c:v>7</c:v>
                </c:pt>
                <c:pt idx="1">
                  <c:v>12</c:v>
                </c:pt>
                <c:pt idx="2">
                  <c:v>23</c:v>
                </c:pt>
                <c:pt idx="3">
                  <c:v>28</c:v>
                </c:pt>
                <c:pt idx="4">
                  <c:v>15</c:v>
                </c:pt>
                <c:pt idx="5">
                  <c:v>9</c:v>
                </c:pt>
                <c:pt idx="6">
                  <c:v>8</c:v>
                </c:pt>
                <c:pt idx="7">
                  <c:v>10</c:v>
                </c:pt>
                <c:pt idx="8">
                  <c:v>13</c:v>
                </c:pt>
                <c:pt idx="9">
                  <c:v>27</c:v>
                </c:pt>
                <c:pt idx="10">
                  <c:v>25</c:v>
                </c:pt>
                <c:pt idx="11">
                  <c:v>17</c:v>
                </c:pt>
                <c:pt idx="12">
                  <c:v>15</c:v>
                </c:pt>
                <c:pt idx="13">
                  <c:v>16</c:v>
                </c:pt>
                <c:pt idx="14">
                  <c:v>18</c:v>
                </c:pt>
                <c:pt idx="15">
                  <c:v>22</c:v>
                </c:pt>
                <c:pt idx="16">
                  <c:v>60</c:v>
                </c:pt>
                <c:pt idx="17">
                  <c:v>71</c:v>
                </c:pt>
                <c:pt idx="18">
                  <c:v>57</c:v>
                </c:pt>
                <c:pt idx="19">
                  <c:v>24</c:v>
                </c:pt>
                <c:pt idx="20">
                  <c:v>19</c:v>
                </c:pt>
                <c:pt idx="21">
                  <c:v>25</c:v>
                </c:pt>
                <c:pt idx="22">
                  <c:v>38</c:v>
                </c:pt>
                <c:pt idx="23">
                  <c:v>53</c:v>
                </c:pt>
                <c:pt idx="24">
                  <c:v>50</c:v>
                </c:pt>
                <c:pt idx="25">
                  <c:v>22</c:v>
                </c:pt>
                <c:pt idx="26">
                  <c:v>7</c:v>
                </c:pt>
                <c:pt idx="2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7F-4A34-A79B-5CEC616E16A4}"/>
            </c:ext>
          </c:extLst>
        </c:ser>
        <c:ser>
          <c:idx val="11"/>
          <c:order val="4"/>
          <c:tx>
            <c:strRef>
              <c:f>FEB!$P$6</c:f>
              <c:strCache>
                <c:ptCount val="1"/>
                <c:pt idx="0">
                  <c:v>Propietarios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FEB!$B$10:$B$37</c:f>
              <c:numCache>
                <c:formatCode>dd</c:formatCode>
                <c:ptCount val="28"/>
                <c:pt idx="0">
                  <c:v>44958</c:v>
                </c:pt>
                <c:pt idx="1">
                  <c:v>44959</c:v>
                </c:pt>
                <c:pt idx="2">
                  <c:v>44960</c:v>
                </c:pt>
                <c:pt idx="3">
                  <c:v>44961</c:v>
                </c:pt>
                <c:pt idx="4">
                  <c:v>44962</c:v>
                </c:pt>
                <c:pt idx="5">
                  <c:v>44963</c:v>
                </c:pt>
                <c:pt idx="6">
                  <c:v>44964</c:v>
                </c:pt>
                <c:pt idx="7">
                  <c:v>44965</c:v>
                </c:pt>
                <c:pt idx="8">
                  <c:v>44966</c:v>
                </c:pt>
                <c:pt idx="9">
                  <c:v>44967</c:v>
                </c:pt>
                <c:pt idx="10">
                  <c:v>44968</c:v>
                </c:pt>
                <c:pt idx="11">
                  <c:v>44969</c:v>
                </c:pt>
                <c:pt idx="12">
                  <c:v>44970</c:v>
                </c:pt>
                <c:pt idx="13">
                  <c:v>44971</c:v>
                </c:pt>
                <c:pt idx="14">
                  <c:v>44972</c:v>
                </c:pt>
                <c:pt idx="15">
                  <c:v>44973</c:v>
                </c:pt>
                <c:pt idx="16">
                  <c:v>44974</c:v>
                </c:pt>
                <c:pt idx="17">
                  <c:v>44975</c:v>
                </c:pt>
                <c:pt idx="18">
                  <c:v>44976</c:v>
                </c:pt>
                <c:pt idx="19">
                  <c:v>44977</c:v>
                </c:pt>
                <c:pt idx="20">
                  <c:v>44978</c:v>
                </c:pt>
                <c:pt idx="21">
                  <c:v>44979</c:v>
                </c:pt>
                <c:pt idx="22">
                  <c:v>44980</c:v>
                </c:pt>
                <c:pt idx="23">
                  <c:v>44981</c:v>
                </c:pt>
                <c:pt idx="24">
                  <c:v>44982</c:v>
                </c:pt>
                <c:pt idx="25">
                  <c:v>44983</c:v>
                </c:pt>
                <c:pt idx="26">
                  <c:v>44984</c:v>
                </c:pt>
                <c:pt idx="27">
                  <c:v>44985</c:v>
                </c:pt>
              </c:numCache>
            </c:numRef>
          </c:cat>
          <c:val>
            <c:numRef>
              <c:f>FEB!$P$10:$P$37</c:f>
              <c:numCache>
                <c:formatCode>0</c:formatCode>
                <c:ptCount val="28"/>
                <c:pt idx="0">
                  <c:v>29</c:v>
                </c:pt>
                <c:pt idx="1">
                  <c:v>34</c:v>
                </c:pt>
                <c:pt idx="2">
                  <c:v>37</c:v>
                </c:pt>
                <c:pt idx="3">
                  <c:v>39</c:v>
                </c:pt>
                <c:pt idx="4">
                  <c:v>34</c:v>
                </c:pt>
                <c:pt idx="5">
                  <c:v>34</c:v>
                </c:pt>
                <c:pt idx="6">
                  <c:v>34</c:v>
                </c:pt>
                <c:pt idx="7">
                  <c:v>36</c:v>
                </c:pt>
                <c:pt idx="8">
                  <c:v>41</c:v>
                </c:pt>
                <c:pt idx="9">
                  <c:v>49</c:v>
                </c:pt>
                <c:pt idx="10">
                  <c:v>48</c:v>
                </c:pt>
                <c:pt idx="11">
                  <c:v>40</c:v>
                </c:pt>
                <c:pt idx="12">
                  <c:v>40</c:v>
                </c:pt>
                <c:pt idx="13">
                  <c:v>39</c:v>
                </c:pt>
                <c:pt idx="14">
                  <c:v>40</c:v>
                </c:pt>
                <c:pt idx="15">
                  <c:v>51</c:v>
                </c:pt>
                <c:pt idx="16">
                  <c:v>65</c:v>
                </c:pt>
                <c:pt idx="17">
                  <c:v>67</c:v>
                </c:pt>
                <c:pt idx="18">
                  <c:v>59</c:v>
                </c:pt>
                <c:pt idx="19">
                  <c:v>47</c:v>
                </c:pt>
                <c:pt idx="20">
                  <c:v>49</c:v>
                </c:pt>
                <c:pt idx="21">
                  <c:v>49</c:v>
                </c:pt>
                <c:pt idx="22">
                  <c:v>52</c:v>
                </c:pt>
                <c:pt idx="23">
                  <c:v>54</c:v>
                </c:pt>
                <c:pt idx="24">
                  <c:v>59</c:v>
                </c:pt>
                <c:pt idx="25">
                  <c:v>58</c:v>
                </c:pt>
                <c:pt idx="26">
                  <c:v>43</c:v>
                </c:pt>
                <c:pt idx="27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7F-4A34-A79B-5CEC616E16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1"/>
        <c:overlap val="100"/>
        <c:axId val="879604164"/>
        <c:axId val="665159465"/>
      </c:barChart>
      <c:dateAx>
        <c:axId val="290829792"/>
        <c:scaling>
          <c:orientation val="minMax"/>
        </c:scaling>
        <c:delete val="1"/>
        <c:axPos val="b"/>
        <c:numFmt formatCode="dd" sourceLinked="1"/>
        <c:majorTickMark val="none"/>
        <c:minorTickMark val="none"/>
        <c:tickLblPos val="nextTo"/>
        <c:crossAx val="290830352"/>
        <c:crosses val="autoZero"/>
        <c:auto val="1"/>
        <c:lblOffset val="100"/>
        <c:baseTimeUnit val="days"/>
      </c:dateAx>
      <c:valAx>
        <c:axId val="290830352"/>
        <c:scaling>
          <c:orientation val="minMax"/>
          <c:max val="450"/>
          <c:min val="0"/>
        </c:scaling>
        <c:delete val="0"/>
        <c:axPos val="l"/>
        <c:majorGridlines>
          <c:spPr>
            <a:ln w="158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defRPr>
            </a:pPr>
            <a:endParaRPr lang="es-US"/>
          </a:p>
        </c:txPr>
        <c:crossAx val="290829792"/>
        <c:crosses val="autoZero"/>
        <c:crossBetween val="between"/>
      </c:valAx>
      <c:dateAx>
        <c:axId val="879604164"/>
        <c:scaling>
          <c:orientation val="minMax"/>
        </c:scaling>
        <c:delete val="1"/>
        <c:axPos val="b"/>
        <c:numFmt formatCode="dd" sourceLinked="0"/>
        <c:majorTickMark val="none"/>
        <c:minorTickMark val="none"/>
        <c:tickLblPos val="nextTo"/>
        <c:crossAx val="665159465"/>
        <c:crosses val="autoZero"/>
        <c:auto val="1"/>
        <c:lblOffset val="100"/>
        <c:baseTimeUnit val="days"/>
      </c:dateAx>
      <c:valAx>
        <c:axId val="665159465"/>
        <c:scaling>
          <c:orientation val="minMax"/>
          <c:max val="450"/>
        </c:scaling>
        <c:delete val="1"/>
        <c:axPos val="r"/>
        <c:numFmt formatCode="0" sourceLinked="1"/>
        <c:majorTickMark val="none"/>
        <c:minorTickMark val="none"/>
        <c:tickLblPos val="nextTo"/>
        <c:crossAx val="879604164"/>
        <c:crosses val="max"/>
        <c:crossBetween val="between"/>
      </c:valAx>
      <c:dTable>
        <c:showHorzBorder val="1"/>
        <c:showVertBorder val="1"/>
        <c:showOutline val="1"/>
        <c:showKeys val="1"/>
        <c:spPr>
          <a:noFill/>
          <a:ln w="3175" cap="flat" cmpd="sng" algn="ctr">
            <a:solidFill>
              <a:schemeClr val="tx1">
                <a:lumMod val="50000"/>
                <a:lumOff val="50000"/>
                <a:alpha val="73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defRPr>
            </a:pPr>
            <a:endParaRPr lang="es-US"/>
          </a:p>
        </c:txPr>
      </c:dTable>
      <c:spPr>
        <a:noFill/>
        <a:ln>
          <a:noFill/>
        </a:ln>
        <a:effectLst/>
      </c:spPr>
    </c:plotArea>
    <c:plotVisOnly val="0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sz="1000">
          <a:latin typeface="Verdana" panose="020B0604030504040204" pitchFamily="34" charset="0"/>
          <a:ea typeface="Verdana" panose="020B0604030504040204" pitchFamily="34" charset="0"/>
          <a:cs typeface="Verdana" panose="020B0604030504040204" pitchFamily="34" charset="0"/>
        </a:defRPr>
      </a:pPr>
      <a:endParaRPr lang="es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12095610962299"/>
          <c:y val="2.5472935006555501E-2"/>
          <c:w val="0.87681846280651099"/>
          <c:h val="0.756508709496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MAR!$R$5</c:f>
              <c:strCache>
                <c:ptCount val="1"/>
                <c:pt idx="0">
                  <c:v>Objetivos</c:v>
                </c:pt>
              </c:strCache>
            </c:strRef>
          </c:tx>
          <c:spPr>
            <a:solidFill>
              <a:schemeClr val="tx2">
                <a:lumMod val="40000"/>
                <a:lumOff val="60000"/>
                <a:alpha val="43000"/>
              </a:schemeClr>
            </a:solidFill>
            <a:ln>
              <a:solidFill>
                <a:schemeClr val="tx2">
                  <a:alpha val="58000"/>
                </a:schemeClr>
              </a:solidFill>
            </a:ln>
            <a:effectLst/>
          </c:spPr>
          <c:invertIfNegative val="0"/>
          <c:cat>
            <c:numRef>
              <c:f>MAR!$B$10:$B$40</c:f>
              <c:numCache>
                <c:formatCode>dd</c:formatCode>
                <c:ptCount val="31"/>
                <c:pt idx="0">
                  <c:v>44986</c:v>
                </c:pt>
                <c:pt idx="1">
                  <c:v>44987</c:v>
                </c:pt>
                <c:pt idx="2">
                  <c:v>44988</c:v>
                </c:pt>
                <c:pt idx="3">
                  <c:v>44989</c:v>
                </c:pt>
                <c:pt idx="4">
                  <c:v>44990</c:v>
                </c:pt>
                <c:pt idx="5">
                  <c:v>44991</c:v>
                </c:pt>
                <c:pt idx="6">
                  <c:v>44992</c:v>
                </c:pt>
                <c:pt idx="7">
                  <c:v>44993</c:v>
                </c:pt>
                <c:pt idx="8">
                  <c:v>44994</c:v>
                </c:pt>
                <c:pt idx="9">
                  <c:v>44995</c:v>
                </c:pt>
                <c:pt idx="10">
                  <c:v>44996</c:v>
                </c:pt>
                <c:pt idx="11">
                  <c:v>44997</c:v>
                </c:pt>
                <c:pt idx="12">
                  <c:v>44998</c:v>
                </c:pt>
                <c:pt idx="13">
                  <c:v>44999</c:v>
                </c:pt>
                <c:pt idx="14">
                  <c:v>45000</c:v>
                </c:pt>
                <c:pt idx="15">
                  <c:v>45001</c:v>
                </c:pt>
                <c:pt idx="16">
                  <c:v>45002</c:v>
                </c:pt>
                <c:pt idx="17">
                  <c:v>45003</c:v>
                </c:pt>
                <c:pt idx="18">
                  <c:v>45004</c:v>
                </c:pt>
                <c:pt idx="19">
                  <c:v>45005</c:v>
                </c:pt>
                <c:pt idx="20">
                  <c:v>45006</c:v>
                </c:pt>
                <c:pt idx="21">
                  <c:v>45007</c:v>
                </c:pt>
                <c:pt idx="22">
                  <c:v>45008</c:v>
                </c:pt>
                <c:pt idx="23">
                  <c:v>45009</c:v>
                </c:pt>
                <c:pt idx="24">
                  <c:v>45010</c:v>
                </c:pt>
                <c:pt idx="25">
                  <c:v>45011</c:v>
                </c:pt>
                <c:pt idx="26">
                  <c:v>45012</c:v>
                </c:pt>
                <c:pt idx="27">
                  <c:v>45013</c:v>
                </c:pt>
                <c:pt idx="28">
                  <c:v>45014</c:v>
                </c:pt>
                <c:pt idx="29">
                  <c:v>45015</c:v>
                </c:pt>
                <c:pt idx="30">
                  <c:v>45016</c:v>
                </c:pt>
              </c:numCache>
            </c:numRef>
          </c:cat>
          <c:val>
            <c:numRef>
              <c:f>MAR!$G$10:$G$40</c:f>
              <c:numCache>
                <c:formatCode>#,##0</c:formatCode>
                <c:ptCount val="31"/>
                <c:pt idx="0">
                  <c:v>44.317663872803593</c:v>
                </c:pt>
                <c:pt idx="1">
                  <c:v>49.630816788180084</c:v>
                </c:pt>
                <c:pt idx="2">
                  <c:v>76.232553748173288</c:v>
                </c:pt>
                <c:pt idx="3">
                  <c:v>190.5996317723862</c:v>
                </c:pt>
                <c:pt idx="4">
                  <c:v>301.371037011797</c:v>
                </c:pt>
                <c:pt idx="5">
                  <c:v>311.61435584904348</c:v>
                </c:pt>
                <c:pt idx="6">
                  <c:v>302.88978074630438</c:v>
                </c:pt>
                <c:pt idx="7">
                  <c:v>257.82606220858816</c:v>
                </c:pt>
                <c:pt idx="8">
                  <c:v>245.55317617189459</c:v>
                </c:pt>
                <c:pt idx="9">
                  <c:v>276.28752136551691</c:v>
                </c:pt>
                <c:pt idx="10">
                  <c:v>354.00232404429352</c:v>
                </c:pt>
                <c:pt idx="11">
                  <c:v>418.46995560734194</c:v>
                </c:pt>
                <c:pt idx="12">
                  <c:v>416.87435600393593</c:v>
                </c:pt>
                <c:pt idx="13">
                  <c:v>420.97541873020612</c:v>
                </c:pt>
                <c:pt idx="14">
                  <c:v>390.30601751695372</c:v>
                </c:pt>
                <c:pt idx="15">
                  <c:v>375.19852157979381</c:v>
                </c:pt>
                <c:pt idx="16">
                  <c:v>380.24099333288098</c:v>
                </c:pt>
                <c:pt idx="17">
                  <c:v>420.5828570407474</c:v>
                </c:pt>
                <c:pt idx="18">
                  <c:v>421.31052145207235</c:v>
                </c:pt>
                <c:pt idx="19">
                  <c:v>355.3267200646161</c:v>
                </c:pt>
                <c:pt idx="20">
                  <c:v>295.28982042623261</c:v>
                </c:pt>
                <c:pt idx="21">
                  <c:v>281.17809615258852</c:v>
                </c:pt>
                <c:pt idx="22">
                  <c:v>237.5650810381162</c:v>
                </c:pt>
                <c:pt idx="23">
                  <c:v>274.84305958980866</c:v>
                </c:pt>
                <c:pt idx="24">
                  <c:v>352.56925173632078</c:v>
                </c:pt>
                <c:pt idx="25">
                  <c:v>342.8608168585958</c:v>
                </c:pt>
                <c:pt idx="26">
                  <c:v>197.60024837949149</c:v>
                </c:pt>
                <c:pt idx="27">
                  <c:v>113.8112299010029</c:v>
                </c:pt>
                <c:pt idx="28">
                  <c:v>100.9620539982056</c:v>
                </c:pt>
                <c:pt idx="29">
                  <c:v>99.039359106503895</c:v>
                </c:pt>
                <c:pt idx="30">
                  <c:v>125.12069790560511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87-4D50-9083-127D9B7DB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290829792"/>
        <c:axId val="290830352"/>
      </c:barChart>
      <c:barChart>
        <c:barDir val="col"/>
        <c:grouping val="stacked"/>
        <c:varyColors val="0"/>
        <c:ser>
          <c:idx val="10"/>
          <c:order val="1"/>
          <c:tx>
            <c:strRef>
              <c:f>MAR!$O$6</c:f>
              <c:strCache>
                <c:ptCount val="1"/>
                <c:pt idx="0">
                  <c:v>Grupos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MAR!$B$10:$B$40</c:f>
              <c:numCache>
                <c:formatCode>dd</c:formatCode>
                <c:ptCount val="31"/>
                <c:pt idx="0">
                  <c:v>44986</c:v>
                </c:pt>
                <c:pt idx="1">
                  <c:v>44987</c:v>
                </c:pt>
                <c:pt idx="2">
                  <c:v>44988</c:v>
                </c:pt>
                <c:pt idx="3">
                  <c:v>44989</c:v>
                </c:pt>
                <c:pt idx="4">
                  <c:v>44990</c:v>
                </c:pt>
                <c:pt idx="5">
                  <c:v>44991</c:v>
                </c:pt>
                <c:pt idx="6">
                  <c:v>44992</c:v>
                </c:pt>
                <c:pt idx="7">
                  <c:v>44993</c:v>
                </c:pt>
                <c:pt idx="8">
                  <c:v>44994</c:v>
                </c:pt>
                <c:pt idx="9">
                  <c:v>44995</c:v>
                </c:pt>
                <c:pt idx="10">
                  <c:v>44996</c:v>
                </c:pt>
                <c:pt idx="11">
                  <c:v>44997</c:v>
                </c:pt>
                <c:pt idx="12">
                  <c:v>44998</c:v>
                </c:pt>
                <c:pt idx="13">
                  <c:v>44999</c:v>
                </c:pt>
                <c:pt idx="14">
                  <c:v>45000</c:v>
                </c:pt>
                <c:pt idx="15">
                  <c:v>45001</c:v>
                </c:pt>
                <c:pt idx="16">
                  <c:v>45002</c:v>
                </c:pt>
                <c:pt idx="17">
                  <c:v>45003</c:v>
                </c:pt>
                <c:pt idx="18">
                  <c:v>45004</c:v>
                </c:pt>
                <c:pt idx="19">
                  <c:v>45005</c:v>
                </c:pt>
                <c:pt idx="20">
                  <c:v>45006</c:v>
                </c:pt>
                <c:pt idx="21">
                  <c:v>45007</c:v>
                </c:pt>
                <c:pt idx="22">
                  <c:v>45008</c:v>
                </c:pt>
                <c:pt idx="23">
                  <c:v>45009</c:v>
                </c:pt>
                <c:pt idx="24">
                  <c:v>45010</c:v>
                </c:pt>
                <c:pt idx="25">
                  <c:v>45011</c:v>
                </c:pt>
                <c:pt idx="26">
                  <c:v>45012</c:v>
                </c:pt>
                <c:pt idx="27">
                  <c:v>45013</c:v>
                </c:pt>
                <c:pt idx="28">
                  <c:v>45014</c:v>
                </c:pt>
                <c:pt idx="29">
                  <c:v>45015</c:v>
                </c:pt>
                <c:pt idx="30">
                  <c:v>45016</c:v>
                </c:pt>
              </c:numCache>
            </c:numRef>
          </c:cat>
          <c:val>
            <c:numRef>
              <c:f>MAR!$O$10:$O$40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</c:v>
                </c:pt>
                <c:pt idx="8">
                  <c:v>1</c:v>
                </c:pt>
                <c:pt idx="9">
                  <c:v>12</c:v>
                </c:pt>
                <c:pt idx="10">
                  <c:v>33</c:v>
                </c:pt>
                <c:pt idx="11">
                  <c:v>43</c:v>
                </c:pt>
                <c:pt idx="12">
                  <c:v>42</c:v>
                </c:pt>
                <c:pt idx="13">
                  <c:v>37</c:v>
                </c:pt>
                <c:pt idx="14">
                  <c:v>20</c:v>
                </c:pt>
                <c:pt idx="15">
                  <c:v>14</c:v>
                </c:pt>
                <c:pt idx="16">
                  <c:v>10</c:v>
                </c:pt>
                <c:pt idx="17">
                  <c:v>4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1</c:v>
                </c:pt>
                <c:pt idx="22">
                  <c:v>2</c:v>
                </c:pt>
                <c:pt idx="23">
                  <c:v>4</c:v>
                </c:pt>
                <c:pt idx="24">
                  <c:v>3</c:v>
                </c:pt>
                <c:pt idx="25">
                  <c:v>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87-4D50-9083-127D9B7DBD72}"/>
            </c:ext>
          </c:extLst>
        </c:ser>
        <c:ser>
          <c:idx val="8"/>
          <c:order val="2"/>
          <c:tx>
            <c:strRef>
              <c:f>MAR!$M$6</c:f>
              <c:strCache>
                <c:ptCount val="1"/>
                <c:pt idx="0">
                  <c:v>Pagadores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MAR!$B$10:$B$40</c:f>
              <c:numCache>
                <c:formatCode>dd</c:formatCode>
                <c:ptCount val="31"/>
                <c:pt idx="0">
                  <c:v>44986</c:v>
                </c:pt>
                <c:pt idx="1">
                  <c:v>44987</c:v>
                </c:pt>
                <c:pt idx="2">
                  <c:v>44988</c:v>
                </c:pt>
                <c:pt idx="3">
                  <c:v>44989</c:v>
                </c:pt>
                <c:pt idx="4">
                  <c:v>44990</c:v>
                </c:pt>
                <c:pt idx="5">
                  <c:v>44991</c:v>
                </c:pt>
                <c:pt idx="6">
                  <c:v>44992</c:v>
                </c:pt>
                <c:pt idx="7">
                  <c:v>44993</c:v>
                </c:pt>
                <c:pt idx="8">
                  <c:v>44994</c:v>
                </c:pt>
                <c:pt idx="9">
                  <c:v>44995</c:v>
                </c:pt>
                <c:pt idx="10">
                  <c:v>44996</c:v>
                </c:pt>
                <c:pt idx="11">
                  <c:v>44997</c:v>
                </c:pt>
                <c:pt idx="12">
                  <c:v>44998</c:v>
                </c:pt>
                <c:pt idx="13">
                  <c:v>44999</c:v>
                </c:pt>
                <c:pt idx="14">
                  <c:v>45000</c:v>
                </c:pt>
                <c:pt idx="15">
                  <c:v>45001</c:v>
                </c:pt>
                <c:pt idx="16">
                  <c:v>45002</c:v>
                </c:pt>
                <c:pt idx="17">
                  <c:v>45003</c:v>
                </c:pt>
                <c:pt idx="18">
                  <c:v>45004</c:v>
                </c:pt>
                <c:pt idx="19">
                  <c:v>45005</c:v>
                </c:pt>
                <c:pt idx="20">
                  <c:v>45006</c:v>
                </c:pt>
                <c:pt idx="21">
                  <c:v>45007</c:v>
                </c:pt>
                <c:pt idx="22">
                  <c:v>45008</c:v>
                </c:pt>
                <c:pt idx="23">
                  <c:v>45009</c:v>
                </c:pt>
                <c:pt idx="24">
                  <c:v>45010</c:v>
                </c:pt>
                <c:pt idx="25">
                  <c:v>45011</c:v>
                </c:pt>
                <c:pt idx="26">
                  <c:v>45012</c:v>
                </c:pt>
                <c:pt idx="27">
                  <c:v>45013</c:v>
                </c:pt>
                <c:pt idx="28">
                  <c:v>45014</c:v>
                </c:pt>
                <c:pt idx="29">
                  <c:v>45015</c:v>
                </c:pt>
                <c:pt idx="30">
                  <c:v>45016</c:v>
                </c:pt>
              </c:numCache>
            </c:numRef>
          </c:cat>
          <c:val>
            <c:numRef>
              <c:f>MAR!$M$10:$M$40</c:f>
              <c:numCache>
                <c:formatCode>0</c:formatCode>
                <c:ptCount val="31"/>
                <c:pt idx="0">
                  <c:v>13</c:v>
                </c:pt>
                <c:pt idx="1">
                  <c:v>13</c:v>
                </c:pt>
                <c:pt idx="2">
                  <c:v>28</c:v>
                </c:pt>
                <c:pt idx="3">
                  <c:v>40</c:v>
                </c:pt>
                <c:pt idx="4">
                  <c:v>36</c:v>
                </c:pt>
                <c:pt idx="5">
                  <c:v>43</c:v>
                </c:pt>
                <c:pt idx="6">
                  <c:v>37</c:v>
                </c:pt>
                <c:pt idx="7">
                  <c:v>40</c:v>
                </c:pt>
                <c:pt idx="8">
                  <c:v>67</c:v>
                </c:pt>
                <c:pt idx="9">
                  <c:v>106</c:v>
                </c:pt>
                <c:pt idx="10">
                  <c:v>160</c:v>
                </c:pt>
                <c:pt idx="11">
                  <c:v>144</c:v>
                </c:pt>
                <c:pt idx="12">
                  <c:v>144</c:v>
                </c:pt>
                <c:pt idx="13">
                  <c:v>161</c:v>
                </c:pt>
                <c:pt idx="14">
                  <c:v>161</c:v>
                </c:pt>
                <c:pt idx="15">
                  <c:v>162</c:v>
                </c:pt>
                <c:pt idx="16">
                  <c:v>154</c:v>
                </c:pt>
                <c:pt idx="17">
                  <c:v>142</c:v>
                </c:pt>
                <c:pt idx="18">
                  <c:v>77</c:v>
                </c:pt>
                <c:pt idx="19">
                  <c:v>50</c:v>
                </c:pt>
                <c:pt idx="20">
                  <c:v>38</c:v>
                </c:pt>
                <c:pt idx="21">
                  <c:v>43</c:v>
                </c:pt>
                <c:pt idx="22">
                  <c:v>45</c:v>
                </c:pt>
                <c:pt idx="23">
                  <c:v>69</c:v>
                </c:pt>
                <c:pt idx="24">
                  <c:v>60</c:v>
                </c:pt>
                <c:pt idx="25">
                  <c:v>43</c:v>
                </c:pt>
                <c:pt idx="26">
                  <c:v>24</c:v>
                </c:pt>
                <c:pt idx="27">
                  <c:v>26</c:v>
                </c:pt>
                <c:pt idx="28">
                  <c:v>23</c:v>
                </c:pt>
                <c:pt idx="29">
                  <c:v>18</c:v>
                </c:pt>
                <c:pt idx="3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87-4D50-9083-127D9B7DBD72}"/>
            </c:ext>
          </c:extLst>
        </c:ser>
        <c:ser>
          <c:idx val="9"/>
          <c:order val="3"/>
          <c:tx>
            <c:strRef>
              <c:f>MAR!$N$6</c:f>
              <c:strCache>
                <c:ptCount val="1"/>
                <c:pt idx="0">
                  <c:v>Referidos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MAR!$B$10:$B$40</c:f>
              <c:numCache>
                <c:formatCode>dd</c:formatCode>
                <c:ptCount val="31"/>
                <c:pt idx="0">
                  <c:v>44986</c:v>
                </c:pt>
                <c:pt idx="1">
                  <c:v>44987</c:v>
                </c:pt>
                <c:pt idx="2">
                  <c:v>44988</c:v>
                </c:pt>
                <c:pt idx="3">
                  <c:v>44989</c:v>
                </c:pt>
                <c:pt idx="4">
                  <c:v>44990</c:v>
                </c:pt>
                <c:pt idx="5">
                  <c:v>44991</c:v>
                </c:pt>
                <c:pt idx="6">
                  <c:v>44992</c:v>
                </c:pt>
                <c:pt idx="7">
                  <c:v>44993</c:v>
                </c:pt>
                <c:pt idx="8">
                  <c:v>44994</c:v>
                </c:pt>
                <c:pt idx="9">
                  <c:v>44995</c:v>
                </c:pt>
                <c:pt idx="10">
                  <c:v>44996</c:v>
                </c:pt>
                <c:pt idx="11">
                  <c:v>44997</c:v>
                </c:pt>
                <c:pt idx="12">
                  <c:v>44998</c:v>
                </c:pt>
                <c:pt idx="13">
                  <c:v>44999</c:v>
                </c:pt>
                <c:pt idx="14">
                  <c:v>45000</c:v>
                </c:pt>
                <c:pt idx="15">
                  <c:v>45001</c:v>
                </c:pt>
                <c:pt idx="16">
                  <c:v>45002</c:v>
                </c:pt>
                <c:pt idx="17">
                  <c:v>45003</c:v>
                </c:pt>
                <c:pt idx="18">
                  <c:v>45004</c:v>
                </c:pt>
                <c:pt idx="19">
                  <c:v>45005</c:v>
                </c:pt>
                <c:pt idx="20">
                  <c:v>45006</c:v>
                </c:pt>
                <c:pt idx="21">
                  <c:v>45007</c:v>
                </c:pt>
                <c:pt idx="22">
                  <c:v>45008</c:v>
                </c:pt>
                <c:pt idx="23">
                  <c:v>45009</c:v>
                </c:pt>
                <c:pt idx="24">
                  <c:v>45010</c:v>
                </c:pt>
                <c:pt idx="25">
                  <c:v>45011</c:v>
                </c:pt>
                <c:pt idx="26">
                  <c:v>45012</c:v>
                </c:pt>
                <c:pt idx="27">
                  <c:v>45013</c:v>
                </c:pt>
                <c:pt idx="28">
                  <c:v>45014</c:v>
                </c:pt>
                <c:pt idx="29">
                  <c:v>45015</c:v>
                </c:pt>
                <c:pt idx="30">
                  <c:v>45016</c:v>
                </c:pt>
              </c:numCache>
            </c:numRef>
          </c:cat>
          <c:val>
            <c:numRef>
              <c:f>MAR!$N$10:$N$40</c:f>
              <c:numCache>
                <c:formatCode>0</c:formatCode>
                <c:ptCount val="31"/>
                <c:pt idx="0">
                  <c:v>10</c:v>
                </c:pt>
                <c:pt idx="1">
                  <c:v>26</c:v>
                </c:pt>
                <c:pt idx="2">
                  <c:v>59</c:v>
                </c:pt>
                <c:pt idx="3">
                  <c:v>85</c:v>
                </c:pt>
                <c:pt idx="4">
                  <c:v>72</c:v>
                </c:pt>
                <c:pt idx="5">
                  <c:v>65</c:v>
                </c:pt>
                <c:pt idx="6">
                  <c:v>57</c:v>
                </c:pt>
                <c:pt idx="7">
                  <c:v>80</c:v>
                </c:pt>
                <c:pt idx="8">
                  <c:v>100</c:v>
                </c:pt>
                <c:pt idx="9">
                  <c:v>148</c:v>
                </c:pt>
                <c:pt idx="10">
                  <c:v>191</c:v>
                </c:pt>
                <c:pt idx="11">
                  <c:v>197</c:v>
                </c:pt>
                <c:pt idx="12">
                  <c:v>197</c:v>
                </c:pt>
                <c:pt idx="13">
                  <c:v>182</c:v>
                </c:pt>
                <c:pt idx="14">
                  <c:v>180</c:v>
                </c:pt>
                <c:pt idx="15">
                  <c:v>193</c:v>
                </c:pt>
                <c:pt idx="16">
                  <c:v>196</c:v>
                </c:pt>
                <c:pt idx="17">
                  <c:v>168</c:v>
                </c:pt>
                <c:pt idx="18">
                  <c:v>118</c:v>
                </c:pt>
                <c:pt idx="19">
                  <c:v>116</c:v>
                </c:pt>
                <c:pt idx="20">
                  <c:v>110</c:v>
                </c:pt>
                <c:pt idx="21">
                  <c:v>103</c:v>
                </c:pt>
                <c:pt idx="22">
                  <c:v>110</c:v>
                </c:pt>
                <c:pt idx="23">
                  <c:v>118</c:v>
                </c:pt>
                <c:pt idx="24">
                  <c:v>106</c:v>
                </c:pt>
                <c:pt idx="25">
                  <c:v>76</c:v>
                </c:pt>
                <c:pt idx="26">
                  <c:v>52</c:v>
                </c:pt>
                <c:pt idx="27">
                  <c:v>53</c:v>
                </c:pt>
                <c:pt idx="28">
                  <c:v>58</c:v>
                </c:pt>
                <c:pt idx="29">
                  <c:v>67</c:v>
                </c:pt>
                <c:pt idx="3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87-4D50-9083-127D9B7DBD72}"/>
            </c:ext>
          </c:extLst>
        </c:ser>
        <c:ser>
          <c:idx val="11"/>
          <c:order val="4"/>
          <c:tx>
            <c:strRef>
              <c:f>MAR!$P$6</c:f>
              <c:strCache>
                <c:ptCount val="1"/>
                <c:pt idx="0">
                  <c:v>Propietarios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MAR!$B$10:$B$40</c:f>
              <c:numCache>
                <c:formatCode>dd</c:formatCode>
                <c:ptCount val="31"/>
                <c:pt idx="0">
                  <c:v>44986</c:v>
                </c:pt>
                <c:pt idx="1">
                  <c:v>44987</c:v>
                </c:pt>
                <c:pt idx="2">
                  <c:v>44988</c:v>
                </c:pt>
                <c:pt idx="3">
                  <c:v>44989</c:v>
                </c:pt>
                <c:pt idx="4">
                  <c:v>44990</c:v>
                </c:pt>
                <c:pt idx="5">
                  <c:v>44991</c:v>
                </c:pt>
                <c:pt idx="6">
                  <c:v>44992</c:v>
                </c:pt>
                <c:pt idx="7">
                  <c:v>44993</c:v>
                </c:pt>
                <c:pt idx="8">
                  <c:v>44994</c:v>
                </c:pt>
                <c:pt idx="9">
                  <c:v>44995</c:v>
                </c:pt>
                <c:pt idx="10">
                  <c:v>44996</c:v>
                </c:pt>
                <c:pt idx="11">
                  <c:v>44997</c:v>
                </c:pt>
                <c:pt idx="12">
                  <c:v>44998</c:v>
                </c:pt>
                <c:pt idx="13">
                  <c:v>44999</c:v>
                </c:pt>
                <c:pt idx="14">
                  <c:v>45000</c:v>
                </c:pt>
                <c:pt idx="15">
                  <c:v>45001</c:v>
                </c:pt>
                <c:pt idx="16">
                  <c:v>45002</c:v>
                </c:pt>
                <c:pt idx="17">
                  <c:v>45003</c:v>
                </c:pt>
                <c:pt idx="18">
                  <c:v>45004</c:v>
                </c:pt>
                <c:pt idx="19">
                  <c:v>45005</c:v>
                </c:pt>
                <c:pt idx="20">
                  <c:v>45006</c:v>
                </c:pt>
                <c:pt idx="21">
                  <c:v>45007</c:v>
                </c:pt>
                <c:pt idx="22">
                  <c:v>45008</c:v>
                </c:pt>
                <c:pt idx="23">
                  <c:v>45009</c:v>
                </c:pt>
                <c:pt idx="24">
                  <c:v>45010</c:v>
                </c:pt>
                <c:pt idx="25">
                  <c:v>45011</c:v>
                </c:pt>
                <c:pt idx="26">
                  <c:v>45012</c:v>
                </c:pt>
                <c:pt idx="27">
                  <c:v>45013</c:v>
                </c:pt>
                <c:pt idx="28">
                  <c:v>45014</c:v>
                </c:pt>
                <c:pt idx="29">
                  <c:v>45015</c:v>
                </c:pt>
                <c:pt idx="30">
                  <c:v>45016</c:v>
                </c:pt>
              </c:numCache>
            </c:numRef>
          </c:cat>
          <c:val>
            <c:numRef>
              <c:f>MAR!$P$10:$P$40</c:f>
              <c:numCache>
                <c:formatCode>0</c:formatCode>
                <c:ptCount val="31"/>
                <c:pt idx="0">
                  <c:v>33</c:v>
                </c:pt>
                <c:pt idx="1">
                  <c:v>39</c:v>
                </c:pt>
                <c:pt idx="2">
                  <c:v>47</c:v>
                </c:pt>
                <c:pt idx="3">
                  <c:v>46</c:v>
                </c:pt>
                <c:pt idx="4">
                  <c:v>51</c:v>
                </c:pt>
                <c:pt idx="5">
                  <c:v>40</c:v>
                </c:pt>
                <c:pt idx="6">
                  <c:v>39</c:v>
                </c:pt>
                <c:pt idx="7">
                  <c:v>32</c:v>
                </c:pt>
                <c:pt idx="8">
                  <c:v>31</c:v>
                </c:pt>
                <c:pt idx="9">
                  <c:v>29</c:v>
                </c:pt>
                <c:pt idx="10">
                  <c:v>25</c:v>
                </c:pt>
                <c:pt idx="11">
                  <c:v>25</c:v>
                </c:pt>
                <c:pt idx="12">
                  <c:v>27</c:v>
                </c:pt>
                <c:pt idx="13">
                  <c:v>30</c:v>
                </c:pt>
                <c:pt idx="14">
                  <c:v>33</c:v>
                </c:pt>
                <c:pt idx="15">
                  <c:v>34</c:v>
                </c:pt>
                <c:pt idx="16">
                  <c:v>36</c:v>
                </c:pt>
                <c:pt idx="17">
                  <c:v>37</c:v>
                </c:pt>
                <c:pt idx="18">
                  <c:v>32</c:v>
                </c:pt>
                <c:pt idx="19">
                  <c:v>25</c:v>
                </c:pt>
                <c:pt idx="20">
                  <c:v>19</c:v>
                </c:pt>
                <c:pt idx="21">
                  <c:v>21</c:v>
                </c:pt>
                <c:pt idx="22">
                  <c:v>29</c:v>
                </c:pt>
                <c:pt idx="23">
                  <c:v>37</c:v>
                </c:pt>
                <c:pt idx="24">
                  <c:v>41</c:v>
                </c:pt>
                <c:pt idx="25">
                  <c:v>33</c:v>
                </c:pt>
                <c:pt idx="26">
                  <c:v>25</c:v>
                </c:pt>
                <c:pt idx="27">
                  <c:v>24</c:v>
                </c:pt>
                <c:pt idx="28">
                  <c:v>25</c:v>
                </c:pt>
                <c:pt idx="29">
                  <c:v>39</c:v>
                </c:pt>
                <c:pt idx="30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387-4D50-9083-127D9B7DB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1"/>
        <c:overlap val="100"/>
        <c:axId val="879604164"/>
        <c:axId val="665159465"/>
      </c:barChart>
      <c:dateAx>
        <c:axId val="290829792"/>
        <c:scaling>
          <c:orientation val="minMax"/>
        </c:scaling>
        <c:delete val="1"/>
        <c:axPos val="b"/>
        <c:numFmt formatCode="dd" sourceLinked="1"/>
        <c:majorTickMark val="none"/>
        <c:minorTickMark val="none"/>
        <c:tickLblPos val="nextTo"/>
        <c:crossAx val="290830352"/>
        <c:crosses val="autoZero"/>
        <c:auto val="1"/>
        <c:lblOffset val="100"/>
        <c:baseTimeUnit val="days"/>
      </c:dateAx>
      <c:valAx>
        <c:axId val="290830352"/>
        <c:scaling>
          <c:orientation val="minMax"/>
          <c:max val="450"/>
          <c:min val="0"/>
        </c:scaling>
        <c:delete val="0"/>
        <c:axPos val="l"/>
        <c:majorGridlines>
          <c:spPr>
            <a:ln w="158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defRPr>
            </a:pPr>
            <a:endParaRPr lang="es-US"/>
          </a:p>
        </c:txPr>
        <c:crossAx val="290829792"/>
        <c:crosses val="autoZero"/>
        <c:crossBetween val="between"/>
      </c:valAx>
      <c:dateAx>
        <c:axId val="879604164"/>
        <c:scaling>
          <c:orientation val="minMax"/>
        </c:scaling>
        <c:delete val="1"/>
        <c:axPos val="b"/>
        <c:numFmt formatCode="dd" sourceLinked="0"/>
        <c:majorTickMark val="none"/>
        <c:minorTickMark val="none"/>
        <c:tickLblPos val="nextTo"/>
        <c:crossAx val="665159465"/>
        <c:crosses val="autoZero"/>
        <c:auto val="1"/>
        <c:lblOffset val="100"/>
        <c:baseTimeUnit val="days"/>
      </c:dateAx>
      <c:valAx>
        <c:axId val="665159465"/>
        <c:scaling>
          <c:orientation val="minMax"/>
          <c:max val="450"/>
        </c:scaling>
        <c:delete val="1"/>
        <c:axPos val="r"/>
        <c:numFmt formatCode="0" sourceLinked="1"/>
        <c:majorTickMark val="none"/>
        <c:minorTickMark val="none"/>
        <c:tickLblPos val="nextTo"/>
        <c:crossAx val="879604164"/>
        <c:crosses val="max"/>
        <c:crossBetween val="between"/>
      </c:valAx>
      <c:dTable>
        <c:showHorzBorder val="1"/>
        <c:showVertBorder val="1"/>
        <c:showOutline val="1"/>
        <c:showKeys val="1"/>
        <c:spPr>
          <a:noFill/>
          <a:ln w="3175" cap="flat" cmpd="sng" algn="ctr">
            <a:solidFill>
              <a:schemeClr val="tx1">
                <a:lumMod val="50000"/>
                <a:lumOff val="50000"/>
                <a:alpha val="73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defRPr>
            </a:pPr>
            <a:endParaRPr lang="es-US"/>
          </a:p>
        </c:txPr>
      </c:dTable>
      <c:spPr>
        <a:noFill/>
        <a:ln>
          <a:noFill/>
        </a:ln>
        <a:effectLst/>
      </c:spPr>
    </c:plotArea>
    <c:plotVisOnly val="0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sz="1000">
          <a:latin typeface="Verdana" panose="020B0604030504040204" pitchFamily="34" charset="0"/>
          <a:ea typeface="Verdana" panose="020B0604030504040204" pitchFamily="34" charset="0"/>
          <a:cs typeface="Verdana" panose="020B0604030504040204" pitchFamily="34" charset="0"/>
        </a:defRPr>
      </a:pPr>
      <a:endParaRPr lang="es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12095610962299"/>
          <c:y val="2.5472935006555501E-2"/>
          <c:w val="0.87681846280651099"/>
          <c:h val="0.756508709496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ABR!$R$5</c:f>
              <c:strCache>
                <c:ptCount val="1"/>
                <c:pt idx="0">
                  <c:v>Objetivos</c:v>
                </c:pt>
              </c:strCache>
            </c:strRef>
          </c:tx>
          <c:spPr>
            <a:solidFill>
              <a:schemeClr val="tx2">
                <a:lumMod val="40000"/>
                <a:lumOff val="60000"/>
                <a:alpha val="43000"/>
              </a:schemeClr>
            </a:solidFill>
            <a:ln>
              <a:solidFill>
                <a:schemeClr val="tx2">
                  <a:alpha val="58000"/>
                </a:schemeClr>
              </a:solidFill>
            </a:ln>
            <a:effectLst/>
          </c:spPr>
          <c:invertIfNegative val="0"/>
          <c:cat>
            <c:numRef>
              <c:f>ABR!$B$10:$B$39</c:f>
              <c:numCache>
                <c:formatCode>dd</c:formatCode>
                <c:ptCount val="30"/>
                <c:pt idx="0">
                  <c:v>45017</c:v>
                </c:pt>
                <c:pt idx="1">
                  <c:v>45018</c:v>
                </c:pt>
                <c:pt idx="2">
                  <c:v>45019</c:v>
                </c:pt>
                <c:pt idx="3">
                  <c:v>45020</c:v>
                </c:pt>
                <c:pt idx="4">
                  <c:v>45021</c:v>
                </c:pt>
                <c:pt idx="5">
                  <c:v>45022</c:v>
                </c:pt>
                <c:pt idx="6">
                  <c:v>45023</c:v>
                </c:pt>
                <c:pt idx="7">
                  <c:v>45024</c:v>
                </c:pt>
                <c:pt idx="8">
                  <c:v>45025</c:v>
                </c:pt>
                <c:pt idx="9">
                  <c:v>45026</c:v>
                </c:pt>
                <c:pt idx="10">
                  <c:v>45027</c:v>
                </c:pt>
                <c:pt idx="11">
                  <c:v>45028</c:v>
                </c:pt>
                <c:pt idx="12">
                  <c:v>45029</c:v>
                </c:pt>
                <c:pt idx="13">
                  <c:v>45030</c:v>
                </c:pt>
                <c:pt idx="14">
                  <c:v>45031</c:v>
                </c:pt>
                <c:pt idx="15">
                  <c:v>45032</c:v>
                </c:pt>
                <c:pt idx="16">
                  <c:v>45033</c:v>
                </c:pt>
                <c:pt idx="17">
                  <c:v>45034</c:v>
                </c:pt>
                <c:pt idx="18">
                  <c:v>45035</c:v>
                </c:pt>
                <c:pt idx="19">
                  <c:v>45036</c:v>
                </c:pt>
                <c:pt idx="20">
                  <c:v>45037</c:v>
                </c:pt>
                <c:pt idx="21">
                  <c:v>45038</c:v>
                </c:pt>
                <c:pt idx="22">
                  <c:v>45039</c:v>
                </c:pt>
                <c:pt idx="23">
                  <c:v>45040</c:v>
                </c:pt>
                <c:pt idx="24">
                  <c:v>45041</c:v>
                </c:pt>
                <c:pt idx="25">
                  <c:v>45042</c:v>
                </c:pt>
                <c:pt idx="26">
                  <c:v>45043</c:v>
                </c:pt>
                <c:pt idx="27">
                  <c:v>45044</c:v>
                </c:pt>
                <c:pt idx="28">
                  <c:v>45045</c:v>
                </c:pt>
                <c:pt idx="29">
                  <c:v>45046</c:v>
                </c:pt>
              </c:numCache>
            </c:numRef>
          </c:cat>
          <c:val>
            <c:numRef>
              <c:f>ABR!$G$10:$G$39</c:f>
              <c:numCache>
                <c:formatCode>#,##0</c:formatCode>
                <c:ptCount val="30"/>
                <c:pt idx="0">
                  <c:v>270.3772644539431</c:v>
                </c:pt>
                <c:pt idx="1">
                  <c:v>293.79362386728172</c:v>
                </c:pt>
                <c:pt idx="2">
                  <c:v>191.58856607470082</c:v>
                </c:pt>
                <c:pt idx="3">
                  <c:v>112.5711015005441</c:v>
                </c:pt>
                <c:pt idx="4">
                  <c:v>106.955007742823</c:v>
                </c:pt>
                <c:pt idx="5">
                  <c:v>116.24716329753589</c:v>
                </c:pt>
                <c:pt idx="6">
                  <c:v>181.85152289898548</c:v>
                </c:pt>
                <c:pt idx="7">
                  <c:v>283.30294887089212</c:v>
                </c:pt>
                <c:pt idx="8">
                  <c:v>327.92836429746797</c:v>
                </c:pt>
                <c:pt idx="9">
                  <c:v>260.70264342620573</c:v>
                </c:pt>
                <c:pt idx="10">
                  <c:v>191.3293862466536</c:v>
                </c:pt>
                <c:pt idx="11">
                  <c:v>183.46642366991492</c:v>
                </c:pt>
                <c:pt idx="12">
                  <c:v>194.60602464250661</c:v>
                </c:pt>
                <c:pt idx="13">
                  <c:v>336.71127575113638</c:v>
                </c:pt>
                <c:pt idx="14">
                  <c:v>426.46891789674521</c:v>
                </c:pt>
                <c:pt idx="15">
                  <c:v>430.66578139846922</c:v>
                </c:pt>
                <c:pt idx="16">
                  <c:v>339.93651489544442</c:v>
                </c:pt>
                <c:pt idx="17">
                  <c:v>190.77817090878779</c:v>
                </c:pt>
                <c:pt idx="18">
                  <c:v>188.3143697274858</c:v>
                </c:pt>
                <c:pt idx="19">
                  <c:v>187.5962756354302</c:v>
                </c:pt>
                <c:pt idx="20">
                  <c:v>237.28925152870741</c:v>
                </c:pt>
                <c:pt idx="21">
                  <c:v>373.14993381457117</c:v>
                </c:pt>
                <c:pt idx="22">
                  <c:v>374.46661480573982</c:v>
                </c:pt>
                <c:pt idx="23">
                  <c:v>200.01405235473192</c:v>
                </c:pt>
                <c:pt idx="24">
                  <c:v>91.685840273709701</c:v>
                </c:pt>
                <c:pt idx="25">
                  <c:v>95.908278782075399</c:v>
                </c:pt>
                <c:pt idx="26">
                  <c:v>105.2774085949744</c:v>
                </c:pt>
                <c:pt idx="27">
                  <c:v>194.26258988114381</c:v>
                </c:pt>
                <c:pt idx="28">
                  <c:v>357.14517961803335</c:v>
                </c:pt>
                <c:pt idx="29">
                  <c:v>374.35950314336139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DF-40BC-835C-AD9DC4445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290829792"/>
        <c:axId val="290830352"/>
      </c:barChart>
      <c:barChart>
        <c:barDir val="col"/>
        <c:grouping val="stacked"/>
        <c:varyColors val="0"/>
        <c:ser>
          <c:idx val="10"/>
          <c:order val="1"/>
          <c:tx>
            <c:strRef>
              <c:f>ABR!$O$6</c:f>
              <c:strCache>
                <c:ptCount val="1"/>
                <c:pt idx="0">
                  <c:v>Grupos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ABR!$B$10:$B$39</c:f>
              <c:numCache>
                <c:formatCode>dd</c:formatCode>
                <c:ptCount val="30"/>
                <c:pt idx="0">
                  <c:v>45017</c:v>
                </c:pt>
                <c:pt idx="1">
                  <c:v>45018</c:v>
                </c:pt>
                <c:pt idx="2">
                  <c:v>45019</c:v>
                </c:pt>
                <c:pt idx="3">
                  <c:v>45020</c:v>
                </c:pt>
                <c:pt idx="4">
                  <c:v>45021</c:v>
                </c:pt>
                <c:pt idx="5">
                  <c:v>45022</c:v>
                </c:pt>
                <c:pt idx="6">
                  <c:v>45023</c:v>
                </c:pt>
                <c:pt idx="7">
                  <c:v>45024</c:v>
                </c:pt>
                <c:pt idx="8">
                  <c:v>45025</c:v>
                </c:pt>
                <c:pt idx="9">
                  <c:v>45026</c:v>
                </c:pt>
                <c:pt idx="10">
                  <c:v>45027</c:v>
                </c:pt>
                <c:pt idx="11">
                  <c:v>45028</c:v>
                </c:pt>
                <c:pt idx="12">
                  <c:v>45029</c:v>
                </c:pt>
                <c:pt idx="13">
                  <c:v>45030</c:v>
                </c:pt>
                <c:pt idx="14">
                  <c:v>45031</c:v>
                </c:pt>
                <c:pt idx="15">
                  <c:v>45032</c:v>
                </c:pt>
                <c:pt idx="16">
                  <c:v>45033</c:v>
                </c:pt>
                <c:pt idx="17">
                  <c:v>45034</c:v>
                </c:pt>
                <c:pt idx="18">
                  <c:v>45035</c:v>
                </c:pt>
                <c:pt idx="19">
                  <c:v>45036</c:v>
                </c:pt>
                <c:pt idx="20">
                  <c:v>45037</c:v>
                </c:pt>
                <c:pt idx="21">
                  <c:v>45038</c:v>
                </c:pt>
                <c:pt idx="22">
                  <c:v>45039</c:v>
                </c:pt>
                <c:pt idx="23">
                  <c:v>45040</c:v>
                </c:pt>
                <c:pt idx="24">
                  <c:v>45041</c:v>
                </c:pt>
                <c:pt idx="25">
                  <c:v>45042</c:v>
                </c:pt>
                <c:pt idx="26">
                  <c:v>45043</c:v>
                </c:pt>
                <c:pt idx="27">
                  <c:v>45044</c:v>
                </c:pt>
                <c:pt idx="28">
                  <c:v>45045</c:v>
                </c:pt>
                <c:pt idx="29">
                  <c:v>45046</c:v>
                </c:pt>
              </c:numCache>
            </c:numRef>
          </c:cat>
          <c:val>
            <c:numRef>
              <c:f>ABR!$O$10:$O$39</c:f>
              <c:numCache>
                <c:formatCode>0</c:formatCode>
                <c:ptCount val="30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2</c:v>
                </c:pt>
                <c:pt idx="7">
                  <c:v>2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10</c:v>
                </c:pt>
                <c:pt idx="13">
                  <c:v>52</c:v>
                </c:pt>
                <c:pt idx="14">
                  <c:v>52</c:v>
                </c:pt>
                <c:pt idx="15">
                  <c:v>24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4</c:v>
                </c:pt>
                <c:pt idx="20">
                  <c:v>16</c:v>
                </c:pt>
                <c:pt idx="21">
                  <c:v>16</c:v>
                </c:pt>
                <c:pt idx="22">
                  <c:v>6</c:v>
                </c:pt>
                <c:pt idx="23">
                  <c:v>5</c:v>
                </c:pt>
                <c:pt idx="24">
                  <c:v>4</c:v>
                </c:pt>
                <c:pt idx="25">
                  <c:v>5</c:v>
                </c:pt>
                <c:pt idx="26">
                  <c:v>8</c:v>
                </c:pt>
                <c:pt idx="27">
                  <c:v>15</c:v>
                </c:pt>
                <c:pt idx="28">
                  <c:v>15</c:v>
                </c:pt>
                <c:pt idx="29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DF-40BC-835C-AD9DC4445A8E}"/>
            </c:ext>
          </c:extLst>
        </c:ser>
        <c:ser>
          <c:idx val="8"/>
          <c:order val="2"/>
          <c:tx>
            <c:strRef>
              <c:f>ABR!$M$6</c:f>
              <c:strCache>
                <c:ptCount val="1"/>
                <c:pt idx="0">
                  <c:v>Pagadores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ABR!$B$10:$B$39</c:f>
              <c:numCache>
                <c:formatCode>dd</c:formatCode>
                <c:ptCount val="30"/>
                <c:pt idx="0">
                  <c:v>45017</c:v>
                </c:pt>
                <c:pt idx="1">
                  <c:v>45018</c:v>
                </c:pt>
                <c:pt idx="2">
                  <c:v>45019</c:v>
                </c:pt>
                <c:pt idx="3">
                  <c:v>45020</c:v>
                </c:pt>
                <c:pt idx="4">
                  <c:v>45021</c:v>
                </c:pt>
                <c:pt idx="5">
                  <c:v>45022</c:v>
                </c:pt>
                <c:pt idx="6">
                  <c:v>45023</c:v>
                </c:pt>
                <c:pt idx="7">
                  <c:v>45024</c:v>
                </c:pt>
                <c:pt idx="8">
                  <c:v>45025</c:v>
                </c:pt>
                <c:pt idx="9">
                  <c:v>45026</c:v>
                </c:pt>
                <c:pt idx="10">
                  <c:v>45027</c:v>
                </c:pt>
                <c:pt idx="11">
                  <c:v>45028</c:v>
                </c:pt>
                <c:pt idx="12">
                  <c:v>45029</c:v>
                </c:pt>
                <c:pt idx="13">
                  <c:v>45030</c:v>
                </c:pt>
                <c:pt idx="14">
                  <c:v>45031</c:v>
                </c:pt>
                <c:pt idx="15">
                  <c:v>45032</c:v>
                </c:pt>
                <c:pt idx="16">
                  <c:v>45033</c:v>
                </c:pt>
                <c:pt idx="17">
                  <c:v>45034</c:v>
                </c:pt>
                <c:pt idx="18">
                  <c:v>45035</c:v>
                </c:pt>
                <c:pt idx="19">
                  <c:v>45036</c:v>
                </c:pt>
                <c:pt idx="20">
                  <c:v>45037</c:v>
                </c:pt>
                <c:pt idx="21">
                  <c:v>45038</c:v>
                </c:pt>
                <c:pt idx="22">
                  <c:v>45039</c:v>
                </c:pt>
                <c:pt idx="23">
                  <c:v>45040</c:v>
                </c:pt>
                <c:pt idx="24">
                  <c:v>45041</c:v>
                </c:pt>
                <c:pt idx="25">
                  <c:v>45042</c:v>
                </c:pt>
                <c:pt idx="26">
                  <c:v>45043</c:v>
                </c:pt>
                <c:pt idx="27">
                  <c:v>45044</c:v>
                </c:pt>
                <c:pt idx="28">
                  <c:v>45045</c:v>
                </c:pt>
                <c:pt idx="29">
                  <c:v>45046</c:v>
                </c:pt>
              </c:numCache>
            </c:numRef>
          </c:cat>
          <c:val>
            <c:numRef>
              <c:f>ABR!$M$10:$M$39</c:f>
              <c:numCache>
                <c:formatCode>0</c:formatCode>
                <c:ptCount val="30"/>
                <c:pt idx="0">
                  <c:v>56</c:v>
                </c:pt>
                <c:pt idx="1">
                  <c:v>52</c:v>
                </c:pt>
                <c:pt idx="2">
                  <c:v>50</c:v>
                </c:pt>
                <c:pt idx="3">
                  <c:v>65</c:v>
                </c:pt>
                <c:pt idx="4">
                  <c:v>83</c:v>
                </c:pt>
                <c:pt idx="5">
                  <c:v>156</c:v>
                </c:pt>
                <c:pt idx="6">
                  <c:v>237</c:v>
                </c:pt>
                <c:pt idx="7">
                  <c:v>252</c:v>
                </c:pt>
                <c:pt idx="8">
                  <c:v>164</c:v>
                </c:pt>
                <c:pt idx="9">
                  <c:v>48</c:v>
                </c:pt>
                <c:pt idx="10">
                  <c:v>42</c:v>
                </c:pt>
                <c:pt idx="11">
                  <c:v>45</c:v>
                </c:pt>
                <c:pt idx="12">
                  <c:v>62</c:v>
                </c:pt>
                <c:pt idx="13">
                  <c:v>89</c:v>
                </c:pt>
                <c:pt idx="14">
                  <c:v>85</c:v>
                </c:pt>
                <c:pt idx="15">
                  <c:v>47</c:v>
                </c:pt>
                <c:pt idx="16">
                  <c:v>32</c:v>
                </c:pt>
                <c:pt idx="17">
                  <c:v>26</c:v>
                </c:pt>
                <c:pt idx="18">
                  <c:v>26</c:v>
                </c:pt>
                <c:pt idx="19">
                  <c:v>44</c:v>
                </c:pt>
                <c:pt idx="20">
                  <c:v>114</c:v>
                </c:pt>
                <c:pt idx="21">
                  <c:v>133</c:v>
                </c:pt>
                <c:pt idx="22">
                  <c:v>71</c:v>
                </c:pt>
                <c:pt idx="23">
                  <c:v>21</c:v>
                </c:pt>
                <c:pt idx="24">
                  <c:v>19</c:v>
                </c:pt>
                <c:pt idx="25">
                  <c:v>32</c:v>
                </c:pt>
                <c:pt idx="26">
                  <c:v>54</c:v>
                </c:pt>
                <c:pt idx="27">
                  <c:v>125</c:v>
                </c:pt>
                <c:pt idx="28">
                  <c:v>177</c:v>
                </c:pt>
                <c:pt idx="29">
                  <c:v>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DF-40BC-835C-AD9DC4445A8E}"/>
            </c:ext>
          </c:extLst>
        </c:ser>
        <c:ser>
          <c:idx val="9"/>
          <c:order val="3"/>
          <c:tx>
            <c:strRef>
              <c:f>ABR!$N$6</c:f>
              <c:strCache>
                <c:ptCount val="1"/>
                <c:pt idx="0">
                  <c:v>Referidos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ABR!$B$10:$B$39</c:f>
              <c:numCache>
                <c:formatCode>dd</c:formatCode>
                <c:ptCount val="30"/>
                <c:pt idx="0">
                  <c:v>45017</c:v>
                </c:pt>
                <c:pt idx="1">
                  <c:v>45018</c:v>
                </c:pt>
                <c:pt idx="2">
                  <c:v>45019</c:v>
                </c:pt>
                <c:pt idx="3">
                  <c:v>45020</c:v>
                </c:pt>
                <c:pt idx="4">
                  <c:v>45021</c:v>
                </c:pt>
                <c:pt idx="5">
                  <c:v>45022</c:v>
                </c:pt>
                <c:pt idx="6">
                  <c:v>45023</c:v>
                </c:pt>
                <c:pt idx="7">
                  <c:v>45024</c:v>
                </c:pt>
                <c:pt idx="8">
                  <c:v>45025</c:v>
                </c:pt>
                <c:pt idx="9">
                  <c:v>45026</c:v>
                </c:pt>
                <c:pt idx="10">
                  <c:v>45027</c:v>
                </c:pt>
                <c:pt idx="11">
                  <c:v>45028</c:v>
                </c:pt>
                <c:pt idx="12">
                  <c:v>45029</c:v>
                </c:pt>
                <c:pt idx="13">
                  <c:v>45030</c:v>
                </c:pt>
                <c:pt idx="14">
                  <c:v>45031</c:v>
                </c:pt>
                <c:pt idx="15">
                  <c:v>45032</c:v>
                </c:pt>
                <c:pt idx="16">
                  <c:v>45033</c:v>
                </c:pt>
                <c:pt idx="17">
                  <c:v>45034</c:v>
                </c:pt>
                <c:pt idx="18">
                  <c:v>45035</c:v>
                </c:pt>
                <c:pt idx="19">
                  <c:v>45036</c:v>
                </c:pt>
                <c:pt idx="20">
                  <c:v>45037</c:v>
                </c:pt>
                <c:pt idx="21">
                  <c:v>45038</c:v>
                </c:pt>
                <c:pt idx="22">
                  <c:v>45039</c:v>
                </c:pt>
                <c:pt idx="23">
                  <c:v>45040</c:v>
                </c:pt>
                <c:pt idx="24">
                  <c:v>45041</c:v>
                </c:pt>
                <c:pt idx="25">
                  <c:v>45042</c:v>
                </c:pt>
                <c:pt idx="26">
                  <c:v>45043</c:v>
                </c:pt>
                <c:pt idx="27">
                  <c:v>45044</c:v>
                </c:pt>
                <c:pt idx="28">
                  <c:v>45045</c:v>
                </c:pt>
                <c:pt idx="29">
                  <c:v>45046</c:v>
                </c:pt>
              </c:numCache>
            </c:numRef>
          </c:cat>
          <c:val>
            <c:numRef>
              <c:f>ABR!$N$10:$N$39</c:f>
              <c:numCache>
                <c:formatCode>0</c:formatCode>
                <c:ptCount val="30"/>
                <c:pt idx="0">
                  <c:v>98</c:v>
                </c:pt>
                <c:pt idx="1">
                  <c:v>75</c:v>
                </c:pt>
                <c:pt idx="2">
                  <c:v>64</c:v>
                </c:pt>
                <c:pt idx="3">
                  <c:v>65</c:v>
                </c:pt>
                <c:pt idx="4">
                  <c:v>62</c:v>
                </c:pt>
                <c:pt idx="5">
                  <c:v>76</c:v>
                </c:pt>
                <c:pt idx="6">
                  <c:v>115</c:v>
                </c:pt>
                <c:pt idx="7">
                  <c:v>111</c:v>
                </c:pt>
                <c:pt idx="8">
                  <c:v>83</c:v>
                </c:pt>
                <c:pt idx="9">
                  <c:v>49</c:v>
                </c:pt>
                <c:pt idx="10">
                  <c:v>48</c:v>
                </c:pt>
                <c:pt idx="11">
                  <c:v>60</c:v>
                </c:pt>
                <c:pt idx="12">
                  <c:v>80</c:v>
                </c:pt>
                <c:pt idx="13">
                  <c:v>118</c:v>
                </c:pt>
                <c:pt idx="14">
                  <c:v>120</c:v>
                </c:pt>
                <c:pt idx="15">
                  <c:v>70</c:v>
                </c:pt>
                <c:pt idx="16">
                  <c:v>22</c:v>
                </c:pt>
                <c:pt idx="17">
                  <c:v>15</c:v>
                </c:pt>
                <c:pt idx="18">
                  <c:v>18</c:v>
                </c:pt>
                <c:pt idx="19">
                  <c:v>53</c:v>
                </c:pt>
                <c:pt idx="20">
                  <c:v>113</c:v>
                </c:pt>
                <c:pt idx="21">
                  <c:v>120</c:v>
                </c:pt>
                <c:pt idx="22">
                  <c:v>74</c:v>
                </c:pt>
                <c:pt idx="23">
                  <c:v>35</c:v>
                </c:pt>
                <c:pt idx="24">
                  <c:v>28</c:v>
                </c:pt>
                <c:pt idx="25">
                  <c:v>26</c:v>
                </c:pt>
                <c:pt idx="26">
                  <c:v>68</c:v>
                </c:pt>
                <c:pt idx="27">
                  <c:v>124</c:v>
                </c:pt>
                <c:pt idx="28">
                  <c:v>127</c:v>
                </c:pt>
                <c:pt idx="29">
                  <c:v>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DF-40BC-835C-AD9DC4445A8E}"/>
            </c:ext>
          </c:extLst>
        </c:ser>
        <c:ser>
          <c:idx val="11"/>
          <c:order val="4"/>
          <c:tx>
            <c:strRef>
              <c:f>ABR!$P$6</c:f>
              <c:strCache>
                <c:ptCount val="1"/>
                <c:pt idx="0">
                  <c:v>Propietarios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ABR!$B$10:$B$39</c:f>
              <c:numCache>
                <c:formatCode>dd</c:formatCode>
                <c:ptCount val="30"/>
                <c:pt idx="0">
                  <c:v>45017</c:v>
                </c:pt>
                <c:pt idx="1">
                  <c:v>45018</c:v>
                </c:pt>
                <c:pt idx="2">
                  <c:v>45019</c:v>
                </c:pt>
                <c:pt idx="3">
                  <c:v>45020</c:v>
                </c:pt>
                <c:pt idx="4">
                  <c:v>45021</c:v>
                </c:pt>
                <c:pt idx="5">
                  <c:v>45022</c:v>
                </c:pt>
                <c:pt idx="6">
                  <c:v>45023</c:v>
                </c:pt>
                <c:pt idx="7">
                  <c:v>45024</c:v>
                </c:pt>
                <c:pt idx="8">
                  <c:v>45025</c:v>
                </c:pt>
                <c:pt idx="9">
                  <c:v>45026</c:v>
                </c:pt>
                <c:pt idx="10">
                  <c:v>45027</c:v>
                </c:pt>
                <c:pt idx="11">
                  <c:v>45028</c:v>
                </c:pt>
                <c:pt idx="12">
                  <c:v>45029</c:v>
                </c:pt>
                <c:pt idx="13">
                  <c:v>45030</c:v>
                </c:pt>
                <c:pt idx="14">
                  <c:v>45031</c:v>
                </c:pt>
                <c:pt idx="15">
                  <c:v>45032</c:v>
                </c:pt>
                <c:pt idx="16">
                  <c:v>45033</c:v>
                </c:pt>
                <c:pt idx="17">
                  <c:v>45034</c:v>
                </c:pt>
                <c:pt idx="18">
                  <c:v>45035</c:v>
                </c:pt>
                <c:pt idx="19">
                  <c:v>45036</c:v>
                </c:pt>
                <c:pt idx="20">
                  <c:v>45037</c:v>
                </c:pt>
                <c:pt idx="21">
                  <c:v>45038</c:v>
                </c:pt>
                <c:pt idx="22">
                  <c:v>45039</c:v>
                </c:pt>
                <c:pt idx="23">
                  <c:v>45040</c:v>
                </c:pt>
                <c:pt idx="24">
                  <c:v>45041</c:v>
                </c:pt>
                <c:pt idx="25">
                  <c:v>45042</c:v>
                </c:pt>
                <c:pt idx="26">
                  <c:v>45043</c:v>
                </c:pt>
                <c:pt idx="27">
                  <c:v>45044</c:v>
                </c:pt>
                <c:pt idx="28">
                  <c:v>45045</c:v>
                </c:pt>
                <c:pt idx="29">
                  <c:v>45046</c:v>
                </c:pt>
              </c:numCache>
            </c:numRef>
          </c:cat>
          <c:val>
            <c:numRef>
              <c:f>ABR!$P$10:$P$39</c:f>
              <c:numCache>
                <c:formatCode>0</c:formatCode>
                <c:ptCount val="30"/>
                <c:pt idx="0">
                  <c:v>46</c:v>
                </c:pt>
                <c:pt idx="1">
                  <c:v>33</c:v>
                </c:pt>
                <c:pt idx="2">
                  <c:v>26</c:v>
                </c:pt>
                <c:pt idx="3">
                  <c:v>22</c:v>
                </c:pt>
                <c:pt idx="4">
                  <c:v>17</c:v>
                </c:pt>
                <c:pt idx="5">
                  <c:v>26</c:v>
                </c:pt>
                <c:pt idx="6">
                  <c:v>33</c:v>
                </c:pt>
                <c:pt idx="7">
                  <c:v>40</c:v>
                </c:pt>
                <c:pt idx="8">
                  <c:v>31</c:v>
                </c:pt>
                <c:pt idx="9">
                  <c:v>29</c:v>
                </c:pt>
                <c:pt idx="10">
                  <c:v>32</c:v>
                </c:pt>
                <c:pt idx="11">
                  <c:v>30</c:v>
                </c:pt>
                <c:pt idx="12">
                  <c:v>34</c:v>
                </c:pt>
                <c:pt idx="13">
                  <c:v>34</c:v>
                </c:pt>
                <c:pt idx="14">
                  <c:v>33</c:v>
                </c:pt>
                <c:pt idx="15">
                  <c:v>35</c:v>
                </c:pt>
                <c:pt idx="16">
                  <c:v>28</c:v>
                </c:pt>
                <c:pt idx="17">
                  <c:v>31</c:v>
                </c:pt>
                <c:pt idx="18">
                  <c:v>32</c:v>
                </c:pt>
                <c:pt idx="19">
                  <c:v>41</c:v>
                </c:pt>
                <c:pt idx="20">
                  <c:v>46</c:v>
                </c:pt>
                <c:pt idx="21">
                  <c:v>46</c:v>
                </c:pt>
                <c:pt idx="22">
                  <c:v>38</c:v>
                </c:pt>
                <c:pt idx="23">
                  <c:v>33</c:v>
                </c:pt>
                <c:pt idx="24">
                  <c:v>29</c:v>
                </c:pt>
                <c:pt idx="25">
                  <c:v>27</c:v>
                </c:pt>
                <c:pt idx="26">
                  <c:v>34</c:v>
                </c:pt>
                <c:pt idx="27">
                  <c:v>45</c:v>
                </c:pt>
                <c:pt idx="28">
                  <c:v>47</c:v>
                </c:pt>
                <c:pt idx="2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CDF-40BC-835C-AD9DC4445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1"/>
        <c:overlap val="100"/>
        <c:axId val="879604164"/>
        <c:axId val="665159465"/>
      </c:barChart>
      <c:dateAx>
        <c:axId val="290829792"/>
        <c:scaling>
          <c:orientation val="minMax"/>
        </c:scaling>
        <c:delete val="1"/>
        <c:axPos val="b"/>
        <c:numFmt formatCode="dd" sourceLinked="1"/>
        <c:majorTickMark val="none"/>
        <c:minorTickMark val="none"/>
        <c:tickLblPos val="nextTo"/>
        <c:crossAx val="290830352"/>
        <c:crosses val="autoZero"/>
        <c:auto val="1"/>
        <c:lblOffset val="100"/>
        <c:baseTimeUnit val="days"/>
      </c:dateAx>
      <c:valAx>
        <c:axId val="290830352"/>
        <c:scaling>
          <c:orientation val="minMax"/>
          <c:max val="450"/>
          <c:min val="0"/>
        </c:scaling>
        <c:delete val="0"/>
        <c:axPos val="l"/>
        <c:majorGridlines>
          <c:spPr>
            <a:ln w="158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defRPr>
            </a:pPr>
            <a:endParaRPr lang="es-US"/>
          </a:p>
        </c:txPr>
        <c:crossAx val="290829792"/>
        <c:crosses val="autoZero"/>
        <c:crossBetween val="between"/>
      </c:valAx>
      <c:dateAx>
        <c:axId val="879604164"/>
        <c:scaling>
          <c:orientation val="minMax"/>
        </c:scaling>
        <c:delete val="1"/>
        <c:axPos val="b"/>
        <c:numFmt formatCode="dd" sourceLinked="0"/>
        <c:majorTickMark val="none"/>
        <c:minorTickMark val="none"/>
        <c:tickLblPos val="nextTo"/>
        <c:crossAx val="665159465"/>
        <c:crosses val="autoZero"/>
        <c:auto val="1"/>
        <c:lblOffset val="100"/>
        <c:baseTimeUnit val="days"/>
      </c:dateAx>
      <c:valAx>
        <c:axId val="665159465"/>
        <c:scaling>
          <c:orientation val="minMax"/>
          <c:max val="450"/>
        </c:scaling>
        <c:delete val="1"/>
        <c:axPos val="r"/>
        <c:numFmt formatCode="0" sourceLinked="1"/>
        <c:majorTickMark val="none"/>
        <c:minorTickMark val="none"/>
        <c:tickLblPos val="nextTo"/>
        <c:crossAx val="879604164"/>
        <c:crosses val="max"/>
        <c:crossBetween val="between"/>
      </c:valAx>
      <c:dTable>
        <c:showHorzBorder val="1"/>
        <c:showVertBorder val="1"/>
        <c:showOutline val="1"/>
        <c:showKeys val="1"/>
        <c:spPr>
          <a:noFill/>
          <a:ln w="3175" cap="flat" cmpd="sng" algn="ctr">
            <a:solidFill>
              <a:schemeClr val="tx1">
                <a:lumMod val="50000"/>
                <a:lumOff val="50000"/>
                <a:alpha val="73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defRPr>
            </a:pPr>
            <a:endParaRPr lang="es-US"/>
          </a:p>
        </c:txPr>
      </c:dTable>
      <c:spPr>
        <a:noFill/>
        <a:ln>
          <a:noFill/>
        </a:ln>
        <a:effectLst/>
      </c:spPr>
    </c:plotArea>
    <c:plotVisOnly val="0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sz="1000">
          <a:latin typeface="Verdana" panose="020B0604030504040204" pitchFamily="34" charset="0"/>
          <a:ea typeface="Verdana" panose="020B0604030504040204" pitchFamily="34" charset="0"/>
          <a:cs typeface="Verdana" panose="020B0604030504040204" pitchFamily="34" charset="0"/>
        </a:defRPr>
      </a:pPr>
      <a:endParaRPr lang="es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12095610962299"/>
          <c:y val="2.5472935006555501E-2"/>
          <c:w val="0.87681846280651099"/>
          <c:h val="0.756508709496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MAY!$R$5</c:f>
              <c:strCache>
                <c:ptCount val="1"/>
                <c:pt idx="0">
                  <c:v>Objetivos</c:v>
                </c:pt>
              </c:strCache>
            </c:strRef>
          </c:tx>
          <c:spPr>
            <a:solidFill>
              <a:schemeClr val="tx2">
                <a:lumMod val="40000"/>
                <a:lumOff val="60000"/>
                <a:alpha val="43000"/>
              </a:schemeClr>
            </a:solidFill>
            <a:ln>
              <a:solidFill>
                <a:schemeClr val="tx2">
                  <a:alpha val="58000"/>
                </a:schemeClr>
              </a:solidFill>
            </a:ln>
            <a:effectLst/>
          </c:spPr>
          <c:invertIfNegative val="0"/>
          <c:cat>
            <c:numRef>
              <c:f>MAY!$B$10:$B$40</c:f>
              <c:numCache>
                <c:formatCode>dd</c:formatCode>
                <c:ptCount val="31"/>
                <c:pt idx="0">
                  <c:v>45047</c:v>
                </c:pt>
                <c:pt idx="1">
                  <c:v>45048</c:v>
                </c:pt>
                <c:pt idx="2">
                  <c:v>45049</c:v>
                </c:pt>
                <c:pt idx="3">
                  <c:v>45050</c:v>
                </c:pt>
                <c:pt idx="4">
                  <c:v>45051</c:v>
                </c:pt>
                <c:pt idx="5">
                  <c:v>45052</c:v>
                </c:pt>
                <c:pt idx="6">
                  <c:v>45053</c:v>
                </c:pt>
                <c:pt idx="7">
                  <c:v>45054</c:v>
                </c:pt>
                <c:pt idx="8">
                  <c:v>45055</c:v>
                </c:pt>
                <c:pt idx="9">
                  <c:v>45056</c:v>
                </c:pt>
                <c:pt idx="10">
                  <c:v>45057</c:v>
                </c:pt>
                <c:pt idx="11">
                  <c:v>45058</c:v>
                </c:pt>
                <c:pt idx="12">
                  <c:v>45059</c:v>
                </c:pt>
                <c:pt idx="13">
                  <c:v>45060</c:v>
                </c:pt>
                <c:pt idx="14">
                  <c:v>45061</c:v>
                </c:pt>
                <c:pt idx="15">
                  <c:v>45062</c:v>
                </c:pt>
                <c:pt idx="16">
                  <c:v>45063</c:v>
                </c:pt>
                <c:pt idx="17">
                  <c:v>45064</c:v>
                </c:pt>
                <c:pt idx="18">
                  <c:v>45065</c:v>
                </c:pt>
                <c:pt idx="19">
                  <c:v>45066</c:v>
                </c:pt>
                <c:pt idx="20">
                  <c:v>45067</c:v>
                </c:pt>
                <c:pt idx="21">
                  <c:v>45068</c:v>
                </c:pt>
                <c:pt idx="22">
                  <c:v>45069</c:v>
                </c:pt>
                <c:pt idx="23">
                  <c:v>45070</c:v>
                </c:pt>
                <c:pt idx="24">
                  <c:v>45071</c:v>
                </c:pt>
                <c:pt idx="25">
                  <c:v>45072</c:v>
                </c:pt>
                <c:pt idx="26">
                  <c:v>45073</c:v>
                </c:pt>
                <c:pt idx="27">
                  <c:v>45074</c:v>
                </c:pt>
                <c:pt idx="28">
                  <c:v>45075</c:v>
                </c:pt>
                <c:pt idx="29">
                  <c:v>45076</c:v>
                </c:pt>
                <c:pt idx="30">
                  <c:v>45077</c:v>
                </c:pt>
              </c:numCache>
            </c:numRef>
          </c:cat>
          <c:val>
            <c:numRef>
              <c:f>MAY!$G$10:$G$40</c:f>
              <c:numCache>
                <c:formatCode>#,##0</c:formatCode>
                <c:ptCount val="31"/>
                <c:pt idx="0">
                  <c:v>227.38792339139752</c:v>
                </c:pt>
                <c:pt idx="1">
                  <c:v>98.4300081761928</c:v>
                </c:pt>
                <c:pt idx="2">
                  <c:v>73.749048512172962</c:v>
                </c:pt>
                <c:pt idx="3">
                  <c:v>81.654441333321898</c:v>
                </c:pt>
                <c:pt idx="4">
                  <c:v>163.01348319014292</c:v>
                </c:pt>
                <c:pt idx="5">
                  <c:v>325.81649476025609</c:v>
                </c:pt>
                <c:pt idx="6">
                  <c:v>347.23220347787577</c:v>
                </c:pt>
                <c:pt idx="7">
                  <c:v>226.42159046894591</c:v>
                </c:pt>
                <c:pt idx="8">
                  <c:v>88.728579898413074</c:v>
                </c:pt>
                <c:pt idx="9">
                  <c:v>77.077123164559538</c:v>
                </c:pt>
                <c:pt idx="10">
                  <c:v>96.780103461197996</c:v>
                </c:pt>
                <c:pt idx="11">
                  <c:v>189.81098774172742</c:v>
                </c:pt>
                <c:pt idx="12">
                  <c:v>363.7608722924827</c:v>
                </c:pt>
                <c:pt idx="13">
                  <c:v>386.59547895119715</c:v>
                </c:pt>
                <c:pt idx="14">
                  <c:v>251.8928204549623</c:v>
                </c:pt>
                <c:pt idx="15">
                  <c:v>109.7734616364249</c:v>
                </c:pt>
                <c:pt idx="16">
                  <c:v>102.99629154444885</c:v>
                </c:pt>
                <c:pt idx="17">
                  <c:v>103.37184278863495</c:v>
                </c:pt>
                <c:pt idx="18">
                  <c:v>214.2766996969315</c:v>
                </c:pt>
                <c:pt idx="19">
                  <c:v>366.2358529168863</c:v>
                </c:pt>
                <c:pt idx="20">
                  <c:v>390.69527161089781</c:v>
                </c:pt>
                <c:pt idx="21">
                  <c:v>289.79353571807439</c:v>
                </c:pt>
                <c:pt idx="22">
                  <c:v>204.12429267185891</c:v>
                </c:pt>
                <c:pt idx="23">
                  <c:v>178.65451676791341</c:v>
                </c:pt>
                <c:pt idx="24">
                  <c:v>171.3148129453329</c:v>
                </c:pt>
                <c:pt idx="25">
                  <c:v>222.62360546148253</c:v>
                </c:pt>
                <c:pt idx="26">
                  <c:v>418.89905303172179</c:v>
                </c:pt>
                <c:pt idx="27">
                  <c:v>431.04235753238544</c:v>
                </c:pt>
                <c:pt idx="28">
                  <c:v>434.70670068079062</c:v>
                </c:pt>
                <c:pt idx="29">
                  <c:v>330.03694618879297</c:v>
                </c:pt>
                <c:pt idx="30">
                  <c:v>242.40359953257732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54-44A7-9FAF-F556CDBB1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290829792"/>
        <c:axId val="290830352"/>
      </c:barChart>
      <c:barChart>
        <c:barDir val="col"/>
        <c:grouping val="stacked"/>
        <c:varyColors val="0"/>
        <c:ser>
          <c:idx val="10"/>
          <c:order val="1"/>
          <c:tx>
            <c:strRef>
              <c:f>MAY!$O$6</c:f>
              <c:strCache>
                <c:ptCount val="1"/>
                <c:pt idx="0">
                  <c:v>Grupos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MAY!$B$10:$B$40</c:f>
              <c:numCache>
                <c:formatCode>dd</c:formatCode>
                <c:ptCount val="31"/>
                <c:pt idx="0">
                  <c:v>45047</c:v>
                </c:pt>
                <c:pt idx="1">
                  <c:v>45048</c:v>
                </c:pt>
                <c:pt idx="2">
                  <c:v>45049</c:v>
                </c:pt>
                <c:pt idx="3">
                  <c:v>45050</c:v>
                </c:pt>
                <c:pt idx="4">
                  <c:v>45051</c:v>
                </c:pt>
                <c:pt idx="5">
                  <c:v>45052</c:v>
                </c:pt>
                <c:pt idx="6">
                  <c:v>45053</c:v>
                </c:pt>
                <c:pt idx="7">
                  <c:v>45054</c:v>
                </c:pt>
                <c:pt idx="8">
                  <c:v>45055</c:v>
                </c:pt>
                <c:pt idx="9">
                  <c:v>45056</c:v>
                </c:pt>
                <c:pt idx="10">
                  <c:v>45057</c:v>
                </c:pt>
                <c:pt idx="11">
                  <c:v>45058</c:v>
                </c:pt>
                <c:pt idx="12">
                  <c:v>45059</c:v>
                </c:pt>
                <c:pt idx="13">
                  <c:v>45060</c:v>
                </c:pt>
                <c:pt idx="14">
                  <c:v>45061</c:v>
                </c:pt>
                <c:pt idx="15">
                  <c:v>45062</c:v>
                </c:pt>
                <c:pt idx="16">
                  <c:v>45063</c:v>
                </c:pt>
                <c:pt idx="17">
                  <c:v>45064</c:v>
                </c:pt>
                <c:pt idx="18">
                  <c:v>45065</c:v>
                </c:pt>
                <c:pt idx="19">
                  <c:v>45066</c:v>
                </c:pt>
                <c:pt idx="20">
                  <c:v>45067</c:v>
                </c:pt>
                <c:pt idx="21">
                  <c:v>45068</c:v>
                </c:pt>
                <c:pt idx="22">
                  <c:v>45069</c:v>
                </c:pt>
                <c:pt idx="23">
                  <c:v>45070</c:v>
                </c:pt>
                <c:pt idx="24">
                  <c:v>45071</c:v>
                </c:pt>
                <c:pt idx="25">
                  <c:v>45072</c:v>
                </c:pt>
                <c:pt idx="26">
                  <c:v>45073</c:v>
                </c:pt>
                <c:pt idx="27">
                  <c:v>45074</c:v>
                </c:pt>
                <c:pt idx="28">
                  <c:v>45075</c:v>
                </c:pt>
                <c:pt idx="29">
                  <c:v>45076</c:v>
                </c:pt>
                <c:pt idx="30">
                  <c:v>45077</c:v>
                </c:pt>
              </c:numCache>
            </c:numRef>
          </c:cat>
          <c:val>
            <c:numRef>
              <c:f>MAY!$O$10:$O$40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4</c:v>
                </c:pt>
                <c:pt idx="4">
                  <c:v>11</c:v>
                </c:pt>
                <c:pt idx="5">
                  <c:v>13</c:v>
                </c:pt>
                <c:pt idx="6">
                  <c:v>7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9</c:v>
                </c:pt>
                <c:pt idx="11">
                  <c:v>41</c:v>
                </c:pt>
                <c:pt idx="12">
                  <c:v>41</c:v>
                </c:pt>
                <c:pt idx="13">
                  <c:v>21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5</c:v>
                </c:pt>
                <c:pt idx="18">
                  <c:v>9</c:v>
                </c:pt>
                <c:pt idx="19">
                  <c:v>9</c:v>
                </c:pt>
                <c:pt idx="20">
                  <c:v>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54-44A7-9FAF-F556CDBB1B9B}"/>
            </c:ext>
          </c:extLst>
        </c:ser>
        <c:ser>
          <c:idx val="8"/>
          <c:order val="2"/>
          <c:tx>
            <c:strRef>
              <c:f>MAY!$M$6</c:f>
              <c:strCache>
                <c:ptCount val="1"/>
                <c:pt idx="0">
                  <c:v>Pagadores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MAY!$B$10:$B$40</c:f>
              <c:numCache>
                <c:formatCode>dd</c:formatCode>
                <c:ptCount val="31"/>
                <c:pt idx="0">
                  <c:v>45047</c:v>
                </c:pt>
                <c:pt idx="1">
                  <c:v>45048</c:v>
                </c:pt>
                <c:pt idx="2">
                  <c:v>45049</c:v>
                </c:pt>
                <c:pt idx="3">
                  <c:v>45050</c:v>
                </c:pt>
                <c:pt idx="4">
                  <c:v>45051</c:v>
                </c:pt>
                <c:pt idx="5">
                  <c:v>45052</c:v>
                </c:pt>
                <c:pt idx="6">
                  <c:v>45053</c:v>
                </c:pt>
                <c:pt idx="7">
                  <c:v>45054</c:v>
                </c:pt>
                <c:pt idx="8">
                  <c:v>45055</c:v>
                </c:pt>
                <c:pt idx="9">
                  <c:v>45056</c:v>
                </c:pt>
                <c:pt idx="10">
                  <c:v>45057</c:v>
                </c:pt>
                <c:pt idx="11">
                  <c:v>45058</c:v>
                </c:pt>
                <c:pt idx="12">
                  <c:v>45059</c:v>
                </c:pt>
                <c:pt idx="13">
                  <c:v>45060</c:v>
                </c:pt>
                <c:pt idx="14">
                  <c:v>45061</c:v>
                </c:pt>
                <c:pt idx="15">
                  <c:v>45062</c:v>
                </c:pt>
                <c:pt idx="16">
                  <c:v>45063</c:v>
                </c:pt>
                <c:pt idx="17">
                  <c:v>45064</c:v>
                </c:pt>
                <c:pt idx="18">
                  <c:v>45065</c:v>
                </c:pt>
                <c:pt idx="19">
                  <c:v>45066</c:v>
                </c:pt>
                <c:pt idx="20">
                  <c:v>45067</c:v>
                </c:pt>
                <c:pt idx="21">
                  <c:v>45068</c:v>
                </c:pt>
                <c:pt idx="22">
                  <c:v>45069</c:v>
                </c:pt>
                <c:pt idx="23">
                  <c:v>45070</c:v>
                </c:pt>
                <c:pt idx="24">
                  <c:v>45071</c:v>
                </c:pt>
                <c:pt idx="25">
                  <c:v>45072</c:v>
                </c:pt>
                <c:pt idx="26">
                  <c:v>45073</c:v>
                </c:pt>
                <c:pt idx="27">
                  <c:v>45074</c:v>
                </c:pt>
                <c:pt idx="28">
                  <c:v>45075</c:v>
                </c:pt>
                <c:pt idx="29">
                  <c:v>45076</c:v>
                </c:pt>
                <c:pt idx="30">
                  <c:v>45077</c:v>
                </c:pt>
              </c:numCache>
            </c:numRef>
          </c:cat>
          <c:val>
            <c:numRef>
              <c:f>MAY!$M$10:$M$40</c:f>
              <c:numCache>
                <c:formatCode>0</c:formatCode>
                <c:ptCount val="31"/>
                <c:pt idx="0">
                  <c:v>31</c:v>
                </c:pt>
                <c:pt idx="1">
                  <c:v>12</c:v>
                </c:pt>
                <c:pt idx="2">
                  <c:v>12</c:v>
                </c:pt>
                <c:pt idx="3">
                  <c:v>36</c:v>
                </c:pt>
                <c:pt idx="4">
                  <c:v>100</c:v>
                </c:pt>
                <c:pt idx="5">
                  <c:v>114</c:v>
                </c:pt>
                <c:pt idx="6">
                  <c:v>60</c:v>
                </c:pt>
                <c:pt idx="7">
                  <c:v>17</c:v>
                </c:pt>
                <c:pt idx="8">
                  <c:v>17</c:v>
                </c:pt>
                <c:pt idx="9">
                  <c:v>25</c:v>
                </c:pt>
                <c:pt idx="10">
                  <c:v>45</c:v>
                </c:pt>
                <c:pt idx="11">
                  <c:v>99</c:v>
                </c:pt>
                <c:pt idx="12">
                  <c:v>114</c:v>
                </c:pt>
                <c:pt idx="13">
                  <c:v>60</c:v>
                </c:pt>
                <c:pt idx="14">
                  <c:v>28</c:v>
                </c:pt>
                <c:pt idx="15">
                  <c:v>20</c:v>
                </c:pt>
                <c:pt idx="16">
                  <c:v>25</c:v>
                </c:pt>
                <c:pt idx="17">
                  <c:v>55</c:v>
                </c:pt>
                <c:pt idx="18">
                  <c:v>120</c:v>
                </c:pt>
                <c:pt idx="19">
                  <c:v>143</c:v>
                </c:pt>
                <c:pt idx="20">
                  <c:v>93</c:v>
                </c:pt>
                <c:pt idx="21">
                  <c:v>42</c:v>
                </c:pt>
                <c:pt idx="22">
                  <c:v>39</c:v>
                </c:pt>
                <c:pt idx="23">
                  <c:v>38</c:v>
                </c:pt>
                <c:pt idx="24">
                  <c:v>63</c:v>
                </c:pt>
                <c:pt idx="25">
                  <c:v>167</c:v>
                </c:pt>
                <c:pt idx="26">
                  <c:v>194</c:v>
                </c:pt>
                <c:pt idx="27">
                  <c:v>193</c:v>
                </c:pt>
                <c:pt idx="28">
                  <c:v>90</c:v>
                </c:pt>
                <c:pt idx="29">
                  <c:v>51</c:v>
                </c:pt>
                <c:pt idx="30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54-44A7-9FAF-F556CDBB1B9B}"/>
            </c:ext>
          </c:extLst>
        </c:ser>
        <c:ser>
          <c:idx val="9"/>
          <c:order val="3"/>
          <c:tx>
            <c:strRef>
              <c:f>MAY!$N$6</c:f>
              <c:strCache>
                <c:ptCount val="1"/>
                <c:pt idx="0">
                  <c:v>Referidos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MAY!$B$10:$B$40</c:f>
              <c:numCache>
                <c:formatCode>dd</c:formatCode>
                <c:ptCount val="31"/>
                <c:pt idx="0">
                  <c:v>45047</c:v>
                </c:pt>
                <c:pt idx="1">
                  <c:v>45048</c:v>
                </c:pt>
                <c:pt idx="2">
                  <c:v>45049</c:v>
                </c:pt>
                <c:pt idx="3">
                  <c:v>45050</c:v>
                </c:pt>
                <c:pt idx="4">
                  <c:v>45051</c:v>
                </c:pt>
                <c:pt idx="5">
                  <c:v>45052</c:v>
                </c:pt>
                <c:pt idx="6">
                  <c:v>45053</c:v>
                </c:pt>
                <c:pt idx="7">
                  <c:v>45054</c:v>
                </c:pt>
                <c:pt idx="8">
                  <c:v>45055</c:v>
                </c:pt>
                <c:pt idx="9">
                  <c:v>45056</c:v>
                </c:pt>
                <c:pt idx="10">
                  <c:v>45057</c:v>
                </c:pt>
                <c:pt idx="11">
                  <c:v>45058</c:v>
                </c:pt>
                <c:pt idx="12">
                  <c:v>45059</c:v>
                </c:pt>
                <c:pt idx="13">
                  <c:v>45060</c:v>
                </c:pt>
                <c:pt idx="14">
                  <c:v>45061</c:v>
                </c:pt>
                <c:pt idx="15">
                  <c:v>45062</c:v>
                </c:pt>
                <c:pt idx="16">
                  <c:v>45063</c:v>
                </c:pt>
                <c:pt idx="17">
                  <c:v>45064</c:v>
                </c:pt>
                <c:pt idx="18">
                  <c:v>45065</c:v>
                </c:pt>
                <c:pt idx="19">
                  <c:v>45066</c:v>
                </c:pt>
                <c:pt idx="20">
                  <c:v>45067</c:v>
                </c:pt>
                <c:pt idx="21">
                  <c:v>45068</c:v>
                </c:pt>
                <c:pt idx="22">
                  <c:v>45069</c:v>
                </c:pt>
                <c:pt idx="23">
                  <c:v>45070</c:v>
                </c:pt>
                <c:pt idx="24">
                  <c:v>45071</c:v>
                </c:pt>
                <c:pt idx="25">
                  <c:v>45072</c:v>
                </c:pt>
                <c:pt idx="26">
                  <c:v>45073</c:v>
                </c:pt>
                <c:pt idx="27">
                  <c:v>45074</c:v>
                </c:pt>
                <c:pt idx="28">
                  <c:v>45075</c:v>
                </c:pt>
                <c:pt idx="29">
                  <c:v>45076</c:v>
                </c:pt>
                <c:pt idx="30">
                  <c:v>45077</c:v>
                </c:pt>
              </c:numCache>
            </c:numRef>
          </c:cat>
          <c:val>
            <c:numRef>
              <c:f>MAY!$N$10:$N$40</c:f>
              <c:numCache>
                <c:formatCode>0</c:formatCode>
                <c:ptCount val="31"/>
                <c:pt idx="0">
                  <c:v>27</c:v>
                </c:pt>
                <c:pt idx="1">
                  <c:v>23</c:v>
                </c:pt>
                <c:pt idx="2">
                  <c:v>30</c:v>
                </c:pt>
                <c:pt idx="3">
                  <c:v>56</c:v>
                </c:pt>
                <c:pt idx="4">
                  <c:v>108</c:v>
                </c:pt>
                <c:pt idx="5">
                  <c:v>109</c:v>
                </c:pt>
                <c:pt idx="6">
                  <c:v>73</c:v>
                </c:pt>
                <c:pt idx="7">
                  <c:v>32</c:v>
                </c:pt>
                <c:pt idx="8">
                  <c:v>29</c:v>
                </c:pt>
                <c:pt idx="9">
                  <c:v>45</c:v>
                </c:pt>
                <c:pt idx="10">
                  <c:v>69</c:v>
                </c:pt>
                <c:pt idx="11">
                  <c:v>141</c:v>
                </c:pt>
                <c:pt idx="12">
                  <c:v>141</c:v>
                </c:pt>
                <c:pt idx="13">
                  <c:v>66</c:v>
                </c:pt>
                <c:pt idx="14">
                  <c:v>36</c:v>
                </c:pt>
                <c:pt idx="15">
                  <c:v>25</c:v>
                </c:pt>
                <c:pt idx="16">
                  <c:v>26</c:v>
                </c:pt>
                <c:pt idx="17">
                  <c:v>60</c:v>
                </c:pt>
                <c:pt idx="18">
                  <c:v>123</c:v>
                </c:pt>
                <c:pt idx="19">
                  <c:v>143</c:v>
                </c:pt>
                <c:pt idx="20">
                  <c:v>110</c:v>
                </c:pt>
                <c:pt idx="21">
                  <c:v>74</c:v>
                </c:pt>
                <c:pt idx="22">
                  <c:v>54</c:v>
                </c:pt>
                <c:pt idx="23">
                  <c:v>59</c:v>
                </c:pt>
                <c:pt idx="24">
                  <c:v>104</c:v>
                </c:pt>
                <c:pt idx="25">
                  <c:v>181</c:v>
                </c:pt>
                <c:pt idx="26">
                  <c:v>198</c:v>
                </c:pt>
                <c:pt idx="27">
                  <c:v>189</c:v>
                </c:pt>
                <c:pt idx="28">
                  <c:v>151</c:v>
                </c:pt>
                <c:pt idx="29">
                  <c:v>114</c:v>
                </c:pt>
                <c:pt idx="30">
                  <c:v>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54-44A7-9FAF-F556CDBB1B9B}"/>
            </c:ext>
          </c:extLst>
        </c:ser>
        <c:ser>
          <c:idx val="11"/>
          <c:order val="4"/>
          <c:tx>
            <c:strRef>
              <c:f>MAY!$P$6</c:f>
              <c:strCache>
                <c:ptCount val="1"/>
                <c:pt idx="0">
                  <c:v>Propietarios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MAY!$B$10:$B$40</c:f>
              <c:numCache>
                <c:formatCode>dd</c:formatCode>
                <c:ptCount val="31"/>
                <c:pt idx="0">
                  <c:v>45047</c:v>
                </c:pt>
                <c:pt idx="1">
                  <c:v>45048</c:v>
                </c:pt>
                <c:pt idx="2">
                  <c:v>45049</c:v>
                </c:pt>
                <c:pt idx="3">
                  <c:v>45050</c:v>
                </c:pt>
                <c:pt idx="4">
                  <c:v>45051</c:v>
                </c:pt>
                <c:pt idx="5">
                  <c:v>45052</c:v>
                </c:pt>
                <c:pt idx="6">
                  <c:v>45053</c:v>
                </c:pt>
                <c:pt idx="7">
                  <c:v>45054</c:v>
                </c:pt>
                <c:pt idx="8">
                  <c:v>45055</c:v>
                </c:pt>
                <c:pt idx="9">
                  <c:v>45056</c:v>
                </c:pt>
                <c:pt idx="10">
                  <c:v>45057</c:v>
                </c:pt>
                <c:pt idx="11">
                  <c:v>45058</c:v>
                </c:pt>
                <c:pt idx="12">
                  <c:v>45059</c:v>
                </c:pt>
                <c:pt idx="13">
                  <c:v>45060</c:v>
                </c:pt>
                <c:pt idx="14">
                  <c:v>45061</c:v>
                </c:pt>
                <c:pt idx="15">
                  <c:v>45062</c:v>
                </c:pt>
                <c:pt idx="16">
                  <c:v>45063</c:v>
                </c:pt>
                <c:pt idx="17">
                  <c:v>45064</c:v>
                </c:pt>
                <c:pt idx="18">
                  <c:v>45065</c:v>
                </c:pt>
                <c:pt idx="19">
                  <c:v>45066</c:v>
                </c:pt>
                <c:pt idx="20">
                  <c:v>45067</c:v>
                </c:pt>
                <c:pt idx="21">
                  <c:v>45068</c:v>
                </c:pt>
                <c:pt idx="22">
                  <c:v>45069</c:v>
                </c:pt>
                <c:pt idx="23">
                  <c:v>45070</c:v>
                </c:pt>
                <c:pt idx="24">
                  <c:v>45071</c:v>
                </c:pt>
                <c:pt idx="25">
                  <c:v>45072</c:v>
                </c:pt>
                <c:pt idx="26">
                  <c:v>45073</c:v>
                </c:pt>
                <c:pt idx="27">
                  <c:v>45074</c:v>
                </c:pt>
                <c:pt idx="28">
                  <c:v>45075</c:v>
                </c:pt>
                <c:pt idx="29">
                  <c:v>45076</c:v>
                </c:pt>
                <c:pt idx="30">
                  <c:v>45077</c:v>
                </c:pt>
              </c:numCache>
            </c:numRef>
          </c:cat>
          <c:val>
            <c:numRef>
              <c:f>MAY!$P$10:$P$40</c:f>
              <c:numCache>
                <c:formatCode>0</c:formatCode>
                <c:ptCount val="31"/>
                <c:pt idx="0">
                  <c:v>28</c:v>
                </c:pt>
                <c:pt idx="1">
                  <c:v>26</c:v>
                </c:pt>
                <c:pt idx="2">
                  <c:v>29</c:v>
                </c:pt>
                <c:pt idx="3">
                  <c:v>40</c:v>
                </c:pt>
                <c:pt idx="4">
                  <c:v>46</c:v>
                </c:pt>
                <c:pt idx="5">
                  <c:v>43</c:v>
                </c:pt>
                <c:pt idx="6">
                  <c:v>34</c:v>
                </c:pt>
                <c:pt idx="7">
                  <c:v>25</c:v>
                </c:pt>
                <c:pt idx="8">
                  <c:v>22</c:v>
                </c:pt>
                <c:pt idx="9">
                  <c:v>22</c:v>
                </c:pt>
                <c:pt idx="10">
                  <c:v>33</c:v>
                </c:pt>
                <c:pt idx="11">
                  <c:v>37</c:v>
                </c:pt>
                <c:pt idx="12">
                  <c:v>39</c:v>
                </c:pt>
                <c:pt idx="13">
                  <c:v>42</c:v>
                </c:pt>
                <c:pt idx="14">
                  <c:v>29</c:v>
                </c:pt>
                <c:pt idx="15">
                  <c:v>29</c:v>
                </c:pt>
                <c:pt idx="16">
                  <c:v>30</c:v>
                </c:pt>
                <c:pt idx="17">
                  <c:v>30</c:v>
                </c:pt>
                <c:pt idx="18">
                  <c:v>46</c:v>
                </c:pt>
                <c:pt idx="19">
                  <c:v>46</c:v>
                </c:pt>
                <c:pt idx="20">
                  <c:v>43</c:v>
                </c:pt>
                <c:pt idx="21">
                  <c:v>32</c:v>
                </c:pt>
                <c:pt idx="22">
                  <c:v>36</c:v>
                </c:pt>
                <c:pt idx="23">
                  <c:v>34</c:v>
                </c:pt>
                <c:pt idx="24">
                  <c:v>42</c:v>
                </c:pt>
                <c:pt idx="25">
                  <c:v>42</c:v>
                </c:pt>
                <c:pt idx="26">
                  <c:v>43</c:v>
                </c:pt>
                <c:pt idx="27">
                  <c:v>40</c:v>
                </c:pt>
                <c:pt idx="28">
                  <c:v>29</c:v>
                </c:pt>
                <c:pt idx="29">
                  <c:v>27</c:v>
                </c:pt>
                <c:pt idx="3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C54-44A7-9FAF-F556CDBB1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1"/>
        <c:overlap val="100"/>
        <c:axId val="879604164"/>
        <c:axId val="665159465"/>
      </c:barChart>
      <c:dateAx>
        <c:axId val="290829792"/>
        <c:scaling>
          <c:orientation val="minMax"/>
        </c:scaling>
        <c:delete val="1"/>
        <c:axPos val="b"/>
        <c:numFmt formatCode="dd" sourceLinked="1"/>
        <c:majorTickMark val="none"/>
        <c:minorTickMark val="none"/>
        <c:tickLblPos val="nextTo"/>
        <c:crossAx val="290830352"/>
        <c:crosses val="autoZero"/>
        <c:auto val="1"/>
        <c:lblOffset val="100"/>
        <c:baseTimeUnit val="days"/>
      </c:dateAx>
      <c:valAx>
        <c:axId val="290830352"/>
        <c:scaling>
          <c:orientation val="minMax"/>
          <c:max val="450"/>
          <c:min val="0"/>
        </c:scaling>
        <c:delete val="0"/>
        <c:axPos val="l"/>
        <c:majorGridlines>
          <c:spPr>
            <a:ln w="158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defRPr>
            </a:pPr>
            <a:endParaRPr lang="es-US"/>
          </a:p>
        </c:txPr>
        <c:crossAx val="290829792"/>
        <c:crosses val="autoZero"/>
        <c:crossBetween val="between"/>
      </c:valAx>
      <c:dateAx>
        <c:axId val="879604164"/>
        <c:scaling>
          <c:orientation val="minMax"/>
        </c:scaling>
        <c:delete val="1"/>
        <c:axPos val="b"/>
        <c:numFmt formatCode="dd" sourceLinked="0"/>
        <c:majorTickMark val="none"/>
        <c:minorTickMark val="none"/>
        <c:tickLblPos val="nextTo"/>
        <c:crossAx val="665159465"/>
        <c:crosses val="autoZero"/>
        <c:auto val="1"/>
        <c:lblOffset val="100"/>
        <c:baseTimeUnit val="days"/>
      </c:dateAx>
      <c:valAx>
        <c:axId val="665159465"/>
        <c:scaling>
          <c:orientation val="minMax"/>
          <c:max val="450"/>
        </c:scaling>
        <c:delete val="1"/>
        <c:axPos val="r"/>
        <c:numFmt formatCode="0" sourceLinked="1"/>
        <c:majorTickMark val="none"/>
        <c:minorTickMark val="none"/>
        <c:tickLblPos val="nextTo"/>
        <c:crossAx val="879604164"/>
        <c:crosses val="max"/>
        <c:crossBetween val="between"/>
      </c:valAx>
      <c:dTable>
        <c:showHorzBorder val="1"/>
        <c:showVertBorder val="1"/>
        <c:showOutline val="1"/>
        <c:showKeys val="1"/>
        <c:spPr>
          <a:noFill/>
          <a:ln w="3175" cap="flat" cmpd="sng" algn="ctr">
            <a:solidFill>
              <a:schemeClr val="tx1">
                <a:lumMod val="50000"/>
                <a:lumOff val="50000"/>
                <a:alpha val="73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defRPr>
            </a:pPr>
            <a:endParaRPr lang="es-US"/>
          </a:p>
        </c:txPr>
      </c:dTable>
      <c:spPr>
        <a:noFill/>
        <a:ln>
          <a:noFill/>
        </a:ln>
        <a:effectLst/>
      </c:spPr>
    </c:plotArea>
    <c:plotVisOnly val="0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sz="1000">
          <a:latin typeface="Verdana" panose="020B0604030504040204" pitchFamily="34" charset="0"/>
          <a:ea typeface="Verdana" panose="020B0604030504040204" pitchFamily="34" charset="0"/>
          <a:cs typeface="Verdana" panose="020B0604030504040204" pitchFamily="34" charset="0"/>
        </a:defRPr>
      </a:pPr>
      <a:endParaRPr lang="es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12095610962299"/>
          <c:y val="2.5472935006555501E-2"/>
          <c:w val="0.87681846280651099"/>
          <c:h val="0.756508709496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JUN!$R$5</c:f>
              <c:strCache>
                <c:ptCount val="1"/>
                <c:pt idx="0">
                  <c:v>Objetivos</c:v>
                </c:pt>
              </c:strCache>
            </c:strRef>
          </c:tx>
          <c:spPr>
            <a:solidFill>
              <a:schemeClr val="tx2">
                <a:lumMod val="40000"/>
                <a:lumOff val="60000"/>
                <a:alpha val="43000"/>
              </a:schemeClr>
            </a:solidFill>
            <a:ln>
              <a:solidFill>
                <a:schemeClr val="tx2">
                  <a:alpha val="58000"/>
                </a:schemeClr>
              </a:solidFill>
            </a:ln>
            <a:effectLst/>
          </c:spPr>
          <c:invertIfNegative val="0"/>
          <c:cat>
            <c:numRef>
              <c:f>JUN!$B$10:$B$39</c:f>
              <c:numCache>
                <c:formatCode>dd</c:formatCode>
                <c:ptCount val="30"/>
                <c:pt idx="0">
                  <c:v>45078</c:v>
                </c:pt>
                <c:pt idx="1">
                  <c:v>45079</c:v>
                </c:pt>
                <c:pt idx="2">
                  <c:v>45080</c:v>
                </c:pt>
                <c:pt idx="3">
                  <c:v>45081</c:v>
                </c:pt>
                <c:pt idx="4">
                  <c:v>45082</c:v>
                </c:pt>
                <c:pt idx="5">
                  <c:v>45083</c:v>
                </c:pt>
                <c:pt idx="6">
                  <c:v>45084</c:v>
                </c:pt>
                <c:pt idx="7">
                  <c:v>45085</c:v>
                </c:pt>
                <c:pt idx="8">
                  <c:v>45086</c:v>
                </c:pt>
                <c:pt idx="9">
                  <c:v>45087</c:v>
                </c:pt>
                <c:pt idx="10">
                  <c:v>45088</c:v>
                </c:pt>
                <c:pt idx="11">
                  <c:v>45089</c:v>
                </c:pt>
                <c:pt idx="12">
                  <c:v>45090</c:v>
                </c:pt>
                <c:pt idx="13">
                  <c:v>45091</c:v>
                </c:pt>
                <c:pt idx="14">
                  <c:v>45092</c:v>
                </c:pt>
                <c:pt idx="15">
                  <c:v>45093</c:v>
                </c:pt>
                <c:pt idx="16">
                  <c:v>45094</c:v>
                </c:pt>
                <c:pt idx="17">
                  <c:v>45095</c:v>
                </c:pt>
                <c:pt idx="18">
                  <c:v>45096</c:v>
                </c:pt>
                <c:pt idx="19">
                  <c:v>45097</c:v>
                </c:pt>
                <c:pt idx="20">
                  <c:v>45098</c:v>
                </c:pt>
                <c:pt idx="21">
                  <c:v>45099</c:v>
                </c:pt>
                <c:pt idx="22">
                  <c:v>45100</c:v>
                </c:pt>
                <c:pt idx="23">
                  <c:v>45101</c:v>
                </c:pt>
                <c:pt idx="24">
                  <c:v>45102</c:v>
                </c:pt>
                <c:pt idx="25">
                  <c:v>45103</c:v>
                </c:pt>
                <c:pt idx="26">
                  <c:v>45104</c:v>
                </c:pt>
                <c:pt idx="27">
                  <c:v>45105</c:v>
                </c:pt>
                <c:pt idx="28">
                  <c:v>45106</c:v>
                </c:pt>
                <c:pt idx="29">
                  <c:v>45107</c:v>
                </c:pt>
              </c:numCache>
            </c:numRef>
          </c:cat>
          <c:val>
            <c:numRef>
              <c:f>JUN!$G$10:$G$39</c:f>
              <c:numCache>
                <c:formatCode>#,##0</c:formatCode>
                <c:ptCount val="30"/>
                <c:pt idx="0">
                  <c:v>238.80621761682701</c:v>
                </c:pt>
                <c:pt idx="1">
                  <c:v>337.4587558765013</c:v>
                </c:pt>
                <c:pt idx="2">
                  <c:v>407.81059092108433</c:v>
                </c:pt>
                <c:pt idx="3">
                  <c:v>418.35989008530589</c:v>
                </c:pt>
                <c:pt idx="4">
                  <c:v>358.66087475107071</c:v>
                </c:pt>
                <c:pt idx="5">
                  <c:v>322.7960187823976</c:v>
                </c:pt>
                <c:pt idx="6">
                  <c:v>303.58027654672537</c:v>
                </c:pt>
                <c:pt idx="7">
                  <c:v>288.0513241643186</c:v>
                </c:pt>
                <c:pt idx="8">
                  <c:v>345.74538080667509</c:v>
                </c:pt>
                <c:pt idx="9">
                  <c:v>392.91003542877735</c:v>
                </c:pt>
                <c:pt idx="10">
                  <c:v>402.03340057044733</c:v>
                </c:pt>
                <c:pt idx="11">
                  <c:v>353.36804257437763</c:v>
                </c:pt>
                <c:pt idx="12">
                  <c:v>321.45429937089369</c:v>
                </c:pt>
                <c:pt idx="13">
                  <c:v>299.44062970756517</c:v>
                </c:pt>
                <c:pt idx="14">
                  <c:v>319.85791001500235</c:v>
                </c:pt>
                <c:pt idx="15">
                  <c:v>355.95833770089155</c:v>
                </c:pt>
                <c:pt idx="16">
                  <c:v>412.69557764388765</c:v>
                </c:pt>
                <c:pt idx="17">
                  <c:v>417.83603322787241</c:v>
                </c:pt>
                <c:pt idx="18">
                  <c:v>401.04072199426838</c:v>
                </c:pt>
                <c:pt idx="19">
                  <c:v>350.1969794098992</c:v>
                </c:pt>
                <c:pt idx="20">
                  <c:v>321.95478520892686</c:v>
                </c:pt>
                <c:pt idx="21">
                  <c:v>291.09731416660799</c:v>
                </c:pt>
                <c:pt idx="22">
                  <c:v>334.93205433497207</c:v>
                </c:pt>
                <c:pt idx="23">
                  <c:v>382.33330016083232</c:v>
                </c:pt>
                <c:pt idx="24">
                  <c:v>383.14739323502397</c:v>
                </c:pt>
                <c:pt idx="25">
                  <c:v>378.66429344375302</c:v>
                </c:pt>
                <c:pt idx="26">
                  <c:v>317.79705962913607</c:v>
                </c:pt>
                <c:pt idx="27">
                  <c:v>317.98377529976972</c:v>
                </c:pt>
                <c:pt idx="28">
                  <c:v>286.7136698371387</c:v>
                </c:pt>
                <c:pt idx="29">
                  <c:v>289.2650574890551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A2-4C2A-B178-FFF441112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290829792"/>
        <c:axId val="290830352"/>
      </c:barChart>
      <c:barChart>
        <c:barDir val="col"/>
        <c:grouping val="stacked"/>
        <c:varyColors val="0"/>
        <c:ser>
          <c:idx val="10"/>
          <c:order val="1"/>
          <c:tx>
            <c:strRef>
              <c:f>JUN!$O$6</c:f>
              <c:strCache>
                <c:ptCount val="1"/>
                <c:pt idx="0">
                  <c:v>Grupos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JUN!$B$10:$B$39</c:f>
              <c:numCache>
                <c:formatCode>dd</c:formatCode>
                <c:ptCount val="30"/>
                <c:pt idx="0">
                  <c:v>45078</c:v>
                </c:pt>
                <c:pt idx="1">
                  <c:v>45079</c:v>
                </c:pt>
                <c:pt idx="2">
                  <c:v>45080</c:v>
                </c:pt>
                <c:pt idx="3">
                  <c:v>45081</c:v>
                </c:pt>
                <c:pt idx="4">
                  <c:v>45082</c:v>
                </c:pt>
                <c:pt idx="5">
                  <c:v>45083</c:v>
                </c:pt>
                <c:pt idx="6">
                  <c:v>45084</c:v>
                </c:pt>
                <c:pt idx="7">
                  <c:v>45085</c:v>
                </c:pt>
                <c:pt idx="8">
                  <c:v>45086</c:v>
                </c:pt>
                <c:pt idx="9">
                  <c:v>45087</c:v>
                </c:pt>
                <c:pt idx="10">
                  <c:v>45088</c:v>
                </c:pt>
                <c:pt idx="11">
                  <c:v>45089</c:v>
                </c:pt>
                <c:pt idx="12">
                  <c:v>45090</c:v>
                </c:pt>
                <c:pt idx="13">
                  <c:v>45091</c:v>
                </c:pt>
                <c:pt idx="14">
                  <c:v>45092</c:v>
                </c:pt>
                <c:pt idx="15">
                  <c:v>45093</c:v>
                </c:pt>
                <c:pt idx="16">
                  <c:v>45094</c:v>
                </c:pt>
                <c:pt idx="17">
                  <c:v>45095</c:v>
                </c:pt>
                <c:pt idx="18">
                  <c:v>45096</c:v>
                </c:pt>
                <c:pt idx="19">
                  <c:v>45097</c:v>
                </c:pt>
                <c:pt idx="20">
                  <c:v>45098</c:v>
                </c:pt>
                <c:pt idx="21">
                  <c:v>45099</c:v>
                </c:pt>
                <c:pt idx="22">
                  <c:v>45100</c:v>
                </c:pt>
                <c:pt idx="23">
                  <c:v>45101</c:v>
                </c:pt>
                <c:pt idx="24">
                  <c:v>45102</c:v>
                </c:pt>
                <c:pt idx="25">
                  <c:v>45103</c:v>
                </c:pt>
                <c:pt idx="26">
                  <c:v>45104</c:v>
                </c:pt>
                <c:pt idx="27">
                  <c:v>45105</c:v>
                </c:pt>
                <c:pt idx="28">
                  <c:v>45106</c:v>
                </c:pt>
                <c:pt idx="29">
                  <c:v>45107</c:v>
                </c:pt>
              </c:numCache>
            </c:numRef>
          </c:cat>
          <c:val>
            <c:numRef>
              <c:f>JUN!$O$10:$O$39</c:f>
              <c:numCache>
                <c:formatCode>0</c:formatCode>
                <c:ptCount val="30"/>
                <c:pt idx="0">
                  <c:v>4</c:v>
                </c:pt>
                <c:pt idx="1">
                  <c:v>13</c:v>
                </c:pt>
                <c:pt idx="2">
                  <c:v>13</c:v>
                </c:pt>
                <c:pt idx="3">
                  <c:v>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3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3</c:v>
                </c:pt>
                <c:pt idx="15">
                  <c:v>7</c:v>
                </c:pt>
                <c:pt idx="16">
                  <c:v>7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19</c:v>
                </c:pt>
                <c:pt idx="22">
                  <c:v>29</c:v>
                </c:pt>
                <c:pt idx="23">
                  <c:v>27</c:v>
                </c:pt>
                <c:pt idx="24">
                  <c:v>13</c:v>
                </c:pt>
                <c:pt idx="25">
                  <c:v>2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A2-4C2A-B178-FFF441112FBB}"/>
            </c:ext>
          </c:extLst>
        </c:ser>
        <c:ser>
          <c:idx val="8"/>
          <c:order val="2"/>
          <c:tx>
            <c:strRef>
              <c:f>JUN!$M$6</c:f>
              <c:strCache>
                <c:ptCount val="1"/>
                <c:pt idx="0">
                  <c:v>Pagadores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JUN!$B$10:$B$39</c:f>
              <c:numCache>
                <c:formatCode>dd</c:formatCode>
                <c:ptCount val="30"/>
                <c:pt idx="0">
                  <c:v>45078</c:v>
                </c:pt>
                <c:pt idx="1">
                  <c:v>45079</c:v>
                </c:pt>
                <c:pt idx="2">
                  <c:v>45080</c:v>
                </c:pt>
                <c:pt idx="3">
                  <c:v>45081</c:v>
                </c:pt>
                <c:pt idx="4">
                  <c:v>45082</c:v>
                </c:pt>
                <c:pt idx="5">
                  <c:v>45083</c:v>
                </c:pt>
                <c:pt idx="6">
                  <c:v>45084</c:v>
                </c:pt>
                <c:pt idx="7">
                  <c:v>45085</c:v>
                </c:pt>
                <c:pt idx="8">
                  <c:v>45086</c:v>
                </c:pt>
                <c:pt idx="9">
                  <c:v>45087</c:v>
                </c:pt>
                <c:pt idx="10">
                  <c:v>45088</c:v>
                </c:pt>
                <c:pt idx="11">
                  <c:v>45089</c:v>
                </c:pt>
                <c:pt idx="12">
                  <c:v>45090</c:v>
                </c:pt>
                <c:pt idx="13">
                  <c:v>45091</c:v>
                </c:pt>
                <c:pt idx="14">
                  <c:v>45092</c:v>
                </c:pt>
                <c:pt idx="15">
                  <c:v>45093</c:v>
                </c:pt>
                <c:pt idx="16">
                  <c:v>45094</c:v>
                </c:pt>
                <c:pt idx="17">
                  <c:v>45095</c:v>
                </c:pt>
                <c:pt idx="18">
                  <c:v>45096</c:v>
                </c:pt>
                <c:pt idx="19">
                  <c:v>45097</c:v>
                </c:pt>
                <c:pt idx="20">
                  <c:v>45098</c:v>
                </c:pt>
                <c:pt idx="21">
                  <c:v>45099</c:v>
                </c:pt>
                <c:pt idx="22">
                  <c:v>45100</c:v>
                </c:pt>
                <c:pt idx="23">
                  <c:v>45101</c:v>
                </c:pt>
                <c:pt idx="24">
                  <c:v>45102</c:v>
                </c:pt>
                <c:pt idx="25">
                  <c:v>45103</c:v>
                </c:pt>
                <c:pt idx="26">
                  <c:v>45104</c:v>
                </c:pt>
                <c:pt idx="27">
                  <c:v>45105</c:v>
                </c:pt>
                <c:pt idx="28">
                  <c:v>45106</c:v>
                </c:pt>
                <c:pt idx="29">
                  <c:v>45107</c:v>
                </c:pt>
              </c:numCache>
            </c:numRef>
          </c:cat>
          <c:val>
            <c:numRef>
              <c:f>JUN!$M$10:$M$39</c:f>
              <c:numCache>
                <c:formatCode>0</c:formatCode>
                <c:ptCount val="30"/>
                <c:pt idx="0">
                  <c:v>82</c:v>
                </c:pt>
                <c:pt idx="1">
                  <c:v>161</c:v>
                </c:pt>
                <c:pt idx="2">
                  <c:v>170</c:v>
                </c:pt>
                <c:pt idx="3">
                  <c:v>91</c:v>
                </c:pt>
                <c:pt idx="4">
                  <c:v>66</c:v>
                </c:pt>
                <c:pt idx="5">
                  <c:v>69</c:v>
                </c:pt>
                <c:pt idx="6">
                  <c:v>68</c:v>
                </c:pt>
                <c:pt idx="7">
                  <c:v>87</c:v>
                </c:pt>
                <c:pt idx="8">
                  <c:v>164</c:v>
                </c:pt>
                <c:pt idx="9">
                  <c:v>169</c:v>
                </c:pt>
                <c:pt idx="10">
                  <c:v>114</c:v>
                </c:pt>
                <c:pt idx="11">
                  <c:v>74</c:v>
                </c:pt>
                <c:pt idx="12">
                  <c:v>68</c:v>
                </c:pt>
                <c:pt idx="13">
                  <c:v>73</c:v>
                </c:pt>
                <c:pt idx="14">
                  <c:v>99</c:v>
                </c:pt>
                <c:pt idx="15">
                  <c:v>164</c:v>
                </c:pt>
                <c:pt idx="16">
                  <c:v>177</c:v>
                </c:pt>
                <c:pt idx="17">
                  <c:v>165</c:v>
                </c:pt>
                <c:pt idx="18">
                  <c:v>109</c:v>
                </c:pt>
                <c:pt idx="19">
                  <c:v>76</c:v>
                </c:pt>
                <c:pt idx="20">
                  <c:v>83</c:v>
                </c:pt>
                <c:pt idx="21">
                  <c:v>106</c:v>
                </c:pt>
                <c:pt idx="22">
                  <c:v>152</c:v>
                </c:pt>
                <c:pt idx="23">
                  <c:v>152</c:v>
                </c:pt>
                <c:pt idx="24">
                  <c:v>112</c:v>
                </c:pt>
                <c:pt idx="25">
                  <c:v>88</c:v>
                </c:pt>
                <c:pt idx="26">
                  <c:v>81</c:v>
                </c:pt>
                <c:pt idx="27">
                  <c:v>80</c:v>
                </c:pt>
                <c:pt idx="28">
                  <c:v>96</c:v>
                </c:pt>
                <c:pt idx="29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A2-4C2A-B178-FFF441112FBB}"/>
            </c:ext>
          </c:extLst>
        </c:ser>
        <c:ser>
          <c:idx val="9"/>
          <c:order val="3"/>
          <c:tx>
            <c:strRef>
              <c:f>JUN!$N$6</c:f>
              <c:strCache>
                <c:ptCount val="1"/>
                <c:pt idx="0">
                  <c:v>Referidos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JUN!$B$10:$B$39</c:f>
              <c:numCache>
                <c:formatCode>dd</c:formatCode>
                <c:ptCount val="30"/>
                <c:pt idx="0">
                  <c:v>45078</c:v>
                </c:pt>
                <c:pt idx="1">
                  <c:v>45079</c:v>
                </c:pt>
                <c:pt idx="2">
                  <c:v>45080</c:v>
                </c:pt>
                <c:pt idx="3">
                  <c:v>45081</c:v>
                </c:pt>
                <c:pt idx="4">
                  <c:v>45082</c:v>
                </c:pt>
                <c:pt idx="5">
                  <c:v>45083</c:v>
                </c:pt>
                <c:pt idx="6">
                  <c:v>45084</c:v>
                </c:pt>
                <c:pt idx="7">
                  <c:v>45085</c:v>
                </c:pt>
                <c:pt idx="8">
                  <c:v>45086</c:v>
                </c:pt>
                <c:pt idx="9">
                  <c:v>45087</c:v>
                </c:pt>
                <c:pt idx="10">
                  <c:v>45088</c:v>
                </c:pt>
                <c:pt idx="11">
                  <c:v>45089</c:v>
                </c:pt>
                <c:pt idx="12">
                  <c:v>45090</c:v>
                </c:pt>
                <c:pt idx="13">
                  <c:v>45091</c:v>
                </c:pt>
                <c:pt idx="14">
                  <c:v>45092</c:v>
                </c:pt>
                <c:pt idx="15">
                  <c:v>45093</c:v>
                </c:pt>
                <c:pt idx="16">
                  <c:v>45094</c:v>
                </c:pt>
                <c:pt idx="17">
                  <c:v>45095</c:v>
                </c:pt>
                <c:pt idx="18">
                  <c:v>45096</c:v>
                </c:pt>
                <c:pt idx="19">
                  <c:v>45097</c:v>
                </c:pt>
                <c:pt idx="20">
                  <c:v>45098</c:v>
                </c:pt>
                <c:pt idx="21">
                  <c:v>45099</c:v>
                </c:pt>
                <c:pt idx="22">
                  <c:v>45100</c:v>
                </c:pt>
                <c:pt idx="23">
                  <c:v>45101</c:v>
                </c:pt>
                <c:pt idx="24">
                  <c:v>45102</c:v>
                </c:pt>
                <c:pt idx="25">
                  <c:v>45103</c:v>
                </c:pt>
                <c:pt idx="26">
                  <c:v>45104</c:v>
                </c:pt>
                <c:pt idx="27">
                  <c:v>45105</c:v>
                </c:pt>
                <c:pt idx="28">
                  <c:v>45106</c:v>
                </c:pt>
                <c:pt idx="29">
                  <c:v>45107</c:v>
                </c:pt>
              </c:numCache>
            </c:numRef>
          </c:cat>
          <c:val>
            <c:numRef>
              <c:f>JUN!$N$10:$N$39</c:f>
              <c:numCache>
                <c:formatCode>0</c:formatCode>
                <c:ptCount val="30"/>
                <c:pt idx="0">
                  <c:v>174</c:v>
                </c:pt>
                <c:pt idx="1">
                  <c:v>209</c:v>
                </c:pt>
                <c:pt idx="2">
                  <c:v>212</c:v>
                </c:pt>
                <c:pt idx="3">
                  <c:v>170</c:v>
                </c:pt>
                <c:pt idx="4">
                  <c:v>142</c:v>
                </c:pt>
                <c:pt idx="5">
                  <c:v>133</c:v>
                </c:pt>
                <c:pt idx="6">
                  <c:v>121</c:v>
                </c:pt>
                <c:pt idx="7">
                  <c:v>168</c:v>
                </c:pt>
                <c:pt idx="8">
                  <c:v>217</c:v>
                </c:pt>
                <c:pt idx="9">
                  <c:v>220</c:v>
                </c:pt>
                <c:pt idx="10">
                  <c:v>188</c:v>
                </c:pt>
                <c:pt idx="11">
                  <c:v>128</c:v>
                </c:pt>
                <c:pt idx="12">
                  <c:v>123</c:v>
                </c:pt>
                <c:pt idx="13">
                  <c:v>115</c:v>
                </c:pt>
                <c:pt idx="14">
                  <c:v>157</c:v>
                </c:pt>
                <c:pt idx="15">
                  <c:v>206</c:v>
                </c:pt>
                <c:pt idx="16">
                  <c:v>212</c:v>
                </c:pt>
                <c:pt idx="17">
                  <c:v>195</c:v>
                </c:pt>
                <c:pt idx="18">
                  <c:v>129</c:v>
                </c:pt>
                <c:pt idx="19">
                  <c:v>97</c:v>
                </c:pt>
                <c:pt idx="20">
                  <c:v>103</c:v>
                </c:pt>
                <c:pt idx="21">
                  <c:v>160</c:v>
                </c:pt>
                <c:pt idx="22">
                  <c:v>203</c:v>
                </c:pt>
                <c:pt idx="23">
                  <c:v>213</c:v>
                </c:pt>
                <c:pt idx="24">
                  <c:v>165</c:v>
                </c:pt>
                <c:pt idx="25">
                  <c:v>125</c:v>
                </c:pt>
                <c:pt idx="26">
                  <c:v>105</c:v>
                </c:pt>
                <c:pt idx="27">
                  <c:v>104</c:v>
                </c:pt>
                <c:pt idx="28">
                  <c:v>94</c:v>
                </c:pt>
                <c:pt idx="29">
                  <c:v>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A2-4C2A-B178-FFF441112FBB}"/>
            </c:ext>
          </c:extLst>
        </c:ser>
        <c:ser>
          <c:idx val="11"/>
          <c:order val="4"/>
          <c:tx>
            <c:strRef>
              <c:f>JUN!$P$6</c:f>
              <c:strCache>
                <c:ptCount val="1"/>
                <c:pt idx="0">
                  <c:v>Propietarios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JUN!$B$10:$B$39</c:f>
              <c:numCache>
                <c:formatCode>dd</c:formatCode>
                <c:ptCount val="30"/>
                <c:pt idx="0">
                  <c:v>45078</c:v>
                </c:pt>
                <c:pt idx="1">
                  <c:v>45079</c:v>
                </c:pt>
                <c:pt idx="2">
                  <c:v>45080</c:v>
                </c:pt>
                <c:pt idx="3">
                  <c:v>45081</c:v>
                </c:pt>
                <c:pt idx="4">
                  <c:v>45082</c:v>
                </c:pt>
                <c:pt idx="5">
                  <c:v>45083</c:v>
                </c:pt>
                <c:pt idx="6">
                  <c:v>45084</c:v>
                </c:pt>
                <c:pt idx="7">
                  <c:v>45085</c:v>
                </c:pt>
                <c:pt idx="8">
                  <c:v>45086</c:v>
                </c:pt>
                <c:pt idx="9">
                  <c:v>45087</c:v>
                </c:pt>
                <c:pt idx="10">
                  <c:v>45088</c:v>
                </c:pt>
                <c:pt idx="11">
                  <c:v>45089</c:v>
                </c:pt>
                <c:pt idx="12">
                  <c:v>45090</c:v>
                </c:pt>
                <c:pt idx="13">
                  <c:v>45091</c:v>
                </c:pt>
                <c:pt idx="14">
                  <c:v>45092</c:v>
                </c:pt>
                <c:pt idx="15">
                  <c:v>45093</c:v>
                </c:pt>
                <c:pt idx="16">
                  <c:v>45094</c:v>
                </c:pt>
                <c:pt idx="17">
                  <c:v>45095</c:v>
                </c:pt>
                <c:pt idx="18">
                  <c:v>45096</c:v>
                </c:pt>
                <c:pt idx="19">
                  <c:v>45097</c:v>
                </c:pt>
                <c:pt idx="20">
                  <c:v>45098</c:v>
                </c:pt>
                <c:pt idx="21">
                  <c:v>45099</c:v>
                </c:pt>
                <c:pt idx="22">
                  <c:v>45100</c:v>
                </c:pt>
                <c:pt idx="23">
                  <c:v>45101</c:v>
                </c:pt>
                <c:pt idx="24">
                  <c:v>45102</c:v>
                </c:pt>
                <c:pt idx="25">
                  <c:v>45103</c:v>
                </c:pt>
                <c:pt idx="26">
                  <c:v>45104</c:v>
                </c:pt>
                <c:pt idx="27">
                  <c:v>45105</c:v>
                </c:pt>
                <c:pt idx="28">
                  <c:v>45106</c:v>
                </c:pt>
                <c:pt idx="29">
                  <c:v>45107</c:v>
                </c:pt>
              </c:numCache>
            </c:numRef>
          </c:cat>
          <c:val>
            <c:numRef>
              <c:f>JUN!$P$10:$P$39</c:f>
              <c:numCache>
                <c:formatCode>0</c:formatCode>
                <c:ptCount val="30"/>
                <c:pt idx="0">
                  <c:v>26</c:v>
                </c:pt>
                <c:pt idx="1">
                  <c:v>27</c:v>
                </c:pt>
                <c:pt idx="2">
                  <c:v>29</c:v>
                </c:pt>
                <c:pt idx="3">
                  <c:v>35</c:v>
                </c:pt>
                <c:pt idx="4">
                  <c:v>36</c:v>
                </c:pt>
                <c:pt idx="5">
                  <c:v>30</c:v>
                </c:pt>
                <c:pt idx="6">
                  <c:v>32</c:v>
                </c:pt>
                <c:pt idx="7">
                  <c:v>33</c:v>
                </c:pt>
                <c:pt idx="8">
                  <c:v>33</c:v>
                </c:pt>
                <c:pt idx="9">
                  <c:v>36</c:v>
                </c:pt>
                <c:pt idx="10">
                  <c:v>33</c:v>
                </c:pt>
                <c:pt idx="11">
                  <c:v>38</c:v>
                </c:pt>
                <c:pt idx="12">
                  <c:v>36</c:v>
                </c:pt>
                <c:pt idx="13">
                  <c:v>38</c:v>
                </c:pt>
                <c:pt idx="14">
                  <c:v>34</c:v>
                </c:pt>
                <c:pt idx="15">
                  <c:v>35</c:v>
                </c:pt>
                <c:pt idx="16">
                  <c:v>33</c:v>
                </c:pt>
                <c:pt idx="17">
                  <c:v>30</c:v>
                </c:pt>
                <c:pt idx="18">
                  <c:v>34</c:v>
                </c:pt>
                <c:pt idx="19">
                  <c:v>36</c:v>
                </c:pt>
                <c:pt idx="20">
                  <c:v>31</c:v>
                </c:pt>
                <c:pt idx="21">
                  <c:v>34</c:v>
                </c:pt>
                <c:pt idx="22">
                  <c:v>35</c:v>
                </c:pt>
                <c:pt idx="23">
                  <c:v>38</c:v>
                </c:pt>
                <c:pt idx="24">
                  <c:v>34</c:v>
                </c:pt>
                <c:pt idx="25">
                  <c:v>25</c:v>
                </c:pt>
                <c:pt idx="26">
                  <c:v>27</c:v>
                </c:pt>
                <c:pt idx="27">
                  <c:v>32</c:v>
                </c:pt>
                <c:pt idx="28">
                  <c:v>35</c:v>
                </c:pt>
                <c:pt idx="29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7A2-4C2A-B178-FFF441112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1"/>
        <c:overlap val="100"/>
        <c:axId val="879604164"/>
        <c:axId val="665159465"/>
      </c:barChart>
      <c:dateAx>
        <c:axId val="290829792"/>
        <c:scaling>
          <c:orientation val="minMax"/>
        </c:scaling>
        <c:delete val="1"/>
        <c:axPos val="b"/>
        <c:numFmt formatCode="dd" sourceLinked="1"/>
        <c:majorTickMark val="none"/>
        <c:minorTickMark val="none"/>
        <c:tickLblPos val="nextTo"/>
        <c:crossAx val="290830352"/>
        <c:crosses val="autoZero"/>
        <c:auto val="1"/>
        <c:lblOffset val="100"/>
        <c:baseTimeUnit val="days"/>
      </c:dateAx>
      <c:valAx>
        <c:axId val="290830352"/>
        <c:scaling>
          <c:orientation val="minMax"/>
          <c:max val="450"/>
          <c:min val="0"/>
        </c:scaling>
        <c:delete val="0"/>
        <c:axPos val="l"/>
        <c:majorGridlines>
          <c:spPr>
            <a:ln w="158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defRPr>
            </a:pPr>
            <a:endParaRPr lang="es-US"/>
          </a:p>
        </c:txPr>
        <c:crossAx val="290829792"/>
        <c:crosses val="autoZero"/>
        <c:crossBetween val="between"/>
      </c:valAx>
      <c:dateAx>
        <c:axId val="879604164"/>
        <c:scaling>
          <c:orientation val="minMax"/>
        </c:scaling>
        <c:delete val="1"/>
        <c:axPos val="b"/>
        <c:numFmt formatCode="dd" sourceLinked="0"/>
        <c:majorTickMark val="none"/>
        <c:minorTickMark val="none"/>
        <c:tickLblPos val="nextTo"/>
        <c:crossAx val="665159465"/>
        <c:crosses val="autoZero"/>
        <c:auto val="1"/>
        <c:lblOffset val="100"/>
        <c:baseTimeUnit val="days"/>
      </c:dateAx>
      <c:valAx>
        <c:axId val="665159465"/>
        <c:scaling>
          <c:orientation val="minMax"/>
          <c:max val="450"/>
        </c:scaling>
        <c:delete val="1"/>
        <c:axPos val="r"/>
        <c:numFmt formatCode="0" sourceLinked="1"/>
        <c:majorTickMark val="none"/>
        <c:minorTickMark val="none"/>
        <c:tickLblPos val="nextTo"/>
        <c:crossAx val="879604164"/>
        <c:crosses val="max"/>
        <c:crossBetween val="between"/>
      </c:valAx>
      <c:dTable>
        <c:showHorzBorder val="1"/>
        <c:showVertBorder val="1"/>
        <c:showOutline val="1"/>
        <c:showKeys val="1"/>
        <c:spPr>
          <a:noFill/>
          <a:ln w="3175" cap="flat" cmpd="sng" algn="ctr">
            <a:solidFill>
              <a:schemeClr val="tx1">
                <a:lumMod val="50000"/>
                <a:lumOff val="50000"/>
                <a:alpha val="73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defRPr>
            </a:pPr>
            <a:endParaRPr lang="es-US"/>
          </a:p>
        </c:txPr>
      </c:dTable>
      <c:spPr>
        <a:noFill/>
        <a:ln>
          <a:noFill/>
        </a:ln>
        <a:effectLst/>
      </c:spPr>
    </c:plotArea>
    <c:plotVisOnly val="0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sz="1000">
          <a:latin typeface="Verdana" panose="020B0604030504040204" pitchFamily="34" charset="0"/>
          <a:ea typeface="Verdana" panose="020B0604030504040204" pitchFamily="34" charset="0"/>
          <a:cs typeface="Verdana" panose="020B0604030504040204" pitchFamily="34" charset="0"/>
        </a:defRPr>
      </a:pPr>
      <a:endParaRPr lang="es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12095610962299"/>
          <c:y val="2.5472935006555501E-2"/>
          <c:w val="0.87681846280651099"/>
          <c:h val="0.756508709496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JUL!$R$5</c:f>
              <c:strCache>
                <c:ptCount val="1"/>
                <c:pt idx="0">
                  <c:v>Objetivos</c:v>
                </c:pt>
              </c:strCache>
            </c:strRef>
          </c:tx>
          <c:spPr>
            <a:solidFill>
              <a:schemeClr val="tx2">
                <a:lumMod val="40000"/>
                <a:lumOff val="60000"/>
                <a:alpha val="43000"/>
              </a:schemeClr>
            </a:solidFill>
            <a:ln>
              <a:solidFill>
                <a:schemeClr val="tx2">
                  <a:alpha val="58000"/>
                </a:schemeClr>
              </a:solidFill>
            </a:ln>
            <a:effectLst/>
          </c:spPr>
          <c:invertIfNegative val="0"/>
          <c:cat>
            <c:numRef>
              <c:f>JUL!$B$10:$B$40</c:f>
              <c:numCache>
                <c:formatCode>dd</c:formatCode>
                <c:ptCount val="31"/>
                <c:pt idx="0">
                  <c:v>45108</c:v>
                </c:pt>
                <c:pt idx="1">
                  <c:v>45109</c:v>
                </c:pt>
                <c:pt idx="2">
                  <c:v>45110</c:v>
                </c:pt>
                <c:pt idx="3">
                  <c:v>45111</c:v>
                </c:pt>
                <c:pt idx="4">
                  <c:v>45112</c:v>
                </c:pt>
                <c:pt idx="5">
                  <c:v>45113</c:v>
                </c:pt>
                <c:pt idx="6">
                  <c:v>45114</c:v>
                </c:pt>
                <c:pt idx="7">
                  <c:v>45115</c:v>
                </c:pt>
                <c:pt idx="8">
                  <c:v>45116</c:v>
                </c:pt>
                <c:pt idx="9">
                  <c:v>45117</c:v>
                </c:pt>
                <c:pt idx="10">
                  <c:v>45118</c:v>
                </c:pt>
                <c:pt idx="11">
                  <c:v>45119</c:v>
                </c:pt>
                <c:pt idx="12">
                  <c:v>45120</c:v>
                </c:pt>
                <c:pt idx="13">
                  <c:v>45121</c:v>
                </c:pt>
                <c:pt idx="14">
                  <c:v>45122</c:v>
                </c:pt>
                <c:pt idx="15">
                  <c:v>45123</c:v>
                </c:pt>
                <c:pt idx="16">
                  <c:v>45124</c:v>
                </c:pt>
                <c:pt idx="17">
                  <c:v>45125</c:v>
                </c:pt>
                <c:pt idx="18">
                  <c:v>45126</c:v>
                </c:pt>
                <c:pt idx="19">
                  <c:v>45127</c:v>
                </c:pt>
                <c:pt idx="20">
                  <c:v>45128</c:v>
                </c:pt>
                <c:pt idx="21">
                  <c:v>45129</c:v>
                </c:pt>
                <c:pt idx="22">
                  <c:v>45130</c:v>
                </c:pt>
                <c:pt idx="23">
                  <c:v>45131</c:v>
                </c:pt>
                <c:pt idx="24">
                  <c:v>45132</c:v>
                </c:pt>
                <c:pt idx="25">
                  <c:v>45133</c:v>
                </c:pt>
                <c:pt idx="26">
                  <c:v>45134</c:v>
                </c:pt>
                <c:pt idx="27">
                  <c:v>45135</c:v>
                </c:pt>
                <c:pt idx="28">
                  <c:v>45136</c:v>
                </c:pt>
                <c:pt idx="29">
                  <c:v>45137</c:v>
                </c:pt>
                <c:pt idx="30">
                  <c:v>45138</c:v>
                </c:pt>
              </c:numCache>
            </c:numRef>
          </c:cat>
          <c:val>
            <c:numRef>
              <c:f>JUL!$G$10:$G$40</c:f>
              <c:numCache>
                <c:formatCode>#,##0</c:formatCode>
                <c:ptCount val="31"/>
                <c:pt idx="0">
                  <c:v>335.21268681476857</c:v>
                </c:pt>
                <c:pt idx="1">
                  <c:v>399.84926671659389</c:v>
                </c:pt>
                <c:pt idx="2">
                  <c:v>402.24122605796225</c:v>
                </c:pt>
                <c:pt idx="3">
                  <c:v>386.80022251315336</c:v>
                </c:pt>
                <c:pt idx="4">
                  <c:v>323.6748028083461</c:v>
                </c:pt>
                <c:pt idx="5">
                  <c:v>299.48046411102075</c:v>
                </c:pt>
                <c:pt idx="6">
                  <c:v>336.07350067891713</c:v>
                </c:pt>
                <c:pt idx="7">
                  <c:v>382.52727964354079</c:v>
                </c:pt>
                <c:pt idx="8">
                  <c:v>387.74490741416281</c:v>
                </c:pt>
                <c:pt idx="9">
                  <c:v>351.11989553215847</c:v>
                </c:pt>
                <c:pt idx="10">
                  <c:v>354.24239987695671</c:v>
                </c:pt>
                <c:pt idx="11">
                  <c:v>340.96096985566788</c:v>
                </c:pt>
                <c:pt idx="12">
                  <c:v>335.7924782077971</c:v>
                </c:pt>
                <c:pt idx="13">
                  <c:v>362.81533110704197</c:v>
                </c:pt>
                <c:pt idx="14">
                  <c:v>387.89140301612184</c:v>
                </c:pt>
                <c:pt idx="15">
                  <c:v>400.31923042813787</c:v>
                </c:pt>
                <c:pt idx="16">
                  <c:v>326.31387630036079</c:v>
                </c:pt>
                <c:pt idx="17">
                  <c:v>299.15599706247519</c:v>
                </c:pt>
                <c:pt idx="18">
                  <c:v>303.7328147571817</c:v>
                </c:pt>
                <c:pt idx="19">
                  <c:v>302.55424562988247</c:v>
                </c:pt>
                <c:pt idx="20">
                  <c:v>347.8552397665066</c:v>
                </c:pt>
                <c:pt idx="21">
                  <c:v>385.08715340395452</c:v>
                </c:pt>
                <c:pt idx="22">
                  <c:v>381.28139334477601</c:v>
                </c:pt>
                <c:pt idx="23">
                  <c:v>322.47705369337319</c:v>
                </c:pt>
                <c:pt idx="24">
                  <c:v>294.5652776286052</c:v>
                </c:pt>
                <c:pt idx="25">
                  <c:v>291.90661085209882</c:v>
                </c:pt>
                <c:pt idx="26">
                  <c:v>280.14822358796278</c:v>
                </c:pt>
                <c:pt idx="27">
                  <c:v>313.147379863742</c:v>
                </c:pt>
                <c:pt idx="28">
                  <c:v>376.42976549486593</c:v>
                </c:pt>
                <c:pt idx="29">
                  <c:v>371.1310262873846</c:v>
                </c:pt>
                <c:pt idx="30">
                  <c:v>265.51787754448338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3D-442C-A566-1CDB6CC5A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290829792"/>
        <c:axId val="290830352"/>
      </c:barChart>
      <c:barChart>
        <c:barDir val="col"/>
        <c:grouping val="stacked"/>
        <c:varyColors val="0"/>
        <c:ser>
          <c:idx val="10"/>
          <c:order val="1"/>
          <c:tx>
            <c:strRef>
              <c:f>JUL!$O$6</c:f>
              <c:strCache>
                <c:ptCount val="1"/>
                <c:pt idx="0">
                  <c:v>Grupos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JUL!$B$10:$B$40</c:f>
              <c:numCache>
                <c:formatCode>dd</c:formatCode>
                <c:ptCount val="31"/>
                <c:pt idx="0">
                  <c:v>45108</c:v>
                </c:pt>
                <c:pt idx="1">
                  <c:v>45109</c:v>
                </c:pt>
                <c:pt idx="2">
                  <c:v>45110</c:v>
                </c:pt>
                <c:pt idx="3">
                  <c:v>45111</c:v>
                </c:pt>
                <c:pt idx="4">
                  <c:v>45112</c:v>
                </c:pt>
                <c:pt idx="5">
                  <c:v>45113</c:v>
                </c:pt>
                <c:pt idx="6">
                  <c:v>45114</c:v>
                </c:pt>
                <c:pt idx="7">
                  <c:v>45115</c:v>
                </c:pt>
                <c:pt idx="8">
                  <c:v>45116</c:v>
                </c:pt>
                <c:pt idx="9">
                  <c:v>45117</c:v>
                </c:pt>
                <c:pt idx="10">
                  <c:v>45118</c:v>
                </c:pt>
                <c:pt idx="11">
                  <c:v>45119</c:v>
                </c:pt>
                <c:pt idx="12">
                  <c:v>45120</c:v>
                </c:pt>
                <c:pt idx="13">
                  <c:v>45121</c:v>
                </c:pt>
                <c:pt idx="14">
                  <c:v>45122</c:v>
                </c:pt>
                <c:pt idx="15">
                  <c:v>45123</c:v>
                </c:pt>
                <c:pt idx="16">
                  <c:v>45124</c:v>
                </c:pt>
                <c:pt idx="17">
                  <c:v>45125</c:v>
                </c:pt>
                <c:pt idx="18">
                  <c:v>45126</c:v>
                </c:pt>
                <c:pt idx="19">
                  <c:v>45127</c:v>
                </c:pt>
                <c:pt idx="20">
                  <c:v>45128</c:v>
                </c:pt>
                <c:pt idx="21">
                  <c:v>45129</c:v>
                </c:pt>
                <c:pt idx="22">
                  <c:v>45130</c:v>
                </c:pt>
                <c:pt idx="23">
                  <c:v>45131</c:v>
                </c:pt>
                <c:pt idx="24">
                  <c:v>45132</c:v>
                </c:pt>
                <c:pt idx="25">
                  <c:v>45133</c:v>
                </c:pt>
                <c:pt idx="26">
                  <c:v>45134</c:v>
                </c:pt>
                <c:pt idx="27">
                  <c:v>45135</c:v>
                </c:pt>
                <c:pt idx="28">
                  <c:v>45136</c:v>
                </c:pt>
                <c:pt idx="29">
                  <c:v>45137</c:v>
                </c:pt>
                <c:pt idx="30">
                  <c:v>45138</c:v>
                </c:pt>
              </c:numCache>
            </c:numRef>
          </c:cat>
          <c:val>
            <c:numRef>
              <c:f>JUL!$O$10:$O$40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3</c:v>
                </c:pt>
                <c:pt idx="7">
                  <c:v>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3D-442C-A566-1CDB6CC5A9A9}"/>
            </c:ext>
          </c:extLst>
        </c:ser>
        <c:ser>
          <c:idx val="8"/>
          <c:order val="2"/>
          <c:tx>
            <c:strRef>
              <c:f>JUL!$M$6</c:f>
              <c:strCache>
                <c:ptCount val="1"/>
                <c:pt idx="0">
                  <c:v>Pagadores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JUL!$B$10:$B$40</c:f>
              <c:numCache>
                <c:formatCode>dd</c:formatCode>
                <c:ptCount val="31"/>
                <c:pt idx="0">
                  <c:v>45108</c:v>
                </c:pt>
                <c:pt idx="1">
                  <c:v>45109</c:v>
                </c:pt>
                <c:pt idx="2">
                  <c:v>45110</c:v>
                </c:pt>
                <c:pt idx="3">
                  <c:v>45111</c:v>
                </c:pt>
                <c:pt idx="4">
                  <c:v>45112</c:v>
                </c:pt>
                <c:pt idx="5">
                  <c:v>45113</c:v>
                </c:pt>
                <c:pt idx="6">
                  <c:v>45114</c:v>
                </c:pt>
                <c:pt idx="7">
                  <c:v>45115</c:v>
                </c:pt>
                <c:pt idx="8">
                  <c:v>45116</c:v>
                </c:pt>
                <c:pt idx="9">
                  <c:v>45117</c:v>
                </c:pt>
                <c:pt idx="10">
                  <c:v>45118</c:v>
                </c:pt>
                <c:pt idx="11">
                  <c:v>45119</c:v>
                </c:pt>
                <c:pt idx="12">
                  <c:v>45120</c:v>
                </c:pt>
                <c:pt idx="13">
                  <c:v>45121</c:v>
                </c:pt>
                <c:pt idx="14">
                  <c:v>45122</c:v>
                </c:pt>
                <c:pt idx="15">
                  <c:v>45123</c:v>
                </c:pt>
                <c:pt idx="16">
                  <c:v>45124</c:v>
                </c:pt>
                <c:pt idx="17">
                  <c:v>45125</c:v>
                </c:pt>
                <c:pt idx="18">
                  <c:v>45126</c:v>
                </c:pt>
                <c:pt idx="19">
                  <c:v>45127</c:v>
                </c:pt>
                <c:pt idx="20">
                  <c:v>45128</c:v>
                </c:pt>
                <c:pt idx="21">
                  <c:v>45129</c:v>
                </c:pt>
                <c:pt idx="22">
                  <c:v>45130</c:v>
                </c:pt>
                <c:pt idx="23">
                  <c:v>45131</c:v>
                </c:pt>
                <c:pt idx="24">
                  <c:v>45132</c:v>
                </c:pt>
                <c:pt idx="25">
                  <c:v>45133</c:v>
                </c:pt>
                <c:pt idx="26">
                  <c:v>45134</c:v>
                </c:pt>
                <c:pt idx="27">
                  <c:v>45135</c:v>
                </c:pt>
                <c:pt idx="28">
                  <c:v>45136</c:v>
                </c:pt>
                <c:pt idx="29">
                  <c:v>45137</c:v>
                </c:pt>
                <c:pt idx="30">
                  <c:v>45138</c:v>
                </c:pt>
              </c:numCache>
            </c:numRef>
          </c:cat>
          <c:val>
            <c:numRef>
              <c:f>JUL!$M$10:$M$40</c:f>
              <c:numCache>
                <c:formatCode>0</c:formatCode>
                <c:ptCount val="31"/>
                <c:pt idx="0">
                  <c:v>221</c:v>
                </c:pt>
                <c:pt idx="1">
                  <c:v>228</c:v>
                </c:pt>
                <c:pt idx="2">
                  <c:v>213</c:v>
                </c:pt>
                <c:pt idx="3">
                  <c:v>160</c:v>
                </c:pt>
                <c:pt idx="4">
                  <c:v>103</c:v>
                </c:pt>
                <c:pt idx="5">
                  <c:v>100</c:v>
                </c:pt>
                <c:pt idx="6">
                  <c:v>155</c:v>
                </c:pt>
                <c:pt idx="7">
                  <c:v>179</c:v>
                </c:pt>
                <c:pt idx="8">
                  <c:v>153</c:v>
                </c:pt>
                <c:pt idx="9">
                  <c:v>124</c:v>
                </c:pt>
                <c:pt idx="10">
                  <c:v>127</c:v>
                </c:pt>
                <c:pt idx="11">
                  <c:v>112</c:v>
                </c:pt>
                <c:pt idx="12">
                  <c:v>167</c:v>
                </c:pt>
                <c:pt idx="13">
                  <c:v>208</c:v>
                </c:pt>
                <c:pt idx="14">
                  <c:v>211</c:v>
                </c:pt>
                <c:pt idx="15">
                  <c:v>179</c:v>
                </c:pt>
                <c:pt idx="16">
                  <c:v>140</c:v>
                </c:pt>
                <c:pt idx="17">
                  <c:v>114</c:v>
                </c:pt>
                <c:pt idx="18">
                  <c:v>110</c:v>
                </c:pt>
                <c:pt idx="19">
                  <c:v>150</c:v>
                </c:pt>
                <c:pt idx="20">
                  <c:v>211</c:v>
                </c:pt>
                <c:pt idx="21">
                  <c:v>222</c:v>
                </c:pt>
                <c:pt idx="22">
                  <c:v>163</c:v>
                </c:pt>
                <c:pt idx="23">
                  <c:v>129</c:v>
                </c:pt>
                <c:pt idx="24">
                  <c:v>117</c:v>
                </c:pt>
                <c:pt idx="25">
                  <c:v>123</c:v>
                </c:pt>
                <c:pt idx="26">
                  <c:v>163</c:v>
                </c:pt>
                <c:pt idx="27">
                  <c:v>209</c:v>
                </c:pt>
                <c:pt idx="28">
                  <c:v>223</c:v>
                </c:pt>
                <c:pt idx="29">
                  <c:v>153</c:v>
                </c:pt>
                <c:pt idx="30">
                  <c:v>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3D-442C-A566-1CDB6CC5A9A9}"/>
            </c:ext>
          </c:extLst>
        </c:ser>
        <c:ser>
          <c:idx val="9"/>
          <c:order val="3"/>
          <c:tx>
            <c:strRef>
              <c:f>JUL!$N$6</c:f>
              <c:strCache>
                <c:ptCount val="1"/>
                <c:pt idx="0">
                  <c:v>Referidos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JUL!$B$10:$B$40</c:f>
              <c:numCache>
                <c:formatCode>dd</c:formatCode>
                <c:ptCount val="31"/>
                <c:pt idx="0">
                  <c:v>45108</c:v>
                </c:pt>
                <c:pt idx="1">
                  <c:v>45109</c:v>
                </c:pt>
                <c:pt idx="2">
                  <c:v>45110</c:v>
                </c:pt>
                <c:pt idx="3">
                  <c:v>45111</c:v>
                </c:pt>
                <c:pt idx="4">
                  <c:v>45112</c:v>
                </c:pt>
                <c:pt idx="5">
                  <c:v>45113</c:v>
                </c:pt>
                <c:pt idx="6">
                  <c:v>45114</c:v>
                </c:pt>
                <c:pt idx="7">
                  <c:v>45115</c:v>
                </c:pt>
                <c:pt idx="8">
                  <c:v>45116</c:v>
                </c:pt>
                <c:pt idx="9">
                  <c:v>45117</c:v>
                </c:pt>
                <c:pt idx="10">
                  <c:v>45118</c:v>
                </c:pt>
                <c:pt idx="11">
                  <c:v>45119</c:v>
                </c:pt>
                <c:pt idx="12">
                  <c:v>45120</c:v>
                </c:pt>
                <c:pt idx="13">
                  <c:v>45121</c:v>
                </c:pt>
                <c:pt idx="14">
                  <c:v>45122</c:v>
                </c:pt>
                <c:pt idx="15">
                  <c:v>45123</c:v>
                </c:pt>
                <c:pt idx="16">
                  <c:v>45124</c:v>
                </c:pt>
                <c:pt idx="17">
                  <c:v>45125</c:v>
                </c:pt>
                <c:pt idx="18">
                  <c:v>45126</c:v>
                </c:pt>
                <c:pt idx="19">
                  <c:v>45127</c:v>
                </c:pt>
                <c:pt idx="20">
                  <c:v>45128</c:v>
                </c:pt>
                <c:pt idx="21">
                  <c:v>45129</c:v>
                </c:pt>
                <c:pt idx="22">
                  <c:v>45130</c:v>
                </c:pt>
                <c:pt idx="23">
                  <c:v>45131</c:v>
                </c:pt>
                <c:pt idx="24">
                  <c:v>45132</c:v>
                </c:pt>
                <c:pt idx="25">
                  <c:v>45133</c:v>
                </c:pt>
                <c:pt idx="26">
                  <c:v>45134</c:v>
                </c:pt>
                <c:pt idx="27">
                  <c:v>45135</c:v>
                </c:pt>
                <c:pt idx="28">
                  <c:v>45136</c:v>
                </c:pt>
                <c:pt idx="29">
                  <c:v>45137</c:v>
                </c:pt>
                <c:pt idx="30">
                  <c:v>45138</c:v>
                </c:pt>
              </c:numCache>
            </c:numRef>
          </c:cat>
          <c:val>
            <c:numRef>
              <c:f>JUL!$N$10:$N$40</c:f>
              <c:numCache>
                <c:formatCode>0</c:formatCode>
                <c:ptCount val="31"/>
                <c:pt idx="0">
                  <c:v>157</c:v>
                </c:pt>
                <c:pt idx="1">
                  <c:v>165</c:v>
                </c:pt>
                <c:pt idx="2">
                  <c:v>168</c:v>
                </c:pt>
                <c:pt idx="3">
                  <c:v>162</c:v>
                </c:pt>
                <c:pt idx="4">
                  <c:v>159</c:v>
                </c:pt>
                <c:pt idx="5">
                  <c:v>164</c:v>
                </c:pt>
                <c:pt idx="6">
                  <c:v>193</c:v>
                </c:pt>
                <c:pt idx="7">
                  <c:v>181</c:v>
                </c:pt>
                <c:pt idx="8">
                  <c:v>152</c:v>
                </c:pt>
                <c:pt idx="9">
                  <c:v>110</c:v>
                </c:pt>
                <c:pt idx="10">
                  <c:v>106</c:v>
                </c:pt>
                <c:pt idx="11">
                  <c:v>107</c:v>
                </c:pt>
                <c:pt idx="12">
                  <c:v>127</c:v>
                </c:pt>
                <c:pt idx="13">
                  <c:v>177</c:v>
                </c:pt>
                <c:pt idx="14">
                  <c:v>179</c:v>
                </c:pt>
                <c:pt idx="15">
                  <c:v>137</c:v>
                </c:pt>
                <c:pt idx="16">
                  <c:v>122</c:v>
                </c:pt>
                <c:pt idx="17">
                  <c:v>93</c:v>
                </c:pt>
                <c:pt idx="18">
                  <c:v>86</c:v>
                </c:pt>
                <c:pt idx="19">
                  <c:v>106</c:v>
                </c:pt>
                <c:pt idx="20">
                  <c:v>145</c:v>
                </c:pt>
                <c:pt idx="21">
                  <c:v>150</c:v>
                </c:pt>
                <c:pt idx="22">
                  <c:v>115</c:v>
                </c:pt>
                <c:pt idx="23">
                  <c:v>86</c:v>
                </c:pt>
                <c:pt idx="24">
                  <c:v>89</c:v>
                </c:pt>
                <c:pt idx="25">
                  <c:v>94</c:v>
                </c:pt>
                <c:pt idx="26">
                  <c:v>115</c:v>
                </c:pt>
                <c:pt idx="27">
                  <c:v>160</c:v>
                </c:pt>
                <c:pt idx="28">
                  <c:v>163</c:v>
                </c:pt>
                <c:pt idx="29">
                  <c:v>96</c:v>
                </c:pt>
                <c:pt idx="3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3D-442C-A566-1CDB6CC5A9A9}"/>
            </c:ext>
          </c:extLst>
        </c:ser>
        <c:ser>
          <c:idx val="11"/>
          <c:order val="4"/>
          <c:tx>
            <c:strRef>
              <c:f>JUL!$P$6</c:f>
              <c:strCache>
                <c:ptCount val="1"/>
                <c:pt idx="0">
                  <c:v>Propietarios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JUL!$B$10:$B$40</c:f>
              <c:numCache>
                <c:formatCode>dd</c:formatCode>
                <c:ptCount val="31"/>
                <c:pt idx="0">
                  <c:v>45108</c:v>
                </c:pt>
                <c:pt idx="1">
                  <c:v>45109</c:v>
                </c:pt>
                <c:pt idx="2">
                  <c:v>45110</c:v>
                </c:pt>
                <c:pt idx="3">
                  <c:v>45111</c:v>
                </c:pt>
                <c:pt idx="4">
                  <c:v>45112</c:v>
                </c:pt>
                <c:pt idx="5">
                  <c:v>45113</c:v>
                </c:pt>
                <c:pt idx="6">
                  <c:v>45114</c:v>
                </c:pt>
                <c:pt idx="7">
                  <c:v>45115</c:v>
                </c:pt>
                <c:pt idx="8">
                  <c:v>45116</c:v>
                </c:pt>
                <c:pt idx="9">
                  <c:v>45117</c:v>
                </c:pt>
                <c:pt idx="10">
                  <c:v>45118</c:v>
                </c:pt>
                <c:pt idx="11">
                  <c:v>45119</c:v>
                </c:pt>
                <c:pt idx="12">
                  <c:v>45120</c:v>
                </c:pt>
                <c:pt idx="13">
                  <c:v>45121</c:v>
                </c:pt>
                <c:pt idx="14">
                  <c:v>45122</c:v>
                </c:pt>
                <c:pt idx="15">
                  <c:v>45123</c:v>
                </c:pt>
                <c:pt idx="16">
                  <c:v>45124</c:v>
                </c:pt>
                <c:pt idx="17">
                  <c:v>45125</c:v>
                </c:pt>
                <c:pt idx="18">
                  <c:v>45126</c:v>
                </c:pt>
                <c:pt idx="19">
                  <c:v>45127</c:v>
                </c:pt>
                <c:pt idx="20">
                  <c:v>45128</c:v>
                </c:pt>
                <c:pt idx="21">
                  <c:v>45129</c:v>
                </c:pt>
                <c:pt idx="22">
                  <c:v>45130</c:v>
                </c:pt>
                <c:pt idx="23">
                  <c:v>45131</c:v>
                </c:pt>
                <c:pt idx="24">
                  <c:v>45132</c:v>
                </c:pt>
                <c:pt idx="25">
                  <c:v>45133</c:v>
                </c:pt>
                <c:pt idx="26">
                  <c:v>45134</c:v>
                </c:pt>
                <c:pt idx="27">
                  <c:v>45135</c:v>
                </c:pt>
                <c:pt idx="28">
                  <c:v>45136</c:v>
                </c:pt>
                <c:pt idx="29">
                  <c:v>45137</c:v>
                </c:pt>
                <c:pt idx="30">
                  <c:v>45138</c:v>
                </c:pt>
              </c:numCache>
            </c:numRef>
          </c:cat>
          <c:val>
            <c:numRef>
              <c:f>JUL!$P$10:$P$40</c:f>
              <c:numCache>
                <c:formatCode>0</c:formatCode>
                <c:ptCount val="31"/>
                <c:pt idx="0">
                  <c:v>44</c:v>
                </c:pt>
                <c:pt idx="1">
                  <c:v>45</c:v>
                </c:pt>
                <c:pt idx="2">
                  <c:v>40</c:v>
                </c:pt>
                <c:pt idx="3">
                  <c:v>36</c:v>
                </c:pt>
                <c:pt idx="4">
                  <c:v>29</c:v>
                </c:pt>
                <c:pt idx="5">
                  <c:v>28</c:v>
                </c:pt>
                <c:pt idx="6">
                  <c:v>40</c:v>
                </c:pt>
                <c:pt idx="7">
                  <c:v>39</c:v>
                </c:pt>
                <c:pt idx="8">
                  <c:v>33</c:v>
                </c:pt>
                <c:pt idx="9">
                  <c:v>26</c:v>
                </c:pt>
                <c:pt idx="10">
                  <c:v>29</c:v>
                </c:pt>
                <c:pt idx="11">
                  <c:v>28</c:v>
                </c:pt>
                <c:pt idx="12">
                  <c:v>34</c:v>
                </c:pt>
                <c:pt idx="13">
                  <c:v>39</c:v>
                </c:pt>
                <c:pt idx="14">
                  <c:v>41</c:v>
                </c:pt>
                <c:pt idx="15">
                  <c:v>41</c:v>
                </c:pt>
                <c:pt idx="16">
                  <c:v>27</c:v>
                </c:pt>
                <c:pt idx="17">
                  <c:v>26</c:v>
                </c:pt>
                <c:pt idx="18">
                  <c:v>27</c:v>
                </c:pt>
                <c:pt idx="19">
                  <c:v>34</c:v>
                </c:pt>
                <c:pt idx="20">
                  <c:v>44</c:v>
                </c:pt>
                <c:pt idx="21">
                  <c:v>50</c:v>
                </c:pt>
                <c:pt idx="22">
                  <c:v>47</c:v>
                </c:pt>
                <c:pt idx="23">
                  <c:v>45</c:v>
                </c:pt>
                <c:pt idx="24">
                  <c:v>39</c:v>
                </c:pt>
                <c:pt idx="25">
                  <c:v>36</c:v>
                </c:pt>
                <c:pt idx="26">
                  <c:v>29</c:v>
                </c:pt>
                <c:pt idx="27">
                  <c:v>31</c:v>
                </c:pt>
                <c:pt idx="28">
                  <c:v>27</c:v>
                </c:pt>
                <c:pt idx="29">
                  <c:v>22</c:v>
                </c:pt>
                <c:pt idx="3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43D-442C-A566-1CDB6CC5A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1"/>
        <c:overlap val="100"/>
        <c:axId val="879604164"/>
        <c:axId val="665159465"/>
      </c:barChart>
      <c:dateAx>
        <c:axId val="290829792"/>
        <c:scaling>
          <c:orientation val="minMax"/>
        </c:scaling>
        <c:delete val="1"/>
        <c:axPos val="b"/>
        <c:numFmt formatCode="dd" sourceLinked="1"/>
        <c:majorTickMark val="none"/>
        <c:minorTickMark val="none"/>
        <c:tickLblPos val="nextTo"/>
        <c:crossAx val="290830352"/>
        <c:crosses val="autoZero"/>
        <c:auto val="1"/>
        <c:lblOffset val="100"/>
        <c:baseTimeUnit val="days"/>
      </c:dateAx>
      <c:valAx>
        <c:axId val="290830352"/>
        <c:scaling>
          <c:orientation val="minMax"/>
          <c:max val="450"/>
          <c:min val="0"/>
        </c:scaling>
        <c:delete val="0"/>
        <c:axPos val="l"/>
        <c:majorGridlines>
          <c:spPr>
            <a:ln w="158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defRPr>
            </a:pPr>
            <a:endParaRPr lang="es-US"/>
          </a:p>
        </c:txPr>
        <c:crossAx val="290829792"/>
        <c:crosses val="autoZero"/>
        <c:crossBetween val="between"/>
      </c:valAx>
      <c:dateAx>
        <c:axId val="879604164"/>
        <c:scaling>
          <c:orientation val="minMax"/>
        </c:scaling>
        <c:delete val="1"/>
        <c:axPos val="b"/>
        <c:numFmt formatCode="dd" sourceLinked="0"/>
        <c:majorTickMark val="none"/>
        <c:minorTickMark val="none"/>
        <c:tickLblPos val="nextTo"/>
        <c:crossAx val="665159465"/>
        <c:crosses val="autoZero"/>
        <c:auto val="1"/>
        <c:lblOffset val="100"/>
        <c:baseTimeUnit val="days"/>
      </c:dateAx>
      <c:valAx>
        <c:axId val="665159465"/>
        <c:scaling>
          <c:orientation val="minMax"/>
          <c:max val="450"/>
        </c:scaling>
        <c:delete val="1"/>
        <c:axPos val="r"/>
        <c:numFmt formatCode="0" sourceLinked="1"/>
        <c:majorTickMark val="none"/>
        <c:minorTickMark val="none"/>
        <c:tickLblPos val="nextTo"/>
        <c:crossAx val="879604164"/>
        <c:crosses val="max"/>
        <c:crossBetween val="between"/>
      </c:valAx>
      <c:dTable>
        <c:showHorzBorder val="1"/>
        <c:showVertBorder val="1"/>
        <c:showOutline val="1"/>
        <c:showKeys val="1"/>
        <c:spPr>
          <a:noFill/>
          <a:ln w="3175" cap="flat" cmpd="sng" algn="ctr">
            <a:solidFill>
              <a:schemeClr val="tx1">
                <a:lumMod val="50000"/>
                <a:lumOff val="50000"/>
                <a:alpha val="73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defRPr>
            </a:pPr>
            <a:endParaRPr lang="es-US"/>
          </a:p>
        </c:txPr>
      </c:dTable>
      <c:spPr>
        <a:noFill/>
        <a:ln>
          <a:noFill/>
        </a:ln>
        <a:effectLst/>
      </c:spPr>
    </c:plotArea>
    <c:plotVisOnly val="0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sz="1000">
          <a:latin typeface="Verdana" panose="020B0604030504040204" pitchFamily="34" charset="0"/>
          <a:ea typeface="Verdana" panose="020B0604030504040204" pitchFamily="34" charset="0"/>
          <a:cs typeface="Verdana" panose="020B0604030504040204" pitchFamily="34" charset="0"/>
        </a:defRPr>
      </a:pPr>
      <a:endParaRPr lang="es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12095610962299"/>
          <c:y val="2.5472935006555501E-2"/>
          <c:w val="0.87681846280651099"/>
          <c:h val="0.756508709496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AGO!$R$5</c:f>
              <c:strCache>
                <c:ptCount val="1"/>
                <c:pt idx="0">
                  <c:v>Objetivos</c:v>
                </c:pt>
              </c:strCache>
            </c:strRef>
          </c:tx>
          <c:spPr>
            <a:solidFill>
              <a:schemeClr val="tx2">
                <a:lumMod val="40000"/>
                <a:lumOff val="60000"/>
                <a:alpha val="43000"/>
              </a:schemeClr>
            </a:solidFill>
            <a:ln>
              <a:solidFill>
                <a:schemeClr val="tx2">
                  <a:alpha val="58000"/>
                </a:schemeClr>
              </a:solidFill>
            </a:ln>
            <a:effectLst/>
          </c:spPr>
          <c:invertIfNegative val="0"/>
          <c:cat>
            <c:numRef>
              <c:f>AGO!$B$10:$B$40</c:f>
              <c:numCache>
                <c:formatCode>dd</c:formatCode>
                <c:ptCount val="31"/>
                <c:pt idx="0">
                  <c:v>45139</c:v>
                </c:pt>
                <c:pt idx="1">
                  <c:v>45140</c:v>
                </c:pt>
                <c:pt idx="2">
                  <c:v>45141</c:v>
                </c:pt>
                <c:pt idx="3">
                  <c:v>45142</c:v>
                </c:pt>
                <c:pt idx="4">
                  <c:v>45143</c:v>
                </c:pt>
                <c:pt idx="5">
                  <c:v>45144</c:v>
                </c:pt>
                <c:pt idx="6">
                  <c:v>45145</c:v>
                </c:pt>
                <c:pt idx="7">
                  <c:v>45146</c:v>
                </c:pt>
                <c:pt idx="8">
                  <c:v>45147</c:v>
                </c:pt>
                <c:pt idx="9">
                  <c:v>45148</c:v>
                </c:pt>
                <c:pt idx="10">
                  <c:v>45149</c:v>
                </c:pt>
                <c:pt idx="11">
                  <c:v>45150</c:v>
                </c:pt>
                <c:pt idx="12">
                  <c:v>45151</c:v>
                </c:pt>
                <c:pt idx="13">
                  <c:v>45152</c:v>
                </c:pt>
                <c:pt idx="14">
                  <c:v>45153</c:v>
                </c:pt>
                <c:pt idx="15">
                  <c:v>45154</c:v>
                </c:pt>
                <c:pt idx="16">
                  <c:v>45155</c:v>
                </c:pt>
                <c:pt idx="17">
                  <c:v>45156</c:v>
                </c:pt>
                <c:pt idx="18">
                  <c:v>45157</c:v>
                </c:pt>
                <c:pt idx="19">
                  <c:v>45158</c:v>
                </c:pt>
                <c:pt idx="20">
                  <c:v>45159</c:v>
                </c:pt>
                <c:pt idx="21">
                  <c:v>45160</c:v>
                </c:pt>
                <c:pt idx="22">
                  <c:v>45161</c:v>
                </c:pt>
                <c:pt idx="23">
                  <c:v>45162</c:v>
                </c:pt>
                <c:pt idx="24">
                  <c:v>45163</c:v>
                </c:pt>
                <c:pt idx="25">
                  <c:v>45164</c:v>
                </c:pt>
                <c:pt idx="26">
                  <c:v>45165</c:v>
                </c:pt>
                <c:pt idx="27">
                  <c:v>45166</c:v>
                </c:pt>
                <c:pt idx="28">
                  <c:v>45167</c:v>
                </c:pt>
                <c:pt idx="29">
                  <c:v>45168</c:v>
                </c:pt>
                <c:pt idx="30">
                  <c:v>45169</c:v>
                </c:pt>
              </c:numCache>
            </c:numRef>
          </c:cat>
          <c:val>
            <c:numRef>
              <c:f>AGO!$G$10:$G$40</c:f>
              <c:numCache>
                <c:formatCode>#,##0</c:formatCode>
                <c:ptCount val="31"/>
                <c:pt idx="0">
                  <c:v>197.31852361461131</c:v>
                </c:pt>
                <c:pt idx="1">
                  <c:v>167.6454783637613</c:v>
                </c:pt>
                <c:pt idx="2">
                  <c:v>159.42453917663869</c:v>
                </c:pt>
                <c:pt idx="3">
                  <c:v>212.6737859309514</c:v>
                </c:pt>
                <c:pt idx="4">
                  <c:v>317.6355993027579</c:v>
                </c:pt>
                <c:pt idx="5">
                  <c:v>338.57804190161988</c:v>
                </c:pt>
                <c:pt idx="6">
                  <c:v>197.30388425398098</c:v>
                </c:pt>
                <c:pt idx="7">
                  <c:v>129.2160393096203</c:v>
                </c:pt>
                <c:pt idx="8">
                  <c:v>113.99988476301519</c:v>
                </c:pt>
                <c:pt idx="9">
                  <c:v>106.7498249103449</c:v>
                </c:pt>
                <c:pt idx="10">
                  <c:v>152.6168791821695</c:v>
                </c:pt>
                <c:pt idx="11">
                  <c:v>289.91232980415589</c:v>
                </c:pt>
                <c:pt idx="12">
                  <c:v>314.527741713674</c:v>
                </c:pt>
                <c:pt idx="13">
                  <c:v>161.24289690137681</c:v>
                </c:pt>
                <c:pt idx="14">
                  <c:v>91.448943385772509</c:v>
                </c:pt>
                <c:pt idx="15">
                  <c:v>69.909690239057099</c:v>
                </c:pt>
                <c:pt idx="16">
                  <c:v>65.925764619222392</c:v>
                </c:pt>
                <c:pt idx="17">
                  <c:v>114.79540246655378</c:v>
                </c:pt>
                <c:pt idx="18">
                  <c:v>244.86309681721502</c:v>
                </c:pt>
                <c:pt idx="19">
                  <c:v>267.4865459168148</c:v>
                </c:pt>
                <c:pt idx="20">
                  <c:v>165.44365660748619</c:v>
                </c:pt>
                <c:pt idx="21">
                  <c:v>61.233468378837095</c:v>
                </c:pt>
                <c:pt idx="22">
                  <c:v>53.560203063492899</c:v>
                </c:pt>
                <c:pt idx="23">
                  <c:v>67.035751723410101</c:v>
                </c:pt>
                <c:pt idx="24">
                  <c:v>92.03811523442269</c:v>
                </c:pt>
                <c:pt idx="25">
                  <c:v>200.53969782212761</c:v>
                </c:pt>
                <c:pt idx="26">
                  <c:v>219.95836862057658</c:v>
                </c:pt>
                <c:pt idx="27">
                  <c:v>122.50667818881129</c:v>
                </c:pt>
                <c:pt idx="28">
                  <c:v>48.403203383561781</c:v>
                </c:pt>
                <c:pt idx="29">
                  <c:v>34.573469413369295</c:v>
                </c:pt>
                <c:pt idx="30">
                  <c:v>41.982494990587988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70-4DBE-BBAC-B64F9A65E5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290829792"/>
        <c:axId val="290830352"/>
      </c:barChart>
      <c:barChart>
        <c:barDir val="col"/>
        <c:grouping val="stacked"/>
        <c:varyColors val="0"/>
        <c:ser>
          <c:idx val="10"/>
          <c:order val="1"/>
          <c:tx>
            <c:strRef>
              <c:f>AGO!$O$6</c:f>
              <c:strCache>
                <c:ptCount val="1"/>
                <c:pt idx="0">
                  <c:v>Grupos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AGO!$B$10:$B$40</c:f>
              <c:numCache>
                <c:formatCode>dd</c:formatCode>
                <c:ptCount val="31"/>
                <c:pt idx="0">
                  <c:v>45139</c:v>
                </c:pt>
                <c:pt idx="1">
                  <c:v>45140</c:v>
                </c:pt>
                <c:pt idx="2">
                  <c:v>45141</c:v>
                </c:pt>
                <c:pt idx="3">
                  <c:v>45142</c:v>
                </c:pt>
                <c:pt idx="4">
                  <c:v>45143</c:v>
                </c:pt>
                <c:pt idx="5">
                  <c:v>45144</c:v>
                </c:pt>
                <c:pt idx="6">
                  <c:v>45145</c:v>
                </c:pt>
                <c:pt idx="7">
                  <c:v>45146</c:v>
                </c:pt>
                <c:pt idx="8">
                  <c:v>45147</c:v>
                </c:pt>
                <c:pt idx="9">
                  <c:v>45148</c:v>
                </c:pt>
                <c:pt idx="10">
                  <c:v>45149</c:v>
                </c:pt>
                <c:pt idx="11">
                  <c:v>45150</c:v>
                </c:pt>
                <c:pt idx="12">
                  <c:v>45151</c:v>
                </c:pt>
                <c:pt idx="13">
                  <c:v>45152</c:v>
                </c:pt>
                <c:pt idx="14">
                  <c:v>45153</c:v>
                </c:pt>
                <c:pt idx="15">
                  <c:v>45154</c:v>
                </c:pt>
                <c:pt idx="16">
                  <c:v>45155</c:v>
                </c:pt>
                <c:pt idx="17">
                  <c:v>45156</c:v>
                </c:pt>
                <c:pt idx="18">
                  <c:v>45157</c:v>
                </c:pt>
                <c:pt idx="19">
                  <c:v>45158</c:v>
                </c:pt>
                <c:pt idx="20">
                  <c:v>45159</c:v>
                </c:pt>
                <c:pt idx="21">
                  <c:v>45160</c:v>
                </c:pt>
                <c:pt idx="22">
                  <c:v>45161</c:v>
                </c:pt>
                <c:pt idx="23">
                  <c:v>45162</c:v>
                </c:pt>
                <c:pt idx="24">
                  <c:v>45163</c:v>
                </c:pt>
                <c:pt idx="25">
                  <c:v>45164</c:v>
                </c:pt>
                <c:pt idx="26">
                  <c:v>45165</c:v>
                </c:pt>
                <c:pt idx="27">
                  <c:v>45166</c:v>
                </c:pt>
                <c:pt idx="28">
                  <c:v>45167</c:v>
                </c:pt>
                <c:pt idx="29">
                  <c:v>45168</c:v>
                </c:pt>
                <c:pt idx="30">
                  <c:v>45169</c:v>
                </c:pt>
              </c:numCache>
            </c:numRef>
          </c:cat>
          <c:val>
            <c:numRef>
              <c:f>AGO!$O$10:$O$40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70-4DBE-BBAC-B64F9A65E57C}"/>
            </c:ext>
          </c:extLst>
        </c:ser>
        <c:ser>
          <c:idx val="8"/>
          <c:order val="2"/>
          <c:tx>
            <c:strRef>
              <c:f>AGO!$M$6</c:f>
              <c:strCache>
                <c:ptCount val="1"/>
                <c:pt idx="0">
                  <c:v>Pagadores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AGO!$B$10:$B$40</c:f>
              <c:numCache>
                <c:formatCode>dd</c:formatCode>
                <c:ptCount val="31"/>
                <c:pt idx="0">
                  <c:v>45139</c:v>
                </c:pt>
                <c:pt idx="1">
                  <c:v>45140</c:v>
                </c:pt>
                <c:pt idx="2">
                  <c:v>45141</c:v>
                </c:pt>
                <c:pt idx="3">
                  <c:v>45142</c:v>
                </c:pt>
                <c:pt idx="4">
                  <c:v>45143</c:v>
                </c:pt>
                <c:pt idx="5">
                  <c:v>45144</c:v>
                </c:pt>
                <c:pt idx="6">
                  <c:v>45145</c:v>
                </c:pt>
                <c:pt idx="7">
                  <c:v>45146</c:v>
                </c:pt>
                <c:pt idx="8">
                  <c:v>45147</c:v>
                </c:pt>
                <c:pt idx="9">
                  <c:v>45148</c:v>
                </c:pt>
                <c:pt idx="10">
                  <c:v>45149</c:v>
                </c:pt>
                <c:pt idx="11">
                  <c:v>45150</c:v>
                </c:pt>
                <c:pt idx="12">
                  <c:v>45151</c:v>
                </c:pt>
                <c:pt idx="13">
                  <c:v>45152</c:v>
                </c:pt>
                <c:pt idx="14">
                  <c:v>45153</c:v>
                </c:pt>
                <c:pt idx="15">
                  <c:v>45154</c:v>
                </c:pt>
                <c:pt idx="16">
                  <c:v>45155</c:v>
                </c:pt>
                <c:pt idx="17">
                  <c:v>45156</c:v>
                </c:pt>
                <c:pt idx="18">
                  <c:v>45157</c:v>
                </c:pt>
                <c:pt idx="19">
                  <c:v>45158</c:v>
                </c:pt>
                <c:pt idx="20">
                  <c:v>45159</c:v>
                </c:pt>
                <c:pt idx="21">
                  <c:v>45160</c:v>
                </c:pt>
                <c:pt idx="22">
                  <c:v>45161</c:v>
                </c:pt>
                <c:pt idx="23">
                  <c:v>45162</c:v>
                </c:pt>
                <c:pt idx="24">
                  <c:v>45163</c:v>
                </c:pt>
                <c:pt idx="25">
                  <c:v>45164</c:v>
                </c:pt>
                <c:pt idx="26">
                  <c:v>45165</c:v>
                </c:pt>
                <c:pt idx="27">
                  <c:v>45166</c:v>
                </c:pt>
                <c:pt idx="28">
                  <c:v>45167</c:v>
                </c:pt>
                <c:pt idx="29">
                  <c:v>45168</c:v>
                </c:pt>
                <c:pt idx="30">
                  <c:v>45169</c:v>
                </c:pt>
              </c:numCache>
            </c:numRef>
          </c:cat>
          <c:val>
            <c:numRef>
              <c:f>AGO!$M$10:$M$40</c:f>
              <c:numCache>
                <c:formatCode>0</c:formatCode>
                <c:ptCount val="31"/>
                <c:pt idx="0">
                  <c:v>95</c:v>
                </c:pt>
                <c:pt idx="1">
                  <c:v>91</c:v>
                </c:pt>
                <c:pt idx="2">
                  <c:v>102</c:v>
                </c:pt>
                <c:pt idx="3">
                  <c:v>115</c:v>
                </c:pt>
                <c:pt idx="4">
                  <c:v>124</c:v>
                </c:pt>
                <c:pt idx="5">
                  <c:v>83</c:v>
                </c:pt>
                <c:pt idx="6">
                  <c:v>63</c:v>
                </c:pt>
                <c:pt idx="7">
                  <c:v>58</c:v>
                </c:pt>
                <c:pt idx="8">
                  <c:v>48</c:v>
                </c:pt>
                <c:pt idx="9">
                  <c:v>62</c:v>
                </c:pt>
                <c:pt idx="10">
                  <c:v>131</c:v>
                </c:pt>
                <c:pt idx="11">
                  <c:v>148</c:v>
                </c:pt>
                <c:pt idx="12">
                  <c:v>66</c:v>
                </c:pt>
                <c:pt idx="13">
                  <c:v>42</c:v>
                </c:pt>
                <c:pt idx="14">
                  <c:v>46</c:v>
                </c:pt>
                <c:pt idx="15">
                  <c:v>48</c:v>
                </c:pt>
                <c:pt idx="16">
                  <c:v>72</c:v>
                </c:pt>
                <c:pt idx="17">
                  <c:v>117</c:v>
                </c:pt>
                <c:pt idx="18">
                  <c:v>116</c:v>
                </c:pt>
                <c:pt idx="19">
                  <c:v>54</c:v>
                </c:pt>
                <c:pt idx="20">
                  <c:v>33</c:v>
                </c:pt>
                <c:pt idx="21">
                  <c:v>32</c:v>
                </c:pt>
                <c:pt idx="22">
                  <c:v>35</c:v>
                </c:pt>
                <c:pt idx="23">
                  <c:v>55</c:v>
                </c:pt>
                <c:pt idx="24">
                  <c:v>92</c:v>
                </c:pt>
                <c:pt idx="25">
                  <c:v>115</c:v>
                </c:pt>
                <c:pt idx="26">
                  <c:v>48</c:v>
                </c:pt>
                <c:pt idx="27">
                  <c:v>24</c:v>
                </c:pt>
                <c:pt idx="28">
                  <c:v>18</c:v>
                </c:pt>
                <c:pt idx="29">
                  <c:v>21</c:v>
                </c:pt>
                <c:pt idx="30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70-4DBE-BBAC-B64F9A65E57C}"/>
            </c:ext>
          </c:extLst>
        </c:ser>
        <c:ser>
          <c:idx val="9"/>
          <c:order val="3"/>
          <c:tx>
            <c:strRef>
              <c:f>AGO!$N$6</c:f>
              <c:strCache>
                <c:ptCount val="1"/>
                <c:pt idx="0">
                  <c:v>Referidos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AGO!$B$10:$B$40</c:f>
              <c:numCache>
                <c:formatCode>dd</c:formatCode>
                <c:ptCount val="31"/>
                <c:pt idx="0">
                  <c:v>45139</c:v>
                </c:pt>
                <c:pt idx="1">
                  <c:v>45140</c:v>
                </c:pt>
                <c:pt idx="2">
                  <c:v>45141</c:v>
                </c:pt>
                <c:pt idx="3">
                  <c:v>45142</c:v>
                </c:pt>
                <c:pt idx="4">
                  <c:v>45143</c:v>
                </c:pt>
                <c:pt idx="5">
                  <c:v>45144</c:v>
                </c:pt>
                <c:pt idx="6">
                  <c:v>45145</c:v>
                </c:pt>
                <c:pt idx="7">
                  <c:v>45146</c:v>
                </c:pt>
                <c:pt idx="8">
                  <c:v>45147</c:v>
                </c:pt>
                <c:pt idx="9">
                  <c:v>45148</c:v>
                </c:pt>
                <c:pt idx="10">
                  <c:v>45149</c:v>
                </c:pt>
                <c:pt idx="11">
                  <c:v>45150</c:v>
                </c:pt>
                <c:pt idx="12">
                  <c:v>45151</c:v>
                </c:pt>
                <c:pt idx="13">
                  <c:v>45152</c:v>
                </c:pt>
                <c:pt idx="14">
                  <c:v>45153</c:v>
                </c:pt>
                <c:pt idx="15">
                  <c:v>45154</c:v>
                </c:pt>
                <c:pt idx="16">
                  <c:v>45155</c:v>
                </c:pt>
                <c:pt idx="17">
                  <c:v>45156</c:v>
                </c:pt>
                <c:pt idx="18">
                  <c:v>45157</c:v>
                </c:pt>
                <c:pt idx="19">
                  <c:v>45158</c:v>
                </c:pt>
                <c:pt idx="20">
                  <c:v>45159</c:v>
                </c:pt>
                <c:pt idx="21">
                  <c:v>45160</c:v>
                </c:pt>
                <c:pt idx="22">
                  <c:v>45161</c:v>
                </c:pt>
                <c:pt idx="23">
                  <c:v>45162</c:v>
                </c:pt>
                <c:pt idx="24">
                  <c:v>45163</c:v>
                </c:pt>
                <c:pt idx="25">
                  <c:v>45164</c:v>
                </c:pt>
                <c:pt idx="26">
                  <c:v>45165</c:v>
                </c:pt>
                <c:pt idx="27">
                  <c:v>45166</c:v>
                </c:pt>
                <c:pt idx="28">
                  <c:v>45167</c:v>
                </c:pt>
                <c:pt idx="29">
                  <c:v>45168</c:v>
                </c:pt>
                <c:pt idx="30">
                  <c:v>45169</c:v>
                </c:pt>
              </c:numCache>
            </c:numRef>
          </c:cat>
          <c:val>
            <c:numRef>
              <c:f>AGO!$N$10:$N$40</c:f>
              <c:numCache>
                <c:formatCode>0</c:formatCode>
                <c:ptCount val="31"/>
                <c:pt idx="0">
                  <c:v>40</c:v>
                </c:pt>
                <c:pt idx="1">
                  <c:v>42</c:v>
                </c:pt>
                <c:pt idx="2">
                  <c:v>64</c:v>
                </c:pt>
                <c:pt idx="3">
                  <c:v>94</c:v>
                </c:pt>
                <c:pt idx="4">
                  <c:v>108</c:v>
                </c:pt>
                <c:pt idx="5">
                  <c:v>66</c:v>
                </c:pt>
                <c:pt idx="6">
                  <c:v>37</c:v>
                </c:pt>
                <c:pt idx="7">
                  <c:v>31</c:v>
                </c:pt>
                <c:pt idx="8">
                  <c:v>27</c:v>
                </c:pt>
                <c:pt idx="9">
                  <c:v>36</c:v>
                </c:pt>
                <c:pt idx="10">
                  <c:v>77</c:v>
                </c:pt>
                <c:pt idx="11">
                  <c:v>88</c:v>
                </c:pt>
                <c:pt idx="12">
                  <c:v>52</c:v>
                </c:pt>
                <c:pt idx="13">
                  <c:v>20</c:v>
                </c:pt>
                <c:pt idx="14">
                  <c:v>16</c:v>
                </c:pt>
                <c:pt idx="15">
                  <c:v>23</c:v>
                </c:pt>
                <c:pt idx="16">
                  <c:v>35</c:v>
                </c:pt>
                <c:pt idx="17">
                  <c:v>67</c:v>
                </c:pt>
                <c:pt idx="18">
                  <c:v>67</c:v>
                </c:pt>
                <c:pt idx="19">
                  <c:v>39</c:v>
                </c:pt>
                <c:pt idx="20">
                  <c:v>16</c:v>
                </c:pt>
                <c:pt idx="21">
                  <c:v>9</c:v>
                </c:pt>
                <c:pt idx="22">
                  <c:v>13</c:v>
                </c:pt>
                <c:pt idx="23">
                  <c:v>27</c:v>
                </c:pt>
                <c:pt idx="24">
                  <c:v>60</c:v>
                </c:pt>
                <c:pt idx="25">
                  <c:v>72</c:v>
                </c:pt>
                <c:pt idx="26">
                  <c:v>32</c:v>
                </c:pt>
                <c:pt idx="27">
                  <c:v>14</c:v>
                </c:pt>
                <c:pt idx="28">
                  <c:v>13</c:v>
                </c:pt>
                <c:pt idx="29">
                  <c:v>10</c:v>
                </c:pt>
                <c:pt idx="30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70-4DBE-BBAC-B64F9A65E57C}"/>
            </c:ext>
          </c:extLst>
        </c:ser>
        <c:ser>
          <c:idx val="11"/>
          <c:order val="4"/>
          <c:tx>
            <c:strRef>
              <c:f>AGO!$P$6</c:f>
              <c:strCache>
                <c:ptCount val="1"/>
                <c:pt idx="0">
                  <c:v>Propietarios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AGO!$B$10:$B$40</c:f>
              <c:numCache>
                <c:formatCode>dd</c:formatCode>
                <c:ptCount val="31"/>
                <c:pt idx="0">
                  <c:v>45139</c:v>
                </c:pt>
                <c:pt idx="1">
                  <c:v>45140</c:v>
                </c:pt>
                <c:pt idx="2">
                  <c:v>45141</c:v>
                </c:pt>
                <c:pt idx="3">
                  <c:v>45142</c:v>
                </c:pt>
                <c:pt idx="4">
                  <c:v>45143</c:v>
                </c:pt>
                <c:pt idx="5">
                  <c:v>45144</c:v>
                </c:pt>
                <c:pt idx="6">
                  <c:v>45145</c:v>
                </c:pt>
                <c:pt idx="7">
                  <c:v>45146</c:v>
                </c:pt>
                <c:pt idx="8">
                  <c:v>45147</c:v>
                </c:pt>
                <c:pt idx="9">
                  <c:v>45148</c:v>
                </c:pt>
                <c:pt idx="10">
                  <c:v>45149</c:v>
                </c:pt>
                <c:pt idx="11">
                  <c:v>45150</c:v>
                </c:pt>
                <c:pt idx="12">
                  <c:v>45151</c:v>
                </c:pt>
                <c:pt idx="13">
                  <c:v>45152</c:v>
                </c:pt>
                <c:pt idx="14">
                  <c:v>45153</c:v>
                </c:pt>
                <c:pt idx="15">
                  <c:v>45154</c:v>
                </c:pt>
                <c:pt idx="16">
                  <c:v>45155</c:v>
                </c:pt>
                <c:pt idx="17">
                  <c:v>45156</c:v>
                </c:pt>
                <c:pt idx="18">
                  <c:v>45157</c:v>
                </c:pt>
                <c:pt idx="19">
                  <c:v>45158</c:v>
                </c:pt>
                <c:pt idx="20">
                  <c:v>45159</c:v>
                </c:pt>
                <c:pt idx="21">
                  <c:v>45160</c:v>
                </c:pt>
                <c:pt idx="22">
                  <c:v>45161</c:v>
                </c:pt>
                <c:pt idx="23">
                  <c:v>45162</c:v>
                </c:pt>
                <c:pt idx="24">
                  <c:v>45163</c:v>
                </c:pt>
                <c:pt idx="25">
                  <c:v>45164</c:v>
                </c:pt>
                <c:pt idx="26">
                  <c:v>45165</c:v>
                </c:pt>
                <c:pt idx="27">
                  <c:v>45166</c:v>
                </c:pt>
                <c:pt idx="28">
                  <c:v>45167</c:v>
                </c:pt>
                <c:pt idx="29">
                  <c:v>45168</c:v>
                </c:pt>
                <c:pt idx="30">
                  <c:v>45169</c:v>
                </c:pt>
              </c:numCache>
            </c:numRef>
          </c:cat>
          <c:val>
            <c:numRef>
              <c:f>AGO!$P$10:$P$40</c:f>
              <c:numCache>
                <c:formatCode>0</c:formatCode>
                <c:ptCount val="31"/>
                <c:pt idx="0">
                  <c:v>25</c:v>
                </c:pt>
                <c:pt idx="1">
                  <c:v>25</c:v>
                </c:pt>
                <c:pt idx="2">
                  <c:v>33</c:v>
                </c:pt>
                <c:pt idx="3">
                  <c:v>40</c:v>
                </c:pt>
                <c:pt idx="4">
                  <c:v>36</c:v>
                </c:pt>
                <c:pt idx="5">
                  <c:v>29</c:v>
                </c:pt>
                <c:pt idx="6">
                  <c:v>21</c:v>
                </c:pt>
                <c:pt idx="7">
                  <c:v>18</c:v>
                </c:pt>
                <c:pt idx="8">
                  <c:v>22</c:v>
                </c:pt>
                <c:pt idx="9">
                  <c:v>25</c:v>
                </c:pt>
                <c:pt idx="10">
                  <c:v>31</c:v>
                </c:pt>
                <c:pt idx="11">
                  <c:v>33</c:v>
                </c:pt>
                <c:pt idx="12">
                  <c:v>21</c:v>
                </c:pt>
                <c:pt idx="13">
                  <c:v>17</c:v>
                </c:pt>
                <c:pt idx="14">
                  <c:v>21</c:v>
                </c:pt>
                <c:pt idx="15">
                  <c:v>20</c:v>
                </c:pt>
                <c:pt idx="16">
                  <c:v>20</c:v>
                </c:pt>
                <c:pt idx="17">
                  <c:v>23</c:v>
                </c:pt>
                <c:pt idx="18">
                  <c:v>25</c:v>
                </c:pt>
                <c:pt idx="19">
                  <c:v>23</c:v>
                </c:pt>
                <c:pt idx="20">
                  <c:v>22</c:v>
                </c:pt>
                <c:pt idx="21">
                  <c:v>17</c:v>
                </c:pt>
                <c:pt idx="22">
                  <c:v>17</c:v>
                </c:pt>
                <c:pt idx="23">
                  <c:v>21</c:v>
                </c:pt>
                <c:pt idx="24">
                  <c:v>24</c:v>
                </c:pt>
                <c:pt idx="25">
                  <c:v>29</c:v>
                </c:pt>
                <c:pt idx="26">
                  <c:v>25</c:v>
                </c:pt>
                <c:pt idx="27">
                  <c:v>15</c:v>
                </c:pt>
                <c:pt idx="28">
                  <c:v>15</c:v>
                </c:pt>
                <c:pt idx="29">
                  <c:v>13</c:v>
                </c:pt>
                <c:pt idx="30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70-4DBE-BBAC-B64F9A65E5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1"/>
        <c:overlap val="100"/>
        <c:axId val="879604164"/>
        <c:axId val="665159465"/>
      </c:barChart>
      <c:dateAx>
        <c:axId val="290829792"/>
        <c:scaling>
          <c:orientation val="minMax"/>
        </c:scaling>
        <c:delete val="1"/>
        <c:axPos val="b"/>
        <c:numFmt formatCode="dd" sourceLinked="1"/>
        <c:majorTickMark val="none"/>
        <c:minorTickMark val="none"/>
        <c:tickLblPos val="nextTo"/>
        <c:crossAx val="290830352"/>
        <c:crosses val="autoZero"/>
        <c:auto val="1"/>
        <c:lblOffset val="100"/>
        <c:baseTimeUnit val="days"/>
      </c:dateAx>
      <c:valAx>
        <c:axId val="290830352"/>
        <c:scaling>
          <c:orientation val="minMax"/>
          <c:max val="450"/>
          <c:min val="0"/>
        </c:scaling>
        <c:delete val="0"/>
        <c:axPos val="l"/>
        <c:majorGridlines>
          <c:spPr>
            <a:ln w="158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defRPr>
            </a:pPr>
            <a:endParaRPr lang="es-US"/>
          </a:p>
        </c:txPr>
        <c:crossAx val="290829792"/>
        <c:crosses val="autoZero"/>
        <c:crossBetween val="between"/>
      </c:valAx>
      <c:dateAx>
        <c:axId val="879604164"/>
        <c:scaling>
          <c:orientation val="minMax"/>
        </c:scaling>
        <c:delete val="1"/>
        <c:axPos val="b"/>
        <c:numFmt formatCode="dd" sourceLinked="0"/>
        <c:majorTickMark val="none"/>
        <c:minorTickMark val="none"/>
        <c:tickLblPos val="nextTo"/>
        <c:crossAx val="665159465"/>
        <c:crosses val="autoZero"/>
        <c:auto val="1"/>
        <c:lblOffset val="100"/>
        <c:baseTimeUnit val="days"/>
      </c:dateAx>
      <c:valAx>
        <c:axId val="665159465"/>
        <c:scaling>
          <c:orientation val="minMax"/>
          <c:max val="450"/>
        </c:scaling>
        <c:delete val="1"/>
        <c:axPos val="r"/>
        <c:numFmt formatCode="0" sourceLinked="1"/>
        <c:majorTickMark val="none"/>
        <c:minorTickMark val="none"/>
        <c:tickLblPos val="nextTo"/>
        <c:crossAx val="879604164"/>
        <c:crosses val="max"/>
        <c:crossBetween val="between"/>
      </c:valAx>
      <c:dTable>
        <c:showHorzBorder val="1"/>
        <c:showVertBorder val="1"/>
        <c:showOutline val="1"/>
        <c:showKeys val="1"/>
        <c:spPr>
          <a:noFill/>
          <a:ln w="3175" cap="flat" cmpd="sng" algn="ctr">
            <a:solidFill>
              <a:schemeClr val="tx1">
                <a:lumMod val="50000"/>
                <a:lumOff val="50000"/>
                <a:alpha val="73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defRPr>
            </a:pPr>
            <a:endParaRPr lang="es-US"/>
          </a:p>
        </c:txPr>
      </c:dTable>
      <c:spPr>
        <a:noFill/>
        <a:ln>
          <a:noFill/>
        </a:ln>
        <a:effectLst/>
      </c:spPr>
    </c:plotArea>
    <c:plotVisOnly val="0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sz="1000">
          <a:latin typeface="Verdana" panose="020B0604030504040204" pitchFamily="34" charset="0"/>
          <a:ea typeface="Verdana" panose="020B0604030504040204" pitchFamily="34" charset="0"/>
          <a:cs typeface="Verdana" panose="020B0604030504040204" pitchFamily="34" charset="0"/>
        </a:defRPr>
      </a:pPr>
      <a:endParaRPr lang="es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12095610962299"/>
          <c:y val="2.5472935006555501E-2"/>
          <c:w val="0.87681846280651099"/>
          <c:h val="0.756508709496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SEP!$R$5</c:f>
              <c:strCache>
                <c:ptCount val="1"/>
                <c:pt idx="0">
                  <c:v>Objetivos</c:v>
                </c:pt>
              </c:strCache>
            </c:strRef>
          </c:tx>
          <c:spPr>
            <a:solidFill>
              <a:schemeClr val="tx2">
                <a:lumMod val="40000"/>
                <a:lumOff val="60000"/>
                <a:alpha val="43000"/>
              </a:schemeClr>
            </a:solidFill>
            <a:ln>
              <a:solidFill>
                <a:schemeClr val="tx2">
                  <a:alpha val="58000"/>
                </a:schemeClr>
              </a:solidFill>
            </a:ln>
            <a:effectLst/>
          </c:spPr>
          <c:invertIfNegative val="0"/>
          <c:cat>
            <c:numRef>
              <c:f>SEP!$B$10:$B$39</c:f>
              <c:numCache>
                <c:formatCode>dd</c:formatCode>
                <c:ptCount val="30"/>
                <c:pt idx="0">
                  <c:v>45170</c:v>
                </c:pt>
                <c:pt idx="1">
                  <c:v>45171</c:v>
                </c:pt>
                <c:pt idx="2">
                  <c:v>45172</c:v>
                </c:pt>
                <c:pt idx="3">
                  <c:v>45173</c:v>
                </c:pt>
                <c:pt idx="4">
                  <c:v>45174</c:v>
                </c:pt>
                <c:pt idx="5">
                  <c:v>45175</c:v>
                </c:pt>
                <c:pt idx="6">
                  <c:v>45176</c:v>
                </c:pt>
                <c:pt idx="7">
                  <c:v>45177</c:v>
                </c:pt>
                <c:pt idx="8">
                  <c:v>45178</c:v>
                </c:pt>
                <c:pt idx="9">
                  <c:v>45179</c:v>
                </c:pt>
                <c:pt idx="10">
                  <c:v>45180</c:v>
                </c:pt>
                <c:pt idx="11">
                  <c:v>45181</c:v>
                </c:pt>
                <c:pt idx="12">
                  <c:v>45182</c:v>
                </c:pt>
                <c:pt idx="13">
                  <c:v>45183</c:v>
                </c:pt>
                <c:pt idx="14">
                  <c:v>45184</c:v>
                </c:pt>
                <c:pt idx="15">
                  <c:v>45185</c:v>
                </c:pt>
                <c:pt idx="16">
                  <c:v>45186</c:v>
                </c:pt>
                <c:pt idx="17">
                  <c:v>45187</c:v>
                </c:pt>
                <c:pt idx="18">
                  <c:v>45188</c:v>
                </c:pt>
                <c:pt idx="19">
                  <c:v>45189</c:v>
                </c:pt>
                <c:pt idx="20">
                  <c:v>45190</c:v>
                </c:pt>
                <c:pt idx="21">
                  <c:v>45191</c:v>
                </c:pt>
                <c:pt idx="22">
                  <c:v>45192</c:v>
                </c:pt>
                <c:pt idx="23">
                  <c:v>45193</c:v>
                </c:pt>
                <c:pt idx="24">
                  <c:v>45194</c:v>
                </c:pt>
                <c:pt idx="25">
                  <c:v>45195</c:v>
                </c:pt>
                <c:pt idx="26">
                  <c:v>45196</c:v>
                </c:pt>
                <c:pt idx="27">
                  <c:v>45197</c:v>
                </c:pt>
                <c:pt idx="28">
                  <c:v>45198</c:v>
                </c:pt>
                <c:pt idx="29">
                  <c:v>45199</c:v>
                </c:pt>
              </c:numCache>
            </c:numRef>
          </c:cat>
          <c:val>
            <c:numRef>
              <c:f>SEP!$G$10:$G$39</c:f>
              <c:numCache>
                <c:formatCode>#,##0</c:formatCode>
                <c:ptCount val="30"/>
                <c:pt idx="0">
                  <c:v>118.64185392993168</c:v>
                </c:pt>
                <c:pt idx="1">
                  <c:v>355.69320386097138</c:v>
                </c:pt>
                <c:pt idx="2">
                  <c:v>404.69640895457121</c:v>
                </c:pt>
                <c:pt idx="3">
                  <c:v>381.29061305020889</c:v>
                </c:pt>
                <c:pt idx="4">
                  <c:v>114.212195639557</c:v>
                </c:pt>
                <c:pt idx="5">
                  <c:v>45.366187012856955</c:v>
                </c:pt>
                <c:pt idx="6">
                  <c:v>47.483774588250675</c:v>
                </c:pt>
                <c:pt idx="7">
                  <c:v>89.81831478863009</c:v>
                </c:pt>
                <c:pt idx="8">
                  <c:v>197.54873334051132</c:v>
                </c:pt>
                <c:pt idx="9">
                  <c:v>202.89769093100909</c:v>
                </c:pt>
                <c:pt idx="10">
                  <c:v>108.72374356148551</c:v>
                </c:pt>
                <c:pt idx="11">
                  <c:v>61.246170633619698</c:v>
                </c:pt>
                <c:pt idx="12">
                  <c:v>51.177704515697243</c:v>
                </c:pt>
                <c:pt idx="13">
                  <c:v>61.530780807629945</c:v>
                </c:pt>
                <c:pt idx="14">
                  <c:v>172.12269109339792</c:v>
                </c:pt>
                <c:pt idx="15">
                  <c:v>346.59532769101321</c:v>
                </c:pt>
                <c:pt idx="16">
                  <c:v>376.50659734203731</c:v>
                </c:pt>
                <c:pt idx="17">
                  <c:v>173.6997957170978</c:v>
                </c:pt>
                <c:pt idx="18">
                  <c:v>73.668860721453783</c:v>
                </c:pt>
                <c:pt idx="19">
                  <c:v>54.37158087738819</c:v>
                </c:pt>
                <c:pt idx="20">
                  <c:v>75.562066837890413</c:v>
                </c:pt>
                <c:pt idx="21">
                  <c:v>156.2496714046664</c:v>
                </c:pt>
                <c:pt idx="22">
                  <c:v>266.47011040986069</c:v>
                </c:pt>
                <c:pt idx="23">
                  <c:v>301.85137554301048</c:v>
                </c:pt>
                <c:pt idx="24">
                  <c:v>177.59868891021043</c:v>
                </c:pt>
                <c:pt idx="25">
                  <c:v>108.91918829841791</c:v>
                </c:pt>
                <c:pt idx="26">
                  <c:v>100.74392829693211</c:v>
                </c:pt>
                <c:pt idx="27">
                  <c:v>95.460439484526603</c:v>
                </c:pt>
                <c:pt idx="28">
                  <c:v>158.48305680864911</c:v>
                </c:pt>
                <c:pt idx="29">
                  <c:v>292.6192449485186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4A-4B73-88FA-4AE3E1731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290829792"/>
        <c:axId val="290830352"/>
      </c:barChart>
      <c:barChart>
        <c:barDir val="col"/>
        <c:grouping val="stacked"/>
        <c:varyColors val="0"/>
        <c:ser>
          <c:idx val="10"/>
          <c:order val="1"/>
          <c:tx>
            <c:strRef>
              <c:f>SEP!$O$6</c:f>
              <c:strCache>
                <c:ptCount val="1"/>
                <c:pt idx="0">
                  <c:v>Grupos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SEP!$B$10:$B$39</c:f>
              <c:numCache>
                <c:formatCode>dd</c:formatCode>
                <c:ptCount val="30"/>
                <c:pt idx="0">
                  <c:v>45170</c:v>
                </c:pt>
                <c:pt idx="1">
                  <c:v>45171</c:v>
                </c:pt>
                <c:pt idx="2">
                  <c:v>45172</c:v>
                </c:pt>
                <c:pt idx="3">
                  <c:v>45173</c:v>
                </c:pt>
                <c:pt idx="4">
                  <c:v>45174</c:v>
                </c:pt>
                <c:pt idx="5">
                  <c:v>45175</c:v>
                </c:pt>
                <c:pt idx="6">
                  <c:v>45176</c:v>
                </c:pt>
                <c:pt idx="7">
                  <c:v>45177</c:v>
                </c:pt>
                <c:pt idx="8">
                  <c:v>45178</c:v>
                </c:pt>
                <c:pt idx="9">
                  <c:v>45179</c:v>
                </c:pt>
                <c:pt idx="10">
                  <c:v>45180</c:v>
                </c:pt>
                <c:pt idx="11">
                  <c:v>45181</c:v>
                </c:pt>
                <c:pt idx="12">
                  <c:v>45182</c:v>
                </c:pt>
                <c:pt idx="13">
                  <c:v>45183</c:v>
                </c:pt>
                <c:pt idx="14">
                  <c:v>45184</c:v>
                </c:pt>
                <c:pt idx="15">
                  <c:v>45185</c:v>
                </c:pt>
                <c:pt idx="16">
                  <c:v>45186</c:v>
                </c:pt>
                <c:pt idx="17">
                  <c:v>45187</c:v>
                </c:pt>
                <c:pt idx="18">
                  <c:v>45188</c:v>
                </c:pt>
                <c:pt idx="19">
                  <c:v>45189</c:v>
                </c:pt>
                <c:pt idx="20">
                  <c:v>45190</c:v>
                </c:pt>
                <c:pt idx="21">
                  <c:v>45191</c:v>
                </c:pt>
                <c:pt idx="22">
                  <c:v>45192</c:v>
                </c:pt>
                <c:pt idx="23">
                  <c:v>45193</c:v>
                </c:pt>
                <c:pt idx="24">
                  <c:v>45194</c:v>
                </c:pt>
                <c:pt idx="25">
                  <c:v>45195</c:v>
                </c:pt>
                <c:pt idx="26">
                  <c:v>45196</c:v>
                </c:pt>
                <c:pt idx="27">
                  <c:v>45197</c:v>
                </c:pt>
                <c:pt idx="28">
                  <c:v>45198</c:v>
                </c:pt>
                <c:pt idx="29">
                  <c:v>45199</c:v>
                </c:pt>
              </c:numCache>
            </c:numRef>
          </c:cat>
          <c:val>
            <c:numRef>
              <c:f>SEP!$O$10:$O$39</c:f>
              <c:numCache>
                <c:formatCode>0</c:formatCode>
                <c:ptCount val="30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5</c:v>
                </c:pt>
                <c:pt idx="6">
                  <c:v>13</c:v>
                </c:pt>
                <c:pt idx="7">
                  <c:v>18</c:v>
                </c:pt>
                <c:pt idx="8">
                  <c:v>17</c:v>
                </c:pt>
                <c:pt idx="9">
                  <c:v>3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10</c:v>
                </c:pt>
                <c:pt idx="21">
                  <c:v>19</c:v>
                </c:pt>
                <c:pt idx="22">
                  <c:v>20</c:v>
                </c:pt>
                <c:pt idx="23">
                  <c:v>13</c:v>
                </c:pt>
                <c:pt idx="24">
                  <c:v>3</c:v>
                </c:pt>
                <c:pt idx="25">
                  <c:v>0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4A-4B73-88FA-4AE3E1731F96}"/>
            </c:ext>
          </c:extLst>
        </c:ser>
        <c:ser>
          <c:idx val="8"/>
          <c:order val="2"/>
          <c:tx>
            <c:strRef>
              <c:f>SEP!$M$6</c:f>
              <c:strCache>
                <c:ptCount val="1"/>
                <c:pt idx="0">
                  <c:v>Pagadores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SEP!$B$10:$B$39</c:f>
              <c:numCache>
                <c:formatCode>dd</c:formatCode>
                <c:ptCount val="30"/>
                <c:pt idx="0">
                  <c:v>45170</c:v>
                </c:pt>
                <c:pt idx="1">
                  <c:v>45171</c:v>
                </c:pt>
                <c:pt idx="2">
                  <c:v>45172</c:v>
                </c:pt>
                <c:pt idx="3">
                  <c:v>45173</c:v>
                </c:pt>
                <c:pt idx="4">
                  <c:v>45174</c:v>
                </c:pt>
                <c:pt idx="5">
                  <c:v>45175</c:v>
                </c:pt>
                <c:pt idx="6">
                  <c:v>45176</c:v>
                </c:pt>
                <c:pt idx="7">
                  <c:v>45177</c:v>
                </c:pt>
                <c:pt idx="8">
                  <c:v>45178</c:v>
                </c:pt>
                <c:pt idx="9">
                  <c:v>45179</c:v>
                </c:pt>
                <c:pt idx="10">
                  <c:v>45180</c:v>
                </c:pt>
                <c:pt idx="11">
                  <c:v>45181</c:v>
                </c:pt>
                <c:pt idx="12">
                  <c:v>45182</c:v>
                </c:pt>
                <c:pt idx="13">
                  <c:v>45183</c:v>
                </c:pt>
                <c:pt idx="14">
                  <c:v>45184</c:v>
                </c:pt>
                <c:pt idx="15">
                  <c:v>45185</c:v>
                </c:pt>
                <c:pt idx="16">
                  <c:v>45186</c:v>
                </c:pt>
                <c:pt idx="17">
                  <c:v>45187</c:v>
                </c:pt>
                <c:pt idx="18">
                  <c:v>45188</c:v>
                </c:pt>
                <c:pt idx="19">
                  <c:v>45189</c:v>
                </c:pt>
                <c:pt idx="20">
                  <c:v>45190</c:v>
                </c:pt>
                <c:pt idx="21">
                  <c:v>45191</c:v>
                </c:pt>
                <c:pt idx="22">
                  <c:v>45192</c:v>
                </c:pt>
                <c:pt idx="23">
                  <c:v>45193</c:v>
                </c:pt>
                <c:pt idx="24">
                  <c:v>45194</c:v>
                </c:pt>
                <c:pt idx="25">
                  <c:v>45195</c:v>
                </c:pt>
                <c:pt idx="26">
                  <c:v>45196</c:v>
                </c:pt>
                <c:pt idx="27">
                  <c:v>45197</c:v>
                </c:pt>
                <c:pt idx="28">
                  <c:v>45198</c:v>
                </c:pt>
                <c:pt idx="29">
                  <c:v>45199</c:v>
                </c:pt>
              </c:numCache>
            </c:numRef>
          </c:cat>
          <c:val>
            <c:numRef>
              <c:f>SEP!$M$10:$M$39</c:f>
              <c:numCache>
                <c:formatCode>0</c:formatCode>
                <c:ptCount val="30"/>
                <c:pt idx="0">
                  <c:v>166</c:v>
                </c:pt>
                <c:pt idx="1">
                  <c:v>231</c:v>
                </c:pt>
                <c:pt idx="2">
                  <c:v>221</c:v>
                </c:pt>
                <c:pt idx="3">
                  <c:v>62</c:v>
                </c:pt>
                <c:pt idx="4">
                  <c:v>53</c:v>
                </c:pt>
                <c:pt idx="5">
                  <c:v>47</c:v>
                </c:pt>
                <c:pt idx="6">
                  <c:v>50</c:v>
                </c:pt>
                <c:pt idx="7">
                  <c:v>99</c:v>
                </c:pt>
                <c:pt idx="8">
                  <c:v>90</c:v>
                </c:pt>
                <c:pt idx="9">
                  <c:v>52</c:v>
                </c:pt>
                <c:pt idx="10">
                  <c:v>26</c:v>
                </c:pt>
                <c:pt idx="11">
                  <c:v>22</c:v>
                </c:pt>
                <c:pt idx="12">
                  <c:v>27</c:v>
                </c:pt>
                <c:pt idx="13">
                  <c:v>60</c:v>
                </c:pt>
                <c:pt idx="14">
                  <c:v>178</c:v>
                </c:pt>
                <c:pt idx="15">
                  <c:v>188</c:v>
                </c:pt>
                <c:pt idx="16">
                  <c:v>87</c:v>
                </c:pt>
                <c:pt idx="17">
                  <c:v>37</c:v>
                </c:pt>
                <c:pt idx="18">
                  <c:v>26</c:v>
                </c:pt>
                <c:pt idx="19">
                  <c:v>29</c:v>
                </c:pt>
                <c:pt idx="20">
                  <c:v>56</c:v>
                </c:pt>
                <c:pt idx="21">
                  <c:v>107</c:v>
                </c:pt>
                <c:pt idx="22">
                  <c:v>139</c:v>
                </c:pt>
                <c:pt idx="23">
                  <c:v>94</c:v>
                </c:pt>
                <c:pt idx="24">
                  <c:v>54</c:v>
                </c:pt>
                <c:pt idx="25">
                  <c:v>47</c:v>
                </c:pt>
                <c:pt idx="26">
                  <c:v>43</c:v>
                </c:pt>
                <c:pt idx="27">
                  <c:v>63</c:v>
                </c:pt>
                <c:pt idx="28">
                  <c:v>131</c:v>
                </c:pt>
                <c:pt idx="29">
                  <c:v>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4A-4B73-88FA-4AE3E1731F96}"/>
            </c:ext>
          </c:extLst>
        </c:ser>
        <c:ser>
          <c:idx val="9"/>
          <c:order val="3"/>
          <c:tx>
            <c:strRef>
              <c:f>SEP!$N$6</c:f>
              <c:strCache>
                <c:ptCount val="1"/>
                <c:pt idx="0">
                  <c:v>Referidos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SEP!$B$10:$B$39</c:f>
              <c:numCache>
                <c:formatCode>dd</c:formatCode>
                <c:ptCount val="30"/>
                <c:pt idx="0">
                  <c:v>45170</c:v>
                </c:pt>
                <c:pt idx="1">
                  <c:v>45171</c:v>
                </c:pt>
                <c:pt idx="2">
                  <c:v>45172</c:v>
                </c:pt>
                <c:pt idx="3">
                  <c:v>45173</c:v>
                </c:pt>
                <c:pt idx="4">
                  <c:v>45174</c:v>
                </c:pt>
                <c:pt idx="5">
                  <c:v>45175</c:v>
                </c:pt>
                <c:pt idx="6">
                  <c:v>45176</c:v>
                </c:pt>
                <c:pt idx="7">
                  <c:v>45177</c:v>
                </c:pt>
                <c:pt idx="8">
                  <c:v>45178</c:v>
                </c:pt>
                <c:pt idx="9">
                  <c:v>45179</c:v>
                </c:pt>
                <c:pt idx="10">
                  <c:v>45180</c:v>
                </c:pt>
                <c:pt idx="11">
                  <c:v>45181</c:v>
                </c:pt>
                <c:pt idx="12">
                  <c:v>45182</c:v>
                </c:pt>
                <c:pt idx="13">
                  <c:v>45183</c:v>
                </c:pt>
                <c:pt idx="14">
                  <c:v>45184</c:v>
                </c:pt>
                <c:pt idx="15">
                  <c:v>45185</c:v>
                </c:pt>
                <c:pt idx="16">
                  <c:v>45186</c:v>
                </c:pt>
                <c:pt idx="17">
                  <c:v>45187</c:v>
                </c:pt>
                <c:pt idx="18">
                  <c:v>45188</c:v>
                </c:pt>
                <c:pt idx="19">
                  <c:v>45189</c:v>
                </c:pt>
                <c:pt idx="20">
                  <c:v>45190</c:v>
                </c:pt>
                <c:pt idx="21">
                  <c:v>45191</c:v>
                </c:pt>
                <c:pt idx="22">
                  <c:v>45192</c:v>
                </c:pt>
                <c:pt idx="23">
                  <c:v>45193</c:v>
                </c:pt>
                <c:pt idx="24">
                  <c:v>45194</c:v>
                </c:pt>
                <c:pt idx="25">
                  <c:v>45195</c:v>
                </c:pt>
                <c:pt idx="26">
                  <c:v>45196</c:v>
                </c:pt>
                <c:pt idx="27">
                  <c:v>45197</c:v>
                </c:pt>
                <c:pt idx="28">
                  <c:v>45198</c:v>
                </c:pt>
                <c:pt idx="29">
                  <c:v>45199</c:v>
                </c:pt>
              </c:numCache>
            </c:numRef>
          </c:cat>
          <c:val>
            <c:numRef>
              <c:f>SEP!$N$10:$N$39</c:f>
              <c:numCache>
                <c:formatCode>0</c:formatCode>
                <c:ptCount val="30"/>
                <c:pt idx="0">
                  <c:v>101</c:v>
                </c:pt>
                <c:pt idx="1">
                  <c:v>132</c:v>
                </c:pt>
                <c:pt idx="2">
                  <c:v>122</c:v>
                </c:pt>
                <c:pt idx="3">
                  <c:v>39</c:v>
                </c:pt>
                <c:pt idx="4">
                  <c:v>17</c:v>
                </c:pt>
                <c:pt idx="5">
                  <c:v>18</c:v>
                </c:pt>
                <c:pt idx="6">
                  <c:v>37</c:v>
                </c:pt>
                <c:pt idx="7">
                  <c:v>59</c:v>
                </c:pt>
                <c:pt idx="8">
                  <c:v>69</c:v>
                </c:pt>
                <c:pt idx="9">
                  <c:v>48</c:v>
                </c:pt>
                <c:pt idx="10">
                  <c:v>26</c:v>
                </c:pt>
                <c:pt idx="11">
                  <c:v>20</c:v>
                </c:pt>
                <c:pt idx="12">
                  <c:v>15</c:v>
                </c:pt>
                <c:pt idx="13">
                  <c:v>37</c:v>
                </c:pt>
                <c:pt idx="14">
                  <c:v>81</c:v>
                </c:pt>
                <c:pt idx="15">
                  <c:v>89</c:v>
                </c:pt>
                <c:pt idx="16">
                  <c:v>54</c:v>
                </c:pt>
                <c:pt idx="17">
                  <c:v>25</c:v>
                </c:pt>
                <c:pt idx="18">
                  <c:v>22</c:v>
                </c:pt>
                <c:pt idx="19">
                  <c:v>24</c:v>
                </c:pt>
                <c:pt idx="20">
                  <c:v>61</c:v>
                </c:pt>
                <c:pt idx="21">
                  <c:v>104</c:v>
                </c:pt>
                <c:pt idx="22">
                  <c:v>121</c:v>
                </c:pt>
                <c:pt idx="23">
                  <c:v>71</c:v>
                </c:pt>
                <c:pt idx="24">
                  <c:v>42</c:v>
                </c:pt>
                <c:pt idx="25">
                  <c:v>39</c:v>
                </c:pt>
                <c:pt idx="26">
                  <c:v>36</c:v>
                </c:pt>
                <c:pt idx="27">
                  <c:v>62</c:v>
                </c:pt>
                <c:pt idx="28">
                  <c:v>118</c:v>
                </c:pt>
                <c:pt idx="29">
                  <c:v>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4A-4B73-88FA-4AE3E1731F96}"/>
            </c:ext>
          </c:extLst>
        </c:ser>
        <c:ser>
          <c:idx val="11"/>
          <c:order val="4"/>
          <c:tx>
            <c:strRef>
              <c:f>SEP!$P$6</c:f>
              <c:strCache>
                <c:ptCount val="1"/>
                <c:pt idx="0">
                  <c:v>Propietarios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SEP!$B$10:$B$39</c:f>
              <c:numCache>
                <c:formatCode>dd</c:formatCode>
                <c:ptCount val="30"/>
                <c:pt idx="0">
                  <c:v>45170</c:v>
                </c:pt>
                <c:pt idx="1">
                  <c:v>45171</c:v>
                </c:pt>
                <c:pt idx="2">
                  <c:v>45172</c:v>
                </c:pt>
                <c:pt idx="3">
                  <c:v>45173</c:v>
                </c:pt>
                <c:pt idx="4">
                  <c:v>45174</c:v>
                </c:pt>
                <c:pt idx="5">
                  <c:v>45175</c:v>
                </c:pt>
                <c:pt idx="6">
                  <c:v>45176</c:v>
                </c:pt>
                <c:pt idx="7">
                  <c:v>45177</c:v>
                </c:pt>
                <c:pt idx="8">
                  <c:v>45178</c:v>
                </c:pt>
                <c:pt idx="9">
                  <c:v>45179</c:v>
                </c:pt>
                <c:pt idx="10">
                  <c:v>45180</c:v>
                </c:pt>
                <c:pt idx="11">
                  <c:v>45181</c:v>
                </c:pt>
                <c:pt idx="12">
                  <c:v>45182</c:v>
                </c:pt>
                <c:pt idx="13">
                  <c:v>45183</c:v>
                </c:pt>
                <c:pt idx="14">
                  <c:v>45184</c:v>
                </c:pt>
                <c:pt idx="15">
                  <c:v>45185</c:v>
                </c:pt>
                <c:pt idx="16">
                  <c:v>45186</c:v>
                </c:pt>
                <c:pt idx="17">
                  <c:v>45187</c:v>
                </c:pt>
                <c:pt idx="18">
                  <c:v>45188</c:v>
                </c:pt>
                <c:pt idx="19">
                  <c:v>45189</c:v>
                </c:pt>
                <c:pt idx="20">
                  <c:v>45190</c:v>
                </c:pt>
                <c:pt idx="21">
                  <c:v>45191</c:v>
                </c:pt>
                <c:pt idx="22">
                  <c:v>45192</c:v>
                </c:pt>
                <c:pt idx="23">
                  <c:v>45193</c:v>
                </c:pt>
                <c:pt idx="24">
                  <c:v>45194</c:v>
                </c:pt>
                <c:pt idx="25">
                  <c:v>45195</c:v>
                </c:pt>
                <c:pt idx="26">
                  <c:v>45196</c:v>
                </c:pt>
                <c:pt idx="27">
                  <c:v>45197</c:v>
                </c:pt>
                <c:pt idx="28">
                  <c:v>45198</c:v>
                </c:pt>
                <c:pt idx="29">
                  <c:v>45199</c:v>
                </c:pt>
              </c:numCache>
            </c:numRef>
          </c:cat>
          <c:val>
            <c:numRef>
              <c:f>SEP!$P$10:$P$39</c:f>
              <c:numCache>
                <c:formatCode>0</c:formatCode>
                <c:ptCount val="30"/>
                <c:pt idx="0">
                  <c:v>46</c:v>
                </c:pt>
                <c:pt idx="1">
                  <c:v>48</c:v>
                </c:pt>
                <c:pt idx="2">
                  <c:v>48</c:v>
                </c:pt>
                <c:pt idx="3">
                  <c:v>31</c:v>
                </c:pt>
                <c:pt idx="4">
                  <c:v>15</c:v>
                </c:pt>
                <c:pt idx="5">
                  <c:v>14</c:v>
                </c:pt>
                <c:pt idx="6">
                  <c:v>21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18</c:v>
                </c:pt>
                <c:pt idx="11">
                  <c:v>24</c:v>
                </c:pt>
                <c:pt idx="12">
                  <c:v>28</c:v>
                </c:pt>
                <c:pt idx="13">
                  <c:v>47</c:v>
                </c:pt>
                <c:pt idx="14">
                  <c:v>55</c:v>
                </c:pt>
                <c:pt idx="15">
                  <c:v>57</c:v>
                </c:pt>
                <c:pt idx="16">
                  <c:v>47</c:v>
                </c:pt>
                <c:pt idx="17">
                  <c:v>26</c:v>
                </c:pt>
                <c:pt idx="18">
                  <c:v>20</c:v>
                </c:pt>
                <c:pt idx="19">
                  <c:v>17</c:v>
                </c:pt>
                <c:pt idx="20">
                  <c:v>26</c:v>
                </c:pt>
                <c:pt idx="21">
                  <c:v>45</c:v>
                </c:pt>
                <c:pt idx="22">
                  <c:v>49</c:v>
                </c:pt>
                <c:pt idx="23">
                  <c:v>41</c:v>
                </c:pt>
                <c:pt idx="24">
                  <c:v>30</c:v>
                </c:pt>
                <c:pt idx="25">
                  <c:v>28</c:v>
                </c:pt>
                <c:pt idx="26">
                  <c:v>31</c:v>
                </c:pt>
                <c:pt idx="27">
                  <c:v>30</c:v>
                </c:pt>
                <c:pt idx="28">
                  <c:v>34</c:v>
                </c:pt>
                <c:pt idx="29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44A-4B73-88FA-4AE3E1731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1"/>
        <c:overlap val="100"/>
        <c:axId val="879604164"/>
        <c:axId val="665159465"/>
      </c:barChart>
      <c:dateAx>
        <c:axId val="290829792"/>
        <c:scaling>
          <c:orientation val="minMax"/>
        </c:scaling>
        <c:delete val="1"/>
        <c:axPos val="b"/>
        <c:numFmt formatCode="dd" sourceLinked="1"/>
        <c:majorTickMark val="none"/>
        <c:minorTickMark val="none"/>
        <c:tickLblPos val="nextTo"/>
        <c:crossAx val="290830352"/>
        <c:crosses val="autoZero"/>
        <c:auto val="1"/>
        <c:lblOffset val="100"/>
        <c:baseTimeUnit val="days"/>
      </c:dateAx>
      <c:valAx>
        <c:axId val="290830352"/>
        <c:scaling>
          <c:orientation val="minMax"/>
          <c:max val="450"/>
          <c:min val="0"/>
        </c:scaling>
        <c:delete val="0"/>
        <c:axPos val="l"/>
        <c:majorGridlines>
          <c:spPr>
            <a:ln w="158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defRPr>
            </a:pPr>
            <a:endParaRPr lang="es-US"/>
          </a:p>
        </c:txPr>
        <c:crossAx val="290829792"/>
        <c:crosses val="autoZero"/>
        <c:crossBetween val="between"/>
      </c:valAx>
      <c:dateAx>
        <c:axId val="879604164"/>
        <c:scaling>
          <c:orientation val="minMax"/>
        </c:scaling>
        <c:delete val="1"/>
        <c:axPos val="b"/>
        <c:numFmt formatCode="dd" sourceLinked="0"/>
        <c:majorTickMark val="none"/>
        <c:minorTickMark val="none"/>
        <c:tickLblPos val="nextTo"/>
        <c:crossAx val="665159465"/>
        <c:crosses val="autoZero"/>
        <c:auto val="1"/>
        <c:lblOffset val="100"/>
        <c:baseTimeUnit val="days"/>
      </c:dateAx>
      <c:valAx>
        <c:axId val="665159465"/>
        <c:scaling>
          <c:orientation val="minMax"/>
          <c:max val="450"/>
        </c:scaling>
        <c:delete val="1"/>
        <c:axPos val="r"/>
        <c:numFmt formatCode="0" sourceLinked="1"/>
        <c:majorTickMark val="none"/>
        <c:minorTickMark val="none"/>
        <c:tickLblPos val="nextTo"/>
        <c:crossAx val="879604164"/>
        <c:crosses val="max"/>
        <c:crossBetween val="between"/>
      </c:valAx>
      <c:dTable>
        <c:showHorzBorder val="1"/>
        <c:showVertBorder val="1"/>
        <c:showOutline val="1"/>
        <c:showKeys val="1"/>
        <c:spPr>
          <a:noFill/>
          <a:ln w="3175" cap="flat" cmpd="sng" algn="ctr">
            <a:solidFill>
              <a:schemeClr val="tx1">
                <a:lumMod val="50000"/>
                <a:lumOff val="50000"/>
                <a:alpha val="73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defRPr>
            </a:pPr>
            <a:endParaRPr lang="es-US"/>
          </a:p>
        </c:txPr>
      </c:dTable>
      <c:spPr>
        <a:noFill/>
        <a:ln>
          <a:noFill/>
        </a:ln>
        <a:effectLst/>
      </c:spPr>
    </c:plotArea>
    <c:plotVisOnly val="0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sz="1000">
          <a:latin typeface="Verdana" panose="020B0604030504040204" pitchFamily="34" charset="0"/>
          <a:ea typeface="Verdana" panose="020B0604030504040204" pitchFamily="34" charset="0"/>
          <a:cs typeface="Verdana" panose="020B0604030504040204" pitchFamily="34" charset="0"/>
        </a:defRPr>
      </a:pPr>
      <a:endParaRPr lang="es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12095610962299"/>
          <c:y val="2.5472935006555501E-2"/>
          <c:w val="0.87681846280651099"/>
          <c:h val="0.756508709496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OCT!$R$5</c:f>
              <c:strCache>
                <c:ptCount val="1"/>
                <c:pt idx="0">
                  <c:v>Objetivos</c:v>
                </c:pt>
              </c:strCache>
            </c:strRef>
          </c:tx>
          <c:spPr>
            <a:solidFill>
              <a:schemeClr val="tx2">
                <a:lumMod val="40000"/>
                <a:lumOff val="60000"/>
                <a:alpha val="43000"/>
              </a:schemeClr>
            </a:solidFill>
            <a:ln>
              <a:solidFill>
                <a:schemeClr val="tx2">
                  <a:alpha val="58000"/>
                </a:schemeClr>
              </a:solidFill>
            </a:ln>
            <a:effectLst/>
          </c:spPr>
          <c:invertIfNegative val="0"/>
          <c:cat>
            <c:numRef>
              <c:f>OCT!$B$10:$B$40</c:f>
              <c:numCache>
                <c:formatCode>dd</c:formatCode>
                <c:ptCount val="31"/>
                <c:pt idx="0">
                  <c:v>45200</c:v>
                </c:pt>
                <c:pt idx="1">
                  <c:v>45201</c:v>
                </c:pt>
                <c:pt idx="2">
                  <c:v>45202</c:v>
                </c:pt>
                <c:pt idx="3">
                  <c:v>45203</c:v>
                </c:pt>
                <c:pt idx="4">
                  <c:v>45204</c:v>
                </c:pt>
                <c:pt idx="5">
                  <c:v>45205</c:v>
                </c:pt>
                <c:pt idx="6">
                  <c:v>45206</c:v>
                </c:pt>
                <c:pt idx="7">
                  <c:v>45207</c:v>
                </c:pt>
                <c:pt idx="8">
                  <c:v>45208</c:v>
                </c:pt>
                <c:pt idx="9">
                  <c:v>45209</c:v>
                </c:pt>
                <c:pt idx="10">
                  <c:v>45210</c:v>
                </c:pt>
                <c:pt idx="11">
                  <c:v>45211</c:v>
                </c:pt>
                <c:pt idx="12">
                  <c:v>45212</c:v>
                </c:pt>
                <c:pt idx="13">
                  <c:v>45213</c:v>
                </c:pt>
                <c:pt idx="14">
                  <c:v>45214</c:v>
                </c:pt>
                <c:pt idx="15">
                  <c:v>45215</c:v>
                </c:pt>
                <c:pt idx="16">
                  <c:v>45216</c:v>
                </c:pt>
                <c:pt idx="17">
                  <c:v>45217</c:v>
                </c:pt>
                <c:pt idx="18">
                  <c:v>45218</c:v>
                </c:pt>
                <c:pt idx="19">
                  <c:v>45219</c:v>
                </c:pt>
                <c:pt idx="20">
                  <c:v>45220</c:v>
                </c:pt>
                <c:pt idx="21">
                  <c:v>45221</c:v>
                </c:pt>
                <c:pt idx="22">
                  <c:v>45222</c:v>
                </c:pt>
                <c:pt idx="23">
                  <c:v>45223</c:v>
                </c:pt>
                <c:pt idx="24">
                  <c:v>45224</c:v>
                </c:pt>
                <c:pt idx="25">
                  <c:v>45225</c:v>
                </c:pt>
                <c:pt idx="26">
                  <c:v>45226</c:v>
                </c:pt>
                <c:pt idx="27">
                  <c:v>45227</c:v>
                </c:pt>
                <c:pt idx="28">
                  <c:v>45228</c:v>
                </c:pt>
                <c:pt idx="29">
                  <c:v>45229</c:v>
                </c:pt>
                <c:pt idx="30">
                  <c:v>45230</c:v>
                </c:pt>
              </c:numCache>
            </c:numRef>
          </c:cat>
          <c:val>
            <c:numRef>
              <c:f>OCT!$G$10:$G$40</c:f>
              <c:numCache>
                <c:formatCode>#,##0</c:formatCode>
                <c:ptCount val="31"/>
                <c:pt idx="0">
                  <c:v>387.72082037732889</c:v>
                </c:pt>
                <c:pt idx="1">
                  <c:v>365.65152306675651</c:v>
                </c:pt>
                <c:pt idx="2">
                  <c:v>341.34041133906919</c:v>
                </c:pt>
                <c:pt idx="3">
                  <c:v>339.45190335292892</c:v>
                </c:pt>
                <c:pt idx="4">
                  <c:v>320.35442256311148</c:v>
                </c:pt>
                <c:pt idx="5">
                  <c:v>361.5270157108381</c:v>
                </c:pt>
                <c:pt idx="6">
                  <c:v>418.37047258340732</c:v>
                </c:pt>
                <c:pt idx="7">
                  <c:v>424.87749431536889</c:v>
                </c:pt>
                <c:pt idx="8">
                  <c:v>414.12675291114573</c:v>
                </c:pt>
                <c:pt idx="9">
                  <c:v>364.5290424451855</c:v>
                </c:pt>
                <c:pt idx="10">
                  <c:v>334.39336598359</c:v>
                </c:pt>
                <c:pt idx="11">
                  <c:v>333.57854828651216</c:v>
                </c:pt>
                <c:pt idx="12">
                  <c:v>374.22087048104845</c:v>
                </c:pt>
                <c:pt idx="13">
                  <c:v>398.28726392399125</c:v>
                </c:pt>
                <c:pt idx="14">
                  <c:v>383.56901033148847</c:v>
                </c:pt>
                <c:pt idx="15">
                  <c:v>223.2447165552135</c:v>
                </c:pt>
                <c:pt idx="16">
                  <c:v>111.88989831559019</c:v>
                </c:pt>
                <c:pt idx="17">
                  <c:v>90.491188606037099</c:v>
                </c:pt>
                <c:pt idx="18">
                  <c:v>104.7552642677804</c:v>
                </c:pt>
                <c:pt idx="19">
                  <c:v>203.74413307735259</c:v>
                </c:pt>
                <c:pt idx="20">
                  <c:v>302.88910138001722</c:v>
                </c:pt>
                <c:pt idx="21">
                  <c:v>320.53038116076698</c:v>
                </c:pt>
                <c:pt idx="22">
                  <c:v>172.20976851020461</c:v>
                </c:pt>
                <c:pt idx="23">
                  <c:v>89.33912038433489</c:v>
                </c:pt>
                <c:pt idx="24">
                  <c:v>67.633370363748298</c:v>
                </c:pt>
                <c:pt idx="25">
                  <c:v>75.925504369496906</c:v>
                </c:pt>
                <c:pt idx="26">
                  <c:v>104.32586481437529</c:v>
                </c:pt>
                <c:pt idx="27">
                  <c:v>176.91980857134521</c:v>
                </c:pt>
                <c:pt idx="28">
                  <c:v>186.40736939506789</c:v>
                </c:pt>
                <c:pt idx="29">
                  <c:v>80.995288522409453</c:v>
                </c:pt>
                <c:pt idx="30">
                  <c:v>38.450304034490991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A6-4B0A-B3EC-B28CD5CF4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290829792"/>
        <c:axId val="290830352"/>
      </c:barChart>
      <c:barChart>
        <c:barDir val="col"/>
        <c:grouping val="stacked"/>
        <c:varyColors val="0"/>
        <c:ser>
          <c:idx val="10"/>
          <c:order val="1"/>
          <c:tx>
            <c:strRef>
              <c:f>OCT!$O$6</c:f>
              <c:strCache>
                <c:ptCount val="1"/>
                <c:pt idx="0">
                  <c:v>Grupos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OCT!$B$10:$B$40</c:f>
              <c:numCache>
                <c:formatCode>dd</c:formatCode>
                <c:ptCount val="31"/>
                <c:pt idx="0">
                  <c:v>45200</c:v>
                </c:pt>
                <c:pt idx="1">
                  <c:v>45201</c:v>
                </c:pt>
                <c:pt idx="2">
                  <c:v>45202</c:v>
                </c:pt>
                <c:pt idx="3">
                  <c:v>45203</c:v>
                </c:pt>
                <c:pt idx="4">
                  <c:v>45204</c:v>
                </c:pt>
                <c:pt idx="5">
                  <c:v>45205</c:v>
                </c:pt>
                <c:pt idx="6">
                  <c:v>45206</c:v>
                </c:pt>
                <c:pt idx="7">
                  <c:v>45207</c:v>
                </c:pt>
                <c:pt idx="8">
                  <c:v>45208</c:v>
                </c:pt>
                <c:pt idx="9">
                  <c:v>45209</c:v>
                </c:pt>
                <c:pt idx="10">
                  <c:v>45210</c:v>
                </c:pt>
                <c:pt idx="11">
                  <c:v>45211</c:v>
                </c:pt>
                <c:pt idx="12">
                  <c:v>45212</c:v>
                </c:pt>
                <c:pt idx="13">
                  <c:v>45213</c:v>
                </c:pt>
                <c:pt idx="14">
                  <c:v>45214</c:v>
                </c:pt>
                <c:pt idx="15">
                  <c:v>45215</c:v>
                </c:pt>
                <c:pt idx="16">
                  <c:v>45216</c:v>
                </c:pt>
                <c:pt idx="17">
                  <c:v>45217</c:v>
                </c:pt>
                <c:pt idx="18">
                  <c:v>45218</c:v>
                </c:pt>
                <c:pt idx="19">
                  <c:v>45219</c:v>
                </c:pt>
                <c:pt idx="20">
                  <c:v>45220</c:v>
                </c:pt>
                <c:pt idx="21">
                  <c:v>45221</c:v>
                </c:pt>
                <c:pt idx="22">
                  <c:v>45222</c:v>
                </c:pt>
                <c:pt idx="23">
                  <c:v>45223</c:v>
                </c:pt>
                <c:pt idx="24">
                  <c:v>45224</c:v>
                </c:pt>
                <c:pt idx="25">
                  <c:v>45225</c:v>
                </c:pt>
                <c:pt idx="26">
                  <c:v>45226</c:v>
                </c:pt>
                <c:pt idx="27">
                  <c:v>45227</c:v>
                </c:pt>
                <c:pt idx="28">
                  <c:v>45228</c:v>
                </c:pt>
                <c:pt idx="29">
                  <c:v>45229</c:v>
                </c:pt>
                <c:pt idx="30">
                  <c:v>45230</c:v>
                </c:pt>
              </c:numCache>
            </c:numRef>
          </c:cat>
          <c:val>
            <c:numRef>
              <c:f>OCT!$O$10:$O$40</c:f>
              <c:numCache>
                <c:formatCode>0</c:formatCode>
                <c:ptCount val="31"/>
                <c:pt idx="0">
                  <c:v>1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5</c:v>
                </c:pt>
                <c:pt idx="5">
                  <c:v>8</c:v>
                </c:pt>
                <c:pt idx="6">
                  <c:v>7</c:v>
                </c:pt>
                <c:pt idx="7">
                  <c:v>5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12</c:v>
                </c:pt>
                <c:pt idx="13">
                  <c:v>16</c:v>
                </c:pt>
                <c:pt idx="14">
                  <c:v>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</c:v>
                </c:pt>
                <c:pt idx="19">
                  <c:v>14</c:v>
                </c:pt>
                <c:pt idx="20">
                  <c:v>14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5</c:v>
                </c:pt>
                <c:pt idx="27">
                  <c:v>6</c:v>
                </c:pt>
                <c:pt idx="28">
                  <c:v>3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A6-4B0A-B3EC-B28CD5CF4993}"/>
            </c:ext>
          </c:extLst>
        </c:ser>
        <c:ser>
          <c:idx val="8"/>
          <c:order val="2"/>
          <c:tx>
            <c:strRef>
              <c:f>OCT!$M$6</c:f>
              <c:strCache>
                <c:ptCount val="1"/>
                <c:pt idx="0">
                  <c:v>Pagadores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OCT!$B$10:$B$40</c:f>
              <c:numCache>
                <c:formatCode>dd</c:formatCode>
                <c:ptCount val="31"/>
                <c:pt idx="0">
                  <c:v>45200</c:v>
                </c:pt>
                <c:pt idx="1">
                  <c:v>45201</c:v>
                </c:pt>
                <c:pt idx="2">
                  <c:v>45202</c:v>
                </c:pt>
                <c:pt idx="3">
                  <c:v>45203</c:v>
                </c:pt>
                <c:pt idx="4">
                  <c:v>45204</c:v>
                </c:pt>
                <c:pt idx="5">
                  <c:v>45205</c:v>
                </c:pt>
                <c:pt idx="6">
                  <c:v>45206</c:v>
                </c:pt>
                <c:pt idx="7">
                  <c:v>45207</c:v>
                </c:pt>
                <c:pt idx="8">
                  <c:v>45208</c:v>
                </c:pt>
                <c:pt idx="9">
                  <c:v>45209</c:v>
                </c:pt>
                <c:pt idx="10">
                  <c:v>45210</c:v>
                </c:pt>
                <c:pt idx="11">
                  <c:v>45211</c:v>
                </c:pt>
                <c:pt idx="12">
                  <c:v>45212</c:v>
                </c:pt>
                <c:pt idx="13">
                  <c:v>45213</c:v>
                </c:pt>
                <c:pt idx="14">
                  <c:v>45214</c:v>
                </c:pt>
                <c:pt idx="15">
                  <c:v>45215</c:v>
                </c:pt>
                <c:pt idx="16">
                  <c:v>45216</c:v>
                </c:pt>
                <c:pt idx="17">
                  <c:v>45217</c:v>
                </c:pt>
                <c:pt idx="18">
                  <c:v>45218</c:v>
                </c:pt>
                <c:pt idx="19">
                  <c:v>45219</c:v>
                </c:pt>
                <c:pt idx="20">
                  <c:v>45220</c:v>
                </c:pt>
                <c:pt idx="21">
                  <c:v>45221</c:v>
                </c:pt>
                <c:pt idx="22">
                  <c:v>45222</c:v>
                </c:pt>
                <c:pt idx="23">
                  <c:v>45223</c:v>
                </c:pt>
                <c:pt idx="24">
                  <c:v>45224</c:v>
                </c:pt>
                <c:pt idx="25">
                  <c:v>45225</c:v>
                </c:pt>
                <c:pt idx="26">
                  <c:v>45226</c:v>
                </c:pt>
                <c:pt idx="27">
                  <c:v>45227</c:v>
                </c:pt>
                <c:pt idx="28">
                  <c:v>45228</c:v>
                </c:pt>
                <c:pt idx="29">
                  <c:v>45229</c:v>
                </c:pt>
                <c:pt idx="30">
                  <c:v>45230</c:v>
                </c:pt>
              </c:numCache>
            </c:numRef>
          </c:cat>
          <c:val>
            <c:numRef>
              <c:f>OCT!$M$10:$M$40</c:f>
              <c:numCache>
                <c:formatCode>0</c:formatCode>
                <c:ptCount val="31"/>
                <c:pt idx="0">
                  <c:v>106</c:v>
                </c:pt>
                <c:pt idx="1">
                  <c:v>80</c:v>
                </c:pt>
                <c:pt idx="2">
                  <c:v>84</c:v>
                </c:pt>
                <c:pt idx="3">
                  <c:v>85</c:v>
                </c:pt>
                <c:pt idx="4">
                  <c:v>89</c:v>
                </c:pt>
                <c:pt idx="5">
                  <c:v>132</c:v>
                </c:pt>
                <c:pt idx="6">
                  <c:v>165</c:v>
                </c:pt>
                <c:pt idx="7">
                  <c:v>191</c:v>
                </c:pt>
                <c:pt idx="8">
                  <c:v>190</c:v>
                </c:pt>
                <c:pt idx="9">
                  <c:v>173</c:v>
                </c:pt>
                <c:pt idx="10">
                  <c:v>168</c:v>
                </c:pt>
                <c:pt idx="11">
                  <c:v>164</c:v>
                </c:pt>
                <c:pt idx="12">
                  <c:v>168</c:v>
                </c:pt>
                <c:pt idx="13">
                  <c:v>150</c:v>
                </c:pt>
                <c:pt idx="14">
                  <c:v>81</c:v>
                </c:pt>
                <c:pt idx="15">
                  <c:v>40</c:v>
                </c:pt>
                <c:pt idx="16">
                  <c:v>39</c:v>
                </c:pt>
                <c:pt idx="17">
                  <c:v>31</c:v>
                </c:pt>
                <c:pt idx="18">
                  <c:v>67</c:v>
                </c:pt>
                <c:pt idx="19">
                  <c:v>129</c:v>
                </c:pt>
                <c:pt idx="20">
                  <c:v>154</c:v>
                </c:pt>
                <c:pt idx="21">
                  <c:v>93</c:v>
                </c:pt>
                <c:pt idx="22">
                  <c:v>38</c:v>
                </c:pt>
                <c:pt idx="23">
                  <c:v>27</c:v>
                </c:pt>
                <c:pt idx="24">
                  <c:v>30</c:v>
                </c:pt>
                <c:pt idx="25">
                  <c:v>23</c:v>
                </c:pt>
                <c:pt idx="26">
                  <c:v>52</c:v>
                </c:pt>
                <c:pt idx="27">
                  <c:v>66</c:v>
                </c:pt>
                <c:pt idx="28">
                  <c:v>41</c:v>
                </c:pt>
                <c:pt idx="29">
                  <c:v>17</c:v>
                </c:pt>
                <c:pt idx="3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A6-4B0A-B3EC-B28CD5CF4993}"/>
            </c:ext>
          </c:extLst>
        </c:ser>
        <c:ser>
          <c:idx val="9"/>
          <c:order val="3"/>
          <c:tx>
            <c:strRef>
              <c:f>OCT!$N$6</c:f>
              <c:strCache>
                <c:ptCount val="1"/>
                <c:pt idx="0">
                  <c:v>Referidos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OCT!$B$10:$B$40</c:f>
              <c:numCache>
                <c:formatCode>dd</c:formatCode>
                <c:ptCount val="31"/>
                <c:pt idx="0">
                  <c:v>45200</c:v>
                </c:pt>
                <c:pt idx="1">
                  <c:v>45201</c:v>
                </c:pt>
                <c:pt idx="2">
                  <c:v>45202</c:v>
                </c:pt>
                <c:pt idx="3">
                  <c:v>45203</c:v>
                </c:pt>
                <c:pt idx="4">
                  <c:v>45204</c:v>
                </c:pt>
                <c:pt idx="5">
                  <c:v>45205</c:v>
                </c:pt>
                <c:pt idx="6">
                  <c:v>45206</c:v>
                </c:pt>
                <c:pt idx="7">
                  <c:v>45207</c:v>
                </c:pt>
                <c:pt idx="8">
                  <c:v>45208</c:v>
                </c:pt>
                <c:pt idx="9">
                  <c:v>45209</c:v>
                </c:pt>
                <c:pt idx="10">
                  <c:v>45210</c:v>
                </c:pt>
                <c:pt idx="11">
                  <c:v>45211</c:v>
                </c:pt>
                <c:pt idx="12">
                  <c:v>45212</c:v>
                </c:pt>
                <c:pt idx="13">
                  <c:v>45213</c:v>
                </c:pt>
                <c:pt idx="14">
                  <c:v>45214</c:v>
                </c:pt>
                <c:pt idx="15">
                  <c:v>45215</c:v>
                </c:pt>
                <c:pt idx="16">
                  <c:v>45216</c:v>
                </c:pt>
                <c:pt idx="17">
                  <c:v>45217</c:v>
                </c:pt>
                <c:pt idx="18">
                  <c:v>45218</c:v>
                </c:pt>
                <c:pt idx="19">
                  <c:v>45219</c:v>
                </c:pt>
                <c:pt idx="20">
                  <c:v>45220</c:v>
                </c:pt>
                <c:pt idx="21">
                  <c:v>45221</c:v>
                </c:pt>
                <c:pt idx="22">
                  <c:v>45222</c:v>
                </c:pt>
                <c:pt idx="23">
                  <c:v>45223</c:v>
                </c:pt>
                <c:pt idx="24">
                  <c:v>45224</c:v>
                </c:pt>
                <c:pt idx="25">
                  <c:v>45225</c:v>
                </c:pt>
                <c:pt idx="26">
                  <c:v>45226</c:v>
                </c:pt>
                <c:pt idx="27">
                  <c:v>45227</c:v>
                </c:pt>
                <c:pt idx="28">
                  <c:v>45228</c:v>
                </c:pt>
                <c:pt idx="29">
                  <c:v>45229</c:v>
                </c:pt>
                <c:pt idx="30">
                  <c:v>45230</c:v>
                </c:pt>
              </c:numCache>
            </c:numRef>
          </c:cat>
          <c:val>
            <c:numRef>
              <c:f>OCT!$N$10:$N$40</c:f>
              <c:numCache>
                <c:formatCode>0</c:formatCode>
                <c:ptCount val="31"/>
                <c:pt idx="0">
                  <c:v>127</c:v>
                </c:pt>
                <c:pt idx="1">
                  <c:v>117</c:v>
                </c:pt>
                <c:pt idx="2">
                  <c:v>110</c:v>
                </c:pt>
                <c:pt idx="3">
                  <c:v>128</c:v>
                </c:pt>
                <c:pt idx="4">
                  <c:v>162</c:v>
                </c:pt>
                <c:pt idx="5">
                  <c:v>213</c:v>
                </c:pt>
                <c:pt idx="6">
                  <c:v>234</c:v>
                </c:pt>
                <c:pt idx="7">
                  <c:v>213</c:v>
                </c:pt>
                <c:pt idx="8">
                  <c:v>195</c:v>
                </c:pt>
                <c:pt idx="9">
                  <c:v>172</c:v>
                </c:pt>
                <c:pt idx="10">
                  <c:v>171</c:v>
                </c:pt>
                <c:pt idx="11">
                  <c:v>195</c:v>
                </c:pt>
                <c:pt idx="12">
                  <c:v>204</c:v>
                </c:pt>
                <c:pt idx="13">
                  <c:v>177</c:v>
                </c:pt>
                <c:pt idx="14">
                  <c:v>82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79</c:v>
                </c:pt>
                <c:pt idx="19">
                  <c:v>112</c:v>
                </c:pt>
                <c:pt idx="20">
                  <c:v>115</c:v>
                </c:pt>
                <c:pt idx="21">
                  <c:v>74</c:v>
                </c:pt>
                <c:pt idx="22">
                  <c:v>23</c:v>
                </c:pt>
                <c:pt idx="23">
                  <c:v>14</c:v>
                </c:pt>
                <c:pt idx="24">
                  <c:v>18</c:v>
                </c:pt>
                <c:pt idx="25">
                  <c:v>40</c:v>
                </c:pt>
                <c:pt idx="26">
                  <c:v>71</c:v>
                </c:pt>
                <c:pt idx="27">
                  <c:v>77</c:v>
                </c:pt>
                <c:pt idx="28">
                  <c:v>49</c:v>
                </c:pt>
                <c:pt idx="29">
                  <c:v>16</c:v>
                </c:pt>
                <c:pt idx="3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A6-4B0A-B3EC-B28CD5CF4993}"/>
            </c:ext>
          </c:extLst>
        </c:ser>
        <c:ser>
          <c:idx val="11"/>
          <c:order val="4"/>
          <c:tx>
            <c:strRef>
              <c:f>OCT!$P$6</c:f>
              <c:strCache>
                <c:ptCount val="1"/>
                <c:pt idx="0">
                  <c:v>Propietarios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OCT!$B$10:$B$40</c:f>
              <c:numCache>
                <c:formatCode>dd</c:formatCode>
                <c:ptCount val="31"/>
                <c:pt idx="0">
                  <c:v>45200</c:v>
                </c:pt>
                <c:pt idx="1">
                  <c:v>45201</c:v>
                </c:pt>
                <c:pt idx="2">
                  <c:v>45202</c:v>
                </c:pt>
                <c:pt idx="3">
                  <c:v>45203</c:v>
                </c:pt>
                <c:pt idx="4">
                  <c:v>45204</c:v>
                </c:pt>
                <c:pt idx="5">
                  <c:v>45205</c:v>
                </c:pt>
                <c:pt idx="6">
                  <c:v>45206</c:v>
                </c:pt>
                <c:pt idx="7">
                  <c:v>45207</c:v>
                </c:pt>
                <c:pt idx="8">
                  <c:v>45208</c:v>
                </c:pt>
                <c:pt idx="9">
                  <c:v>45209</c:v>
                </c:pt>
                <c:pt idx="10">
                  <c:v>45210</c:v>
                </c:pt>
                <c:pt idx="11">
                  <c:v>45211</c:v>
                </c:pt>
                <c:pt idx="12">
                  <c:v>45212</c:v>
                </c:pt>
                <c:pt idx="13">
                  <c:v>45213</c:v>
                </c:pt>
                <c:pt idx="14">
                  <c:v>45214</c:v>
                </c:pt>
                <c:pt idx="15">
                  <c:v>45215</c:v>
                </c:pt>
                <c:pt idx="16">
                  <c:v>45216</c:v>
                </c:pt>
                <c:pt idx="17">
                  <c:v>45217</c:v>
                </c:pt>
                <c:pt idx="18">
                  <c:v>45218</c:v>
                </c:pt>
                <c:pt idx="19">
                  <c:v>45219</c:v>
                </c:pt>
                <c:pt idx="20">
                  <c:v>45220</c:v>
                </c:pt>
                <c:pt idx="21">
                  <c:v>45221</c:v>
                </c:pt>
                <c:pt idx="22">
                  <c:v>45222</c:v>
                </c:pt>
                <c:pt idx="23">
                  <c:v>45223</c:v>
                </c:pt>
                <c:pt idx="24">
                  <c:v>45224</c:v>
                </c:pt>
                <c:pt idx="25">
                  <c:v>45225</c:v>
                </c:pt>
                <c:pt idx="26">
                  <c:v>45226</c:v>
                </c:pt>
                <c:pt idx="27">
                  <c:v>45227</c:v>
                </c:pt>
                <c:pt idx="28">
                  <c:v>45228</c:v>
                </c:pt>
                <c:pt idx="29">
                  <c:v>45229</c:v>
                </c:pt>
                <c:pt idx="30">
                  <c:v>45230</c:v>
                </c:pt>
              </c:numCache>
            </c:numRef>
          </c:cat>
          <c:val>
            <c:numRef>
              <c:f>OCT!$P$10:$P$40</c:f>
              <c:numCache>
                <c:formatCode>0</c:formatCode>
                <c:ptCount val="31"/>
                <c:pt idx="0">
                  <c:v>31</c:v>
                </c:pt>
                <c:pt idx="1">
                  <c:v>25</c:v>
                </c:pt>
                <c:pt idx="2">
                  <c:v>28</c:v>
                </c:pt>
                <c:pt idx="3">
                  <c:v>25</c:v>
                </c:pt>
                <c:pt idx="4">
                  <c:v>33</c:v>
                </c:pt>
                <c:pt idx="5">
                  <c:v>43</c:v>
                </c:pt>
                <c:pt idx="6">
                  <c:v>40</c:v>
                </c:pt>
                <c:pt idx="7">
                  <c:v>36</c:v>
                </c:pt>
                <c:pt idx="8">
                  <c:v>33</c:v>
                </c:pt>
                <c:pt idx="9">
                  <c:v>33</c:v>
                </c:pt>
                <c:pt idx="10">
                  <c:v>35</c:v>
                </c:pt>
                <c:pt idx="11">
                  <c:v>39</c:v>
                </c:pt>
                <c:pt idx="12">
                  <c:v>44</c:v>
                </c:pt>
                <c:pt idx="13">
                  <c:v>47</c:v>
                </c:pt>
                <c:pt idx="14">
                  <c:v>39</c:v>
                </c:pt>
                <c:pt idx="15">
                  <c:v>31</c:v>
                </c:pt>
                <c:pt idx="16">
                  <c:v>32</c:v>
                </c:pt>
                <c:pt idx="17">
                  <c:v>31</c:v>
                </c:pt>
                <c:pt idx="18">
                  <c:v>43</c:v>
                </c:pt>
                <c:pt idx="19">
                  <c:v>48</c:v>
                </c:pt>
                <c:pt idx="20">
                  <c:v>44</c:v>
                </c:pt>
                <c:pt idx="21">
                  <c:v>41</c:v>
                </c:pt>
                <c:pt idx="22">
                  <c:v>34</c:v>
                </c:pt>
                <c:pt idx="23">
                  <c:v>29</c:v>
                </c:pt>
                <c:pt idx="24">
                  <c:v>24</c:v>
                </c:pt>
                <c:pt idx="25">
                  <c:v>37</c:v>
                </c:pt>
                <c:pt idx="26">
                  <c:v>40</c:v>
                </c:pt>
                <c:pt idx="27">
                  <c:v>40</c:v>
                </c:pt>
                <c:pt idx="28">
                  <c:v>33</c:v>
                </c:pt>
                <c:pt idx="29">
                  <c:v>27</c:v>
                </c:pt>
                <c:pt idx="30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8A6-4B0A-B3EC-B28CD5CF4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1"/>
        <c:overlap val="100"/>
        <c:axId val="879604164"/>
        <c:axId val="665159465"/>
      </c:barChart>
      <c:dateAx>
        <c:axId val="290829792"/>
        <c:scaling>
          <c:orientation val="minMax"/>
        </c:scaling>
        <c:delete val="1"/>
        <c:axPos val="b"/>
        <c:numFmt formatCode="dd" sourceLinked="1"/>
        <c:majorTickMark val="none"/>
        <c:minorTickMark val="none"/>
        <c:tickLblPos val="nextTo"/>
        <c:crossAx val="290830352"/>
        <c:crosses val="autoZero"/>
        <c:auto val="1"/>
        <c:lblOffset val="100"/>
        <c:baseTimeUnit val="days"/>
      </c:dateAx>
      <c:valAx>
        <c:axId val="290830352"/>
        <c:scaling>
          <c:orientation val="minMax"/>
          <c:max val="450"/>
          <c:min val="0"/>
        </c:scaling>
        <c:delete val="0"/>
        <c:axPos val="l"/>
        <c:majorGridlines>
          <c:spPr>
            <a:ln w="158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defRPr>
            </a:pPr>
            <a:endParaRPr lang="es-US"/>
          </a:p>
        </c:txPr>
        <c:crossAx val="290829792"/>
        <c:crosses val="autoZero"/>
        <c:crossBetween val="between"/>
      </c:valAx>
      <c:dateAx>
        <c:axId val="879604164"/>
        <c:scaling>
          <c:orientation val="minMax"/>
        </c:scaling>
        <c:delete val="1"/>
        <c:axPos val="b"/>
        <c:numFmt formatCode="dd" sourceLinked="0"/>
        <c:majorTickMark val="none"/>
        <c:minorTickMark val="none"/>
        <c:tickLblPos val="nextTo"/>
        <c:crossAx val="665159465"/>
        <c:crosses val="autoZero"/>
        <c:auto val="1"/>
        <c:lblOffset val="100"/>
        <c:baseTimeUnit val="days"/>
      </c:dateAx>
      <c:valAx>
        <c:axId val="665159465"/>
        <c:scaling>
          <c:orientation val="minMax"/>
          <c:max val="450"/>
        </c:scaling>
        <c:delete val="1"/>
        <c:axPos val="r"/>
        <c:numFmt formatCode="0" sourceLinked="1"/>
        <c:majorTickMark val="none"/>
        <c:minorTickMark val="none"/>
        <c:tickLblPos val="nextTo"/>
        <c:crossAx val="879604164"/>
        <c:crosses val="max"/>
        <c:crossBetween val="between"/>
      </c:valAx>
      <c:dTable>
        <c:showHorzBorder val="1"/>
        <c:showVertBorder val="1"/>
        <c:showOutline val="1"/>
        <c:showKeys val="1"/>
        <c:spPr>
          <a:noFill/>
          <a:ln w="3175" cap="flat" cmpd="sng" algn="ctr">
            <a:solidFill>
              <a:schemeClr val="tx1">
                <a:lumMod val="50000"/>
                <a:lumOff val="50000"/>
                <a:alpha val="73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defRPr>
            </a:pPr>
            <a:endParaRPr lang="es-US"/>
          </a:p>
        </c:txPr>
      </c:dTable>
      <c:spPr>
        <a:noFill/>
        <a:ln>
          <a:noFill/>
        </a:ln>
        <a:effectLst/>
      </c:spPr>
    </c:plotArea>
    <c:plotVisOnly val="0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sz="1000">
          <a:latin typeface="Verdana" panose="020B0604030504040204" pitchFamily="34" charset="0"/>
          <a:ea typeface="Verdana" panose="020B0604030504040204" pitchFamily="34" charset="0"/>
          <a:cs typeface="Verdana" panose="020B0604030504040204" pitchFamily="34" charset="0"/>
        </a:defRPr>
      </a:pPr>
      <a:endParaRPr lang="es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12095610962299"/>
          <c:y val="2.5472935006555501E-2"/>
          <c:w val="0.87681846280651099"/>
          <c:h val="0.756508709496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NOV!$R$5</c:f>
              <c:strCache>
                <c:ptCount val="1"/>
                <c:pt idx="0">
                  <c:v>Objetivos</c:v>
                </c:pt>
              </c:strCache>
            </c:strRef>
          </c:tx>
          <c:spPr>
            <a:solidFill>
              <a:schemeClr val="tx2">
                <a:lumMod val="40000"/>
                <a:lumOff val="60000"/>
                <a:alpha val="43000"/>
              </a:schemeClr>
            </a:solidFill>
            <a:ln>
              <a:solidFill>
                <a:schemeClr val="tx2">
                  <a:alpha val="58000"/>
                </a:schemeClr>
              </a:solidFill>
            </a:ln>
            <a:effectLst/>
          </c:spPr>
          <c:invertIfNegative val="0"/>
          <c:cat>
            <c:numRef>
              <c:f>NOV!$B$10:$B$39</c:f>
              <c:numCache>
                <c:formatCode>dd</c:formatCode>
                <c:ptCount val="30"/>
                <c:pt idx="0">
                  <c:v>45231</c:v>
                </c:pt>
                <c:pt idx="1">
                  <c:v>45232</c:v>
                </c:pt>
                <c:pt idx="2">
                  <c:v>45233</c:v>
                </c:pt>
                <c:pt idx="3">
                  <c:v>45234</c:v>
                </c:pt>
                <c:pt idx="4">
                  <c:v>45235</c:v>
                </c:pt>
                <c:pt idx="5">
                  <c:v>45236</c:v>
                </c:pt>
                <c:pt idx="6">
                  <c:v>45237</c:v>
                </c:pt>
                <c:pt idx="7">
                  <c:v>45238</c:v>
                </c:pt>
                <c:pt idx="8">
                  <c:v>45239</c:v>
                </c:pt>
                <c:pt idx="9">
                  <c:v>45240</c:v>
                </c:pt>
                <c:pt idx="10">
                  <c:v>45241</c:v>
                </c:pt>
                <c:pt idx="11">
                  <c:v>45242</c:v>
                </c:pt>
                <c:pt idx="12">
                  <c:v>45243</c:v>
                </c:pt>
                <c:pt idx="13">
                  <c:v>45244</c:v>
                </c:pt>
                <c:pt idx="14">
                  <c:v>45245</c:v>
                </c:pt>
                <c:pt idx="15">
                  <c:v>45246</c:v>
                </c:pt>
                <c:pt idx="16">
                  <c:v>45247</c:v>
                </c:pt>
                <c:pt idx="17">
                  <c:v>45248</c:v>
                </c:pt>
                <c:pt idx="18">
                  <c:v>45249</c:v>
                </c:pt>
                <c:pt idx="19">
                  <c:v>45250</c:v>
                </c:pt>
                <c:pt idx="20">
                  <c:v>45251</c:v>
                </c:pt>
                <c:pt idx="21">
                  <c:v>45252</c:v>
                </c:pt>
                <c:pt idx="22">
                  <c:v>45253</c:v>
                </c:pt>
                <c:pt idx="23">
                  <c:v>45254</c:v>
                </c:pt>
                <c:pt idx="24">
                  <c:v>45255</c:v>
                </c:pt>
                <c:pt idx="25">
                  <c:v>45256</c:v>
                </c:pt>
                <c:pt idx="26">
                  <c:v>45257</c:v>
                </c:pt>
                <c:pt idx="27">
                  <c:v>45258</c:v>
                </c:pt>
                <c:pt idx="28">
                  <c:v>45259</c:v>
                </c:pt>
                <c:pt idx="29">
                  <c:v>45260</c:v>
                </c:pt>
              </c:numCache>
            </c:numRef>
          </c:cat>
          <c:val>
            <c:numRef>
              <c:f>NOV!$G$10:$G$39</c:f>
              <c:numCache>
                <c:formatCode>#,##0</c:formatCode>
                <c:ptCount val="30"/>
                <c:pt idx="0">
                  <c:v>40.398878919196854</c:v>
                </c:pt>
                <c:pt idx="1">
                  <c:v>49.123696395392201</c:v>
                </c:pt>
                <c:pt idx="2">
                  <c:v>81.214650215235793</c:v>
                </c:pt>
                <c:pt idx="3">
                  <c:v>136.61272362987961</c:v>
                </c:pt>
                <c:pt idx="4">
                  <c:v>147.698663764223</c:v>
                </c:pt>
                <c:pt idx="5">
                  <c:v>103.4371284231426</c:v>
                </c:pt>
                <c:pt idx="6">
                  <c:v>55.167485310223348</c:v>
                </c:pt>
                <c:pt idx="7">
                  <c:v>43.504440171749749</c:v>
                </c:pt>
                <c:pt idx="8">
                  <c:v>46.051867102319342</c:v>
                </c:pt>
                <c:pt idx="9">
                  <c:v>182.2055475862484</c:v>
                </c:pt>
                <c:pt idx="10">
                  <c:v>279.98625691673647</c:v>
                </c:pt>
                <c:pt idx="11">
                  <c:v>272.8894538720848</c:v>
                </c:pt>
                <c:pt idx="12">
                  <c:v>115.2169092126706</c:v>
                </c:pt>
                <c:pt idx="13">
                  <c:v>39.989107505341096</c:v>
                </c:pt>
                <c:pt idx="14">
                  <c:v>46.561508187489544</c:v>
                </c:pt>
                <c:pt idx="15">
                  <c:v>51.387832579914203</c:v>
                </c:pt>
                <c:pt idx="16">
                  <c:v>87.467923489449703</c:v>
                </c:pt>
                <c:pt idx="17">
                  <c:v>133.51635968223641</c:v>
                </c:pt>
                <c:pt idx="18">
                  <c:v>168.2243090540168</c:v>
                </c:pt>
                <c:pt idx="19">
                  <c:v>135.2321349220127</c:v>
                </c:pt>
                <c:pt idx="20">
                  <c:v>111.4217167097472</c:v>
                </c:pt>
                <c:pt idx="21">
                  <c:v>123.62392548805688</c:v>
                </c:pt>
                <c:pt idx="22">
                  <c:v>278.90925584418972</c:v>
                </c:pt>
                <c:pt idx="23">
                  <c:v>338.42162080920781</c:v>
                </c:pt>
                <c:pt idx="24">
                  <c:v>357.12663328781468</c:v>
                </c:pt>
                <c:pt idx="25">
                  <c:v>260.53043501553509</c:v>
                </c:pt>
                <c:pt idx="26">
                  <c:v>79.311792207756525</c:v>
                </c:pt>
                <c:pt idx="27">
                  <c:v>25.554389799582268</c:v>
                </c:pt>
                <c:pt idx="28">
                  <c:v>21.617955351517569</c:v>
                </c:pt>
                <c:pt idx="29">
                  <c:v>15.895398547028028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B1-4488-8796-5222571C2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290829792"/>
        <c:axId val="290830352"/>
      </c:barChart>
      <c:barChart>
        <c:barDir val="col"/>
        <c:grouping val="stacked"/>
        <c:varyColors val="0"/>
        <c:ser>
          <c:idx val="10"/>
          <c:order val="1"/>
          <c:tx>
            <c:strRef>
              <c:f>NOV!$O$6</c:f>
              <c:strCache>
                <c:ptCount val="1"/>
                <c:pt idx="0">
                  <c:v>Grupos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NOV!$B$10:$B$39</c:f>
              <c:numCache>
                <c:formatCode>dd</c:formatCode>
                <c:ptCount val="30"/>
                <c:pt idx="0">
                  <c:v>45231</c:v>
                </c:pt>
                <c:pt idx="1">
                  <c:v>45232</c:v>
                </c:pt>
                <c:pt idx="2">
                  <c:v>45233</c:v>
                </c:pt>
                <c:pt idx="3">
                  <c:v>45234</c:v>
                </c:pt>
                <c:pt idx="4">
                  <c:v>45235</c:v>
                </c:pt>
                <c:pt idx="5">
                  <c:v>45236</c:v>
                </c:pt>
                <c:pt idx="6">
                  <c:v>45237</c:v>
                </c:pt>
                <c:pt idx="7">
                  <c:v>45238</c:v>
                </c:pt>
                <c:pt idx="8">
                  <c:v>45239</c:v>
                </c:pt>
                <c:pt idx="9">
                  <c:v>45240</c:v>
                </c:pt>
                <c:pt idx="10">
                  <c:v>45241</c:v>
                </c:pt>
                <c:pt idx="11">
                  <c:v>45242</c:v>
                </c:pt>
                <c:pt idx="12">
                  <c:v>45243</c:v>
                </c:pt>
                <c:pt idx="13">
                  <c:v>45244</c:v>
                </c:pt>
                <c:pt idx="14">
                  <c:v>45245</c:v>
                </c:pt>
                <c:pt idx="15">
                  <c:v>45246</c:v>
                </c:pt>
                <c:pt idx="16">
                  <c:v>45247</c:v>
                </c:pt>
                <c:pt idx="17">
                  <c:v>45248</c:v>
                </c:pt>
                <c:pt idx="18">
                  <c:v>45249</c:v>
                </c:pt>
                <c:pt idx="19">
                  <c:v>45250</c:v>
                </c:pt>
                <c:pt idx="20">
                  <c:v>45251</c:v>
                </c:pt>
                <c:pt idx="21">
                  <c:v>45252</c:v>
                </c:pt>
                <c:pt idx="22">
                  <c:v>45253</c:v>
                </c:pt>
                <c:pt idx="23">
                  <c:v>45254</c:v>
                </c:pt>
                <c:pt idx="24">
                  <c:v>45255</c:v>
                </c:pt>
                <c:pt idx="25">
                  <c:v>45256</c:v>
                </c:pt>
                <c:pt idx="26">
                  <c:v>45257</c:v>
                </c:pt>
                <c:pt idx="27">
                  <c:v>45258</c:v>
                </c:pt>
                <c:pt idx="28">
                  <c:v>45259</c:v>
                </c:pt>
                <c:pt idx="29">
                  <c:v>45260</c:v>
                </c:pt>
              </c:numCache>
            </c:numRef>
          </c:cat>
          <c:val>
            <c:numRef>
              <c:f>NOV!$O$10:$O$39</c:f>
              <c:numCache>
                <c:formatCode>0</c:formatCode>
                <c:ptCount val="30"/>
                <c:pt idx="0">
                  <c:v>1</c:v>
                </c:pt>
                <c:pt idx="1">
                  <c:v>5</c:v>
                </c:pt>
                <c:pt idx="2">
                  <c:v>61</c:v>
                </c:pt>
                <c:pt idx="3">
                  <c:v>63</c:v>
                </c:pt>
                <c:pt idx="4">
                  <c:v>35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5</c:v>
                </c:pt>
                <c:pt idx="10">
                  <c:v>6</c:v>
                </c:pt>
                <c:pt idx="11">
                  <c:v>3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4</c:v>
                </c:pt>
                <c:pt idx="16">
                  <c:v>16</c:v>
                </c:pt>
                <c:pt idx="17">
                  <c:v>17</c:v>
                </c:pt>
                <c:pt idx="18">
                  <c:v>12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B1-4488-8796-5222571C2DA3}"/>
            </c:ext>
          </c:extLst>
        </c:ser>
        <c:ser>
          <c:idx val="8"/>
          <c:order val="2"/>
          <c:tx>
            <c:strRef>
              <c:f>NOV!$M$6</c:f>
              <c:strCache>
                <c:ptCount val="1"/>
                <c:pt idx="0">
                  <c:v>Pagadores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NOV!$B$10:$B$39</c:f>
              <c:numCache>
                <c:formatCode>dd</c:formatCode>
                <c:ptCount val="30"/>
                <c:pt idx="0">
                  <c:v>45231</c:v>
                </c:pt>
                <c:pt idx="1">
                  <c:v>45232</c:v>
                </c:pt>
                <c:pt idx="2">
                  <c:v>45233</c:v>
                </c:pt>
                <c:pt idx="3">
                  <c:v>45234</c:v>
                </c:pt>
                <c:pt idx="4">
                  <c:v>45235</c:v>
                </c:pt>
                <c:pt idx="5">
                  <c:v>45236</c:v>
                </c:pt>
                <c:pt idx="6">
                  <c:v>45237</c:v>
                </c:pt>
                <c:pt idx="7">
                  <c:v>45238</c:v>
                </c:pt>
                <c:pt idx="8">
                  <c:v>45239</c:v>
                </c:pt>
                <c:pt idx="9">
                  <c:v>45240</c:v>
                </c:pt>
                <c:pt idx="10">
                  <c:v>45241</c:v>
                </c:pt>
                <c:pt idx="11">
                  <c:v>45242</c:v>
                </c:pt>
                <c:pt idx="12">
                  <c:v>45243</c:v>
                </c:pt>
                <c:pt idx="13">
                  <c:v>45244</c:v>
                </c:pt>
                <c:pt idx="14">
                  <c:v>45245</c:v>
                </c:pt>
                <c:pt idx="15">
                  <c:v>45246</c:v>
                </c:pt>
                <c:pt idx="16">
                  <c:v>45247</c:v>
                </c:pt>
                <c:pt idx="17">
                  <c:v>45248</c:v>
                </c:pt>
                <c:pt idx="18">
                  <c:v>45249</c:v>
                </c:pt>
                <c:pt idx="19">
                  <c:v>45250</c:v>
                </c:pt>
                <c:pt idx="20">
                  <c:v>45251</c:v>
                </c:pt>
                <c:pt idx="21">
                  <c:v>45252</c:v>
                </c:pt>
                <c:pt idx="22">
                  <c:v>45253</c:v>
                </c:pt>
                <c:pt idx="23">
                  <c:v>45254</c:v>
                </c:pt>
                <c:pt idx="24">
                  <c:v>45255</c:v>
                </c:pt>
                <c:pt idx="25">
                  <c:v>45256</c:v>
                </c:pt>
                <c:pt idx="26">
                  <c:v>45257</c:v>
                </c:pt>
                <c:pt idx="27">
                  <c:v>45258</c:v>
                </c:pt>
                <c:pt idx="28">
                  <c:v>45259</c:v>
                </c:pt>
                <c:pt idx="29">
                  <c:v>45260</c:v>
                </c:pt>
              </c:numCache>
            </c:numRef>
          </c:cat>
          <c:val>
            <c:numRef>
              <c:f>NOV!$M$10:$M$39</c:f>
              <c:numCache>
                <c:formatCode>0</c:formatCode>
                <c:ptCount val="30"/>
                <c:pt idx="0">
                  <c:v>10</c:v>
                </c:pt>
                <c:pt idx="1">
                  <c:v>17</c:v>
                </c:pt>
                <c:pt idx="2">
                  <c:v>48</c:v>
                </c:pt>
                <c:pt idx="3">
                  <c:v>49</c:v>
                </c:pt>
                <c:pt idx="4">
                  <c:v>34</c:v>
                </c:pt>
                <c:pt idx="5">
                  <c:v>21</c:v>
                </c:pt>
                <c:pt idx="6">
                  <c:v>20</c:v>
                </c:pt>
                <c:pt idx="7">
                  <c:v>15</c:v>
                </c:pt>
                <c:pt idx="8">
                  <c:v>45</c:v>
                </c:pt>
                <c:pt idx="9">
                  <c:v>93</c:v>
                </c:pt>
                <c:pt idx="10">
                  <c:v>100</c:v>
                </c:pt>
                <c:pt idx="11">
                  <c:v>38</c:v>
                </c:pt>
                <c:pt idx="12">
                  <c:v>6</c:v>
                </c:pt>
                <c:pt idx="13">
                  <c:v>17</c:v>
                </c:pt>
                <c:pt idx="14">
                  <c:v>13</c:v>
                </c:pt>
                <c:pt idx="15">
                  <c:v>26</c:v>
                </c:pt>
                <c:pt idx="16">
                  <c:v>43</c:v>
                </c:pt>
                <c:pt idx="17">
                  <c:v>58</c:v>
                </c:pt>
                <c:pt idx="18">
                  <c:v>59</c:v>
                </c:pt>
                <c:pt idx="19">
                  <c:v>47</c:v>
                </c:pt>
                <c:pt idx="20">
                  <c:v>62</c:v>
                </c:pt>
                <c:pt idx="21">
                  <c:v>123</c:v>
                </c:pt>
                <c:pt idx="22">
                  <c:v>162</c:v>
                </c:pt>
                <c:pt idx="23">
                  <c:v>141</c:v>
                </c:pt>
                <c:pt idx="24">
                  <c:v>97</c:v>
                </c:pt>
                <c:pt idx="25">
                  <c:v>24</c:v>
                </c:pt>
                <c:pt idx="26">
                  <c:v>9</c:v>
                </c:pt>
                <c:pt idx="27">
                  <c:v>7</c:v>
                </c:pt>
                <c:pt idx="28">
                  <c:v>9</c:v>
                </c:pt>
                <c:pt idx="29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B1-4488-8796-5222571C2DA3}"/>
            </c:ext>
          </c:extLst>
        </c:ser>
        <c:ser>
          <c:idx val="9"/>
          <c:order val="3"/>
          <c:tx>
            <c:strRef>
              <c:f>NOV!$N$6</c:f>
              <c:strCache>
                <c:ptCount val="1"/>
                <c:pt idx="0">
                  <c:v>Referidos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NOV!$B$10:$B$39</c:f>
              <c:numCache>
                <c:formatCode>dd</c:formatCode>
                <c:ptCount val="30"/>
                <c:pt idx="0">
                  <c:v>45231</c:v>
                </c:pt>
                <c:pt idx="1">
                  <c:v>45232</c:v>
                </c:pt>
                <c:pt idx="2">
                  <c:v>45233</c:v>
                </c:pt>
                <c:pt idx="3">
                  <c:v>45234</c:v>
                </c:pt>
                <c:pt idx="4">
                  <c:v>45235</c:v>
                </c:pt>
                <c:pt idx="5">
                  <c:v>45236</c:v>
                </c:pt>
                <c:pt idx="6">
                  <c:v>45237</c:v>
                </c:pt>
                <c:pt idx="7">
                  <c:v>45238</c:v>
                </c:pt>
                <c:pt idx="8">
                  <c:v>45239</c:v>
                </c:pt>
                <c:pt idx="9">
                  <c:v>45240</c:v>
                </c:pt>
                <c:pt idx="10">
                  <c:v>45241</c:v>
                </c:pt>
                <c:pt idx="11">
                  <c:v>45242</c:v>
                </c:pt>
                <c:pt idx="12">
                  <c:v>45243</c:v>
                </c:pt>
                <c:pt idx="13">
                  <c:v>45244</c:v>
                </c:pt>
                <c:pt idx="14">
                  <c:v>45245</c:v>
                </c:pt>
                <c:pt idx="15">
                  <c:v>45246</c:v>
                </c:pt>
                <c:pt idx="16">
                  <c:v>45247</c:v>
                </c:pt>
                <c:pt idx="17">
                  <c:v>45248</c:v>
                </c:pt>
                <c:pt idx="18">
                  <c:v>45249</c:v>
                </c:pt>
                <c:pt idx="19">
                  <c:v>45250</c:v>
                </c:pt>
                <c:pt idx="20">
                  <c:v>45251</c:v>
                </c:pt>
                <c:pt idx="21">
                  <c:v>45252</c:v>
                </c:pt>
                <c:pt idx="22">
                  <c:v>45253</c:v>
                </c:pt>
                <c:pt idx="23">
                  <c:v>45254</c:v>
                </c:pt>
                <c:pt idx="24">
                  <c:v>45255</c:v>
                </c:pt>
                <c:pt idx="25">
                  <c:v>45256</c:v>
                </c:pt>
                <c:pt idx="26">
                  <c:v>45257</c:v>
                </c:pt>
                <c:pt idx="27">
                  <c:v>45258</c:v>
                </c:pt>
                <c:pt idx="28">
                  <c:v>45259</c:v>
                </c:pt>
                <c:pt idx="29">
                  <c:v>45260</c:v>
                </c:pt>
              </c:numCache>
            </c:numRef>
          </c:cat>
          <c:val>
            <c:numRef>
              <c:f>NOV!$N$10:$N$39</c:f>
              <c:numCache>
                <c:formatCode>0</c:formatCode>
                <c:ptCount val="30"/>
                <c:pt idx="0">
                  <c:v>10</c:v>
                </c:pt>
                <c:pt idx="1">
                  <c:v>19</c:v>
                </c:pt>
                <c:pt idx="2">
                  <c:v>39</c:v>
                </c:pt>
                <c:pt idx="3">
                  <c:v>44</c:v>
                </c:pt>
                <c:pt idx="4">
                  <c:v>18</c:v>
                </c:pt>
                <c:pt idx="5">
                  <c:v>10</c:v>
                </c:pt>
                <c:pt idx="6">
                  <c:v>11</c:v>
                </c:pt>
                <c:pt idx="7">
                  <c:v>13</c:v>
                </c:pt>
                <c:pt idx="8">
                  <c:v>59</c:v>
                </c:pt>
                <c:pt idx="9">
                  <c:v>99</c:v>
                </c:pt>
                <c:pt idx="10">
                  <c:v>101</c:v>
                </c:pt>
                <c:pt idx="11">
                  <c:v>41</c:v>
                </c:pt>
                <c:pt idx="12">
                  <c:v>13</c:v>
                </c:pt>
                <c:pt idx="13">
                  <c:v>9</c:v>
                </c:pt>
                <c:pt idx="14">
                  <c:v>12</c:v>
                </c:pt>
                <c:pt idx="15">
                  <c:v>25</c:v>
                </c:pt>
                <c:pt idx="16">
                  <c:v>39</c:v>
                </c:pt>
                <c:pt idx="17">
                  <c:v>60</c:v>
                </c:pt>
                <c:pt idx="18">
                  <c:v>51</c:v>
                </c:pt>
                <c:pt idx="19">
                  <c:v>54</c:v>
                </c:pt>
                <c:pt idx="20">
                  <c:v>57</c:v>
                </c:pt>
                <c:pt idx="21">
                  <c:v>102</c:v>
                </c:pt>
                <c:pt idx="22">
                  <c:v>146</c:v>
                </c:pt>
                <c:pt idx="23">
                  <c:v>141</c:v>
                </c:pt>
                <c:pt idx="24">
                  <c:v>108</c:v>
                </c:pt>
                <c:pt idx="25">
                  <c:v>40</c:v>
                </c:pt>
                <c:pt idx="26">
                  <c:v>9</c:v>
                </c:pt>
                <c:pt idx="27">
                  <c:v>5</c:v>
                </c:pt>
                <c:pt idx="28">
                  <c:v>3</c:v>
                </c:pt>
                <c:pt idx="29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B1-4488-8796-5222571C2DA3}"/>
            </c:ext>
          </c:extLst>
        </c:ser>
        <c:ser>
          <c:idx val="11"/>
          <c:order val="4"/>
          <c:tx>
            <c:strRef>
              <c:f>NOV!$P$6</c:f>
              <c:strCache>
                <c:ptCount val="1"/>
                <c:pt idx="0">
                  <c:v>Propietarios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NOV!$B$10:$B$39</c:f>
              <c:numCache>
                <c:formatCode>dd</c:formatCode>
                <c:ptCount val="30"/>
                <c:pt idx="0">
                  <c:v>45231</c:v>
                </c:pt>
                <c:pt idx="1">
                  <c:v>45232</c:v>
                </c:pt>
                <c:pt idx="2">
                  <c:v>45233</c:v>
                </c:pt>
                <c:pt idx="3">
                  <c:v>45234</c:v>
                </c:pt>
                <c:pt idx="4">
                  <c:v>45235</c:v>
                </c:pt>
                <c:pt idx="5">
                  <c:v>45236</c:v>
                </c:pt>
                <c:pt idx="6">
                  <c:v>45237</c:v>
                </c:pt>
                <c:pt idx="7">
                  <c:v>45238</c:v>
                </c:pt>
                <c:pt idx="8">
                  <c:v>45239</c:v>
                </c:pt>
                <c:pt idx="9">
                  <c:v>45240</c:v>
                </c:pt>
                <c:pt idx="10">
                  <c:v>45241</c:v>
                </c:pt>
                <c:pt idx="11">
                  <c:v>45242</c:v>
                </c:pt>
                <c:pt idx="12">
                  <c:v>45243</c:v>
                </c:pt>
                <c:pt idx="13">
                  <c:v>45244</c:v>
                </c:pt>
                <c:pt idx="14">
                  <c:v>45245</c:v>
                </c:pt>
                <c:pt idx="15">
                  <c:v>45246</c:v>
                </c:pt>
                <c:pt idx="16">
                  <c:v>45247</c:v>
                </c:pt>
                <c:pt idx="17">
                  <c:v>45248</c:v>
                </c:pt>
                <c:pt idx="18">
                  <c:v>45249</c:v>
                </c:pt>
                <c:pt idx="19">
                  <c:v>45250</c:v>
                </c:pt>
                <c:pt idx="20">
                  <c:v>45251</c:v>
                </c:pt>
                <c:pt idx="21">
                  <c:v>45252</c:v>
                </c:pt>
                <c:pt idx="22">
                  <c:v>45253</c:v>
                </c:pt>
                <c:pt idx="23">
                  <c:v>45254</c:v>
                </c:pt>
                <c:pt idx="24">
                  <c:v>45255</c:v>
                </c:pt>
                <c:pt idx="25">
                  <c:v>45256</c:v>
                </c:pt>
                <c:pt idx="26">
                  <c:v>45257</c:v>
                </c:pt>
                <c:pt idx="27">
                  <c:v>45258</c:v>
                </c:pt>
                <c:pt idx="28">
                  <c:v>45259</c:v>
                </c:pt>
                <c:pt idx="29">
                  <c:v>45260</c:v>
                </c:pt>
              </c:numCache>
            </c:numRef>
          </c:cat>
          <c:val>
            <c:numRef>
              <c:f>NOV!$P$10:$P$39</c:f>
              <c:numCache>
                <c:formatCode>0</c:formatCode>
                <c:ptCount val="30"/>
                <c:pt idx="0">
                  <c:v>27</c:v>
                </c:pt>
                <c:pt idx="1">
                  <c:v>41</c:v>
                </c:pt>
                <c:pt idx="2">
                  <c:v>44</c:v>
                </c:pt>
                <c:pt idx="3">
                  <c:v>45</c:v>
                </c:pt>
                <c:pt idx="4">
                  <c:v>35</c:v>
                </c:pt>
                <c:pt idx="5">
                  <c:v>28</c:v>
                </c:pt>
                <c:pt idx="6">
                  <c:v>17</c:v>
                </c:pt>
                <c:pt idx="7">
                  <c:v>20</c:v>
                </c:pt>
                <c:pt idx="8">
                  <c:v>45</c:v>
                </c:pt>
                <c:pt idx="9">
                  <c:v>51</c:v>
                </c:pt>
                <c:pt idx="10">
                  <c:v>51</c:v>
                </c:pt>
                <c:pt idx="11">
                  <c:v>34</c:v>
                </c:pt>
                <c:pt idx="12">
                  <c:v>18</c:v>
                </c:pt>
                <c:pt idx="13">
                  <c:v>18</c:v>
                </c:pt>
                <c:pt idx="14">
                  <c:v>16</c:v>
                </c:pt>
                <c:pt idx="15">
                  <c:v>24</c:v>
                </c:pt>
                <c:pt idx="16">
                  <c:v>33</c:v>
                </c:pt>
                <c:pt idx="17">
                  <c:v>35</c:v>
                </c:pt>
                <c:pt idx="18">
                  <c:v>34</c:v>
                </c:pt>
                <c:pt idx="19">
                  <c:v>26</c:v>
                </c:pt>
                <c:pt idx="20">
                  <c:v>26</c:v>
                </c:pt>
                <c:pt idx="21">
                  <c:v>37</c:v>
                </c:pt>
                <c:pt idx="22">
                  <c:v>37</c:v>
                </c:pt>
                <c:pt idx="23">
                  <c:v>42</c:v>
                </c:pt>
                <c:pt idx="24">
                  <c:v>41</c:v>
                </c:pt>
                <c:pt idx="25">
                  <c:v>29</c:v>
                </c:pt>
                <c:pt idx="26">
                  <c:v>18</c:v>
                </c:pt>
                <c:pt idx="27">
                  <c:v>18</c:v>
                </c:pt>
                <c:pt idx="28">
                  <c:v>15</c:v>
                </c:pt>
                <c:pt idx="29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4B1-4488-8796-5222571C2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1"/>
        <c:overlap val="100"/>
        <c:axId val="879604164"/>
        <c:axId val="665159465"/>
      </c:barChart>
      <c:dateAx>
        <c:axId val="290829792"/>
        <c:scaling>
          <c:orientation val="minMax"/>
        </c:scaling>
        <c:delete val="1"/>
        <c:axPos val="b"/>
        <c:numFmt formatCode="dd" sourceLinked="1"/>
        <c:majorTickMark val="none"/>
        <c:minorTickMark val="none"/>
        <c:tickLblPos val="nextTo"/>
        <c:crossAx val="290830352"/>
        <c:crosses val="autoZero"/>
        <c:auto val="1"/>
        <c:lblOffset val="100"/>
        <c:baseTimeUnit val="days"/>
      </c:dateAx>
      <c:valAx>
        <c:axId val="290830352"/>
        <c:scaling>
          <c:orientation val="minMax"/>
          <c:max val="450"/>
          <c:min val="0"/>
        </c:scaling>
        <c:delete val="0"/>
        <c:axPos val="l"/>
        <c:majorGridlines>
          <c:spPr>
            <a:ln w="158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defRPr>
            </a:pPr>
            <a:endParaRPr lang="es-US"/>
          </a:p>
        </c:txPr>
        <c:crossAx val="290829792"/>
        <c:crosses val="autoZero"/>
        <c:crossBetween val="between"/>
      </c:valAx>
      <c:dateAx>
        <c:axId val="879604164"/>
        <c:scaling>
          <c:orientation val="minMax"/>
        </c:scaling>
        <c:delete val="1"/>
        <c:axPos val="b"/>
        <c:numFmt formatCode="dd" sourceLinked="0"/>
        <c:majorTickMark val="none"/>
        <c:minorTickMark val="none"/>
        <c:tickLblPos val="nextTo"/>
        <c:crossAx val="665159465"/>
        <c:crosses val="autoZero"/>
        <c:auto val="1"/>
        <c:lblOffset val="100"/>
        <c:baseTimeUnit val="days"/>
      </c:dateAx>
      <c:valAx>
        <c:axId val="665159465"/>
        <c:scaling>
          <c:orientation val="minMax"/>
          <c:max val="450"/>
        </c:scaling>
        <c:delete val="1"/>
        <c:axPos val="r"/>
        <c:numFmt formatCode="0" sourceLinked="1"/>
        <c:majorTickMark val="none"/>
        <c:minorTickMark val="none"/>
        <c:tickLblPos val="nextTo"/>
        <c:crossAx val="879604164"/>
        <c:crosses val="max"/>
        <c:crossBetween val="between"/>
      </c:valAx>
      <c:dTable>
        <c:showHorzBorder val="1"/>
        <c:showVertBorder val="1"/>
        <c:showOutline val="1"/>
        <c:showKeys val="1"/>
        <c:spPr>
          <a:noFill/>
          <a:ln w="3175" cap="flat" cmpd="sng" algn="ctr">
            <a:solidFill>
              <a:schemeClr val="tx1">
                <a:lumMod val="50000"/>
                <a:lumOff val="50000"/>
                <a:alpha val="73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defRPr>
            </a:pPr>
            <a:endParaRPr lang="es-US"/>
          </a:p>
        </c:txPr>
      </c:dTable>
      <c:spPr>
        <a:noFill/>
        <a:ln>
          <a:noFill/>
        </a:ln>
        <a:effectLst/>
      </c:spPr>
    </c:plotArea>
    <c:plotVisOnly val="0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sz="1000">
          <a:latin typeface="Verdana" panose="020B0604030504040204" pitchFamily="34" charset="0"/>
          <a:ea typeface="Verdana" panose="020B0604030504040204" pitchFamily="34" charset="0"/>
          <a:cs typeface="Verdana" panose="020B0604030504040204" pitchFamily="34" charset="0"/>
        </a:defRPr>
      </a:pPr>
      <a:endParaRPr lang="es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12095610962299"/>
          <c:y val="2.5472935006555501E-2"/>
          <c:w val="0.87681846280651099"/>
          <c:h val="0.756508709496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DIC!$R$5</c:f>
              <c:strCache>
                <c:ptCount val="1"/>
                <c:pt idx="0">
                  <c:v>Objetivos</c:v>
                </c:pt>
              </c:strCache>
            </c:strRef>
          </c:tx>
          <c:spPr>
            <a:solidFill>
              <a:schemeClr val="tx2">
                <a:lumMod val="40000"/>
                <a:lumOff val="60000"/>
                <a:alpha val="43000"/>
              </a:schemeClr>
            </a:solidFill>
            <a:ln>
              <a:solidFill>
                <a:schemeClr val="tx2">
                  <a:alpha val="58000"/>
                </a:schemeClr>
              </a:solidFill>
            </a:ln>
            <a:effectLst/>
          </c:spPr>
          <c:invertIfNegative val="0"/>
          <c:cat>
            <c:numRef>
              <c:f>DIC!$B$10:$B$40</c:f>
              <c:numCache>
                <c:formatCode>dd</c:formatCode>
                <c:ptCount val="31"/>
                <c:pt idx="0">
                  <c:v>45261</c:v>
                </c:pt>
                <c:pt idx="1">
                  <c:v>45262</c:v>
                </c:pt>
                <c:pt idx="2">
                  <c:v>45263</c:v>
                </c:pt>
                <c:pt idx="3">
                  <c:v>45264</c:v>
                </c:pt>
                <c:pt idx="4">
                  <c:v>45265</c:v>
                </c:pt>
                <c:pt idx="5">
                  <c:v>45266</c:v>
                </c:pt>
                <c:pt idx="6">
                  <c:v>45267</c:v>
                </c:pt>
                <c:pt idx="7">
                  <c:v>45268</c:v>
                </c:pt>
                <c:pt idx="8">
                  <c:v>45269</c:v>
                </c:pt>
                <c:pt idx="9">
                  <c:v>45270</c:v>
                </c:pt>
                <c:pt idx="10">
                  <c:v>45271</c:v>
                </c:pt>
                <c:pt idx="11">
                  <c:v>45272</c:v>
                </c:pt>
                <c:pt idx="12">
                  <c:v>45273</c:v>
                </c:pt>
                <c:pt idx="13">
                  <c:v>45274</c:v>
                </c:pt>
                <c:pt idx="14">
                  <c:v>45275</c:v>
                </c:pt>
                <c:pt idx="15">
                  <c:v>45276</c:v>
                </c:pt>
                <c:pt idx="16">
                  <c:v>45277</c:v>
                </c:pt>
                <c:pt idx="17">
                  <c:v>45278</c:v>
                </c:pt>
                <c:pt idx="18">
                  <c:v>45279</c:v>
                </c:pt>
                <c:pt idx="19">
                  <c:v>45280</c:v>
                </c:pt>
                <c:pt idx="20">
                  <c:v>45281</c:v>
                </c:pt>
                <c:pt idx="21">
                  <c:v>45282</c:v>
                </c:pt>
                <c:pt idx="22">
                  <c:v>45283</c:v>
                </c:pt>
                <c:pt idx="23">
                  <c:v>45284</c:v>
                </c:pt>
                <c:pt idx="24">
                  <c:v>45285</c:v>
                </c:pt>
                <c:pt idx="25">
                  <c:v>45286</c:v>
                </c:pt>
                <c:pt idx="26">
                  <c:v>45287</c:v>
                </c:pt>
                <c:pt idx="27">
                  <c:v>45288</c:v>
                </c:pt>
                <c:pt idx="28">
                  <c:v>45289</c:v>
                </c:pt>
                <c:pt idx="29">
                  <c:v>45290</c:v>
                </c:pt>
                <c:pt idx="30">
                  <c:v>45291</c:v>
                </c:pt>
              </c:numCache>
            </c:numRef>
          </c:cat>
          <c:val>
            <c:numRef>
              <c:f>DIC!$G$10:$G$40</c:f>
              <c:numCache>
                <c:formatCode>#,##0</c:formatCode>
                <c:ptCount val="31"/>
                <c:pt idx="0">
                  <c:v>42.021291975635599</c:v>
                </c:pt>
                <c:pt idx="1">
                  <c:v>57.655761387711905</c:v>
                </c:pt>
                <c:pt idx="2">
                  <c:v>64.855805481991496</c:v>
                </c:pt>
                <c:pt idx="3">
                  <c:v>29.566662473516999</c:v>
                </c:pt>
                <c:pt idx="4">
                  <c:v>21.769436440677971</c:v>
                </c:pt>
                <c:pt idx="5">
                  <c:v>24.299764036016999</c:v>
                </c:pt>
                <c:pt idx="6">
                  <c:v>24.779972192796599</c:v>
                </c:pt>
                <c:pt idx="7">
                  <c:v>24.779972192796599</c:v>
                </c:pt>
                <c:pt idx="8">
                  <c:v>48.417910884533903</c:v>
                </c:pt>
                <c:pt idx="9">
                  <c:v>52.841366790254199</c:v>
                </c:pt>
                <c:pt idx="10">
                  <c:v>27.76280362817797</c:v>
                </c:pt>
                <c:pt idx="11">
                  <c:v>14.815652939618641</c:v>
                </c:pt>
                <c:pt idx="12">
                  <c:v>11.54654356461864</c:v>
                </c:pt>
                <c:pt idx="13">
                  <c:v>18.500327065677972</c:v>
                </c:pt>
                <c:pt idx="14">
                  <c:v>24.5983550052966</c:v>
                </c:pt>
                <c:pt idx="15">
                  <c:v>41.270197166313601</c:v>
                </c:pt>
                <c:pt idx="16">
                  <c:v>61.509739671610198</c:v>
                </c:pt>
                <c:pt idx="17">
                  <c:v>58.006682733050908</c:v>
                </c:pt>
                <c:pt idx="18">
                  <c:v>55.100807733050907</c:v>
                </c:pt>
                <c:pt idx="19">
                  <c:v>64.895822828389797</c:v>
                </c:pt>
                <c:pt idx="20">
                  <c:v>56.436771451271206</c:v>
                </c:pt>
                <c:pt idx="21">
                  <c:v>68.346549390889805</c:v>
                </c:pt>
                <c:pt idx="22">
                  <c:v>126.3132147775424</c:v>
                </c:pt>
                <c:pt idx="23">
                  <c:v>158.6441524099576</c:v>
                </c:pt>
                <c:pt idx="24">
                  <c:v>170.4523478548729</c:v>
                </c:pt>
                <c:pt idx="25">
                  <c:v>197.11313532839</c:v>
                </c:pt>
                <c:pt idx="26">
                  <c:v>225.49774695444901</c:v>
                </c:pt>
                <c:pt idx="27">
                  <c:v>228.326665519068</c:v>
                </c:pt>
                <c:pt idx="28">
                  <c:v>250.74561427436399</c:v>
                </c:pt>
                <c:pt idx="29">
                  <c:v>289.01758871822</c:v>
                </c:pt>
                <c:pt idx="30">
                  <c:v>307.86883712923702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56-4488-A247-100EEEBF0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290829792"/>
        <c:axId val="290830352"/>
      </c:barChart>
      <c:barChart>
        <c:barDir val="col"/>
        <c:grouping val="stacked"/>
        <c:varyColors val="0"/>
        <c:ser>
          <c:idx val="10"/>
          <c:order val="1"/>
          <c:tx>
            <c:strRef>
              <c:f>DIC!$O$6</c:f>
              <c:strCache>
                <c:ptCount val="1"/>
                <c:pt idx="0">
                  <c:v>Grupos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DIC!$B$10:$B$40</c:f>
              <c:numCache>
                <c:formatCode>dd</c:formatCode>
                <c:ptCount val="31"/>
                <c:pt idx="0">
                  <c:v>45261</c:v>
                </c:pt>
                <c:pt idx="1">
                  <c:v>45262</c:v>
                </c:pt>
                <c:pt idx="2">
                  <c:v>45263</c:v>
                </c:pt>
                <c:pt idx="3">
                  <c:v>45264</c:v>
                </c:pt>
                <c:pt idx="4">
                  <c:v>45265</c:v>
                </c:pt>
                <c:pt idx="5">
                  <c:v>45266</c:v>
                </c:pt>
                <c:pt idx="6">
                  <c:v>45267</c:v>
                </c:pt>
                <c:pt idx="7">
                  <c:v>45268</c:v>
                </c:pt>
                <c:pt idx="8">
                  <c:v>45269</c:v>
                </c:pt>
                <c:pt idx="9">
                  <c:v>45270</c:v>
                </c:pt>
                <c:pt idx="10">
                  <c:v>45271</c:v>
                </c:pt>
                <c:pt idx="11">
                  <c:v>45272</c:v>
                </c:pt>
                <c:pt idx="12">
                  <c:v>45273</c:v>
                </c:pt>
                <c:pt idx="13">
                  <c:v>45274</c:v>
                </c:pt>
                <c:pt idx="14">
                  <c:v>45275</c:v>
                </c:pt>
                <c:pt idx="15">
                  <c:v>45276</c:v>
                </c:pt>
                <c:pt idx="16">
                  <c:v>45277</c:v>
                </c:pt>
                <c:pt idx="17">
                  <c:v>45278</c:v>
                </c:pt>
                <c:pt idx="18">
                  <c:v>45279</c:v>
                </c:pt>
                <c:pt idx="19">
                  <c:v>45280</c:v>
                </c:pt>
                <c:pt idx="20">
                  <c:v>45281</c:v>
                </c:pt>
                <c:pt idx="21">
                  <c:v>45282</c:v>
                </c:pt>
                <c:pt idx="22">
                  <c:v>45283</c:v>
                </c:pt>
                <c:pt idx="23">
                  <c:v>45284</c:v>
                </c:pt>
                <c:pt idx="24">
                  <c:v>45285</c:v>
                </c:pt>
                <c:pt idx="25">
                  <c:v>45286</c:v>
                </c:pt>
                <c:pt idx="26">
                  <c:v>45287</c:v>
                </c:pt>
                <c:pt idx="27">
                  <c:v>45288</c:v>
                </c:pt>
                <c:pt idx="28">
                  <c:v>45289</c:v>
                </c:pt>
                <c:pt idx="29">
                  <c:v>45290</c:v>
                </c:pt>
                <c:pt idx="30">
                  <c:v>45291</c:v>
                </c:pt>
              </c:numCache>
            </c:numRef>
          </c:cat>
          <c:val>
            <c:numRef>
              <c:f>DIC!$O$10:$O$40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3</c:v>
                </c:pt>
                <c:pt idx="24">
                  <c:v>3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56-4488-A247-100EEEBF02D0}"/>
            </c:ext>
          </c:extLst>
        </c:ser>
        <c:ser>
          <c:idx val="8"/>
          <c:order val="2"/>
          <c:tx>
            <c:strRef>
              <c:f>DIC!$M$6</c:f>
              <c:strCache>
                <c:ptCount val="1"/>
                <c:pt idx="0">
                  <c:v>Pagadores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DIC!$B$10:$B$40</c:f>
              <c:numCache>
                <c:formatCode>dd</c:formatCode>
                <c:ptCount val="31"/>
                <c:pt idx="0">
                  <c:v>45261</c:v>
                </c:pt>
                <c:pt idx="1">
                  <c:v>45262</c:v>
                </c:pt>
                <c:pt idx="2">
                  <c:v>45263</c:v>
                </c:pt>
                <c:pt idx="3">
                  <c:v>45264</c:v>
                </c:pt>
                <c:pt idx="4">
                  <c:v>45265</c:v>
                </c:pt>
                <c:pt idx="5">
                  <c:v>45266</c:v>
                </c:pt>
                <c:pt idx="6">
                  <c:v>45267</c:v>
                </c:pt>
                <c:pt idx="7">
                  <c:v>45268</c:v>
                </c:pt>
                <c:pt idx="8">
                  <c:v>45269</c:v>
                </c:pt>
                <c:pt idx="9">
                  <c:v>45270</c:v>
                </c:pt>
                <c:pt idx="10">
                  <c:v>45271</c:v>
                </c:pt>
                <c:pt idx="11">
                  <c:v>45272</c:v>
                </c:pt>
                <c:pt idx="12">
                  <c:v>45273</c:v>
                </c:pt>
                <c:pt idx="13">
                  <c:v>45274</c:v>
                </c:pt>
                <c:pt idx="14">
                  <c:v>45275</c:v>
                </c:pt>
                <c:pt idx="15">
                  <c:v>45276</c:v>
                </c:pt>
                <c:pt idx="16">
                  <c:v>45277</c:v>
                </c:pt>
                <c:pt idx="17">
                  <c:v>45278</c:v>
                </c:pt>
                <c:pt idx="18">
                  <c:v>45279</c:v>
                </c:pt>
                <c:pt idx="19">
                  <c:v>45280</c:v>
                </c:pt>
                <c:pt idx="20">
                  <c:v>45281</c:v>
                </c:pt>
                <c:pt idx="21">
                  <c:v>45282</c:v>
                </c:pt>
                <c:pt idx="22">
                  <c:v>45283</c:v>
                </c:pt>
                <c:pt idx="23">
                  <c:v>45284</c:v>
                </c:pt>
                <c:pt idx="24">
                  <c:v>45285</c:v>
                </c:pt>
                <c:pt idx="25">
                  <c:v>45286</c:v>
                </c:pt>
                <c:pt idx="26">
                  <c:v>45287</c:v>
                </c:pt>
                <c:pt idx="27">
                  <c:v>45288</c:v>
                </c:pt>
                <c:pt idx="28">
                  <c:v>45289</c:v>
                </c:pt>
                <c:pt idx="29">
                  <c:v>45290</c:v>
                </c:pt>
                <c:pt idx="30">
                  <c:v>45291</c:v>
                </c:pt>
              </c:numCache>
            </c:numRef>
          </c:cat>
          <c:val>
            <c:numRef>
              <c:f>DIC!$M$10:$M$40</c:f>
              <c:numCache>
                <c:formatCode>0</c:formatCode>
                <c:ptCount val="31"/>
                <c:pt idx="0">
                  <c:v>13</c:v>
                </c:pt>
                <c:pt idx="1">
                  <c:v>19</c:v>
                </c:pt>
                <c:pt idx="2">
                  <c:v>7</c:v>
                </c:pt>
                <c:pt idx="3">
                  <c:v>4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11</c:v>
                </c:pt>
                <c:pt idx="9">
                  <c:v>11</c:v>
                </c:pt>
                <c:pt idx="10">
                  <c:v>7</c:v>
                </c:pt>
                <c:pt idx="11">
                  <c:v>8</c:v>
                </c:pt>
                <c:pt idx="12">
                  <c:v>7</c:v>
                </c:pt>
                <c:pt idx="13">
                  <c:v>8</c:v>
                </c:pt>
                <c:pt idx="14">
                  <c:v>8</c:v>
                </c:pt>
                <c:pt idx="15">
                  <c:v>9</c:v>
                </c:pt>
                <c:pt idx="16">
                  <c:v>6</c:v>
                </c:pt>
                <c:pt idx="17">
                  <c:v>10</c:v>
                </c:pt>
                <c:pt idx="18">
                  <c:v>11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34</c:v>
                </c:pt>
                <c:pt idx="23">
                  <c:v>43</c:v>
                </c:pt>
                <c:pt idx="24">
                  <c:v>30</c:v>
                </c:pt>
                <c:pt idx="25">
                  <c:v>39</c:v>
                </c:pt>
                <c:pt idx="26">
                  <c:v>33</c:v>
                </c:pt>
                <c:pt idx="27">
                  <c:v>35</c:v>
                </c:pt>
                <c:pt idx="28">
                  <c:v>34</c:v>
                </c:pt>
                <c:pt idx="29">
                  <c:v>40</c:v>
                </c:pt>
                <c:pt idx="30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56-4488-A247-100EEEBF02D0}"/>
            </c:ext>
          </c:extLst>
        </c:ser>
        <c:ser>
          <c:idx val="9"/>
          <c:order val="3"/>
          <c:tx>
            <c:strRef>
              <c:f>DIC!$N$6</c:f>
              <c:strCache>
                <c:ptCount val="1"/>
                <c:pt idx="0">
                  <c:v>Referidos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DIC!$B$10:$B$40</c:f>
              <c:numCache>
                <c:formatCode>dd</c:formatCode>
                <c:ptCount val="31"/>
                <c:pt idx="0">
                  <c:v>45261</c:v>
                </c:pt>
                <c:pt idx="1">
                  <c:v>45262</c:v>
                </c:pt>
                <c:pt idx="2">
                  <c:v>45263</c:v>
                </c:pt>
                <c:pt idx="3">
                  <c:v>45264</c:v>
                </c:pt>
                <c:pt idx="4">
                  <c:v>45265</c:v>
                </c:pt>
                <c:pt idx="5">
                  <c:v>45266</c:v>
                </c:pt>
                <c:pt idx="6">
                  <c:v>45267</c:v>
                </c:pt>
                <c:pt idx="7">
                  <c:v>45268</c:v>
                </c:pt>
                <c:pt idx="8">
                  <c:v>45269</c:v>
                </c:pt>
                <c:pt idx="9">
                  <c:v>45270</c:v>
                </c:pt>
                <c:pt idx="10">
                  <c:v>45271</c:v>
                </c:pt>
                <c:pt idx="11">
                  <c:v>45272</c:v>
                </c:pt>
                <c:pt idx="12">
                  <c:v>45273</c:v>
                </c:pt>
                <c:pt idx="13">
                  <c:v>45274</c:v>
                </c:pt>
                <c:pt idx="14">
                  <c:v>45275</c:v>
                </c:pt>
                <c:pt idx="15">
                  <c:v>45276</c:v>
                </c:pt>
                <c:pt idx="16">
                  <c:v>45277</c:v>
                </c:pt>
                <c:pt idx="17">
                  <c:v>45278</c:v>
                </c:pt>
                <c:pt idx="18">
                  <c:v>45279</c:v>
                </c:pt>
                <c:pt idx="19">
                  <c:v>45280</c:v>
                </c:pt>
                <c:pt idx="20">
                  <c:v>45281</c:v>
                </c:pt>
                <c:pt idx="21">
                  <c:v>45282</c:v>
                </c:pt>
                <c:pt idx="22">
                  <c:v>45283</c:v>
                </c:pt>
                <c:pt idx="23">
                  <c:v>45284</c:v>
                </c:pt>
                <c:pt idx="24">
                  <c:v>45285</c:v>
                </c:pt>
                <c:pt idx="25">
                  <c:v>45286</c:v>
                </c:pt>
                <c:pt idx="26">
                  <c:v>45287</c:v>
                </c:pt>
                <c:pt idx="27">
                  <c:v>45288</c:v>
                </c:pt>
                <c:pt idx="28">
                  <c:v>45289</c:v>
                </c:pt>
                <c:pt idx="29">
                  <c:v>45290</c:v>
                </c:pt>
                <c:pt idx="30">
                  <c:v>45291</c:v>
                </c:pt>
              </c:numCache>
            </c:numRef>
          </c:cat>
          <c:val>
            <c:numRef>
              <c:f>DIC!$N$10:$N$40</c:f>
              <c:numCache>
                <c:formatCode>0</c:formatCode>
                <c:ptCount val="31"/>
                <c:pt idx="0">
                  <c:v>21</c:v>
                </c:pt>
                <c:pt idx="1">
                  <c:v>21</c:v>
                </c:pt>
                <c:pt idx="2">
                  <c:v>8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1</c:v>
                </c:pt>
                <c:pt idx="7">
                  <c:v>3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2</c:v>
                </c:pt>
                <c:pt idx="14">
                  <c:v>4</c:v>
                </c:pt>
                <c:pt idx="15">
                  <c:v>6</c:v>
                </c:pt>
                <c:pt idx="16">
                  <c:v>5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6</c:v>
                </c:pt>
                <c:pt idx="21">
                  <c:v>12</c:v>
                </c:pt>
                <c:pt idx="22">
                  <c:v>17</c:v>
                </c:pt>
                <c:pt idx="23">
                  <c:v>17</c:v>
                </c:pt>
                <c:pt idx="24">
                  <c:v>17</c:v>
                </c:pt>
                <c:pt idx="25">
                  <c:v>18</c:v>
                </c:pt>
                <c:pt idx="26">
                  <c:v>19</c:v>
                </c:pt>
                <c:pt idx="27">
                  <c:v>16</c:v>
                </c:pt>
                <c:pt idx="28">
                  <c:v>21</c:v>
                </c:pt>
                <c:pt idx="29">
                  <c:v>25</c:v>
                </c:pt>
                <c:pt idx="30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56-4488-A247-100EEEBF02D0}"/>
            </c:ext>
          </c:extLst>
        </c:ser>
        <c:ser>
          <c:idx val="11"/>
          <c:order val="4"/>
          <c:tx>
            <c:strRef>
              <c:f>DIC!$P$6</c:f>
              <c:strCache>
                <c:ptCount val="1"/>
                <c:pt idx="0">
                  <c:v>Propietarios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DIC!$B$10:$B$40</c:f>
              <c:numCache>
                <c:formatCode>dd</c:formatCode>
                <c:ptCount val="31"/>
                <c:pt idx="0">
                  <c:v>45261</c:v>
                </c:pt>
                <c:pt idx="1">
                  <c:v>45262</c:v>
                </c:pt>
                <c:pt idx="2">
                  <c:v>45263</c:v>
                </c:pt>
                <c:pt idx="3">
                  <c:v>45264</c:v>
                </c:pt>
                <c:pt idx="4">
                  <c:v>45265</c:v>
                </c:pt>
                <c:pt idx="5">
                  <c:v>45266</c:v>
                </c:pt>
                <c:pt idx="6">
                  <c:v>45267</c:v>
                </c:pt>
                <c:pt idx="7">
                  <c:v>45268</c:v>
                </c:pt>
                <c:pt idx="8">
                  <c:v>45269</c:v>
                </c:pt>
                <c:pt idx="9">
                  <c:v>45270</c:v>
                </c:pt>
                <c:pt idx="10">
                  <c:v>45271</c:v>
                </c:pt>
                <c:pt idx="11">
                  <c:v>45272</c:v>
                </c:pt>
                <c:pt idx="12">
                  <c:v>45273</c:v>
                </c:pt>
                <c:pt idx="13">
                  <c:v>45274</c:v>
                </c:pt>
                <c:pt idx="14">
                  <c:v>45275</c:v>
                </c:pt>
                <c:pt idx="15">
                  <c:v>45276</c:v>
                </c:pt>
                <c:pt idx="16">
                  <c:v>45277</c:v>
                </c:pt>
                <c:pt idx="17">
                  <c:v>45278</c:v>
                </c:pt>
                <c:pt idx="18">
                  <c:v>45279</c:v>
                </c:pt>
                <c:pt idx="19">
                  <c:v>45280</c:v>
                </c:pt>
                <c:pt idx="20">
                  <c:v>45281</c:v>
                </c:pt>
                <c:pt idx="21">
                  <c:v>45282</c:v>
                </c:pt>
                <c:pt idx="22">
                  <c:v>45283</c:v>
                </c:pt>
                <c:pt idx="23">
                  <c:v>45284</c:v>
                </c:pt>
                <c:pt idx="24">
                  <c:v>45285</c:v>
                </c:pt>
                <c:pt idx="25">
                  <c:v>45286</c:v>
                </c:pt>
                <c:pt idx="26">
                  <c:v>45287</c:v>
                </c:pt>
                <c:pt idx="27">
                  <c:v>45288</c:v>
                </c:pt>
                <c:pt idx="28">
                  <c:v>45289</c:v>
                </c:pt>
                <c:pt idx="29">
                  <c:v>45290</c:v>
                </c:pt>
                <c:pt idx="30">
                  <c:v>45291</c:v>
                </c:pt>
              </c:numCache>
            </c:numRef>
          </c:cat>
          <c:val>
            <c:numRef>
              <c:f>DIC!$P$10:$P$40</c:f>
              <c:numCache>
                <c:formatCode>0</c:formatCode>
                <c:ptCount val="31"/>
                <c:pt idx="0">
                  <c:v>28</c:v>
                </c:pt>
                <c:pt idx="1">
                  <c:v>25</c:v>
                </c:pt>
                <c:pt idx="2">
                  <c:v>19</c:v>
                </c:pt>
                <c:pt idx="3">
                  <c:v>12</c:v>
                </c:pt>
                <c:pt idx="4">
                  <c:v>10</c:v>
                </c:pt>
                <c:pt idx="5">
                  <c:v>12</c:v>
                </c:pt>
                <c:pt idx="6">
                  <c:v>11</c:v>
                </c:pt>
                <c:pt idx="7">
                  <c:v>12</c:v>
                </c:pt>
                <c:pt idx="8">
                  <c:v>17</c:v>
                </c:pt>
                <c:pt idx="9">
                  <c:v>15</c:v>
                </c:pt>
                <c:pt idx="10">
                  <c:v>14</c:v>
                </c:pt>
                <c:pt idx="11">
                  <c:v>15</c:v>
                </c:pt>
                <c:pt idx="12">
                  <c:v>23</c:v>
                </c:pt>
                <c:pt idx="13">
                  <c:v>23</c:v>
                </c:pt>
                <c:pt idx="14">
                  <c:v>26</c:v>
                </c:pt>
                <c:pt idx="15">
                  <c:v>27</c:v>
                </c:pt>
                <c:pt idx="16">
                  <c:v>24</c:v>
                </c:pt>
                <c:pt idx="17">
                  <c:v>23</c:v>
                </c:pt>
                <c:pt idx="18">
                  <c:v>24</c:v>
                </c:pt>
                <c:pt idx="19">
                  <c:v>31</c:v>
                </c:pt>
                <c:pt idx="20">
                  <c:v>41</c:v>
                </c:pt>
                <c:pt idx="21">
                  <c:v>51</c:v>
                </c:pt>
                <c:pt idx="22">
                  <c:v>56</c:v>
                </c:pt>
                <c:pt idx="23">
                  <c:v>60</c:v>
                </c:pt>
                <c:pt idx="24">
                  <c:v>63</c:v>
                </c:pt>
                <c:pt idx="25">
                  <c:v>69</c:v>
                </c:pt>
                <c:pt idx="26">
                  <c:v>77</c:v>
                </c:pt>
                <c:pt idx="27">
                  <c:v>82</c:v>
                </c:pt>
                <c:pt idx="28">
                  <c:v>95</c:v>
                </c:pt>
                <c:pt idx="29">
                  <c:v>96</c:v>
                </c:pt>
                <c:pt idx="30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56-4488-A247-100EEEBF0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1"/>
        <c:overlap val="100"/>
        <c:axId val="879604164"/>
        <c:axId val="665159465"/>
      </c:barChart>
      <c:dateAx>
        <c:axId val="290829792"/>
        <c:scaling>
          <c:orientation val="minMax"/>
        </c:scaling>
        <c:delete val="1"/>
        <c:axPos val="b"/>
        <c:numFmt formatCode="dd" sourceLinked="1"/>
        <c:majorTickMark val="none"/>
        <c:minorTickMark val="none"/>
        <c:tickLblPos val="nextTo"/>
        <c:crossAx val="290830352"/>
        <c:crosses val="autoZero"/>
        <c:auto val="1"/>
        <c:lblOffset val="100"/>
        <c:baseTimeUnit val="days"/>
      </c:dateAx>
      <c:valAx>
        <c:axId val="290830352"/>
        <c:scaling>
          <c:orientation val="minMax"/>
          <c:max val="450"/>
          <c:min val="0"/>
        </c:scaling>
        <c:delete val="0"/>
        <c:axPos val="l"/>
        <c:majorGridlines>
          <c:spPr>
            <a:ln w="158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defRPr>
            </a:pPr>
            <a:endParaRPr lang="es-US"/>
          </a:p>
        </c:txPr>
        <c:crossAx val="290829792"/>
        <c:crosses val="autoZero"/>
        <c:crossBetween val="between"/>
      </c:valAx>
      <c:dateAx>
        <c:axId val="879604164"/>
        <c:scaling>
          <c:orientation val="minMax"/>
        </c:scaling>
        <c:delete val="1"/>
        <c:axPos val="b"/>
        <c:numFmt formatCode="dd" sourceLinked="0"/>
        <c:majorTickMark val="none"/>
        <c:minorTickMark val="none"/>
        <c:tickLblPos val="nextTo"/>
        <c:crossAx val="665159465"/>
        <c:crosses val="autoZero"/>
        <c:auto val="1"/>
        <c:lblOffset val="100"/>
        <c:baseTimeUnit val="days"/>
      </c:dateAx>
      <c:valAx>
        <c:axId val="665159465"/>
        <c:scaling>
          <c:orientation val="minMax"/>
          <c:max val="450"/>
        </c:scaling>
        <c:delete val="1"/>
        <c:axPos val="r"/>
        <c:numFmt formatCode="0" sourceLinked="1"/>
        <c:majorTickMark val="none"/>
        <c:minorTickMark val="none"/>
        <c:tickLblPos val="nextTo"/>
        <c:crossAx val="879604164"/>
        <c:crosses val="max"/>
        <c:crossBetween val="between"/>
      </c:valAx>
      <c:dTable>
        <c:showHorzBorder val="1"/>
        <c:showVertBorder val="1"/>
        <c:showOutline val="1"/>
        <c:showKeys val="1"/>
        <c:spPr>
          <a:noFill/>
          <a:ln w="3175" cap="flat" cmpd="sng" algn="ctr">
            <a:solidFill>
              <a:schemeClr val="tx1">
                <a:lumMod val="50000"/>
                <a:lumOff val="50000"/>
                <a:alpha val="73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defRPr>
            </a:pPr>
            <a:endParaRPr lang="es-US"/>
          </a:p>
        </c:txPr>
      </c:dTable>
      <c:spPr>
        <a:noFill/>
        <a:ln>
          <a:noFill/>
        </a:ln>
        <a:effectLst/>
      </c:spPr>
    </c:plotArea>
    <c:plotVisOnly val="0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sz="1000">
          <a:latin typeface="Verdana" panose="020B0604030504040204" pitchFamily="34" charset="0"/>
          <a:ea typeface="Verdana" panose="020B0604030504040204" pitchFamily="34" charset="0"/>
          <a:cs typeface="Verdana" panose="020B0604030504040204" pitchFamily="34" charset="0"/>
        </a:defRPr>
      </a:pPr>
      <a:endParaRPr lang="es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image" Target="../media/image2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image" Target="../media/image2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image" Target="../media/image2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image" Target="../media/image2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image" Target="../media/image2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1337310</xdr:colOff>
      <xdr:row>0</xdr:row>
      <xdr:rowOff>10795</xdr:rowOff>
    </xdr:from>
    <xdr:to>
      <xdr:col>15</xdr:col>
      <xdr:colOff>1203325</xdr:colOff>
      <xdr:row>23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0.6826</cdr:x>
      <cdr:y>0.02428</cdr:y>
    </cdr:from>
    <cdr:to>
      <cdr:x>1</cdr:x>
      <cdr:y>0.13889</cdr:y>
    </cdr:to>
    <cdr:pic>
      <cdr:nvPicPr>
        <cdr:cNvPr id="2" name="Imagen 1">
          <a:extLst xmlns:a="http://schemas.openxmlformats.org/drawingml/2006/main">
            <a:ext uri="{FF2B5EF4-FFF2-40B4-BE49-F238E27FC236}">
              <a16:creationId xmlns:a16="http://schemas.microsoft.com/office/drawing/2014/main" id="{65FBB14F-6AE5-B605-F314-F824D24844AB}"/>
            </a:ext>
          </a:extLst>
        </cdr:cNvPr>
        <cdr:cNvPicPr/>
      </cdr:nvPicPr>
      <cdr:blipFill>
        <a:blip xmlns:a="http://schemas.openxmlformats.org/drawingml/2006/main" xmlns:r="http://schemas.openxmlformats.org/officeDocument/2006/relationships" r:embed="rId1"/>
        <a:srcRect xmlns:a="http://schemas.openxmlformats.org/drawingml/2006/main"/>
        <a:stretch xmlns:a="http://schemas.openxmlformats.org/drawingml/2006/main">
          <a:fillRect/>
        </a:stretch>
      </cdr:blipFill>
      <cdr:spPr>
        <a:xfrm xmlns:a="http://schemas.openxmlformats.org/drawingml/2006/main">
          <a:off x="6845935" y="115570"/>
          <a:ext cx="3183255" cy="545465"/>
        </a:xfrm>
        <a:prstGeom xmlns:a="http://schemas.openxmlformats.org/drawingml/2006/main" prst="rect">
          <a:avLst/>
        </a:prstGeom>
        <a:noFill xmlns:a="http://schemas.openxmlformats.org/drawingml/2006/main"/>
        <a:effectLst xmlns:a="http://schemas.openxmlformats.org/drawingml/2006/main">
          <a:glow rad="139700">
            <a:schemeClr val="bg1">
              <a:alpha val="40000"/>
            </a:schemeClr>
          </a:glow>
        </a:effectLst>
      </cdr:spPr>
    </cdr:pic>
  </cdr:relSizeAnchor>
  <cdr:relSizeAnchor xmlns:cdr="http://schemas.openxmlformats.org/drawingml/2006/chartDrawing">
    <cdr:from>
      <cdr:x>0.80309</cdr:x>
      <cdr:y>0.13289</cdr:y>
    </cdr:from>
    <cdr:to>
      <cdr:x>1</cdr:x>
      <cdr:y>0.59947</cdr:y>
    </cdr:to>
    <cdr:sp macro="" textlink="">
      <cdr:nvSpPr>
        <cdr:cNvPr id="3" name="Rectángulo 2"/>
        <cdr:cNvSpPr/>
      </cdr:nvSpPr>
      <cdr:spPr>
        <a:xfrm xmlns:a="http://schemas.openxmlformats.org/drawingml/2006/main">
          <a:off x="8054340" y="632460"/>
          <a:ext cx="1974850" cy="22205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r>
            <a:rPr lang="es-ES_tradnl" sz="2400" b="1"/>
            <a:t>Pronóstico </a:t>
          </a:r>
        </a:p>
        <a:p xmlns:a="http://schemas.openxmlformats.org/drawingml/2006/main">
          <a:pPr algn="ctr"/>
          <a:r>
            <a:rPr lang="es-ES_tradnl" sz="2400" b="1"/>
            <a:t>de Ocupación</a:t>
          </a:r>
        </a:p>
        <a:p xmlns:a="http://schemas.openxmlformats.org/drawingml/2006/main">
          <a:pPr algn="ctr"/>
          <a:endParaRPr lang="es-ES_tradnl" sz="1000" b="0"/>
        </a:p>
        <a:p xmlns:a="http://schemas.openxmlformats.org/drawingml/2006/main">
          <a:pPr algn="ctr"/>
          <a:r>
            <a:rPr lang="es-ES_tradnl" sz="1800" b="0"/>
            <a:t>Año</a:t>
          </a:r>
          <a:r>
            <a:rPr lang="es-ES_tradnl" sz="1800" b="0" baseline="0"/>
            <a:t> 2023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831215</xdr:colOff>
      <xdr:row>6</xdr:row>
      <xdr:rowOff>123825</xdr:rowOff>
    </xdr:from>
    <xdr:to>
      <xdr:col>31</xdr:col>
      <xdr:colOff>335280</xdr:colOff>
      <xdr:row>44</xdr:row>
      <xdr:rowOff>82550</xdr:rowOff>
    </xdr:to>
    <xdr:grpSp>
      <xdr:nvGrpSpPr>
        <xdr:cNvPr id="10" name="Grupo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pSpPr/>
      </xdr:nvGrpSpPr>
      <xdr:grpSpPr>
        <a:xfrm>
          <a:off x="6916632" y="1192742"/>
          <a:ext cx="6023398" cy="6319308"/>
          <a:chOff x="15880" y="1947"/>
          <a:chExt cx="9486" cy="10234"/>
        </a:xfrm>
      </xdr:grpSpPr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00000000-0008-0000-0400-000003000000}"/>
              </a:ext>
            </a:extLst>
          </xdr:cNvPr>
          <xdr:cNvSpPr/>
        </xdr:nvSpPr>
        <xdr:spPr>
          <a:xfrm>
            <a:off x="15880" y="1947"/>
            <a:ext cx="842" cy="10234"/>
          </a:xfrm>
          <a:prstGeom prst="rect">
            <a:avLst/>
          </a:prstGeom>
          <a:solidFill>
            <a:schemeClr val="bg1">
              <a:lumMod val="85000"/>
              <a:alpha val="71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/>
          <a:lstStyle/>
          <a:p>
            <a:pPr algn="l"/>
            <a:endParaRPr lang="es-MX" altLang="en-US" sz="1100"/>
          </a:p>
        </xdr:txBody>
      </xdr:sp>
      <xdr:sp macro="" textlink="">
        <xdr:nvSpPr>
          <xdr:cNvPr id="4" name="Rectángulo 3">
            <a:extLst>
              <a:ext uri="{FF2B5EF4-FFF2-40B4-BE49-F238E27FC236}">
                <a16:creationId xmlns:a16="http://schemas.microsoft.com/office/drawing/2014/main" id="{00000000-0008-0000-0400-000004000000}"/>
              </a:ext>
            </a:extLst>
          </xdr:cNvPr>
          <xdr:cNvSpPr/>
        </xdr:nvSpPr>
        <xdr:spPr>
          <a:xfrm>
            <a:off x="18764" y="1947"/>
            <a:ext cx="837" cy="10234"/>
          </a:xfrm>
          <a:prstGeom prst="rect">
            <a:avLst/>
          </a:prstGeom>
          <a:solidFill>
            <a:schemeClr val="bg1">
              <a:lumMod val="85000"/>
              <a:alpha val="71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/>
          <a:lstStyle>
            <a:defPPr>
              <a:defRPr lang="es-MX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altLang="en-US" sz="1100"/>
          </a:p>
        </xdr:txBody>
      </xdr:sp>
      <xdr:sp macro="" textlink="">
        <xdr:nvSpPr>
          <xdr:cNvPr id="8" name="Rectángulo 7">
            <a:extLst>
              <a:ext uri="{FF2B5EF4-FFF2-40B4-BE49-F238E27FC236}">
                <a16:creationId xmlns:a16="http://schemas.microsoft.com/office/drawing/2014/main" id="{00000000-0008-0000-0400-000008000000}"/>
              </a:ext>
            </a:extLst>
          </xdr:cNvPr>
          <xdr:cNvSpPr/>
        </xdr:nvSpPr>
        <xdr:spPr>
          <a:xfrm>
            <a:off x="21627" y="1947"/>
            <a:ext cx="840" cy="10234"/>
          </a:xfrm>
          <a:prstGeom prst="rect">
            <a:avLst/>
          </a:prstGeom>
          <a:solidFill>
            <a:schemeClr val="bg1">
              <a:lumMod val="85000"/>
              <a:alpha val="71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/>
          <a:lstStyle>
            <a:defPPr>
              <a:defRPr lang="es-MX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altLang="en-US" sz="1100"/>
          </a:p>
        </xdr:txBody>
      </xdr:sp>
      <xdr:sp macro="" textlink="">
        <xdr:nvSpPr>
          <xdr:cNvPr id="9" name="Rectángulo 8">
            <a:extLst>
              <a:ext uri="{FF2B5EF4-FFF2-40B4-BE49-F238E27FC236}">
                <a16:creationId xmlns:a16="http://schemas.microsoft.com/office/drawing/2014/main" id="{00000000-0008-0000-0400-000009000000}"/>
              </a:ext>
            </a:extLst>
          </xdr:cNvPr>
          <xdr:cNvSpPr/>
        </xdr:nvSpPr>
        <xdr:spPr>
          <a:xfrm>
            <a:off x="24526" y="1947"/>
            <a:ext cx="840" cy="10234"/>
          </a:xfrm>
          <a:prstGeom prst="rect">
            <a:avLst/>
          </a:prstGeom>
          <a:solidFill>
            <a:schemeClr val="bg1">
              <a:lumMod val="85000"/>
              <a:alpha val="71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/>
          <a:lstStyle>
            <a:defPPr>
              <a:defRPr lang="es-MX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altLang="en-US" sz="1100"/>
          </a:p>
        </xdr:txBody>
      </xdr:sp>
    </xdr:grpSp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34290</xdr:colOff>
      <xdr:row>5</xdr:row>
      <xdr:rowOff>23292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03" b="17425"/>
        <a:stretch>
          <a:fillRect/>
        </a:stretch>
      </xdr:blipFill>
      <xdr:spPr>
        <a:xfrm>
          <a:off x="0" y="0"/>
          <a:ext cx="1701165" cy="937260"/>
        </a:xfrm>
        <a:prstGeom prst="rect">
          <a:avLst/>
        </a:prstGeom>
      </xdr:spPr>
    </xdr:pic>
    <xdr:clientData/>
  </xdr:twoCellAnchor>
  <xdr:twoCellAnchor editAs="oneCell">
    <xdr:from>
      <xdr:col>29</xdr:col>
      <xdr:colOff>485140</xdr:colOff>
      <xdr:row>1</xdr:row>
      <xdr:rowOff>198755</xdr:rowOff>
    </xdr:from>
    <xdr:to>
      <xdr:col>31</xdr:col>
      <xdr:colOff>589915</xdr:colOff>
      <xdr:row>5</xdr:row>
      <xdr:rowOff>165100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03" b="17425"/>
        <a:stretch>
          <a:fillRect/>
        </a:stretch>
      </xdr:blipFill>
      <xdr:spPr>
        <a:xfrm>
          <a:off x="11227435" y="198755"/>
          <a:ext cx="1971675" cy="880745"/>
        </a:xfrm>
        <a:prstGeom prst="rect">
          <a:avLst/>
        </a:prstGeom>
      </xdr:spPr>
    </xdr:pic>
    <xdr:clientData/>
  </xdr:twoCellAnchor>
  <xdr:twoCellAnchor>
    <xdr:from>
      <xdr:col>22</xdr:col>
      <xdr:colOff>12065</xdr:colOff>
      <xdr:row>5</xdr:row>
      <xdr:rowOff>124460</xdr:rowOff>
    </xdr:from>
    <xdr:to>
      <xdr:col>31</xdr:col>
      <xdr:colOff>875030</xdr:colOff>
      <xdr:row>47</xdr:row>
      <xdr:rowOff>46990</xdr:rowOff>
    </xdr:to>
    <xdr:graphicFrame macro="">
      <xdr:nvGraphicFramePr>
        <xdr:cNvPr id="5" name="Gráfico 1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27</xdr:col>
      <xdr:colOff>133350</xdr:colOff>
      <xdr:row>6</xdr:row>
      <xdr:rowOff>136525</xdr:rowOff>
    </xdr:from>
    <xdr:ext cx="437515" cy="212090"/>
    <xdr:sp macro="" textlink="">
      <xdr:nvSpPr>
        <xdr:cNvPr id="11" name="Cuadro de texto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 txBox="1"/>
      </xdr:nvSpPr>
      <xdr:spPr>
        <a:xfrm>
          <a:off x="9008745" y="1222375"/>
          <a:ext cx="437515" cy="212090"/>
        </a:xfrm>
        <a:prstGeom prst="roundRect">
          <a:avLst>
            <a:gd name="adj" fmla="val 50000"/>
          </a:avLst>
        </a:prstGeom>
        <a:gradFill>
          <a:gsLst>
            <a:gs pos="0">
              <a:srgbClr val="007BD3"/>
            </a:gs>
            <a:gs pos="100000">
              <a:srgbClr val="034373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ctr" anchorCtr="0"/>
        <a:lstStyle/>
        <a:p>
          <a:pPr algn="ctr"/>
          <a:r>
            <a:rPr lang="es-MX" altLang="en-US" sz="1000">
              <a:solidFill>
                <a:schemeClr val="bg1"/>
              </a:solidFill>
            </a:rPr>
            <a:t>MLK</a:t>
          </a:r>
        </a:p>
      </xdr:txBody>
    </xdr:sp>
    <xdr:clientData/>
  </xdr:oneCellAnchor>
  <xdr:oneCellAnchor>
    <xdr:from>
      <xdr:col>26</xdr:col>
      <xdr:colOff>633095</xdr:colOff>
      <xdr:row>8</xdr:row>
      <xdr:rowOff>69850</xdr:rowOff>
    </xdr:from>
    <xdr:ext cx="692150" cy="210820"/>
    <xdr:sp macro="" textlink="">
      <xdr:nvSpPr>
        <xdr:cNvPr id="12" name="Cuadro de texto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/>
      </xdr:nvSpPr>
      <xdr:spPr>
        <a:xfrm>
          <a:off x="8575040" y="1479550"/>
          <a:ext cx="692150" cy="210820"/>
        </a:xfrm>
        <a:prstGeom prst="roundRect">
          <a:avLst>
            <a:gd name="adj" fmla="val 50000"/>
          </a:avLst>
        </a:prstGeom>
        <a:gradFill>
          <a:gsLst>
            <a:gs pos="0">
              <a:srgbClr val="14CD68"/>
            </a:gs>
            <a:gs pos="100000">
              <a:srgbClr val="0B6E38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altLang="en-US" sz="1000">
              <a:solidFill>
                <a:schemeClr val="bg1"/>
              </a:solidFill>
            </a:rPr>
            <a:t>January Jam</a:t>
          </a:r>
        </a:p>
      </xdr:txBody>
    </xdr:sp>
    <xdr:clientData/>
  </xdr:one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</cdr:x>
      <cdr:y>0</cdr:y>
    </cdr:to>
    <cdr:sp macro="" textlink="">
      <cdr:nvSpPr>
        <cdr:cNvPr id="2" name="Proceso 1"/>
        <cdr:cNvSpPr/>
      </cdr:nvSpPr>
      <cdr:spPr>
        <a:xfrm xmlns:a="http://schemas.openxmlformats.org/drawingml/2006/main">
          <a:off x="0" y="0"/>
          <a:ext cx="0" cy="0"/>
        </a:xfrm>
        <a:prstGeom xmlns:a="http://schemas.openxmlformats.org/drawingml/2006/main" prst="flowChartProcess">
          <a:avLst/>
        </a:prstGeom>
        <a:solidFill xmlns:a="http://schemas.openxmlformats.org/drawingml/2006/main">
          <a:schemeClr val="bg1">
            <a:lumMod val="75000"/>
            <a:alpha val="22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_tradnl" sz="1000">
            <a:latin typeface="Verdana" panose="020B0604030504040204" pitchFamily="34" charset="0"/>
            <a:ea typeface="Verdana" panose="020B0604030504040204" pitchFamily="34" charset="0"/>
            <a:cs typeface="Verdana" panose="020B0604030504040204" pitchFamily="34" charset="0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139700</xdr:colOff>
      <xdr:row>6</xdr:row>
      <xdr:rowOff>151765</xdr:rowOff>
    </xdr:from>
    <xdr:to>
      <xdr:col>31</xdr:col>
      <xdr:colOff>264795</xdr:colOff>
      <xdr:row>41</xdr:row>
      <xdr:rowOff>113030</xdr:rowOff>
    </xdr:to>
    <xdr:grpSp>
      <xdr:nvGrpSpPr>
        <xdr:cNvPr id="14" name="Grupo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pSpPr/>
      </xdr:nvGrpSpPr>
      <xdr:grpSpPr>
        <a:xfrm>
          <a:off x="6225117" y="1220682"/>
          <a:ext cx="6644428" cy="5845598"/>
          <a:chOff x="14654" y="1925"/>
          <a:chExt cx="9468" cy="9732"/>
        </a:xfrm>
      </xdr:grpSpPr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00000000-0008-0000-0500-000003000000}"/>
              </a:ext>
            </a:extLst>
          </xdr:cNvPr>
          <xdr:cNvSpPr/>
        </xdr:nvSpPr>
        <xdr:spPr>
          <a:xfrm>
            <a:off x="14654" y="1925"/>
            <a:ext cx="839" cy="9733"/>
          </a:xfrm>
          <a:prstGeom prst="rect">
            <a:avLst/>
          </a:prstGeom>
          <a:solidFill>
            <a:schemeClr val="bg1">
              <a:lumMod val="85000"/>
              <a:alpha val="71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/>
          <a:lstStyle>
            <a:defPPr>
              <a:defRPr lang="es-MX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altLang="en-US" sz="1100"/>
          </a:p>
        </xdr:txBody>
      </xdr:sp>
      <xdr:sp macro="" textlink="">
        <xdr:nvSpPr>
          <xdr:cNvPr id="4" name="Rectángulo 3">
            <a:extLst>
              <a:ext uri="{FF2B5EF4-FFF2-40B4-BE49-F238E27FC236}">
                <a16:creationId xmlns:a16="http://schemas.microsoft.com/office/drawing/2014/main" id="{00000000-0008-0000-0500-000004000000}"/>
              </a:ext>
            </a:extLst>
          </xdr:cNvPr>
          <xdr:cNvSpPr/>
        </xdr:nvSpPr>
        <xdr:spPr>
          <a:xfrm>
            <a:off x="17556" y="1925"/>
            <a:ext cx="834" cy="9733"/>
          </a:xfrm>
          <a:prstGeom prst="rect">
            <a:avLst/>
          </a:prstGeom>
          <a:solidFill>
            <a:schemeClr val="bg1">
              <a:lumMod val="85000"/>
              <a:alpha val="71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/>
          <a:lstStyle>
            <a:defPPr>
              <a:defRPr lang="es-MX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altLang="en-US" sz="1100"/>
          </a:p>
        </xdr:txBody>
      </xdr:sp>
      <xdr:sp macro="" textlink="">
        <xdr:nvSpPr>
          <xdr:cNvPr id="5" name="Rectángulo 4">
            <a:extLst>
              <a:ext uri="{FF2B5EF4-FFF2-40B4-BE49-F238E27FC236}">
                <a16:creationId xmlns:a16="http://schemas.microsoft.com/office/drawing/2014/main" id="{00000000-0008-0000-0500-000005000000}"/>
              </a:ext>
            </a:extLst>
          </xdr:cNvPr>
          <xdr:cNvSpPr/>
        </xdr:nvSpPr>
        <xdr:spPr>
          <a:xfrm>
            <a:off x="20424" y="1925"/>
            <a:ext cx="838" cy="9733"/>
          </a:xfrm>
          <a:prstGeom prst="rect">
            <a:avLst/>
          </a:prstGeom>
          <a:solidFill>
            <a:schemeClr val="bg1">
              <a:lumMod val="85000"/>
              <a:alpha val="71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/>
          <a:lstStyle>
            <a:defPPr>
              <a:defRPr lang="es-MX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altLang="en-US" sz="1100"/>
          </a:p>
        </xdr:txBody>
      </xdr:sp>
      <xdr:sp macro="" textlink="">
        <xdr:nvSpPr>
          <xdr:cNvPr id="6" name="Rectángulo 5">
            <a:extLst>
              <a:ext uri="{FF2B5EF4-FFF2-40B4-BE49-F238E27FC236}">
                <a16:creationId xmlns:a16="http://schemas.microsoft.com/office/drawing/2014/main" id="{00000000-0008-0000-0500-000006000000}"/>
              </a:ext>
            </a:extLst>
          </xdr:cNvPr>
          <xdr:cNvSpPr/>
        </xdr:nvSpPr>
        <xdr:spPr>
          <a:xfrm>
            <a:off x="23292" y="1925"/>
            <a:ext cx="830" cy="9733"/>
          </a:xfrm>
          <a:prstGeom prst="rect">
            <a:avLst/>
          </a:prstGeom>
          <a:solidFill>
            <a:schemeClr val="bg1">
              <a:lumMod val="85000"/>
              <a:alpha val="71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/>
          <a:lstStyle>
            <a:defPPr>
              <a:defRPr lang="es-MX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altLang="en-US" sz="1100"/>
          </a:p>
        </xdr:txBody>
      </xdr:sp>
      <xdr:sp macro="" textlink="">
        <xdr:nvSpPr>
          <xdr:cNvPr id="12" name="Rectángulo 11">
            <a:extLst>
              <a:ext uri="{FF2B5EF4-FFF2-40B4-BE49-F238E27FC236}">
                <a16:creationId xmlns:a16="http://schemas.microsoft.com/office/drawing/2014/main" id="{00000000-0008-0000-0500-00000C000000}"/>
              </a:ext>
            </a:extLst>
          </xdr:cNvPr>
          <xdr:cNvSpPr/>
        </xdr:nvSpPr>
        <xdr:spPr>
          <a:xfrm>
            <a:off x="15503" y="1925"/>
            <a:ext cx="387" cy="9733"/>
          </a:xfrm>
          <a:prstGeom prst="rect">
            <a:avLst/>
          </a:prstGeom>
          <a:solidFill>
            <a:schemeClr val="tx1">
              <a:lumMod val="50000"/>
              <a:lumOff val="50000"/>
              <a:alpha val="63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/>
          <a:lstStyle>
            <a:defPPr>
              <a:defRPr lang="es-MX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altLang="en-US" sz="1100"/>
          </a:p>
        </xdr:txBody>
      </xdr:sp>
    </xdr:grpSp>
    <xdr:clientData/>
  </xdr:twoCellAnchor>
  <xdr:twoCellAnchor editAs="oneCell">
    <xdr:from>
      <xdr:col>0</xdr:col>
      <xdr:colOff>635</xdr:colOff>
      <xdr:row>1</xdr:row>
      <xdr:rowOff>635</xdr:rowOff>
    </xdr:from>
    <xdr:to>
      <xdr:col>6</xdr:col>
      <xdr:colOff>34925</xdr:colOff>
      <xdr:row>5</xdr:row>
      <xdr:rowOff>23495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03" b="17425"/>
        <a:stretch>
          <a:fillRect/>
        </a:stretch>
      </xdr:blipFill>
      <xdr:spPr>
        <a:xfrm>
          <a:off x="635" y="635"/>
          <a:ext cx="1701165" cy="937260"/>
        </a:xfrm>
        <a:prstGeom prst="rect">
          <a:avLst/>
        </a:prstGeom>
      </xdr:spPr>
    </xdr:pic>
    <xdr:clientData/>
  </xdr:twoCellAnchor>
  <xdr:twoCellAnchor editAs="oneCell">
    <xdr:from>
      <xdr:col>29</xdr:col>
      <xdr:colOff>485140</xdr:colOff>
      <xdr:row>1</xdr:row>
      <xdr:rowOff>198755</xdr:rowOff>
    </xdr:from>
    <xdr:to>
      <xdr:col>31</xdr:col>
      <xdr:colOff>589915</xdr:colOff>
      <xdr:row>5</xdr:row>
      <xdr:rowOff>165100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03" b="17425"/>
        <a:stretch>
          <a:fillRect/>
        </a:stretch>
      </xdr:blipFill>
      <xdr:spPr>
        <a:xfrm>
          <a:off x="11227435" y="198755"/>
          <a:ext cx="1971675" cy="880745"/>
        </a:xfrm>
        <a:prstGeom prst="rect">
          <a:avLst/>
        </a:prstGeom>
      </xdr:spPr>
    </xdr:pic>
    <xdr:clientData/>
  </xdr:twoCellAnchor>
  <xdr:twoCellAnchor>
    <xdr:from>
      <xdr:col>22</xdr:col>
      <xdr:colOff>12065</xdr:colOff>
      <xdr:row>5</xdr:row>
      <xdr:rowOff>156210</xdr:rowOff>
    </xdr:from>
    <xdr:to>
      <xdr:col>31</xdr:col>
      <xdr:colOff>875030</xdr:colOff>
      <xdr:row>44</xdr:row>
      <xdr:rowOff>78740</xdr:rowOff>
    </xdr:to>
    <xdr:graphicFrame macro="">
      <xdr:nvGraphicFramePr>
        <xdr:cNvPr id="9" name="Gráfico 1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24</xdr:col>
      <xdr:colOff>508000</xdr:colOff>
      <xdr:row>6</xdr:row>
      <xdr:rowOff>150495</xdr:rowOff>
    </xdr:from>
    <xdr:ext cx="756920" cy="189230"/>
    <xdr:sp macro="" textlink="">
      <xdr:nvSpPr>
        <xdr:cNvPr id="10" name="Cuadro de texto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/>
      </xdr:nvSpPr>
      <xdr:spPr>
        <a:xfrm>
          <a:off x="6583045" y="1236345"/>
          <a:ext cx="756920" cy="189230"/>
        </a:xfrm>
        <a:prstGeom prst="roundRect">
          <a:avLst>
            <a:gd name="adj" fmla="val 50000"/>
          </a:avLst>
        </a:prstGeom>
        <a:solidFill>
          <a:schemeClr val="accent3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altLang="en-US" sz="1000">
              <a:solidFill>
                <a:schemeClr val="bg1"/>
              </a:solidFill>
            </a:rPr>
            <a:t>Constitución</a:t>
          </a:r>
        </a:p>
      </xdr:txBody>
    </xdr:sp>
    <xdr:clientData/>
  </xdr:oneCellAnchor>
  <xdr:oneCellAnchor>
    <xdr:from>
      <xdr:col>27</xdr:col>
      <xdr:colOff>303530</xdr:colOff>
      <xdr:row>6</xdr:row>
      <xdr:rowOff>140335</xdr:rowOff>
    </xdr:from>
    <xdr:ext cx="690880" cy="189230"/>
    <xdr:sp macro="" textlink="">
      <xdr:nvSpPr>
        <xdr:cNvPr id="11" name="Cuadro de texto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/>
      </xdr:nvSpPr>
      <xdr:spPr>
        <a:xfrm>
          <a:off x="9178925" y="1226185"/>
          <a:ext cx="690880" cy="189230"/>
        </a:xfrm>
        <a:prstGeom prst="roundRect">
          <a:avLst>
            <a:gd name="adj" fmla="val 50000"/>
          </a:avLst>
        </a:prstGeom>
        <a:gradFill>
          <a:gsLst>
            <a:gs pos="0">
              <a:srgbClr val="E30000"/>
            </a:gs>
            <a:gs pos="100000">
              <a:srgbClr val="760303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altLang="en-US" sz="1000">
              <a:solidFill>
                <a:schemeClr val="bg1"/>
              </a:solidFill>
            </a:rPr>
            <a:t>San Valentin</a:t>
          </a:r>
        </a:p>
      </xdr:txBody>
    </xdr:sp>
    <xdr:clientData/>
  </xdr:oneCellAnchor>
  <xdr:oneCellAnchor>
    <xdr:from>
      <xdr:col>28</xdr:col>
      <xdr:colOff>405130</xdr:colOff>
      <xdr:row>6</xdr:row>
      <xdr:rowOff>140335</xdr:rowOff>
    </xdr:from>
    <xdr:ext cx="949960" cy="189230"/>
    <xdr:sp macro="" textlink="">
      <xdr:nvSpPr>
        <xdr:cNvPr id="16" name="Cuadro de texto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 txBox="1"/>
      </xdr:nvSpPr>
      <xdr:spPr>
        <a:xfrm>
          <a:off x="10213975" y="1226185"/>
          <a:ext cx="949960" cy="189230"/>
        </a:xfrm>
        <a:prstGeom prst="roundRect">
          <a:avLst>
            <a:gd name="adj" fmla="val 50000"/>
          </a:avLst>
        </a:prstGeom>
        <a:gradFill>
          <a:gsLst>
            <a:gs pos="0">
              <a:srgbClr val="007BD3"/>
            </a:gs>
            <a:gs pos="100000">
              <a:srgbClr val="034373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altLang="en-US" sz="1000">
              <a:solidFill>
                <a:schemeClr val="bg1"/>
              </a:solidFill>
            </a:rPr>
            <a:t>President’s Day</a:t>
          </a:r>
        </a:p>
      </xdr:txBody>
    </xdr:sp>
    <xdr:clientData/>
  </xdr:one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</cdr:x>
      <cdr:y>0</cdr:y>
    </cdr:to>
    <cdr:sp macro="" textlink="">
      <cdr:nvSpPr>
        <cdr:cNvPr id="2" name="Proceso 1"/>
        <cdr:cNvSpPr/>
      </cdr:nvSpPr>
      <cdr:spPr>
        <a:xfrm xmlns:a="http://schemas.openxmlformats.org/drawingml/2006/main">
          <a:off x="0" y="0"/>
          <a:ext cx="0" cy="0"/>
        </a:xfrm>
        <a:prstGeom xmlns:a="http://schemas.openxmlformats.org/drawingml/2006/main" prst="flowChartProcess">
          <a:avLst/>
        </a:prstGeom>
        <a:solidFill xmlns:a="http://schemas.openxmlformats.org/drawingml/2006/main">
          <a:schemeClr val="bg1">
            <a:lumMod val="75000"/>
            <a:alpha val="22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_tradnl" altLang="en-US" sz="1000">
            <a:latin typeface="Verdana" panose="020B0604030504040204" pitchFamily="34" charset="0"/>
            <a:ea typeface="Verdana" panose="020B0604030504040204" pitchFamily="34" charset="0"/>
            <a:cs typeface="Verdana" panose="020B0604030504040204" pitchFamily="34" charset="0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52705</xdr:colOff>
      <xdr:row>6</xdr:row>
      <xdr:rowOff>141605</xdr:rowOff>
    </xdr:from>
    <xdr:to>
      <xdr:col>30</xdr:col>
      <xdr:colOff>476250</xdr:colOff>
      <xdr:row>44</xdr:row>
      <xdr:rowOff>109220</xdr:rowOff>
    </xdr:to>
    <xdr:grpSp>
      <xdr:nvGrpSpPr>
        <xdr:cNvPr id="14" name="Grupo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GrpSpPr/>
      </xdr:nvGrpSpPr>
      <xdr:grpSpPr>
        <a:xfrm>
          <a:off x="6138122" y="1210522"/>
          <a:ext cx="6011545" cy="6328198"/>
          <a:chOff x="14652" y="1925"/>
          <a:chExt cx="9467" cy="9732"/>
        </a:xfrm>
      </xdr:grpSpPr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00000000-0008-0000-0600-000003000000}"/>
              </a:ext>
            </a:extLst>
          </xdr:cNvPr>
          <xdr:cNvSpPr/>
        </xdr:nvSpPr>
        <xdr:spPr>
          <a:xfrm>
            <a:off x="14652" y="1925"/>
            <a:ext cx="839" cy="9733"/>
          </a:xfrm>
          <a:prstGeom prst="rect">
            <a:avLst/>
          </a:prstGeom>
          <a:solidFill>
            <a:schemeClr val="bg1">
              <a:lumMod val="85000"/>
              <a:alpha val="71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/>
          <a:lstStyle>
            <a:defPPr>
              <a:defRPr lang="es-MX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altLang="en-US" sz="1100"/>
          </a:p>
        </xdr:txBody>
      </xdr:sp>
      <xdr:sp macro="" textlink="">
        <xdr:nvSpPr>
          <xdr:cNvPr id="4" name="Rectángulo 3">
            <a:extLst>
              <a:ext uri="{FF2B5EF4-FFF2-40B4-BE49-F238E27FC236}">
                <a16:creationId xmlns:a16="http://schemas.microsoft.com/office/drawing/2014/main" id="{00000000-0008-0000-0600-000004000000}"/>
              </a:ext>
            </a:extLst>
          </xdr:cNvPr>
          <xdr:cNvSpPr/>
        </xdr:nvSpPr>
        <xdr:spPr>
          <a:xfrm>
            <a:off x="17555" y="1925"/>
            <a:ext cx="834" cy="9733"/>
          </a:xfrm>
          <a:prstGeom prst="rect">
            <a:avLst/>
          </a:prstGeom>
          <a:solidFill>
            <a:schemeClr val="bg1">
              <a:lumMod val="85000"/>
              <a:alpha val="71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/>
          <a:lstStyle>
            <a:defPPr>
              <a:defRPr lang="es-MX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altLang="en-US" sz="1100"/>
          </a:p>
        </xdr:txBody>
      </xdr:sp>
      <xdr:sp macro="" textlink="">
        <xdr:nvSpPr>
          <xdr:cNvPr id="5" name="Rectángulo 4">
            <a:extLst>
              <a:ext uri="{FF2B5EF4-FFF2-40B4-BE49-F238E27FC236}">
                <a16:creationId xmlns:a16="http://schemas.microsoft.com/office/drawing/2014/main" id="{00000000-0008-0000-0600-000005000000}"/>
              </a:ext>
            </a:extLst>
          </xdr:cNvPr>
          <xdr:cNvSpPr/>
        </xdr:nvSpPr>
        <xdr:spPr>
          <a:xfrm>
            <a:off x="20422" y="1925"/>
            <a:ext cx="839" cy="9733"/>
          </a:xfrm>
          <a:prstGeom prst="rect">
            <a:avLst/>
          </a:prstGeom>
          <a:solidFill>
            <a:schemeClr val="bg1">
              <a:lumMod val="85000"/>
              <a:alpha val="71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/>
          <a:lstStyle>
            <a:defPPr>
              <a:defRPr lang="es-MX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altLang="en-US" sz="1100"/>
          </a:p>
        </xdr:txBody>
      </xdr:sp>
      <xdr:sp macro="" textlink="">
        <xdr:nvSpPr>
          <xdr:cNvPr id="6" name="Rectángulo 5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SpPr/>
        </xdr:nvSpPr>
        <xdr:spPr>
          <a:xfrm>
            <a:off x="23291" y="1925"/>
            <a:ext cx="829" cy="9733"/>
          </a:xfrm>
          <a:prstGeom prst="rect">
            <a:avLst/>
          </a:prstGeom>
          <a:solidFill>
            <a:schemeClr val="bg1">
              <a:lumMod val="85000"/>
              <a:alpha val="71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/>
          <a:lstStyle>
            <a:defPPr>
              <a:defRPr lang="es-MX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altLang="en-US" sz="1100"/>
          </a:p>
        </xdr:txBody>
      </xdr:sp>
    </xdr:grpSp>
    <xdr:clientData/>
  </xdr:twoCellAnchor>
  <xdr:twoCellAnchor>
    <xdr:from>
      <xdr:col>28</xdr:col>
      <xdr:colOff>531495</xdr:colOff>
      <xdr:row>7</xdr:row>
      <xdr:rowOff>67310</xdr:rowOff>
    </xdr:from>
    <xdr:to>
      <xdr:col>28</xdr:col>
      <xdr:colOff>777240</xdr:colOff>
      <xdr:row>45</xdr:row>
      <xdr:rowOff>35560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10340340" y="1315085"/>
          <a:ext cx="245745" cy="6292850"/>
        </a:xfrm>
        <a:prstGeom prst="rect">
          <a:avLst/>
        </a:prstGeom>
        <a:solidFill>
          <a:schemeClr val="tx1">
            <a:lumMod val="50000"/>
            <a:lumOff val="50000"/>
            <a:alpha val="63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/>
        <a:lstStyle>
          <a:defPPr>
            <a:defRPr lang="es-MX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s-MX" altLang="en-US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34290</xdr:colOff>
      <xdr:row>5</xdr:row>
      <xdr:rowOff>22860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03" b="17425"/>
        <a:stretch>
          <a:fillRect/>
        </a:stretch>
      </xdr:blipFill>
      <xdr:spPr>
        <a:xfrm>
          <a:off x="0" y="0"/>
          <a:ext cx="1701165" cy="937260"/>
        </a:xfrm>
        <a:prstGeom prst="rect">
          <a:avLst/>
        </a:prstGeom>
      </xdr:spPr>
    </xdr:pic>
    <xdr:clientData/>
  </xdr:twoCellAnchor>
  <xdr:twoCellAnchor editAs="oneCell">
    <xdr:from>
      <xdr:col>29</xdr:col>
      <xdr:colOff>485140</xdr:colOff>
      <xdr:row>1</xdr:row>
      <xdr:rowOff>198755</xdr:rowOff>
    </xdr:from>
    <xdr:to>
      <xdr:col>31</xdr:col>
      <xdr:colOff>589915</xdr:colOff>
      <xdr:row>5</xdr:row>
      <xdr:rowOff>165100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03" b="17425"/>
        <a:stretch>
          <a:fillRect/>
        </a:stretch>
      </xdr:blipFill>
      <xdr:spPr>
        <a:xfrm>
          <a:off x="11227435" y="198755"/>
          <a:ext cx="1971675" cy="880745"/>
        </a:xfrm>
        <a:prstGeom prst="rect">
          <a:avLst/>
        </a:prstGeom>
      </xdr:spPr>
    </xdr:pic>
    <xdr:clientData/>
  </xdr:twoCellAnchor>
  <xdr:twoCellAnchor>
    <xdr:from>
      <xdr:col>22</xdr:col>
      <xdr:colOff>12065</xdr:colOff>
      <xdr:row>5</xdr:row>
      <xdr:rowOff>156210</xdr:rowOff>
    </xdr:from>
    <xdr:to>
      <xdr:col>31</xdr:col>
      <xdr:colOff>875030</xdr:colOff>
      <xdr:row>47</xdr:row>
      <xdr:rowOff>78740</xdr:rowOff>
    </xdr:to>
    <xdr:graphicFrame macro="">
      <xdr:nvGraphicFramePr>
        <xdr:cNvPr id="10" name="Gráfico 1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24</xdr:col>
      <xdr:colOff>319405</xdr:colOff>
      <xdr:row>6</xdr:row>
      <xdr:rowOff>55880</xdr:rowOff>
    </xdr:from>
    <xdr:ext cx="5760720" cy="190500"/>
    <xdr:sp macro="" textlink="">
      <xdr:nvSpPr>
        <xdr:cNvPr id="11" name="Cuadro de texto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 txBox="1"/>
      </xdr:nvSpPr>
      <xdr:spPr>
        <a:xfrm>
          <a:off x="6394450" y="1141730"/>
          <a:ext cx="5760720" cy="190500"/>
        </a:xfrm>
        <a:prstGeom prst="roundRect">
          <a:avLst>
            <a:gd name="adj" fmla="val 50000"/>
          </a:avLst>
        </a:prstGeom>
        <a:gradFill>
          <a:gsLst>
            <a:gs pos="0">
              <a:srgbClr val="9EE256"/>
            </a:gs>
            <a:gs pos="100000">
              <a:srgbClr val="52762D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altLang="en-US" sz="1000">
              <a:solidFill>
                <a:schemeClr val="bg1"/>
              </a:solidFill>
            </a:rPr>
            <a:t>Spring Break</a:t>
          </a:r>
        </a:p>
      </xdr:txBody>
    </xdr:sp>
    <xdr:clientData/>
  </xdr:oneCellAnchor>
  <xdr:oneCellAnchor>
    <xdr:from>
      <xdr:col>28</xdr:col>
      <xdr:colOff>268605</xdr:colOff>
      <xdr:row>7</xdr:row>
      <xdr:rowOff>87630</xdr:rowOff>
    </xdr:from>
    <xdr:ext cx="758825" cy="189865"/>
    <xdr:sp macro="" textlink="">
      <xdr:nvSpPr>
        <xdr:cNvPr id="13" name="Cuadro de texto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 txBox="1"/>
      </xdr:nvSpPr>
      <xdr:spPr>
        <a:xfrm>
          <a:off x="10077450" y="1335405"/>
          <a:ext cx="758825" cy="189865"/>
        </a:xfrm>
        <a:prstGeom prst="roundRect">
          <a:avLst>
            <a:gd name="adj" fmla="val 50000"/>
          </a:avLst>
        </a:prstGeom>
        <a:solidFill>
          <a:schemeClr val="accent3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altLang="en-US" sz="1000">
              <a:solidFill>
                <a:schemeClr val="bg1"/>
              </a:solidFill>
            </a:rPr>
            <a:t>Benito Juarez</a:t>
          </a:r>
        </a:p>
      </xdr:txBody>
    </xdr:sp>
    <xdr:clientData/>
  </xdr:one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</cdr:x>
      <cdr:y>0</cdr:y>
    </cdr:to>
    <cdr:sp macro="" textlink="">
      <cdr:nvSpPr>
        <cdr:cNvPr id="2" name="Proceso 1"/>
        <cdr:cNvSpPr/>
      </cdr:nvSpPr>
      <cdr:spPr>
        <a:xfrm xmlns:a="http://schemas.openxmlformats.org/drawingml/2006/main">
          <a:off x="0" y="0"/>
          <a:ext cx="0" cy="0"/>
        </a:xfrm>
        <a:prstGeom xmlns:a="http://schemas.openxmlformats.org/drawingml/2006/main" prst="flowChartProcess">
          <a:avLst/>
        </a:prstGeom>
        <a:solidFill xmlns:a="http://schemas.openxmlformats.org/drawingml/2006/main">
          <a:schemeClr val="bg1">
            <a:lumMod val="75000"/>
            <a:alpha val="22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_tradnl" altLang="en-US" sz="1000">
            <a:latin typeface="Verdana" panose="020B0604030504040204" pitchFamily="34" charset="0"/>
            <a:ea typeface="Verdana" panose="020B0604030504040204" pitchFamily="34" charset="0"/>
            <a:cs typeface="Verdana" panose="020B0604030504040204" pitchFamily="34" charset="0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210185</xdr:colOff>
      <xdr:row>6</xdr:row>
      <xdr:rowOff>141605</xdr:rowOff>
    </xdr:from>
    <xdr:to>
      <xdr:col>31</xdr:col>
      <xdr:colOff>855345</xdr:colOff>
      <xdr:row>43</xdr:row>
      <xdr:rowOff>124460</xdr:rowOff>
    </xdr:to>
    <xdr:grpSp>
      <xdr:nvGrpSpPr>
        <xdr:cNvPr id="15" name="Grupo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GrpSpPr/>
      </xdr:nvGrpSpPr>
      <xdr:grpSpPr>
        <a:xfrm>
          <a:off x="5364268" y="1210522"/>
          <a:ext cx="8095827" cy="6184688"/>
          <a:chOff x="13433" y="1925"/>
          <a:chExt cx="12750" cy="9490"/>
        </a:xfrm>
      </xdr:grpSpPr>
      <xdr:sp macro="" textlink="">
        <xdr:nvSpPr>
          <xdr:cNvPr id="14" name="Rectángulo 13">
            <a:extLst>
              <a:ext uri="{FF2B5EF4-FFF2-40B4-BE49-F238E27FC236}">
                <a16:creationId xmlns:a16="http://schemas.microsoft.com/office/drawing/2014/main" id="{00000000-0008-0000-0700-00000E000000}"/>
              </a:ext>
            </a:extLst>
          </xdr:cNvPr>
          <xdr:cNvSpPr/>
        </xdr:nvSpPr>
        <xdr:spPr>
          <a:xfrm>
            <a:off x="25329" y="1925"/>
            <a:ext cx="854" cy="9490"/>
          </a:xfrm>
          <a:prstGeom prst="rect">
            <a:avLst/>
          </a:prstGeom>
          <a:solidFill>
            <a:schemeClr val="bg1">
              <a:lumMod val="85000"/>
              <a:alpha val="71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/>
          <a:lstStyle>
            <a:defPPr>
              <a:defRPr lang="es-MX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altLang="en-US" sz="1100"/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00000000-0008-0000-0700-000003000000}"/>
              </a:ext>
            </a:extLst>
          </xdr:cNvPr>
          <xdr:cNvSpPr/>
        </xdr:nvSpPr>
        <xdr:spPr>
          <a:xfrm>
            <a:off x="13433" y="1925"/>
            <a:ext cx="864" cy="9490"/>
          </a:xfrm>
          <a:prstGeom prst="rect">
            <a:avLst/>
          </a:prstGeom>
          <a:solidFill>
            <a:schemeClr val="bg1">
              <a:lumMod val="85000"/>
              <a:alpha val="71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/>
          <a:lstStyle>
            <a:defPPr>
              <a:defRPr lang="es-MX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altLang="en-US" sz="1100"/>
          </a:p>
        </xdr:txBody>
      </xdr:sp>
      <xdr:sp macro="" textlink="">
        <xdr:nvSpPr>
          <xdr:cNvPr id="4" name="Rectángulo 3">
            <a:extLst>
              <a:ext uri="{FF2B5EF4-FFF2-40B4-BE49-F238E27FC236}">
                <a16:creationId xmlns:a16="http://schemas.microsoft.com/office/drawing/2014/main" id="{00000000-0008-0000-0700-000004000000}"/>
              </a:ext>
            </a:extLst>
          </xdr:cNvPr>
          <xdr:cNvSpPr/>
        </xdr:nvSpPr>
        <xdr:spPr>
          <a:xfrm>
            <a:off x="16423" y="1925"/>
            <a:ext cx="859" cy="9490"/>
          </a:xfrm>
          <a:prstGeom prst="rect">
            <a:avLst/>
          </a:prstGeom>
          <a:solidFill>
            <a:schemeClr val="bg1">
              <a:lumMod val="85000"/>
              <a:alpha val="71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/>
          <a:lstStyle>
            <a:defPPr>
              <a:defRPr lang="es-MX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altLang="en-US" sz="1100"/>
          </a:p>
        </xdr:txBody>
      </xdr:sp>
      <xdr:sp macro="" textlink="">
        <xdr:nvSpPr>
          <xdr:cNvPr id="5" name="Rectángulo 4">
            <a:extLst>
              <a:ext uri="{FF2B5EF4-FFF2-40B4-BE49-F238E27FC236}">
                <a16:creationId xmlns:a16="http://schemas.microsoft.com/office/drawing/2014/main" id="{00000000-0008-0000-0700-000005000000}"/>
              </a:ext>
            </a:extLst>
          </xdr:cNvPr>
          <xdr:cNvSpPr/>
        </xdr:nvSpPr>
        <xdr:spPr>
          <a:xfrm>
            <a:off x="19374" y="1925"/>
            <a:ext cx="864" cy="9490"/>
          </a:xfrm>
          <a:prstGeom prst="rect">
            <a:avLst/>
          </a:prstGeom>
          <a:solidFill>
            <a:schemeClr val="bg1">
              <a:lumMod val="85000"/>
              <a:alpha val="71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/>
          <a:lstStyle>
            <a:defPPr>
              <a:defRPr lang="es-MX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altLang="en-US" sz="1100"/>
          </a:p>
        </xdr:txBody>
      </xdr:sp>
      <xdr:sp macro="" textlink="">
        <xdr:nvSpPr>
          <xdr:cNvPr id="6" name="Rectángulo 5">
            <a:extLst>
              <a:ext uri="{FF2B5EF4-FFF2-40B4-BE49-F238E27FC236}">
                <a16:creationId xmlns:a16="http://schemas.microsoft.com/office/drawing/2014/main" id="{00000000-0008-0000-0700-000006000000}"/>
              </a:ext>
            </a:extLst>
          </xdr:cNvPr>
          <xdr:cNvSpPr/>
        </xdr:nvSpPr>
        <xdr:spPr>
          <a:xfrm>
            <a:off x="22331" y="1925"/>
            <a:ext cx="854" cy="9490"/>
          </a:xfrm>
          <a:prstGeom prst="rect">
            <a:avLst/>
          </a:prstGeom>
          <a:solidFill>
            <a:schemeClr val="bg1">
              <a:lumMod val="85000"/>
              <a:alpha val="71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/>
          <a:lstStyle>
            <a:defPPr>
              <a:defRPr lang="es-MX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altLang="en-US" sz="1100"/>
          </a:p>
        </xdr:txBody>
      </xdr:sp>
    </xdr:grpSp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34290</xdr:colOff>
      <xdr:row>5</xdr:row>
      <xdr:rowOff>22860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03" b="17425"/>
        <a:stretch>
          <a:fillRect/>
        </a:stretch>
      </xdr:blipFill>
      <xdr:spPr>
        <a:xfrm>
          <a:off x="0" y="0"/>
          <a:ext cx="1701165" cy="937260"/>
        </a:xfrm>
        <a:prstGeom prst="rect">
          <a:avLst/>
        </a:prstGeom>
      </xdr:spPr>
    </xdr:pic>
    <xdr:clientData/>
  </xdr:twoCellAnchor>
  <xdr:twoCellAnchor editAs="oneCell">
    <xdr:from>
      <xdr:col>29</xdr:col>
      <xdr:colOff>485140</xdr:colOff>
      <xdr:row>1</xdr:row>
      <xdr:rowOff>198755</xdr:rowOff>
    </xdr:from>
    <xdr:to>
      <xdr:col>31</xdr:col>
      <xdr:colOff>589915</xdr:colOff>
      <xdr:row>5</xdr:row>
      <xdr:rowOff>165100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03" b="17425"/>
        <a:stretch>
          <a:fillRect/>
        </a:stretch>
      </xdr:blipFill>
      <xdr:spPr>
        <a:xfrm>
          <a:off x="11227435" y="198755"/>
          <a:ext cx="1971675" cy="880745"/>
        </a:xfrm>
        <a:prstGeom prst="rect">
          <a:avLst/>
        </a:prstGeom>
      </xdr:spPr>
    </xdr:pic>
    <xdr:clientData/>
  </xdr:twoCellAnchor>
  <xdr:twoCellAnchor>
    <xdr:from>
      <xdr:col>22</xdr:col>
      <xdr:colOff>12065</xdr:colOff>
      <xdr:row>5</xdr:row>
      <xdr:rowOff>156210</xdr:rowOff>
    </xdr:from>
    <xdr:to>
      <xdr:col>31</xdr:col>
      <xdr:colOff>875030</xdr:colOff>
      <xdr:row>46</xdr:row>
      <xdr:rowOff>78740</xdr:rowOff>
    </xdr:to>
    <xdr:graphicFrame macro="">
      <xdr:nvGraphicFramePr>
        <xdr:cNvPr id="10" name="Gráfico 1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23</xdr:col>
      <xdr:colOff>718820</xdr:colOff>
      <xdr:row>5</xdr:row>
      <xdr:rowOff>121920</xdr:rowOff>
    </xdr:from>
    <xdr:ext cx="1955800" cy="223520"/>
    <xdr:sp macro="" textlink="">
      <xdr:nvSpPr>
        <xdr:cNvPr id="11" name="Cuadro de texto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 txBox="1"/>
      </xdr:nvSpPr>
      <xdr:spPr>
        <a:xfrm>
          <a:off x="5860415" y="1036320"/>
          <a:ext cx="1955800" cy="223520"/>
        </a:xfrm>
        <a:prstGeom prst="roundRect">
          <a:avLst>
            <a:gd name="adj" fmla="val 50000"/>
          </a:avLst>
        </a:prstGeom>
        <a:gradFill>
          <a:gsLst>
            <a:gs pos="0">
              <a:srgbClr val="14CD68"/>
            </a:gs>
            <a:gs pos="100000">
              <a:srgbClr val="035C7D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altLang="en-US" sz="1000">
              <a:solidFill>
                <a:schemeClr val="bg1"/>
              </a:solidFill>
            </a:rPr>
            <a:t>Semana Santa</a:t>
          </a:r>
        </a:p>
      </xdr:txBody>
    </xdr:sp>
    <xdr:clientData/>
  </xdr:oneCellAnchor>
  <xdr:oneCellAnchor>
    <xdr:from>
      <xdr:col>27</xdr:col>
      <xdr:colOff>13970</xdr:colOff>
      <xdr:row>7</xdr:row>
      <xdr:rowOff>13335</xdr:rowOff>
    </xdr:from>
    <xdr:ext cx="831850" cy="202565"/>
    <xdr:sp macro="" textlink="">
      <xdr:nvSpPr>
        <xdr:cNvPr id="12" name="Cuadro de texto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 txBox="1"/>
      </xdr:nvSpPr>
      <xdr:spPr>
        <a:xfrm>
          <a:off x="8889365" y="1261110"/>
          <a:ext cx="831850" cy="202565"/>
        </a:xfrm>
        <a:prstGeom prst="roundRect">
          <a:avLst>
            <a:gd name="adj" fmla="val 50000"/>
          </a:avLst>
        </a:prstGeom>
        <a:gradFill>
          <a:gsLst>
            <a:gs pos="0">
              <a:srgbClr val="FECF40"/>
            </a:gs>
            <a:gs pos="100000">
              <a:srgbClr val="846C21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altLang="en-US" sz="1000">
              <a:solidFill>
                <a:schemeClr val="bg1"/>
              </a:solidFill>
            </a:rPr>
            <a:t>Funkalicious	</a:t>
          </a:r>
        </a:p>
      </xdr:txBody>
    </xdr:sp>
    <xdr:clientData/>
  </xdr:oneCellAnchor>
  <xdr:oneCellAnchor>
    <xdr:from>
      <xdr:col>25</xdr:col>
      <xdr:colOff>729615</xdr:colOff>
      <xdr:row>5</xdr:row>
      <xdr:rowOff>118745</xdr:rowOff>
    </xdr:from>
    <xdr:ext cx="1955800" cy="223520"/>
    <xdr:sp macro="" textlink="">
      <xdr:nvSpPr>
        <xdr:cNvPr id="13" name="Cuadro de texto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 txBox="1"/>
      </xdr:nvSpPr>
      <xdr:spPr>
        <a:xfrm>
          <a:off x="7738110" y="1033145"/>
          <a:ext cx="1955800" cy="223520"/>
        </a:xfrm>
        <a:prstGeom prst="roundRect">
          <a:avLst>
            <a:gd name="adj" fmla="val 50000"/>
          </a:avLst>
        </a:prstGeom>
        <a:gradFill>
          <a:gsLst>
            <a:gs pos="0">
              <a:srgbClr val="9EE256"/>
            </a:gs>
            <a:gs pos="100000">
              <a:srgbClr val="52762D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altLang="en-US" sz="1000">
              <a:solidFill>
                <a:schemeClr val="bg1"/>
              </a:solidFill>
            </a:rPr>
            <a:t>Semana Diabla</a:t>
          </a:r>
        </a:p>
      </xdr:txBody>
    </xdr:sp>
    <xdr:clientData/>
  </xdr:oneCellAnchor>
  <xdr:oneCellAnchor>
    <xdr:from>
      <xdr:col>31</xdr:col>
      <xdr:colOff>45085</xdr:colOff>
      <xdr:row>7</xdr:row>
      <xdr:rowOff>13335</xdr:rowOff>
    </xdr:from>
    <xdr:ext cx="831850" cy="202565"/>
    <xdr:sp macro="" textlink="">
      <xdr:nvSpPr>
        <xdr:cNvPr id="16" name="Cuadro de texto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SpPr txBox="1"/>
      </xdr:nvSpPr>
      <xdr:spPr>
        <a:xfrm>
          <a:off x="12654280" y="1261110"/>
          <a:ext cx="831850" cy="202565"/>
        </a:xfrm>
        <a:prstGeom prst="roundRect">
          <a:avLst>
            <a:gd name="adj" fmla="val 50000"/>
          </a:avLst>
        </a:prstGeom>
        <a:gradFill>
          <a:gsLst>
            <a:gs pos="0">
              <a:srgbClr val="FECF40"/>
            </a:gs>
            <a:gs pos="100000">
              <a:srgbClr val="846C21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altLang="en-US" sz="1000">
              <a:solidFill>
                <a:schemeClr val="bg1"/>
              </a:solidFill>
            </a:rPr>
            <a:t>Triatlon</a:t>
          </a:r>
        </a:p>
      </xdr:txBody>
    </xdr:sp>
    <xdr:clientData/>
  </xdr:one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</cdr:x>
      <cdr:y>0</cdr:y>
    </cdr:to>
    <cdr:sp macro="" textlink="">
      <cdr:nvSpPr>
        <cdr:cNvPr id="2" name="Proceso 1"/>
        <cdr:cNvSpPr/>
      </cdr:nvSpPr>
      <cdr:spPr>
        <a:xfrm xmlns:a="http://schemas.openxmlformats.org/drawingml/2006/main">
          <a:off x="0" y="0"/>
          <a:ext cx="0" cy="0"/>
        </a:xfrm>
        <a:prstGeom xmlns:a="http://schemas.openxmlformats.org/drawingml/2006/main" prst="flowChartProcess">
          <a:avLst/>
        </a:prstGeom>
        <a:solidFill xmlns:a="http://schemas.openxmlformats.org/drawingml/2006/main">
          <a:schemeClr val="bg1">
            <a:lumMod val="75000"/>
            <a:alpha val="22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_tradnl" altLang="en-US" sz="1000">
            <a:latin typeface="Verdana" panose="020B0604030504040204" pitchFamily="34" charset="0"/>
            <a:ea typeface="Verdana" panose="020B0604030504040204" pitchFamily="34" charset="0"/>
            <a:cs typeface="Verdana" panose="020B0604030504040204" pitchFamily="34" charset="0"/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588010</xdr:colOff>
      <xdr:row>6</xdr:row>
      <xdr:rowOff>141605</xdr:rowOff>
    </xdr:from>
    <xdr:to>
      <xdr:col>31</xdr:col>
      <xdr:colOff>68580</xdr:colOff>
      <xdr:row>44</xdr:row>
      <xdr:rowOff>109220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pSpPr/>
      </xdr:nvGrpSpPr>
      <xdr:grpSpPr>
        <a:xfrm>
          <a:off x="6673427" y="1210522"/>
          <a:ext cx="5999903" cy="6328198"/>
          <a:chOff x="14652" y="1925"/>
          <a:chExt cx="9467" cy="9732"/>
        </a:xfrm>
      </xdr:grpSpPr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00000000-0008-0000-0800-000003000000}"/>
              </a:ext>
            </a:extLst>
          </xdr:cNvPr>
          <xdr:cNvSpPr/>
        </xdr:nvSpPr>
        <xdr:spPr>
          <a:xfrm>
            <a:off x="14652" y="1925"/>
            <a:ext cx="839" cy="9733"/>
          </a:xfrm>
          <a:prstGeom prst="rect">
            <a:avLst/>
          </a:prstGeom>
          <a:solidFill>
            <a:schemeClr val="bg1">
              <a:lumMod val="85000"/>
              <a:alpha val="71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/>
          <a:lstStyle>
            <a:defPPr>
              <a:defRPr lang="es-MX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altLang="en-US" sz="1100"/>
          </a:p>
        </xdr:txBody>
      </xdr:sp>
      <xdr:sp macro="" textlink="">
        <xdr:nvSpPr>
          <xdr:cNvPr id="4" name="Rectángulo 3">
            <a:extLst>
              <a:ext uri="{FF2B5EF4-FFF2-40B4-BE49-F238E27FC236}">
                <a16:creationId xmlns:a16="http://schemas.microsoft.com/office/drawing/2014/main" id="{00000000-0008-0000-0800-000004000000}"/>
              </a:ext>
            </a:extLst>
          </xdr:cNvPr>
          <xdr:cNvSpPr/>
        </xdr:nvSpPr>
        <xdr:spPr>
          <a:xfrm>
            <a:off x="17555" y="1925"/>
            <a:ext cx="834" cy="9733"/>
          </a:xfrm>
          <a:prstGeom prst="rect">
            <a:avLst/>
          </a:prstGeom>
          <a:solidFill>
            <a:schemeClr val="bg1">
              <a:lumMod val="85000"/>
              <a:alpha val="71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/>
          <a:lstStyle>
            <a:defPPr>
              <a:defRPr lang="es-MX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altLang="en-US" sz="1100"/>
          </a:p>
        </xdr:txBody>
      </xdr:sp>
      <xdr:sp macro="" textlink="">
        <xdr:nvSpPr>
          <xdr:cNvPr id="5" name="Rectángulo 4">
            <a:extLst>
              <a:ext uri="{FF2B5EF4-FFF2-40B4-BE49-F238E27FC236}">
                <a16:creationId xmlns:a16="http://schemas.microsoft.com/office/drawing/2014/main" id="{00000000-0008-0000-0800-000005000000}"/>
              </a:ext>
            </a:extLst>
          </xdr:cNvPr>
          <xdr:cNvSpPr/>
        </xdr:nvSpPr>
        <xdr:spPr>
          <a:xfrm>
            <a:off x="20422" y="1925"/>
            <a:ext cx="839" cy="9733"/>
          </a:xfrm>
          <a:prstGeom prst="rect">
            <a:avLst/>
          </a:prstGeom>
          <a:solidFill>
            <a:schemeClr val="bg1">
              <a:lumMod val="85000"/>
              <a:alpha val="71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/>
          <a:lstStyle>
            <a:defPPr>
              <a:defRPr lang="es-MX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altLang="en-US" sz="1100"/>
          </a:p>
        </xdr:txBody>
      </xdr:sp>
      <xdr:sp macro="" textlink="">
        <xdr:nvSpPr>
          <xdr:cNvPr id="6" name="Rectángulo 5">
            <a:extLst>
              <a:ext uri="{FF2B5EF4-FFF2-40B4-BE49-F238E27FC236}">
                <a16:creationId xmlns:a16="http://schemas.microsoft.com/office/drawing/2014/main" id="{00000000-0008-0000-0800-000006000000}"/>
              </a:ext>
            </a:extLst>
          </xdr:cNvPr>
          <xdr:cNvSpPr/>
        </xdr:nvSpPr>
        <xdr:spPr>
          <a:xfrm>
            <a:off x="23291" y="1925"/>
            <a:ext cx="829" cy="9733"/>
          </a:xfrm>
          <a:prstGeom prst="rect">
            <a:avLst/>
          </a:prstGeom>
          <a:solidFill>
            <a:schemeClr val="bg1">
              <a:lumMod val="85000"/>
              <a:alpha val="71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/>
          <a:lstStyle>
            <a:defPPr>
              <a:defRPr lang="es-MX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altLang="en-US" sz="1100"/>
          </a:p>
        </xdr:txBody>
      </xdr:sp>
    </xdr:grpSp>
    <xdr:clientData/>
  </xdr:twoCellAnchor>
  <xdr:twoCellAnchor>
    <xdr:from>
      <xdr:col>23</xdr:col>
      <xdr:colOff>193040</xdr:colOff>
      <xdr:row>7</xdr:row>
      <xdr:rowOff>67310</xdr:rowOff>
    </xdr:from>
    <xdr:to>
      <xdr:col>23</xdr:col>
      <xdr:colOff>449580</xdr:colOff>
      <xdr:row>45</xdr:row>
      <xdr:rowOff>35560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5334635" y="1315085"/>
          <a:ext cx="256540" cy="6292850"/>
        </a:xfrm>
        <a:prstGeom prst="rect">
          <a:avLst/>
        </a:prstGeom>
        <a:solidFill>
          <a:schemeClr val="tx1">
            <a:lumMod val="50000"/>
            <a:lumOff val="50000"/>
            <a:alpha val="63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/>
        <a:lstStyle>
          <a:defPPr>
            <a:defRPr lang="es-MX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s-MX" altLang="en-US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34290</xdr:colOff>
      <xdr:row>5</xdr:row>
      <xdr:rowOff>22860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03" b="17425"/>
        <a:stretch>
          <a:fillRect/>
        </a:stretch>
      </xdr:blipFill>
      <xdr:spPr>
        <a:xfrm>
          <a:off x="0" y="0"/>
          <a:ext cx="1701165" cy="937260"/>
        </a:xfrm>
        <a:prstGeom prst="rect">
          <a:avLst/>
        </a:prstGeom>
      </xdr:spPr>
    </xdr:pic>
    <xdr:clientData/>
  </xdr:twoCellAnchor>
  <xdr:twoCellAnchor editAs="oneCell">
    <xdr:from>
      <xdr:col>29</xdr:col>
      <xdr:colOff>485140</xdr:colOff>
      <xdr:row>1</xdr:row>
      <xdr:rowOff>103505</xdr:rowOff>
    </xdr:from>
    <xdr:to>
      <xdr:col>31</xdr:col>
      <xdr:colOff>589915</xdr:colOff>
      <xdr:row>5</xdr:row>
      <xdr:rowOff>69850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03" b="17425"/>
        <a:stretch>
          <a:fillRect/>
        </a:stretch>
      </xdr:blipFill>
      <xdr:spPr>
        <a:xfrm>
          <a:off x="11227435" y="103505"/>
          <a:ext cx="1971675" cy="880745"/>
        </a:xfrm>
        <a:prstGeom prst="rect">
          <a:avLst/>
        </a:prstGeom>
      </xdr:spPr>
    </xdr:pic>
    <xdr:clientData/>
  </xdr:twoCellAnchor>
  <xdr:twoCellAnchor>
    <xdr:from>
      <xdr:col>22</xdr:col>
      <xdr:colOff>12065</xdr:colOff>
      <xdr:row>5</xdr:row>
      <xdr:rowOff>156210</xdr:rowOff>
    </xdr:from>
    <xdr:to>
      <xdr:col>31</xdr:col>
      <xdr:colOff>875030</xdr:colOff>
      <xdr:row>47</xdr:row>
      <xdr:rowOff>78740</xdr:rowOff>
    </xdr:to>
    <xdr:graphicFrame macro="">
      <xdr:nvGraphicFramePr>
        <xdr:cNvPr id="10" name="Gráfico 1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24</xdr:col>
      <xdr:colOff>318770</xdr:colOff>
      <xdr:row>6</xdr:row>
      <xdr:rowOff>55880</xdr:rowOff>
    </xdr:from>
    <xdr:ext cx="808355" cy="201295"/>
    <xdr:sp macro="" textlink="">
      <xdr:nvSpPr>
        <xdr:cNvPr id="11" name="Cuadro de texto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SpPr txBox="1"/>
      </xdr:nvSpPr>
      <xdr:spPr>
        <a:xfrm>
          <a:off x="6393815" y="1141730"/>
          <a:ext cx="808355" cy="201295"/>
        </a:xfrm>
        <a:prstGeom prst="roundRect">
          <a:avLst>
            <a:gd name="adj" fmla="val 50000"/>
          </a:avLst>
        </a:prstGeom>
        <a:gradFill>
          <a:gsLst>
            <a:gs pos="0">
              <a:srgbClr val="007BD3"/>
            </a:gs>
            <a:gs pos="100000">
              <a:srgbClr val="034373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altLang="en-US" sz="1000">
              <a:solidFill>
                <a:schemeClr val="bg1"/>
              </a:solidFill>
            </a:rPr>
            <a:t>5 de Mayo</a:t>
          </a:r>
        </a:p>
      </xdr:txBody>
    </xdr:sp>
    <xdr:clientData/>
  </xdr:oneCellAnchor>
  <xdr:oneCellAnchor>
    <xdr:from>
      <xdr:col>22</xdr:col>
      <xdr:colOff>689610</xdr:colOff>
      <xdr:row>6</xdr:row>
      <xdr:rowOff>59055</xdr:rowOff>
    </xdr:from>
    <xdr:ext cx="856615" cy="200025"/>
    <xdr:sp macro="" textlink="">
      <xdr:nvSpPr>
        <xdr:cNvPr id="12" name="Cuadro de texto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SpPr txBox="1"/>
      </xdr:nvSpPr>
      <xdr:spPr>
        <a:xfrm>
          <a:off x="4897755" y="1144905"/>
          <a:ext cx="856615" cy="200025"/>
        </a:xfrm>
        <a:prstGeom prst="roundRect">
          <a:avLst>
            <a:gd name="adj" fmla="val 50000"/>
          </a:avLst>
        </a:prstGeom>
        <a:solidFill>
          <a:schemeClr val="accent3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altLang="en-US" sz="1000">
              <a:solidFill>
                <a:schemeClr val="bg1"/>
              </a:solidFill>
            </a:rPr>
            <a:t>Dia del Trabajo</a:t>
          </a:r>
        </a:p>
      </xdr:txBody>
    </xdr:sp>
    <xdr:clientData/>
  </xdr:oneCellAnchor>
  <xdr:oneCellAnchor>
    <xdr:from>
      <xdr:col>26</xdr:col>
      <xdr:colOff>318135</xdr:colOff>
      <xdr:row>6</xdr:row>
      <xdr:rowOff>95250</xdr:rowOff>
    </xdr:from>
    <xdr:ext cx="808355" cy="201295"/>
    <xdr:sp macro="" textlink="">
      <xdr:nvSpPr>
        <xdr:cNvPr id="13" name="Cuadro de texto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 txBox="1"/>
      </xdr:nvSpPr>
      <xdr:spPr>
        <a:xfrm>
          <a:off x="8260080" y="1181100"/>
          <a:ext cx="808355" cy="201295"/>
        </a:xfrm>
        <a:prstGeom prst="roundRect">
          <a:avLst>
            <a:gd name="adj" fmla="val 50000"/>
          </a:avLst>
        </a:prstGeom>
        <a:gradFill>
          <a:gsLst>
            <a:gs pos="0">
              <a:srgbClr val="14CD68"/>
            </a:gs>
            <a:gs pos="100000">
              <a:srgbClr val="035C7D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altLang="en-US" sz="1000">
              <a:solidFill>
                <a:schemeClr val="bg1"/>
              </a:solidFill>
            </a:rPr>
            <a:t>Torneo LP</a:t>
          </a:r>
        </a:p>
      </xdr:txBody>
    </xdr:sp>
    <xdr:clientData/>
  </xdr:oneCellAnchor>
  <xdr:oneCellAnchor>
    <xdr:from>
      <xdr:col>29</xdr:col>
      <xdr:colOff>498475</xdr:colOff>
      <xdr:row>5</xdr:row>
      <xdr:rowOff>134620</xdr:rowOff>
    </xdr:from>
    <xdr:ext cx="2270125" cy="201295"/>
    <xdr:sp macro="" textlink="">
      <xdr:nvSpPr>
        <xdr:cNvPr id="14" name="Cuadro de texto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 txBox="1"/>
      </xdr:nvSpPr>
      <xdr:spPr>
        <a:xfrm>
          <a:off x="11240770" y="1049020"/>
          <a:ext cx="2270125" cy="201295"/>
        </a:xfrm>
        <a:prstGeom prst="roundRect">
          <a:avLst>
            <a:gd name="adj" fmla="val 50000"/>
          </a:avLst>
        </a:prstGeom>
        <a:gradFill>
          <a:gsLst>
            <a:gs pos="0">
              <a:srgbClr val="FECF40"/>
            </a:gs>
            <a:gs pos="100000">
              <a:srgbClr val="846C21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altLang="en-US" sz="1000">
              <a:solidFill>
                <a:schemeClr val="bg1"/>
              </a:solidFill>
            </a:rPr>
            <a:t>Verano</a:t>
          </a:r>
        </a:p>
      </xdr:txBody>
    </xdr:sp>
    <xdr:clientData/>
  </xdr:oneCellAnchor>
  <xdr:oneCellAnchor>
    <xdr:from>
      <xdr:col>30</xdr:col>
      <xdr:colOff>273050</xdr:colOff>
      <xdr:row>7</xdr:row>
      <xdr:rowOff>1905</xdr:rowOff>
    </xdr:from>
    <xdr:ext cx="1146175" cy="172085"/>
    <xdr:sp macro="" textlink="">
      <xdr:nvSpPr>
        <xdr:cNvPr id="15" name="Cuadro de texto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SpPr txBox="1"/>
      </xdr:nvSpPr>
      <xdr:spPr>
        <a:xfrm>
          <a:off x="11948795" y="1249680"/>
          <a:ext cx="1146175" cy="172085"/>
        </a:xfrm>
        <a:prstGeom prst="roundRect">
          <a:avLst>
            <a:gd name="adj" fmla="val 50000"/>
          </a:avLst>
        </a:prstGeom>
        <a:gradFill>
          <a:gsLst>
            <a:gs pos="0">
              <a:srgbClr val="FE4444"/>
            </a:gs>
            <a:gs pos="100000">
              <a:srgbClr val="832B2B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altLang="en-US" sz="1000">
              <a:solidFill>
                <a:schemeClr val="bg1"/>
              </a:solidFill>
            </a:rPr>
            <a:t>Memorial</a:t>
          </a:r>
        </a:p>
      </xdr:txBody>
    </xdr:sp>
    <xdr:clientData/>
  </xdr:oneCellAnchor>
  <xdr:oneCellAnchor>
    <xdr:from>
      <xdr:col>25</xdr:col>
      <xdr:colOff>547370</xdr:colOff>
      <xdr:row>6</xdr:row>
      <xdr:rowOff>97790</xdr:rowOff>
    </xdr:from>
    <xdr:ext cx="512445" cy="172085"/>
    <xdr:sp macro="" textlink="">
      <xdr:nvSpPr>
        <xdr:cNvPr id="16" name="Cuadro de texto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SpPr txBox="1"/>
      </xdr:nvSpPr>
      <xdr:spPr>
        <a:xfrm>
          <a:off x="7555865" y="1183640"/>
          <a:ext cx="512445" cy="172085"/>
        </a:xfrm>
        <a:prstGeom prst="roundRect">
          <a:avLst>
            <a:gd name="adj" fmla="val 50000"/>
          </a:avLst>
        </a:prstGeom>
        <a:gradFill>
          <a:gsLst>
            <a:gs pos="0">
              <a:srgbClr val="7B32B2"/>
            </a:gs>
            <a:gs pos="100000">
              <a:srgbClr val="401A5D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altLang="en-US" sz="1000">
              <a:solidFill>
                <a:schemeClr val="bg1"/>
              </a:solidFill>
            </a:rPr>
            <a:t>Madre</a:t>
          </a:r>
        </a:p>
      </xdr:txBody>
    </xdr:sp>
    <xdr:clientData/>
  </xdr:one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</cdr:x>
      <cdr:y>0</cdr:y>
    </cdr:to>
    <cdr:sp macro="" textlink="">
      <cdr:nvSpPr>
        <cdr:cNvPr id="2" name="Proceso 1"/>
        <cdr:cNvSpPr/>
      </cdr:nvSpPr>
      <cdr:spPr>
        <a:xfrm xmlns:a="http://schemas.openxmlformats.org/drawingml/2006/main">
          <a:off x="0" y="0"/>
          <a:ext cx="0" cy="0"/>
        </a:xfrm>
        <a:prstGeom xmlns:a="http://schemas.openxmlformats.org/drawingml/2006/main" prst="flowChartProcess">
          <a:avLst/>
        </a:prstGeom>
        <a:solidFill xmlns:a="http://schemas.openxmlformats.org/drawingml/2006/main">
          <a:schemeClr val="bg1">
            <a:lumMod val="75000"/>
            <a:alpha val="22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_tradnl" altLang="en-US" sz="1000">
            <a:latin typeface="Verdana" panose="020B0604030504040204" pitchFamily="34" charset="0"/>
            <a:ea typeface="Verdana" panose="020B0604030504040204" pitchFamily="34" charset="0"/>
            <a:cs typeface="Verdana" panose="020B0604030504040204" pitchFamily="34" charset="0"/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735965</xdr:colOff>
      <xdr:row>6</xdr:row>
      <xdr:rowOff>141605</xdr:rowOff>
    </xdr:from>
    <xdr:to>
      <xdr:col>30</xdr:col>
      <xdr:colOff>436245</xdr:colOff>
      <xdr:row>44</xdr:row>
      <xdr:rowOff>9525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pSpPr/>
      </xdr:nvGrpSpPr>
      <xdr:grpSpPr>
        <a:xfrm>
          <a:off x="5890048" y="1210522"/>
          <a:ext cx="6219614" cy="6228503"/>
          <a:chOff x="14652" y="1925"/>
          <a:chExt cx="9467" cy="9732"/>
        </a:xfrm>
      </xdr:grpSpPr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00000000-0008-0000-0900-000003000000}"/>
              </a:ext>
            </a:extLst>
          </xdr:cNvPr>
          <xdr:cNvSpPr/>
        </xdr:nvSpPr>
        <xdr:spPr>
          <a:xfrm>
            <a:off x="14652" y="1925"/>
            <a:ext cx="839" cy="9733"/>
          </a:xfrm>
          <a:prstGeom prst="rect">
            <a:avLst/>
          </a:prstGeom>
          <a:solidFill>
            <a:schemeClr val="bg1">
              <a:lumMod val="85000"/>
              <a:alpha val="71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/>
          <a:lstStyle>
            <a:defPPr>
              <a:defRPr lang="es-MX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altLang="en-US" sz="1100"/>
          </a:p>
        </xdr:txBody>
      </xdr:sp>
      <xdr:sp macro="" textlink="">
        <xdr:nvSpPr>
          <xdr:cNvPr id="4" name="Rectángulo 3">
            <a:extLst>
              <a:ext uri="{FF2B5EF4-FFF2-40B4-BE49-F238E27FC236}">
                <a16:creationId xmlns:a16="http://schemas.microsoft.com/office/drawing/2014/main" id="{00000000-0008-0000-0900-000004000000}"/>
              </a:ext>
            </a:extLst>
          </xdr:cNvPr>
          <xdr:cNvSpPr/>
        </xdr:nvSpPr>
        <xdr:spPr>
          <a:xfrm>
            <a:off x="17555" y="1925"/>
            <a:ext cx="834" cy="9733"/>
          </a:xfrm>
          <a:prstGeom prst="rect">
            <a:avLst/>
          </a:prstGeom>
          <a:solidFill>
            <a:schemeClr val="bg1">
              <a:lumMod val="85000"/>
              <a:alpha val="71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/>
          <a:lstStyle>
            <a:defPPr>
              <a:defRPr lang="es-MX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altLang="en-US" sz="1100"/>
          </a:p>
        </xdr:txBody>
      </xdr:sp>
      <xdr:sp macro="" textlink="">
        <xdr:nvSpPr>
          <xdr:cNvPr id="5" name="Rectángulo 4">
            <a:extLst>
              <a:ext uri="{FF2B5EF4-FFF2-40B4-BE49-F238E27FC236}">
                <a16:creationId xmlns:a16="http://schemas.microsoft.com/office/drawing/2014/main" id="{00000000-0008-0000-0900-000005000000}"/>
              </a:ext>
            </a:extLst>
          </xdr:cNvPr>
          <xdr:cNvSpPr/>
        </xdr:nvSpPr>
        <xdr:spPr>
          <a:xfrm>
            <a:off x="20422" y="1925"/>
            <a:ext cx="839" cy="9733"/>
          </a:xfrm>
          <a:prstGeom prst="rect">
            <a:avLst/>
          </a:prstGeom>
          <a:solidFill>
            <a:schemeClr val="bg1">
              <a:lumMod val="85000"/>
              <a:alpha val="71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/>
          <a:lstStyle>
            <a:defPPr>
              <a:defRPr lang="es-MX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altLang="en-US" sz="1100"/>
          </a:p>
        </xdr:txBody>
      </xdr:sp>
      <xdr:sp macro="" textlink="">
        <xdr:nvSpPr>
          <xdr:cNvPr id="6" name="Rectángulo 5">
            <a:extLst>
              <a:ext uri="{FF2B5EF4-FFF2-40B4-BE49-F238E27FC236}">
                <a16:creationId xmlns:a16="http://schemas.microsoft.com/office/drawing/2014/main" id="{00000000-0008-0000-0900-000006000000}"/>
              </a:ext>
            </a:extLst>
          </xdr:cNvPr>
          <xdr:cNvSpPr/>
        </xdr:nvSpPr>
        <xdr:spPr>
          <a:xfrm>
            <a:off x="23291" y="1925"/>
            <a:ext cx="829" cy="9733"/>
          </a:xfrm>
          <a:prstGeom prst="rect">
            <a:avLst/>
          </a:prstGeom>
          <a:solidFill>
            <a:schemeClr val="bg1">
              <a:lumMod val="85000"/>
              <a:alpha val="71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/>
          <a:lstStyle>
            <a:defPPr>
              <a:defRPr lang="es-MX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altLang="en-US" sz="1100"/>
          </a:p>
        </xdr:txBody>
      </xdr:sp>
    </xdr:grpSp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34290</xdr:colOff>
      <xdr:row>5</xdr:row>
      <xdr:rowOff>22860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03" b="17425"/>
        <a:stretch>
          <a:fillRect/>
        </a:stretch>
      </xdr:blipFill>
      <xdr:spPr>
        <a:xfrm>
          <a:off x="0" y="0"/>
          <a:ext cx="1701165" cy="937260"/>
        </a:xfrm>
        <a:prstGeom prst="rect">
          <a:avLst/>
        </a:prstGeom>
      </xdr:spPr>
    </xdr:pic>
    <xdr:clientData/>
  </xdr:twoCellAnchor>
  <xdr:twoCellAnchor editAs="oneCell">
    <xdr:from>
      <xdr:col>29</xdr:col>
      <xdr:colOff>485140</xdr:colOff>
      <xdr:row>1</xdr:row>
      <xdr:rowOff>103505</xdr:rowOff>
    </xdr:from>
    <xdr:to>
      <xdr:col>31</xdr:col>
      <xdr:colOff>589915</xdr:colOff>
      <xdr:row>5</xdr:row>
      <xdr:rowOff>69850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03" b="17425"/>
        <a:stretch>
          <a:fillRect/>
        </a:stretch>
      </xdr:blipFill>
      <xdr:spPr>
        <a:xfrm>
          <a:off x="11227435" y="103505"/>
          <a:ext cx="1971675" cy="880745"/>
        </a:xfrm>
        <a:prstGeom prst="rect">
          <a:avLst/>
        </a:prstGeom>
      </xdr:spPr>
    </xdr:pic>
    <xdr:clientData/>
  </xdr:twoCellAnchor>
  <xdr:twoCellAnchor>
    <xdr:from>
      <xdr:col>22</xdr:col>
      <xdr:colOff>12065</xdr:colOff>
      <xdr:row>5</xdr:row>
      <xdr:rowOff>156210</xdr:rowOff>
    </xdr:from>
    <xdr:to>
      <xdr:col>31</xdr:col>
      <xdr:colOff>875030</xdr:colOff>
      <xdr:row>46</xdr:row>
      <xdr:rowOff>78740</xdr:rowOff>
    </xdr:to>
    <xdr:graphicFrame macro="">
      <xdr:nvGraphicFramePr>
        <xdr:cNvPr id="10" name="Gráfico 1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23</xdr:col>
      <xdr:colOff>149860</xdr:colOff>
      <xdr:row>5</xdr:row>
      <xdr:rowOff>110490</xdr:rowOff>
    </xdr:from>
    <xdr:ext cx="8143875" cy="212725"/>
    <xdr:sp macro="" textlink="">
      <xdr:nvSpPr>
        <xdr:cNvPr id="17" name="Cuadro de texto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SpPr txBox="1"/>
      </xdr:nvSpPr>
      <xdr:spPr>
        <a:xfrm>
          <a:off x="5291455" y="1024890"/>
          <a:ext cx="8143875" cy="212725"/>
        </a:xfrm>
        <a:prstGeom prst="roundRect">
          <a:avLst>
            <a:gd name="adj" fmla="val 50000"/>
          </a:avLst>
        </a:prstGeom>
        <a:gradFill>
          <a:gsLst>
            <a:gs pos="0">
              <a:srgbClr val="FECF40"/>
            </a:gs>
            <a:gs pos="100000">
              <a:srgbClr val="846C21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altLang="en-US" sz="1000">
              <a:solidFill>
                <a:schemeClr val="bg1"/>
              </a:solidFill>
            </a:rPr>
            <a:t>Verano</a:t>
          </a:r>
        </a:p>
      </xdr:txBody>
    </xdr:sp>
    <xdr:clientData/>
  </xdr:oneCellAnchor>
  <xdr:oneCellAnchor>
    <xdr:from>
      <xdr:col>22</xdr:col>
      <xdr:colOff>784860</xdr:colOff>
      <xdr:row>6</xdr:row>
      <xdr:rowOff>55880</xdr:rowOff>
    </xdr:from>
    <xdr:ext cx="902970" cy="222250"/>
    <xdr:sp macro="" textlink="">
      <xdr:nvSpPr>
        <xdr:cNvPr id="11" name="Cuadro de texto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SpPr txBox="1"/>
      </xdr:nvSpPr>
      <xdr:spPr>
        <a:xfrm>
          <a:off x="4993005" y="1141730"/>
          <a:ext cx="902970" cy="222250"/>
        </a:xfrm>
        <a:prstGeom prst="roundRect">
          <a:avLst>
            <a:gd name="adj" fmla="val 50000"/>
          </a:avLst>
        </a:prstGeom>
        <a:gradFill>
          <a:gsLst>
            <a:gs pos="0">
              <a:srgbClr val="007BD3"/>
            </a:gs>
            <a:gs pos="100000">
              <a:srgbClr val="034373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altLang="en-US" sz="1000">
              <a:solidFill>
                <a:schemeClr val="bg1"/>
              </a:solidFill>
            </a:rPr>
            <a:t>Día de la Marina</a:t>
          </a:r>
        </a:p>
      </xdr:txBody>
    </xdr:sp>
    <xdr:clientData/>
  </xdr:oneCellAnchor>
  <xdr:oneCellAnchor>
    <xdr:from>
      <xdr:col>25</xdr:col>
      <xdr:colOff>550545</xdr:colOff>
      <xdr:row>6</xdr:row>
      <xdr:rowOff>23495</xdr:rowOff>
    </xdr:from>
    <xdr:ext cx="808355" cy="201295"/>
    <xdr:sp macro="" textlink="">
      <xdr:nvSpPr>
        <xdr:cNvPr id="13" name="Cuadro de texto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SpPr txBox="1"/>
      </xdr:nvSpPr>
      <xdr:spPr>
        <a:xfrm>
          <a:off x="7559040" y="1109345"/>
          <a:ext cx="808355" cy="201295"/>
        </a:xfrm>
        <a:prstGeom prst="roundRect">
          <a:avLst>
            <a:gd name="adj" fmla="val 50000"/>
          </a:avLst>
        </a:prstGeom>
        <a:gradFill>
          <a:gsLst>
            <a:gs pos="0">
              <a:srgbClr val="14CD68"/>
            </a:gs>
            <a:gs pos="100000">
              <a:srgbClr val="035C7D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altLang="en-US" sz="1000">
              <a:solidFill>
                <a:schemeClr val="bg1"/>
              </a:solidFill>
            </a:rPr>
            <a:t>Roger Clyne</a:t>
          </a:r>
        </a:p>
      </xdr:txBody>
    </xdr:sp>
    <xdr:clientData/>
  </xdr:oneCellAnchor>
  <xdr:oneCellAnchor>
    <xdr:from>
      <xdr:col>28</xdr:col>
      <xdr:colOff>3810</xdr:colOff>
      <xdr:row>5</xdr:row>
      <xdr:rowOff>153670</xdr:rowOff>
    </xdr:from>
    <xdr:ext cx="531495" cy="190500"/>
    <xdr:sp macro="" textlink="">
      <xdr:nvSpPr>
        <xdr:cNvPr id="15" name="Cuadro de texto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SpPr txBox="1"/>
      </xdr:nvSpPr>
      <xdr:spPr>
        <a:xfrm>
          <a:off x="9812655" y="1068070"/>
          <a:ext cx="531495" cy="190500"/>
        </a:xfrm>
        <a:prstGeom prst="roundRect">
          <a:avLst>
            <a:gd name="adj" fmla="val 50000"/>
          </a:avLst>
        </a:prstGeom>
        <a:gradFill>
          <a:gsLst>
            <a:gs pos="0">
              <a:srgbClr val="7B32B2"/>
            </a:gs>
            <a:gs pos="100000">
              <a:srgbClr val="401A5D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altLang="en-US" sz="1000">
              <a:solidFill>
                <a:schemeClr val="bg1"/>
              </a:solidFill>
            </a:rPr>
            <a:t>Padre</a:t>
          </a:r>
        </a:p>
      </xdr:txBody>
    </xdr:sp>
    <xdr:clientData/>
  </xdr:oneCellAnchor>
  <xdr:oneCellAnchor>
    <xdr:from>
      <xdr:col>27</xdr:col>
      <xdr:colOff>924560</xdr:colOff>
      <xdr:row>7</xdr:row>
      <xdr:rowOff>13335</xdr:rowOff>
    </xdr:from>
    <xdr:ext cx="647700" cy="190500"/>
    <xdr:sp macro="" textlink="">
      <xdr:nvSpPr>
        <xdr:cNvPr id="16" name="Cuadro de texto 15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SpPr txBox="1"/>
      </xdr:nvSpPr>
      <xdr:spPr>
        <a:xfrm>
          <a:off x="9799955" y="1261110"/>
          <a:ext cx="647700" cy="190500"/>
        </a:xfrm>
        <a:prstGeom prst="roundRect">
          <a:avLst>
            <a:gd name="adj" fmla="val 50000"/>
          </a:avLst>
        </a:prstGeom>
        <a:gradFill>
          <a:gsLst>
            <a:gs pos="0">
              <a:srgbClr val="FE4444"/>
            </a:gs>
            <a:gs pos="100000">
              <a:srgbClr val="832B2B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altLang="en-US" sz="1000">
              <a:solidFill>
                <a:schemeClr val="bg1"/>
              </a:solidFill>
            </a:rPr>
            <a:t>Juneteenth</a:t>
          </a:r>
        </a:p>
      </xdr:txBody>
    </xdr:sp>
    <xdr:clientData/>
  </xdr:one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</cdr:x>
      <cdr:y>0</cdr:y>
    </cdr:to>
    <cdr:sp macro="" textlink="">
      <cdr:nvSpPr>
        <cdr:cNvPr id="2" name="Proceso 1"/>
        <cdr:cNvSpPr/>
      </cdr:nvSpPr>
      <cdr:spPr>
        <a:xfrm xmlns:a="http://schemas.openxmlformats.org/drawingml/2006/main">
          <a:off x="0" y="0"/>
          <a:ext cx="0" cy="0"/>
        </a:xfrm>
        <a:prstGeom xmlns:a="http://schemas.openxmlformats.org/drawingml/2006/main" prst="flowChartProcess">
          <a:avLst/>
        </a:prstGeom>
        <a:solidFill xmlns:a="http://schemas.openxmlformats.org/drawingml/2006/main">
          <a:schemeClr val="bg1">
            <a:lumMod val="75000"/>
            <a:alpha val="22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_tradnl" altLang="en-US" sz="1000">
            <a:latin typeface="Verdana" panose="020B0604030504040204" pitchFamily="34" charset="0"/>
            <a:ea typeface="Verdana" panose="020B0604030504040204" pitchFamily="34" charset="0"/>
            <a:cs typeface="Verdana" panose="020B0604030504040204" pitchFamily="34" charset="0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206375</xdr:colOff>
      <xdr:row>7</xdr:row>
      <xdr:rowOff>2540</xdr:rowOff>
    </xdr:from>
    <xdr:to>
      <xdr:col>31</xdr:col>
      <xdr:colOff>587375</xdr:colOff>
      <xdr:row>44</xdr:row>
      <xdr:rowOff>112395</xdr:rowOff>
    </xdr:to>
    <xdr:grpSp>
      <xdr:nvGrpSpPr>
        <xdr:cNvPr id="19" name="Grupo 18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GrpSpPr/>
      </xdr:nvGrpSpPr>
      <xdr:grpSpPr>
        <a:xfrm>
          <a:off x="5360458" y="1230207"/>
          <a:ext cx="7831667" cy="6311688"/>
          <a:chOff x="13427" y="2120"/>
          <a:chExt cx="12336" cy="9732"/>
        </a:xfrm>
      </xdr:grpSpPr>
      <xdr:sp macro="" textlink="">
        <xdr:nvSpPr>
          <xdr:cNvPr id="18" name="Rectángulo 17">
            <a:extLst>
              <a:ext uri="{FF2B5EF4-FFF2-40B4-BE49-F238E27FC236}">
                <a16:creationId xmlns:a16="http://schemas.microsoft.com/office/drawing/2014/main" id="{00000000-0008-0000-0A00-000012000000}"/>
              </a:ext>
            </a:extLst>
          </xdr:cNvPr>
          <xdr:cNvSpPr/>
        </xdr:nvSpPr>
        <xdr:spPr>
          <a:xfrm>
            <a:off x="24957" y="2120"/>
            <a:ext cx="806" cy="9733"/>
          </a:xfrm>
          <a:prstGeom prst="rect">
            <a:avLst/>
          </a:prstGeom>
          <a:solidFill>
            <a:schemeClr val="bg1">
              <a:lumMod val="85000"/>
              <a:alpha val="71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/>
          <a:lstStyle>
            <a:defPPr>
              <a:defRPr lang="es-MX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altLang="en-US" sz="1100"/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00000000-0008-0000-0A00-000003000000}"/>
              </a:ext>
            </a:extLst>
          </xdr:cNvPr>
          <xdr:cNvSpPr/>
        </xdr:nvSpPr>
        <xdr:spPr>
          <a:xfrm>
            <a:off x="13427" y="2120"/>
            <a:ext cx="840" cy="9733"/>
          </a:xfrm>
          <a:prstGeom prst="rect">
            <a:avLst/>
          </a:prstGeom>
          <a:solidFill>
            <a:schemeClr val="bg1">
              <a:lumMod val="85000"/>
              <a:alpha val="71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/>
          <a:lstStyle>
            <a:defPPr>
              <a:defRPr lang="es-MX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altLang="en-US" sz="1100"/>
          </a:p>
        </xdr:txBody>
      </xdr:sp>
      <xdr:sp macro="" textlink="">
        <xdr:nvSpPr>
          <xdr:cNvPr id="4" name="Rectángulo 3">
            <a:extLst>
              <a:ext uri="{FF2B5EF4-FFF2-40B4-BE49-F238E27FC236}">
                <a16:creationId xmlns:a16="http://schemas.microsoft.com/office/drawing/2014/main" id="{00000000-0008-0000-0A00-000004000000}"/>
              </a:ext>
            </a:extLst>
          </xdr:cNvPr>
          <xdr:cNvSpPr/>
        </xdr:nvSpPr>
        <xdr:spPr>
          <a:xfrm>
            <a:off x="16334" y="2120"/>
            <a:ext cx="835" cy="9733"/>
          </a:xfrm>
          <a:prstGeom prst="rect">
            <a:avLst/>
          </a:prstGeom>
          <a:solidFill>
            <a:schemeClr val="bg1">
              <a:lumMod val="85000"/>
              <a:alpha val="71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/>
          <a:lstStyle>
            <a:defPPr>
              <a:defRPr lang="es-MX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altLang="en-US" sz="1100"/>
          </a:p>
        </xdr:txBody>
      </xdr:sp>
      <xdr:sp macro="" textlink="">
        <xdr:nvSpPr>
          <xdr:cNvPr id="5" name="Rectángulo 4">
            <a:extLst>
              <a:ext uri="{FF2B5EF4-FFF2-40B4-BE49-F238E27FC236}">
                <a16:creationId xmlns:a16="http://schemas.microsoft.com/office/drawing/2014/main" id="{00000000-0008-0000-0A00-000005000000}"/>
              </a:ext>
            </a:extLst>
          </xdr:cNvPr>
          <xdr:cNvSpPr/>
        </xdr:nvSpPr>
        <xdr:spPr>
          <a:xfrm>
            <a:off x="19204" y="2120"/>
            <a:ext cx="840" cy="9733"/>
          </a:xfrm>
          <a:prstGeom prst="rect">
            <a:avLst/>
          </a:prstGeom>
          <a:solidFill>
            <a:schemeClr val="bg1">
              <a:lumMod val="85000"/>
              <a:alpha val="71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/>
          <a:lstStyle>
            <a:defPPr>
              <a:defRPr lang="es-MX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altLang="en-US" sz="1100"/>
          </a:p>
        </xdr:txBody>
      </xdr:sp>
      <xdr:sp macro="" textlink="">
        <xdr:nvSpPr>
          <xdr:cNvPr id="6" name="Rectángulo 5">
            <a:extLst>
              <a:ext uri="{FF2B5EF4-FFF2-40B4-BE49-F238E27FC236}">
                <a16:creationId xmlns:a16="http://schemas.microsoft.com/office/drawing/2014/main" id="{00000000-0008-0000-0A00-000006000000}"/>
              </a:ext>
            </a:extLst>
          </xdr:cNvPr>
          <xdr:cNvSpPr/>
        </xdr:nvSpPr>
        <xdr:spPr>
          <a:xfrm>
            <a:off x="22079" y="2120"/>
            <a:ext cx="830" cy="9733"/>
          </a:xfrm>
          <a:prstGeom prst="rect">
            <a:avLst/>
          </a:prstGeom>
          <a:solidFill>
            <a:schemeClr val="bg1">
              <a:lumMod val="85000"/>
              <a:alpha val="71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/>
          <a:lstStyle>
            <a:defPPr>
              <a:defRPr lang="es-MX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altLang="en-US" sz="1100"/>
          </a:p>
        </xdr:txBody>
      </xdr:sp>
    </xdr:grpSp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34290</xdr:colOff>
      <xdr:row>5</xdr:row>
      <xdr:rowOff>22860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03" b="17425"/>
        <a:stretch>
          <a:fillRect/>
        </a:stretch>
      </xdr:blipFill>
      <xdr:spPr>
        <a:xfrm>
          <a:off x="0" y="0"/>
          <a:ext cx="1701165" cy="937260"/>
        </a:xfrm>
        <a:prstGeom prst="rect">
          <a:avLst/>
        </a:prstGeom>
      </xdr:spPr>
    </xdr:pic>
    <xdr:clientData/>
  </xdr:twoCellAnchor>
  <xdr:twoCellAnchor editAs="oneCell">
    <xdr:from>
      <xdr:col>29</xdr:col>
      <xdr:colOff>485140</xdr:colOff>
      <xdr:row>1</xdr:row>
      <xdr:rowOff>103505</xdr:rowOff>
    </xdr:from>
    <xdr:to>
      <xdr:col>31</xdr:col>
      <xdr:colOff>589915</xdr:colOff>
      <xdr:row>5</xdr:row>
      <xdr:rowOff>69850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03" b="17425"/>
        <a:stretch>
          <a:fillRect/>
        </a:stretch>
      </xdr:blipFill>
      <xdr:spPr>
        <a:xfrm>
          <a:off x="11227435" y="103505"/>
          <a:ext cx="1971675" cy="880745"/>
        </a:xfrm>
        <a:prstGeom prst="rect">
          <a:avLst/>
        </a:prstGeom>
      </xdr:spPr>
    </xdr:pic>
    <xdr:clientData/>
  </xdr:twoCellAnchor>
  <xdr:twoCellAnchor>
    <xdr:from>
      <xdr:col>22</xdr:col>
      <xdr:colOff>12065</xdr:colOff>
      <xdr:row>5</xdr:row>
      <xdr:rowOff>156210</xdr:rowOff>
    </xdr:from>
    <xdr:to>
      <xdr:col>31</xdr:col>
      <xdr:colOff>875030</xdr:colOff>
      <xdr:row>47</xdr:row>
      <xdr:rowOff>78740</xdr:rowOff>
    </xdr:to>
    <xdr:graphicFrame macro="">
      <xdr:nvGraphicFramePr>
        <xdr:cNvPr id="10" name="Gráfico 1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23</xdr:col>
      <xdr:colOff>191135</xdr:colOff>
      <xdr:row>5</xdr:row>
      <xdr:rowOff>134620</xdr:rowOff>
    </xdr:from>
    <xdr:ext cx="7880350" cy="180975"/>
    <xdr:sp macro="" textlink="">
      <xdr:nvSpPr>
        <xdr:cNvPr id="14" name="Cuadro de texto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SpPr txBox="1"/>
      </xdr:nvSpPr>
      <xdr:spPr>
        <a:xfrm>
          <a:off x="5332730" y="1049020"/>
          <a:ext cx="7880350" cy="180975"/>
        </a:xfrm>
        <a:prstGeom prst="roundRect">
          <a:avLst>
            <a:gd name="adj" fmla="val 50000"/>
          </a:avLst>
        </a:prstGeom>
        <a:gradFill>
          <a:gsLst>
            <a:gs pos="0">
              <a:srgbClr val="FECF40"/>
            </a:gs>
            <a:gs pos="100000">
              <a:srgbClr val="846C21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altLang="en-US" sz="1000">
              <a:solidFill>
                <a:schemeClr val="bg1"/>
              </a:solidFill>
            </a:rPr>
            <a:t>Verano</a:t>
          </a:r>
        </a:p>
      </xdr:txBody>
    </xdr:sp>
    <xdr:clientData/>
  </xdr:oneCellAnchor>
  <xdr:oneCellAnchor>
    <xdr:from>
      <xdr:col>23</xdr:col>
      <xdr:colOff>180975</xdr:colOff>
      <xdr:row>6</xdr:row>
      <xdr:rowOff>55880</xdr:rowOff>
    </xdr:from>
    <xdr:ext cx="1031240" cy="201295"/>
    <xdr:sp macro="" textlink="">
      <xdr:nvSpPr>
        <xdr:cNvPr id="11" name="Cuadro de texto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SpPr txBox="1"/>
      </xdr:nvSpPr>
      <xdr:spPr>
        <a:xfrm>
          <a:off x="5322570" y="1141730"/>
          <a:ext cx="1031240" cy="201295"/>
        </a:xfrm>
        <a:prstGeom prst="roundRect">
          <a:avLst>
            <a:gd name="adj" fmla="val 50000"/>
          </a:avLst>
        </a:prstGeom>
        <a:gradFill>
          <a:gsLst>
            <a:gs pos="0">
              <a:srgbClr val="007BD3"/>
            </a:gs>
            <a:gs pos="100000">
              <a:srgbClr val="034373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altLang="en-US" sz="1000">
              <a:solidFill>
                <a:schemeClr val="bg1"/>
              </a:solidFill>
            </a:rPr>
            <a:t>4th July</a:t>
          </a:r>
        </a:p>
      </xdr:txBody>
    </xdr:sp>
    <xdr:clientData/>
  </xdr:one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</cdr:x>
      <cdr:y>0</cdr:y>
    </cdr:to>
    <cdr:sp macro="" textlink="">
      <cdr:nvSpPr>
        <cdr:cNvPr id="2" name="Proceso 1"/>
        <cdr:cNvSpPr/>
      </cdr:nvSpPr>
      <cdr:spPr>
        <a:xfrm xmlns:a="http://schemas.openxmlformats.org/drawingml/2006/main">
          <a:off x="0" y="0"/>
          <a:ext cx="0" cy="0"/>
        </a:xfrm>
        <a:prstGeom xmlns:a="http://schemas.openxmlformats.org/drawingml/2006/main" prst="flowChartProcess">
          <a:avLst/>
        </a:prstGeom>
        <a:solidFill xmlns:a="http://schemas.openxmlformats.org/drawingml/2006/main">
          <a:schemeClr val="bg1">
            <a:lumMod val="75000"/>
            <a:alpha val="22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_tradnl" altLang="en-US" sz="1000">
            <a:latin typeface="Verdana" panose="020B0604030504040204" pitchFamily="34" charset="0"/>
            <a:ea typeface="Verdana" panose="020B0604030504040204" pitchFamily="34" charset="0"/>
            <a:cs typeface="Verdana" panose="020B0604030504040204" pitchFamily="34" charset="0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318770</xdr:colOff>
      <xdr:row>7</xdr:row>
      <xdr:rowOff>2540</xdr:rowOff>
    </xdr:from>
    <xdr:to>
      <xdr:col>30</xdr:col>
      <xdr:colOff>746125</xdr:colOff>
      <xdr:row>44</xdr:row>
      <xdr:rowOff>113030</xdr:rowOff>
    </xdr:to>
    <xdr:grpSp>
      <xdr:nvGrpSpPr>
        <xdr:cNvPr id="14" name="Grupo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GrpSpPr/>
      </xdr:nvGrpSpPr>
      <xdr:grpSpPr>
        <a:xfrm>
          <a:off x="6404187" y="1230207"/>
          <a:ext cx="6015355" cy="6312323"/>
          <a:chOff x="14657" y="1961"/>
          <a:chExt cx="9941" cy="9702"/>
        </a:xfrm>
      </xdr:grpSpPr>
      <xdr:sp macro="" textlink="">
        <xdr:nvSpPr>
          <xdr:cNvPr id="4" name="Rectángulo 3">
            <a:extLst>
              <a:ext uri="{FF2B5EF4-FFF2-40B4-BE49-F238E27FC236}">
                <a16:creationId xmlns:a16="http://schemas.microsoft.com/office/drawing/2014/main" id="{00000000-0008-0000-0B00-000004000000}"/>
              </a:ext>
            </a:extLst>
          </xdr:cNvPr>
          <xdr:cNvSpPr/>
        </xdr:nvSpPr>
        <xdr:spPr>
          <a:xfrm>
            <a:off x="14657" y="1961"/>
            <a:ext cx="881" cy="9702"/>
          </a:xfrm>
          <a:prstGeom prst="rect">
            <a:avLst/>
          </a:prstGeom>
          <a:solidFill>
            <a:schemeClr val="bg1">
              <a:lumMod val="85000"/>
              <a:alpha val="71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/>
          <a:lstStyle>
            <a:defPPr>
              <a:defRPr lang="es-MX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altLang="en-US" sz="1100"/>
          </a:p>
        </xdr:txBody>
      </xdr:sp>
      <xdr:sp macro="" textlink="">
        <xdr:nvSpPr>
          <xdr:cNvPr id="5" name="Rectángulo 4">
            <a:extLst>
              <a:ext uri="{FF2B5EF4-FFF2-40B4-BE49-F238E27FC236}">
                <a16:creationId xmlns:a16="http://schemas.microsoft.com/office/drawing/2014/main" id="{00000000-0008-0000-0B00-000005000000}"/>
              </a:ext>
            </a:extLst>
          </xdr:cNvPr>
          <xdr:cNvSpPr/>
        </xdr:nvSpPr>
        <xdr:spPr>
          <a:xfrm>
            <a:off x="17706" y="1961"/>
            <a:ext cx="875" cy="9702"/>
          </a:xfrm>
          <a:prstGeom prst="rect">
            <a:avLst/>
          </a:prstGeom>
          <a:solidFill>
            <a:schemeClr val="bg1">
              <a:lumMod val="85000"/>
              <a:alpha val="71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/>
          <a:lstStyle>
            <a:defPPr>
              <a:defRPr lang="es-MX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altLang="en-US" sz="1100"/>
          </a:p>
        </xdr:txBody>
      </xdr:sp>
      <xdr:sp macro="" textlink="">
        <xdr:nvSpPr>
          <xdr:cNvPr id="6" name="Rectángulo 5">
            <a:extLst>
              <a:ext uri="{FF2B5EF4-FFF2-40B4-BE49-F238E27FC236}">
                <a16:creationId xmlns:a16="http://schemas.microsoft.com/office/drawing/2014/main" id="{00000000-0008-0000-0B00-000006000000}"/>
              </a:ext>
            </a:extLst>
          </xdr:cNvPr>
          <xdr:cNvSpPr/>
        </xdr:nvSpPr>
        <xdr:spPr>
          <a:xfrm>
            <a:off x="20715" y="1961"/>
            <a:ext cx="881" cy="9702"/>
          </a:xfrm>
          <a:prstGeom prst="rect">
            <a:avLst/>
          </a:prstGeom>
          <a:solidFill>
            <a:schemeClr val="bg1">
              <a:lumMod val="85000"/>
              <a:alpha val="71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/>
          <a:lstStyle>
            <a:defPPr>
              <a:defRPr lang="es-MX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altLang="en-US" sz="1100"/>
          </a:p>
        </xdr:txBody>
      </xdr:sp>
      <xdr:sp macro="" textlink="">
        <xdr:nvSpPr>
          <xdr:cNvPr id="7" name="Rectángulo 6">
            <a:extLst>
              <a:ext uri="{FF2B5EF4-FFF2-40B4-BE49-F238E27FC236}">
                <a16:creationId xmlns:a16="http://schemas.microsoft.com/office/drawing/2014/main" id="{00000000-0008-0000-0B00-000007000000}"/>
              </a:ext>
            </a:extLst>
          </xdr:cNvPr>
          <xdr:cNvSpPr/>
        </xdr:nvSpPr>
        <xdr:spPr>
          <a:xfrm>
            <a:off x="23728" y="1961"/>
            <a:ext cx="870" cy="9702"/>
          </a:xfrm>
          <a:prstGeom prst="rect">
            <a:avLst/>
          </a:prstGeom>
          <a:solidFill>
            <a:schemeClr val="bg1">
              <a:lumMod val="85000"/>
              <a:alpha val="71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/>
          <a:lstStyle>
            <a:defPPr>
              <a:defRPr lang="es-MX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altLang="en-US" sz="1100"/>
          </a:p>
        </xdr:txBody>
      </xdr:sp>
    </xdr:grpSp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34290</xdr:colOff>
      <xdr:row>5</xdr:row>
      <xdr:rowOff>22860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03" b="17425"/>
        <a:stretch>
          <a:fillRect/>
        </a:stretch>
      </xdr:blipFill>
      <xdr:spPr>
        <a:xfrm>
          <a:off x="0" y="0"/>
          <a:ext cx="1701165" cy="937260"/>
        </a:xfrm>
        <a:prstGeom prst="rect">
          <a:avLst/>
        </a:prstGeom>
      </xdr:spPr>
    </xdr:pic>
    <xdr:clientData/>
  </xdr:twoCellAnchor>
  <xdr:twoCellAnchor editAs="oneCell">
    <xdr:from>
      <xdr:col>29</xdr:col>
      <xdr:colOff>485140</xdr:colOff>
      <xdr:row>1</xdr:row>
      <xdr:rowOff>103505</xdr:rowOff>
    </xdr:from>
    <xdr:to>
      <xdr:col>31</xdr:col>
      <xdr:colOff>589915</xdr:colOff>
      <xdr:row>5</xdr:row>
      <xdr:rowOff>69850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03" b="17425"/>
        <a:stretch>
          <a:fillRect/>
        </a:stretch>
      </xdr:blipFill>
      <xdr:spPr>
        <a:xfrm>
          <a:off x="11227435" y="103505"/>
          <a:ext cx="1971675" cy="880745"/>
        </a:xfrm>
        <a:prstGeom prst="rect">
          <a:avLst/>
        </a:prstGeom>
      </xdr:spPr>
    </xdr:pic>
    <xdr:clientData/>
  </xdr:twoCellAnchor>
  <xdr:twoCellAnchor>
    <xdr:from>
      <xdr:col>22</xdr:col>
      <xdr:colOff>12065</xdr:colOff>
      <xdr:row>5</xdr:row>
      <xdr:rowOff>156210</xdr:rowOff>
    </xdr:from>
    <xdr:to>
      <xdr:col>31</xdr:col>
      <xdr:colOff>875030</xdr:colOff>
      <xdr:row>47</xdr:row>
      <xdr:rowOff>78740</xdr:rowOff>
    </xdr:to>
    <xdr:graphicFrame macro="">
      <xdr:nvGraphicFramePr>
        <xdr:cNvPr id="10" name="Gráfico 1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26</xdr:col>
      <xdr:colOff>244475</xdr:colOff>
      <xdr:row>6</xdr:row>
      <xdr:rowOff>56515</xdr:rowOff>
    </xdr:from>
    <xdr:ext cx="817245" cy="383540"/>
    <xdr:sp macro="" textlink="">
      <xdr:nvSpPr>
        <xdr:cNvPr id="12" name="Cuadro de texto 11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SpPr txBox="1"/>
      </xdr:nvSpPr>
      <xdr:spPr>
        <a:xfrm>
          <a:off x="8186420" y="1142365"/>
          <a:ext cx="817245" cy="383540"/>
        </a:xfrm>
        <a:prstGeom prst="roundRect">
          <a:avLst>
            <a:gd name="adj" fmla="val 50000"/>
          </a:avLst>
        </a:prstGeom>
        <a:gradFill>
          <a:gsLst>
            <a:gs pos="0">
              <a:srgbClr val="007BD3"/>
            </a:gs>
            <a:gs pos="100000">
              <a:srgbClr val="034373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altLang="en-US" sz="1000">
              <a:solidFill>
                <a:schemeClr val="bg1"/>
              </a:solidFill>
            </a:rPr>
            <a:t>Regreso a clases MX</a:t>
          </a:r>
        </a:p>
      </xdr:txBody>
    </xdr:sp>
    <xdr:clientData/>
  </xdr:one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</cdr:x>
      <cdr:y>0</cdr:y>
    </cdr:to>
    <cdr:sp macro="" textlink="">
      <cdr:nvSpPr>
        <cdr:cNvPr id="2" name="Proceso 1"/>
        <cdr:cNvSpPr/>
      </cdr:nvSpPr>
      <cdr:spPr>
        <a:xfrm xmlns:a="http://schemas.openxmlformats.org/drawingml/2006/main">
          <a:off x="0" y="0"/>
          <a:ext cx="0" cy="0"/>
        </a:xfrm>
        <a:prstGeom xmlns:a="http://schemas.openxmlformats.org/drawingml/2006/main" prst="flowChartProcess">
          <a:avLst/>
        </a:prstGeom>
        <a:solidFill xmlns:a="http://schemas.openxmlformats.org/drawingml/2006/main">
          <a:schemeClr val="bg1">
            <a:lumMod val="75000"/>
            <a:alpha val="22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_tradnl" altLang="en-US" sz="1000">
            <a:latin typeface="Verdana" panose="020B0604030504040204" pitchFamily="34" charset="0"/>
            <a:ea typeface="Verdana" panose="020B0604030504040204" pitchFamily="34" charset="0"/>
            <a:cs typeface="Verdana" panose="020B0604030504040204" pitchFamily="34" charset="0"/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487680</xdr:colOff>
      <xdr:row>6</xdr:row>
      <xdr:rowOff>150495</xdr:rowOff>
    </xdr:from>
    <xdr:to>
      <xdr:col>31</xdr:col>
      <xdr:colOff>876300</xdr:colOff>
      <xdr:row>44</xdr:row>
      <xdr:rowOff>10160</xdr:rowOff>
    </xdr:to>
    <xdr:grpSp>
      <xdr:nvGrpSpPr>
        <xdr:cNvPr id="14" name="Grupo 13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GrpSpPr/>
      </xdr:nvGrpSpPr>
      <xdr:grpSpPr>
        <a:xfrm>
          <a:off x="5641763" y="1219412"/>
          <a:ext cx="7839287" cy="6220248"/>
          <a:chOff x="8870" y="1939"/>
          <a:chExt cx="12345" cy="9546"/>
        </a:xfrm>
      </xdr:grpSpPr>
      <xdr:sp macro="" textlink="">
        <xdr:nvSpPr>
          <xdr:cNvPr id="13" name="Rectángulo 12">
            <a:extLst>
              <a:ext uri="{FF2B5EF4-FFF2-40B4-BE49-F238E27FC236}">
                <a16:creationId xmlns:a16="http://schemas.microsoft.com/office/drawing/2014/main" id="{00000000-0008-0000-0C00-00000D000000}"/>
              </a:ext>
            </a:extLst>
          </xdr:cNvPr>
          <xdr:cNvSpPr/>
        </xdr:nvSpPr>
        <xdr:spPr>
          <a:xfrm>
            <a:off x="20719" y="1939"/>
            <a:ext cx="497" cy="9546"/>
          </a:xfrm>
          <a:prstGeom prst="rect">
            <a:avLst/>
          </a:prstGeom>
          <a:solidFill>
            <a:schemeClr val="bg1">
              <a:lumMod val="85000"/>
              <a:alpha val="71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/>
          <a:lstStyle>
            <a:defPPr>
              <a:defRPr lang="es-MX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altLang="en-US" sz="1100"/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00000000-0008-0000-0C00-000003000000}"/>
              </a:ext>
            </a:extLst>
          </xdr:cNvPr>
          <xdr:cNvSpPr/>
        </xdr:nvSpPr>
        <xdr:spPr>
          <a:xfrm>
            <a:off x="8870" y="1961"/>
            <a:ext cx="864" cy="9432"/>
          </a:xfrm>
          <a:prstGeom prst="rect">
            <a:avLst/>
          </a:prstGeom>
          <a:solidFill>
            <a:schemeClr val="bg1">
              <a:lumMod val="85000"/>
              <a:alpha val="71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/>
          <a:lstStyle>
            <a:defPPr>
              <a:defRPr lang="es-MX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altLang="en-US" sz="1100"/>
          </a:p>
        </xdr:txBody>
      </xdr:sp>
      <xdr:sp macro="" textlink="">
        <xdr:nvSpPr>
          <xdr:cNvPr id="4" name="Rectángulo 3">
            <a:extLst>
              <a:ext uri="{FF2B5EF4-FFF2-40B4-BE49-F238E27FC236}">
                <a16:creationId xmlns:a16="http://schemas.microsoft.com/office/drawing/2014/main" id="{00000000-0008-0000-0C00-000004000000}"/>
              </a:ext>
            </a:extLst>
          </xdr:cNvPr>
          <xdr:cNvSpPr/>
        </xdr:nvSpPr>
        <xdr:spPr>
          <a:xfrm>
            <a:off x="11862" y="1961"/>
            <a:ext cx="859" cy="9432"/>
          </a:xfrm>
          <a:prstGeom prst="rect">
            <a:avLst/>
          </a:prstGeom>
          <a:solidFill>
            <a:schemeClr val="bg1">
              <a:lumMod val="85000"/>
              <a:alpha val="71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/>
          <a:lstStyle>
            <a:defPPr>
              <a:defRPr lang="es-MX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altLang="en-US" sz="1100"/>
          </a:p>
        </xdr:txBody>
      </xdr:sp>
      <xdr:sp macro="" textlink="">
        <xdr:nvSpPr>
          <xdr:cNvPr id="5" name="Rectángulo 4">
            <a:extLst>
              <a:ext uri="{FF2B5EF4-FFF2-40B4-BE49-F238E27FC236}">
                <a16:creationId xmlns:a16="http://schemas.microsoft.com/office/drawing/2014/main" id="{00000000-0008-0000-0C00-000005000000}"/>
              </a:ext>
            </a:extLst>
          </xdr:cNvPr>
          <xdr:cNvSpPr/>
        </xdr:nvSpPr>
        <xdr:spPr>
          <a:xfrm>
            <a:off x="14814" y="1961"/>
            <a:ext cx="866" cy="9432"/>
          </a:xfrm>
          <a:prstGeom prst="rect">
            <a:avLst/>
          </a:prstGeom>
          <a:solidFill>
            <a:schemeClr val="bg1">
              <a:lumMod val="85000"/>
              <a:alpha val="71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/>
          <a:lstStyle>
            <a:defPPr>
              <a:defRPr lang="es-MX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altLang="en-US" sz="1100"/>
          </a:p>
        </xdr:txBody>
      </xdr:sp>
      <xdr:sp macro="" textlink="">
        <xdr:nvSpPr>
          <xdr:cNvPr id="6" name="Rectángulo 5">
            <a:extLst>
              <a:ext uri="{FF2B5EF4-FFF2-40B4-BE49-F238E27FC236}">
                <a16:creationId xmlns:a16="http://schemas.microsoft.com/office/drawing/2014/main" id="{00000000-0008-0000-0C00-000006000000}"/>
              </a:ext>
            </a:extLst>
          </xdr:cNvPr>
          <xdr:cNvSpPr/>
        </xdr:nvSpPr>
        <xdr:spPr>
          <a:xfrm>
            <a:off x="17771" y="1961"/>
            <a:ext cx="853" cy="9432"/>
          </a:xfrm>
          <a:prstGeom prst="rect">
            <a:avLst/>
          </a:prstGeom>
          <a:solidFill>
            <a:schemeClr val="bg1">
              <a:lumMod val="85000"/>
              <a:alpha val="71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/>
          <a:lstStyle>
            <a:defPPr>
              <a:defRPr lang="es-MX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altLang="en-US" sz="1100"/>
          </a:p>
        </xdr:txBody>
      </xdr:sp>
    </xdr:grpSp>
    <xdr:clientData/>
  </xdr:twoCellAnchor>
  <xdr:twoCellAnchor>
    <xdr:from>
      <xdr:col>27</xdr:col>
      <xdr:colOff>537845</xdr:colOff>
      <xdr:row>6</xdr:row>
      <xdr:rowOff>121285</xdr:rowOff>
    </xdr:from>
    <xdr:to>
      <xdr:col>27</xdr:col>
      <xdr:colOff>815975</xdr:colOff>
      <xdr:row>43</xdr:row>
      <xdr:rowOff>151765</xdr:rowOff>
    </xdr:to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SpPr/>
      </xdr:nvSpPr>
      <xdr:spPr>
        <a:xfrm>
          <a:off x="9413240" y="1207135"/>
          <a:ext cx="278130" cy="6183630"/>
        </a:xfrm>
        <a:prstGeom prst="rect">
          <a:avLst/>
        </a:prstGeom>
        <a:solidFill>
          <a:schemeClr val="tx1">
            <a:lumMod val="50000"/>
            <a:lumOff val="50000"/>
            <a:alpha val="63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/>
        <a:lstStyle>
          <a:defPPr>
            <a:defRPr lang="es-MX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s-MX" altLang="en-US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34290</xdr:colOff>
      <xdr:row>5</xdr:row>
      <xdr:rowOff>22860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03" b="17425"/>
        <a:stretch>
          <a:fillRect/>
        </a:stretch>
      </xdr:blipFill>
      <xdr:spPr>
        <a:xfrm>
          <a:off x="0" y="0"/>
          <a:ext cx="1701165" cy="937260"/>
        </a:xfrm>
        <a:prstGeom prst="rect">
          <a:avLst/>
        </a:prstGeom>
      </xdr:spPr>
    </xdr:pic>
    <xdr:clientData/>
  </xdr:twoCellAnchor>
  <xdr:twoCellAnchor editAs="oneCell">
    <xdr:from>
      <xdr:col>29</xdr:col>
      <xdr:colOff>485140</xdr:colOff>
      <xdr:row>1</xdr:row>
      <xdr:rowOff>103505</xdr:rowOff>
    </xdr:from>
    <xdr:to>
      <xdr:col>31</xdr:col>
      <xdr:colOff>589915</xdr:colOff>
      <xdr:row>5</xdr:row>
      <xdr:rowOff>69850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03" b="17425"/>
        <a:stretch>
          <a:fillRect/>
        </a:stretch>
      </xdr:blipFill>
      <xdr:spPr>
        <a:xfrm>
          <a:off x="11227435" y="103505"/>
          <a:ext cx="1971675" cy="880745"/>
        </a:xfrm>
        <a:prstGeom prst="rect">
          <a:avLst/>
        </a:prstGeom>
      </xdr:spPr>
    </xdr:pic>
    <xdr:clientData/>
  </xdr:twoCellAnchor>
  <xdr:twoCellAnchor>
    <xdr:from>
      <xdr:col>22</xdr:col>
      <xdr:colOff>12065</xdr:colOff>
      <xdr:row>5</xdr:row>
      <xdr:rowOff>156210</xdr:rowOff>
    </xdr:from>
    <xdr:to>
      <xdr:col>31</xdr:col>
      <xdr:colOff>875030</xdr:colOff>
      <xdr:row>46</xdr:row>
      <xdr:rowOff>78740</xdr:rowOff>
    </xdr:to>
    <xdr:graphicFrame macro="">
      <xdr:nvGraphicFramePr>
        <xdr:cNvPr id="9" name="Gráfico 1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23</xdr:col>
      <xdr:colOff>202565</xdr:colOff>
      <xdr:row>6</xdr:row>
      <xdr:rowOff>24765</xdr:rowOff>
    </xdr:from>
    <xdr:ext cx="974725" cy="254000"/>
    <xdr:sp macro="" textlink="">
      <xdr:nvSpPr>
        <xdr:cNvPr id="10" name="Cuadro de texto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 txBox="1"/>
      </xdr:nvSpPr>
      <xdr:spPr>
        <a:xfrm>
          <a:off x="5344160" y="1110615"/>
          <a:ext cx="974725" cy="254000"/>
        </a:xfrm>
        <a:prstGeom prst="roundRect">
          <a:avLst>
            <a:gd name="adj" fmla="val 50000"/>
          </a:avLst>
        </a:prstGeom>
        <a:gradFill>
          <a:gsLst>
            <a:gs pos="0">
              <a:srgbClr val="E30000"/>
            </a:gs>
            <a:gs pos="100000">
              <a:srgbClr val="760303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altLang="en-US" sz="1000">
              <a:solidFill>
                <a:schemeClr val="bg1"/>
              </a:solidFill>
            </a:rPr>
            <a:t>Labor Day</a:t>
          </a:r>
        </a:p>
      </xdr:txBody>
    </xdr:sp>
    <xdr:clientData/>
  </xdr:oneCellAnchor>
  <xdr:oneCellAnchor>
    <xdr:from>
      <xdr:col>27</xdr:col>
      <xdr:colOff>10795</xdr:colOff>
      <xdr:row>6</xdr:row>
      <xdr:rowOff>1905</xdr:rowOff>
    </xdr:from>
    <xdr:ext cx="907415" cy="254000"/>
    <xdr:sp macro="" textlink="">
      <xdr:nvSpPr>
        <xdr:cNvPr id="11" name="Cuadro de texto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SpPr txBox="1"/>
      </xdr:nvSpPr>
      <xdr:spPr>
        <a:xfrm>
          <a:off x="8886190" y="1087755"/>
          <a:ext cx="907415" cy="254000"/>
        </a:xfrm>
        <a:prstGeom prst="roundRect">
          <a:avLst>
            <a:gd name="adj" fmla="val 50000"/>
          </a:avLst>
        </a:prstGeom>
        <a:gradFill>
          <a:gsLst>
            <a:gs pos="0">
              <a:srgbClr val="14CD68"/>
            </a:gs>
            <a:gs pos="100000">
              <a:srgbClr val="0B6E38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altLang="en-US" sz="1000">
              <a:solidFill>
                <a:schemeClr val="bg1"/>
              </a:solidFill>
            </a:rPr>
            <a:t>MX Indep</a:t>
          </a:r>
        </a:p>
      </xdr:txBody>
    </xdr:sp>
    <xdr:clientData/>
  </xdr:oneCellAnchor>
  <xdr:oneCellAnchor>
    <xdr:from>
      <xdr:col>31</xdr:col>
      <xdr:colOff>252730</xdr:colOff>
      <xdr:row>6</xdr:row>
      <xdr:rowOff>33655</xdr:rowOff>
    </xdr:from>
    <xdr:ext cx="791845" cy="254000"/>
    <xdr:sp macro="" textlink="">
      <xdr:nvSpPr>
        <xdr:cNvPr id="15" name="Cuadro de texto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SpPr txBox="1"/>
      </xdr:nvSpPr>
      <xdr:spPr>
        <a:xfrm>
          <a:off x="12861925" y="1119505"/>
          <a:ext cx="791845" cy="254000"/>
        </a:xfrm>
        <a:prstGeom prst="roundRect">
          <a:avLst>
            <a:gd name="adj" fmla="val 50000"/>
          </a:avLst>
        </a:prstGeom>
        <a:gradFill>
          <a:gsLst>
            <a:gs pos="0">
              <a:srgbClr val="FECF40"/>
            </a:gs>
            <a:gs pos="100000">
              <a:srgbClr val="846C21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altLang="en-US" sz="1000">
              <a:solidFill>
                <a:schemeClr val="bg1"/>
              </a:solidFill>
            </a:rPr>
            <a:t>Fall Break</a:t>
          </a:r>
        </a:p>
      </xdr:txBody>
    </xdr:sp>
    <xdr:clientData/>
  </xdr:one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</cdr:x>
      <cdr:y>0</cdr:y>
    </cdr:to>
    <cdr:sp macro="" textlink="">
      <cdr:nvSpPr>
        <cdr:cNvPr id="2" name="Proceso 1"/>
        <cdr:cNvSpPr/>
      </cdr:nvSpPr>
      <cdr:spPr>
        <a:xfrm xmlns:a="http://schemas.openxmlformats.org/drawingml/2006/main">
          <a:off x="0" y="0"/>
          <a:ext cx="0" cy="0"/>
        </a:xfrm>
        <a:prstGeom xmlns:a="http://schemas.openxmlformats.org/drawingml/2006/main" prst="flowChartProcess">
          <a:avLst/>
        </a:prstGeom>
        <a:solidFill xmlns:a="http://schemas.openxmlformats.org/drawingml/2006/main">
          <a:schemeClr val="bg1">
            <a:lumMod val="75000"/>
            <a:alpha val="22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_tradnl" altLang="en-US" sz="1000">
            <a:latin typeface="Verdana" panose="020B0604030504040204" pitchFamily="34" charset="0"/>
            <a:ea typeface="Verdana" panose="020B0604030504040204" pitchFamily="34" charset="0"/>
            <a:cs typeface="Verdana" panose="020B0604030504040204" pitchFamily="34" charset="0"/>
          </a:endParaRP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830580</xdr:colOff>
      <xdr:row>6</xdr:row>
      <xdr:rowOff>160655</xdr:rowOff>
    </xdr:from>
    <xdr:to>
      <xdr:col>31</xdr:col>
      <xdr:colOff>328930</xdr:colOff>
      <xdr:row>44</xdr:row>
      <xdr:rowOff>113030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pSpPr/>
      </xdr:nvGrpSpPr>
      <xdr:grpSpPr>
        <a:xfrm>
          <a:off x="6914674" y="1232218"/>
          <a:ext cx="5999162" cy="6607968"/>
          <a:chOff x="14657" y="1961"/>
          <a:chExt cx="9941" cy="9702"/>
        </a:xfrm>
      </xdr:grpSpPr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00000000-0008-0000-0D00-000003000000}"/>
              </a:ext>
            </a:extLst>
          </xdr:cNvPr>
          <xdr:cNvSpPr/>
        </xdr:nvSpPr>
        <xdr:spPr>
          <a:xfrm>
            <a:off x="14657" y="1961"/>
            <a:ext cx="881" cy="9702"/>
          </a:xfrm>
          <a:prstGeom prst="rect">
            <a:avLst/>
          </a:prstGeom>
          <a:solidFill>
            <a:schemeClr val="bg1">
              <a:lumMod val="85000"/>
              <a:alpha val="71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/>
          <a:lstStyle>
            <a:defPPr>
              <a:defRPr lang="es-MX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altLang="en-US" sz="1100"/>
          </a:p>
        </xdr:txBody>
      </xdr:sp>
      <xdr:sp macro="" textlink="">
        <xdr:nvSpPr>
          <xdr:cNvPr id="4" name="Rectángulo 3">
            <a:extLst>
              <a:ext uri="{FF2B5EF4-FFF2-40B4-BE49-F238E27FC236}">
                <a16:creationId xmlns:a16="http://schemas.microsoft.com/office/drawing/2014/main" id="{00000000-0008-0000-0D00-000004000000}"/>
              </a:ext>
            </a:extLst>
          </xdr:cNvPr>
          <xdr:cNvSpPr/>
        </xdr:nvSpPr>
        <xdr:spPr>
          <a:xfrm>
            <a:off x="17706" y="1961"/>
            <a:ext cx="875" cy="9702"/>
          </a:xfrm>
          <a:prstGeom prst="rect">
            <a:avLst/>
          </a:prstGeom>
          <a:solidFill>
            <a:schemeClr val="bg1">
              <a:lumMod val="85000"/>
              <a:alpha val="71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/>
          <a:lstStyle>
            <a:defPPr>
              <a:defRPr lang="es-MX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altLang="en-US" sz="1100"/>
          </a:p>
        </xdr:txBody>
      </xdr:sp>
      <xdr:sp macro="" textlink="">
        <xdr:nvSpPr>
          <xdr:cNvPr id="5" name="Rectángulo 4">
            <a:extLst>
              <a:ext uri="{FF2B5EF4-FFF2-40B4-BE49-F238E27FC236}">
                <a16:creationId xmlns:a16="http://schemas.microsoft.com/office/drawing/2014/main" id="{00000000-0008-0000-0D00-000005000000}"/>
              </a:ext>
            </a:extLst>
          </xdr:cNvPr>
          <xdr:cNvSpPr/>
        </xdr:nvSpPr>
        <xdr:spPr>
          <a:xfrm>
            <a:off x="20715" y="1961"/>
            <a:ext cx="881" cy="9702"/>
          </a:xfrm>
          <a:prstGeom prst="rect">
            <a:avLst/>
          </a:prstGeom>
          <a:solidFill>
            <a:schemeClr val="bg1">
              <a:lumMod val="85000"/>
              <a:alpha val="71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/>
          <a:lstStyle>
            <a:defPPr>
              <a:defRPr lang="es-MX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altLang="en-US" sz="1100"/>
          </a:p>
        </xdr:txBody>
      </xdr:sp>
      <xdr:sp macro="" textlink="">
        <xdr:nvSpPr>
          <xdr:cNvPr id="6" name="Rectángulo 5">
            <a:extLst>
              <a:ext uri="{FF2B5EF4-FFF2-40B4-BE49-F238E27FC236}">
                <a16:creationId xmlns:a16="http://schemas.microsoft.com/office/drawing/2014/main" id="{00000000-0008-0000-0D00-000006000000}"/>
              </a:ext>
            </a:extLst>
          </xdr:cNvPr>
          <xdr:cNvSpPr/>
        </xdr:nvSpPr>
        <xdr:spPr>
          <a:xfrm>
            <a:off x="23728" y="1961"/>
            <a:ext cx="870" cy="9702"/>
          </a:xfrm>
          <a:prstGeom prst="rect">
            <a:avLst/>
          </a:prstGeom>
          <a:solidFill>
            <a:schemeClr val="bg1">
              <a:lumMod val="85000"/>
              <a:alpha val="71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/>
          <a:lstStyle>
            <a:defPPr>
              <a:defRPr lang="es-MX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altLang="en-US" sz="1100"/>
          </a:p>
        </xdr:txBody>
      </xdr:sp>
    </xdr:grpSp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34290</xdr:colOff>
      <xdr:row>5</xdr:row>
      <xdr:rowOff>22860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03" b="17425"/>
        <a:stretch>
          <a:fillRect/>
        </a:stretch>
      </xdr:blipFill>
      <xdr:spPr>
        <a:xfrm>
          <a:off x="0" y="0"/>
          <a:ext cx="1701165" cy="937260"/>
        </a:xfrm>
        <a:prstGeom prst="rect">
          <a:avLst/>
        </a:prstGeom>
      </xdr:spPr>
    </xdr:pic>
    <xdr:clientData/>
  </xdr:twoCellAnchor>
  <xdr:twoCellAnchor editAs="oneCell">
    <xdr:from>
      <xdr:col>29</xdr:col>
      <xdr:colOff>485140</xdr:colOff>
      <xdr:row>1</xdr:row>
      <xdr:rowOff>103505</xdr:rowOff>
    </xdr:from>
    <xdr:to>
      <xdr:col>31</xdr:col>
      <xdr:colOff>589915</xdr:colOff>
      <xdr:row>5</xdr:row>
      <xdr:rowOff>69850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03" b="17425"/>
        <a:stretch>
          <a:fillRect/>
        </a:stretch>
      </xdr:blipFill>
      <xdr:spPr>
        <a:xfrm>
          <a:off x="11227435" y="103505"/>
          <a:ext cx="1971675" cy="880745"/>
        </a:xfrm>
        <a:prstGeom prst="rect">
          <a:avLst/>
        </a:prstGeom>
      </xdr:spPr>
    </xdr:pic>
    <xdr:clientData/>
  </xdr:twoCellAnchor>
  <xdr:twoCellAnchor>
    <xdr:from>
      <xdr:col>22</xdr:col>
      <xdr:colOff>12065</xdr:colOff>
      <xdr:row>5</xdr:row>
      <xdr:rowOff>156210</xdr:rowOff>
    </xdr:from>
    <xdr:to>
      <xdr:col>31</xdr:col>
      <xdr:colOff>875030</xdr:colOff>
      <xdr:row>47</xdr:row>
      <xdr:rowOff>78740</xdr:rowOff>
    </xdr:to>
    <xdr:graphicFrame macro="">
      <xdr:nvGraphicFramePr>
        <xdr:cNvPr id="9" name="Gráfico 1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23</xdr:col>
      <xdr:colOff>197485</xdr:colOff>
      <xdr:row>5</xdr:row>
      <xdr:rowOff>149225</xdr:rowOff>
    </xdr:from>
    <xdr:ext cx="3865880" cy="278130"/>
    <xdr:sp macro="" textlink="">
      <xdr:nvSpPr>
        <xdr:cNvPr id="11" name="Cuadro de texto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SpPr txBox="1"/>
      </xdr:nvSpPr>
      <xdr:spPr>
        <a:xfrm>
          <a:off x="5339080" y="1063625"/>
          <a:ext cx="3865880" cy="278130"/>
        </a:xfrm>
        <a:prstGeom prst="roundRect">
          <a:avLst>
            <a:gd name="adj" fmla="val 50000"/>
          </a:avLst>
        </a:prstGeom>
        <a:gradFill>
          <a:gsLst>
            <a:gs pos="0">
              <a:srgbClr val="FECF40"/>
            </a:gs>
            <a:gs pos="100000">
              <a:srgbClr val="846C21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altLang="en-US" sz="1000">
              <a:solidFill>
                <a:schemeClr val="bg1"/>
              </a:solidFill>
            </a:rPr>
            <a:t>Fall Break</a:t>
          </a:r>
        </a:p>
      </xdr:txBody>
    </xdr:sp>
    <xdr:clientData/>
  </xdr:oneCellAnchor>
  <xdr:oneCellAnchor>
    <xdr:from>
      <xdr:col>24</xdr:col>
      <xdr:colOff>828675</xdr:colOff>
      <xdr:row>7</xdr:row>
      <xdr:rowOff>54610</xdr:rowOff>
    </xdr:from>
    <xdr:ext cx="888365" cy="196215"/>
    <xdr:sp macro="" textlink="">
      <xdr:nvSpPr>
        <xdr:cNvPr id="10" name="Cuadro de texto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 txBox="1"/>
      </xdr:nvSpPr>
      <xdr:spPr>
        <a:xfrm>
          <a:off x="6903720" y="1302385"/>
          <a:ext cx="888365" cy="196215"/>
        </a:xfrm>
        <a:prstGeom prst="roundRect">
          <a:avLst>
            <a:gd name="adj" fmla="val 50000"/>
          </a:avLst>
        </a:prstGeom>
        <a:gradFill>
          <a:gsLst>
            <a:gs pos="0">
              <a:srgbClr val="007BD3"/>
            </a:gs>
            <a:gs pos="100000">
              <a:srgbClr val="034373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altLang="en-US" sz="1000">
              <a:solidFill>
                <a:schemeClr val="bg1"/>
              </a:solidFill>
            </a:rPr>
            <a:t>Columbus</a:t>
          </a:r>
        </a:p>
      </xdr:txBody>
    </xdr:sp>
    <xdr:clientData/>
  </xdr:one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</cdr:x>
      <cdr:y>0</cdr:y>
    </cdr:to>
    <cdr:sp macro="" textlink="">
      <cdr:nvSpPr>
        <cdr:cNvPr id="2" name="Proceso 1"/>
        <cdr:cNvSpPr/>
      </cdr:nvSpPr>
      <cdr:spPr>
        <a:xfrm xmlns:a="http://schemas.openxmlformats.org/drawingml/2006/main">
          <a:off x="0" y="0"/>
          <a:ext cx="0" cy="0"/>
        </a:xfrm>
        <a:prstGeom xmlns:a="http://schemas.openxmlformats.org/drawingml/2006/main" prst="flowChartProcess">
          <a:avLst/>
        </a:prstGeom>
        <a:solidFill xmlns:a="http://schemas.openxmlformats.org/drawingml/2006/main">
          <a:schemeClr val="bg1">
            <a:lumMod val="75000"/>
            <a:alpha val="22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_tradnl" altLang="en-US" sz="1000">
            <a:latin typeface="Verdana" panose="020B0604030504040204" pitchFamily="34" charset="0"/>
            <a:ea typeface="Verdana" panose="020B0604030504040204" pitchFamily="34" charset="0"/>
            <a:cs typeface="Verdana" panose="020B0604030504040204" pitchFamily="34" charset="0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71755</xdr:colOff>
      <xdr:row>7</xdr:row>
      <xdr:rowOff>2540</xdr:rowOff>
    </xdr:from>
    <xdr:to>
      <xdr:col>30</xdr:col>
      <xdr:colOff>719455</xdr:colOff>
      <xdr:row>43</xdr:row>
      <xdr:rowOff>110490</xdr:rowOff>
    </xdr:to>
    <xdr:grpSp>
      <xdr:nvGrpSpPr>
        <xdr:cNvPr id="15" name="Grupo 14">
          <a:extLst>
            <a:ext uri="{FF2B5EF4-FFF2-40B4-BE49-F238E27FC236}">
              <a16:creationId xmlns:a16="http://schemas.microsoft.com/office/drawing/2014/main" id="{00000000-0008-0000-0E00-00000F000000}"/>
            </a:ext>
          </a:extLst>
        </xdr:cNvPr>
        <xdr:cNvGrpSpPr/>
      </xdr:nvGrpSpPr>
      <xdr:grpSpPr>
        <a:xfrm>
          <a:off x="6157172" y="1230207"/>
          <a:ext cx="6235700" cy="6151033"/>
          <a:chOff x="9682" y="1961"/>
          <a:chExt cx="9820" cy="9432"/>
        </a:xfrm>
      </xdr:grpSpPr>
      <xdr:sp macro="" textlink="">
        <xdr:nvSpPr>
          <xdr:cNvPr id="4" name="Rectángulo 3">
            <a:extLst>
              <a:ext uri="{FF2B5EF4-FFF2-40B4-BE49-F238E27FC236}">
                <a16:creationId xmlns:a16="http://schemas.microsoft.com/office/drawing/2014/main" id="{00000000-0008-0000-0E00-000004000000}"/>
              </a:ext>
            </a:extLst>
          </xdr:cNvPr>
          <xdr:cNvSpPr/>
        </xdr:nvSpPr>
        <xdr:spPr>
          <a:xfrm>
            <a:off x="9682" y="1961"/>
            <a:ext cx="870" cy="9432"/>
          </a:xfrm>
          <a:prstGeom prst="rect">
            <a:avLst/>
          </a:prstGeom>
          <a:solidFill>
            <a:schemeClr val="bg1">
              <a:lumMod val="85000"/>
              <a:alpha val="71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/>
          <a:lstStyle>
            <a:defPPr>
              <a:defRPr lang="es-MX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altLang="en-US" sz="1100"/>
          </a:p>
        </xdr:txBody>
      </xdr:sp>
      <xdr:sp macro="" textlink="">
        <xdr:nvSpPr>
          <xdr:cNvPr id="5" name="Rectángulo 4">
            <a:extLst>
              <a:ext uri="{FF2B5EF4-FFF2-40B4-BE49-F238E27FC236}">
                <a16:creationId xmlns:a16="http://schemas.microsoft.com/office/drawing/2014/main" id="{00000000-0008-0000-0E00-000005000000}"/>
              </a:ext>
            </a:extLst>
          </xdr:cNvPr>
          <xdr:cNvSpPr/>
        </xdr:nvSpPr>
        <xdr:spPr>
          <a:xfrm>
            <a:off x="12695" y="1961"/>
            <a:ext cx="865" cy="9432"/>
          </a:xfrm>
          <a:prstGeom prst="rect">
            <a:avLst/>
          </a:prstGeom>
          <a:solidFill>
            <a:schemeClr val="bg1">
              <a:lumMod val="85000"/>
              <a:alpha val="71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/>
          <a:lstStyle>
            <a:defPPr>
              <a:defRPr lang="es-MX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altLang="en-US" sz="1100"/>
          </a:p>
        </xdr:txBody>
      </xdr:sp>
      <xdr:sp macro="" textlink="">
        <xdr:nvSpPr>
          <xdr:cNvPr id="6" name="Rectángulo 5">
            <a:extLst>
              <a:ext uri="{FF2B5EF4-FFF2-40B4-BE49-F238E27FC236}">
                <a16:creationId xmlns:a16="http://schemas.microsoft.com/office/drawing/2014/main" id="{00000000-0008-0000-0E00-000006000000}"/>
              </a:ext>
            </a:extLst>
          </xdr:cNvPr>
          <xdr:cNvSpPr/>
        </xdr:nvSpPr>
        <xdr:spPr>
          <a:xfrm>
            <a:off x="15667" y="1961"/>
            <a:ext cx="872" cy="9432"/>
          </a:xfrm>
          <a:prstGeom prst="rect">
            <a:avLst/>
          </a:prstGeom>
          <a:solidFill>
            <a:schemeClr val="bg1">
              <a:lumMod val="85000"/>
              <a:alpha val="71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/>
          <a:lstStyle>
            <a:defPPr>
              <a:defRPr lang="es-MX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altLang="en-US" sz="1100"/>
          </a:p>
        </xdr:txBody>
      </xdr:sp>
      <xdr:sp macro="" textlink="">
        <xdr:nvSpPr>
          <xdr:cNvPr id="7" name="Rectángulo 6">
            <a:extLst>
              <a:ext uri="{FF2B5EF4-FFF2-40B4-BE49-F238E27FC236}">
                <a16:creationId xmlns:a16="http://schemas.microsoft.com/office/drawing/2014/main" id="{00000000-0008-0000-0E00-000007000000}"/>
              </a:ext>
            </a:extLst>
          </xdr:cNvPr>
          <xdr:cNvSpPr/>
        </xdr:nvSpPr>
        <xdr:spPr>
          <a:xfrm>
            <a:off x="18644" y="1961"/>
            <a:ext cx="859" cy="9432"/>
          </a:xfrm>
          <a:prstGeom prst="rect">
            <a:avLst/>
          </a:prstGeom>
          <a:solidFill>
            <a:schemeClr val="bg1">
              <a:lumMod val="85000"/>
              <a:alpha val="71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/>
          <a:lstStyle>
            <a:defPPr>
              <a:defRPr lang="es-MX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altLang="en-US" sz="1100"/>
          </a:p>
        </xdr:txBody>
      </xdr:sp>
    </xdr:grpSp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34290</xdr:colOff>
      <xdr:row>5</xdr:row>
      <xdr:rowOff>22860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03" b="17425"/>
        <a:stretch>
          <a:fillRect/>
        </a:stretch>
      </xdr:blipFill>
      <xdr:spPr>
        <a:xfrm>
          <a:off x="0" y="0"/>
          <a:ext cx="1701165" cy="937260"/>
        </a:xfrm>
        <a:prstGeom prst="rect">
          <a:avLst/>
        </a:prstGeom>
      </xdr:spPr>
    </xdr:pic>
    <xdr:clientData/>
  </xdr:twoCellAnchor>
  <xdr:twoCellAnchor editAs="oneCell">
    <xdr:from>
      <xdr:col>29</xdr:col>
      <xdr:colOff>485140</xdr:colOff>
      <xdr:row>1</xdr:row>
      <xdr:rowOff>103505</xdr:rowOff>
    </xdr:from>
    <xdr:to>
      <xdr:col>31</xdr:col>
      <xdr:colOff>589915</xdr:colOff>
      <xdr:row>5</xdr:row>
      <xdr:rowOff>69850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03" b="17425"/>
        <a:stretch>
          <a:fillRect/>
        </a:stretch>
      </xdr:blipFill>
      <xdr:spPr>
        <a:xfrm>
          <a:off x="11227435" y="103505"/>
          <a:ext cx="1971675" cy="880745"/>
        </a:xfrm>
        <a:prstGeom prst="rect">
          <a:avLst/>
        </a:prstGeom>
      </xdr:spPr>
    </xdr:pic>
    <xdr:clientData/>
  </xdr:twoCellAnchor>
  <xdr:twoCellAnchor>
    <xdr:from>
      <xdr:col>28</xdr:col>
      <xdr:colOff>676910</xdr:colOff>
      <xdr:row>6</xdr:row>
      <xdr:rowOff>161290</xdr:rowOff>
    </xdr:from>
    <xdr:to>
      <xdr:col>29</xdr:col>
      <xdr:colOff>24130</xdr:colOff>
      <xdr:row>43</xdr:row>
      <xdr:rowOff>123825</xdr:rowOff>
    </xdr:to>
    <xdr:sp macro="" textlink="">
      <xdr:nvSpPr>
        <xdr:cNvPr id="17" name="Rectángulo 16">
          <a:extLst>
            <a:ext uri="{FF2B5EF4-FFF2-40B4-BE49-F238E27FC236}">
              <a16:creationId xmlns:a16="http://schemas.microsoft.com/office/drawing/2014/main" id="{00000000-0008-0000-0E00-000011000000}"/>
            </a:ext>
          </a:extLst>
        </xdr:cNvPr>
        <xdr:cNvSpPr/>
      </xdr:nvSpPr>
      <xdr:spPr>
        <a:xfrm>
          <a:off x="10485755" y="1247140"/>
          <a:ext cx="280670" cy="6115685"/>
        </a:xfrm>
        <a:prstGeom prst="rect">
          <a:avLst/>
        </a:prstGeom>
        <a:solidFill>
          <a:schemeClr val="tx1">
            <a:lumMod val="50000"/>
            <a:lumOff val="50000"/>
            <a:alpha val="63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/>
        <a:lstStyle>
          <a:defPPr>
            <a:defRPr lang="es-MX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s-MX" altLang="en-US" sz="1100"/>
        </a:p>
      </xdr:txBody>
    </xdr:sp>
    <xdr:clientData/>
  </xdr:twoCellAnchor>
  <xdr:twoCellAnchor>
    <xdr:from>
      <xdr:col>22</xdr:col>
      <xdr:colOff>12065</xdr:colOff>
      <xdr:row>5</xdr:row>
      <xdr:rowOff>156210</xdr:rowOff>
    </xdr:from>
    <xdr:to>
      <xdr:col>31</xdr:col>
      <xdr:colOff>875030</xdr:colOff>
      <xdr:row>46</xdr:row>
      <xdr:rowOff>78740</xdr:rowOff>
    </xdr:to>
    <xdr:graphicFrame macro="">
      <xdr:nvGraphicFramePr>
        <xdr:cNvPr id="11" name="Gráfico 1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23</xdr:col>
      <xdr:colOff>446405</xdr:colOff>
      <xdr:row>6</xdr:row>
      <xdr:rowOff>35560</xdr:rowOff>
    </xdr:from>
    <xdr:ext cx="974725" cy="254000"/>
    <xdr:sp macro="" textlink="">
      <xdr:nvSpPr>
        <xdr:cNvPr id="12" name="Cuadro de texto 11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SpPr txBox="1"/>
      </xdr:nvSpPr>
      <xdr:spPr>
        <a:xfrm>
          <a:off x="5588000" y="1121410"/>
          <a:ext cx="974725" cy="254000"/>
        </a:xfrm>
        <a:prstGeom prst="roundRect">
          <a:avLst>
            <a:gd name="adj" fmla="val 50000"/>
          </a:avLst>
        </a:prstGeom>
        <a:gradFill>
          <a:gsLst>
            <a:gs pos="0">
              <a:srgbClr val="7B32B2"/>
            </a:gs>
            <a:gs pos="100000">
              <a:srgbClr val="401A5D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altLang="en-US" sz="1000">
              <a:solidFill>
                <a:schemeClr val="bg1"/>
              </a:solidFill>
            </a:rPr>
            <a:t>Dia de Muertos</a:t>
          </a:r>
        </a:p>
      </xdr:txBody>
    </xdr:sp>
    <xdr:clientData/>
  </xdr:oneCellAnchor>
  <xdr:oneCellAnchor>
    <xdr:from>
      <xdr:col>25</xdr:col>
      <xdr:colOff>793750</xdr:colOff>
      <xdr:row>5</xdr:row>
      <xdr:rowOff>142240</xdr:rowOff>
    </xdr:from>
    <xdr:ext cx="643255" cy="224155"/>
    <xdr:sp macro="" textlink="">
      <xdr:nvSpPr>
        <xdr:cNvPr id="13" name="Cuadro de texto 12">
          <a:extLst>
            <a:ext uri="{FF2B5EF4-FFF2-40B4-BE49-F238E27FC236}">
              <a16:creationId xmlns:a16="http://schemas.microsoft.com/office/drawing/2014/main" id="{00000000-0008-0000-0E00-00000D000000}"/>
            </a:ext>
          </a:extLst>
        </xdr:cNvPr>
        <xdr:cNvSpPr txBox="1"/>
      </xdr:nvSpPr>
      <xdr:spPr>
        <a:xfrm>
          <a:off x="7802245" y="1056640"/>
          <a:ext cx="643255" cy="224155"/>
        </a:xfrm>
        <a:prstGeom prst="roundRect">
          <a:avLst>
            <a:gd name="adj" fmla="val 50000"/>
          </a:avLst>
        </a:prstGeom>
        <a:gradFill>
          <a:gsLst>
            <a:gs pos="0">
              <a:srgbClr val="14CD68"/>
            </a:gs>
            <a:gs pos="100000">
              <a:srgbClr val="0B6E38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altLang="en-US" sz="1000">
              <a:solidFill>
                <a:schemeClr val="bg1"/>
              </a:solidFill>
            </a:rPr>
            <a:t>Veterans</a:t>
          </a:r>
        </a:p>
      </xdr:txBody>
    </xdr:sp>
    <xdr:clientData/>
  </xdr:oneCellAnchor>
  <xdr:oneCellAnchor>
    <xdr:from>
      <xdr:col>29</xdr:col>
      <xdr:colOff>591185</xdr:colOff>
      <xdr:row>6</xdr:row>
      <xdr:rowOff>97155</xdr:rowOff>
    </xdr:from>
    <xdr:ext cx="695960" cy="254000"/>
    <xdr:sp macro="" textlink="">
      <xdr:nvSpPr>
        <xdr:cNvPr id="14" name="Cuadro de texto 13">
          <a:extLst>
            <a:ext uri="{FF2B5EF4-FFF2-40B4-BE49-F238E27FC236}">
              <a16:creationId xmlns:a16="http://schemas.microsoft.com/office/drawing/2014/main" id="{00000000-0008-0000-0E00-00000E000000}"/>
            </a:ext>
          </a:extLst>
        </xdr:cNvPr>
        <xdr:cNvSpPr txBox="1"/>
      </xdr:nvSpPr>
      <xdr:spPr>
        <a:xfrm>
          <a:off x="11333480" y="1183005"/>
          <a:ext cx="695960" cy="254000"/>
        </a:xfrm>
        <a:prstGeom prst="roundRect">
          <a:avLst>
            <a:gd name="adj" fmla="val 50000"/>
          </a:avLst>
        </a:prstGeom>
        <a:gradFill>
          <a:gsLst>
            <a:gs pos="0">
              <a:srgbClr val="FECF40"/>
            </a:gs>
            <a:gs pos="100000">
              <a:srgbClr val="846C21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altLang="en-US" sz="1000">
              <a:solidFill>
                <a:schemeClr val="bg1"/>
              </a:solidFill>
            </a:rPr>
            <a:t>Thanksgiving</a:t>
          </a:r>
        </a:p>
      </xdr:txBody>
    </xdr:sp>
    <xdr:clientData/>
  </xdr:oneCellAnchor>
  <xdr:oneCellAnchor>
    <xdr:from>
      <xdr:col>26</xdr:col>
      <xdr:colOff>105410</xdr:colOff>
      <xdr:row>7</xdr:row>
      <xdr:rowOff>10795</xdr:rowOff>
    </xdr:from>
    <xdr:ext cx="599440" cy="222250"/>
    <xdr:sp macro="" textlink="">
      <xdr:nvSpPr>
        <xdr:cNvPr id="16" name="Cuadro de texto 15">
          <a:extLst>
            <a:ext uri="{FF2B5EF4-FFF2-40B4-BE49-F238E27FC236}">
              <a16:creationId xmlns:a16="http://schemas.microsoft.com/office/drawing/2014/main" id="{00000000-0008-0000-0E00-000010000000}"/>
            </a:ext>
          </a:extLst>
        </xdr:cNvPr>
        <xdr:cNvSpPr txBox="1"/>
      </xdr:nvSpPr>
      <xdr:spPr>
        <a:xfrm>
          <a:off x="8047355" y="1258570"/>
          <a:ext cx="599440" cy="222250"/>
        </a:xfrm>
        <a:prstGeom prst="roundRect">
          <a:avLst>
            <a:gd name="adj" fmla="val 50000"/>
          </a:avLst>
        </a:prstGeom>
        <a:gradFill>
          <a:gsLst>
            <a:gs pos="0">
              <a:srgbClr val="FE4444"/>
            </a:gs>
            <a:gs pos="100000">
              <a:srgbClr val="832B2B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altLang="en-US" sz="1000">
              <a:solidFill>
                <a:schemeClr val="bg1"/>
              </a:solidFill>
            </a:rPr>
            <a:t>Rally</a:t>
          </a:r>
        </a:p>
      </xdr:txBody>
    </xdr:sp>
    <xdr:clientData/>
  </xdr:oneCellAnchor>
  <xdr:oneCellAnchor>
    <xdr:from>
      <xdr:col>28</xdr:col>
      <xdr:colOff>465455</xdr:colOff>
      <xdr:row>6</xdr:row>
      <xdr:rowOff>97790</xdr:rowOff>
    </xdr:from>
    <xdr:ext cx="758825" cy="189865"/>
    <xdr:sp macro="" textlink="">
      <xdr:nvSpPr>
        <xdr:cNvPr id="18" name="Cuadro de texto 17">
          <a:extLst>
            <a:ext uri="{FF2B5EF4-FFF2-40B4-BE49-F238E27FC236}">
              <a16:creationId xmlns:a16="http://schemas.microsoft.com/office/drawing/2014/main" id="{00000000-0008-0000-0E00-000012000000}"/>
            </a:ext>
          </a:extLst>
        </xdr:cNvPr>
        <xdr:cNvSpPr txBox="1"/>
      </xdr:nvSpPr>
      <xdr:spPr>
        <a:xfrm>
          <a:off x="10274300" y="1183640"/>
          <a:ext cx="758825" cy="189865"/>
        </a:xfrm>
        <a:prstGeom prst="roundRect">
          <a:avLst>
            <a:gd name="adj" fmla="val 50000"/>
          </a:avLst>
        </a:prstGeom>
        <a:solidFill>
          <a:schemeClr val="accent3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altLang="en-US" sz="1000">
              <a:solidFill>
                <a:schemeClr val="bg1"/>
              </a:solidFill>
            </a:rPr>
            <a:t>Revolución</a:t>
          </a:r>
        </a:p>
      </xdr:txBody>
    </xdr:sp>
    <xdr:clientData/>
  </xdr:one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</cdr:x>
      <cdr:y>0</cdr:y>
    </cdr:to>
    <cdr:sp macro="" textlink="">
      <cdr:nvSpPr>
        <cdr:cNvPr id="2" name="Proceso 1"/>
        <cdr:cNvSpPr/>
      </cdr:nvSpPr>
      <cdr:spPr>
        <a:xfrm xmlns:a="http://schemas.openxmlformats.org/drawingml/2006/main">
          <a:off x="0" y="0"/>
          <a:ext cx="0" cy="0"/>
        </a:xfrm>
        <a:prstGeom xmlns:a="http://schemas.openxmlformats.org/drawingml/2006/main" prst="flowChartProcess">
          <a:avLst/>
        </a:prstGeom>
        <a:solidFill xmlns:a="http://schemas.openxmlformats.org/drawingml/2006/main">
          <a:schemeClr val="bg1">
            <a:lumMod val="75000"/>
            <a:alpha val="22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_tradnl" altLang="en-US" sz="1000">
            <a:latin typeface="Verdana" panose="020B0604030504040204" pitchFamily="34" charset="0"/>
            <a:ea typeface="Verdana" panose="020B0604030504040204" pitchFamily="34" charset="0"/>
            <a:cs typeface="Verdana" panose="020B0604030504040204" pitchFamily="34" charset="0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830580</xdr:colOff>
      <xdr:row>6</xdr:row>
      <xdr:rowOff>160655</xdr:rowOff>
    </xdr:from>
    <xdr:to>
      <xdr:col>31</xdr:col>
      <xdr:colOff>328930</xdr:colOff>
      <xdr:row>44</xdr:row>
      <xdr:rowOff>113030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pSpPr/>
      </xdr:nvGrpSpPr>
      <xdr:grpSpPr>
        <a:xfrm>
          <a:off x="6867049" y="1232218"/>
          <a:ext cx="5999162" cy="6441281"/>
          <a:chOff x="14657" y="1961"/>
          <a:chExt cx="9941" cy="9702"/>
        </a:xfrm>
      </xdr:grpSpPr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00000000-0008-0000-0F00-000003000000}"/>
              </a:ext>
            </a:extLst>
          </xdr:cNvPr>
          <xdr:cNvSpPr/>
        </xdr:nvSpPr>
        <xdr:spPr>
          <a:xfrm>
            <a:off x="14657" y="1961"/>
            <a:ext cx="881" cy="9702"/>
          </a:xfrm>
          <a:prstGeom prst="rect">
            <a:avLst/>
          </a:prstGeom>
          <a:solidFill>
            <a:schemeClr val="bg1">
              <a:lumMod val="85000"/>
              <a:alpha val="71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/>
          <a:lstStyle>
            <a:defPPr>
              <a:defRPr lang="es-MX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altLang="en-US" sz="1100"/>
          </a:p>
        </xdr:txBody>
      </xdr:sp>
      <xdr:sp macro="" textlink="">
        <xdr:nvSpPr>
          <xdr:cNvPr id="4" name="Rectángulo 3">
            <a:extLst>
              <a:ext uri="{FF2B5EF4-FFF2-40B4-BE49-F238E27FC236}">
                <a16:creationId xmlns:a16="http://schemas.microsoft.com/office/drawing/2014/main" id="{00000000-0008-0000-0F00-000004000000}"/>
              </a:ext>
            </a:extLst>
          </xdr:cNvPr>
          <xdr:cNvSpPr/>
        </xdr:nvSpPr>
        <xdr:spPr>
          <a:xfrm>
            <a:off x="17706" y="1961"/>
            <a:ext cx="875" cy="9702"/>
          </a:xfrm>
          <a:prstGeom prst="rect">
            <a:avLst/>
          </a:prstGeom>
          <a:solidFill>
            <a:schemeClr val="bg1">
              <a:lumMod val="85000"/>
              <a:alpha val="71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/>
          <a:lstStyle>
            <a:defPPr>
              <a:defRPr lang="es-MX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altLang="en-US" sz="1100"/>
          </a:p>
        </xdr:txBody>
      </xdr:sp>
      <xdr:sp macro="" textlink="">
        <xdr:nvSpPr>
          <xdr:cNvPr id="5" name="Rectángulo 4">
            <a:extLst>
              <a:ext uri="{FF2B5EF4-FFF2-40B4-BE49-F238E27FC236}">
                <a16:creationId xmlns:a16="http://schemas.microsoft.com/office/drawing/2014/main" id="{00000000-0008-0000-0F00-000005000000}"/>
              </a:ext>
            </a:extLst>
          </xdr:cNvPr>
          <xdr:cNvSpPr/>
        </xdr:nvSpPr>
        <xdr:spPr>
          <a:xfrm>
            <a:off x="20715" y="1961"/>
            <a:ext cx="881" cy="9702"/>
          </a:xfrm>
          <a:prstGeom prst="rect">
            <a:avLst/>
          </a:prstGeom>
          <a:solidFill>
            <a:schemeClr val="bg1">
              <a:lumMod val="85000"/>
              <a:alpha val="71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/>
          <a:lstStyle>
            <a:defPPr>
              <a:defRPr lang="es-MX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altLang="en-US" sz="1100"/>
          </a:p>
        </xdr:txBody>
      </xdr:sp>
      <xdr:sp macro="" textlink="">
        <xdr:nvSpPr>
          <xdr:cNvPr id="6" name="Rectángulo 5">
            <a:extLst>
              <a:ext uri="{FF2B5EF4-FFF2-40B4-BE49-F238E27FC236}">
                <a16:creationId xmlns:a16="http://schemas.microsoft.com/office/drawing/2014/main" id="{00000000-0008-0000-0F00-000006000000}"/>
              </a:ext>
            </a:extLst>
          </xdr:cNvPr>
          <xdr:cNvSpPr/>
        </xdr:nvSpPr>
        <xdr:spPr>
          <a:xfrm>
            <a:off x="23728" y="1961"/>
            <a:ext cx="870" cy="9702"/>
          </a:xfrm>
          <a:prstGeom prst="rect">
            <a:avLst/>
          </a:prstGeom>
          <a:solidFill>
            <a:schemeClr val="bg1">
              <a:lumMod val="85000"/>
              <a:alpha val="71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/>
          <a:lstStyle>
            <a:defPPr>
              <a:defRPr lang="es-MX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altLang="en-US" sz="1100"/>
          </a:p>
        </xdr:txBody>
      </xdr:sp>
    </xdr:grp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408305</xdr:colOff>
      <xdr:row>5</xdr:row>
      <xdr:rowOff>22860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03" b="17425"/>
        <a:stretch>
          <a:fillRect/>
        </a:stretch>
      </xdr:blipFill>
      <xdr:spPr>
        <a:xfrm>
          <a:off x="0" y="0"/>
          <a:ext cx="1701165" cy="937260"/>
        </a:xfrm>
        <a:prstGeom prst="rect">
          <a:avLst/>
        </a:prstGeom>
      </xdr:spPr>
    </xdr:pic>
    <xdr:clientData/>
  </xdr:twoCellAnchor>
  <xdr:twoCellAnchor editAs="oneCell">
    <xdr:from>
      <xdr:col>29</xdr:col>
      <xdr:colOff>485140</xdr:colOff>
      <xdr:row>1</xdr:row>
      <xdr:rowOff>103505</xdr:rowOff>
    </xdr:from>
    <xdr:to>
      <xdr:col>31</xdr:col>
      <xdr:colOff>589915</xdr:colOff>
      <xdr:row>5</xdr:row>
      <xdr:rowOff>69850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03" b="17425"/>
        <a:stretch>
          <a:fillRect/>
        </a:stretch>
      </xdr:blipFill>
      <xdr:spPr>
        <a:xfrm>
          <a:off x="11200765" y="103505"/>
          <a:ext cx="1971675" cy="880745"/>
        </a:xfrm>
        <a:prstGeom prst="rect">
          <a:avLst/>
        </a:prstGeom>
      </xdr:spPr>
    </xdr:pic>
    <xdr:clientData/>
  </xdr:twoCellAnchor>
  <xdr:twoCellAnchor>
    <xdr:from>
      <xdr:col>29</xdr:col>
      <xdr:colOff>902335</xdr:colOff>
      <xdr:row>7</xdr:row>
      <xdr:rowOff>75565</xdr:rowOff>
    </xdr:from>
    <xdr:to>
      <xdr:col>30</xdr:col>
      <xdr:colOff>225425</xdr:colOff>
      <xdr:row>44</xdr:row>
      <xdr:rowOff>88265</xdr:rowOff>
    </xdr:to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>
          <a:off x="11617960" y="1323340"/>
          <a:ext cx="256540" cy="6175375"/>
        </a:xfrm>
        <a:prstGeom prst="rect">
          <a:avLst/>
        </a:prstGeom>
        <a:solidFill>
          <a:schemeClr val="tx1">
            <a:lumMod val="50000"/>
            <a:lumOff val="50000"/>
            <a:alpha val="63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/>
        <a:lstStyle>
          <a:defPPr>
            <a:defRPr lang="es-MX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s-MX" altLang="en-US" sz="1100"/>
        </a:p>
      </xdr:txBody>
    </xdr:sp>
    <xdr:clientData/>
  </xdr:twoCellAnchor>
  <xdr:twoCellAnchor>
    <xdr:from>
      <xdr:col>22</xdr:col>
      <xdr:colOff>12065</xdr:colOff>
      <xdr:row>5</xdr:row>
      <xdr:rowOff>156210</xdr:rowOff>
    </xdr:from>
    <xdr:to>
      <xdr:col>31</xdr:col>
      <xdr:colOff>875030</xdr:colOff>
      <xdr:row>47</xdr:row>
      <xdr:rowOff>78740</xdr:rowOff>
    </xdr:to>
    <xdr:graphicFrame macro="">
      <xdr:nvGraphicFramePr>
        <xdr:cNvPr id="9" name="Gráfico 1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29</xdr:col>
      <xdr:colOff>660400</xdr:colOff>
      <xdr:row>7</xdr:row>
      <xdr:rowOff>11430</xdr:rowOff>
    </xdr:from>
    <xdr:ext cx="758825" cy="189865"/>
    <xdr:sp macro="" textlink="">
      <xdr:nvSpPr>
        <xdr:cNvPr id="13" name="Cuadro de texto 12">
          <a:extLst>
            <a:ext uri="{FF2B5EF4-FFF2-40B4-BE49-F238E27FC236}">
              <a16:creationId xmlns:a16="http://schemas.microsoft.com/office/drawing/2014/main" id="{00000000-0008-0000-0F00-00000D000000}"/>
            </a:ext>
          </a:extLst>
        </xdr:cNvPr>
        <xdr:cNvSpPr txBox="1"/>
      </xdr:nvSpPr>
      <xdr:spPr>
        <a:xfrm>
          <a:off x="11376025" y="1259205"/>
          <a:ext cx="758825" cy="189865"/>
        </a:xfrm>
        <a:prstGeom prst="roundRect">
          <a:avLst>
            <a:gd name="adj" fmla="val 50000"/>
          </a:avLst>
        </a:prstGeom>
        <a:solidFill>
          <a:schemeClr val="accent3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altLang="en-US" sz="1000">
              <a:solidFill>
                <a:schemeClr val="bg1"/>
              </a:solidFill>
            </a:rPr>
            <a:t>Navidad</a:t>
          </a:r>
        </a:p>
      </xdr:txBody>
    </xdr:sp>
    <xdr:clientData/>
  </xdr:one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</cdr:x>
      <cdr:y>0</cdr:y>
    </cdr:to>
    <cdr:sp macro="" textlink="">
      <cdr:nvSpPr>
        <cdr:cNvPr id="2" name="Proceso 1"/>
        <cdr:cNvSpPr/>
      </cdr:nvSpPr>
      <cdr:spPr>
        <a:xfrm xmlns:a="http://schemas.openxmlformats.org/drawingml/2006/main">
          <a:off x="0" y="0"/>
          <a:ext cx="0" cy="0"/>
        </a:xfrm>
        <a:prstGeom xmlns:a="http://schemas.openxmlformats.org/drawingml/2006/main" prst="flowChartProcess">
          <a:avLst/>
        </a:prstGeom>
        <a:solidFill xmlns:a="http://schemas.openxmlformats.org/drawingml/2006/main">
          <a:schemeClr val="bg1">
            <a:lumMod val="75000"/>
            <a:alpha val="22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_tradnl" altLang="en-US" sz="1000">
            <a:latin typeface="Verdana" panose="020B0604030504040204" pitchFamily="34" charset="0"/>
            <a:ea typeface="Verdana" panose="020B0604030504040204" pitchFamily="34" charset="0"/>
            <a:cs typeface="Verdana" panose="020B0604030504040204" pitchFamily="34" charset="0"/>
          </a:endParaRP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eservaciones5/AppData/Local/Microsoft/Windows/INetCache/Content.Outlook/BM2L8YVM/BASE%202023%20Seguimiento%20Noches%20Rentada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aneacion/OneDrive%20-%20Operadora%20Las%20Palomas%20de%20Pe&#241;asco%20S.A%20de%20C.V/2023%20Tablero%20Control/Presupuesto%202023/2023%20Presupuesto%20Tablero%202019-2025%2013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19"/>
      <sheetName val="2020"/>
      <sheetName val="2021"/>
      <sheetName val="2022"/>
      <sheetName val="2023"/>
      <sheetName val="PRESUP"/>
      <sheetName val="ENE"/>
      <sheetName val="FEB"/>
      <sheetName val="MAR"/>
      <sheetName val="ABR"/>
      <sheetName val="MAY"/>
      <sheetName val="JUN"/>
      <sheetName val="JUL"/>
      <sheetName val="AGO"/>
      <sheetName val="SEP"/>
      <sheetName val="OCT"/>
      <sheetName val="NOV"/>
      <sheetName val="DIC"/>
      <sheetName val="Hoja19"/>
    </sheetNames>
    <sheetDataSet>
      <sheetData sheetId="0"/>
      <sheetData sheetId="1"/>
      <sheetData sheetId="2"/>
      <sheetData sheetId="3">
        <row r="4">
          <cell r="V4">
            <v>441</v>
          </cell>
          <cell r="Y4">
            <v>73</v>
          </cell>
          <cell r="Z4">
            <v>98</v>
          </cell>
          <cell r="AA4">
            <v>24</v>
          </cell>
          <cell r="AB4">
            <v>13</v>
          </cell>
          <cell r="AC4">
            <v>60</v>
          </cell>
        </row>
        <row r="5">
          <cell r="V5">
            <v>441</v>
          </cell>
          <cell r="Y5">
            <v>24</v>
          </cell>
          <cell r="Z5">
            <v>34</v>
          </cell>
          <cell r="AA5">
            <v>7</v>
          </cell>
          <cell r="AB5">
            <v>1</v>
          </cell>
          <cell r="AC5">
            <v>52</v>
          </cell>
        </row>
        <row r="6">
          <cell r="V6">
            <v>441</v>
          </cell>
          <cell r="Y6">
            <v>8</v>
          </cell>
          <cell r="Z6">
            <v>10</v>
          </cell>
          <cell r="AA6">
            <v>3</v>
          </cell>
          <cell r="AB6">
            <v>1</v>
          </cell>
          <cell r="AC6">
            <v>34</v>
          </cell>
        </row>
        <row r="7">
          <cell r="V7">
            <v>440</v>
          </cell>
          <cell r="Y7">
            <v>7</v>
          </cell>
          <cell r="Z7">
            <v>8</v>
          </cell>
          <cell r="AA7">
            <v>2</v>
          </cell>
          <cell r="AB7">
            <v>2</v>
          </cell>
          <cell r="AC7">
            <v>28</v>
          </cell>
        </row>
        <row r="8">
          <cell r="V8">
            <v>440</v>
          </cell>
          <cell r="Y8">
            <v>7</v>
          </cell>
          <cell r="Z8">
            <v>10</v>
          </cell>
          <cell r="AA8">
            <v>2</v>
          </cell>
          <cell r="AB8">
            <v>2</v>
          </cell>
          <cell r="AC8">
            <v>26</v>
          </cell>
        </row>
        <row r="9">
          <cell r="V9">
            <v>440</v>
          </cell>
          <cell r="Y9">
            <v>6</v>
          </cell>
          <cell r="Z9">
            <v>9</v>
          </cell>
          <cell r="AA9">
            <v>2</v>
          </cell>
          <cell r="AB9">
            <v>0</v>
          </cell>
          <cell r="AC9">
            <v>33</v>
          </cell>
        </row>
        <row r="10">
          <cell r="V10">
            <v>441</v>
          </cell>
          <cell r="Y10">
            <v>7</v>
          </cell>
          <cell r="Z10">
            <v>14</v>
          </cell>
          <cell r="AA10">
            <v>2</v>
          </cell>
          <cell r="AB10">
            <v>1</v>
          </cell>
          <cell r="AC10">
            <v>34</v>
          </cell>
        </row>
        <row r="11">
          <cell r="V11">
            <v>441</v>
          </cell>
          <cell r="Y11">
            <v>10</v>
          </cell>
          <cell r="Z11">
            <v>20</v>
          </cell>
          <cell r="AA11">
            <v>2</v>
          </cell>
          <cell r="AB11">
            <v>1</v>
          </cell>
          <cell r="AC11">
            <v>33</v>
          </cell>
        </row>
        <row r="12">
          <cell r="V12">
            <v>441</v>
          </cell>
          <cell r="Y12">
            <v>9</v>
          </cell>
          <cell r="Z12">
            <v>9</v>
          </cell>
          <cell r="AA12">
            <v>1</v>
          </cell>
          <cell r="AB12">
            <v>0</v>
          </cell>
          <cell r="AC12">
            <v>26</v>
          </cell>
        </row>
        <row r="13">
          <cell r="V13">
            <v>441</v>
          </cell>
          <cell r="Y13">
            <v>9</v>
          </cell>
          <cell r="Z13">
            <v>6</v>
          </cell>
          <cell r="AA13">
            <v>1</v>
          </cell>
          <cell r="AB13">
            <v>0</v>
          </cell>
          <cell r="AC13">
            <v>26</v>
          </cell>
        </row>
        <row r="14">
          <cell r="V14">
            <v>441</v>
          </cell>
          <cell r="Y14">
            <v>15</v>
          </cell>
          <cell r="Z14">
            <v>9</v>
          </cell>
          <cell r="AA14">
            <v>1</v>
          </cell>
          <cell r="AB14">
            <v>0</v>
          </cell>
          <cell r="AC14">
            <v>24</v>
          </cell>
        </row>
        <row r="15">
          <cell r="V15">
            <v>441</v>
          </cell>
          <cell r="Y15">
            <v>9</v>
          </cell>
          <cell r="Z15">
            <v>10</v>
          </cell>
          <cell r="AA15">
            <v>1</v>
          </cell>
          <cell r="AB15">
            <v>0</v>
          </cell>
          <cell r="AC15">
            <v>26</v>
          </cell>
        </row>
        <row r="16">
          <cell r="V16">
            <v>442</v>
          </cell>
          <cell r="Y16">
            <v>8</v>
          </cell>
          <cell r="Z16">
            <v>13</v>
          </cell>
          <cell r="AA16">
            <v>2</v>
          </cell>
          <cell r="AB16">
            <v>0</v>
          </cell>
          <cell r="AC16">
            <v>33</v>
          </cell>
        </row>
        <row r="17">
          <cell r="V17">
            <v>442</v>
          </cell>
          <cell r="Y17">
            <v>21</v>
          </cell>
          <cell r="Z17">
            <v>48</v>
          </cell>
          <cell r="AA17">
            <v>5</v>
          </cell>
          <cell r="AB17">
            <v>6</v>
          </cell>
          <cell r="AC17">
            <v>55</v>
          </cell>
        </row>
        <row r="18">
          <cell r="V18">
            <v>442</v>
          </cell>
          <cell r="Y18">
            <v>23</v>
          </cell>
          <cell r="Z18">
            <v>62</v>
          </cell>
          <cell r="AA18">
            <v>5</v>
          </cell>
          <cell r="AB18">
            <v>6</v>
          </cell>
          <cell r="AC18">
            <v>58</v>
          </cell>
        </row>
        <row r="19">
          <cell r="V19">
            <v>442</v>
          </cell>
          <cell r="Y19">
            <v>20</v>
          </cell>
          <cell r="Z19">
            <v>52</v>
          </cell>
          <cell r="AA19">
            <v>6</v>
          </cell>
          <cell r="AB19">
            <v>6</v>
          </cell>
          <cell r="AC19">
            <v>55</v>
          </cell>
        </row>
        <row r="20">
          <cell r="V20">
            <v>441</v>
          </cell>
          <cell r="Y20">
            <v>9</v>
          </cell>
          <cell r="Z20">
            <v>15</v>
          </cell>
          <cell r="AA20">
            <v>3</v>
          </cell>
          <cell r="AB20">
            <v>0</v>
          </cell>
          <cell r="AC20">
            <v>39</v>
          </cell>
        </row>
        <row r="21">
          <cell r="V21">
            <v>441</v>
          </cell>
          <cell r="Y21">
            <v>10</v>
          </cell>
          <cell r="Z21">
            <v>8</v>
          </cell>
          <cell r="AA21">
            <v>3</v>
          </cell>
          <cell r="AB21">
            <v>0</v>
          </cell>
          <cell r="AC21">
            <v>34</v>
          </cell>
        </row>
        <row r="22">
          <cell r="V22">
            <v>441</v>
          </cell>
          <cell r="Y22">
            <v>10</v>
          </cell>
          <cell r="Z22">
            <v>7</v>
          </cell>
          <cell r="AA22">
            <v>4</v>
          </cell>
          <cell r="AB22">
            <v>1</v>
          </cell>
          <cell r="AC22">
            <v>37</v>
          </cell>
        </row>
        <row r="23">
          <cell r="V23">
            <v>442</v>
          </cell>
          <cell r="Y23">
            <v>12</v>
          </cell>
          <cell r="Z23">
            <v>12</v>
          </cell>
          <cell r="AA23">
            <v>4</v>
          </cell>
          <cell r="AB23">
            <v>4</v>
          </cell>
          <cell r="AC23">
            <v>63</v>
          </cell>
        </row>
        <row r="24">
          <cell r="V24">
            <v>442</v>
          </cell>
          <cell r="Y24">
            <v>16</v>
          </cell>
          <cell r="Z24">
            <v>28</v>
          </cell>
          <cell r="AA24">
            <v>3</v>
          </cell>
          <cell r="AB24">
            <v>4</v>
          </cell>
          <cell r="AC24">
            <v>77</v>
          </cell>
        </row>
        <row r="25">
          <cell r="V25">
            <v>442</v>
          </cell>
          <cell r="Y25">
            <v>16</v>
          </cell>
          <cell r="Z25">
            <v>38</v>
          </cell>
          <cell r="AA25">
            <v>3</v>
          </cell>
          <cell r="AB25">
            <v>1</v>
          </cell>
          <cell r="AC25">
            <v>76</v>
          </cell>
        </row>
        <row r="26">
          <cell r="V26">
            <v>442</v>
          </cell>
          <cell r="Y26">
            <v>12</v>
          </cell>
          <cell r="Z26">
            <v>16</v>
          </cell>
          <cell r="AA26">
            <v>3</v>
          </cell>
          <cell r="AB26">
            <v>0</v>
          </cell>
          <cell r="AC26">
            <v>56</v>
          </cell>
        </row>
        <row r="27">
          <cell r="V27">
            <v>442</v>
          </cell>
          <cell r="Y27">
            <v>10</v>
          </cell>
          <cell r="Z27">
            <v>10</v>
          </cell>
          <cell r="AA27">
            <v>3</v>
          </cell>
          <cell r="AB27">
            <v>0</v>
          </cell>
          <cell r="AC27">
            <v>39</v>
          </cell>
        </row>
        <row r="28">
          <cell r="V28">
            <v>442</v>
          </cell>
          <cell r="Y28">
            <v>9</v>
          </cell>
          <cell r="Z28">
            <v>8</v>
          </cell>
          <cell r="AA28">
            <v>3</v>
          </cell>
          <cell r="AB28">
            <v>0</v>
          </cell>
          <cell r="AC28">
            <v>39</v>
          </cell>
        </row>
        <row r="29">
          <cell r="V29">
            <v>441</v>
          </cell>
          <cell r="Y29">
            <v>13</v>
          </cell>
          <cell r="Z29">
            <v>8</v>
          </cell>
          <cell r="AA29">
            <v>3</v>
          </cell>
          <cell r="AB29">
            <v>0</v>
          </cell>
          <cell r="AC29">
            <v>39</v>
          </cell>
        </row>
        <row r="30">
          <cell r="V30">
            <v>441</v>
          </cell>
          <cell r="Y30">
            <v>15</v>
          </cell>
          <cell r="Z30">
            <v>15</v>
          </cell>
          <cell r="AA30">
            <v>3</v>
          </cell>
          <cell r="AB30">
            <v>1</v>
          </cell>
          <cell r="AC30">
            <v>41</v>
          </cell>
        </row>
        <row r="31">
          <cell r="V31">
            <v>441</v>
          </cell>
          <cell r="Y31">
            <v>22</v>
          </cell>
          <cell r="Z31">
            <v>33</v>
          </cell>
          <cell r="AA31">
            <v>3</v>
          </cell>
          <cell r="AB31">
            <v>1</v>
          </cell>
          <cell r="AC31">
            <v>43</v>
          </cell>
        </row>
        <row r="32">
          <cell r="V32">
            <v>441</v>
          </cell>
          <cell r="Y32">
            <v>26</v>
          </cell>
          <cell r="Z32">
            <v>38</v>
          </cell>
          <cell r="AA32">
            <v>3</v>
          </cell>
          <cell r="AB32">
            <v>3</v>
          </cell>
          <cell r="AC32">
            <v>43</v>
          </cell>
        </row>
        <row r="33">
          <cell r="V33">
            <v>441</v>
          </cell>
          <cell r="Y33">
            <v>15</v>
          </cell>
          <cell r="Z33">
            <v>16</v>
          </cell>
          <cell r="AA33">
            <v>3</v>
          </cell>
          <cell r="AB33">
            <v>2</v>
          </cell>
          <cell r="AC33">
            <v>35</v>
          </cell>
        </row>
        <row r="34">
          <cell r="V34">
            <v>441</v>
          </cell>
          <cell r="Y34">
            <v>9</v>
          </cell>
          <cell r="Z34">
            <v>9</v>
          </cell>
          <cell r="AA34">
            <v>2</v>
          </cell>
          <cell r="AB34">
            <v>0</v>
          </cell>
          <cell r="AC34">
            <v>25</v>
          </cell>
        </row>
        <row r="35">
          <cell r="V35">
            <v>441</v>
          </cell>
          <cell r="Y35">
            <v>5</v>
          </cell>
          <cell r="Z35">
            <v>4</v>
          </cell>
          <cell r="AA35">
            <v>5</v>
          </cell>
          <cell r="AB35">
            <v>1</v>
          </cell>
          <cell r="AC35">
            <v>28</v>
          </cell>
        </row>
        <row r="36">
          <cell r="V36">
            <v>441</v>
          </cell>
          <cell r="Y36">
            <v>8</v>
          </cell>
          <cell r="Z36">
            <v>6</v>
          </cell>
          <cell r="AA36">
            <v>5</v>
          </cell>
          <cell r="AB36">
            <v>1</v>
          </cell>
          <cell r="AC36">
            <v>29</v>
          </cell>
        </row>
        <row r="37">
          <cell r="V37">
            <v>441</v>
          </cell>
          <cell r="Y37">
            <v>14</v>
          </cell>
          <cell r="Z37">
            <v>13</v>
          </cell>
          <cell r="AA37">
            <v>6</v>
          </cell>
          <cell r="AB37">
            <v>1</v>
          </cell>
          <cell r="AC37">
            <v>32</v>
          </cell>
        </row>
        <row r="38">
          <cell r="V38">
            <v>441</v>
          </cell>
          <cell r="Y38">
            <v>31</v>
          </cell>
          <cell r="Z38">
            <v>40</v>
          </cell>
          <cell r="AA38">
            <v>5</v>
          </cell>
          <cell r="AB38">
            <v>1</v>
          </cell>
          <cell r="AC38">
            <v>42</v>
          </cell>
        </row>
        <row r="39">
          <cell r="V39">
            <v>441</v>
          </cell>
          <cell r="Y39">
            <v>39</v>
          </cell>
          <cell r="Z39">
            <v>45</v>
          </cell>
          <cell r="AA39">
            <v>6</v>
          </cell>
          <cell r="AB39">
            <v>1</v>
          </cell>
          <cell r="AC39">
            <v>43</v>
          </cell>
        </row>
        <row r="40">
          <cell r="V40">
            <v>439</v>
          </cell>
          <cell r="Y40">
            <v>24</v>
          </cell>
          <cell r="Z40">
            <v>25</v>
          </cell>
          <cell r="AA40">
            <v>7</v>
          </cell>
          <cell r="AB40">
            <v>6</v>
          </cell>
          <cell r="AC40">
            <v>34</v>
          </cell>
        </row>
        <row r="41">
          <cell r="V41">
            <v>439</v>
          </cell>
          <cell r="Y41">
            <v>10</v>
          </cell>
          <cell r="Z41">
            <v>15</v>
          </cell>
          <cell r="AA41">
            <v>8</v>
          </cell>
          <cell r="AB41">
            <v>1</v>
          </cell>
          <cell r="AC41">
            <v>30</v>
          </cell>
        </row>
        <row r="42">
          <cell r="V42">
            <v>439</v>
          </cell>
          <cell r="Y42">
            <v>17</v>
          </cell>
          <cell r="Z42">
            <v>10</v>
          </cell>
          <cell r="AA42">
            <v>8</v>
          </cell>
          <cell r="AB42">
            <v>1</v>
          </cell>
          <cell r="AC42">
            <v>32</v>
          </cell>
        </row>
        <row r="43">
          <cell r="V43">
            <v>439</v>
          </cell>
          <cell r="Y43">
            <v>16</v>
          </cell>
          <cell r="Z43">
            <v>8</v>
          </cell>
          <cell r="AA43">
            <v>8</v>
          </cell>
          <cell r="AB43">
            <v>1</v>
          </cell>
          <cell r="AC43">
            <v>26</v>
          </cell>
        </row>
        <row r="44">
          <cell r="V44">
            <v>438</v>
          </cell>
          <cell r="Y44">
            <v>16</v>
          </cell>
          <cell r="Z44">
            <v>17</v>
          </cell>
          <cell r="AA44">
            <v>8</v>
          </cell>
          <cell r="AB44">
            <v>1</v>
          </cell>
          <cell r="AC44">
            <v>45</v>
          </cell>
        </row>
        <row r="45">
          <cell r="V45">
            <v>438</v>
          </cell>
          <cell r="Y45">
            <v>34</v>
          </cell>
          <cell r="Z45">
            <v>44</v>
          </cell>
          <cell r="AA45">
            <v>10</v>
          </cell>
          <cell r="AB45">
            <v>1</v>
          </cell>
          <cell r="AC45">
            <v>51</v>
          </cell>
        </row>
        <row r="46">
          <cell r="V46">
            <v>438</v>
          </cell>
          <cell r="Y46">
            <v>40</v>
          </cell>
          <cell r="Z46">
            <v>55</v>
          </cell>
          <cell r="AA46">
            <v>10</v>
          </cell>
          <cell r="AB46">
            <v>2</v>
          </cell>
          <cell r="AC46">
            <v>58</v>
          </cell>
        </row>
        <row r="47">
          <cell r="V47">
            <v>438</v>
          </cell>
          <cell r="Y47">
            <v>31</v>
          </cell>
          <cell r="Z47">
            <v>39</v>
          </cell>
          <cell r="AA47">
            <v>8</v>
          </cell>
          <cell r="AB47">
            <v>2</v>
          </cell>
          <cell r="AC47">
            <v>50</v>
          </cell>
        </row>
        <row r="48">
          <cell r="V48">
            <v>438</v>
          </cell>
          <cell r="Y48">
            <v>23</v>
          </cell>
          <cell r="Z48">
            <v>26</v>
          </cell>
          <cell r="AA48">
            <v>24</v>
          </cell>
          <cell r="AB48">
            <v>3</v>
          </cell>
          <cell r="AC48">
            <v>39</v>
          </cell>
        </row>
        <row r="49">
          <cell r="V49">
            <v>437</v>
          </cell>
          <cell r="Y49">
            <v>17</v>
          </cell>
          <cell r="Z49">
            <v>24</v>
          </cell>
          <cell r="AA49">
            <v>24</v>
          </cell>
          <cell r="AB49">
            <v>4</v>
          </cell>
          <cell r="AC49">
            <v>37</v>
          </cell>
        </row>
        <row r="50">
          <cell r="V50">
            <v>437</v>
          </cell>
          <cell r="Y50">
            <v>15</v>
          </cell>
          <cell r="Z50">
            <v>19</v>
          </cell>
          <cell r="AA50">
            <v>23</v>
          </cell>
          <cell r="AB50">
            <v>5</v>
          </cell>
          <cell r="AC50">
            <v>38</v>
          </cell>
        </row>
        <row r="51">
          <cell r="V51">
            <v>437</v>
          </cell>
          <cell r="Y51">
            <v>25</v>
          </cell>
          <cell r="Z51">
            <v>26</v>
          </cell>
          <cell r="AA51">
            <v>4</v>
          </cell>
          <cell r="AB51">
            <v>3</v>
          </cell>
          <cell r="AC51">
            <v>47</v>
          </cell>
        </row>
        <row r="52">
          <cell r="V52">
            <v>437</v>
          </cell>
          <cell r="Y52">
            <v>109</v>
          </cell>
          <cell r="Z52">
            <v>80</v>
          </cell>
          <cell r="AA52">
            <v>13</v>
          </cell>
          <cell r="AB52">
            <v>3</v>
          </cell>
          <cell r="AC52">
            <v>58</v>
          </cell>
        </row>
        <row r="53">
          <cell r="V53">
            <v>437</v>
          </cell>
          <cell r="Y53">
            <v>132</v>
          </cell>
          <cell r="Z53">
            <v>113</v>
          </cell>
          <cell r="AA53">
            <v>21</v>
          </cell>
          <cell r="AB53">
            <v>2</v>
          </cell>
          <cell r="AC53">
            <v>59</v>
          </cell>
        </row>
        <row r="54">
          <cell r="V54">
            <v>437</v>
          </cell>
          <cell r="Y54">
            <v>75</v>
          </cell>
          <cell r="Z54">
            <v>86</v>
          </cell>
          <cell r="AA54">
            <v>14</v>
          </cell>
          <cell r="AB54">
            <v>1</v>
          </cell>
          <cell r="AC54">
            <v>50</v>
          </cell>
        </row>
        <row r="55">
          <cell r="V55">
            <v>437</v>
          </cell>
          <cell r="Y55">
            <v>19</v>
          </cell>
          <cell r="Z55">
            <v>31</v>
          </cell>
          <cell r="AA55">
            <v>10</v>
          </cell>
          <cell r="AB55">
            <v>2</v>
          </cell>
          <cell r="AC55">
            <v>39</v>
          </cell>
        </row>
        <row r="56">
          <cell r="V56">
            <v>437</v>
          </cell>
          <cell r="Y56">
            <v>14</v>
          </cell>
          <cell r="Z56">
            <v>22</v>
          </cell>
          <cell r="AA56">
            <v>10</v>
          </cell>
          <cell r="AB56">
            <v>1</v>
          </cell>
          <cell r="AC56">
            <v>31</v>
          </cell>
        </row>
        <row r="57">
          <cell r="V57">
            <v>437</v>
          </cell>
          <cell r="Y57">
            <v>17</v>
          </cell>
          <cell r="Z57">
            <v>22</v>
          </cell>
          <cell r="AA57">
            <v>8</v>
          </cell>
          <cell r="AB57">
            <v>2</v>
          </cell>
          <cell r="AC57">
            <v>36</v>
          </cell>
        </row>
        <row r="58">
          <cell r="V58">
            <v>437</v>
          </cell>
          <cell r="Y58">
            <v>27</v>
          </cell>
          <cell r="Z58">
            <v>41</v>
          </cell>
          <cell r="AA58">
            <v>10</v>
          </cell>
          <cell r="AB58">
            <v>2</v>
          </cell>
          <cell r="AC58">
            <v>39</v>
          </cell>
        </row>
        <row r="59">
          <cell r="V59">
            <v>437</v>
          </cell>
          <cell r="Y59">
            <v>47</v>
          </cell>
          <cell r="Z59">
            <v>80</v>
          </cell>
          <cell r="AA59">
            <v>18</v>
          </cell>
          <cell r="AB59">
            <v>2</v>
          </cell>
          <cell r="AC59">
            <v>48</v>
          </cell>
        </row>
        <row r="60">
          <cell r="V60">
            <v>438</v>
          </cell>
          <cell r="Y60">
            <v>66</v>
          </cell>
          <cell r="Z60">
            <v>80</v>
          </cell>
          <cell r="AA60">
            <v>23</v>
          </cell>
          <cell r="AB60">
            <v>2</v>
          </cell>
          <cell r="AC60">
            <v>52</v>
          </cell>
        </row>
        <row r="61">
          <cell r="V61">
            <v>438</v>
          </cell>
          <cell r="Y61">
            <v>31</v>
          </cell>
          <cell r="Z61">
            <v>35</v>
          </cell>
          <cell r="AA61">
            <v>11</v>
          </cell>
          <cell r="AB61">
            <v>2</v>
          </cell>
          <cell r="AC61">
            <v>48</v>
          </cell>
        </row>
        <row r="62">
          <cell r="V62">
            <v>438</v>
          </cell>
          <cell r="Y62">
            <v>22</v>
          </cell>
          <cell r="Z62">
            <v>14</v>
          </cell>
          <cell r="AA62">
            <v>4</v>
          </cell>
          <cell r="AB62">
            <v>1</v>
          </cell>
          <cell r="AC62">
            <v>35</v>
          </cell>
        </row>
        <row r="63">
          <cell r="V63">
            <v>438</v>
          </cell>
          <cell r="Y63">
            <v>16</v>
          </cell>
          <cell r="Z63">
            <v>17</v>
          </cell>
          <cell r="AA63">
            <v>4</v>
          </cell>
          <cell r="AB63">
            <v>2</v>
          </cell>
          <cell r="AC63">
            <v>36</v>
          </cell>
        </row>
        <row r="64">
          <cell r="V64">
            <v>439</v>
          </cell>
          <cell r="Y64">
            <v>16</v>
          </cell>
          <cell r="Z64">
            <v>20</v>
          </cell>
          <cell r="AA64">
            <v>6</v>
          </cell>
          <cell r="AB64">
            <v>0</v>
          </cell>
          <cell r="AC64">
            <v>35</v>
          </cell>
        </row>
        <row r="65">
          <cell r="V65">
            <v>439</v>
          </cell>
          <cell r="Y65">
            <v>15</v>
          </cell>
          <cell r="Z65">
            <v>44</v>
          </cell>
          <cell r="AA65">
            <v>11</v>
          </cell>
          <cell r="AB65">
            <v>0</v>
          </cell>
          <cell r="AC65">
            <v>37</v>
          </cell>
        </row>
        <row r="66">
          <cell r="V66">
            <v>439</v>
          </cell>
          <cell r="Y66">
            <v>36</v>
          </cell>
          <cell r="Z66">
            <v>122</v>
          </cell>
          <cell r="AA66">
            <v>21</v>
          </cell>
          <cell r="AB66">
            <v>0</v>
          </cell>
          <cell r="AC66">
            <v>48</v>
          </cell>
        </row>
        <row r="67">
          <cell r="V67">
            <v>438</v>
          </cell>
          <cell r="Y67">
            <v>62</v>
          </cell>
          <cell r="Z67">
            <v>195</v>
          </cell>
          <cell r="AA67">
            <v>26</v>
          </cell>
          <cell r="AB67">
            <v>3</v>
          </cell>
          <cell r="AC67">
            <v>40</v>
          </cell>
        </row>
        <row r="68">
          <cell r="V68">
            <v>438</v>
          </cell>
          <cell r="Y68">
            <v>66</v>
          </cell>
          <cell r="Z68">
            <v>210</v>
          </cell>
          <cell r="AA68">
            <v>19</v>
          </cell>
          <cell r="AB68">
            <v>1</v>
          </cell>
          <cell r="AC68">
            <v>39</v>
          </cell>
        </row>
        <row r="69">
          <cell r="V69">
            <v>438</v>
          </cell>
          <cell r="Y69">
            <v>67</v>
          </cell>
          <cell r="Z69">
            <v>203</v>
          </cell>
          <cell r="AA69">
            <v>16</v>
          </cell>
          <cell r="AB69">
            <v>1</v>
          </cell>
          <cell r="AC69">
            <v>28</v>
          </cell>
        </row>
        <row r="70">
          <cell r="V70">
            <v>439</v>
          </cell>
          <cell r="Y70">
            <v>60</v>
          </cell>
          <cell r="Z70">
            <v>179</v>
          </cell>
          <cell r="AA70">
            <v>6</v>
          </cell>
          <cell r="AB70">
            <v>1</v>
          </cell>
          <cell r="AC70">
            <v>30</v>
          </cell>
        </row>
        <row r="71">
          <cell r="V71">
            <v>439</v>
          </cell>
          <cell r="Y71">
            <v>57</v>
          </cell>
          <cell r="Z71">
            <v>163</v>
          </cell>
          <cell r="AA71">
            <v>11</v>
          </cell>
          <cell r="AB71">
            <v>1</v>
          </cell>
          <cell r="AC71">
            <v>29</v>
          </cell>
        </row>
        <row r="72">
          <cell r="V72">
            <v>439</v>
          </cell>
          <cell r="Y72">
            <v>70</v>
          </cell>
          <cell r="Z72">
            <v>164</v>
          </cell>
          <cell r="AA72">
            <v>19</v>
          </cell>
          <cell r="AB72">
            <v>0</v>
          </cell>
          <cell r="AC72">
            <v>31</v>
          </cell>
        </row>
        <row r="73">
          <cell r="V73">
            <v>439</v>
          </cell>
          <cell r="Y73">
            <v>93</v>
          </cell>
          <cell r="Z73">
            <v>192</v>
          </cell>
          <cell r="AA73">
            <v>33</v>
          </cell>
          <cell r="AB73">
            <v>0</v>
          </cell>
          <cell r="AC73">
            <v>29</v>
          </cell>
        </row>
        <row r="74">
          <cell r="V74">
            <v>439</v>
          </cell>
          <cell r="Y74">
            <v>116</v>
          </cell>
          <cell r="Z74">
            <v>214</v>
          </cell>
          <cell r="AA74">
            <v>41</v>
          </cell>
          <cell r="AB74">
            <v>0</v>
          </cell>
          <cell r="AC74">
            <v>25</v>
          </cell>
        </row>
        <row r="75">
          <cell r="V75">
            <v>439</v>
          </cell>
          <cell r="Y75">
            <v>114</v>
          </cell>
          <cell r="Z75">
            <v>217</v>
          </cell>
          <cell r="AA75">
            <v>40</v>
          </cell>
          <cell r="AB75">
            <v>0</v>
          </cell>
          <cell r="AC75">
            <v>22</v>
          </cell>
        </row>
        <row r="76">
          <cell r="V76">
            <v>439</v>
          </cell>
          <cell r="Y76">
            <v>106</v>
          </cell>
          <cell r="Z76">
            <v>229</v>
          </cell>
          <cell r="AA76">
            <v>44</v>
          </cell>
          <cell r="AB76">
            <v>0</v>
          </cell>
          <cell r="AC76">
            <v>21</v>
          </cell>
        </row>
        <row r="77">
          <cell r="V77">
            <v>440</v>
          </cell>
          <cell r="Y77">
            <v>100</v>
          </cell>
          <cell r="Z77">
            <v>215</v>
          </cell>
          <cell r="AA77">
            <v>37</v>
          </cell>
          <cell r="AB77">
            <v>0</v>
          </cell>
          <cell r="AC77">
            <v>22</v>
          </cell>
        </row>
        <row r="78">
          <cell r="V78">
            <v>440</v>
          </cell>
          <cell r="Y78">
            <v>95</v>
          </cell>
          <cell r="Z78">
            <v>205</v>
          </cell>
          <cell r="AA78">
            <v>38</v>
          </cell>
          <cell r="AB78">
            <v>0</v>
          </cell>
          <cell r="AC78">
            <v>25</v>
          </cell>
        </row>
        <row r="79">
          <cell r="V79">
            <v>440</v>
          </cell>
          <cell r="Y79">
            <v>97</v>
          </cell>
          <cell r="Z79">
            <v>200</v>
          </cell>
          <cell r="AA79">
            <v>43</v>
          </cell>
          <cell r="AB79">
            <v>1</v>
          </cell>
          <cell r="AC79">
            <v>30</v>
          </cell>
        </row>
        <row r="80">
          <cell r="V80">
            <v>440</v>
          </cell>
          <cell r="Y80">
            <v>105</v>
          </cell>
          <cell r="Z80">
            <v>220</v>
          </cell>
          <cell r="AA80">
            <v>51</v>
          </cell>
          <cell r="AB80">
            <v>2</v>
          </cell>
          <cell r="AC80">
            <v>23</v>
          </cell>
        </row>
        <row r="81">
          <cell r="V81">
            <v>439</v>
          </cell>
          <cell r="Y81">
            <v>113</v>
          </cell>
          <cell r="Z81">
            <v>209</v>
          </cell>
          <cell r="AA81">
            <v>50</v>
          </cell>
          <cell r="AB81">
            <v>1</v>
          </cell>
          <cell r="AC81">
            <v>23</v>
          </cell>
        </row>
        <row r="82">
          <cell r="V82">
            <v>439</v>
          </cell>
          <cell r="Y82">
            <v>99</v>
          </cell>
          <cell r="Z82">
            <v>166</v>
          </cell>
          <cell r="AA82">
            <v>45</v>
          </cell>
          <cell r="AB82">
            <v>0</v>
          </cell>
          <cell r="AC82">
            <v>21</v>
          </cell>
        </row>
        <row r="83">
          <cell r="V83">
            <v>439</v>
          </cell>
          <cell r="Y83">
            <v>78</v>
          </cell>
          <cell r="Z83">
            <v>150</v>
          </cell>
          <cell r="AA83">
            <v>34</v>
          </cell>
          <cell r="AB83">
            <v>0</v>
          </cell>
          <cell r="AC83">
            <v>20</v>
          </cell>
        </row>
        <row r="84">
          <cell r="V84">
            <v>439</v>
          </cell>
          <cell r="Y84">
            <v>65</v>
          </cell>
          <cell r="Z84">
            <v>150</v>
          </cell>
          <cell r="AA84">
            <v>38</v>
          </cell>
          <cell r="AB84">
            <v>0</v>
          </cell>
          <cell r="AC84">
            <v>22</v>
          </cell>
        </row>
        <row r="85">
          <cell r="V85">
            <v>439</v>
          </cell>
          <cell r="Y85">
            <v>44</v>
          </cell>
          <cell r="Z85">
            <v>145</v>
          </cell>
          <cell r="AA85">
            <v>32</v>
          </cell>
          <cell r="AB85">
            <v>0</v>
          </cell>
          <cell r="AC85">
            <v>21</v>
          </cell>
        </row>
        <row r="86">
          <cell r="V86">
            <v>438</v>
          </cell>
          <cell r="Y86">
            <v>48</v>
          </cell>
          <cell r="Z86">
            <v>158</v>
          </cell>
          <cell r="AA86">
            <v>47</v>
          </cell>
          <cell r="AB86">
            <v>0</v>
          </cell>
          <cell r="AC86">
            <v>27</v>
          </cell>
        </row>
        <row r="87">
          <cell r="V87">
            <v>438</v>
          </cell>
          <cell r="Y87">
            <v>63</v>
          </cell>
          <cell r="Z87">
            <v>173</v>
          </cell>
          <cell r="AA87">
            <v>79</v>
          </cell>
          <cell r="AB87">
            <v>4</v>
          </cell>
          <cell r="AC87">
            <v>38</v>
          </cell>
        </row>
        <row r="88">
          <cell r="V88">
            <v>438</v>
          </cell>
          <cell r="Y88">
            <v>62</v>
          </cell>
          <cell r="Z88">
            <v>158</v>
          </cell>
          <cell r="AA88">
            <v>83</v>
          </cell>
          <cell r="AB88">
            <v>1</v>
          </cell>
          <cell r="AC88">
            <v>38</v>
          </cell>
        </row>
        <row r="89">
          <cell r="V89">
            <v>438</v>
          </cell>
          <cell r="Y89">
            <v>37</v>
          </cell>
          <cell r="Z89">
            <v>115</v>
          </cell>
          <cell r="AA89">
            <v>30</v>
          </cell>
          <cell r="AB89">
            <v>1</v>
          </cell>
          <cell r="AC89">
            <v>25</v>
          </cell>
        </row>
        <row r="90">
          <cell r="V90">
            <v>438</v>
          </cell>
          <cell r="Y90">
            <v>21</v>
          </cell>
          <cell r="Z90">
            <v>73</v>
          </cell>
          <cell r="AA90">
            <v>13</v>
          </cell>
          <cell r="AB90">
            <v>0</v>
          </cell>
          <cell r="AC90">
            <v>31</v>
          </cell>
        </row>
        <row r="91">
          <cell r="V91">
            <v>438</v>
          </cell>
          <cell r="Y91">
            <v>19</v>
          </cell>
          <cell r="Z91">
            <v>62</v>
          </cell>
          <cell r="AA91">
            <v>13</v>
          </cell>
          <cell r="AB91">
            <v>0</v>
          </cell>
          <cell r="AC91">
            <v>25</v>
          </cell>
        </row>
        <row r="92">
          <cell r="V92">
            <v>438</v>
          </cell>
          <cell r="Y92">
            <v>21</v>
          </cell>
          <cell r="Z92">
            <v>58</v>
          </cell>
          <cell r="AA92">
            <v>12</v>
          </cell>
          <cell r="AB92">
            <v>0</v>
          </cell>
          <cell r="AC92">
            <v>25</v>
          </cell>
        </row>
        <row r="93">
          <cell r="V93">
            <v>438</v>
          </cell>
          <cell r="Y93">
            <v>21</v>
          </cell>
          <cell r="Z93">
            <v>71</v>
          </cell>
          <cell r="AA93">
            <v>23</v>
          </cell>
          <cell r="AB93">
            <v>0</v>
          </cell>
          <cell r="AC93">
            <v>29</v>
          </cell>
        </row>
        <row r="94">
          <cell r="V94">
            <v>439</v>
          </cell>
          <cell r="Y94">
            <v>56</v>
          </cell>
          <cell r="Z94">
            <v>137</v>
          </cell>
          <cell r="AA94">
            <v>61</v>
          </cell>
          <cell r="AB94">
            <v>0</v>
          </cell>
          <cell r="AC94">
            <v>44</v>
          </cell>
        </row>
        <row r="95">
          <cell r="V95">
            <v>439</v>
          </cell>
          <cell r="Y95">
            <v>63</v>
          </cell>
          <cell r="Z95">
            <v>148</v>
          </cell>
          <cell r="AA95">
            <v>64</v>
          </cell>
          <cell r="AB95">
            <v>0</v>
          </cell>
          <cell r="AC95">
            <v>41</v>
          </cell>
        </row>
        <row r="96">
          <cell r="V96">
            <v>439</v>
          </cell>
          <cell r="Y96">
            <v>35</v>
          </cell>
          <cell r="Z96">
            <v>112</v>
          </cell>
          <cell r="AA96">
            <v>30</v>
          </cell>
          <cell r="AB96">
            <v>0</v>
          </cell>
          <cell r="AC96">
            <v>36</v>
          </cell>
        </row>
        <row r="97">
          <cell r="V97">
            <v>439</v>
          </cell>
          <cell r="Y97">
            <v>16</v>
          </cell>
          <cell r="Z97">
            <v>73</v>
          </cell>
          <cell r="AA97">
            <v>15</v>
          </cell>
          <cell r="AB97">
            <v>0</v>
          </cell>
          <cell r="AC97">
            <v>23</v>
          </cell>
        </row>
        <row r="98">
          <cell r="V98">
            <v>439</v>
          </cell>
          <cell r="Y98">
            <v>18</v>
          </cell>
          <cell r="Z98">
            <v>67</v>
          </cell>
          <cell r="AA98">
            <v>13</v>
          </cell>
          <cell r="AB98">
            <v>0</v>
          </cell>
          <cell r="AC98">
            <v>28</v>
          </cell>
        </row>
        <row r="99">
          <cell r="V99">
            <v>439</v>
          </cell>
          <cell r="Y99">
            <v>18</v>
          </cell>
          <cell r="Z99">
            <v>69</v>
          </cell>
          <cell r="AA99">
            <v>22</v>
          </cell>
          <cell r="AB99">
            <v>0</v>
          </cell>
          <cell r="AC99">
            <v>24</v>
          </cell>
        </row>
        <row r="100">
          <cell r="V100">
            <v>439</v>
          </cell>
          <cell r="Y100">
            <v>26</v>
          </cell>
          <cell r="Z100">
            <v>100</v>
          </cell>
          <cell r="AA100">
            <v>49</v>
          </cell>
          <cell r="AB100">
            <v>0</v>
          </cell>
          <cell r="AC100">
            <v>32</v>
          </cell>
        </row>
        <row r="101">
          <cell r="V101">
            <v>440</v>
          </cell>
          <cell r="Y101">
            <v>50</v>
          </cell>
          <cell r="Z101">
            <v>150</v>
          </cell>
          <cell r="AA101">
            <v>69</v>
          </cell>
          <cell r="AB101">
            <v>2</v>
          </cell>
          <cell r="AC101">
            <v>36</v>
          </cell>
        </row>
        <row r="102">
          <cell r="V102">
            <v>440</v>
          </cell>
          <cell r="Y102">
            <v>71</v>
          </cell>
          <cell r="Z102">
            <v>164</v>
          </cell>
          <cell r="AA102">
            <v>72</v>
          </cell>
          <cell r="AB102">
            <v>2</v>
          </cell>
          <cell r="AC102">
            <v>33</v>
          </cell>
        </row>
        <row r="103">
          <cell r="V103">
            <v>440</v>
          </cell>
          <cell r="Y103">
            <v>75</v>
          </cell>
          <cell r="Z103">
            <v>119</v>
          </cell>
          <cell r="AA103">
            <v>43</v>
          </cell>
          <cell r="AB103">
            <v>0</v>
          </cell>
          <cell r="AC103">
            <v>33</v>
          </cell>
        </row>
        <row r="104">
          <cell r="V104">
            <v>440</v>
          </cell>
          <cell r="Y104">
            <v>50</v>
          </cell>
          <cell r="Z104">
            <v>85</v>
          </cell>
          <cell r="AA104">
            <v>43</v>
          </cell>
          <cell r="AB104">
            <v>0</v>
          </cell>
          <cell r="AC104">
            <v>24</v>
          </cell>
        </row>
        <row r="105">
          <cell r="V105">
            <v>441</v>
          </cell>
          <cell r="Y105">
            <v>50</v>
          </cell>
          <cell r="Z105">
            <v>80</v>
          </cell>
          <cell r="AA105">
            <v>40</v>
          </cell>
          <cell r="AB105">
            <v>0</v>
          </cell>
          <cell r="AC105">
            <v>26</v>
          </cell>
        </row>
        <row r="106">
          <cell r="V106">
            <v>442</v>
          </cell>
          <cell r="Y106">
            <v>56</v>
          </cell>
          <cell r="Z106">
            <v>81</v>
          </cell>
          <cell r="AA106">
            <v>43</v>
          </cell>
          <cell r="AB106">
            <v>1</v>
          </cell>
          <cell r="AC106">
            <v>25</v>
          </cell>
        </row>
        <row r="107">
          <cell r="V107">
            <v>442</v>
          </cell>
          <cell r="Y107">
            <v>129</v>
          </cell>
          <cell r="Z107">
            <v>121</v>
          </cell>
          <cell r="AA107">
            <v>49</v>
          </cell>
          <cell r="AB107">
            <v>1</v>
          </cell>
          <cell r="AC107">
            <v>22</v>
          </cell>
        </row>
        <row r="108">
          <cell r="V108">
            <v>442</v>
          </cell>
          <cell r="Y108">
            <v>158</v>
          </cell>
          <cell r="Z108">
            <v>161</v>
          </cell>
          <cell r="AA108">
            <v>60</v>
          </cell>
          <cell r="AB108">
            <v>1</v>
          </cell>
          <cell r="AC108">
            <v>25</v>
          </cell>
        </row>
        <row r="109">
          <cell r="V109">
            <v>442</v>
          </cell>
          <cell r="Y109">
            <v>163</v>
          </cell>
          <cell r="Z109">
            <v>159</v>
          </cell>
          <cell r="AA109">
            <v>60</v>
          </cell>
          <cell r="AB109">
            <v>1</v>
          </cell>
          <cell r="AC109">
            <v>25</v>
          </cell>
        </row>
        <row r="110">
          <cell r="V110">
            <v>442</v>
          </cell>
          <cell r="Y110">
            <v>124</v>
          </cell>
          <cell r="Z110">
            <v>119</v>
          </cell>
          <cell r="AA110">
            <v>64</v>
          </cell>
          <cell r="AB110">
            <v>0</v>
          </cell>
          <cell r="AC110">
            <v>22</v>
          </cell>
        </row>
        <row r="111">
          <cell r="V111">
            <v>442</v>
          </cell>
          <cell r="Y111">
            <v>60</v>
          </cell>
          <cell r="Z111">
            <v>70</v>
          </cell>
          <cell r="AA111">
            <v>47</v>
          </cell>
          <cell r="AB111">
            <v>0</v>
          </cell>
          <cell r="AC111">
            <v>22</v>
          </cell>
        </row>
        <row r="112">
          <cell r="V112">
            <v>442</v>
          </cell>
          <cell r="Y112">
            <v>62</v>
          </cell>
          <cell r="Z112">
            <v>64</v>
          </cell>
          <cell r="AA112">
            <v>49</v>
          </cell>
          <cell r="AB112">
            <v>2</v>
          </cell>
          <cell r="AC112">
            <v>21</v>
          </cell>
        </row>
        <row r="113">
          <cell r="V113">
            <v>442</v>
          </cell>
          <cell r="Y113">
            <v>58</v>
          </cell>
          <cell r="Z113">
            <v>68</v>
          </cell>
          <cell r="AA113">
            <v>49</v>
          </cell>
          <cell r="AB113">
            <v>3</v>
          </cell>
          <cell r="AC113">
            <v>21</v>
          </cell>
        </row>
        <row r="114">
          <cell r="V114">
            <v>442</v>
          </cell>
          <cell r="Y114">
            <v>67</v>
          </cell>
          <cell r="Z114">
            <v>102</v>
          </cell>
          <cell r="AA114">
            <v>50</v>
          </cell>
          <cell r="AB114">
            <v>5</v>
          </cell>
          <cell r="AC114">
            <v>37</v>
          </cell>
        </row>
        <row r="115">
          <cell r="V115">
            <v>441</v>
          </cell>
          <cell r="Y115">
            <v>129</v>
          </cell>
          <cell r="Z115">
            <v>157</v>
          </cell>
          <cell r="AA115">
            <v>45</v>
          </cell>
          <cell r="AB115">
            <v>6</v>
          </cell>
          <cell r="AC115">
            <v>41</v>
          </cell>
        </row>
        <row r="116">
          <cell r="V116">
            <v>441</v>
          </cell>
          <cell r="Y116">
            <v>125</v>
          </cell>
          <cell r="Z116">
            <v>165</v>
          </cell>
          <cell r="AA116">
            <v>42</v>
          </cell>
          <cell r="AB116">
            <v>6</v>
          </cell>
          <cell r="AC116">
            <v>43</v>
          </cell>
        </row>
        <row r="117">
          <cell r="V117">
            <v>441</v>
          </cell>
          <cell r="Y117">
            <v>61</v>
          </cell>
          <cell r="Z117">
            <v>93</v>
          </cell>
          <cell r="AA117">
            <v>25</v>
          </cell>
          <cell r="AB117">
            <v>3</v>
          </cell>
          <cell r="AC117">
            <v>43</v>
          </cell>
        </row>
        <row r="118">
          <cell r="V118">
            <v>441</v>
          </cell>
          <cell r="Y118">
            <v>23</v>
          </cell>
          <cell r="Z118">
            <v>43</v>
          </cell>
          <cell r="AA118">
            <v>19</v>
          </cell>
          <cell r="AB118">
            <v>1</v>
          </cell>
          <cell r="AC118">
            <v>36</v>
          </cell>
        </row>
        <row r="119">
          <cell r="V119">
            <v>441</v>
          </cell>
          <cell r="Y119">
            <v>21</v>
          </cell>
          <cell r="Z119">
            <v>42</v>
          </cell>
          <cell r="AA119">
            <v>29</v>
          </cell>
          <cell r="AB119">
            <v>2</v>
          </cell>
          <cell r="AC119">
            <v>31</v>
          </cell>
        </row>
        <row r="120">
          <cell r="V120">
            <v>440</v>
          </cell>
          <cell r="Y120">
            <v>25</v>
          </cell>
          <cell r="Z120">
            <v>43</v>
          </cell>
          <cell r="AA120">
            <v>33</v>
          </cell>
          <cell r="AB120">
            <v>3</v>
          </cell>
          <cell r="AC120">
            <v>33</v>
          </cell>
        </row>
        <row r="121">
          <cell r="V121">
            <v>440</v>
          </cell>
          <cell r="Y121">
            <v>40</v>
          </cell>
          <cell r="Z121">
            <v>95</v>
          </cell>
          <cell r="AA121">
            <v>49</v>
          </cell>
          <cell r="AB121">
            <v>2</v>
          </cell>
          <cell r="AC121">
            <v>35</v>
          </cell>
        </row>
        <row r="122">
          <cell r="V122">
            <v>439</v>
          </cell>
          <cell r="Y122">
            <v>71</v>
          </cell>
          <cell r="Z122">
            <v>192</v>
          </cell>
          <cell r="AA122">
            <v>70</v>
          </cell>
          <cell r="AB122">
            <v>5</v>
          </cell>
          <cell r="AC122">
            <v>35</v>
          </cell>
        </row>
        <row r="123">
          <cell r="V123">
            <v>439</v>
          </cell>
          <cell r="Y123">
            <v>75</v>
          </cell>
          <cell r="Z123">
            <v>203</v>
          </cell>
          <cell r="AA123">
            <v>70</v>
          </cell>
          <cell r="AB123">
            <v>7</v>
          </cell>
          <cell r="AC123">
            <v>35</v>
          </cell>
        </row>
        <row r="124">
          <cell r="V124">
            <v>439</v>
          </cell>
          <cell r="Y124">
            <v>46</v>
          </cell>
          <cell r="Z124">
            <v>137</v>
          </cell>
          <cell r="AA124">
            <v>31</v>
          </cell>
          <cell r="AB124">
            <v>4</v>
          </cell>
          <cell r="AC124">
            <v>33</v>
          </cell>
        </row>
        <row r="125">
          <cell r="V125">
            <v>438</v>
          </cell>
          <cell r="Y125">
            <v>21</v>
          </cell>
          <cell r="Z125">
            <v>58</v>
          </cell>
          <cell r="AA125">
            <v>13</v>
          </cell>
          <cell r="AB125">
            <v>3</v>
          </cell>
          <cell r="AC125">
            <v>31</v>
          </cell>
        </row>
        <row r="126">
          <cell r="V126">
            <v>438</v>
          </cell>
          <cell r="Y126">
            <v>14</v>
          </cell>
          <cell r="Z126">
            <v>47</v>
          </cell>
          <cell r="AA126">
            <v>9</v>
          </cell>
          <cell r="AB126">
            <v>3</v>
          </cell>
          <cell r="AC126">
            <v>34</v>
          </cell>
        </row>
        <row r="127">
          <cell r="V127">
            <v>438</v>
          </cell>
          <cell r="Y127">
            <v>13</v>
          </cell>
          <cell r="Z127">
            <v>56</v>
          </cell>
          <cell r="AA127">
            <v>10</v>
          </cell>
          <cell r="AB127">
            <v>5</v>
          </cell>
          <cell r="AC127">
            <v>30</v>
          </cell>
        </row>
        <row r="128">
          <cell r="V128">
            <v>439</v>
          </cell>
          <cell r="Y128">
            <v>22</v>
          </cell>
          <cell r="Z128">
            <v>116</v>
          </cell>
          <cell r="AA128">
            <v>22</v>
          </cell>
          <cell r="AB128">
            <v>7</v>
          </cell>
          <cell r="AC128">
            <v>33</v>
          </cell>
        </row>
        <row r="129">
          <cell r="V129">
            <v>439</v>
          </cell>
          <cell r="Y129">
            <v>42</v>
          </cell>
          <cell r="Z129">
            <v>184</v>
          </cell>
          <cell r="AA129">
            <v>93</v>
          </cell>
          <cell r="AB129">
            <v>5</v>
          </cell>
          <cell r="AC129">
            <v>34</v>
          </cell>
        </row>
        <row r="130">
          <cell r="V130">
            <v>439</v>
          </cell>
          <cell r="Y130">
            <v>55</v>
          </cell>
          <cell r="Z130">
            <v>184</v>
          </cell>
          <cell r="AA130">
            <v>95</v>
          </cell>
          <cell r="AB130">
            <v>5</v>
          </cell>
          <cell r="AC130">
            <v>36</v>
          </cell>
        </row>
        <row r="131">
          <cell r="V131">
            <v>439</v>
          </cell>
          <cell r="Y131">
            <v>43</v>
          </cell>
          <cell r="Z131">
            <v>121</v>
          </cell>
          <cell r="AA131">
            <v>50</v>
          </cell>
          <cell r="AB131">
            <v>4</v>
          </cell>
          <cell r="AC131">
            <v>32</v>
          </cell>
        </row>
        <row r="132">
          <cell r="V132">
            <v>439</v>
          </cell>
          <cell r="Y132">
            <v>19</v>
          </cell>
          <cell r="Z132">
            <v>55</v>
          </cell>
          <cell r="AA132">
            <v>9</v>
          </cell>
          <cell r="AB132">
            <v>0</v>
          </cell>
          <cell r="AC132">
            <v>28</v>
          </cell>
        </row>
        <row r="133">
          <cell r="V133">
            <v>439</v>
          </cell>
          <cell r="Y133">
            <v>20</v>
          </cell>
          <cell r="Z133">
            <v>42</v>
          </cell>
          <cell r="AA133">
            <v>8</v>
          </cell>
          <cell r="AB133">
            <v>2</v>
          </cell>
          <cell r="AC133">
            <v>21</v>
          </cell>
        </row>
        <row r="134">
          <cell r="V134">
            <v>439</v>
          </cell>
          <cell r="Y134">
            <v>23</v>
          </cell>
          <cell r="Z134">
            <v>52</v>
          </cell>
          <cell r="AA134">
            <v>14</v>
          </cell>
          <cell r="AB134">
            <v>4</v>
          </cell>
          <cell r="AC134">
            <v>24</v>
          </cell>
        </row>
        <row r="135">
          <cell r="V135">
            <v>439</v>
          </cell>
          <cell r="Y135">
            <v>48</v>
          </cell>
          <cell r="Z135">
            <v>102</v>
          </cell>
          <cell r="AA135">
            <v>23</v>
          </cell>
          <cell r="AB135">
            <v>5</v>
          </cell>
          <cell r="AC135">
            <v>33</v>
          </cell>
        </row>
        <row r="136">
          <cell r="V136">
            <v>441</v>
          </cell>
          <cell r="Y136">
            <v>110</v>
          </cell>
          <cell r="Z136">
            <v>173</v>
          </cell>
          <cell r="AA136">
            <v>38</v>
          </cell>
          <cell r="AB136">
            <v>21</v>
          </cell>
          <cell r="AC136">
            <v>40</v>
          </cell>
        </row>
        <row r="137">
          <cell r="V137">
            <v>441</v>
          </cell>
          <cell r="Y137">
            <v>126</v>
          </cell>
          <cell r="Z137">
            <v>177</v>
          </cell>
          <cell r="AA137">
            <v>33</v>
          </cell>
          <cell r="AB137">
            <v>19</v>
          </cell>
          <cell r="AC137">
            <v>42</v>
          </cell>
        </row>
        <row r="138">
          <cell r="V138">
            <v>441</v>
          </cell>
          <cell r="Y138">
            <v>77</v>
          </cell>
          <cell r="Z138">
            <v>124</v>
          </cell>
          <cell r="AA138">
            <v>21</v>
          </cell>
          <cell r="AB138">
            <v>5</v>
          </cell>
          <cell r="AC138">
            <v>41</v>
          </cell>
        </row>
        <row r="139">
          <cell r="V139">
            <v>441</v>
          </cell>
          <cell r="Y139">
            <v>28</v>
          </cell>
          <cell r="Z139">
            <v>61</v>
          </cell>
          <cell r="AA139">
            <v>11</v>
          </cell>
          <cell r="AB139">
            <v>1</v>
          </cell>
          <cell r="AC139">
            <v>32</v>
          </cell>
        </row>
        <row r="140">
          <cell r="V140">
            <v>441</v>
          </cell>
          <cell r="Y140">
            <v>23</v>
          </cell>
          <cell r="Z140">
            <v>68</v>
          </cell>
          <cell r="AA140">
            <v>5</v>
          </cell>
          <cell r="AB140">
            <v>1</v>
          </cell>
          <cell r="AC140">
            <v>34</v>
          </cell>
        </row>
        <row r="141">
          <cell r="V141">
            <v>441</v>
          </cell>
          <cell r="Y141">
            <v>22</v>
          </cell>
          <cell r="Z141">
            <v>70</v>
          </cell>
          <cell r="AA141">
            <v>5</v>
          </cell>
          <cell r="AB141">
            <v>1</v>
          </cell>
          <cell r="AC141">
            <v>32</v>
          </cell>
        </row>
        <row r="142">
          <cell r="V142">
            <v>441</v>
          </cell>
          <cell r="Y142">
            <v>46</v>
          </cell>
          <cell r="Z142">
            <v>123</v>
          </cell>
          <cell r="AA142">
            <v>31</v>
          </cell>
          <cell r="AB142">
            <v>1</v>
          </cell>
          <cell r="AC142">
            <v>41</v>
          </cell>
        </row>
        <row r="143">
          <cell r="V143">
            <v>441</v>
          </cell>
          <cell r="Y143">
            <v>77</v>
          </cell>
          <cell r="Z143">
            <v>192</v>
          </cell>
          <cell r="AA143">
            <v>73</v>
          </cell>
          <cell r="AB143">
            <v>4</v>
          </cell>
          <cell r="AC143">
            <v>40</v>
          </cell>
        </row>
        <row r="144">
          <cell r="V144">
            <v>441</v>
          </cell>
          <cell r="Y144">
            <v>83</v>
          </cell>
          <cell r="Z144">
            <v>195</v>
          </cell>
          <cell r="AA144">
            <v>86</v>
          </cell>
          <cell r="AB144">
            <v>6</v>
          </cell>
          <cell r="AC144">
            <v>40</v>
          </cell>
        </row>
        <row r="145">
          <cell r="V145">
            <v>441</v>
          </cell>
          <cell r="Y145">
            <v>57</v>
          </cell>
          <cell r="Z145">
            <v>159</v>
          </cell>
          <cell r="AA145">
            <v>57</v>
          </cell>
          <cell r="AB145">
            <v>1</v>
          </cell>
          <cell r="AC145">
            <v>37</v>
          </cell>
        </row>
        <row r="146">
          <cell r="V146">
            <v>441</v>
          </cell>
          <cell r="Y146">
            <v>45</v>
          </cell>
          <cell r="Z146">
            <v>120</v>
          </cell>
          <cell r="AA146">
            <v>25</v>
          </cell>
          <cell r="AB146">
            <v>0</v>
          </cell>
          <cell r="AC146">
            <v>31</v>
          </cell>
        </row>
        <row r="147">
          <cell r="V147">
            <v>441</v>
          </cell>
          <cell r="Y147">
            <v>40</v>
          </cell>
          <cell r="Z147">
            <v>106</v>
          </cell>
          <cell r="AA147">
            <v>20</v>
          </cell>
          <cell r="AB147">
            <v>0</v>
          </cell>
          <cell r="AC147">
            <v>28</v>
          </cell>
        </row>
        <row r="148">
          <cell r="V148">
            <v>441</v>
          </cell>
          <cell r="Y148">
            <v>37</v>
          </cell>
          <cell r="Z148">
            <v>104</v>
          </cell>
          <cell r="AA148">
            <v>19</v>
          </cell>
          <cell r="AB148">
            <v>1</v>
          </cell>
          <cell r="AC148">
            <v>27</v>
          </cell>
        </row>
        <row r="149">
          <cell r="V149">
            <v>441</v>
          </cell>
          <cell r="Y149">
            <v>50</v>
          </cell>
          <cell r="Z149">
            <v>138</v>
          </cell>
          <cell r="AA149">
            <v>19</v>
          </cell>
          <cell r="AB149">
            <v>1</v>
          </cell>
          <cell r="AC149">
            <v>24</v>
          </cell>
        </row>
        <row r="150">
          <cell r="V150">
            <v>441</v>
          </cell>
          <cell r="Y150">
            <v>120</v>
          </cell>
          <cell r="Z150">
            <v>193</v>
          </cell>
          <cell r="AA150">
            <v>60</v>
          </cell>
          <cell r="AB150">
            <v>1</v>
          </cell>
          <cell r="AC150">
            <v>23</v>
          </cell>
        </row>
        <row r="151">
          <cell r="V151">
            <v>441</v>
          </cell>
          <cell r="Y151">
            <v>116</v>
          </cell>
          <cell r="Z151">
            <v>203</v>
          </cell>
          <cell r="AA151">
            <v>69</v>
          </cell>
          <cell r="AB151">
            <v>1</v>
          </cell>
          <cell r="AC151">
            <v>24</v>
          </cell>
        </row>
        <row r="152">
          <cell r="V152">
            <v>441</v>
          </cell>
          <cell r="Y152">
            <v>124</v>
          </cell>
          <cell r="Z152">
            <v>191</v>
          </cell>
          <cell r="AA152">
            <v>72</v>
          </cell>
          <cell r="AB152">
            <v>0</v>
          </cell>
          <cell r="AC152">
            <v>25</v>
          </cell>
        </row>
        <row r="153">
          <cell r="V153">
            <v>441</v>
          </cell>
          <cell r="Y153">
            <v>84</v>
          </cell>
          <cell r="Z153">
            <v>164</v>
          </cell>
          <cell r="AA153">
            <v>52</v>
          </cell>
          <cell r="AB153">
            <v>1</v>
          </cell>
          <cell r="AC153">
            <v>32</v>
          </cell>
        </row>
        <row r="154">
          <cell r="V154">
            <v>440</v>
          </cell>
          <cell r="Y154">
            <v>54</v>
          </cell>
          <cell r="Z154">
            <v>134</v>
          </cell>
          <cell r="AA154">
            <v>37</v>
          </cell>
          <cell r="AB154">
            <v>1</v>
          </cell>
          <cell r="AC154">
            <v>26</v>
          </cell>
        </row>
        <row r="155">
          <cell r="V155">
            <v>440</v>
          </cell>
          <cell r="Y155">
            <v>44</v>
          </cell>
          <cell r="Z155">
            <v>145</v>
          </cell>
          <cell r="AA155">
            <v>41</v>
          </cell>
          <cell r="AB155">
            <v>1</v>
          </cell>
          <cell r="AC155">
            <v>24</v>
          </cell>
        </row>
        <row r="156">
          <cell r="V156">
            <v>440</v>
          </cell>
          <cell r="Y156">
            <v>68</v>
          </cell>
          <cell r="Z156">
            <v>202</v>
          </cell>
          <cell r="AA156">
            <v>52</v>
          </cell>
          <cell r="AB156">
            <v>1</v>
          </cell>
          <cell r="AC156">
            <v>24</v>
          </cell>
        </row>
        <row r="157">
          <cell r="V157">
            <v>439</v>
          </cell>
          <cell r="Y157">
            <v>102</v>
          </cell>
          <cell r="Z157">
            <v>217</v>
          </cell>
          <cell r="AA157">
            <v>61</v>
          </cell>
          <cell r="AB157">
            <v>1</v>
          </cell>
          <cell r="AC157">
            <v>19</v>
          </cell>
        </row>
        <row r="158">
          <cell r="V158">
            <v>439</v>
          </cell>
          <cell r="Y158">
            <v>105</v>
          </cell>
          <cell r="Z158">
            <v>217</v>
          </cell>
          <cell r="AA158">
            <v>68</v>
          </cell>
          <cell r="AB158">
            <v>0</v>
          </cell>
          <cell r="AC158">
            <v>18</v>
          </cell>
        </row>
        <row r="159">
          <cell r="V159">
            <v>439</v>
          </cell>
          <cell r="Y159">
            <v>88</v>
          </cell>
          <cell r="Z159">
            <v>193</v>
          </cell>
          <cell r="AA159">
            <v>54</v>
          </cell>
          <cell r="AB159">
            <v>0</v>
          </cell>
          <cell r="AC159">
            <v>20</v>
          </cell>
        </row>
        <row r="160">
          <cell r="V160">
            <v>439</v>
          </cell>
          <cell r="Y160">
            <v>79</v>
          </cell>
          <cell r="Z160">
            <v>183</v>
          </cell>
          <cell r="AA160">
            <v>39</v>
          </cell>
          <cell r="AB160">
            <v>0</v>
          </cell>
          <cell r="AC160">
            <v>16</v>
          </cell>
        </row>
        <row r="161">
          <cell r="V161">
            <v>439</v>
          </cell>
          <cell r="Y161">
            <v>73</v>
          </cell>
          <cell r="Z161">
            <v>169</v>
          </cell>
          <cell r="AA161">
            <v>42</v>
          </cell>
          <cell r="AB161">
            <v>2</v>
          </cell>
          <cell r="AC161">
            <v>17</v>
          </cell>
        </row>
        <row r="162">
          <cell r="V162">
            <v>439</v>
          </cell>
          <cell r="Y162">
            <v>64</v>
          </cell>
          <cell r="Z162">
            <v>166</v>
          </cell>
          <cell r="AA162">
            <v>42</v>
          </cell>
          <cell r="AB162">
            <v>1</v>
          </cell>
          <cell r="AC162">
            <v>28</v>
          </cell>
        </row>
        <row r="163">
          <cell r="V163">
            <v>439</v>
          </cell>
          <cell r="Y163">
            <v>95</v>
          </cell>
          <cell r="Z163">
            <v>176</v>
          </cell>
          <cell r="AA163">
            <v>47</v>
          </cell>
          <cell r="AB163">
            <v>5</v>
          </cell>
          <cell r="AC163">
            <v>28</v>
          </cell>
        </row>
        <row r="164">
          <cell r="V164">
            <v>439</v>
          </cell>
          <cell r="Y164">
            <v>101</v>
          </cell>
          <cell r="Z164">
            <v>188</v>
          </cell>
          <cell r="AA164">
            <v>77</v>
          </cell>
          <cell r="AB164">
            <v>7</v>
          </cell>
          <cell r="AC164">
            <v>31</v>
          </cell>
        </row>
        <row r="165">
          <cell r="V165">
            <v>439</v>
          </cell>
          <cell r="Y165">
            <v>102</v>
          </cell>
          <cell r="Z165">
            <v>196</v>
          </cell>
          <cell r="AA165">
            <v>77</v>
          </cell>
          <cell r="AB165">
            <v>5</v>
          </cell>
          <cell r="AC165">
            <v>31</v>
          </cell>
        </row>
        <row r="166">
          <cell r="V166">
            <v>439</v>
          </cell>
          <cell r="Y166">
            <v>96</v>
          </cell>
          <cell r="Z166">
            <v>174</v>
          </cell>
          <cell r="AA166">
            <v>56</v>
          </cell>
          <cell r="AB166">
            <v>4</v>
          </cell>
          <cell r="AC166">
            <v>33</v>
          </cell>
        </row>
        <row r="167">
          <cell r="V167">
            <v>439</v>
          </cell>
          <cell r="Y167">
            <v>89</v>
          </cell>
          <cell r="Z167">
            <v>168</v>
          </cell>
          <cell r="AA167">
            <v>38</v>
          </cell>
          <cell r="AB167">
            <v>3</v>
          </cell>
          <cell r="AC167">
            <v>37</v>
          </cell>
        </row>
        <row r="168">
          <cell r="V168">
            <v>439</v>
          </cell>
          <cell r="Y168">
            <v>82</v>
          </cell>
          <cell r="Z168">
            <v>161</v>
          </cell>
          <cell r="AA168">
            <v>32</v>
          </cell>
          <cell r="AB168">
            <v>0</v>
          </cell>
          <cell r="AC168">
            <v>30</v>
          </cell>
        </row>
        <row r="169">
          <cell r="V169">
            <v>439</v>
          </cell>
          <cell r="Y169">
            <v>95</v>
          </cell>
          <cell r="Z169">
            <v>167</v>
          </cell>
          <cell r="AA169">
            <v>28</v>
          </cell>
          <cell r="AB169">
            <v>1</v>
          </cell>
          <cell r="AC169">
            <v>25</v>
          </cell>
        </row>
        <row r="170">
          <cell r="V170">
            <v>439</v>
          </cell>
          <cell r="Y170">
            <v>93</v>
          </cell>
          <cell r="Z170">
            <v>197</v>
          </cell>
          <cell r="AA170">
            <v>39</v>
          </cell>
          <cell r="AB170">
            <v>2</v>
          </cell>
          <cell r="AC170">
            <v>25</v>
          </cell>
        </row>
        <row r="171">
          <cell r="V171">
            <v>439</v>
          </cell>
          <cell r="Y171">
            <v>132</v>
          </cell>
          <cell r="Z171">
            <v>200</v>
          </cell>
          <cell r="AA171">
            <v>38</v>
          </cell>
          <cell r="AB171">
            <v>3</v>
          </cell>
          <cell r="AC171">
            <v>34</v>
          </cell>
        </row>
        <row r="172">
          <cell r="V172">
            <v>439</v>
          </cell>
          <cell r="Y172">
            <v>129</v>
          </cell>
          <cell r="Z172">
            <v>205</v>
          </cell>
          <cell r="AA172">
            <v>43</v>
          </cell>
          <cell r="AB172">
            <v>4</v>
          </cell>
          <cell r="AC172">
            <v>31</v>
          </cell>
        </row>
        <row r="173">
          <cell r="V173">
            <v>439</v>
          </cell>
          <cell r="Y173">
            <v>104</v>
          </cell>
          <cell r="Z173">
            <v>193</v>
          </cell>
          <cell r="AA173">
            <v>76</v>
          </cell>
          <cell r="AB173">
            <v>2</v>
          </cell>
          <cell r="AC173">
            <v>22</v>
          </cell>
        </row>
        <row r="174">
          <cell r="V174">
            <v>438</v>
          </cell>
          <cell r="Y174">
            <v>67</v>
          </cell>
          <cell r="Z174">
            <v>181</v>
          </cell>
          <cell r="AA174">
            <v>90</v>
          </cell>
          <cell r="AB174">
            <v>3</v>
          </cell>
          <cell r="AC174">
            <v>25</v>
          </cell>
        </row>
        <row r="175">
          <cell r="V175">
            <v>438</v>
          </cell>
          <cell r="Y175">
            <v>59</v>
          </cell>
          <cell r="Z175">
            <v>169</v>
          </cell>
          <cell r="AA175">
            <v>84</v>
          </cell>
          <cell r="AB175">
            <v>3</v>
          </cell>
          <cell r="AC175">
            <v>26</v>
          </cell>
        </row>
        <row r="176">
          <cell r="V176">
            <v>438</v>
          </cell>
          <cell r="Y176">
            <v>54</v>
          </cell>
          <cell r="Z176">
            <v>164</v>
          </cell>
          <cell r="AA176">
            <v>63</v>
          </cell>
          <cell r="AB176">
            <v>7</v>
          </cell>
          <cell r="AC176">
            <v>28</v>
          </cell>
        </row>
        <row r="177">
          <cell r="V177">
            <v>438</v>
          </cell>
          <cell r="Y177">
            <v>75</v>
          </cell>
          <cell r="Z177">
            <v>177</v>
          </cell>
          <cell r="AA177">
            <v>65</v>
          </cell>
          <cell r="AB177">
            <v>7</v>
          </cell>
          <cell r="AC177">
            <v>30</v>
          </cell>
        </row>
        <row r="178">
          <cell r="V178">
            <v>438</v>
          </cell>
          <cell r="Y178">
            <v>88</v>
          </cell>
          <cell r="Z178">
            <v>180</v>
          </cell>
          <cell r="AA178">
            <v>94</v>
          </cell>
          <cell r="AB178">
            <v>8</v>
          </cell>
          <cell r="AC178">
            <v>41</v>
          </cell>
        </row>
        <row r="179">
          <cell r="V179">
            <v>438</v>
          </cell>
          <cell r="Y179">
            <v>86</v>
          </cell>
          <cell r="Z179">
            <v>180</v>
          </cell>
          <cell r="AA179">
            <v>98</v>
          </cell>
          <cell r="AB179">
            <v>9</v>
          </cell>
          <cell r="AC179">
            <v>42</v>
          </cell>
        </row>
        <row r="180">
          <cell r="V180">
            <v>438</v>
          </cell>
          <cell r="Y180">
            <v>100</v>
          </cell>
          <cell r="Z180">
            <v>170</v>
          </cell>
          <cell r="AA180">
            <v>82</v>
          </cell>
          <cell r="AB180">
            <v>8</v>
          </cell>
          <cell r="AC180">
            <v>38</v>
          </cell>
        </row>
        <row r="181">
          <cell r="V181">
            <v>438</v>
          </cell>
          <cell r="Y181">
            <v>71</v>
          </cell>
          <cell r="Z181">
            <v>166</v>
          </cell>
          <cell r="AA181">
            <v>64</v>
          </cell>
          <cell r="AB181">
            <v>6</v>
          </cell>
          <cell r="AC181">
            <v>34</v>
          </cell>
        </row>
        <row r="182">
          <cell r="V182">
            <v>438</v>
          </cell>
          <cell r="Y182">
            <v>79</v>
          </cell>
          <cell r="Z182">
            <v>163</v>
          </cell>
          <cell r="AA182">
            <v>55</v>
          </cell>
          <cell r="AB182">
            <v>1</v>
          </cell>
          <cell r="AC182">
            <v>32</v>
          </cell>
        </row>
        <row r="183">
          <cell r="V183">
            <v>438</v>
          </cell>
          <cell r="Y183">
            <v>78</v>
          </cell>
          <cell r="Z183">
            <v>148</v>
          </cell>
          <cell r="AA183">
            <v>38</v>
          </cell>
          <cell r="AB183">
            <v>1</v>
          </cell>
          <cell r="AC183">
            <v>35</v>
          </cell>
        </row>
        <row r="184">
          <cell r="V184">
            <v>437</v>
          </cell>
          <cell r="Y184">
            <v>83</v>
          </cell>
          <cell r="Z184">
            <v>149</v>
          </cell>
          <cell r="AA184">
            <v>32</v>
          </cell>
          <cell r="AB184">
            <v>2</v>
          </cell>
          <cell r="AC184">
            <v>37</v>
          </cell>
        </row>
        <row r="185">
          <cell r="V185">
            <v>436</v>
          </cell>
          <cell r="Y185">
            <v>131</v>
          </cell>
          <cell r="Z185">
            <v>145</v>
          </cell>
          <cell r="AA185">
            <v>38</v>
          </cell>
          <cell r="AB185">
            <v>1</v>
          </cell>
          <cell r="AC185">
            <v>42</v>
          </cell>
        </row>
        <row r="186">
          <cell r="V186">
            <v>436</v>
          </cell>
          <cell r="Y186">
            <v>153</v>
          </cell>
          <cell r="Z186">
            <v>162</v>
          </cell>
          <cell r="AA186">
            <v>57</v>
          </cell>
          <cell r="AB186">
            <v>1</v>
          </cell>
          <cell r="AC186">
            <v>39</v>
          </cell>
        </row>
        <row r="187">
          <cell r="V187">
            <v>436</v>
          </cell>
          <cell r="Y187">
            <v>153</v>
          </cell>
          <cell r="Z187">
            <v>157</v>
          </cell>
          <cell r="AA187">
            <v>63</v>
          </cell>
          <cell r="AB187">
            <v>2</v>
          </cell>
          <cell r="AC187">
            <v>37</v>
          </cell>
        </row>
        <row r="188">
          <cell r="V188">
            <v>436</v>
          </cell>
          <cell r="Y188">
            <v>130</v>
          </cell>
          <cell r="Z188">
            <v>154</v>
          </cell>
          <cell r="AA188">
            <v>72</v>
          </cell>
          <cell r="AB188">
            <v>2</v>
          </cell>
          <cell r="AC188">
            <v>36</v>
          </cell>
        </row>
        <row r="189">
          <cell r="V189">
            <v>435</v>
          </cell>
          <cell r="Y189">
            <v>86</v>
          </cell>
          <cell r="Z189">
            <v>148</v>
          </cell>
          <cell r="AA189">
            <v>63</v>
          </cell>
          <cell r="AB189">
            <v>1</v>
          </cell>
          <cell r="AC189">
            <v>28</v>
          </cell>
        </row>
        <row r="190">
          <cell r="V190">
            <v>435</v>
          </cell>
          <cell r="Y190">
            <v>74</v>
          </cell>
          <cell r="Z190">
            <v>144</v>
          </cell>
          <cell r="AA190">
            <v>57</v>
          </cell>
          <cell r="AB190">
            <v>1</v>
          </cell>
          <cell r="AC190">
            <v>20</v>
          </cell>
        </row>
        <row r="191">
          <cell r="V191">
            <v>435</v>
          </cell>
          <cell r="Y191">
            <v>97</v>
          </cell>
          <cell r="Z191">
            <v>166</v>
          </cell>
          <cell r="AA191">
            <v>49</v>
          </cell>
          <cell r="AB191">
            <v>0</v>
          </cell>
          <cell r="AC191">
            <v>26</v>
          </cell>
        </row>
        <row r="192">
          <cell r="V192">
            <v>436</v>
          </cell>
          <cell r="Y192">
            <v>136</v>
          </cell>
          <cell r="Z192">
            <v>195</v>
          </cell>
          <cell r="AA192">
            <v>30</v>
          </cell>
          <cell r="AB192">
            <v>1</v>
          </cell>
          <cell r="AC192">
            <v>27</v>
          </cell>
        </row>
        <row r="193">
          <cell r="V193">
            <v>436</v>
          </cell>
          <cell r="Y193">
            <v>137</v>
          </cell>
          <cell r="Z193">
            <v>199</v>
          </cell>
          <cell r="AA193">
            <v>30</v>
          </cell>
          <cell r="AB193">
            <v>1</v>
          </cell>
          <cell r="AC193">
            <v>26</v>
          </cell>
        </row>
        <row r="194">
          <cell r="V194">
            <v>436</v>
          </cell>
          <cell r="Y194">
            <v>111</v>
          </cell>
          <cell r="Z194">
            <v>186</v>
          </cell>
          <cell r="AA194">
            <v>33</v>
          </cell>
          <cell r="AB194">
            <v>0</v>
          </cell>
          <cell r="AC194">
            <v>23</v>
          </cell>
        </row>
        <row r="195">
          <cell r="V195">
            <v>435</v>
          </cell>
          <cell r="Y195">
            <v>107</v>
          </cell>
          <cell r="Z195">
            <v>165</v>
          </cell>
          <cell r="AA195">
            <v>56</v>
          </cell>
          <cell r="AB195">
            <v>2</v>
          </cell>
          <cell r="AC195">
            <v>21</v>
          </cell>
        </row>
        <row r="196">
          <cell r="V196">
            <v>435</v>
          </cell>
          <cell r="Y196">
            <v>95</v>
          </cell>
          <cell r="Z196">
            <v>152</v>
          </cell>
          <cell r="AA196">
            <v>66</v>
          </cell>
          <cell r="AB196">
            <v>2</v>
          </cell>
          <cell r="AC196">
            <v>21</v>
          </cell>
        </row>
        <row r="197">
          <cell r="V197">
            <v>435</v>
          </cell>
          <cell r="Y197">
            <v>101</v>
          </cell>
          <cell r="Z197">
            <v>146</v>
          </cell>
          <cell r="AA197">
            <v>62</v>
          </cell>
          <cell r="AB197">
            <v>2</v>
          </cell>
          <cell r="AC197">
            <v>20</v>
          </cell>
        </row>
        <row r="198">
          <cell r="V198">
            <v>435</v>
          </cell>
          <cell r="Y198">
            <v>119</v>
          </cell>
          <cell r="Z198">
            <v>165</v>
          </cell>
          <cell r="AA198">
            <v>53</v>
          </cell>
          <cell r="AB198">
            <v>0</v>
          </cell>
          <cell r="AC198">
            <v>25</v>
          </cell>
        </row>
        <row r="199">
          <cell r="V199">
            <v>435</v>
          </cell>
          <cell r="Y199">
            <v>132</v>
          </cell>
          <cell r="Z199">
            <v>198</v>
          </cell>
          <cell r="AA199">
            <v>35</v>
          </cell>
          <cell r="AB199">
            <v>1</v>
          </cell>
          <cell r="AC199">
            <v>31</v>
          </cell>
        </row>
        <row r="200">
          <cell r="V200">
            <v>435</v>
          </cell>
          <cell r="Y200">
            <v>141</v>
          </cell>
          <cell r="Z200">
            <v>201</v>
          </cell>
          <cell r="AA200">
            <v>35</v>
          </cell>
          <cell r="AB200">
            <v>1</v>
          </cell>
          <cell r="AC200">
            <v>32</v>
          </cell>
        </row>
        <row r="201">
          <cell r="V201">
            <v>435</v>
          </cell>
          <cell r="Y201">
            <v>100</v>
          </cell>
          <cell r="Z201">
            <v>161</v>
          </cell>
          <cell r="AA201">
            <v>43</v>
          </cell>
          <cell r="AB201">
            <v>0</v>
          </cell>
          <cell r="AC201">
            <v>34</v>
          </cell>
        </row>
        <row r="202">
          <cell r="V202">
            <v>435</v>
          </cell>
          <cell r="Y202">
            <v>81</v>
          </cell>
          <cell r="Z202">
            <v>138</v>
          </cell>
          <cell r="AA202">
            <v>56</v>
          </cell>
          <cell r="AB202">
            <v>3</v>
          </cell>
          <cell r="AC202">
            <v>30</v>
          </cell>
        </row>
        <row r="203">
          <cell r="V203">
            <v>435</v>
          </cell>
          <cell r="Y203">
            <v>85</v>
          </cell>
          <cell r="Z203">
            <v>136</v>
          </cell>
          <cell r="AA203">
            <v>58</v>
          </cell>
          <cell r="AB203">
            <v>2</v>
          </cell>
          <cell r="AC203">
            <v>31</v>
          </cell>
        </row>
        <row r="204">
          <cell r="V204">
            <v>434</v>
          </cell>
          <cell r="Y204">
            <v>89</v>
          </cell>
          <cell r="Z204">
            <v>137</v>
          </cell>
          <cell r="AA204">
            <v>53</v>
          </cell>
          <cell r="AB204">
            <v>3</v>
          </cell>
          <cell r="AC204">
            <v>28</v>
          </cell>
        </row>
        <row r="205">
          <cell r="V205">
            <v>434</v>
          </cell>
          <cell r="Y205">
            <v>125</v>
          </cell>
          <cell r="Z205">
            <v>163</v>
          </cell>
          <cell r="AA205">
            <v>38</v>
          </cell>
          <cell r="AB205">
            <v>2</v>
          </cell>
          <cell r="AC205">
            <v>29</v>
          </cell>
        </row>
        <row r="206">
          <cell r="V206">
            <v>435</v>
          </cell>
          <cell r="Y206">
            <v>166</v>
          </cell>
          <cell r="Z206">
            <v>180</v>
          </cell>
          <cell r="AA206">
            <v>20</v>
          </cell>
          <cell r="AB206">
            <v>4</v>
          </cell>
          <cell r="AC206">
            <v>29</v>
          </cell>
        </row>
        <row r="207">
          <cell r="V207">
            <v>435</v>
          </cell>
          <cell r="Y207">
            <v>176</v>
          </cell>
          <cell r="Z207">
            <v>175</v>
          </cell>
          <cell r="AA207">
            <v>13</v>
          </cell>
          <cell r="AB207">
            <v>4</v>
          </cell>
          <cell r="AC207">
            <v>33</v>
          </cell>
        </row>
        <row r="208">
          <cell r="V208">
            <v>435</v>
          </cell>
          <cell r="Y208">
            <v>133</v>
          </cell>
          <cell r="Z208">
            <v>160</v>
          </cell>
          <cell r="AA208">
            <v>14</v>
          </cell>
          <cell r="AB208">
            <v>3</v>
          </cell>
          <cell r="AC208">
            <v>29</v>
          </cell>
        </row>
        <row r="209">
          <cell r="V209">
            <v>435</v>
          </cell>
          <cell r="Y209">
            <v>104</v>
          </cell>
          <cell r="Z209">
            <v>151</v>
          </cell>
          <cell r="AA209">
            <v>23</v>
          </cell>
          <cell r="AB209">
            <v>2</v>
          </cell>
          <cell r="AC209">
            <v>26</v>
          </cell>
        </row>
        <row r="210">
          <cell r="V210">
            <v>435</v>
          </cell>
          <cell r="Y210">
            <v>107</v>
          </cell>
          <cell r="Z210">
            <v>137</v>
          </cell>
          <cell r="AA210">
            <v>30</v>
          </cell>
          <cell r="AB210">
            <v>7</v>
          </cell>
          <cell r="AC210">
            <v>30</v>
          </cell>
        </row>
        <row r="211">
          <cell r="V211">
            <v>435</v>
          </cell>
          <cell r="Y211">
            <v>93</v>
          </cell>
          <cell r="Z211">
            <v>142</v>
          </cell>
          <cell r="AA211">
            <v>28</v>
          </cell>
          <cell r="AB211">
            <v>8</v>
          </cell>
          <cell r="AC211">
            <v>24</v>
          </cell>
        </row>
        <row r="212">
          <cell r="V212">
            <v>435</v>
          </cell>
          <cell r="Y212">
            <v>106</v>
          </cell>
          <cell r="Z212">
            <v>168</v>
          </cell>
          <cell r="AA212">
            <v>22</v>
          </cell>
          <cell r="AB212">
            <v>8</v>
          </cell>
          <cell r="AC212">
            <v>23</v>
          </cell>
        </row>
        <row r="213">
          <cell r="V213">
            <v>435</v>
          </cell>
          <cell r="Y213">
            <v>139</v>
          </cell>
          <cell r="Z213">
            <v>202</v>
          </cell>
          <cell r="AA213">
            <v>17</v>
          </cell>
          <cell r="AB213">
            <v>12</v>
          </cell>
          <cell r="AC213">
            <v>27</v>
          </cell>
        </row>
        <row r="214">
          <cell r="V214">
            <v>435</v>
          </cell>
          <cell r="Y214">
            <v>128</v>
          </cell>
          <cell r="Z214">
            <v>209</v>
          </cell>
          <cell r="AA214">
            <v>16</v>
          </cell>
          <cell r="AB214">
            <v>10</v>
          </cell>
          <cell r="AC214">
            <v>30</v>
          </cell>
        </row>
        <row r="215">
          <cell r="V215">
            <v>435</v>
          </cell>
          <cell r="Y215">
            <v>76</v>
          </cell>
          <cell r="Z215">
            <v>146</v>
          </cell>
          <cell r="AA215">
            <v>27</v>
          </cell>
          <cell r="AB215">
            <v>2</v>
          </cell>
          <cell r="AC215">
            <v>24</v>
          </cell>
        </row>
        <row r="216">
          <cell r="V216">
            <v>434</v>
          </cell>
          <cell r="Y216">
            <v>58</v>
          </cell>
          <cell r="Z216">
            <v>100</v>
          </cell>
          <cell r="AA216">
            <v>28</v>
          </cell>
          <cell r="AB216">
            <v>5</v>
          </cell>
          <cell r="AC216">
            <v>22</v>
          </cell>
        </row>
        <row r="217">
          <cell r="V217">
            <v>434</v>
          </cell>
          <cell r="Y217">
            <v>45</v>
          </cell>
          <cell r="Z217">
            <v>87</v>
          </cell>
          <cell r="AA217">
            <v>26</v>
          </cell>
          <cell r="AB217">
            <v>5</v>
          </cell>
          <cell r="AC217">
            <v>20</v>
          </cell>
        </row>
        <row r="218">
          <cell r="V218">
            <v>433</v>
          </cell>
          <cell r="Y218">
            <v>46</v>
          </cell>
          <cell r="Z218">
            <v>84</v>
          </cell>
          <cell r="AA218">
            <v>20</v>
          </cell>
          <cell r="AB218">
            <v>3</v>
          </cell>
          <cell r="AC218">
            <v>22</v>
          </cell>
        </row>
        <row r="219">
          <cell r="V219">
            <v>433</v>
          </cell>
          <cell r="Y219">
            <v>66</v>
          </cell>
          <cell r="Z219">
            <v>101</v>
          </cell>
          <cell r="AA219">
            <v>34</v>
          </cell>
          <cell r="AB219">
            <v>2</v>
          </cell>
          <cell r="AC219">
            <v>27</v>
          </cell>
        </row>
        <row r="220">
          <cell r="V220">
            <v>433</v>
          </cell>
          <cell r="Y220">
            <v>115</v>
          </cell>
          <cell r="Z220">
            <v>136</v>
          </cell>
          <cell r="AA220">
            <v>50</v>
          </cell>
          <cell r="AB220">
            <v>3</v>
          </cell>
          <cell r="AC220">
            <v>30</v>
          </cell>
        </row>
        <row r="221">
          <cell r="V221">
            <v>433</v>
          </cell>
          <cell r="Y221">
            <v>126</v>
          </cell>
          <cell r="Z221">
            <v>142</v>
          </cell>
          <cell r="AA221">
            <v>53</v>
          </cell>
          <cell r="AB221">
            <v>2</v>
          </cell>
          <cell r="AC221">
            <v>31</v>
          </cell>
        </row>
        <row r="222">
          <cell r="V222">
            <v>433</v>
          </cell>
          <cell r="Y222">
            <v>65</v>
          </cell>
          <cell r="Z222">
            <v>97</v>
          </cell>
          <cell r="AA222">
            <v>24</v>
          </cell>
          <cell r="AB222">
            <v>0</v>
          </cell>
          <cell r="AC222">
            <v>25</v>
          </cell>
        </row>
        <row r="223">
          <cell r="V223">
            <v>433</v>
          </cell>
          <cell r="Y223">
            <v>49</v>
          </cell>
          <cell r="Z223">
            <v>59</v>
          </cell>
          <cell r="AA223">
            <v>14</v>
          </cell>
          <cell r="AB223">
            <v>1</v>
          </cell>
          <cell r="AC223">
            <v>27</v>
          </cell>
        </row>
        <row r="224">
          <cell r="V224">
            <v>433</v>
          </cell>
          <cell r="Y224">
            <v>44</v>
          </cell>
          <cell r="Z224">
            <v>48</v>
          </cell>
          <cell r="AA224">
            <v>16</v>
          </cell>
          <cell r="AB224">
            <v>2</v>
          </cell>
          <cell r="AC224">
            <v>22</v>
          </cell>
        </row>
        <row r="225">
          <cell r="V225">
            <v>433</v>
          </cell>
          <cell r="Y225">
            <v>37</v>
          </cell>
          <cell r="Z225">
            <v>48</v>
          </cell>
          <cell r="AA225">
            <v>16</v>
          </cell>
          <cell r="AB225">
            <v>2</v>
          </cell>
          <cell r="AC225">
            <v>18</v>
          </cell>
        </row>
        <row r="226">
          <cell r="V226">
            <v>434</v>
          </cell>
          <cell r="Y226">
            <v>57</v>
          </cell>
          <cell r="Z226">
            <v>71</v>
          </cell>
          <cell r="AA226">
            <v>16</v>
          </cell>
          <cell r="AB226">
            <v>3</v>
          </cell>
          <cell r="AC226">
            <v>27</v>
          </cell>
        </row>
        <row r="227">
          <cell r="V227">
            <v>433</v>
          </cell>
          <cell r="Y227">
            <v>126</v>
          </cell>
          <cell r="Z227">
            <v>123</v>
          </cell>
          <cell r="AA227">
            <v>25</v>
          </cell>
          <cell r="AB227">
            <v>4</v>
          </cell>
          <cell r="AC227">
            <v>36</v>
          </cell>
        </row>
        <row r="228">
          <cell r="V228">
            <v>433</v>
          </cell>
          <cell r="Y228">
            <v>139</v>
          </cell>
          <cell r="Z228">
            <v>125</v>
          </cell>
          <cell r="AA228">
            <v>34</v>
          </cell>
          <cell r="AB228">
            <v>3</v>
          </cell>
          <cell r="AC228">
            <v>38</v>
          </cell>
        </row>
        <row r="229">
          <cell r="V229">
            <v>433</v>
          </cell>
          <cell r="Y229">
            <v>49</v>
          </cell>
          <cell r="Z229">
            <v>81</v>
          </cell>
          <cell r="AA229">
            <v>22</v>
          </cell>
          <cell r="AB229">
            <v>2</v>
          </cell>
          <cell r="AC229">
            <v>34</v>
          </cell>
        </row>
        <row r="230">
          <cell r="V230">
            <v>433</v>
          </cell>
          <cell r="Y230">
            <v>23</v>
          </cell>
          <cell r="Z230">
            <v>50</v>
          </cell>
          <cell r="AA230">
            <v>13</v>
          </cell>
          <cell r="AB230">
            <v>5</v>
          </cell>
          <cell r="AC230">
            <v>25</v>
          </cell>
        </row>
        <row r="231">
          <cell r="V231">
            <v>435</v>
          </cell>
          <cell r="Y231">
            <v>24</v>
          </cell>
          <cell r="Z231">
            <v>33</v>
          </cell>
          <cell r="AA231">
            <v>9</v>
          </cell>
          <cell r="AB231">
            <v>5</v>
          </cell>
          <cell r="AC231">
            <v>21</v>
          </cell>
        </row>
        <row r="232">
          <cell r="V232">
            <v>435</v>
          </cell>
          <cell r="Y232">
            <v>24</v>
          </cell>
          <cell r="Z232">
            <v>33</v>
          </cell>
          <cell r="AA232">
            <v>5</v>
          </cell>
          <cell r="AB232">
            <v>2</v>
          </cell>
          <cell r="AC232">
            <v>23</v>
          </cell>
        </row>
        <row r="233">
          <cell r="V233">
            <v>435</v>
          </cell>
          <cell r="Y233">
            <v>37</v>
          </cell>
          <cell r="Z233">
            <v>59</v>
          </cell>
          <cell r="AA233">
            <v>12</v>
          </cell>
          <cell r="AB233">
            <v>2</v>
          </cell>
          <cell r="AC233">
            <v>32</v>
          </cell>
        </row>
        <row r="234">
          <cell r="V234">
            <v>434</v>
          </cell>
          <cell r="Y234">
            <v>75</v>
          </cell>
          <cell r="Z234">
            <v>121</v>
          </cell>
          <cell r="AA234">
            <v>35</v>
          </cell>
          <cell r="AB234">
            <v>2</v>
          </cell>
          <cell r="AC234">
            <v>44</v>
          </cell>
        </row>
        <row r="235">
          <cell r="V235">
            <v>434</v>
          </cell>
          <cell r="Y235">
            <v>88</v>
          </cell>
          <cell r="Z235">
            <v>123</v>
          </cell>
          <cell r="AA235">
            <v>42</v>
          </cell>
          <cell r="AB235">
            <v>0</v>
          </cell>
          <cell r="AC235">
            <v>39</v>
          </cell>
        </row>
        <row r="236">
          <cell r="V236">
            <v>434</v>
          </cell>
          <cell r="Y236">
            <v>52</v>
          </cell>
          <cell r="Z236">
            <v>82</v>
          </cell>
          <cell r="AA236">
            <v>22</v>
          </cell>
          <cell r="AB236">
            <v>0</v>
          </cell>
          <cell r="AC236">
            <v>34</v>
          </cell>
        </row>
        <row r="237">
          <cell r="V237">
            <v>434</v>
          </cell>
          <cell r="Y237">
            <v>16</v>
          </cell>
          <cell r="Z237">
            <v>29</v>
          </cell>
          <cell r="AA237">
            <v>13</v>
          </cell>
          <cell r="AB237">
            <v>0</v>
          </cell>
          <cell r="AC237">
            <v>21</v>
          </cell>
        </row>
        <row r="238">
          <cell r="V238">
            <v>434</v>
          </cell>
          <cell r="Y238">
            <v>18</v>
          </cell>
          <cell r="Z238">
            <v>21</v>
          </cell>
          <cell r="AA238">
            <v>12</v>
          </cell>
          <cell r="AB238">
            <v>0</v>
          </cell>
          <cell r="AC238">
            <v>17</v>
          </cell>
        </row>
        <row r="239">
          <cell r="V239">
            <v>434</v>
          </cell>
          <cell r="Y239">
            <v>19</v>
          </cell>
          <cell r="Z239">
            <v>26</v>
          </cell>
          <cell r="AA239">
            <v>19</v>
          </cell>
          <cell r="AB239">
            <v>1</v>
          </cell>
          <cell r="AC239">
            <v>21</v>
          </cell>
        </row>
        <row r="240">
          <cell r="V240">
            <v>435</v>
          </cell>
          <cell r="Y240">
            <v>27</v>
          </cell>
          <cell r="Z240">
            <v>34</v>
          </cell>
          <cell r="AA240">
            <v>27</v>
          </cell>
          <cell r="AB240">
            <v>1</v>
          </cell>
          <cell r="AC240">
            <v>23</v>
          </cell>
        </row>
        <row r="241">
          <cell r="V241">
            <v>437</v>
          </cell>
          <cell r="Y241">
            <v>56</v>
          </cell>
          <cell r="Z241">
            <v>93</v>
          </cell>
          <cell r="AA241">
            <v>41</v>
          </cell>
          <cell r="AB241">
            <v>1</v>
          </cell>
          <cell r="AC241">
            <v>34</v>
          </cell>
        </row>
        <row r="242">
          <cell r="V242">
            <v>436</v>
          </cell>
          <cell r="Y242">
            <v>66</v>
          </cell>
          <cell r="Z242">
            <v>94</v>
          </cell>
          <cell r="AA242">
            <v>49</v>
          </cell>
          <cell r="AB242">
            <v>1</v>
          </cell>
          <cell r="AC242">
            <v>35</v>
          </cell>
        </row>
        <row r="243">
          <cell r="V243">
            <v>436</v>
          </cell>
          <cell r="Y243">
            <v>33</v>
          </cell>
          <cell r="Z243">
            <v>58</v>
          </cell>
          <cell r="AA243">
            <v>25</v>
          </cell>
          <cell r="AB243">
            <v>0</v>
          </cell>
          <cell r="AC243">
            <v>28</v>
          </cell>
        </row>
        <row r="244">
          <cell r="V244">
            <v>436</v>
          </cell>
          <cell r="Y244">
            <v>16</v>
          </cell>
          <cell r="Z244">
            <v>20</v>
          </cell>
          <cell r="AA244">
            <v>10</v>
          </cell>
          <cell r="AB244">
            <v>1</v>
          </cell>
          <cell r="AC244">
            <v>18</v>
          </cell>
        </row>
        <row r="245">
          <cell r="V245">
            <v>436</v>
          </cell>
          <cell r="Y245">
            <v>11</v>
          </cell>
          <cell r="Z245">
            <v>13</v>
          </cell>
          <cell r="AA245">
            <v>9</v>
          </cell>
          <cell r="AB245">
            <v>1</v>
          </cell>
          <cell r="AC245">
            <v>13</v>
          </cell>
        </row>
        <row r="246">
          <cell r="V246">
            <v>436</v>
          </cell>
          <cell r="Y246">
            <v>22</v>
          </cell>
          <cell r="Z246">
            <v>13</v>
          </cell>
          <cell r="AA246">
            <v>5</v>
          </cell>
          <cell r="AB246">
            <v>0</v>
          </cell>
          <cell r="AC246">
            <v>12</v>
          </cell>
        </row>
        <row r="247">
          <cell r="V247">
            <v>436</v>
          </cell>
          <cell r="Y247">
            <v>38</v>
          </cell>
          <cell r="Z247">
            <v>59</v>
          </cell>
          <cell r="AA247">
            <v>11</v>
          </cell>
          <cell r="AB247">
            <v>0</v>
          </cell>
          <cell r="AC247">
            <v>26</v>
          </cell>
        </row>
        <row r="248">
          <cell r="V248">
            <v>436</v>
          </cell>
          <cell r="Y248">
            <v>114</v>
          </cell>
          <cell r="Z248">
            <v>159</v>
          </cell>
          <cell r="AA248">
            <v>55</v>
          </cell>
          <cell r="AB248">
            <v>0</v>
          </cell>
          <cell r="AC248">
            <v>35</v>
          </cell>
        </row>
        <row r="249">
          <cell r="V249">
            <v>436</v>
          </cell>
          <cell r="Y249">
            <v>131</v>
          </cell>
          <cell r="Z249">
            <v>178</v>
          </cell>
          <cell r="AA249">
            <v>64</v>
          </cell>
          <cell r="AB249">
            <v>0</v>
          </cell>
          <cell r="AC249">
            <v>38</v>
          </cell>
        </row>
        <row r="250">
          <cell r="V250">
            <v>437</v>
          </cell>
          <cell r="Y250">
            <v>125</v>
          </cell>
          <cell r="Z250">
            <v>165</v>
          </cell>
          <cell r="AA250">
            <v>61</v>
          </cell>
          <cell r="AB250">
            <v>0</v>
          </cell>
          <cell r="AC250">
            <v>36</v>
          </cell>
        </row>
        <row r="251">
          <cell r="V251">
            <v>436</v>
          </cell>
          <cell r="Y251">
            <v>31</v>
          </cell>
          <cell r="Z251">
            <v>60</v>
          </cell>
          <cell r="AA251">
            <v>16</v>
          </cell>
          <cell r="AB251">
            <v>0</v>
          </cell>
          <cell r="AC251">
            <v>32</v>
          </cell>
        </row>
        <row r="252">
          <cell r="V252">
            <v>436</v>
          </cell>
          <cell r="Y252">
            <v>9</v>
          </cell>
          <cell r="Z252">
            <v>27</v>
          </cell>
          <cell r="AA252">
            <v>8</v>
          </cell>
          <cell r="AB252">
            <v>0</v>
          </cell>
          <cell r="AC252">
            <v>12</v>
          </cell>
        </row>
        <row r="253">
          <cell r="V253">
            <v>436</v>
          </cell>
          <cell r="Y253">
            <v>7</v>
          </cell>
          <cell r="Z253">
            <v>27</v>
          </cell>
          <cell r="AA253">
            <v>14</v>
          </cell>
          <cell r="AB253">
            <v>0</v>
          </cell>
          <cell r="AC253">
            <v>13</v>
          </cell>
        </row>
        <row r="254">
          <cell r="V254">
            <v>436</v>
          </cell>
          <cell r="Y254">
            <v>22</v>
          </cell>
          <cell r="Z254">
            <v>42</v>
          </cell>
          <cell r="AA254">
            <v>23</v>
          </cell>
          <cell r="AB254">
            <v>1</v>
          </cell>
          <cell r="AC254">
            <v>26</v>
          </cell>
        </row>
        <row r="255">
          <cell r="V255">
            <v>436</v>
          </cell>
          <cell r="Y255">
            <v>47</v>
          </cell>
          <cell r="Z255">
            <v>102</v>
          </cell>
          <cell r="AA255">
            <v>41</v>
          </cell>
          <cell r="AB255">
            <v>2</v>
          </cell>
          <cell r="AC255">
            <v>27</v>
          </cell>
        </row>
        <row r="256">
          <cell r="V256">
            <v>436</v>
          </cell>
          <cell r="Y256">
            <v>47</v>
          </cell>
          <cell r="Z256">
            <v>109</v>
          </cell>
          <cell r="AA256">
            <v>39</v>
          </cell>
          <cell r="AB256">
            <v>2</v>
          </cell>
          <cell r="AC256">
            <v>29</v>
          </cell>
        </row>
        <row r="257">
          <cell r="V257">
            <v>436</v>
          </cell>
          <cell r="Y257">
            <v>25</v>
          </cell>
          <cell r="Z257">
            <v>61</v>
          </cell>
          <cell r="AA257">
            <v>18</v>
          </cell>
          <cell r="AB257">
            <v>5</v>
          </cell>
          <cell r="AC257">
            <v>24</v>
          </cell>
        </row>
        <row r="258">
          <cell r="V258">
            <v>436</v>
          </cell>
          <cell r="Y258">
            <v>8</v>
          </cell>
          <cell r="Z258">
            <v>29</v>
          </cell>
          <cell r="AA258">
            <v>27</v>
          </cell>
          <cell r="AB258">
            <v>3</v>
          </cell>
          <cell r="AC258">
            <v>18</v>
          </cell>
        </row>
        <row r="259">
          <cell r="V259">
            <v>436</v>
          </cell>
          <cell r="Y259">
            <v>6</v>
          </cell>
          <cell r="Z259">
            <v>24</v>
          </cell>
          <cell r="AA259">
            <v>24</v>
          </cell>
          <cell r="AB259">
            <v>3</v>
          </cell>
          <cell r="AC259">
            <v>18</v>
          </cell>
        </row>
        <row r="260">
          <cell r="V260">
            <v>436</v>
          </cell>
          <cell r="Y260">
            <v>6</v>
          </cell>
          <cell r="Z260">
            <v>32</v>
          </cell>
          <cell r="AA260">
            <v>27</v>
          </cell>
          <cell r="AB260">
            <v>1</v>
          </cell>
          <cell r="AC260">
            <v>20</v>
          </cell>
        </row>
        <row r="261">
          <cell r="V261">
            <v>436</v>
          </cell>
          <cell r="Y261">
            <v>56</v>
          </cell>
          <cell r="Z261">
            <v>65</v>
          </cell>
          <cell r="AA261">
            <v>40</v>
          </cell>
          <cell r="AB261">
            <v>7</v>
          </cell>
          <cell r="AC261">
            <v>20</v>
          </cell>
        </row>
        <row r="262">
          <cell r="V262">
            <v>436</v>
          </cell>
          <cell r="Y262">
            <v>110</v>
          </cell>
          <cell r="Z262">
            <v>148</v>
          </cell>
          <cell r="AA262">
            <v>64</v>
          </cell>
          <cell r="AB262">
            <v>6</v>
          </cell>
          <cell r="AC262">
            <v>32</v>
          </cell>
        </row>
        <row r="263">
          <cell r="V263">
            <v>436</v>
          </cell>
          <cell r="Y263">
            <v>117</v>
          </cell>
          <cell r="Z263">
            <v>167</v>
          </cell>
          <cell r="AA263">
            <v>66</v>
          </cell>
          <cell r="AB263">
            <v>16</v>
          </cell>
          <cell r="AC263">
            <v>35</v>
          </cell>
        </row>
        <row r="264">
          <cell r="V264">
            <v>436</v>
          </cell>
          <cell r="Y264">
            <v>35</v>
          </cell>
          <cell r="Z264">
            <v>108</v>
          </cell>
          <cell r="AA264">
            <v>24</v>
          </cell>
          <cell r="AB264">
            <v>0</v>
          </cell>
          <cell r="AC264">
            <v>25</v>
          </cell>
        </row>
        <row r="265">
          <cell r="V265">
            <v>436</v>
          </cell>
          <cell r="Y265">
            <v>12</v>
          </cell>
          <cell r="Z265">
            <v>49</v>
          </cell>
          <cell r="AA265">
            <v>11</v>
          </cell>
          <cell r="AB265">
            <v>1</v>
          </cell>
          <cell r="AC265">
            <v>15</v>
          </cell>
        </row>
        <row r="266">
          <cell r="V266">
            <v>436</v>
          </cell>
          <cell r="Y266">
            <v>8</v>
          </cell>
          <cell r="Z266">
            <v>35</v>
          </cell>
          <cell r="AA266">
            <v>11</v>
          </cell>
          <cell r="AB266">
            <v>0</v>
          </cell>
          <cell r="AC266">
            <v>14</v>
          </cell>
        </row>
        <row r="267">
          <cell r="V267">
            <v>436</v>
          </cell>
          <cell r="Y267">
            <v>14</v>
          </cell>
          <cell r="Z267">
            <v>49</v>
          </cell>
          <cell r="AA267">
            <v>10</v>
          </cell>
          <cell r="AB267">
            <v>0</v>
          </cell>
          <cell r="AC267">
            <v>17</v>
          </cell>
        </row>
        <row r="268">
          <cell r="V268">
            <v>436</v>
          </cell>
          <cell r="Y268">
            <v>25</v>
          </cell>
          <cell r="Z268">
            <v>104</v>
          </cell>
          <cell r="AA268">
            <v>24</v>
          </cell>
          <cell r="AB268">
            <v>0</v>
          </cell>
          <cell r="AC268">
            <v>31</v>
          </cell>
        </row>
        <row r="269">
          <cell r="V269">
            <v>436</v>
          </cell>
          <cell r="Y269">
            <v>58</v>
          </cell>
          <cell r="Z269">
            <v>150</v>
          </cell>
          <cell r="AA269">
            <v>49</v>
          </cell>
          <cell r="AB269">
            <v>0</v>
          </cell>
          <cell r="AC269">
            <v>44</v>
          </cell>
        </row>
        <row r="270">
          <cell r="V270">
            <v>437</v>
          </cell>
          <cell r="Y270">
            <v>73</v>
          </cell>
          <cell r="Z270">
            <v>158</v>
          </cell>
          <cell r="AA270">
            <v>58</v>
          </cell>
          <cell r="AB270">
            <v>0</v>
          </cell>
          <cell r="AC270">
            <v>46</v>
          </cell>
        </row>
        <row r="271">
          <cell r="V271">
            <v>437</v>
          </cell>
          <cell r="Y271">
            <v>39</v>
          </cell>
          <cell r="Z271">
            <v>96</v>
          </cell>
          <cell r="AA271">
            <v>37</v>
          </cell>
          <cell r="AB271">
            <v>0</v>
          </cell>
          <cell r="AC271">
            <v>38</v>
          </cell>
        </row>
        <row r="272">
          <cell r="V272">
            <v>437</v>
          </cell>
          <cell r="Y272">
            <v>29</v>
          </cell>
          <cell r="Z272">
            <v>59</v>
          </cell>
          <cell r="AA272">
            <v>14</v>
          </cell>
          <cell r="AB272">
            <v>0</v>
          </cell>
          <cell r="AC272">
            <v>25</v>
          </cell>
        </row>
        <row r="273">
          <cell r="V273">
            <v>437</v>
          </cell>
          <cell r="Y273">
            <v>29</v>
          </cell>
          <cell r="Z273">
            <v>54</v>
          </cell>
          <cell r="AA273">
            <v>10</v>
          </cell>
          <cell r="AB273">
            <v>0</v>
          </cell>
          <cell r="AC273">
            <v>31</v>
          </cell>
        </row>
        <row r="274">
          <cell r="V274">
            <v>437</v>
          </cell>
          <cell r="Y274">
            <v>28</v>
          </cell>
          <cell r="Z274">
            <v>46</v>
          </cell>
          <cell r="AA274">
            <v>15</v>
          </cell>
          <cell r="AB274">
            <v>0</v>
          </cell>
          <cell r="AC274">
            <v>24</v>
          </cell>
        </row>
        <row r="275">
          <cell r="V275">
            <v>437</v>
          </cell>
          <cell r="Y275">
            <v>34</v>
          </cell>
          <cell r="Z275">
            <v>90</v>
          </cell>
          <cell r="AA275">
            <v>29</v>
          </cell>
          <cell r="AB275">
            <v>2</v>
          </cell>
          <cell r="AC275">
            <v>28</v>
          </cell>
        </row>
        <row r="276">
          <cell r="V276">
            <v>437</v>
          </cell>
          <cell r="Y276">
            <v>60</v>
          </cell>
          <cell r="Z276">
            <v>151</v>
          </cell>
          <cell r="AA276">
            <v>77</v>
          </cell>
          <cell r="AB276">
            <v>6</v>
          </cell>
          <cell r="AC276">
            <v>27</v>
          </cell>
        </row>
        <row r="277">
          <cell r="V277">
            <v>437</v>
          </cell>
          <cell r="Y277">
            <v>92</v>
          </cell>
          <cell r="Z277">
            <v>190</v>
          </cell>
          <cell r="AA277">
            <v>89</v>
          </cell>
          <cell r="AB277">
            <v>5</v>
          </cell>
          <cell r="AC277">
            <v>28</v>
          </cell>
        </row>
        <row r="278">
          <cell r="V278">
            <v>437</v>
          </cell>
          <cell r="Y278">
            <v>81</v>
          </cell>
          <cell r="Z278">
            <v>199</v>
          </cell>
          <cell r="AA278">
            <v>72</v>
          </cell>
          <cell r="AB278">
            <v>3</v>
          </cell>
          <cell r="AC278">
            <v>28</v>
          </cell>
        </row>
        <row r="279">
          <cell r="V279">
            <v>437</v>
          </cell>
          <cell r="Y279">
            <v>75</v>
          </cell>
          <cell r="Z279">
            <v>198</v>
          </cell>
          <cell r="AA279">
            <v>55</v>
          </cell>
          <cell r="AB279">
            <v>0</v>
          </cell>
          <cell r="AC279">
            <v>29</v>
          </cell>
        </row>
        <row r="280">
          <cell r="V280">
            <v>437</v>
          </cell>
          <cell r="Y280">
            <v>80</v>
          </cell>
          <cell r="Z280">
            <v>193</v>
          </cell>
          <cell r="AA280">
            <v>50</v>
          </cell>
          <cell r="AB280">
            <v>0</v>
          </cell>
          <cell r="AC280">
            <v>25</v>
          </cell>
        </row>
        <row r="281">
          <cell r="V281">
            <v>437</v>
          </cell>
          <cell r="Y281">
            <v>75</v>
          </cell>
          <cell r="Z281">
            <v>184</v>
          </cell>
          <cell r="AA281">
            <v>46</v>
          </cell>
          <cell r="AB281">
            <v>1</v>
          </cell>
          <cell r="AC281">
            <v>23</v>
          </cell>
        </row>
        <row r="282">
          <cell r="V282">
            <v>437</v>
          </cell>
          <cell r="Y282">
            <v>89</v>
          </cell>
          <cell r="Z282">
            <v>200</v>
          </cell>
          <cell r="AA282">
            <v>53</v>
          </cell>
          <cell r="AB282">
            <v>2</v>
          </cell>
          <cell r="AC282">
            <v>21</v>
          </cell>
        </row>
        <row r="283">
          <cell r="V283">
            <v>437</v>
          </cell>
          <cell r="Y283">
            <v>119</v>
          </cell>
          <cell r="Z283">
            <v>212</v>
          </cell>
          <cell r="AA283">
            <v>56</v>
          </cell>
          <cell r="AB283">
            <v>0</v>
          </cell>
          <cell r="AC283">
            <v>27</v>
          </cell>
        </row>
        <row r="284">
          <cell r="V284">
            <v>437</v>
          </cell>
          <cell r="Y284">
            <v>120</v>
          </cell>
          <cell r="Z284">
            <v>210</v>
          </cell>
          <cell r="AA284">
            <v>64</v>
          </cell>
          <cell r="AB284">
            <v>0</v>
          </cell>
          <cell r="AC284">
            <v>29</v>
          </cell>
        </row>
        <row r="285">
          <cell r="V285">
            <v>437</v>
          </cell>
          <cell r="Y285">
            <v>113</v>
          </cell>
          <cell r="Z285">
            <v>212</v>
          </cell>
          <cell r="AA285">
            <v>61</v>
          </cell>
          <cell r="AB285">
            <v>2</v>
          </cell>
          <cell r="AC285">
            <v>29</v>
          </cell>
        </row>
        <row r="286">
          <cell r="V286">
            <v>437</v>
          </cell>
          <cell r="Y286">
            <v>92</v>
          </cell>
          <cell r="Z286">
            <v>194</v>
          </cell>
          <cell r="AA286">
            <v>58</v>
          </cell>
          <cell r="AB286">
            <v>2</v>
          </cell>
          <cell r="AC286">
            <v>25</v>
          </cell>
        </row>
        <row r="287">
          <cell r="V287">
            <v>437</v>
          </cell>
          <cell r="Y287">
            <v>70</v>
          </cell>
          <cell r="Z287">
            <v>201</v>
          </cell>
          <cell r="AA287">
            <v>52</v>
          </cell>
          <cell r="AB287">
            <v>1</v>
          </cell>
          <cell r="AC287">
            <v>27</v>
          </cell>
        </row>
        <row r="288">
          <cell r="V288">
            <v>437</v>
          </cell>
          <cell r="Y288">
            <v>66</v>
          </cell>
          <cell r="Z288">
            <v>209</v>
          </cell>
          <cell r="AA288">
            <v>49</v>
          </cell>
          <cell r="AB288">
            <v>2</v>
          </cell>
          <cell r="AC288">
            <v>29</v>
          </cell>
        </row>
        <row r="289">
          <cell r="V289">
            <v>437</v>
          </cell>
          <cell r="Y289">
            <v>87</v>
          </cell>
          <cell r="Z289">
            <v>211</v>
          </cell>
          <cell r="AA289">
            <v>59</v>
          </cell>
          <cell r="AB289">
            <v>2</v>
          </cell>
          <cell r="AC289">
            <v>33</v>
          </cell>
        </row>
        <row r="290">
          <cell r="V290">
            <v>437</v>
          </cell>
          <cell r="Y290">
            <v>99</v>
          </cell>
          <cell r="Z290">
            <v>210</v>
          </cell>
          <cell r="AA290">
            <v>68</v>
          </cell>
          <cell r="AB290">
            <v>2</v>
          </cell>
          <cell r="AC290">
            <v>40</v>
          </cell>
        </row>
        <row r="291">
          <cell r="V291">
            <v>437</v>
          </cell>
          <cell r="Y291">
            <v>102</v>
          </cell>
          <cell r="Z291">
            <v>187</v>
          </cell>
          <cell r="AA291">
            <v>71</v>
          </cell>
          <cell r="AB291">
            <v>2</v>
          </cell>
          <cell r="AC291">
            <v>39</v>
          </cell>
        </row>
        <row r="292">
          <cell r="V292">
            <v>437</v>
          </cell>
          <cell r="Y292">
            <v>49</v>
          </cell>
          <cell r="Z292">
            <v>124</v>
          </cell>
          <cell r="AA292">
            <v>42</v>
          </cell>
          <cell r="AB292">
            <v>1</v>
          </cell>
          <cell r="AC292">
            <v>32</v>
          </cell>
        </row>
        <row r="293">
          <cell r="V293">
            <v>437</v>
          </cell>
          <cell r="Y293">
            <v>26</v>
          </cell>
          <cell r="Z293">
            <v>60</v>
          </cell>
          <cell r="AA293">
            <v>21</v>
          </cell>
          <cell r="AB293">
            <v>1</v>
          </cell>
          <cell r="AC293">
            <v>29</v>
          </cell>
        </row>
        <row r="294">
          <cell r="V294">
            <v>436</v>
          </cell>
          <cell r="Y294">
            <v>20</v>
          </cell>
          <cell r="Z294">
            <v>51</v>
          </cell>
          <cell r="AA294">
            <v>16</v>
          </cell>
          <cell r="AB294">
            <v>1</v>
          </cell>
          <cell r="AC294">
            <v>37</v>
          </cell>
        </row>
        <row r="295">
          <cell r="V295">
            <v>438</v>
          </cell>
          <cell r="Y295">
            <v>20</v>
          </cell>
          <cell r="Z295">
            <v>56</v>
          </cell>
          <cell r="AA295">
            <v>27</v>
          </cell>
          <cell r="AB295">
            <v>2</v>
          </cell>
          <cell r="AC295">
            <v>34</v>
          </cell>
        </row>
        <row r="296">
          <cell r="V296">
            <v>438</v>
          </cell>
          <cell r="Y296">
            <v>58</v>
          </cell>
          <cell r="Z296">
            <v>84</v>
          </cell>
          <cell r="AA296">
            <v>48</v>
          </cell>
          <cell r="AB296">
            <v>6</v>
          </cell>
          <cell r="AC296">
            <v>41</v>
          </cell>
        </row>
        <row r="297">
          <cell r="V297">
            <v>438</v>
          </cell>
          <cell r="Y297">
            <v>75</v>
          </cell>
          <cell r="Z297">
            <v>146</v>
          </cell>
          <cell r="AA297">
            <v>67</v>
          </cell>
          <cell r="AB297">
            <v>6</v>
          </cell>
          <cell r="AC297">
            <v>46</v>
          </cell>
        </row>
        <row r="298">
          <cell r="V298">
            <v>438</v>
          </cell>
          <cell r="Y298">
            <v>80</v>
          </cell>
          <cell r="Z298">
            <v>159</v>
          </cell>
          <cell r="AA298">
            <v>65</v>
          </cell>
          <cell r="AB298">
            <v>5</v>
          </cell>
          <cell r="AC298">
            <v>42</v>
          </cell>
        </row>
        <row r="299">
          <cell r="V299">
            <v>438</v>
          </cell>
          <cell r="Y299">
            <v>31</v>
          </cell>
          <cell r="Z299">
            <v>111</v>
          </cell>
          <cell r="AA299">
            <v>27</v>
          </cell>
          <cell r="AB299">
            <v>5</v>
          </cell>
          <cell r="AC299">
            <v>39</v>
          </cell>
        </row>
        <row r="300">
          <cell r="V300">
            <v>438</v>
          </cell>
          <cell r="Y300">
            <v>20</v>
          </cell>
          <cell r="Z300">
            <v>47</v>
          </cell>
          <cell r="AA300">
            <v>19</v>
          </cell>
          <cell r="AB300">
            <v>2</v>
          </cell>
          <cell r="AC300">
            <v>39</v>
          </cell>
        </row>
        <row r="301">
          <cell r="V301">
            <v>438</v>
          </cell>
          <cell r="Y301">
            <v>15</v>
          </cell>
          <cell r="Z301">
            <v>38</v>
          </cell>
          <cell r="AA301">
            <v>12</v>
          </cell>
          <cell r="AB301">
            <v>4</v>
          </cell>
          <cell r="AC301">
            <v>31</v>
          </cell>
        </row>
        <row r="302">
          <cell r="V302">
            <v>438</v>
          </cell>
          <cell r="Y302">
            <v>17</v>
          </cell>
          <cell r="Z302">
            <v>41</v>
          </cell>
          <cell r="AA302">
            <v>15</v>
          </cell>
          <cell r="AB302">
            <v>4</v>
          </cell>
          <cell r="AC302">
            <v>37</v>
          </cell>
        </row>
        <row r="303">
          <cell r="V303">
            <v>438</v>
          </cell>
          <cell r="Y303">
            <v>24</v>
          </cell>
          <cell r="Z303">
            <v>55</v>
          </cell>
          <cell r="AA303">
            <v>21</v>
          </cell>
          <cell r="AB303">
            <v>22</v>
          </cell>
          <cell r="AC303">
            <v>55</v>
          </cell>
        </row>
        <row r="304">
          <cell r="V304">
            <v>438</v>
          </cell>
          <cell r="Y304">
            <v>51</v>
          </cell>
          <cell r="Z304">
            <v>80</v>
          </cell>
          <cell r="AA304">
            <v>33</v>
          </cell>
          <cell r="AB304">
            <v>39</v>
          </cell>
          <cell r="AC304">
            <v>59</v>
          </cell>
        </row>
        <row r="305">
          <cell r="V305">
            <v>438</v>
          </cell>
          <cell r="Y305">
            <v>55</v>
          </cell>
          <cell r="Z305">
            <v>84</v>
          </cell>
          <cell r="AA305">
            <v>33</v>
          </cell>
          <cell r="AB305">
            <v>38</v>
          </cell>
          <cell r="AC305">
            <v>55</v>
          </cell>
        </row>
        <row r="306">
          <cell r="V306">
            <v>438</v>
          </cell>
          <cell r="Y306">
            <v>21</v>
          </cell>
          <cell r="Z306">
            <v>44</v>
          </cell>
          <cell r="AA306">
            <v>11</v>
          </cell>
          <cell r="AB306">
            <v>0</v>
          </cell>
          <cell r="AC306">
            <v>46</v>
          </cell>
        </row>
        <row r="307">
          <cell r="V307">
            <v>438</v>
          </cell>
          <cell r="Y307">
            <v>12</v>
          </cell>
          <cell r="Z307">
            <v>18</v>
          </cell>
          <cell r="AA307">
            <v>5</v>
          </cell>
          <cell r="AB307">
            <v>0</v>
          </cell>
          <cell r="AC307">
            <v>39</v>
          </cell>
        </row>
        <row r="308">
          <cell r="V308">
            <v>438</v>
          </cell>
          <cell r="Y308">
            <v>14</v>
          </cell>
          <cell r="Z308">
            <v>15</v>
          </cell>
          <cell r="AA308">
            <v>6</v>
          </cell>
          <cell r="AB308">
            <v>1</v>
          </cell>
          <cell r="AC308">
            <v>34</v>
          </cell>
        </row>
        <row r="309">
          <cell r="V309">
            <v>438</v>
          </cell>
          <cell r="Y309">
            <v>13</v>
          </cell>
          <cell r="Z309">
            <v>19</v>
          </cell>
          <cell r="AA309">
            <v>16</v>
          </cell>
          <cell r="AB309">
            <v>0</v>
          </cell>
          <cell r="AC309">
            <v>32</v>
          </cell>
        </row>
        <row r="310">
          <cell r="V310">
            <v>438</v>
          </cell>
          <cell r="Y310">
            <v>20</v>
          </cell>
          <cell r="Z310">
            <v>34</v>
          </cell>
          <cell r="AA310">
            <v>25</v>
          </cell>
          <cell r="AB310">
            <v>2</v>
          </cell>
          <cell r="AC310">
            <v>32</v>
          </cell>
        </row>
        <row r="311">
          <cell r="V311">
            <v>438</v>
          </cell>
          <cell r="Y311">
            <v>27</v>
          </cell>
          <cell r="Z311">
            <v>69</v>
          </cell>
          <cell r="AA311">
            <v>35</v>
          </cell>
          <cell r="AB311">
            <v>2</v>
          </cell>
          <cell r="AC311">
            <v>42</v>
          </cell>
        </row>
        <row r="312">
          <cell r="V312">
            <v>439</v>
          </cell>
          <cell r="Y312">
            <v>28</v>
          </cell>
          <cell r="Z312">
            <v>77</v>
          </cell>
          <cell r="AA312">
            <v>36</v>
          </cell>
          <cell r="AB312">
            <v>1</v>
          </cell>
          <cell r="AC312">
            <v>44</v>
          </cell>
        </row>
        <row r="313">
          <cell r="V313">
            <v>439</v>
          </cell>
          <cell r="Y313">
            <v>22</v>
          </cell>
          <cell r="Z313">
            <v>53</v>
          </cell>
          <cell r="AA313">
            <v>21</v>
          </cell>
          <cell r="AB313">
            <v>1</v>
          </cell>
          <cell r="AC313">
            <v>32</v>
          </cell>
        </row>
        <row r="314">
          <cell r="V314">
            <v>439</v>
          </cell>
          <cell r="Y314">
            <v>14</v>
          </cell>
          <cell r="Z314">
            <v>27</v>
          </cell>
          <cell r="AA314">
            <v>8</v>
          </cell>
          <cell r="AB314">
            <v>1</v>
          </cell>
          <cell r="AC314">
            <v>28</v>
          </cell>
        </row>
        <row r="315">
          <cell r="V315">
            <v>439</v>
          </cell>
          <cell r="Y315">
            <v>13</v>
          </cell>
          <cell r="Z315">
            <v>18</v>
          </cell>
          <cell r="AA315">
            <v>8</v>
          </cell>
          <cell r="AB315">
            <v>0</v>
          </cell>
          <cell r="AC315">
            <v>21</v>
          </cell>
        </row>
        <row r="316">
          <cell r="V316">
            <v>439</v>
          </cell>
          <cell r="Y316">
            <v>14</v>
          </cell>
          <cell r="Z316">
            <v>18</v>
          </cell>
          <cell r="AA316">
            <v>10</v>
          </cell>
          <cell r="AB316">
            <v>0</v>
          </cell>
          <cell r="AC316">
            <v>23</v>
          </cell>
        </row>
        <row r="317">
          <cell r="V317">
            <v>439</v>
          </cell>
          <cell r="Y317">
            <v>41</v>
          </cell>
          <cell r="Z317">
            <v>93</v>
          </cell>
          <cell r="AA317">
            <v>32</v>
          </cell>
          <cell r="AB317">
            <v>1</v>
          </cell>
          <cell r="AC317">
            <v>46</v>
          </cell>
        </row>
        <row r="318">
          <cell r="V318">
            <v>439</v>
          </cell>
          <cell r="Y318">
            <v>58</v>
          </cell>
          <cell r="Z318">
            <v>134</v>
          </cell>
          <cell r="AA318">
            <v>80</v>
          </cell>
          <cell r="AB318">
            <v>1</v>
          </cell>
          <cell r="AC318">
            <v>55</v>
          </cell>
        </row>
        <row r="319">
          <cell r="V319">
            <v>439</v>
          </cell>
          <cell r="Y319">
            <v>57</v>
          </cell>
          <cell r="Z319">
            <v>130</v>
          </cell>
          <cell r="AA319">
            <v>78</v>
          </cell>
          <cell r="AB319">
            <v>2</v>
          </cell>
          <cell r="AC319">
            <v>54</v>
          </cell>
        </row>
        <row r="320">
          <cell r="V320">
            <v>439</v>
          </cell>
          <cell r="Y320">
            <v>20</v>
          </cell>
          <cell r="Z320">
            <v>57</v>
          </cell>
          <cell r="AA320">
            <v>39</v>
          </cell>
          <cell r="AB320">
            <v>2</v>
          </cell>
          <cell r="AC320">
            <v>43</v>
          </cell>
        </row>
        <row r="321">
          <cell r="V321">
            <v>439</v>
          </cell>
          <cell r="Y321">
            <v>11</v>
          </cell>
          <cell r="Z321">
            <v>12</v>
          </cell>
          <cell r="AA321">
            <v>19</v>
          </cell>
          <cell r="AB321">
            <v>0</v>
          </cell>
          <cell r="AC321">
            <v>26</v>
          </cell>
        </row>
        <row r="322">
          <cell r="V322">
            <v>439</v>
          </cell>
          <cell r="Y322">
            <v>14</v>
          </cell>
          <cell r="Z322">
            <v>15</v>
          </cell>
          <cell r="AA322">
            <v>17</v>
          </cell>
          <cell r="AB322">
            <v>1</v>
          </cell>
          <cell r="AC322">
            <v>22</v>
          </cell>
        </row>
        <row r="323">
          <cell r="V323">
            <v>439</v>
          </cell>
          <cell r="Y323">
            <v>19</v>
          </cell>
          <cell r="Z323">
            <v>11</v>
          </cell>
          <cell r="AA323">
            <v>21</v>
          </cell>
          <cell r="AB323">
            <v>4</v>
          </cell>
          <cell r="AC323">
            <v>27</v>
          </cell>
        </row>
        <row r="324">
          <cell r="V324">
            <v>439</v>
          </cell>
          <cell r="Y324">
            <v>26</v>
          </cell>
          <cell r="Z324">
            <v>30</v>
          </cell>
          <cell r="AA324">
            <v>29</v>
          </cell>
          <cell r="AB324">
            <v>3</v>
          </cell>
          <cell r="AC324">
            <v>34</v>
          </cell>
        </row>
        <row r="325">
          <cell r="V325">
            <v>439</v>
          </cell>
          <cell r="Y325">
            <v>35</v>
          </cell>
          <cell r="Z325">
            <v>39</v>
          </cell>
          <cell r="AA325">
            <v>70</v>
          </cell>
          <cell r="AB325">
            <v>3</v>
          </cell>
          <cell r="AC325">
            <v>47</v>
          </cell>
        </row>
        <row r="326">
          <cell r="V326">
            <v>439</v>
          </cell>
          <cell r="Y326">
            <v>45</v>
          </cell>
          <cell r="Z326">
            <v>55</v>
          </cell>
          <cell r="AA326">
            <v>74</v>
          </cell>
          <cell r="AB326">
            <v>2</v>
          </cell>
          <cell r="AC326">
            <v>46</v>
          </cell>
        </row>
        <row r="327">
          <cell r="V327">
            <v>439</v>
          </cell>
          <cell r="Y327">
            <v>38</v>
          </cell>
          <cell r="Z327">
            <v>53</v>
          </cell>
          <cell r="AA327">
            <v>37</v>
          </cell>
          <cell r="AB327">
            <v>3</v>
          </cell>
          <cell r="AC327">
            <v>41</v>
          </cell>
        </row>
        <row r="328">
          <cell r="V328">
            <v>439</v>
          </cell>
          <cell r="Y328">
            <v>28</v>
          </cell>
          <cell r="Z328">
            <v>52</v>
          </cell>
          <cell r="AA328">
            <v>22</v>
          </cell>
          <cell r="AB328">
            <v>0</v>
          </cell>
          <cell r="AC328">
            <v>31</v>
          </cell>
        </row>
        <row r="329">
          <cell r="V329">
            <v>439</v>
          </cell>
          <cell r="Y329">
            <v>25</v>
          </cell>
          <cell r="Z329">
            <v>66</v>
          </cell>
          <cell r="AA329">
            <v>23</v>
          </cell>
          <cell r="AB329">
            <v>1</v>
          </cell>
          <cell r="AC329">
            <v>33</v>
          </cell>
        </row>
        <row r="330">
          <cell r="V330">
            <v>439</v>
          </cell>
          <cell r="Y330">
            <v>69</v>
          </cell>
          <cell r="Z330">
            <v>136</v>
          </cell>
          <cell r="AA330">
            <v>46</v>
          </cell>
          <cell r="AB330">
            <v>2</v>
          </cell>
          <cell r="AC330">
            <v>42</v>
          </cell>
        </row>
        <row r="331">
          <cell r="V331">
            <v>439</v>
          </cell>
          <cell r="Y331">
            <v>81</v>
          </cell>
          <cell r="Z331">
            <v>158</v>
          </cell>
          <cell r="AA331">
            <v>77</v>
          </cell>
          <cell r="AB331">
            <v>4</v>
          </cell>
          <cell r="AC331">
            <v>49</v>
          </cell>
        </row>
        <row r="332">
          <cell r="V332">
            <v>439</v>
          </cell>
          <cell r="Y332">
            <v>95</v>
          </cell>
          <cell r="Z332">
            <v>149</v>
          </cell>
          <cell r="AA332">
            <v>93</v>
          </cell>
          <cell r="AB332">
            <v>4</v>
          </cell>
          <cell r="AC332">
            <v>51</v>
          </cell>
        </row>
        <row r="333">
          <cell r="V333">
            <v>439</v>
          </cell>
          <cell r="Y333">
            <v>73</v>
          </cell>
          <cell r="Z333">
            <v>103</v>
          </cell>
          <cell r="AA333">
            <v>70</v>
          </cell>
          <cell r="AB333">
            <v>2</v>
          </cell>
          <cell r="AC333">
            <v>48</v>
          </cell>
        </row>
        <row r="334">
          <cell r="V334">
            <v>439</v>
          </cell>
          <cell r="Y334">
            <v>19</v>
          </cell>
          <cell r="Z334">
            <v>39</v>
          </cell>
          <cell r="AA334">
            <v>14</v>
          </cell>
          <cell r="AB334">
            <v>0</v>
          </cell>
          <cell r="AC334">
            <v>25</v>
          </cell>
        </row>
        <row r="335">
          <cell r="V335">
            <v>439</v>
          </cell>
          <cell r="Y335">
            <v>6</v>
          </cell>
          <cell r="Z335">
            <v>11</v>
          </cell>
          <cell r="AA335">
            <v>8</v>
          </cell>
          <cell r="AB335">
            <v>0</v>
          </cell>
          <cell r="AC335">
            <v>20</v>
          </cell>
        </row>
        <row r="336">
          <cell r="V336">
            <v>439</v>
          </cell>
          <cell r="Y336">
            <v>8</v>
          </cell>
          <cell r="Z336">
            <v>7</v>
          </cell>
          <cell r="AA336">
            <v>4</v>
          </cell>
          <cell r="AB336">
            <v>0</v>
          </cell>
          <cell r="AC336">
            <v>23</v>
          </cell>
        </row>
        <row r="337">
          <cell r="V337">
            <v>439</v>
          </cell>
          <cell r="Y337">
            <v>6</v>
          </cell>
          <cell r="Z337">
            <v>3</v>
          </cell>
          <cell r="AA337">
            <v>7</v>
          </cell>
          <cell r="AB337">
            <v>0</v>
          </cell>
          <cell r="AC337">
            <v>25</v>
          </cell>
        </row>
        <row r="338">
          <cell r="V338">
            <v>439</v>
          </cell>
          <cell r="Y338">
            <v>15</v>
          </cell>
          <cell r="Z338">
            <v>13</v>
          </cell>
          <cell r="AA338">
            <v>10</v>
          </cell>
          <cell r="AB338">
            <v>0</v>
          </cell>
          <cell r="AC338">
            <v>29</v>
          </cell>
        </row>
        <row r="339">
          <cell r="V339">
            <v>439</v>
          </cell>
          <cell r="Y339">
            <v>18</v>
          </cell>
          <cell r="Z339">
            <v>24</v>
          </cell>
          <cell r="AA339">
            <v>8</v>
          </cell>
          <cell r="AB339">
            <v>1</v>
          </cell>
          <cell r="AC339">
            <v>27</v>
          </cell>
        </row>
        <row r="340">
          <cell r="V340">
            <v>439</v>
          </cell>
          <cell r="Y340">
            <v>21</v>
          </cell>
          <cell r="Z340">
            <v>25</v>
          </cell>
          <cell r="AA340">
            <v>11</v>
          </cell>
          <cell r="AB340">
            <v>1</v>
          </cell>
          <cell r="AC340">
            <v>27</v>
          </cell>
        </row>
        <row r="341">
          <cell r="V341">
            <v>439</v>
          </cell>
          <cell r="Y341">
            <v>9</v>
          </cell>
          <cell r="Z341">
            <v>9</v>
          </cell>
          <cell r="AA341">
            <v>10</v>
          </cell>
          <cell r="AB341">
            <v>0</v>
          </cell>
          <cell r="AC341">
            <v>23</v>
          </cell>
        </row>
        <row r="342">
          <cell r="V342">
            <v>439</v>
          </cell>
          <cell r="Y342">
            <v>8</v>
          </cell>
          <cell r="Z342">
            <v>6</v>
          </cell>
          <cell r="AA342">
            <v>6</v>
          </cell>
          <cell r="AB342">
            <v>0</v>
          </cell>
          <cell r="AC342">
            <v>24</v>
          </cell>
        </row>
        <row r="343">
          <cell r="V343">
            <v>439</v>
          </cell>
          <cell r="Y343">
            <v>6</v>
          </cell>
          <cell r="Z343">
            <v>9</v>
          </cell>
          <cell r="AA343">
            <v>8</v>
          </cell>
          <cell r="AB343">
            <v>2</v>
          </cell>
          <cell r="AC343">
            <v>21</v>
          </cell>
        </row>
        <row r="344">
          <cell r="V344">
            <v>439</v>
          </cell>
          <cell r="Y344">
            <v>6</v>
          </cell>
          <cell r="Z344">
            <v>10</v>
          </cell>
          <cell r="AA344">
            <v>7</v>
          </cell>
          <cell r="AB344">
            <v>2</v>
          </cell>
          <cell r="AC344">
            <v>23</v>
          </cell>
        </row>
        <row r="345">
          <cell r="V345">
            <v>441</v>
          </cell>
          <cell r="Y345">
            <v>6</v>
          </cell>
          <cell r="Z345">
            <v>10</v>
          </cell>
          <cell r="AA345">
            <v>7</v>
          </cell>
          <cell r="AB345">
            <v>1</v>
          </cell>
          <cell r="AC345">
            <v>30</v>
          </cell>
        </row>
        <row r="346">
          <cell r="V346">
            <v>441</v>
          </cell>
          <cell r="Y346">
            <v>13</v>
          </cell>
          <cell r="Z346">
            <v>18</v>
          </cell>
          <cell r="AA346">
            <v>14</v>
          </cell>
          <cell r="AB346">
            <v>1</v>
          </cell>
          <cell r="AC346">
            <v>32</v>
          </cell>
        </row>
        <row r="347">
          <cell r="V347">
            <v>441</v>
          </cell>
          <cell r="Y347">
            <v>18</v>
          </cell>
          <cell r="Z347">
            <v>17</v>
          </cell>
          <cell r="AA347">
            <v>13</v>
          </cell>
          <cell r="AB347">
            <v>0</v>
          </cell>
          <cell r="AC347">
            <v>31</v>
          </cell>
        </row>
        <row r="348">
          <cell r="V348">
            <v>441</v>
          </cell>
          <cell r="Y348">
            <v>11</v>
          </cell>
          <cell r="Z348">
            <v>6</v>
          </cell>
          <cell r="AA348">
            <v>9</v>
          </cell>
          <cell r="AB348">
            <v>0</v>
          </cell>
          <cell r="AC348">
            <v>24</v>
          </cell>
        </row>
        <row r="349">
          <cell r="V349">
            <v>441</v>
          </cell>
          <cell r="Y349">
            <v>5</v>
          </cell>
          <cell r="Z349">
            <v>4</v>
          </cell>
          <cell r="AA349">
            <v>5</v>
          </cell>
          <cell r="AB349">
            <v>1</v>
          </cell>
          <cell r="AC349">
            <v>23</v>
          </cell>
        </row>
        <row r="350">
          <cell r="V350">
            <v>441</v>
          </cell>
          <cell r="Y350">
            <v>3</v>
          </cell>
          <cell r="Z350">
            <v>4</v>
          </cell>
          <cell r="AA350">
            <v>4</v>
          </cell>
          <cell r="AB350">
            <v>1</v>
          </cell>
          <cell r="AC350">
            <v>25</v>
          </cell>
        </row>
        <row r="351">
          <cell r="V351">
            <v>441</v>
          </cell>
          <cell r="Y351">
            <v>6</v>
          </cell>
          <cell r="Z351">
            <v>6</v>
          </cell>
          <cell r="AA351">
            <v>5</v>
          </cell>
          <cell r="AB351">
            <v>0</v>
          </cell>
          <cell r="AC351">
            <v>19</v>
          </cell>
        </row>
        <row r="352">
          <cell r="V352">
            <v>442</v>
          </cell>
          <cell r="Y352">
            <v>7</v>
          </cell>
          <cell r="Z352">
            <v>10</v>
          </cell>
          <cell r="AA352">
            <v>5</v>
          </cell>
          <cell r="AB352">
            <v>0</v>
          </cell>
          <cell r="AC352">
            <v>24</v>
          </cell>
        </row>
        <row r="353">
          <cell r="V353">
            <v>442</v>
          </cell>
          <cell r="Y353">
            <v>7</v>
          </cell>
          <cell r="Z353">
            <v>19</v>
          </cell>
          <cell r="AA353">
            <v>13</v>
          </cell>
          <cell r="AB353">
            <v>1</v>
          </cell>
          <cell r="AC353">
            <v>30</v>
          </cell>
        </row>
        <row r="354">
          <cell r="V354">
            <v>442</v>
          </cell>
          <cell r="Y354">
            <v>10</v>
          </cell>
          <cell r="Z354">
            <v>29</v>
          </cell>
          <cell r="AA354">
            <v>19</v>
          </cell>
          <cell r="AB354">
            <v>1</v>
          </cell>
          <cell r="AC354">
            <v>31</v>
          </cell>
        </row>
        <row r="355">
          <cell r="V355">
            <v>442</v>
          </cell>
          <cell r="Y355">
            <v>12</v>
          </cell>
          <cell r="Z355">
            <v>27</v>
          </cell>
          <cell r="AA355">
            <v>14</v>
          </cell>
          <cell r="AB355">
            <v>0</v>
          </cell>
          <cell r="AC355">
            <v>30</v>
          </cell>
        </row>
        <row r="356">
          <cell r="V356">
            <v>442</v>
          </cell>
          <cell r="Y356">
            <v>8</v>
          </cell>
          <cell r="Z356">
            <v>27</v>
          </cell>
          <cell r="AA356">
            <v>17</v>
          </cell>
          <cell r="AB356">
            <v>0</v>
          </cell>
          <cell r="AC356">
            <v>30</v>
          </cell>
        </row>
        <row r="357">
          <cell r="V357">
            <v>442</v>
          </cell>
          <cell r="Y357">
            <v>14</v>
          </cell>
          <cell r="Z357">
            <v>30</v>
          </cell>
          <cell r="AA357">
            <v>15</v>
          </cell>
          <cell r="AB357">
            <v>0</v>
          </cell>
          <cell r="AC357">
            <v>34</v>
          </cell>
        </row>
        <row r="358">
          <cell r="V358">
            <v>442</v>
          </cell>
          <cell r="Y358">
            <v>14</v>
          </cell>
          <cell r="Z358">
            <v>26</v>
          </cell>
          <cell r="AA358">
            <v>10</v>
          </cell>
          <cell r="AB358">
            <v>4</v>
          </cell>
          <cell r="AC358">
            <v>34</v>
          </cell>
        </row>
        <row r="359">
          <cell r="V359">
            <v>442</v>
          </cell>
          <cell r="Y359">
            <v>19</v>
          </cell>
          <cell r="Z359">
            <v>30</v>
          </cell>
          <cell r="AA359">
            <v>11</v>
          </cell>
          <cell r="AB359">
            <v>3</v>
          </cell>
          <cell r="AC359">
            <v>30</v>
          </cell>
        </row>
        <row r="360">
          <cell r="V360">
            <v>442</v>
          </cell>
          <cell r="Y360">
            <v>38</v>
          </cell>
          <cell r="Z360">
            <v>52</v>
          </cell>
          <cell r="AA360">
            <v>21</v>
          </cell>
          <cell r="AB360">
            <v>0</v>
          </cell>
          <cell r="AC360">
            <v>30</v>
          </cell>
        </row>
        <row r="361">
          <cell r="V361">
            <v>442</v>
          </cell>
          <cell r="Y361">
            <v>49</v>
          </cell>
          <cell r="Z361">
            <v>66</v>
          </cell>
          <cell r="AA361">
            <v>23</v>
          </cell>
          <cell r="AB361">
            <v>0</v>
          </cell>
          <cell r="AC361">
            <v>30</v>
          </cell>
        </row>
        <row r="362">
          <cell r="V362">
            <v>442</v>
          </cell>
          <cell r="Y362">
            <v>41</v>
          </cell>
          <cell r="Z362">
            <v>80</v>
          </cell>
          <cell r="AA362">
            <v>30</v>
          </cell>
          <cell r="AB362">
            <v>2</v>
          </cell>
          <cell r="AC362">
            <v>33</v>
          </cell>
        </row>
        <row r="363">
          <cell r="V363">
            <v>442</v>
          </cell>
          <cell r="Y363">
            <v>50</v>
          </cell>
          <cell r="Z363">
            <v>89</v>
          </cell>
          <cell r="AA363">
            <v>36</v>
          </cell>
          <cell r="AB363">
            <v>5</v>
          </cell>
          <cell r="AC363">
            <v>42</v>
          </cell>
        </row>
        <row r="364">
          <cell r="V364">
            <v>442</v>
          </cell>
          <cell r="Y364">
            <v>59</v>
          </cell>
          <cell r="Z364">
            <v>91</v>
          </cell>
          <cell r="AA364">
            <v>56</v>
          </cell>
          <cell r="AB364">
            <v>7</v>
          </cell>
          <cell r="AC364">
            <v>44</v>
          </cell>
        </row>
        <row r="365">
          <cell r="V365">
            <v>442</v>
          </cell>
          <cell r="Y365">
            <v>58</v>
          </cell>
          <cell r="Z365">
            <v>95</v>
          </cell>
          <cell r="AA365">
            <v>55</v>
          </cell>
          <cell r="AB365">
            <v>7</v>
          </cell>
          <cell r="AC365">
            <v>50</v>
          </cell>
        </row>
        <row r="366">
          <cell r="V366">
            <v>442</v>
          </cell>
          <cell r="Y366">
            <v>65</v>
          </cell>
          <cell r="Z366">
            <v>105</v>
          </cell>
          <cell r="AA366">
            <v>57</v>
          </cell>
          <cell r="AB366">
            <v>7</v>
          </cell>
          <cell r="AC366">
            <v>56</v>
          </cell>
        </row>
        <row r="367">
          <cell r="V367">
            <v>442</v>
          </cell>
          <cell r="Y367">
            <v>86</v>
          </cell>
          <cell r="Z367">
            <v>117</v>
          </cell>
          <cell r="AA367">
            <v>53</v>
          </cell>
          <cell r="AB367">
            <v>13</v>
          </cell>
          <cell r="AC367">
            <v>67</v>
          </cell>
        </row>
        <row r="368">
          <cell r="V368">
            <v>442</v>
          </cell>
          <cell r="Y368">
            <v>102</v>
          </cell>
          <cell r="Z368">
            <v>126</v>
          </cell>
          <cell r="AA368">
            <v>36</v>
          </cell>
          <cell r="AB368">
            <v>0</v>
          </cell>
          <cell r="AC368">
            <v>65</v>
          </cell>
        </row>
      </sheetData>
      <sheetData sheetId="4"/>
      <sheetData sheetId="5">
        <row r="4">
          <cell r="B4">
            <v>440</v>
          </cell>
          <cell r="E4">
            <v>74.125548913043502</v>
          </cell>
          <cell r="F4">
            <v>97.1663447251115</v>
          </cell>
          <cell r="G4">
            <v>42.896250000000002</v>
          </cell>
        </row>
        <row r="5">
          <cell r="B5">
            <v>440</v>
          </cell>
          <cell r="E5">
            <v>24.3700434782609</v>
          </cell>
          <cell r="F5">
            <v>33.710772659732498</v>
          </cell>
          <cell r="G5">
            <v>12.51140625</v>
          </cell>
        </row>
        <row r="6">
          <cell r="B6">
            <v>440</v>
          </cell>
          <cell r="E6">
            <v>8.1233478260869596</v>
          </cell>
          <cell r="F6">
            <v>9.9149331352154508</v>
          </cell>
          <cell r="G6">
            <v>5.3620312500000002</v>
          </cell>
        </row>
        <row r="7">
          <cell r="B7">
            <v>440</v>
          </cell>
          <cell r="E7">
            <v>7.1079293478260901</v>
          </cell>
          <cell r="F7">
            <v>7.9319465081723601</v>
          </cell>
          <cell r="G7">
            <v>3.5746875</v>
          </cell>
        </row>
        <row r="8">
          <cell r="B8">
            <v>440</v>
          </cell>
          <cell r="E8">
            <v>7.1079293478260901</v>
          </cell>
          <cell r="F8">
            <v>9.9149331352154508</v>
          </cell>
          <cell r="G8">
            <v>3.5746875</v>
          </cell>
        </row>
        <row r="9">
          <cell r="B9">
            <v>440</v>
          </cell>
          <cell r="E9">
            <v>6.0925108695652197</v>
          </cell>
          <cell r="F9">
            <v>8.9234398216939095</v>
          </cell>
          <cell r="G9">
            <v>3.5746875</v>
          </cell>
        </row>
        <row r="10">
          <cell r="B10">
            <v>440</v>
          </cell>
          <cell r="E10">
            <v>7.1079293478260901</v>
          </cell>
          <cell r="F10">
            <v>13.8809063893016</v>
          </cell>
          <cell r="G10">
            <v>3.5746875</v>
          </cell>
        </row>
        <row r="11">
          <cell r="B11">
            <v>440</v>
          </cell>
          <cell r="E11">
            <v>10.1541847826087</v>
          </cell>
          <cell r="F11">
            <v>19.829866270430902</v>
          </cell>
          <cell r="G11">
            <v>3.5746875</v>
          </cell>
        </row>
        <row r="12">
          <cell r="B12">
            <v>440</v>
          </cell>
          <cell r="E12">
            <v>9.1387663043478309</v>
          </cell>
          <cell r="F12">
            <v>8.9234398216939095</v>
          </cell>
          <cell r="G12">
            <v>1.78734375</v>
          </cell>
        </row>
        <row r="13">
          <cell r="B13">
            <v>440</v>
          </cell>
          <cell r="E13">
            <v>9.1387663043478309</v>
          </cell>
          <cell r="F13">
            <v>5.9489598811292703</v>
          </cell>
          <cell r="G13">
            <v>1.78734375</v>
          </cell>
        </row>
        <row r="14">
          <cell r="B14">
            <v>440</v>
          </cell>
          <cell r="E14">
            <v>15.231277173913</v>
          </cell>
          <cell r="F14">
            <v>8.9234398216939095</v>
          </cell>
          <cell r="G14">
            <v>1.78734375</v>
          </cell>
        </row>
        <row r="15">
          <cell r="B15">
            <v>440</v>
          </cell>
          <cell r="E15">
            <v>9.1387663043478309</v>
          </cell>
          <cell r="F15">
            <v>9.9149331352154508</v>
          </cell>
          <cell r="G15">
            <v>1.78734375</v>
          </cell>
        </row>
        <row r="16">
          <cell r="B16">
            <v>440</v>
          </cell>
          <cell r="E16">
            <v>8.1233478260869596</v>
          </cell>
          <cell r="F16">
            <v>12.8894130757801</v>
          </cell>
          <cell r="G16">
            <v>3.5746875</v>
          </cell>
        </row>
        <row r="17">
          <cell r="B17">
            <v>440</v>
          </cell>
          <cell r="E17">
            <v>21.323788043478299</v>
          </cell>
          <cell r="F17">
            <v>47.591679049034198</v>
          </cell>
          <cell r="G17">
            <v>8.9367187500000007</v>
          </cell>
        </row>
        <row r="18">
          <cell r="B18">
            <v>440</v>
          </cell>
          <cell r="E18">
            <v>23.354624999999999</v>
          </cell>
          <cell r="F18">
            <v>61.472585438335798</v>
          </cell>
          <cell r="G18">
            <v>8.9367187500000007</v>
          </cell>
        </row>
        <row r="19">
          <cell r="B19">
            <v>440</v>
          </cell>
          <cell r="E19">
            <v>20.308369565217401</v>
          </cell>
          <cell r="F19">
            <v>51.557652303120399</v>
          </cell>
          <cell r="G19">
            <v>10.7240625</v>
          </cell>
        </row>
        <row r="20">
          <cell r="B20">
            <v>440</v>
          </cell>
          <cell r="E20">
            <v>9.1387663043478309</v>
          </cell>
          <cell r="F20">
            <v>14.8723997028232</v>
          </cell>
          <cell r="G20">
            <v>5.3620312500000002</v>
          </cell>
        </row>
        <row r="21">
          <cell r="B21">
            <v>440</v>
          </cell>
          <cell r="E21">
            <v>10.1541847826087</v>
          </cell>
          <cell r="F21">
            <v>7.9319465081723601</v>
          </cell>
          <cell r="G21">
            <v>5.3620312500000002</v>
          </cell>
        </row>
        <row r="22">
          <cell r="B22">
            <v>440</v>
          </cell>
          <cell r="E22">
            <v>10.1541847826087</v>
          </cell>
          <cell r="F22">
            <v>6.9404531946508197</v>
          </cell>
          <cell r="G22">
            <v>7.149375</v>
          </cell>
        </row>
        <row r="23">
          <cell r="B23">
            <v>440</v>
          </cell>
          <cell r="E23">
            <v>12.1850217391304</v>
          </cell>
          <cell r="F23">
            <v>11.8979197622585</v>
          </cell>
          <cell r="G23">
            <v>7.149375</v>
          </cell>
        </row>
        <row r="24">
          <cell r="B24">
            <v>440</v>
          </cell>
          <cell r="E24">
            <v>16.246695652173901</v>
          </cell>
          <cell r="F24">
            <v>27.7618127786033</v>
          </cell>
          <cell r="G24">
            <v>5.3620312500000002</v>
          </cell>
        </row>
        <row r="25">
          <cell r="B25">
            <v>440</v>
          </cell>
          <cell r="E25">
            <v>16.246695652173901</v>
          </cell>
          <cell r="F25">
            <v>37.676745913818699</v>
          </cell>
          <cell r="G25">
            <v>5.3620312500000002</v>
          </cell>
        </row>
        <row r="26">
          <cell r="B26">
            <v>440</v>
          </cell>
          <cell r="E26">
            <v>12.1850217391304</v>
          </cell>
          <cell r="F26">
            <v>15.863893016344701</v>
          </cell>
          <cell r="G26">
            <v>5.3620312500000002</v>
          </cell>
        </row>
        <row r="27">
          <cell r="B27">
            <v>440</v>
          </cell>
          <cell r="E27">
            <v>10.1541847826087</v>
          </cell>
          <cell r="F27">
            <v>9.9149331352154508</v>
          </cell>
          <cell r="G27">
            <v>5.3620312500000002</v>
          </cell>
        </row>
        <row r="28">
          <cell r="B28">
            <v>440</v>
          </cell>
          <cell r="E28">
            <v>9.1387663043478309</v>
          </cell>
          <cell r="F28">
            <v>7.9319465081723601</v>
          </cell>
          <cell r="G28">
            <v>5.3620312500000002</v>
          </cell>
        </row>
        <row r="29">
          <cell r="B29">
            <v>440</v>
          </cell>
          <cell r="E29">
            <v>13.2004402173913</v>
          </cell>
          <cell r="F29">
            <v>7.9319465081723601</v>
          </cell>
          <cell r="G29">
            <v>5.3620312500000002</v>
          </cell>
        </row>
        <row r="30">
          <cell r="B30">
            <v>440</v>
          </cell>
          <cell r="E30">
            <v>15.231277173913</v>
          </cell>
          <cell r="F30">
            <v>14.8723997028232</v>
          </cell>
          <cell r="G30">
            <v>5.3620312500000002</v>
          </cell>
        </row>
        <row r="31">
          <cell r="B31">
            <v>440</v>
          </cell>
          <cell r="E31">
            <v>22.339206521739101</v>
          </cell>
          <cell r="F31">
            <v>32.719279346211003</v>
          </cell>
          <cell r="G31">
            <v>5.3620312500000002</v>
          </cell>
        </row>
        <row r="32">
          <cell r="B32">
            <v>440</v>
          </cell>
          <cell r="E32">
            <v>26.4008804347826</v>
          </cell>
          <cell r="F32">
            <v>37.676745913818699</v>
          </cell>
          <cell r="G32">
            <v>5.3620312500000002</v>
          </cell>
        </row>
        <row r="33">
          <cell r="B33">
            <v>440</v>
          </cell>
          <cell r="E33">
            <v>15.231277173913</v>
          </cell>
          <cell r="F33">
            <v>15.863893016344701</v>
          </cell>
          <cell r="G33">
            <v>5.3620312500000002</v>
          </cell>
        </row>
        <row r="34">
          <cell r="B34">
            <v>440</v>
          </cell>
          <cell r="E34">
            <v>9.1387663043478309</v>
          </cell>
          <cell r="F34">
            <v>8.9234398216939095</v>
          </cell>
          <cell r="G34">
            <v>3.5746875</v>
          </cell>
        </row>
        <row r="35">
          <cell r="B35">
            <v>440</v>
          </cell>
          <cell r="E35">
            <v>4.7329545454545503</v>
          </cell>
          <cell r="F35">
            <v>4.9000000000000004</v>
          </cell>
          <cell r="G35">
            <v>6.0265273311897101</v>
          </cell>
        </row>
        <row r="36">
          <cell r="B36">
            <v>440</v>
          </cell>
          <cell r="E36">
            <v>7.5727272727272696</v>
          </cell>
          <cell r="F36">
            <v>7.35</v>
          </cell>
          <cell r="G36">
            <v>6.0265273311897101</v>
          </cell>
        </row>
        <row r="37">
          <cell r="B37">
            <v>440</v>
          </cell>
          <cell r="E37">
            <v>13.2522727272727</v>
          </cell>
          <cell r="F37">
            <v>15.925000000000001</v>
          </cell>
          <cell r="G37">
            <v>7.2318327974276597</v>
          </cell>
        </row>
        <row r="38">
          <cell r="B38">
            <v>440</v>
          </cell>
          <cell r="E38">
            <v>29.344318181818199</v>
          </cell>
          <cell r="F38">
            <v>49</v>
          </cell>
          <cell r="G38">
            <v>6.0265273311897101</v>
          </cell>
        </row>
        <row r="39">
          <cell r="B39">
            <v>440</v>
          </cell>
          <cell r="E39">
            <v>36.917045454545502</v>
          </cell>
          <cell r="F39">
            <v>55.125</v>
          </cell>
          <cell r="G39">
            <v>7.2318327974276597</v>
          </cell>
        </row>
        <row r="40">
          <cell r="B40">
            <v>440</v>
          </cell>
          <cell r="E40">
            <v>22.718181818181801</v>
          </cell>
          <cell r="F40">
            <v>30.625</v>
          </cell>
          <cell r="G40">
            <v>8.4371382636656005</v>
          </cell>
        </row>
        <row r="41">
          <cell r="B41">
            <v>440</v>
          </cell>
          <cell r="E41">
            <v>9.4659090909090899</v>
          </cell>
          <cell r="F41">
            <v>18.375</v>
          </cell>
          <cell r="G41">
            <v>9.6424437299035404</v>
          </cell>
        </row>
        <row r="42">
          <cell r="B42">
            <v>440</v>
          </cell>
          <cell r="E42">
            <v>16.092045454545499</v>
          </cell>
          <cell r="F42">
            <v>12.25</v>
          </cell>
          <cell r="G42">
            <v>9.6424437299035404</v>
          </cell>
        </row>
        <row r="43">
          <cell r="B43">
            <v>440</v>
          </cell>
          <cell r="E43">
            <v>15.1454545454545</v>
          </cell>
          <cell r="F43">
            <v>9.8000000000000007</v>
          </cell>
          <cell r="G43">
            <v>9.6424437299035404</v>
          </cell>
        </row>
        <row r="44">
          <cell r="B44">
            <v>440</v>
          </cell>
          <cell r="E44">
            <v>15.1454545454545</v>
          </cell>
          <cell r="F44">
            <v>20.824999999999999</v>
          </cell>
          <cell r="G44">
            <v>9.6424437299035404</v>
          </cell>
        </row>
        <row r="45">
          <cell r="B45">
            <v>440</v>
          </cell>
          <cell r="E45">
            <v>32.184090909090898</v>
          </cell>
          <cell r="F45">
            <v>53.9</v>
          </cell>
          <cell r="G45">
            <v>12.053054662379401</v>
          </cell>
        </row>
        <row r="46">
          <cell r="B46">
            <v>440</v>
          </cell>
          <cell r="E46">
            <v>37.863636363636402</v>
          </cell>
          <cell r="F46">
            <v>67.375</v>
          </cell>
          <cell r="G46">
            <v>12.053054662379401</v>
          </cell>
        </row>
        <row r="47">
          <cell r="B47">
            <v>440</v>
          </cell>
          <cell r="E47">
            <v>29.344318181818199</v>
          </cell>
          <cell r="F47">
            <v>47.774999999999999</v>
          </cell>
          <cell r="G47">
            <v>9.6424437299035404</v>
          </cell>
        </row>
        <row r="48">
          <cell r="B48">
            <v>440</v>
          </cell>
          <cell r="E48">
            <v>21.7715909090909</v>
          </cell>
          <cell r="F48">
            <v>31.85</v>
          </cell>
          <cell r="G48">
            <v>28.9273311897106</v>
          </cell>
        </row>
        <row r="49">
          <cell r="B49">
            <v>440</v>
          </cell>
          <cell r="E49">
            <v>16.092045454545499</v>
          </cell>
          <cell r="F49">
            <v>29.4</v>
          </cell>
          <cell r="G49">
            <v>28.9273311897106</v>
          </cell>
        </row>
        <row r="50">
          <cell r="B50">
            <v>440</v>
          </cell>
          <cell r="E50">
            <v>14.198863636363599</v>
          </cell>
          <cell r="F50">
            <v>23.274999999999999</v>
          </cell>
          <cell r="G50">
            <v>27.722025723472701</v>
          </cell>
        </row>
        <row r="51">
          <cell r="B51">
            <v>440</v>
          </cell>
          <cell r="E51">
            <v>23.664772727272702</v>
          </cell>
          <cell r="F51">
            <v>31.85</v>
          </cell>
          <cell r="G51">
            <v>4.8212218649517702</v>
          </cell>
        </row>
        <row r="52">
          <cell r="B52">
            <v>440</v>
          </cell>
          <cell r="E52">
            <v>103.178409090909</v>
          </cell>
          <cell r="F52">
            <v>98</v>
          </cell>
          <cell r="G52">
            <v>15.6689710610933</v>
          </cell>
        </row>
        <row r="53">
          <cell r="B53">
            <v>440</v>
          </cell>
          <cell r="E53">
            <v>124.95</v>
          </cell>
          <cell r="F53">
            <v>138.42500000000001</v>
          </cell>
          <cell r="G53">
            <v>25.3114147909968</v>
          </cell>
        </row>
        <row r="54">
          <cell r="B54">
            <v>440</v>
          </cell>
          <cell r="E54">
            <v>70.994318181818201</v>
          </cell>
          <cell r="F54">
            <v>105.35</v>
          </cell>
          <cell r="G54">
            <v>16.874276527331201</v>
          </cell>
        </row>
        <row r="55">
          <cell r="B55">
            <v>440</v>
          </cell>
          <cell r="E55">
            <v>17.9852272727273</v>
          </cell>
          <cell r="F55">
            <v>37.975000000000001</v>
          </cell>
          <cell r="G55">
            <v>12.053054662379401</v>
          </cell>
        </row>
        <row r="56">
          <cell r="B56">
            <v>440</v>
          </cell>
          <cell r="E56">
            <v>13.2522727272727</v>
          </cell>
          <cell r="F56">
            <v>26.95</v>
          </cell>
          <cell r="G56">
            <v>12.053054662379401</v>
          </cell>
        </row>
        <row r="57">
          <cell r="B57">
            <v>440</v>
          </cell>
          <cell r="E57">
            <v>16.092045454545499</v>
          </cell>
          <cell r="F57">
            <v>26.95</v>
          </cell>
          <cell r="G57">
            <v>9.6424437299035404</v>
          </cell>
        </row>
        <row r="58">
          <cell r="B58">
            <v>440</v>
          </cell>
          <cell r="E58">
            <v>25.5579545454545</v>
          </cell>
          <cell r="F58">
            <v>50.225000000000001</v>
          </cell>
          <cell r="G58">
            <v>12.053054662379401</v>
          </cell>
        </row>
        <row r="59">
          <cell r="B59">
            <v>440</v>
          </cell>
          <cell r="E59">
            <v>44.489772727272701</v>
          </cell>
          <cell r="F59">
            <v>98</v>
          </cell>
          <cell r="G59">
            <v>21.695498392283</v>
          </cell>
        </row>
        <row r="60">
          <cell r="B60">
            <v>440</v>
          </cell>
          <cell r="E60">
            <v>62.475000000000001</v>
          </cell>
          <cell r="F60">
            <v>98</v>
          </cell>
          <cell r="G60">
            <v>27.722025723472701</v>
          </cell>
        </row>
        <row r="61">
          <cell r="B61">
            <v>440</v>
          </cell>
          <cell r="E61">
            <v>29.344318181818199</v>
          </cell>
          <cell r="F61">
            <v>42.875</v>
          </cell>
          <cell r="G61">
            <v>13.258360128617401</v>
          </cell>
        </row>
        <row r="62">
          <cell r="B62">
            <v>440</v>
          </cell>
          <cell r="E62">
            <v>20.824999999999999</v>
          </cell>
          <cell r="F62">
            <v>17.149999999999999</v>
          </cell>
          <cell r="G62">
            <v>4.8212218649517702</v>
          </cell>
        </row>
        <row r="63">
          <cell r="B63">
            <v>440</v>
          </cell>
          <cell r="E63">
            <v>23.819636730575201</v>
          </cell>
          <cell r="F63">
            <v>15.256296572280201</v>
          </cell>
          <cell r="G63">
            <v>5.2417305699481904</v>
          </cell>
        </row>
        <row r="64">
          <cell r="B64">
            <v>440</v>
          </cell>
          <cell r="E64">
            <v>23.819636730575201</v>
          </cell>
          <cell r="F64">
            <v>17.9485842026826</v>
          </cell>
          <cell r="G64">
            <v>7.8625958549222803</v>
          </cell>
        </row>
        <row r="65">
          <cell r="B65">
            <v>440</v>
          </cell>
          <cell r="E65">
            <v>22.330909434914201</v>
          </cell>
          <cell r="F65">
            <v>39.486885245901597</v>
          </cell>
          <cell r="G65">
            <v>14.414759067357499</v>
          </cell>
        </row>
        <row r="66">
          <cell r="B66">
            <v>440</v>
          </cell>
          <cell r="E66">
            <v>53.594182643794198</v>
          </cell>
          <cell r="F66">
            <v>109.486363636364</v>
          </cell>
          <cell r="G66">
            <v>27.519085492228001</v>
          </cell>
        </row>
        <row r="67">
          <cell r="B67">
            <v>440</v>
          </cell>
          <cell r="E67">
            <v>92.301092330978804</v>
          </cell>
          <cell r="F67">
            <v>174.99869597615501</v>
          </cell>
          <cell r="G67">
            <v>34.071248704663198</v>
          </cell>
        </row>
        <row r="68">
          <cell r="B68">
            <v>440</v>
          </cell>
          <cell r="E68">
            <v>98.256001513622607</v>
          </cell>
          <cell r="F68">
            <v>188.460134128167</v>
          </cell>
          <cell r="G68">
            <v>24.8982202072539</v>
          </cell>
        </row>
        <row r="69">
          <cell r="B69">
            <v>440</v>
          </cell>
          <cell r="E69">
            <v>99.7447288092836</v>
          </cell>
          <cell r="F69">
            <v>182.178129657228</v>
          </cell>
          <cell r="G69">
            <v>20.966922279792801</v>
          </cell>
        </row>
        <row r="70">
          <cell r="B70">
            <v>440</v>
          </cell>
          <cell r="E70">
            <v>89.323637739656903</v>
          </cell>
          <cell r="F70">
            <v>160.63982861400899</v>
          </cell>
          <cell r="G70">
            <v>7.8625958549222803</v>
          </cell>
        </row>
        <row r="71">
          <cell r="B71">
            <v>440</v>
          </cell>
          <cell r="E71">
            <v>84.857455852674093</v>
          </cell>
          <cell r="F71">
            <v>146.280961251863</v>
          </cell>
          <cell r="G71">
            <v>14.414759067357499</v>
          </cell>
        </row>
        <row r="72">
          <cell r="B72">
            <v>440</v>
          </cell>
          <cell r="E72">
            <v>104.210910696266</v>
          </cell>
          <cell r="F72">
            <v>147.178390461997</v>
          </cell>
          <cell r="G72">
            <v>24.8982202072539</v>
          </cell>
        </row>
        <row r="73">
          <cell r="B73">
            <v>440</v>
          </cell>
          <cell r="E73">
            <v>138.45163849646801</v>
          </cell>
          <cell r="F73">
            <v>172.306408345753</v>
          </cell>
          <cell r="G73">
            <v>43.244277202072503</v>
          </cell>
        </row>
        <row r="74">
          <cell r="B74">
            <v>440</v>
          </cell>
          <cell r="E74">
            <v>172.69236629667</v>
          </cell>
          <cell r="F74">
            <v>192.049850968703</v>
          </cell>
          <cell r="G74">
            <v>53.727738341968902</v>
          </cell>
        </row>
        <row r="75">
          <cell r="B75">
            <v>440</v>
          </cell>
          <cell r="E75">
            <v>169.71491170534799</v>
          </cell>
          <cell r="F75">
            <v>194.742138599106</v>
          </cell>
          <cell r="G75">
            <v>52.417305699481901</v>
          </cell>
        </row>
        <row r="76">
          <cell r="B76">
            <v>440</v>
          </cell>
          <cell r="E76">
            <v>157.80509334006101</v>
          </cell>
          <cell r="F76">
            <v>205.51128912071499</v>
          </cell>
          <cell r="G76">
            <v>57.659036269430104</v>
          </cell>
        </row>
        <row r="77">
          <cell r="B77">
            <v>440</v>
          </cell>
          <cell r="E77">
            <v>148.87272956609499</v>
          </cell>
          <cell r="F77">
            <v>192.94728017883801</v>
          </cell>
          <cell r="G77">
            <v>48.486007772020699</v>
          </cell>
        </row>
        <row r="78">
          <cell r="B78">
            <v>440</v>
          </cell>
          <cell r="E78">
            <v>141.42909308778999</v>
          </cell>
          <cell r="F78">
            <v>183.97298807749601</v>
          </cell>
          <cell r="G78">
            <v>49.796440414507799</v>
          </cell>
        </row>
        <row r="79">
          <cell r="B79">
            <v>440</v>
          </cell>
          <cell r="E79">
            <v>144.40654767911201</v>
          </cell>
          <cell r="F79">
            <v>179.48584202682599</v>
          </cell>
          <cell r="G79">
            <v>56.348603626943003</v>
          </cell>
        </row>
        <row r="80">
          <cell r="B80">
            <v>440</v>
          </cell>
          <cell r="E80">
            <v>156.31636604440001</v>
          </cell>
          <cell r="F80">
            <v>197.43442622950801</v>
          </cell>
          <cell r="G80">
            <v>66.832064766839395</v>
          </cell>
        </row>
        <row r="81">
          <cell r="B81">
            <v>440</v>
          </cell>
          <cell r="E81">
            <v>168.22618440968699</v>
          </cell>
          <cell r="F81">
            <v>187.56270491803301</v>
          </cell>
          <cell r="G81">
            <v>65.521632124352394</v>
          </cell>
        </row>
        <row r="82">
          <cell r="B82">
            <v>440</v>
          </cell>
          <cell r="E82">
            <v>147.384002270434</v>
          </cell>
          <cell r="F82">
            <v>148.97324888226501</v>
          </cell>
          <cell r="G82">
            <v>58.969468911917097</v>
          </cell>
        </row>
        <row r="83">
          <cell r="B83">
            <v>440</v>
          </cell>
          <cell r="E83">
            <v>116.120729061554</v>
          </cell>
          <cell r="F83">
            <v>134.614381520119</v>
          </cell>
          <cell r="G83">
            <v>44.554709844559603</v>
          </cell>
        </row>
        <row r="84">
          <cell r="B84">
            <v>440</v>
          </cell>
          <cell r="E84">
            <v>96.767274217961699</v>
          </cell>
          <cell r="F84">
            <v>134.614381520119</v>
          </cell>
          <cell r="G84">
            <v>49.796440414507799</v>
          </cell>
        </row>
        <row r="85">
          <cell r="B85">
            <v>440</v>
          </cell>
          <cell r="E85">
            <v>65.504001009081705</v>
          </cell>
          <cell r="F85">
            <v>130.127235469449</v>
          </cell>
          <cell r="G85">
            <v>41.933844559585502</v>
          </cell>
        </row>
        <row r="86">
          <cell r="B86">
            <v>440</v>
          </cell>
          <cell r="E86">
            <v>71.458910191725494</v>
          </cell>
          <cell r="F86">
            <v>141.79381520119199</v>
          </cell>
          <cell r="G86">
            <v>61.590334196891199</v>
          </cell>
        </row>
        <row r="87">
          <cell r="B87">
            <v>440</v>
          </cell>
          <cell r="E87">
            <v>93.789819626639797</v>
          </cell>
          <cell r="F87">
            <v>155.25525335320401</v>
          </cell>
          <cell r="G87">
            <v>103.524178756477</v>
          </cell>
        </row>
        <row r="88">
          <cell r="B88">
            <v>440</v>
          </cell>
          <cell r="E88">
            <v>92.301092330978804</v>
          </cell>
          <cell r="F88">
            <v>141.79381520119199</v>
          </cell>
          <cell r="G88">
            <v>108.765909326425</v>
          </cell>
        </row>
        <row r="89">
          <cell r="B89">
            <v>440</v>
          </cell>
          <cell r="E89">
            <v>55.082909939455099</v>
          </cell>
          <cell r="F89">
            <v>103.204359165425</v>
          </cell>
          <cell r="G89">
            <v>39.312979274611401</v>
          </cell>
        </row>
        <row r="90">
          <cell r="B90">
            <v>440</v>
          </cell>
          <cell r="E90">
            <v>31.263273208879902</v>
          </cell>
          <cell r="F90">
            <v>65.512332339791399</v>
          </cell>
          <cell r="G90">
            <v>17.035624352331599</v>
          </cell>
        </row>
        <row r="91">
          <cell r="B91">
            <v>440</v>
          </cell>
          <cell r="E91">
            <v>28.285818617558</v>
          </cell>
          <cell r="F91">
            <v>55.640611028316002</v>
          </cell>
          <cell r="G91">
            <v>17.035624352331599</v>
          </cell>
        </row>
        <row r="92">
          <cell r="B92">
            <v>440</v>
          </cell>
          <cell r="E92">
            <v>31.263273208879902</v>
          </cell>
          <cell r="F92">
            <v>52.050894187779399</v>
          </cell>
          <cell r="G92">
            <v>15.7251917098446</v>
          </cell>
        </row>
        <row r="93">
          <cell r="B93">
            <v>440</v>
          </cell>
          <cell r="E93">
            <v>31.263273208879902</v>
          </cell>
          <cell r="F93">
            <v>63.717473919523101</v>
          </cell>
          <cell r="G93">
            <v>30.139950777202099</v>
          </cell>
        </row>
        <row r="94">
          <cell r="B94">
            <v>440</v>
          </cell>
          <cell r="E94">
            <v>71.639240506329102</v>
          </cell>
          <cell r="F94">
            <v>150.66556215722099</v>
          </cell>
          <cell r="G94">
            <v>48.072461790393</v>
          </cell>
        </row>
        <row r="95">
          <cell r="B95">
            <v>440</v>
          </cell>
          <cell r="E95">
            <v>80.594145569620295</v>
          </cell>
          <cell r="F95">
            <v>162.76279707495399</v>
          </cell>
          <cell r="G95">
            <v>50.436681222707399</v>
          </cell>
        </row>
        <row r="96">
          <cell r="B96">
            <v>440</v>
          </cell>
          <cell r="E96">
            <v>44.774525316455701</v>
          </cell>
          <cell r="F96">
            <v>123.171846435101</v>
          </cell>
          <cell r="G96">
            <v>23.6421943231441</v>
          </cell>
        </row>
        <row r="97">
          <cell r="B97">
            <v>440</v>
          </cell>
          <cell r="E97">
            <v>20.468354430379701</v>
          </cell>
          <cell r="F97">
            <v>80.2816499085923</v>
          </cell>
          <cell r="G97">
            <v>11.8210971615721</v>
          </cell>
        </row>
        <row r="98">
          <cell r="B98">
            <v>440</v>
          </cell>
          <cell r="E98">
            <v>23.026898734177198</v>
          </cell>
          <cell r="F98">
            <v>73.683158135283406</v>
          </cell>
          <cell r="G98">
            <v>10.2449508733624</v>
          </cell>
        </row>
        <row r="99">
          <cell r="B99">
            <v>440</v>
          </cell>
          <cell r="E99">
            <v>23.026898734177198</v>
          </cell>
          <cell r="F99">
            <v>75.882655393053</v>
          </cell>
          <cell r="G99">
            <v>17.337609170305701</v>
          </cell>
        </row>
        <row r="100">
          <cell r="B100">
            <v>440</v>
          </cell>
          <cell r="E100">
            <v>33.261075949367097</v>
          </cell>
          <cell r="F100">
            <v>109.974862888483</v>
          </cell>
          <cell r="G100">
            <v>38.615584061135401</v>
          </cell>
        </row>
        <row r="101">
          <cell r="B101">
            <v>440</v>
          </cell>
          <cell r="E101">
            <v>63.963607594936697</v>
          </cell>
          <cell r="F101">
            <v>164.96229433272401</v>
          </cell>
          <cell r="G101">
            <v>54.377046943231399</v>
          </cell>
        </row>
        <row r="102">
          <cell r="B102">
            <v>440</v>
          </cell>
          <cell r="E102">
            <v>90.828322784810098</v>
          </cell>
          <cell r="F102">
            <v>180.35877513711199</v>
          </cell>
          <cell r="G102">
            <v>56.741266375545898</v>
          </cell>
        </row>
        <row r="103">
          <cell r="B103">
            <v>440</v>
          </cell>
          <cell r="E103">
            <v>95.945411392405106</v>
          </cell>
          <cell r="F103">
            <v>130.870086837294</v>
          </cell>
          <cell r="G103">
            <v>33.887145196506602</v>
          </cell>
        </row>
        <row r="104">
          <cell r="B104">
            <v>440</v>
          </cell>
          <cell r="E104">
            <v>63.963607594936697</v>
          </cell>
          <cell r="F104">
            <v>93.4786334552103</v>
          </cell>
          <cell r="G104">
            <v>33.887145196506602</v>
          </cell>
        </row>
        <row r="105">
          <cell r="B105">
            <v>440</v>
          </cell>
          <cell r="E105">
            <v>63.963607594936697</v>
          </cell>
          <cell r="F105">
            <v>87.979890310786104</v>
          </cell>
          <cell r="G105">
            <v>31.522925764192099</v>
          </cell>
        </row>
        <row r="106">
          <cell r="B106">
            <v>440</v>
          </cell>
          <cell r="E106">
            <v>71.639240506329102</v>
          </cell>
          <cell r="F106">
            <v>89.0796389396709</v>
          </cell>
          <cell r="G106">
            <v>33.887145196506602</v>
          </cell>
        </row>
        <row r="107">
          <cell r="B107">
            <v>440</v>
          </cell>
          <cell r="E107">
            <v>165.026107594937</v>
          </cell>
          <cell r="F107">
            <v>133.06958409506399</v>
          </cell>
          <cell r="G107">
            <v>38.615584061135401</v>
          </cell>
        </row>
        <row r="108">
          <cell r="B108">
            <v>440</v>
          </cell>
          <cell r="E108">
            <v>202.125</v>
          </cell>
          <cell r="F108">
            <v>177.05952925045699</v>
          </cell>
          <cell r="G108">
            <v>47.2843886462882</v>
          </cell>
        </row>
        <row r="109">
          <cell r="B109">
            <v>440</v>
          </cell>
          <cell r="E109">
            <v>208.521360759494</v>
          </cell>
          <cell r="F109">
            <v>174.860031992687</v>
          </cell>
          <cell r="G109">
            <v>47.2843886462882</v>
          </cell>
        </row>
        <row r="110">
          <cell r="B110">
            <v>440</v>
          </cell>
          <cell r="E110">
            <v>158.629746835443</v>
          </cell>
          <cell r="F110">
            <v>130.870086837294</v>
          </cell>
          <cell r="G110">
            <v>50.436681222707399</v>
          </cell>
        </row>
        <row r="111">
          <cell r="B111">
            <v>440</v>
          </cell>
          <cell r="E111">
            <v>76.756329113924096</v>
          </cell>
          <cell r="F111">
            <v>76.982404021937896</v>
          </cell>
          <cell r="G111">
            <v>37.039437772925801</v>
          </cell>
        </row>
        <row r="112">
          <cell r="B112">
            <v>440</v>
          </cell>
          <cell r="E112">
            <v>79.3148734177215</v>
          </cell>
          <cell r="F112">
            <v>70.383912248628903</v>
          </cell>
          <cell r="G112">
            <v>38.615584061135401</v>
          </cell>
        </row>
        <row r="113">
          <cell r="B113">
            <v>440</v>
          </cell>
          <cell r="E113">
            <v>74.197784810126606</v>
          </cell>
          <cell r="F113">
            <v>74.782906764168203</v>
          </cell>
          <cell r="G113">
            <v>38.615584061135401</v>
          </cell>
        </row>
        <row r="114">
          <cell r="B114">
            <v>440</v>
          </cell>
          <cell r="E114">
            <v>85.711234177215204</v>
          </cell>
          <cell r="F114">
            <v>112.174360146252</v>
          </cell>
          <cell r="G114">
            <v>39.403657205240201</v>
          </cell>
        </row>
        <row r="115">
          <cell r="B115">
            <v>440</v>
          </cell>
          <cell r="E115">
            <v>165.026107594937</v>
          </cell>
          <cell r="F115">
            <v>172.660534734918</v>
          </cell>
          <cell r="G115">
            <v>35.463291484716201</v>
          </cell>
        </row>
        <row r="116">
          <cell r="B116">
            <v>440</v>
          </cell>
          <cell r="E116">
            <v>159.90901898734199</v>
          </cell>
          <cell r="F116">
            <v>181.45852376599601</v>
          </cell>
          <cell r="G116">
            <v>33.099072052401802</v>
          </cell>
        </row>
        <row r="117">
          <cell r="B117">
            <v>440</v>
          </cell>
          <cell r="E117">
            <v>78.035601265822805</v>
          </cell>
          <cell r="F117">
            <v>102.276622486289</v>
          </cell>
          <cell r="G117">
            <v>19.7018286026201</v>
          </cell>
        </row>
        <row r="118">
          <cell r="B118">
            <v>440</v>
          </cell>
          <cell r="E118">
            <v>29.423259493670901</v>
          </cell>
          <cell r="F118">
            <v>47.289191042047499</v>
          </cell>
          <cell r="G118">
            <v>14.973389737991299</v>
          </cell>
        </row>
        <row r="119">
          <cell r="B119">
            <v>440</v>
          </cell>
          <cell r="E119">
            <v>26.864715189873401</v>
          </cell>
          <cell r="F119">
            <v>46.189442413162702</v>
          </cell>
          <cell r="G119">
            <v>22.8541211790393</v>
          </cell>
        </row>
        <row r="120">
          <cell r="B120">
            <v>440</v>
          </cell>
          <cell r="E120">
            <v>31.981803797468402</v>
          </cell>
          <cell r="F120">
            <v>47.289191042047499</v>
          </cell>
          <cell r="G120">
            <v>26.0064137554585</v>
          </cell>
        </row>
        <row r="121">
          <cell r="B121">
            <v>440</v>
          </cell>
          <cell r="E121">
            <v>51.170886075949397</v>
          </cell>
          <cell r="F121">
            <v>104.47611974405901</v>
          </cell>
          <cell r="G121">
            <v>38.615584061135401</v>
          </cell>
        </row>
        <row r="122">
          <cell r="B122">
            <v>440</v>
          </cell>
          <cell r="E122">
            <v>90.828322784810098</v>
          </cell>
          <cell r="F122">
            <v>211.15173674588701</v>
          </cell>
          <cell r="G122">
            <v>55.165120087336298</v>
          </cell>
        </row>
        <row r="123">
          <cell r="B123">
            <v>440</v>
          </cell>
          <cell r="E123">
            <v>95.945411392405106</v>
          </cell>
          <cell r="F123">
            <v>223.24897166362001</v>
          </cell>
          <cell r="G123">
            <v>55.165120087336298</v>
          </cell>
        </row>
        <row r="124">
          <cell r="B124">
            <v>440</v>
          </cell>
          <cell r="E124">
            <v>68.884112759643898</v>
          </cell>
          <cell r="F124">
            <v>128.30268901013201</v>
          </cell>
          <cell r="G124">
            <v>30.201121621621599</v>
          </cell>
        </row>
        <row r="125">
          <cell r="B125">
            <v>440</v>
          </cell>
          <cell r="E125">
            <v>31.4470949554896</v>
          </cell>
          <cell r="F125">
            <v>54.317926734216698</v>
          </cell>
          <cell r="G125">
            <v>12.6649864864865</v>
          </cell>
        </row>
        <row r="126">
          <cell r="B126">
            <v>440</v>
          </cell>
          <cell r="E126">
            <v>20.964729970326399</v>
          </cell>
          <cell r="F126">
            <v>44.016250974278996</v>
          </cell>
          <cell r="G126">
            <v>8.7680675675675701</v>
          </cell>
        </row>
        <row r="127">
          <cell r="B127">
            <v>440</v>
          </cell>
          <cell r="E127">
            <v>19.467249258160201</v>
          </cell>
          <cell r="F127">
            <v>52.444894777864398</v>
          </cell>
          <cell r="G127">
            <v>9.7422972972973003</v>
          </cell>
        </row>
        <row r="128">
          <cell r="B128">
            <v>440</v>
          </cell>
          <cell r="E128">
            <v>32.944575667655798</v>
          </cell>
          <cell r="F128">
            <v>108.635853468433</v>
          </cell>
          <cell r="G128">
            <v>21.4330540540541</v>
          </cell>
        </row>
        <row r="129">
          <cell r="B129">
            <v>440</v>
          </cell>
          <cell r="E129">
            <v>62.8941899109792</v>
          </cell>
          <cell r="F129">
            <v>172.318939984412</v>
          </cell>
          <cell r="G129">
            <v>90.603364864864901</v>
          </cell>
        </row>
        <row r="130">
          <cell r="B130">
            <v>440</v>
          </cell>
          <cell r="E130">
            <v>82.361439169139501</v>
          </cell>
          <cell r="F130">
            <v>172.318939984412</v>
          </cell>
          <cell r="G130">
            <v>92.551824324324301</v>
          </cell>
        </row>
        <row r="131">
          <cell r="B131">
            <v>440</v>
          </cell>
          <cell r="E131">
            <v>64.391670623145401</v>
          </cell>
          <cell r="F131">
            <v>113.318433359314</v>
          </cell>
          <cell r="G131">
            <v>48.7114864864865</v>
          </cell>
        </row>
        <row r="132">
          <cell r="B132">
            <v>440</v>
          </cell>
          <cell r="E132">
            <v>28.452133531157301</v>
          </cell>
          <cell r="F132">
            <v>51.508378799688202</v>
          </cell>
          <cell r="G132">
            <v>8.7680675675675701</v>
          </cell>
        </row>
        <row r="133">
          <cell r="B133">
            <v>440</v>
          </cell>
          <cell r="E133">
            <v>29.949614243323399</v>
          </cell>
          <cell r="F133">
            <v>39.333671083398301</v>
          </cell>
          <cell r="G133">
            <v>7.7938378378378399</v>
          </cell>
        </row>
        <row r="134">
          <cell r="B134">
            <v>440</v>
          </cell>
          <cell r="E134">
            <v>34.442056379821999</v>
          </cell>
          <cell r="F134">
            <v>48.698830865159799</v>
          </cell>
          <cell r="G134">
            <v>13.6392162162162</v>
          </cell>
        </row>
        <row r="135">
          <cell r="B135">
            <v>440</v>
          </cell>
          <cell r="E135">
            <v>71.8790741839763</v>
          </cell>
          <cell r="F135">
            <v>95.524629773967305</v>
          </cell>
          <cell r="G135">
            <v>22.4072837837838</v>
          </cell>
        </row>
        <row r="136">
          <cell r="B136">
            <v>440</v>
          </cell>
          <cell r="E136">
            <v>164.722878338279</v>
          </cell>
          <cell r="F136">
            <v>162.01726422447399</v>
          </cell>
          <cell r="G136">
            <v>37.020729729729702</v>
          </cell>
        </row>
        <row r="137">
          <cell r="B137">
            <v>440</v>
          </cell>
          <cell r="E137">
            <v>188.68256973293799</v>
          </cell>
          <cell r="F137">
            <v>165.76332813717801</v>
          </cell>
          <cell r="G137">
            <v>32.149581081081102</v>
          </cell>
        </row>
        <row r="138">
          <cell r="B138">
            <v>440</v>
          </cell>
          <cell r="E138">
            <v>115.306014836795</v>
          </cell>
          <cell r="F138">
            <v>116.12798129384301</v>
          </cell>
          <cell r="G138">
            <v>20.458824324324301</v>
          </cell>
        </row>
        <row r="139">
          <cell r="B139">
            <v>440</v>
          </cell>
          <cell r="E139">
            <v>41.929459940652798</v>
          </cell>
          <cell r="F139">
            <v>57.127474668745101</v>
          </cell>
          <cell r="G139">
            <v>10.716527027027</v>
          </cell>
        </row>
        <row r="140">
          <cell r="B140">
            <v>440</v>
          </cell>
          <cell r="E140">
            <v>34.442056379821999</v>
          </cell>
          <cell r="F140">
            <v>63.683086515978196</v>
          </cell>
          <cell r="G140">
            <v>4.8711486486486502</v>
          </cell>
        </row>
        <row r="141">
          <cell r="B141">
            <v>440</v>
          </cell>
          <cell r="E141">
            <v>32.944575667655798</v>
          </cell>
          <cell r="F141">
            <v>65.556118472330496</v>
          </cell>
          <cell r="G141">
            <v>4.8711486486486502</v>
          </cell>
        </row>
        <row r="142">
          <cell r="B142">
            <v>440</v>
          </cell>
          <cell r="E142">
            <v>68.884112759643898</v>
          </cell>
          <cell r="F142">
            <v>115.19146531566599</v>
          </cell>
          <cell r="G142">
            <v>30.201121621621599</v>
          </cell>
        </row>
        <row r="143">
          <cell r="B143">
            <v>440</v>
          </cell>
          <cell r="E143">
            <v>115.306014836795</v>
          </cell>
          <cell r="F143">
            <v>179.811067809821</v>
          </cell>
          <cell r="G143">
            <v>71.118770270270304</v>
          </cell>
        </row>
        <row r="144">
          <cell r="B144">
            <v>440</v>
          </cell>
          <cell r="E144">
            <v>124.29089910979199</v>
          </cell>
          <cell r="F144">
            <v>182.62061574434901</v>
          </cell>
          <cell r="G144">
            <v>83.783756756756802</v>
          </cell>
        </row>
        <row r="145">
          <cell r="B145">
            <v>440</v>
          </cell>
          <cell r="E145">
            <v>85.356400593471804</v>
          </cell>
          <cell r="F145">
            <v>148.906040530008</v>
          </cell>
          <cell r="G145">
            <v>55.531094594594599</v>
          </cell>
        </row>
        <row r="146">
          <cell r="B146">
            <v>440</v>
          </cell>
          <cell r="E146">
            <v>67.386632047477704</v>
          </cell>
          <cell r="F146">
            <v>112.381917381138</v>
          </cell>
          <cell r="G146">
            <v>24.3557432432432</v>
          </cell>
        </row>
        <row r="147">
          <cell r="B147">
            <v>440</v>
          </cell>
          <cell r="E147">
            <v>59.899228486646898</v>
          </cell>
          <cell r="F147">
            <v>99.270693686671905</v>
          </cell>
          <cell r="G147">
            <v>19.484594594594601</v>
          </cell>
        </row>
        <row r="148">
          <cell r="B148">
            <v>440</v>
          </cell>
          <cell r="E148">
            <v>55.406786350148401</v>
          </cell>
          <cell r="F148">
            <v>97.397661730319598</v>
          </cell>
          <cell r="G148">
            <v>18.510364864864901</v>
          </cell>
        </row>
        <row r="149">
          <cell r="B149">
            <v>440</v>
          </cell>
          <cell r="E149">
            <v>74.874035608308603</v>
          </cell>
          <cell r="F149">
            <v>129.23920498830901</v>
          </cell>
          <cell r="G149">
            <v>18.510364864864901</v>
          </cell>
        </row>
        <row r="150">
          <cell r="B150">
            <v>440</v>
          </cell>
          <cell r="E150">
            <v>179.697685459941</v>
          </cell>
          <cell r="F150">
            <v>180.747583787997</v>
          </cell>
          <cell r="G150">
            <v>58.453783783783798</v>
          </cell>
        </row>
        <row r="151">
          <cell r="B151">
            <v>440</v>
          </cell>
          <cell r="E151">
            <v>173.707762611276</v>
          </cell>
          <cell r="F151">
            <v>190.11274356975801</v>
          </cell>
          <cell r="G151">
            <v>67.221851351351404</v>
          </cell>
        </row>
        <row r="152">
          <cell r="B152">
            <v>440</v>
          </cell>
          <cell r="E152">
            <v>185.68760830860501</v>
          </cell>
          <cell r="F152">
            <v>178.87455183164499</v>
          </cell>
          <cell r="G152">
            <v>70.144540540540604</v>
          </cell>
        </row>
        <row r="153">
          <cell r="B153">
            <v>440</v>
          </cell>
          <cell r="E153">
            <v>125.788379821958</v>
          </cell>
          <cell r="F153">
            <v>153.58862042088899</v>
          </cell>
          <cell r="G153">
            <v>50.659945945945999</v>
          </cell>
        </row>
        <row r="154">
          <cell r="B154">
            <v>440</v>
          </cell>
          <cell r="E154">
            <v>80.863958456973293</v>
          </cell>
          <cell r="F154">
            <v>125.493141075604</v>
          </cell>
          <cell r="G154">
            <v>36.046500000000002</v>
          </cell>
        </row>
        <row r="155">
          <cell r="B155">
            <v>440</v>
          </cell>
          <cell r="E155">
            <v>61.766768694304503</v>
          </cell>
          <cell r="F155">
            <v>139.91729586129799</v>
          </cell>
          <cell r="G155">
            <v>37.122153061224502</v>
          </cell>
        </row>
        <row r="156">
          <cell r="B156">
            <v>440</v>
          </cell>
          <cell r="E156">
            <v>95.457733436652504</v>
          </cell>
          <cell r="F156">
            <v>194.91926733780801</v>
          </cell>
          <cell r="G156">
            <v>47.081755102040802</v>
          </cell>
        </row>
        <row r="157">
          <cell r="B157">
            <v>440</v>
          </cell>
          <cell r="E157">
            <v>143.186600154979</v>
          </cell>
          <cell r="F157">
            <v>209.39347035794199</v>
          </cell>
          <cell r="G157">
            <v>55.230520408163301</v>
          </cell>
        </row>
        <row r="158">
          <cell r="B158">
            <v>440</v>
          </cell>
          <cell r="E158">
            <v>147.39797074777201</v>
          </cell>
          <cell r="F158">
            <v>209.39347035794199</v>
          </cell>
          <cell r="G158">
            <v>61.568448979591899</v>
          </cell>
        </row>
        <row r="159">
          <cell r="B159">
            <v>440</v>
          </cell>
          <cell r="E159">
            <v>123.53353738860901</v>
          </cell>
          <cell r="F159">
            <v>186.23474552572699</v>
          </cell>
          <cell r="G159">
            <v>48.892591836734702</v>
          </cell>
        </row>
        <row r="160">
          <cell r="B160">
            <v>440</v>
          </cell>
          <cell r="E160">
            <v>110.899425610229</v>
          </cell>
          <cell r="F160">
            <v>176.58527684563799</v>
          </cell>
          <cell r="G160">
            <v>35.311316326530601</v>
          </cell>
        </row>
        <row r="161">
          <cell r="B161">
            <v>440</v>
          </cell>
          <cell r="E161">
            <v>102.476684424642</v>
          </cell>
          <cell r="F161">
            <v>163.07602069351199</v>
          </cell>
          <cell r="G161">
            <v>38.027571428571399</v>
          </cell>
        </row>
        <row r="162">
          <cell r="B162">
            <v>440</v>
          </cell>
          <cell r="E162">
            <v>89.842572646261203</v>
          </cell>
          <cell r="F162">
            <v>160.18118008948599</v>
          </cell>
          <cell r="G162">
            <v>38.027571428571399</v>
          </cell>
        </row>
        <row r="163">
          <cell r="B163">
            <v>440</v>
          </cell>
          <cell r="E163">
            <v>133.360068771794</v>
          </cell>
          <cell r="F163">
            <v>169.83064876957499</v>
          </cell>
          <cell r="G163">
            <v>42.554663265306097</v>
          </cell>
        </row>
        <row r="164">
          <cell r="B164">
            <v>440</v>
          </cell>
          <cell r="E164">
            <v>141.78280995738101</v>
          </cell>
          <cell r="F164">
            <v>181.41001118568201</v>
          </cell>
          <cell r="G164">
            <v>69.717214285714306</v>
          </cell>
        </row>
        <row r="165">
          <cell r="B165">
            <v>440</v>
          </cell>
          <cell r="E165">
            <v>143.186600154979</v>
          </cell>
          <cell r="F165">
            <v>189.12958612975399</v>
          </cell>
          <cell r="G165">
            <v>69.717214285714306</v>
          </cell>
        </row>
        <row r="166">
          <cell r="B166">
            <v>440</v>
          </cell>
          <cell r="E166">
            <v>134.763858969392</v>
          </cell>
          <cell r="F166">
            <v>167.900755033557</v>
          </cell>
          <cell r="G166">
            <v>50.703428571428603</v>
          </cell>
        </row>
        <row r="167">
          <cell r="B167">
            <v>440</v>
          </cell>
          <cell r="E167">
            <v>124.937327586207</v>
          </cell>
          <cell r="F167">
            <v>162.11107382550301</v>
          </cell>
          <cell r="G167">
            <v>34.405897959183697</v>
          </cell>
        </row>
        <row r="168">
          <cell r="B168">
            <v>440</v>
          </cell>
          <cell r="E168">
            <v>115.11079620302201</v>
          </cell>
          <cell r="F168">
            <v>155.35644574944101</v>
          </cell>
          <cell r="G168">
            <v>28.973387755102099</v>
          </cell>
        </row>
        <row r="169">
          <cell r="B169">
            <v>440</v>
          </cell>
          <cell r="E169">
            <v>133.360068771794</v>
          </cell>
          <cell r="F169">
            <v>161.146126957494</v>
          </cell>
          <cell r="G169">
            <v>25.351714285714301</v>
          </cell>
        </row>
        <row r="170">
          <cell r="B170">
            <v>440</v>
          </cell>
          <cell r="E170">
            <v>130.55248837659801</v>
          </cell>
          <cell r="F170">
            <v>190.094532997763</v>
          </cell>
          <cell r="G170">
            <v>35.311316326530601</v>
          </cell>
        </row>
        <row r="171">
          <cell r="B171">
            <v>440</v>
          </cell>
          <cell r="E171">
            <v>185.30030608291401</v>
          </cell>
          <cell r="F171">
            <v>192.98937360178999</v>
          </cell>
          <cell r="G171">
            <v>34.405897959183697</v>
          </cell>
        </row>
        <row r="172">
          <cell r="B172">
            <v>440</v>
          </cell>
          <cell r="E172">
            <v>181.08893549012001</v>
          </cell>
          <cell r="F172">
            <v>197.81410794183401</v>
          </cell>
          <cell r="G172">
            <v>38.932989795918402</v>
          </cell>
        </row>
        <row r="173">
          <cell r="B173">
            <v>440</v>
          </cell>
          <cell r="E173">
            <v>145.99418055017401</v>
          </cell>
          <cell r="F173">
            <v>186.23474552572699</v>
          </cell>
          <cell r="G173">
            <v>68.811795918367395</v>
          </cell>
        </row>
        <row r="174">
          <cell r="B174">
            <v>440</v>
          </cell>
          <cell r="E174">
            <v>94.053943239054703</v>
          </cell>
          <cell r="F174">
            <v>174.65538310962</v>
          </cell>
          <cell r="G174">
            <v>81.487653061224506</v>
          </cell>
        </row>
        <row r="175">
          <cell r="B175">
            <v>440</v>
          </cell>
          <cell r="E175">
            <v>82.823621658272003</v>
          </cell>
          <cell r="F175">
            <v>163.07602069351199</v>
          </cell>
          <cell r="G175">
            <v>76.055142857142897</v>
          </cell>
        </row>
        <row r="176">
          <cell r="B176">
            <v>440</v>
          </cell>
          <cell r="E176">
            <v>75.804670670282803</v>
          </cell>
          <cell r="F176">
            <v>158.251286353468</v>
          </cell>
          <cell r="G176">
            <v>57.041357142857201</v>
          </cell>
        </row>
        <row r="177">
          <cell r="B177">
            <v>440</v>
          </cell>
          <cell r="E177">
            <v>105.28426481983701</v>
          </cell>
          <cell r="F177">
            <v>170.795595637584</v>
          </cell>
          <cell r="G177">
            <v>58.852193877551102</v>
          </cell>
        </row>
        <row r="178">
          <cell r="B178">
            <v>440</v>
          </cell>
          <cell r="E178">
            <v>123.53353738860901</v>
          </cell>
          <cell r="F178">
            <v>173.690436241611</v>
          </cell>
          <cell r="G178">
            <v>85.109326530612293</v>
          </cell>
        </row>
        <row r="179">
          <cell r="B179">
            <v>440</v>
          </cell>
          <cell r="E179">
            <v>120.72595699341301</v>
          </cell>
          <cell r="F179">
            <v>173.690436241611</v>
          </cell>
          <cell r="G179">
            <v>88.730999999999995</v>
          </cell>
        </row>
        <row r="180">
          <cell r="B180">
            <v>440</v>
          </cell>
          <cell r="E180">
            <v>140.37901975978301</v>
          </cell>
          <cell r="F180">
            <v>164.040967561521</v>
          </cell>
          <cell r="G180">
            <v>74.244306122449004</v>
          </cell>
        </row>
        <row r="181">
          <cell r="B181">
            <v>440</v>
          </cell>
          <cell r="E181">
            <v>99.669104029446004</v>
          </cell>
          <cell r="F181">
            <v>160.18118008948599</v>
          </cell>
          <cell r="G181">
            <v>57.946775510204098</v>
          </cell>
        </row>
        <row r="182">
          <cell r="B182">
            <v>440</v>
          </cell>
          <cell r="E182">
            <v>110.899425610229</v>
          </cell>
          <cell r="F182">
            <v>157.286339485459</v>
          </cell>
          <cell r="G182">
            <v>49.798010204081699</v>
          </cell>
        </row>
        <row r="183">
          <cell r="B183">
            <v>440</v>
          </cell>
          <cell r="E183">
            <v>109.495635412631</v>
          </cell>
          <cell r="F183">
            <v>142.81213646532399</v>
          </cell>
          <cell r="G183">
            <v>34.405897959183697</v>
          </cell>
        </row>
        <row r="184">
          <cell r="B184">
            <v>440</v>
          </cell>
          <cell r="E184">
            <v>116.51458640062</v>
          </cell>
          <cell r="F184">
            <v>143.777083333333</v>
          </cell>
          <cell r="G184">
            <v>28.973387755102099</v>
          </cell>
        </row>
        <row r="185">
          <cell r="B185">
            <v>440</v>
          </cell>
          <cell r="E185">
            <v>135.20163181944099</v>
          </cell>
          <cell r="F185">
            <v>151.72634139150901</v>
          </cell>
          <cell r="G185">
            <v>48.284713603818602</v>
          </cell>
        </row>
        <row r="186">
          <cell r="B186">
            <v>440</v>
          </cell>
          <cell r="E186">
            <v>157.90724937690399</v>
          </cell>
          <cell r="F186">
            <v>169.51494693396199</v>
          </cell>
          <cell r="G186">
            <v>72.427070405727903</v>
          </cell>
        </row>
        <row r="187">
          <cell r="B187">
            <v>440</v>
          </cell>
          <cell r="E187">
            <v>157.90724937690399</v>
          </cell>
          <cell r="F187">
            <v>164.28300412735899</v>
          </cell>
          <cell r="G187">
            <v>80.050972553699296</v>
          </cell>
        </row>
        <row r="188">
          <cell r="B188">
            <v>440</v>
          </cell>
          <cell r="E188">
            <v>134.16955829410099</v>
          </cell>
          <cell r="F188">
            <v>161.14383844339599</v>
          </cell>
          <cell r="G188">
            <v>91.486825775656399</v>
          </cell>
        </row>
        <row r="189">
          <cell r="B189">
            <v>440</v>
          </cell>
          <cell r="E189">
            <v>88.758323179174795</v>
          </cell>
          <cell r="F189">
            <v>154.86550707547201</v>
          </cell>
          <cell r="G189">
            <v>80.050972553699296</v>
          </cell>
        </row>
        <row r="190">
          <cell r="B190">
            <v>440</v>
          </cell>
          <cell r="E190">
            <v>76.373440875103896</v>
          </cell>
          <cell r="F190">
            <v>150.67995283018899</v>
          </cell>
          <cell r="G190">
            <v>72.427070405727903</v>
          </cell>
        </row>
        <row r="191">
          <cell r="B191">
            <v>440</v>
          </cell>
          <cell r="E191">
            <v>100.111131957906</v>
          </cell>
          <cell r="F191">
            <v>173.70050117924501</v>
          </cell>
          <cell r="G191">
            <v>62.261867541766101</v>
          </cell>
        </row>
        <row r="192">
          <cell r="B192">
            <v>440</v>
          </cell>
          <cell r="E192">
            <v>140.36199944613699</v>
          </cell>
          <cell r="F192">
            <v>204.04576945754701</v>
          </cell>
          <cell r="G192">
            <v>38.1195107398568</v>
          </cell>
        </row>
        <row r="193">
          <cell r="B193">
            <v>440</v>
          </cell>
          <cell r="E193">
            <v>141.39407297147599</v>
          </cell>
          <cell r="F193">
            <v>208.23132370283</v>
          </cell>
          <cell r="G193">
            <v>38.1195107398568</v>
          </cell>
        </row>
        <row r="194">
          <cell r="B194">
            <v>440</v>
          </cell>
          <cell r="E194">
            <v>114.56016131265601</v>
          </cell>
          <cell r="F194">
            <v>194.62827240566</v>
          </cell>
          <cell r="G194">
            <v>41.931461813842503</v>
          </cell>
        </row>
        <row r="195">
          <cell r="B195">
            <v>440</v>
          </cell>
          <cell r="E195">
            <v>110.43186721129899</v>
          </cell>
          <cell r="F195">
            <v>172.65411261792499</v>
          </cell>
          <cell r="G195">
            <v>71.156420047732695</v>
          </cell>
        </row>
        <row r="196">
          <cell r="B196">
            <v>440</v>
          </cell>
          <cell r="E196">
            <v>98.046984907227895</v>
          </cell>
          <cell r="F196">
            <v>159.051061320755</v>
          </cell>
          <cell r="G196">
            <v>83.862923627685007</v>
          </cell>
        </row>
        <row r="197">
          <cell r="B197">
            <v>440</v>
          </cell>
          <cell r="E197">
            <v>104.239426059263</v>
          </cell>
          <cell r="F197">
            <v>152.77272995282999</v>
          </cell>
          <cell r="G197">
            <v>78.780322195704102</v>
          </cell>
        </row>
        <row r="198">
          <cell r="B198">
            <v>440</v>
          </cell>
          <cell r="E198">
            <v>122.81674951537001</v>
          </cell>
          <cell r="F198">
            <v>172.65411261792499</v>
          </cell>
          <cell r="G198">
            <v>67.344468973746999</v>
          </cell>
        </row>
        <row r="199">
          <cell r="B199">
            <v>440</v>
          </cell>
          <cell r="E199">
            <v>136.23370534477999</v>
          </cell>
          <cell r="F199">
            <v>207.18493514150899</v>
          </cell>
          <cell r="G199">
            <v>44.472762529832899</v>
          </cell>
        </row>
        <row r="200">
          <cell r="B200">
            <v>440</v>
          </cell>
          <cell r="E200">
            <v>145.52236707283299</v>
          </cell>
          <cell r="F200">
            <v>210.32410082547199</v>
          </cell>
          <cell r="G200">
            <v>44.472762529832899</v>
          </cell>
        </row>
        <row r="201">
          <cell r="B201">
            <v>440</v>
          </cell>
          <cell r="E201">
            <v>103.20735253392399</v>
          </cell>
          <cell r="F201">
            <v>168.46855837264201</v>
          </cell>
          <cell r="G201">
            <v>54.637965393794801</v>
          </cell>
        </row>
        <row r="202">
          <cell r="B202">
            <v>440</v>
          </cell>
          <cell r="E202">
            <v>83.597955552478496</v>
          </cell>
          <cell r="F202">
            <v>144.40162146226399</v>
          </cell>
          <cell r="G202">
            <v>71.156420047732695</v>
          </cell>
        </row>
        <row r="203">
          <cell r="B203">
            <v>440</v>
          </cell>
          <cell r="E203">
            <v>87.726249653835495</v>
          </cell>
          <cell r="F203">
            <v>142.30884433962299</v>
          </cell>
          <cell r="G203">
            <v>73.697720763723197</v>
          </cell>
        </row>
        <row r="204">
          <cell r="B204">
            <v>440</v>
          </cell>
          <cell r="E204">
            <v>91.854543755192495</v>
          </cell>
          <cell r="F204">
            <v>143.35523290094301</v>
          </cell>
          <cell r="G204">
            <v>67.344468973746999</v>
          </cell>
        </row>
        <row r="205">
          <cell r="B205">
            <v>440</v>
          </cell>
          <cell r="E205">
            <v>129.00919066740499</v>
          </cell>
          <cell r="F205">
            <v>170.561335495283</v>
          </cell>
          <cell r="G205">
            <v>48.284713603818602</v>
          </cell>
        </row>
        <row r="206">
          <cell r="B206">
            <v>440</v>
          </cell>
          <cell r="E206">
            <v>171.32420520631399</v>
          </cell>
          <cell r="F206">
            <v>188.34994103773599</v>
          </cell>
          <cell r="G206">
            <v>25.413007159904499</v>
          </cell>
        </row>
        <row r="207">
          <cell r="B207">
            <v>440</v>
          </cell>
          <cell r="E207">
            <v>181.64494045970599</v>
          </cell>
          <cell r="F207">
            <v>183.11799823113199</v>
          </cell>
          <cell r="G207">
            <v>16.518454653938001</v>
          </cell>
        </row>
        <row r="208">
          <cell r="B208">
            <v>440</v>
          </cell>
          <cell r="E208">
            <v>137.26577887011899</v>
          </cell>
          <cell r="F208">
            <v>167.422169811321</v>
          </cell>
          <cell r="G208">
            <v>17.789105011933199</v>
          </cell>
        </row>
        <row r="209">
          <cell r="B209">
            <v>440</v>
          </cell>
          <cell r="E209">
            <v>107.33564663528099</v>
          </cell>
          <cell r="F209">
            <v>158.00467275943399</v>
          </cell>
          <cell r="G209">
            <v>29.224958233890199</v>
          </cell>
        </row>
        <row r="210">
          <cell r="B210">
            <v>440</v>
          </cell>
          <cell r="E210">
            <v>110.43186721129899</v>
          </cell>
          <cell r="F210">
            <v>143.35523290094301</v>
          </cell>
          <cell r="G210">
            <v>38.1195107398568</v>
          </cell>
        </row>
        <row r="211">
          <cell r="B211">
            <v>440</v>
          </cell>
          <cell r="E211">
            <v>95.982837856549395</v>
          </cell>
          <cell r="F211">
            <v>148.587175707547</v>
          </cell>
          <cell r="G211">
            <v>35.578210023866397</v>
          </cell>
        </row>
        <row r="212">
          <cell r="B212">
            <v>440</v>
          </cell>
          <cell r="E212">
            <v>109.39979368596001</v>
          </cell>
          <cell r="F212">
            <v>175.793278301887</v>
          </cell>
          <cell r="G212">
            <v>27.954307875895001</v>
          </cell>
        </row>
        <row r="213">
          <cell r="B213">
            <v>440</v>
          </cell>
          <cell r="E213">
            <v>143.45822002215499</v>
          </cell>
          <cell r="F213">
            <v>211.370489386792</v>
          </cell>
          <cell r="G213">
            <v>21.601056085918898</v>
          </cell>
        </row>
        <row r="214">
          <cell r="B214">
            <v>440</v>
          </cell>
          <cell r="E214">
            <v>132.10541124342299</v>
          </cell>
          <cell r="F214">
            <v>218.69520931603799</v>
          </cell>
          <cell r="G214">
            <v>20.330405727923601</v>
          </cell>
        </row>
        <row r="215">
          <cell r="B215">
            <v>440</v>
          </cell>
          <cell r="E215">
            <v>78.437587925782296</v>
          </cell>
          <cell r="F215">
            <v>152.77272995282999</v>
          </cell>
          <cell r="G215">
            <v>34.307559665871104</v>
          </cell>
        </row>
        <row r="216">
          <cell r="B216">
            <v>440</v>
          </cell>
          <cell r="E216">
            <v>60.071924493554299</v>
          </cell>
          <cell r="F216">
            <v>109.35911978221399</v>
          </cell>
          <cell r="G216">
            <v>27.887479338843001</v>
          </cell>
        </row>
        <row r="217">
          <cell r="B217">
            <v>440</v>
          </cell>
          <cell r="E217">
            <v>46.607527624309398</v>
          </cell>
          <cell r="F217">
            <v>95.142434210526304</v>
          </cell>
          <cell r="G217">
            <v>25.895516528925601</v>
          </cell>
        </row>
        <row r="218">
          <cell r="B218">
            <v>440</v>
          </cell>
          <cell r="E218">
            <v>47.643250460405199</v>
          </cell>
          <cell r="F218">
            <v>91.861660617059897</v>
          </cell>
          <cell r="G218">
            <v>19.9196280991736</v>
          </cell>
        </row>
        <row r="219">
          <cell r="B219">
            <v>440</v>
          </cell>
          <cell r="E219">
            <v>68.357707182320397</v>
          </cell>
          <cell r="F219">
            <v>110.452710980036</v>
          </cell>
          <cell r="G219">
            <v>33.863367768594998</v>
          </cell>
        </row>
        <row r="220">
          <cell r="B220">
            <v>440</v>
          </cell>
          <cell r="E220">
            <v>119.108126151013</v>
          </cell>
          <cell r="F220">
            <v>148.728402903811</v>
          </cell>
          <cell r="G220">
            <v>49.799070247933898</v>
          </cell>
        </row>
        <row r="221">
          <cell r="B221">
            <v>440</v>
          </cell>
          <cell r="E221">
            <v>130.50107734806599</v>
          </cell>
          <cell r="F221">
            <v>155.28995009074399</v>
          </cell>
          <cell r="G221">
            <v>52.7870144628099</v>
          </cell>
        </row>
        <row r="222">
          <cell r="B222">
            <v>440</v>
          </cell>
          <cell r="E222">
            <v>67.321984346224696</v>
          </cell>
          <cell r="F222">
            <v>106.078346188748</v>
          </cell>
          <cell r="G222">
            <v>23.903553719008301</v>
          </cell>
        </row>
        <row r="223">
          <cell r="B223">
            <v>440</v>
          </cell>
          <cell r="E223">
            <v>50.750418968692401</v>
          </cell>
          <cell r="F223">
            <v>64.521880671506395</v>
          </cell>
          <cell r="G223">
            <v>13.9437396694215</v>
          </cell>
        </row>
        <row r="224">
          <cell r="B224">
            <v>440</v>
          </cell>
          <cell r="E224">
            <v>45.571804788213598</v>
          </cell>
          <cell r="F224">
            <v>52.492377495462797</v>
          </cell>
          <cell r="G224">
            <v>15.935702479338801</v>
          </cell>
        </row>
        <row r="225">
          <cell r="B225">
            <v>440</v>
          </cell>
          <cell r="E225">
            <v>38.3217449355433</v>
          </cell>
          <cell r="F225">
            <v>52.492377495462797</v>
          </cell>
          <cell r="G225">
            <v>15.935702479338801</v>
          </cell>
        </row>
        <row r="226">
          <cell r="B226">
            <v>440</v>
          </cell>
          <cell r="E226">
            <v>59.036201657458598</v>
          </cell>
          <cell r="F226">
            <v>77.644975045372107</v>
          </cell>
          <cell r="G226">
            <v>15.935702479338801</v>
          </cell>
        </row>
        <row r="227">
          <cell r="B227">
            <v>440</v>
          </cell>
          <cell r="E227">
            <v>130.50107734806599</v>
          </cell>
          <cell r="F227">
            <v>134.511717332123</v>
          </cell>
          <cell r="G227">
            <v>24.899535123966899</v>
          </cell>
        </row>
        <row r="228">
          <cell r="B228">
            <v>440</v>
          </cell>
          <cell r="E228">
            <v>143.965474217311</v>
          </cell>
          <cell r="F228">
            <v>136.69889972776801</v>
          </cell>
          <cell r="G228">
            <v>33.863367768594998</v>
          </cell>
        </row>
        <row r="229">
          <cell r="B229">
            <v>440</v>
          </cell>
          <cell r="E229">
            <v>50.750418968692401</v>
          </cell>
          <cell r="F229">
            <v>88.580887023593505</v>
          </cell>
          <cell r="G229">
            <v>21.911590909090901</v>
          </cell>
        </row>
        <row r="230">
          <cell r="B230">
            <v>440</v>
          </cell>
          <cell r="E230">
            <v>23.821625230202599</v>
          </cell>
          <cell r="F230">
            <v>54.679559891107097</v>
          </cell>
          <cell r="G230">
            <v>12.9477582644628</v>
          </cell>
        </row>
        <row r="231">
          <cell r="B231">
            <v>440</v>
          </cell>
          <cell r="E231">
            <v>24.8573480662983</v>
          </cell>
          <cell r="F231">
            <v>36.0885095281307</v>
          </cell>
          <cell r="G231">
            <v>8.9638326446281003</v>
          </cell>
        </row>
        <row r="232">
          <cell r="B232">
            <v>440</v>
          </cell>
          <cell r="E232">
            <v>24.8573480662983</v>
          </cell>
          <cell r="F232">
            <v>36.0885095281307</v>
          </cell>
          <cell r="G232">
            <v>4.9799070247933903</v>
          </cell>
        </row>
        <row r="233">
          <cell r="B233">
            <v>440</v>
          </cell>
          <cell r="E233">
            <v>38.3217449355433</v>
          </cell>
          <cell r="F233">
            <v>64.521880671506395</v>
          </cell>
          <cell r="G233">
            <v>11.951776859504101</v>
          </cell>
        </row>
        <row r="234">
          <cell r="B234">
            <v>440</v>
          </cell>
          <cell r="E234">
            <v>77.679212707182302</v>
          </cell>
          <cell r="F234">
            <v>132.32453493647901</v>
          </cell>
          <cell r="G234">
            <v>34.859349173553703</v>
          </cell>
        </row>
        <row r="235">
          <cell r="B235">
            <v>440</v>
          </cell>
          <cell r="E235">
            <v>91.143609576427295</v>
          </cell>
          <cell r="F235">
            <v>134.511717332123</v>
          </cell>
          <cell r="G235">
            <v>41.831219008264497</v>
          </cell>
        </row>
        <row r="236">
          <cell r="B236">
            <v>440</v>
          </cell>
          <cell r="E236">
            <v>53.857587476979703</v>
          </cell>
          <cell r="F236">
            <v>89.674478221415598</v>
          </cell>
          <cell r="G236">
            <v>21.911590909090901</v>
          </cell>
        </row>
        <row r="237">
          <cell r="B237">
            <v>440</v>
          </cell>
          <cell r="E237">
            <v>16.571565377532199</v>
          </cell>
          <cell r="F237">
            <v>31.714144736842101</v>
          </cell>
          <cell r="G237">
            <v>12.9477582644628</v>
          </cell>
        </row>
        <row r="238">
          <cell r="B238">
            <v>440</v>
          </cell>
          <cell r="E238">
            <v>18.6430110497238</v>
          </cell>
          <cell r="F238">
            <v>22.965415154264999</v>
          </cell>
          <cell r="G238">
            <v>11.951776859504101</v>
          </cell>
        </row>
        <row r="239">
          <cell r="B239">
            <v>440</v>
          </cell>
          <cell r="E239">
            <v>19.678733885819501</v>
          </cell>
          <cell r="F239">
            <v>28.433371143375702</v>
          </cell>
          <cell r="G239">
            <v>18.923646694214899</v>
          </cell>
        </row>
        <row r="240">
          <cell r="B240">
            <v>440</v>
          </cell>
          <cell r="E240">
            <v>27.964516574585598</v>
          </cell>
          <cell r="F240">
            <v>37.1821007259528</v>
          </cell>
          <cell r="G240">
            <v>26.891497933884299</v>
          </cell>
        </row>
        <row r="241">
          <cell r="B241">
            <v>440</v>
          </cell>
          <cell r="E241">
            <v>58.000478821362798</v>
          </cell>
          <cell r="F241">
            <v>101.703981397459</v>
          </cell>
          <cell r="G241">
            <v>40.835237603305799</v>
          </cell>
        </row>
        <row r="242">
          <cell r="B242">
            <v>440</v>
          </cell>
          <cell r="E242">
            <v>68.357707182320397</v>
          </cell>
          <cell r="F242">
            <v>102.797572595281</v>
          </cell>
          <cell r="G242">
            <v>48.8030888429752</v>
          </cell>
        </row>
        <row r="243">
          <cell r="B243">
            <v>440</v>
          </cell>
          <cell r="E243">
            <v>34.178853591160198</v>
          </cell>
          <cell r="F243">
            <v>63.428289473684202</v>
          </cell>
          <cell r="G243">
            <v>24.899535123966899</v>
          </cell>
        </row>
        <row r="244">
          <cell r="B244">
            <v>440</v>
          </cell>
          <cell r="E244">
            <v>16.571565377532199</v>
          </cell>
          <cell r="F244">
            <v>21.8718239564428</v>
          </cell>
          <cell r="G244">
            <v>9.9598140495867806</v>
          </cell>
        </row>
        <row r="245">
          <cell r="B245">
            <v>440</v>
          </cell>
          <cell r="E245">
            <v>11.392951197053399</v>
          </cell>
          <cell r="F245">
            <v>14.216685571687799</v>
          </cell>
          <cell r="G245">
            <v>8.9638326446281003</v>
          </cell>
        </row>
        <row r="246">
          <cell r="B246">
            <v>440</v>
          </cell>
          <cell r="E246">
            <v>22.785902394106799</v>
          </cell>
          <cell r="F246">
            <v>14.216685571687799</v>
          </cell>
          <cell r="G246">
            <v>4.9799070247933903</v>
          </cell>
        </row>
        <row r="247">
          <cell r="B247">
            <v>440</v>
          </cell>
          <cell r="E247">
            <v>51.211932241250899</v>
          </cell>
          <cell r="F247">
            <v>58.606175566653903</v>
          </cell>
          <cell r="G247">
            <v>8.8237461220268898</v>
          </cell>
        </row>
        <row r="248">
          <cell r="B248">
            <v>440</v>
          </cell>
          <cell r="E248">
            <v>153.635796723753</v>
          </cell>
          <cell r="F248">
            <v>157.938676527084</v>
          </cell>
          <cell r="G248">
            <v>44.118730610134399</v>
          </cell>
        </row>
        <row r="249">
          <cell r="B249">
            <v>440</v>
          </cell>
          <cell r="E249">
            <v>176.54639798957601</v>
          </cell>
          <cell r="F249">
            <v>176.81185170956601</v>
          </cell>
          <cell r="G249">
            <v>51.338159255429197</v>
          </cell>
        </row>
        <row r="250">
          <cell r="B250">
            <v>440</v>
          </cell>
          <cell r="E250">
            <v>168.46030342516801</v>
          </cell>
          <cell r="F250">
            <v>163.89862658471</v>
          </cell>
          <cell r="G250">
            <v>48.931683040330903</v>
          </cell>
        </row>
        <row r="251">
          <cell r="B251">
            <v>440</v>
          </cell>
          <cell r="E251">
            <v>41.778155249441497</v>
          </cell>
          <cell r="F251">
            <v>59.599500576258201</v>
          </cell>
          <cell r="G251">
            <v>12.834539813857299</v>
          </cell>
        </row>
        <row r="252">
          <cell r="B252">
            <v>440</v>
          </cell>
          <cell r="E252">
            <v>12.1291418466121</v>
          </cell>
          <cell r="F252">
            <v>26.819775259316199</v>
          </cell>
          <cell r="G252">
            <v>6.4172699069286496</v>
          </cell>
        </row>
        <row r="253">
          <cell r="B253">
            <v>440</v>
          </cell>
          <cell r="E253">
            <v>9.4337769918093795</v>
          </cell>
          <cell r="F253">
            <v>26.819775259316199</v>
          </cell>
          <cell r="G253">
            <v>11.230222337125101</v>
          </cell>
        </row>
        <row r="254">
          <cell r="B254">
            <v>440</v>
          </cell>
          <cell r="E254">
            <v>29.6490134028295</v>
          </cell>
          <cell r="F254">
            <v>41.719650403380697</v>
          </cell>
          <cell r="G254">
            <v>18.4496509824199</v>
          </cell>
        </row>
        <row r="255">
          <cell r="B255">
            <v>440</v>
          </cell>
          <cell r="E255">
            <v>63.341074087862999</v>
          </cell>
          <cell r="F255">
            <v>101.31915097963901</v>
          </cell>
          <cell r="G255">
            <v>32.8885082730093</v>
          </cell>
        </row>
        <row r="256">
          <cell r="B256">
            <v>440</v>
          </cell>
          <cell r="E256">
            <v>63.341074087862999</v>
          </cell>
          <cell r="F256">
            <v>108.272426046869</v>
          </cell>
          <cell r="G256">
            <v>31.284190796277102</v>
          </cell>
        </row>
        <row r="257">
          <cell r="B257">
            <v>440</v>
          </cell>
          <cell r="E257">
            <v>33.692060685033503</v>
          </cell>
          <cell r="F257">
            <v>60.592825585862499</v>
          </cell>
          <cell r="G257">
            <v>14.4388572905895</v>
          </cell>
        </row>
        <row r="258">
          <cell r="B258">
            <v>440</v>
          </cell>
          <cell r="E258">
            <v>10.7814594192107</v>
          </cell>
          <cell r="F258">
            <v>28.806425278524799</v>
          </cell>
          <cell r="G258">
            <v>21.658285935884201</v>
          </cell>
        </row>
        <row r="259">
          <cell r="B259">
            <v>440</v>
          </cell>
          <cell r="E259">
            <v>8.0860945644080395</v>
          </cell>
          <cell r="F259">
            <v>23.8398002305033</v>
          </cell>
          <cell r="G259">
            <v>19.2518097207859</v>
          </cell>
        </row>
        <row r="260">
          <cell r="B260">
            <v>440</v>
          </cell>
          <cell r="E260">
            <v>8.0860945644080395</v>
          </cell>
          <cell r="F260">
            <v>31.786400307337701</v>
          </cell>
          <cell r="G260">
            <v>21.658285935884201</v>
          </cell>
        </row>
        <row r="261">
          <cell r="B261">
            <v>440</v>
          </cell>
          <cell r="E261">
            <v>75.470215934474993</v>
          </cell>
          <cell r="F261">
            <v>64.566125624279707</v>
          </cell>
          <cell r="G261">
            <v>32.086349534643198</v>
          </cell>
        </row>
        <row r="262">
          <cell r="B262">
            <v>440</v>
          </cell>
          <cell r="E262">
            <v>148.245067014147</v>
          </cell>
          <cell r="F262">
            <v>147.01210142143699</v>
          </cell>
          <cell r="G262">
            <v>51.338159255429197</v>
          </cell>
        </row>
        <row r="263">
          <cell r="B263">
            <v>440</v>
          </cell>
          <cell r="E263">
            <v>157.67884400595699</v>
          </cell>
          <cell r="F263">
            <v>165.88527660391901</v>
          </cell>
          <cell r="G263">
            <v>52.942476732161303</v>
          </cell>
        </row>
        <row r="264">
          <cell r="B264">
            <v>440</v>
          </cell>
          <cell r="E264">
            <v>47.168884959046899</v>
          </cell>
          <cell r="F264">
            <v>107.27910103726499</v>
          </cell>
          <cell r="G264">
            <v>19.2518097207859</v>
          </cell>
        </row>
        <row r="265">
          <cell r="B265">
            <v>440</v>
          </cell>
          <cell r="E265">
            <v>16.1721891288161</v>
          </cell>
          <cell r="F265">
            <v>48.672925470610799</v>
          </cell>
          <cell r="G265">
            <v>8.8237461220268898</v>
          </cell>
        </row>
        <row r="266">
          <cell r="B266">
            <v>440</v>
          </cell>
          <cell r="E266">
            <v>10.7814594192107</v>
          </cell>
          <cell r="F266">
            <v>34.766375336150602</v>
          </cell>
          <cell r="G266">
            <v>8.8237461220268898</v>
          </cell>
        </row>
        <row r="267">
          <cell r="B267">
            <v>440</v>
          </cell>
          <cell r="E267">
            <v>18.867553983618802</v>
          </cell>
          <cell r="F267">
            <v>48.672925470610799</v>
          </cell>
          <cell r="G267">
            <v>8.02158738366081</v>
          </cell>
        </row>
        <row r="268">
          <cell r="B268">
            <v>440</v>
          </cell>
          <cell r="E268">
            <v>33.692060685033503</v>
          </cell>
          <cell r="F268">
            <v>103.305800998847</v>
          </cell>
          <cell r="G268">
            <v>19.2518097207859</v>
          </cell>
        </row>
        <row r="269">
          <cell r="B269">
            <v>440</v>
          </cell>
          <cell r="E269">
            <v>78.165580789277698</v>
          </cell>
          <cell r="F269">
            <v>148.99875144064501</v>
          </cell>
          <cell r="G269">
            <v>39.305778179938002</v>
          </cell>
        </row>
        <row r="270">
          <cell r="B270">
            <v>440</v>
          </cell>
          <cell r="E270">
            <v>98.380817200297798</v>
          </cell>
          <cell r="F270">
            <v>156.94535151747999</v>
          </cell>
          <cell r="G270">
            <v>46.525206825232701</v>
          </cell>
        </row>
        <row r="271">
          <cell r="B271">
            <v>440</v>
          </cell>
          <cell r="E271">
            <v>52.559614668652301</v>
          </cell>
          <cell r="F271">
            <v>95.359200922013102</v>
          </cell>
          <cell r="G271">
            <v>29.679873319544999</v>
          </cell>
        </row>
        <row r="272">
          <cell r="B272">
            <v>440</v>
          </cell>
          <cell r="E272">
            <v>39.082790394638899</v>
          </cell>
          <cell r="F272">
            <v>58.606175566653903</v>
          </cell>
          <cell r="G272">
            <v>11.230222337125101</v>
          </cell>
        </row>
        <row r="273">
          <cell r="B273">
            <v>440</v>
          </cell>
          <cell r="E273">
            <v>39.082790394638899</v>
          </cell>
          <cell r="F273">
            <v>53.639550518632397</v>
          </cell>
          <cell r="G273">
            <v>8.02158738366081</v>
          </cell>
        </row>
        <row r="274">
          <cell r="B274">
            <v>440</v>
          </cell>
          <cell r="E274">
            <v>37.735107967237496</v>
          </cell>
          <cell r="F274">
            <v>45.692950441797898</v>
          </cell>
          <cell r="G274">
            <v>12.0323810754912</v>
          </cell>
        </row>
        <row r="275">
          <cell r="B275">
            <v>440</v>
          </cell>
          <cell r="E275">
            <v>45.821202531645604</v>
          </cell>
          <cell r="F275">
            <v>89.399250864387199</v>
          </cell>
          <cell r="G275">
            <v>23.262603412616301</v>
          </cell>
        </row>
        <row r="276">
          <cell r="B276">
            <v>440</v>
          </cell>
          <cell r="E276">
            <v>80.860945644080402</v>
          </cell>
          <cell r="F276">
            <v>149.99207645025001</v>
          </cell>
          <cell r="G276">
            <v>61.7662228541882</v>
          </cell>
        </row>
        <row r="277">
          <cell r="B277">
            <v>440</v>
          </cell>
          <cell r="E277">
            <v>131.72613753877999</v>
          </cell>
          <cell r="F277">
            <v>178.616028992395</v>
          </cell>
          <cell r="G277">
            <v>77.378653846153895</v>
          </cell>
        </row>
        <row r="278">
          <cell r="B278">
            <v>440</v>
          </cell>
          <cell r="E278">
            <v>115.97627326783901</v>
          </cell>
          <cell r="F278">
            <v>187.076788260456</v>
          </cell>
          <cell r="G278">
            <v>62.5984615384615</v>
          </cell>
        </row>
        <row r="279">
          <cell r="B279">
            <v>440</v>
          </cell>
          <cell r="E279">
            <v>107.38543821096199</v>
          </cell>
          <cell r="F279">
            <v>186.13670389733801</v>
          </cell>
          <cell r="G279">
            <v>47.818269230769197</v>
          </cell>
        </row>
        <row r="280">
          <cell r="B280">
            <v>440</v>
          </cell>
          <cell r="E280">
            <v>114.544467425026</v>
          </cell>
          <cell r="F280">
            <v>181.436282081749</v>
          </cell>
          <cell r="G280">
            <v>43.471153846153904</v>
          </cell>
        </row>
        <row r="281">
          <cell r="B281">
            <v>440</v>
          </cell>
          <cell r="E281">
            <v>107.38543821096199</v>
          </cell>
          <cell r="F281">
            <v>172.975522813688</v>
          </cell>
          <cell r="G281">
            <v>39.993461538461503</v>
          </cell>
        </row>
        <row r="282">
          <cell r="B282">
            <v>440</v>
          </cell>
          <cell r="E282">
            <v>127.43072001034101</v>
          </cell>
          <cell r="F282">
            <v>188.01687262357399</v>
          </cell>
          <cell r="G282">
            <v>46.079423076923099</v>
          </cell>
        </row>
        <row r="283">
          <cell r="B283">
            <v>440</v>
          </cell>
          <cell r="E283">
            <v>170.38489529472599</v>
          </cell>
          <cell r="F283">
            <v>199.29788498098901</v>
          </cell>
          <cell r="G283">
            <v>48.687692307692302</v>
          </cell>
        </row>
        <row r="284">
          <cell r="B284">
            <v>440</v>
          </cell>
          <cell r="E284">
            <v>171.81670113753901</v>
          </cell>
          <cell r="F284">
            <v>197.417716254753</v>
          </cell>
          <cell r="G284">
            <v>55.643076923076897</v>
          </cell>
        </row>
        <row r="285">
          <cell r="B285">
            <v>440</v>
          </cell>
          <cell r="E285">
            <v>161.79406023784901</v>
          </cell>
          <cell r="F285">
            <v>199.29788498098901</v>
          </cell>
          <cell r="G285">
            <v>53.034807692307702</v>
          </cell>
        </row>
        <row r="286">
          <cell r="B286">
            <v>440</v>
          </cell>
          <cell r="E286">
            <v>131.72613753877999</v>
          </cell>
          <cell r="F286">
            <v>182.37636644486699</v>
          </cell>
          <cell r="G286">
            <v>50.426538461538499</v>
          </cell>
        </row>
        <row r="287">
          <cell r="B287">
            <v>440</v>
          </cell>
          <cell r="E287">
            <v>100.226408996898</v>
          </cell>
          <cell r="F287">
            <v>188.95695698669201</v>
          </cell>
          <cell r="G287">
            <v>45.21</v>
          </cell>
        </row>
        <row r="288">
          <cell r="B288">
            <v>440</v>
          </cell>
          <cell r="E288">
            <v>94.499185625646305</v>
          </cell>
          <cell r="F288">
            <v>196.47763189163501</v>
          </cell>
          <cell r="G288">
            <v>42.601730769230798</v>
          </cell>
        </row>
        <row r="289">
          <cell r="B289">
            <v>440</v>
          </cell>
          <cell r="E289">
            <v>124.567108324716</v>
          </cell>
          <cell r="F289">
            <v>198.35780061787099</v>
          </cell>
          <cell r="G289">
            <v>51.295961538461498</v>
          </cell>
        </row>
        <row r="290">
          <cell r="B290">
            <v>440</v>
          </cell>
          <cell r="E290">
            <v>141.748778438469</v>
          </cell>
          <cell r="F290">
            <v>197.417716254753</v>
          </cell>
          <cell r="G290">
            <v>59.120769230769199</v>
          </cell>
        </row>
        <row r="291">
          <cell r="B291">
            <v>440</v>
          </cell>
          <cell r="E291">
            <v>146.04419596690801</v>
          </cell>
          <cell r="F291">
            <v>175.795775903042</v>
          </cell>
          <cell r="G291">
            <v>61.729038461538501</v>
          </cell>
        </row>
        <row r="292">
          <cell r="B292">
            <v>440</v>
          </cell>
          <cell r="E292">
            <v>70.158486297828304</v>
          </cell>
          <cell r="F292">
            <v>116.570461026616</v>
          </cell>
          <cell r="G292">
            <v>36.515769230769202</v>
          </cell>
        </row>
        <row r="293">
          <cell r="B293">
            <v>440</v>
          </cell>
          <cell r="E293">
            <v>37.226951913133398</v>
          </cell>
          <cell r="F293">
            <v>56.405061787072199</v>
          </cell>
          <cell r="G293">
            <v>18.257884615384601</v>
          </cell>
        </row>
        <row r="294">
          <cell r="B294">
            <v>440</v>
          </cell>
          <cell r="E294">
            <v>28.6361168562565</v>
          </cell>
          <cell r="F294">
            <v>47.944302519011401</v>
          </cell>
          <cell r="G294">
            <v>13.910769230769199</v>
          </cell>
        </row>
        <row r="295">
          <cell r="B295">
            <v>440</v>
          </cell>
          <cell r="E295">
            <v>28.6361168562565</v>
          </cell>
          <cell r="F295">
            <v>52.644724334600802</v>
          </cell>
          <cell r="G295">
            <v>23.474423076923099</v>
          </cell>
        </row>
        <row r="296">
          <cell r="B296">
            <v>440</v>
          </cell>
          <cell r="E296">
            <v>83.044738883143793</v>
          </cell>
          <cell r="F296">
            <v>78.967086501901093</v>
          </cell>
          <cell r="G296">
            <v>41.7323076923077</v>
          </cell>
        </row>
        <row r="297">
          <cell r="B297">
            <v>440</v>
          </cell>
          <cell r="E297">
            <v>107.38543821096199</v>
          </cell>
          <cell r="F297">
            <v>137.252317015209</v>
          </cell>
          <cell r="G297">
            <v>58.2513461538462</v>
          </cell>
        </row>
        <row r="298">
          <cell r="B298">
            <v>440</v>
          </cell>
          <cell r="E298">
            <v>114.544467425026</v>
          </cell>
          <cell r="F298">
            <v>149.47341373574099</v>
          </cell>
          <cell r="G298">
            <v>56.512500000000003</v>
          </cell>
        </row>
        <row r="299">
          <cell r="B299">
            <v>440</v>
          </cell>
          <cell r="E299">
            <v>44.385981127197503</v>
          </cell>
          <cell r="F299">
            <v>104.349364306084</v>
          </cell>
          <cell r="G299">
            <v>23.474423076923099</v>
          </cell>
        </row>
        <row r="300">
          <cell r="B300">
            <v>440</v>
          </cell>
          <cell r="E300">
            <v>28.6361168562565</v>
          </cell>
          <cell r="F300">
            <v>44.183965066539898</v>
          </cell>
          <cell r="G300">
            <v>16.5190384615385</v>
          </cell>
        </row>
        <row r="301">
          <cell r="B301">
            <v>440</v>
          </cell>
          <cell r="E301">
            <v>21.477087642192298</v>
          </cell>
          <cell r="F301">
            <v>35.7232057984791</v>
          </cell>
          <cell r="G301">
            <v>10.4330769230769</v>
          </cell>
        </row>
        <row r="302">
          <cell r="B302">
            <v>440</v>
          </cell>
          <cell r="E302">
            <v>24.340699327818001</v>
          </cell>
          <cell r="F302">
            <v>38.543458887832699</v>
          </cell>
          <cell r="G302">
            <v>13.041346153846201</v>
          </cell>
        </row>
        <row r="303">
          <cell r="B303">
            <v>440</v>
          </cell>
          <cell r="E303">
            <v>34.363340227507798</v>
          </cell>
          <cell r="F303">
            <v>51.704639971482898</v>
          </cell>
          <cell r="G303">
            <v>18.257884615384601</v>
          </cell>
        </row>
        <row r="304">
          <cell r="B304">
            <v>440</v>
          </cell>
          <cell r="E304">
            <v>73.022097983454003</v>
          </cell>
          <cell r="F304">
            <v>75.206749049429703</v>
          </cell>
          <cell r="G304">
            <v>28.690961538461501</v>
          </cell>
        </row>
        <row r="305">
          <cell r="B305">
            <v>440</v>
          </cell>
          <cell r="E305">
            <v>78.749321354705302</v>
          </cell>
          <cell r="F305">
            <v>78.967086501901093</v>
          </cell>
          <cell r="G305">
            <v>28.690961538461501</v>
          </cell>
        </row>
        <row r="306">
          <cell r="B306">
            <v>440</v>
          </cell>
          <cell r="E306">
            <v>30.0679226990693</v>
          </cell>
          <cell r="F306">
            <v>41.363711977186298</v>
          </cell>
          <cell r="G306">
            <v>9.5636538461538496</v>
          </cell>
        </row>
        <row r="307">
          <cell r="B307">
            <v>440</v>
          </cell>
          <cell r="E307">
            <v>17.181670113753899</v>
          </cell>
          <cell r="F307">
            <v>16.921518536121699</v>
          </cell>
          <cell r="G307">
            <v>4.3471153846153898</v>
          </cell>
        </row>
        <row r="308">
          <cell r="B308">
            <v>440</v>
          </cell>
          <cell r="E308">
            <v>19.977284345047899</v>
          </cell>
          <cell r="F308">
            <v>17.060160427807499</v>
          </cell>
          <cell r="G308">
            <v>3.3614341463414599</v>
          </cell>
        </row>
        <row r="309">
          <cell r="B309">
            <v>440</v>
          </cell>
          <cell r="E309">
            <v>18.550335463258801</v>
          </cell>
          <cell r="F309">
            <v>21.609536541889501</v>
          </cell>
          <cell r="G309">
            <v>8.9638243902439001</v>
          </cell>
        </row>
        <row r="310">
          <cell r="B310">
            <v>440</v>
          </cell>
          <cell r="E310">
            <v>28.5389776357827</v>
          </cell>
          <cell r="F310">
            <v>38.669696969697</v>
          </cell>
          <cell r="G310">
            <v>14.005975609756099</v>
          </cell>
        </row>
        <row r="311">
          <cell r="B311">
            <v>440</v>
          </cell>
          <cell r="E311">
            <v>38.527619808306703</v>
          </cell>
          <cell r="F311">
            <v>78.476737967914403</v>
          </cell>
          <cell r="G311">
            <v>19.608365853658501</v>
          </cell>
        </row>
        <row r="312">
          <cell r="B312">
            <v>440</v>
          </cell>
          <cell r="E312">
            <v>39.954568690095797</v>
          </cell>
          <cell r="F312">
            <v>87.575490196078405</v>
          </cell>
          <cell r="G312">
            <v>20.1686048780488</v>
          </cell>
        </row>
        <row r="313">
          <cell r="B313">
            <v>440</v>
          </cell>
          <cell r="E313">
            <v>31.392875399360999</v>
          </cell>
          <cell r="F313">
            <v>60.279233511586497</v>
          </cell>
          <cell r="G313">
            <v>11.765019512195099</v>
          </cell>
        </row>
        <row r="314">
          <cell r="B314">
            <v>440</v>
          </cell>
          <cell r="E314">
            <v>19.977284345047899</v>
          </cell>
          <cell r="F314">
            <v>30.7082887700535</v>
          </cell>
          <cell r="G314">
            <v>4.48191219512195</v>
          </cell>
        </row>
        <row r="315">
          <cell r="B315">
            <v>440</v>
          </cell>
          <cell r="E315">
            <v>18.550335463258801</v>
          </cell>
          <cell r="F315">
            <v>20.472192513368999</v>
          </cell>
          <cell r="G315">
            <v>4.48191219512195</v>
          </cell>
        </row>
        <row r="316">
          <cell r="B316">
            <v>440</v>
          </cell>
          <cell r="E316">
            <v>19.977284345047899</v>
          </cell>
          <cell r="F316">
            <v>20.472192513368999</v>
          </cell>
          <cell r="G316">
            <v>5.6023902439024402</v>
          </cell>
        </row>
        <row r="317">
          <cell r="B317">
            <v>440</v>
          </cell>
          <cell r="E317">
            <v>58.504904153354602</v>
          </cell>
          <cell r="F317">
            <v>105.772994652406</v>
          </cell>
          <cell r="G317">
            <v>17.9276487804878</v>
          </cell>
        </row>
        <row r="318">
          <cell r="B318">
            <v>440</v>
          </cell>
          <cell r="E318">
            <v>82.763035143769997</v>
          </cell>
          <cell r="F318">
            <v>152.404099821747</v>
          </cell>
          <cell r="G318">
            <v>44.8191219512195</v>
          </cell>
        </row>
        <row r="319">
          <cell r="B319">
            <v>440</v>
          </cell>
          <cell r="E319">
            <v>81.336086261980796</v>
          </cell>
          <cell r="F319">
            <v>147.85472370766499</v>
          </cell>
          <cell r="G319">
            <v>43.698643902439002</v>
          </cell>
        </row>
        <row r="320">
          <cell r="B320">
            <v>440</v>
          </cell>
          <cell r="E320">
            <v>28.5389776357827</v>
          </cell>
          <cell r="F320">
            <v>64.828609625668406</v>
          </cell>
          <cell r="G320">
            <v>21.849321951219501</v>
          </cell>
        </row>
        <row r="321">
          <cell r="B321">
            <v>440</v>
          </cell>
          <cell r="E321">
            <v>15.6964376996805</v>
          </cell>
          <cell r="F321">
            <v>13.648128342246</v>
          </cell>
          <cell r="G321">
            <v>10.644541463414599</v>
          </cell>
        </row>
        <row r="322">
          <cell r="B322">
            <v>440</v>
          </cell>
          <cell r="E322">
            <v>19.977284345047899</v>
          </cell>
          <cell r="F322">
            <v>17.060160427807499</v>
          </cell>
          <cell r="G322">
            <v>9.5240634146341492</v>
          </cell>
        </row>
        <row r="323">
          <cell r="B323">
            <v>440</v>
          </cell>
          <cell r="E323">
            <v>27.112028753993599</v>
          </cell>
          <cell r="F323">
            <v>12.5107843137255</v>
          </cell>
          <cell r="G323">
            <v>11.765019512195099</v>
          </cell>
        </row>
        <row r="324">
          <cell r="B324">
            <v>440</v>
          </cell>
          <cell r="E324">
            <v>37.100670926517601</v>
          </cell>
          <cell r="F324">
            <v>34.120320855614999</v>
          </cell>
          <cell r="G324">
            <v>16.246931707317099</v>
          </cell>
        </row>
        <row r="325">
          <cell r="B325">
            <v>440</v>
          </cell>
          <cell r="E325">
            <v>49.9432108626198</v>
          </cell>
          <cell r="F325">
            <v>44.356417112299503</v>
          </cell>
          <cell r="G325">
            <v>39.216731707317102</v>
          </cell>
        </row>
        <row r="326">
          <cell r="B326">
            <v>440</v>
          </cell>
          <cell r="E326">
            <v>64.212699680511193</v>
          </cell>
          <cell r="F326">
            <v>62.553921568627501</v>
          </cell>
          <cell r="G326">
            <v>41.457687804878098</v>
          </cell>
        </row>
        <row r="327">
          <cell r="B327">
            <v>440</v>
          </cell>
          <cell r="E327">
            <v>54.224057507987197</v>
          </cell>
          <cell r="F327">
            <v>60.279233511586497</v>
          </cell>
          <cell r="G327">
            <v>20.728843902438999</v>
          </cell>
        </row>
        <row r="328">
          <cell r="B328">
            <v>440</v>
          </cell>
          <cell r="E328">
            <v>39.954568690095797</v>
          </cell>
          <cell r="F328">
            <v>59.141889483066002</v>
          </cell>
          <cell r="G328">
            <v>12.3252585365854</v>
          </cell>
        </row>
        <row r="329">
          <cell r="B329">
            <v>440</v>
          </cell>
          <cell r="E329">
            <v>35.6737220447284</v>
          </cell>
          <cell r="F329">
            <v>75.064705882352897</v>
          </cell>
          <cell r="G329">
            <v>12.885497560975599</v>
          </cell>
        </row>
        <row r="330">
          <cell r="B330">
            <v>440</v>
          </cell>
          <cell r="E330">
            <v>98.459472843450499</v>
          </cell>
          <cell r="F330">
            <v>154.678787878788</v>
          </cell>
          <cell r="G330">
            <v>25.770995121951199</v>
          </cell>
        </row>
        <row r="331">
          <cell r="B331">
            <v>440</v>
          </cell>
          <cell r="E331">
            <v>115.58285942492</v>
          </cell>
          <cell r="F331">
            <v>179.70035650623899</v>
          </cell>
          <cell r="G331">
            <v>43.138404878048803</v>
          </cell>
        </row>
        <row r="332">
          <cell r="B332">
            <v>440</v>
          </cell>
          <cell r="E332">
            <v>135.56014376996799</v>
          </cell>
          <cell r="F332">
            <v>169.464260249554</v>
          </cell>
          <cell r="G332">
            <v>52.102229268292703</v>
          </cell>
        </row>
        <row r="333">
          <cell r="B333">
            <v>440</v>
          </cell>
          <cell r="E333">
            <v>104.167268370607</v>
          </cell>
          <cell r="F333">
            <v>117.14643493761101</v>
          </cell>
          <cell r="G333">
            <v>39.216731707317102</v>
          </cell>
        </row>
        <row r="334">
          <cell r="B334">
            <v>440</v>
          </cell>
          <cell r="E334">
            <v>27.112028753993599</v>
          </cell>
          <cell r="F334">
            <v>44.356417112299503</v>
          </cell>
          <cell r="G334">
            <v>7.8433463414634197</v>
          </cell>
        </row>
        <row r="335">
          <cell r="B335">
            <v>440</v>
          </cell>
          <cell r="E335">
            <v>8.5616932907348193</v>
          </cell>
          <cell r="F335">
            <v>12.5107843137255</v>
          </cell>
          <cell r="G335">
            <v>4.48191219512195</v>
          </cell>
        </row>
        <row r="336">
          <cell r="B336">
            <v>440</v>
          </cell>
          <cell r="E336">
            <v>11.415591054313101</v>
          </cell>
          <cell r="F336">
            <v>7.9614081996434898</v>
          </cell>
          <cell r="G336">
            <v>2.2409560975609799</v>
          </cell>
        </row>
        <row r="337">
          <cell r="B337">
            <v>440</v>
          </cell>
          <cell r="E337">
            <v>8.5616932907348193</v>
          </cell>
          <cell r="F337">
            <v>3.4120320855615001</v>
          </cell>
          <cell r="G337">
            <v>3.9216731707317098</v>
          </cell>
        </row>
        <row r="338">
          <cell r="B338">
            <v>440</v>
          </cell>
          <cell r="E338">
            <v>19.0698046875</v>
          </cell>
          <cell r="F338">
            <v>15.6867997881356</v>
          </cell>
          <cell r="G338">
            <v>7.2646875</v>
          </cell>
        </row>
        <row r="339">
          <cell r="B339">
            <v>440</v>
          </cell>
          <cell r="E339">
            <v>22.883765624999999</v>
          </cell>
          <cell r="F339">
            <v>28.960245762711899</v>
          </cell>
          <cell r="G339">
            <v>5.81175</v>
          </cell>
        </row>
        <row r="340">
          <cell r="B340">
            <v>440</v>
          </cell>
          <cell r="E340">
            <v>26.697726562500002</v>
          </cell>
          <cell r="F340">
            <v>30.166922669491498</v>
          </cell>
          <cell r="G340">
            <v>7.9911562500000004</v>
          </cell>
        </row>
        <row r="341">
          <cell r="B341">
            <v>440</v>
          </cell>
          <cell r="E341">
            <v>11.441882812499999</v>
          </cell>
          <cell r="F341">
            <v>10.860092161017</v>
          </cell>
          <cell r="G341">
            <v>7.2646875</v>
          </cell>
        </row>
        <row r="342">
          <cell r="B342">
            <v>440</v>
          </cell>
          <cell r="E342">
            <v>10.170562500000001</v>
          </cell>
          <cell r="F342">
            <v>7.2400614406779704</v>
          </cell>
          <cell r="G342">
            <v>4.3588125</v>
          </cell>
        </row>
        <row r="343">
          <cell r="B343">
            <v>440</v>
          </cell>
          <cell r="E343">
            <v>7.6279218750000002</v>
          </cell>
          <cell r="F343">
            <v>10.860092161017</v>
          </cell>
          <cell r="G343">
            <v>5.81175</v>
          </cell>
        </row>
        <row r="344">
          <cell r="B344">
            <v>440</v>
          </cell>
          <cell r="E344">
            <v>7.6279218750000002</v>
          </cell>
          <cell r="F344">
            <v>12.066769067796599</v>
          </cell>
          <cell r="G344">
            <v>5.0852812500000004</v>
          </cell>
        </row>
        <row r="345">
          <cell r="B345">
            <v>440</v>
          </cell>
          <cell r="E345">
            <v>7.6279218750000002</v>
          </cell>
          <cell r="F345">
            <v>12.066769067796599</v>
          </cell>
          <cell r="G345">
            <v>5.0852812500000004</v>
          </cell>
        </row>
        <row r="346">
          <cell r="B346">
            <v>440</v>
          </cell>
          <cell r="E346">
            <v>16.527164062499999</v>
          </cell>
          <cell r="F346">
            <v>21.720184322033901</v>
          </cell>
          <cell r="G346">
            <v>10.170562500000001</v>
          </cell>
        </row>
        <row r="347">
          <cell r="B347">
            <v>440</v>
          </cell>
          <cell r="E347">
            <v>22.883765624999999</v>
          </cell>
          <cell r="F347">
            <v>20.5135074152542</v>
          </cell>
          <cell r="G347">
            <v>9.4440937500000004</v>
          </cell>
        </row>
        <row r="348">
          <cell r="B348">
            <v>440</v>
          </cell>
          <cell r="E348">
            <v>13.9845234375</v>
          </cell>
          <cell r="F348">
            <v>7.2400614406779704</v>
          </cell>
          <cell r="G348">
            <v>6.5382187500000004</v>
          </cell>
        </row>
        <row r="349">
          <cell r="B349">
            <v>440</v>
          </cell>
          <cell r="E349">
            <v>6.3566015624999999</v>
          </cell>
          <cell r="F349">
            <v>4.8267076271186404</v>
          </cell>
          <cell r="G349">
            <v>3.63234375</v>
          </cell>
        </row>
        <row r="350">
          <cell r="B350">
            <v>440</v>
          </cell>
          <cell r="E350">
            <v>3.8139609375000001</v>
          </cell>
          <cell r="F350">
            <v>4.8267076271186404</v>
          </cell>
          <cell r="G350">
            <v>2.905875</v>
          </cell>
        </row>
        <row r="351">
          <cell r="B351">
            <v>440</v>
          </cell>
          <cell r="E351">
            <v>7.6279218750000002</v>
          </cell>
          <cell r="F351">
            <v>7.2400614406779704</v>
          </cell>
          <cell r="G351">
            <v>3.63234375</v>
          </cell>
        </row>
        <row r="352">
          <cell r="B352">
            <v>440</v>
          </cell>
          <cell r="E352">
            <v>8.8992421875000005</v>
          </cell>
          <cell r="F352">
            <v>12.066769067796599</v>
          </cell>
          <cell r="G352">
            <v>3.63234375</v>
          </cell>
        </row>
        <row r="353">
          <cell r="B353">
            <v>440</v>
          </cell>
          <cell r="E353">
            <v>8.8992421875000005</v>
          </cell>
          <cell r="F353">
            <v>22.9268612288136</v>
          </cell>
          <cell r="G353">
            <v>9.4440937500000004</v>
          </cell>
        </row>
        <row r="354">
          <cell r="B354">
            <v>440</v>
          </cell>
          <cell r="E354">
            <v>12.713203125</v>
          </cell>
          <cell r="F354">
            <v>34.993630296610199</v>
          </cell>
          <cell r="G354">
            <v>13.802906249999999</v>
          </cell>
        </row>
        <row r="355">
          <cell r="B355">
            <v>440</v>
          </cell>
          <cell r="E355">
            <v>15.25584375</v>
          </cell>
          <cell r="F355">
            <v>32.580276483050902</v>
          </cell>
          <cell r="G355">
            <v>10.170562500000001</v>
          </cell>
        </row>
        <row r="356">
          <cell r="B356">
            <v>440</v>
          </cell>
          <cell r="E356">
            <v>10.170562500000001</v>
          </cell>
          <cell r="F356">
            <v>32.580276483050902</v>
          </cell>
          <cell r="G356">
            <v>12.34996875</v>
          </cell>
        </row>
        <row r="357">
          <cell r="B357">
            <v>440</v>
          </cell>
          <cell r="E357">
            <v>17.798484375000001</v>
          </cell>
          <cell r="F357">
            <v>36.200307203389798</v>
          </cell>
          <cell r="G357">
            <v>10.89703125</v>
          </cell>
        </row>
        <row r="358">
          <cell r="B358">
            <v>440</v>
          </cell>
          <cell r="E358">
            <v>17.798484375000001</v>
          </cell>
          <cell r="F358">
            <v>31.3735995762712</v>
          </cell>
          <cell r="G358">
            <v>7.2646875</v>
          </cell>
        </row>
        <row r="359">
          <cell r="B359">
            <v>440</v>
          </cell>
          <cell r="E359">
            <v>24.155085937500001</v>
          </cell>
          <cell r="F359">
            <v>36.200307203389798</v>
          </cell>
          <cell r="G359">
            <v>7.9911562500000004</v>
          </cell>
        </row>
        <row r="360">
          <cell r="B360">
            <v>440</v>
          </cell>
          <cell r="E360">
            <v>48.310171875000002</v>
          </cell>
          <cell r="F360">
            <v>62.7471991525424</v>
          </cell>
          <cell r="G360">
            <v>15.25584375</v>
          </cell>
        </row>
        <row r="361">
          <cell r="B361">
            <v>440</v>
          </cell>
          <cell r="E361">
            <v>62.294695312499996</v>
          </cell>
          <cell r="F361">
            <v>79.640675847457601</v>
          </cell>
          <cell r="G361">
            <v>16.708781250000001</v>
          </cell>
        </row>
        <row r="362">
          <cell r="B362">
            <v>440</v>
          </cell>
          <cell r="E362">
            <v>52.124132812500001</v>
          </cell>
          <cell r="F362">
            <v>96.534152542372894</v>
          </cell>
          <cell r="G362">
            <v>21.794062499999999</v>
          </cell>
        </row>
        <row r="363">
          <cell r="B363">
            <v>440</v>
          </cell>
          <cell r="E363">
            <v>63.566015624999999</v>
          </cell>
          <cell r="F363">
            <v>107.39424470339</v>
          </cell>
          <cell r="G363">
            <v>26.152875000000002</v>
          </cell>
        </row>
        <row r="364">
          <cell r="B364">
            <v>440</v>
          </cell>
          <cell r="E364">
            <v>75.007898437500003</v>
          </cell>
          <cell r="F364">
            <v>109.807598516949</v>
          </cell>
          <cell r="G364">
            <v>40.682250000000003</v>
          </cell>
        </row>
        <row r="365">
          <cell r="B365">
            <v>440</v>
          </cell>
          <cell r="E365">
            <v>73.736578124999994</v>
          </cell>
          <cell r="F365">
            <v>114.63430614406801</v>
          </cell>
          <cell r="G365">
            <v>39.955781250000001</v>
          </cell>
        </row>
        <row r="366">
          <cell r="B366">
            <v>440</v>
          </cell>
          <cell r="E366">
            <v>82.635820312500002</v>
          </cell>
          <cell r="F366">
            <v>126.70107521186399</v>
          </cell>
          <cell r="G366">
            <v>41.408718749999998</v>
          </cell>
        </row>
        <row r="367">
          <cell r="B367">
            <v>440</v>
          </cell>
          <cell r="E367">
            <v>109.333546875</v>
          </cell>
          <cell r="F367">
            <v>141.18119809321999</v>
          </cell>
          <cell r="G367">
            <v>38.502843749999997</v>
          </cell>
        </row>
        <row r="368">
          <cell r="B368">
            <v>464.46301369860902</v>
          </cell>
          <cell r="E368">
            <v>129.674671875</v>
          </cell>
          <cell r="F368">
            <v>152.041290254237</v>
          </cell>
          <cell r="G368">
            <v>26.152875000000002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status"/>
      <sheetName val="TC"/>
      <sheetName val="RESUMEN"/>
      <sheetName val="Consolidado"/>
      <sheetName val="Hospedaje"/>
      <sheetName val="AyB1"/>
      <sheetName val="AyB2"/>
      <sheetName val="Citron"/>
      <sheetName val="LaMaria"/>
      <sheetName val="Pool1"/>
      <sheetName val="Pool2"/>
      <sheetName val="SuiteS"/>
      <sheetName val="Golf"/>
      <sheetName val="CampoGolf"/>
      <sheetName val="Hoyo 19"/>
      <sheetName val="ProShop"/>
      <sheetName val="The Links"/>
      <sheetName val="PTAR"/>
      <sheetName val="Dely"/>
      <sheetName val="Eventos"/>
      <sheetName val="Administración"/>
      <sheetName val="Mantenimiento"/>
      <sheetName val="Energeticos"/>
      <sheetName val="SERVADM"/>
    </sheetNames>
    <sheetDataSet>
      <sheetData sheetId="0"/>
      <sheetData sheetId="1"/>
      <sheetData sheetId="2"/>
      <sheetData sheetId="3"/>
      <sheetData sheetId="4">
        <row r="8">
          <cell r="AR8">
            <v>1271</v>
          </cell>
          <cell r="AS8">
            <v>2380</v>
          </cell>
          <cell r="AT8">
            <v>8029</v>
          </cell>
          <cell r="AU8">
            <v>6875</v>
          </cell>
          <cell r="AV8">
            <v>6866</v>
          </cell>
          <cell r="AW8">
            <v>9859</v>
          </cell>
          <cell r="AX8">
            <v>10141</v>
          </cell>
          <cell r="AY8">
            <v>4591</v>
          </cell>
          <cell r="AZ8">
            <v>4925</v>
          </cell>
          <cell r="BA8">
            <v>7535</v>
          </cell>
          <cell r="BB8">
            <v>3646</v>
          </cell>
          <cell r="BC8">
            <v>2712.15</v>
          </cell>
          <cell r="BF8">
            <v>1334.55</v>
          </cell>
          <cell r="BG8">
            <v>2499</v>
          </cell>
          <cell r="BH8">
            <v>8430.4500000000007</v>
          </cell>
          <cell r="BI8">
            <v>7218.75</v>
          </cell>
          <cell r="BJ8">
            <v>7209.3</v>
          </cell>
          <cell r="BK8">
            <v>10351.950000000001</v>
          </cell>
          <cell r="BL8">
            <v>10648.05</v>
          </cell>
          <cell r="BM8">
            <v>4820.55</v>
          </cell>
          <cell r="BN8">
            <v>5171.25</v>
          </cell>
          <cell r="BO8">
            <v>7911.75</v>
          </cell>
          <cell r="BP8">
            <v>3828.3</v>
          </cell>
          <cell r="BQ8">
            <v>2847.7575000000002</v>
          </cell>
        </row>
        <row r="9">
          <cell r="BF9">
            <v>13642.077680615501</v>
          </cell>
          <cell r="BG9">
            <v>12321.876614749501</v>
          </cell>
          <cell r="BH9">
            <v>13642.077680615501</v>
          </cell>
          <cell r="BI9">
            <v>13202.0106586602</v>
          </cell>
          <cell r="BJ9">
            <v>13642.077680615501</v>
          </cell>
          <cell r="BK9">
            <v>13202.0106586602</v>
          </cell>
          <cell r="BL9">
            <v>13642.077680615501</v>
          </cell>
          <cell r="BM9">
            <v>13642.077680615501</v>
          </cell>
          <cell r="BN9">
            <v>13202.0106586602</v>
          </cell>
          <cell r="BO9">
            <v>13642.077680615501</v>
          </cell>
          <cell r="BP9">
            <v>13202.0106586602</v>
          </cell>
          <cell r="BQ9">
            <v>13642.077680615501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autoPageBreaks="0"/>
  </sheetPr>
  <dimension ref="A1:CH2843"/>
  <sheetViews>
    <sheetView workbookViewId="0">
      <selection activeCell="D6" sqref="D6"/>
    </sheetView>
  </sheetViews>
  <sheetFormatPr baseColWidth="10" defaultColWidth="6.85546875" defaultRowHeight="17.100000000000001" customHeight="1"/>
  <cols>
    <col min="1" max="1" width="6.85546875" style="252" customWidth="1"/>
    <col min="2" max="16384" width="6.85546875" style="252"/>
  </cols>
  <sheetData>
    <row r="1" spans="1:12" ht="12.75">
      <c r="A1" s="252" t="s">
        <v>0</v>
      </c>
    </row>
    <row r="2" spans="1:12" ht="12.75">
      <c r="A2" s="252" t="s">
        <v>1</v>
      </c>
      <c r="B2" s="252" t="s">
        <v>2</v>
      </c>
      <c r="C2" s="252" t="s">
        <v>3</v>
      </c>
      <c r="D2" s="252" t="s">
        <v>4</v>
      </c>
      <c r="E2" s="252" t="s">
        <v>5</v>
      </c>
      <c r="F2" s="252" t="s">
        <v>6</v>
      </c>
      <c r="G2" s="252" t="s">
        <v>7</v>
      </c>
      <c r="H2" s="252" t="s">
        <v>8</v>
      </c>
      <c r="I2" s="252" t="s">
        <v>9</v>
      </c>
      <c r="J2" s="252" t="s">
        <v>10</v>
      </c>
      <c r="K2" s="252" t="s">
        <v>11</v>
      </c>
      <c r="L2" s="252" t="s">
        <v>12</v>
      </c>
    </row>
    <row r="3" spans="1:12" ht="12.75">
      <c r="A3" s="252" t="s">
        <v>13</v>
      </c>
      <c r="B3" s="253">
        <v>60</v>
      </c>
      <c r="C3" s="253">
        <v>13</v>
      </c>
      <c r="D3" s="253">
        <v>0</v>
      </c>
      <c r="E3" s="253">
        <v>60</v>
      </c>
      <c r="F3" s="253">
        <v>0</v>
      </c>
      <c r="G3" s="253">
        <v>73</v>
      </c>
      <c r="H3" s="254">
        <v>17476.54</v>
      </c>
      <c r="I3" s="254">
        <v>26331.21</v>
      </c>
      <c r="J3" s="254">
        <v>239.40465753424658</v>
      </c>
      <c r="K3" s="255">
        <v>15.433403805496829</v>
      </c>
      <c r="L3" s="254">
        <v>36.948287526427059</v>
      </c>
    </row>
    <row r="4" spans="1:12" ht="12.75">
      <c r="A4" s="252" t="s">
        <v>14</v>
      </c>
      <c r="B4" s="253">
        <v>19</v>
      </c>
      <c r="C4" s="253">
        <v>4</v>
      </c>
      <c r="D4" s="253">
        <v>0</v>
      </c>
      <c r="E4" s="253">
        <v>19</v>
      </c>
      <c r="F4" s="253">
        <v>0</v>
      </c>
      <c r="G4" s="253">
        <v>23</v>
      </c>
      <c r="H4" s="254">
        <v>5002.33</v>
      </c>
      <c r="I4" s="254">
        <v>5964.43</v>
      </c>
      <c r="J4" s="254">
        <v>217.49260869565217</v>
      </c>
      <c r="K4" s="255">
        <v>4.8625792811839323</v>
      </c>
      <c r="L4" s="254">
        <v>10.575750528541226</v>
      </c>
    </row>
    <row r="5" spans="1:12" ht="12.75">
      <c r="A5" s="252" t="s">
        <v>15</v>
      </c>
      <c r="B5" s="253">
        <v>56</v>
      </c>
      <c r="C5" s="253">
        <v>1</v>
      </c>
      <c r="D5" s="253">
        <v>0</v>
      </c>
      <c r="E5" s="253">
        <v>56</v>
      </c>
      <c r="F5" s="253">
        <v>0</v>
      </c>
      <c r="G5" s="253">
        <v>57</v>
      </c>
      <c r="H5" s="254">
        <v>0</v>
      </c>
      <c r="I5" s="254">
        <v>456.22</v>
      </c>
      <c r="J5" s="254">
        <v>0</v>
      </c>
      <c r="K5" s="255">
        <v>12.050739957716702</v>
      </c>
      <c r="L5" s="254">
        <v>0</v>
      </c>
    </row>
    <row r="6" spans="1:12" ht="12.75">
      <c r="A6" s="252" t="s">
        <v>16</v>
      </c>
      <c r="B6" s="253">
        <v>88</v>
      </c>
      <c r="C6" s="253">
        <v>5</v>
      </c>
      <c r="D6" s="253">
        <v>0</v>
      </c>
      <c r="E6" s="253">
        <v>88</v>
      </c>
      <c r="F6" s="253">
        <v>0</v>
      </c>
      <c r="G6" s="253">
        <v>93</v>
      </c>
      <c r="H6" s="254">
        <v>25160</v>
      </c>
      <c r="I6" s="254">
        <v>29908.41</v>
      </c>
      <c r="J6" s="254">
        <v>270.53763440860212</v>
      </c>
      <c r="K6" s="255">
        <v>19.661733615221987</v>
      </c>
      <c r="L6" s="254">
        <v>53.192389006342495</v>
      </c>
    </row>
    <row r="7" spans="1:12" ht="12.75">
      <c r="A7" s="252" t="s">
        <v>17</v>
      </c>
      <c r="B7" s="253">
        <v>16</v>
      </c>
      <c r="C7" s="253">
        <v>1</v>
      </c>
      <c r="D7" s="253">
        <v>0</v>
      </c>
      <c r="E7" s="253">
        <v>16</v>
      </c>
      <c r="F7" s="253">
        <v>0</v>
      </c>
      <c r="G7" s="253">
        <v>17</v>
      </c>
      <c r="H7" s="254">
        <v>0</v>
      </c>
      <c r="I7" s="254">
        <v>0</v>
      </c>
      <c r="J7" s="254">
        <v>0</v>
      </c>
      <c r="K7" s="255">
        <v>3.5940803382663846</v>
      </c>
      <c r="L7" s="254">
        <v>0</v>
      </c>
    </row>
    <row r="8" spans="1:12" ht="12.75">
      <c r="A8" s="252" t="s">
        <v>18</v>
      </c>
      <c r="B8" s="253">
        <v>4</v>
      </c>
      <c r="C8" s="253">
        <v>0</v>
      </c>
      <c r="D8" s="253">
        <v>0</v>
      </c>
      <c r="E8" s="253">
        <v>4</v>
      </c>
      <c r="F8" s="253">
        <v>0</v>
      </c>
      <c r="G8" s="253">
        <v>4</v>
      </c>
      <c r="H8" s="254">
        <v>0</v>
      </c>
      <c r="I8" s="254">
        <v>259.74</v>
      </c>
      <c r="J8" s="254">
        <v>0</v>
      </c>
      <c r="K8" s="255">
        <v>0.84566596194503174</v>
      </c>
      <c r="L8" s="254">
        <v>0</v>
      </c>
    </row>
    <row r="9" spans="1:12" ht="12.75">
      <c r="A9" s="252" t="s">
        <v>19</v>
      </c>
      <c r="B9" s="253">
        <v>243</v>
      </c>
      <c r="C9" s="253">
        <v>24</v>
      </c>
      <c r="D9" s="253">
        <v>0</v>
      </c>
      <c r="E9" s="253">
        <v>243</v>
      </c>
      <c r="F9" s="253">
        <v>0</v>
      </c>
      <c r="G9" s="253">
        <v>267</v>
      </c>
      <c r="H9" s="254">
        <v>47638.87</v>
      </c>
      <c r="I9" s="254">
        <v>62920.01</v>
      </c>
      <c r="J9" s="254">
        <v>178.422734082397</v>
      </c>
      <c r="K9" s="255">
        <v>56.448202959830859</v>
      </c>
      <c r="L9" s="254">
        <v>100.71642706131077</v>
      </c>
    </row>
    <row r="10" spans="1:12" ht="12.75">
      <c r="A10" s="252" t="s">
        <v>20</v>
      </c>
      <c r="B10" s="252" t="s">
        <v>2</v>
      </c>
      <c r="C10" s="252" t="s">
        <v>3</v>
      </c>
      <c r="D10" s="252" t="s">
        <v>4</v>
      </c>
      <c r="E10" s="252" t="s">
        <v>5</v>
      </c>
      <c r="F10" s="252" t="s">
        <v>6</v>
      </c>
      <c r="G10" s="252" t="s">
        <v>7</v>
      </c>
      <c r="H10" s="252" t="s">
        <v>8</v>
      </c>
      <c r="I10" s="252" t="s">
        <v>9</v>
      </c>
      <c r="J10" s="252" t="s">
        <v>10</v>
      </c>
      <c r="K10" s="252" t="s">
        <v>11</v>
      </c>
      <c r="L10" s="252" t="s">
        <v>12</v>
      </c>
    </row>
    <row r="11" spans="1:12" ht="12.75">
      <c r="A11" s="252" t="s">
        <v>13</v>
      </c>
      <c r="B11" s="253">
        <v>20</v>
      </c>
      <c r="C11" s="253">
        <v>9</v>
      </c>
      <c r="D11" s="253">
        <v>0</v>
      </c>
      <c r="E11" s="253">
        <v>20</v>
      </c>
      <c r="F11" s="253">
        <v>0</v>
      </c>
      <c r="G11" s="253">
        <v>29</v>
      </c>
      <c r="H11" s="254">
        <v>8560.51</v>
      </c>
      <c r="I11" s="254">
        <v>10821.5</v>
      </c>
      <c r="J11" s="254">
        <v>295.19</v>
      </c>
      <c r="K11" s="255">
        <v>6.1310782241014792</v>
      </c>
      <c r="L11" s="254">
        <v>18.098329809725158</v>
      </c>
    </row>
    <row r="12" spans="1:12" ht="12.75">
      <c r="A12" s="252" t="s">
        <v>14</v>
      </c>
      <c r="B12" s="253">
        <v>9</v>
      </c>
      <c r="C12" s="253">
        <v>6</v>
      </c>
      <c r="D12" s="253">
        <v>0</v>
      </c>
      <c r="E12" s="253">
        <v>9</v>
      </c>
      <c r="F12" s="253">
        <v>0</v>
      </c>
      <c r="G12" s="253">
        <v>15</v>
      </c>
      <c r="H12" s="254">
        <v>5237.74</v>
      </c>
      <c r="I12" s="254">
        <v>8393</v>
      </c>
      <c r="J12" s="254">
        <v>349.18266666666671</v>
      </c>
      <c r="K12" s="255">
        <v>3.1712473572938689</v>
      </c>
      <c r="L12" s="254">
        <v>11.073446088794926</v>
      </c>
    </row>
    <row r="13" spans="1:12" ht="12.75">
      <c r="A13" s="252" t="s">
        <v>15</v>
      </c>
      <c r="B13" s="253">
        <v>36</v>
      </c>
      <c r="C13" s="253">
        <v>12</v>
      </c>
      <c r="D13" s="253">
        <v>0</v>
      </c>
      <c r="E13" s="253">
        <v>36</v>
      </c>
      <c r="F13" s="253">
        <v>0</v>
      </c>
      <c r="G13" s="253">
        <v>48</v>
      </c>
      <c r="H13" s="254">
        <v>0</v>
      </c>
      <c r="I13" s="254">
        <v>-61.73</v>
      </c>
      <c r="J13" s="254">
        <v>0</v>
      </c>
      <c r="K13" s="255">
        <v>10.14799154334038</v>
      </c>
      <c r="L13" s="254">
        <v>0</v>
      </c>
    </row>
    <row r="14" spans="1:12" ht="12.75">
      <c r="A14" s="252" t="s">
        <v>16</v>
      </c>
      <c r="B14" s="253">
        <v>28</v>
      </c>
      <c r="C14" s="253">
        <v>3</v>
      </c>
      <c r="D14" s="253">
        <v>0</v>
      </c>
      <c r="E14" s="253">
        <v>28</v>
      </c>
      <c r="F14" s="253">
        <v>0</v>
      </c>
      <c r="G14" s="253">
        <v>31</v>
      </c>
      <c r="H14" s="254">
        <v>11264</v>
      </c>
      <c r="I14" s="254">
        <v>13158.29</v>
      </c>
      <c r="J14" s="254">
        <v>363.35483870967744</v>
      </c>
      <c r="K14" s="255">
        <v>6.5539112050739963</v>
      </c>
      <c r="L14" s="254">
        <v>23.813953488372093</v>
      </c>
    </row>
    <row r="15" spans="1:12" ht="12.75">
      <c r="A15" s="252" t="s">
        <v>17</v>
      </c>
      <c r="B15" s="253">
        <v>17</v>
      </c>
      <c r="C15" s="253">
        <v>38</v>
      </c>
      <c r="D15" s="253">
        <v>0</v>
      </c>
      <c r="E15" s="253">
        <v>17</v>
      </c>
      <c r="F15" s="253">
        <v>0</v>
      </c>
      <c r="G15" s="253">
        <v>55</v>
      </c>
      <c r="H15" s="254">
        <v>0</v>
      </c>
      <c r="I15" s="254">
        <v>0</v>
      </c>
      <c r="J15" s="254">
        <v>0</v>
      </c>
      <c r="K15" s="255">
        <v>11.627906976744184</v>
      </c>
      <c r="L15" s="254">
        <v>0</v>
      </c>
    </row>
    <row r="16" spans="1:12" ht="12.75">
      <c r="A16" s="252" t="s">
        <v>18</v>
      </c>
      <c r="B16" s="253">
        <v>0</v>
      </c>
      <c r="C16" s="253">
        <v>0</v>
      </c>
      <c r="D16" s="253">
        <v>0</v>
      </c>
      <c r="E16" s="253">
        <v>0</v>
      </c>
      <c r="F16" s="253">
        <v>0</v>
      </c>
      <c r="G16" s="253">
        <v>0</v>
      </c>
      <c r="H16" s="254">
        <v>0</v>
      </c>
      <c r="I16" s="254">
        <v>-30</v>
      </c>
      <c r="J16" s="254">
        <v>0</v>
      </c>
      <c r="K16" s="255">
        <v>0</v>
      </c>
      <c r="L16" s="254">
        <v>0</v>
      </c>
    </row>
    <row r="17" spans="1:12" ht="12.75">
      <c r="A17" s="252" t="s">
        <v>19</v>
      </c>
      <c r="B17" s="253">
        <v>110</v>
      </c>
      <c r="C17" s="253">
        <v>68</v>
      </c>
      <c r="D17" s="253">
        <v>0</v>
      </c>
      <c r="E17" s="253">
        <v>110</v>
      </c>
      <c r="F17" s="253">
        <v>0</v>
      </c>
      <c r="G17" s="253">
        <v>178</v>
      </c>
      <c r="H17" s="254">
        <v>25062.25</v>
      </c>
      <c r="I17" s="254">
        <v>32281.06</v>
      </c>
      <c r="J17" s="254">
        <v>140.79915730337081</v>
      </c>
      <c r="K17" s="255">
        <v>37.632135306553913</v>
      </c>
      <c r="L17" s="254">
        <v>52.985729386892181</v>
      </c>
    </row>
    <row r="18" spans="1:12" ht="12.75">
      <c r="A18" s="252" t="s">
        <v>21</v>
      </c>
      <c r="B18" s="252" t="s">
        <v>2</v>
      </c>
      <c r="C18" s="252" t="s">
        <v>3</v>
      </c>
      <c r="D18" s="252" t="s">
        <v>4</v>
      </c>
      <c r="E18" s="252" t="s">
        <v>5</v>
      </c>
      <c r="F18" s="252" t="s">
        <v>6</v>
      </c>
      <c r="G18" s="252" t="s">
        <v>7</v>
      </c>
      <c r="H18" s="252" t="s">
        <v>8</v>
      </c>
      <c r="I18" s="252" t="s">
        <v>9</v>
      </c>
      <c r="J18" s="252" t="s">
        <v>10</v>
      </c>
      <c r="K18" s="252" t="s">
        <v>11</v>
      </c>
      <c r="L18" s="252" t="s">
        <v>12</v>
      </c>
    </row>
    <row r="19" spans="1:12" ht="12.75">
      <c r="A19" s="252" t="s">
        <v>13</v>
      </c>
      <c r="B19" s="253">
        <v>16</v>
      </c>
      <c r="C19" s="253">
        <v>3</v>
      </c>
      <c r="D19" s="253">
        <v>0</v>
      </c>
      <c r="E19" s="253">
        <v>16</v>
      </c>
      <c r="F19" s="253">
        <v>0</v>
      </c>
      <c r="G19" s="253">
        <v>19</v>
      </c>
      <c r="H19" s="254">
        <v>2465.11</v>
      </c>
      <c r="I19" s="254">
        <v>2673.16</v>
      </c>
      <c r="J19" s="254">
        <v>129.74263157894737</v>
      </c>
      <c r="K19" s="255">
        <v>4.0169133192389008</v>
      </c>
      <c r="L19" s="254">
        <v>5.2116490486257927</v>
      </c>
    </row>
    <row r="20" spans="1:12" ht="12.75">
      <c r="A20" s="252" t="s">
        <v>14</v>
      </c>
      <c r="B20" s="253">
        <v>9</v>
      </c>
      <c r="C20" s="253">
        <v>2</v>
      </c>
      <c r="D20" s="253">
        <v>0</v>
      </c>
      <c r="E20" s="253">
        <v>9</v>
      </c>
      <c r="F20" s="253">
        <v>0</v>
      </c>
      <c r="G20" s="253">
        <v>11</v>
      </c>
      <c r="H20" s="254">
        <v>2249.4299999999998</v>
      </c>
      <c r="I20" s="254">
        <v>1886.11</v>
      </c>
      <c r="J20" s="254">
        <v>204.49363636363637</v>
      </c>
      <c r="K20" s="255">
        <v>2.3255813953488373</v>
      </c>
      <c r="L20" s="254">
        <v>4.7556659619450317</v>
      </c>
    </row>
    <row r="21" spans="1:12" ht="12.75">
      <c r="A21" s="252" t="s">
        <v>15</v>
      </c>
      <c r="B21" s="253">
        <v>32</v>
      </c>
      <c r="C21" s="253">
        <v>3</v>
      </c>
      <c r="D21" s="253">
        <v>0</v>
      </c>
      <c r="E21" s="253">
        <v>32</v>
      </c>
      <c r="F21" s="253">
        <v>0</v>
      </c>
      <c r="G21" s="253">
        <v>35</v>
      </c>
      <c r="H21" s="254">
        <v>0</v>
      </c>
      <c r="I21" s="254">
        <v>193.85</v>
      </c>
      <c r="J21" s="254">
        <v>0</v>
      </c>
      <c r="K21" s="255">
        <v>7.3995771670190287</v>
      </c>
      <c r="L21" s="254">
        <v>0</v>
      </c>
    </row>
    <row r="22" spans="1:12" ht="12.75">
      <c r="A22" s="252" t="s">
        <v>16</v>
      </c>
      <c r="B22" s="253">
        <v>13</v>
      </c>
      <c r="C22" s="253">
        <v>7</v>
      </c>
      <c r="D22" s="253">
        <v>0</v>
      </c>
      <c r="E22" s="253">
        <v>13</v>
      </c>
      <c r="F22" s="253">
        <v>0</v>
      </c>
      <c r="G22" s="253">
        <v>20</v>
      </c>
      <c r="H22" s="254">
        <v>7434.29</v>
      </c>
      <c r="I22" s="254">
        <v>7253.3</v>
      </c>
      <c r="J22" s="254">
        <v>371.71449999999999</v>
      </c>
      <c r="K22" s="255">
        <v>4.2283298097251585</v>
      </c>
      <c r="L22" s="254">
        <v>15.717315010570823</v>
      </c>
    </row>
    <row r="23" spans="1:12" ht="12.75">
      <c r="A23" s="252" t="s">
        <v>17</v>
      </c>
      <c r="B23" s="253">
        <v>55</v>
      </c>
      <c r="C23" s="253">
        <v>13</v>
      </c>
      <c r="D23" s="253">
        <v>1</v>
      </c>
      <c r="E23" s="253">
        <v>54</v>
      </c>
      <c r="F23" s="253">
        <v>0</v>
      </c>
      <c r="G23" s="253">
        <v>67</v>
      </c>
      <c r="H23" s="254">
        <v>0</v>
      </c>
      <c r="I23" s="254">
        <v>0</v>
      </c>
      <c r="J23" s="254">
        <v>0</v>
      </c>
      <c r="K23" s="255">
        <v>14.164904862579281</v>
      </c>
      <c r="L23" s="254">
        <v>0</v>
      </c>
    </row>
    <row r="24" spans="1:12" ht="12.75">
      <c r="A24" s="252" t="s">
        <v>18</v>
      </c>
      <c r="B24" s="253">
        <v>3</v>
      </c>
      <c r="C24" s="253">
        <v>0</v>
      </c>
      <c r="D24" s="253">
        <v>0</v>
      </c>
      <c r="E24" s="253">
        <v>3</v>
      </c>
      <c r="F24" s="253">
        <v>0</v>
      </c>
      <c r="G24" s="253">
        <v>3</v>
      </c>
      <c r="H24" s="254">
        <v>0</v>
      </c>
      <c r="I24" s="254">
        <v>60</v>
      </c>
      <c r="J24" s="254">
        <v>0</v>
      </c>
      <c r="K24" s="255">
        <v>0.63424947145877375</v>
      </c>
      <c r="L24" s="254">
        <v>0</v>
      </c>
    </row>
    <row r="25" spans="1:12" ht="12.75">
      <c r="A25" s="252" t="s">
        <v>19</v>
      </c>
      <c r="B25" s="253">
        <v>128</v>
      </c>
      <c r="C25" s="253">
        <v>28</v>
      </c>
      <c r="D25" s="253">
        <v>1</v>
      </c>
      <c r="E25" s="253">
        <v>127</v>
      </c>
      <c r="F25" s="253">
        <v>0</v>
      </c>
      <c r="G25" s="253">
        <v>155</v>
      </c>
      <c r="H25" s="254">
        <v>12148.83</v>
      </c>
      <c r="I25" s="254">
        <v>12066.42</v>
      </c>
      <c r="J25" s="254">
        <v>78.379548387096776</v>
      </c>
      <c r="K25" s="255">
        <v>32.76955602536998</v>
      </c>
      <c r="L25" s="254">
        <v>25.684630021141647</v>
      </c>
    </row>
    <row r="26" spans="1:12" ht="12.75">
      <c r="A26" s="252" t="s">
        <v>22</v>
      </c>
      <c r="B26" s="252" t="s">
        <v>2</v>
      </c>
      <c r="C26" s="252" t="s">
        <v>3</v>
      </c>
      <c r="D26" s="252" t="s">
        <v>4</v>
      </c>
      <c r="E26" s="252" t="s">
        <v>5</v>
      </c>
      <c r="F26" s="252" t="s">
        <v>6</v>
      </c>
      <c r="G26" s="252" t="s">
        <v>7</v>
      </c>
      <c r="H26" s="252" t="s">
        <v>8</v>
      </c>
      <c r="I26" s="252" t="s">
        <v>9</v>
      </c>
      <c r="J26" s="252" t="s">
        <v>10</v>
      </c>
      <c r="K26" s="252" t="s">
        <v>11</v>
      </c>
      <c r="L26" s="252" t="s">
        <v>12</v>
      </c>
    </row>
    <row r="27" spans="1:12" ht="12.75">
      <c r="A27" s="252" t="s">
        <v>13</v>
      </c>
      <c r="B27" s="253">
        <v>12</v>
      </c>
      <c r="C27" s="253">
        <v>5</v>
      </c>
      <c r="D27" s="253">
        <v>0</v>
      </c>
      <c r="E27" s="253">
        <v>12</v>
      </c>
      <c r="F27" s="253">
        <v>0</v>
      </c>
      <c r="G27" s="253">
        <v>17</v>
      </c>
      <c r="H27" s="254">
        <v>2067.11</v>
      </c>
      <c r="I27" s="254">
        <v>2928.99</v>
      </c>
      <c r="J27" s="254">
        <v>121.59470588235294</v>
      </c>
      <c r="K27" s="255">
        <v>3.5940803382663846</v>
      </c>
      <c r="L27" s="254">
        <v>4.3702114164904859</v>
      </c>
    </row>
    <row r="28" spans="1:12" ht="12.75">
      <c r="A28" s="252" t="s">
        <v>14</v>
      </c>
      <c r="B28" s="253">
        <v>5</v>
      </c>
      <c r="C28" s="253">
        <v>2</v>
      </c>
      <c r="D28" s="253">
        <v>0</v>
      </c>
      <c r="E28" s="253">
        <v>5</v>
      </c>
      <c r="F28" s="253">
        <v>0</v>
      </c>
      <c r="G28" s="253">
        <v>7</v>
      </c>
      <c r="H28" s="254">
        <v>1612.43</v>
      </c>
      <c r="I28" s="254">
        <v>2052.4</v>
      </c>
      <c r="J28" s="254">
        <v>230.34714285714287</v>
      </c>
      <c r="K28" s="255">
        <v>1.4799154334038056</v>
      </c>
      <c r="L28" s="254">
        <v>3.4089429175475692</v>
      </c>
    </row>
    <row r="29" spans="1:12" ht="12.75">
      <c r="A29" s="252" t="s">
        <v>15</v>
      </c>
      <c r="B29" s="253">
        <v>25</v>
      </c>
      <c r="C29" s="253">
        <v>3</v>
      </c>
      <c r="D29" s="253">
        <v>0</v>
      </c>
      <c r="E29" s="253">
        <v>25</v>
      </c>
      <c r="F29" s="253">
        <v>0</v>
      </c>
      <c r="G29" s="253">
        <v>28</v>
      </c>
      <c r="H29" s="254">
        <v>0</v>
      </c>
      <c r="I29" s="254">
        <v>395.03</v>
      </c>
      <c r="J29" s="254">
        <v>0</v>
      </c>
      <c r="K29" s="255">
        <v>5.9196617336152224</v>
      </c>
      <c r="L29" s="254">
        <v>0</v>
      </c>
    </row>
    <row r="30" spans="1:12" ht="12.75">
      <c r="A30" s="252" t="s">
        <v>16</v>
      </c>
      <c r="B30" s="253">
        <v>13</v>
      </c>
      <c r="C30" s="253">
        <v>0</v>
      </c>
      <c r="D30" s="253">
        <v>0</v>
      </c>
      <c r="E30" s="253">
        <v>13</v>
      </c>
      <c r="F30" s="253">
        <v>0</v>
      </c>
      <c r="G30" s="253">
        <v>13</v>
      </c>
      <c r="H30" s="254">
        <v>3209.56</v>
      </c>
      <c r="I30" s="254">
        <v>3630.28</v>
      </c>
      <c r="J30" s="254">
        <v>246.88923076923078</v>
      </c>
      <c r="K30" s="255">
        <v>2.7484143763213531</v>
      </c>
      <c r="L30" s="254">
        <v>6.7855391120507393</v>
      </c>
    </row>
    <row r="31" spans="1:12" ht="12.75">
      <c r="A31" s="252" t="s">
        <v>17</v>
      </c>
      <c r="B31" s="253">
        <v>66</v>
      </c>
      <c r="C31" s="253">
        <v>9</v>
      </c>
      <c r="D31" s="253">
        <v>2</v>
      </c>
      <c r="E31" s="253">
        <v>64</v>
      </c>
      <c r="F31" s="253">
        <v>0</v>
      </c>
      <c r="G31" s="253">
        <v>73</v>
      </c>
      <c r="H31" s="254">
        <v>0</v>
      </c>
      <c r="I31" s="254">
        <v>0</v>
      </c>
      <c r="J31" s="254">
        <v>0</v>
      </c>
      <c r="K31" s="255">
        <v>15.433403805496829</v>
      </c>
      <c r="L31" s="254">
        <v>0</v>
      </c>
    </row>
    <row r="32" spans="1:12" ht="12.75">
      <c r="A32" s="252" t="s">
        <v>18</v>
      </c>
      <c r="B32" s="253">
        <v>3</v>
      </c>
      <c r="C32" s="253">
        <v>0</v>
      </c>
      <c r="D32" s="253">
        <v>0</v>
      </c>
      <c r="E32" s="253">
        <v>3</v>
      </c>
      <c r="F32" s="253">
        <v>0</v>
      </c>
      <c r="G32" s="253">
        <v>3</v>
      </c>
      <c r="H32" s="254">
        <v>0</v>
      </c>
      <c r="I32" s="254">
        <v>-60</v>
      </c>
      <c r="J32" s="254">
        <v>0</v>
      </c>
      <c r="K32" s="255">
        <v>0.63424947145877375</v>
      </c>
      <c r="L32" s="254">
        <v>0</v>
      </c>
    </row>
    <row r="33" spans="1:12" ht="12.75">
      <c r="A33" s="252" t="s">
        <v>19</v>
      </c>
      <c r="B33" s="253">
        <v>124</v>
      </c>
      <c r="C33" s="253">
        <v>19</v>
      </c>
      <c r="D33" s="253">
        <v>2</v>
      </c>
      <c r="E33" s="253">
        <v>122</v>
      </c>
      <c r="F33" s="253">
        <v>0</v>
      </c>
      <c r="G33" s="253">
        <v>141</v>
      </c>
      <c r="H33" s="254">
        <v>6889.1</v>
      </c>
      <c r="I33" s="254">
        <v>8946.7000000000007</v>
      </c>
      <c r="J33" s="254">
        <v>48.858865248226948</v>
      </c>
      <c r="K33" s="255">
        <v>29.809725158562372</v>
      </c>
      <c r="L33" s="254">
        <v>14.564693446088798</v>
      </c>
    </row>
    <row r="34" spans="1:12" ht="12.75">
      <c r="A34" s="252" t="s">
        <v>23</v>
      </c>
      <c r="B34" s="252" t="s">
        <v>2</v>
      </c>
      <c r="C34" s="252" t="s">
        <v>3</v>
      </c>
      <c r="D34" s="252" t="s">
        <v>4</v>
      </c>
      <c r="E34" s="252" t="s">
        <v>5</v>
      </c>
      <c r="F34" s="252" t="s">
        <v>6</v>
      </c>
      <c r="G34" s="252" t="s">
        <v>7</v>
      </c>
      <c r="H34" s="252" t="s">
        <v>8</v>
      </c>
      <c r="I34" s="252" t="s">
        <v>9</v>
      </c>
      <c r="J34" s="252" t="s">
        <v>10</v>
      </c>
      <c r="K34" s="252" t="s">
        <v>11</v>
      </c>
      <c r="L34" s="252" t="s">
        <v>12</v>
      </c>
    </row>
    <row r="35" spans="1:12" ht="12.75">
      <c r="A35" s="252" t="s">
        <v>13</v>
      </c>
      <c r="B35" s="253">
        <v>13</v>
      </c>
      <c r="C35" s="253">
        <v>7</v>
      </c>
      <c r="D35" s="253">
        <v>0</v>
      </c>
      <c r="E35" s="253">
        <v>13</v>
      </c>
      <c r="F35" s="253">
        <v>0</v>
      </c>
      <c r="G35" s="253">
        <v>20</v>
      </c>
      <c r="H35" s="254">
        <v>6081.78</v>
      </c>
      <c r="I35" s="254">
        <v>8482.14</v>
      </c>
      <c r="J35" s="254">
        <v>304.089</v>
      </c>
      <c r="K35" s="255">
        <v>4.2283298097251585</v>
      </c>
      <c r="L35" s="254">
        <v>12.857885835095139</v>
      </c>
    </row>
    <row r="36" spans="1:12" ht="12.75">
      <c r="A36" s="252" t="s">
        <v>14</v>
      </c>
      <c r="B36" s="253">
        <v>6</v>
      </c>
      <c r="C36" s="253">
        <v>6</v>
      </c>
      <c r="D36" s="253">
        <v>0</v>
      </c>
      <c r="E36" s="253">
        <v>6</v>
      </c>
      <c r="F36" s="253">
        <v>0</v>
      </c>
      <c r="G36" s="253">
        <v>12</v>
      </c>
      <c r="H36" s="254">
        <v>2050.4299999999998</v>
      </c>
      <c r="I36" s="254">
        <v>3179.78</v>
      </c>
      <c r="J36" s="254">
        <v>170.86916666666667</v>
      </c>
      <c r="K36" s="255">
        <v>2.536997885835095</v>
      </c>
      <c r="L36" s="254">
        <v>4.3349471458773792</v>
      </c>
    </row>
    <row r="37" spans="1:12" ht="12.75">
      <c r="A37" s="252" t="s">
        <v>15</v>
      </c>
      <c r="B37" s="253">
        <v>24</v>
      </c>
      <c r="C37" s="253">
        <v>6</v>
      </c>
      <c r="D37" s="253">
        <v>0</v>
      </c>
      <c r="E37" s="253">
        <v>24</v>
      </c>
      <c r="F37" s="253">
        <v>0</v>
      </c>
      <c r="G37" s="253">
        <v>30</v>
      </c>
      <c r="H37" s="254">
        <v>0</v>
      </c>
      <c r="I37" s="254">
        <v>167.32</v>
      </c>
      <c r="J37" s="254">
        <v>0</v>
      </c>
      <c r="K37" s="255">
        <v>6.3424947145877377</v>
      </c>
      <c r="L37" s="254">
        <v>0</v>
      </c>
    </row>
    <row r="38" spans="1:12" ht="12.75">
      <c r="A38" s="252" t="s">
        <v>16</v>
      </c>
      <c r="B38" s="253">
        <v>10</v>
      </c>
      <c r="C38" s="253">
        <v>6</v>
      </c>
      <c r="D38" s="253">
        <v>0</v>
      </c>
      <c r="E38" s="253">
        <v>10</v>
      </c>
      <c r="F38" s="253">
        <v>0</v>
      </c>
      <c r="G38" s="253">
        <v>16</v>
      </c>
      <c r="H38" s="254">
        <v>7674.35</v>
      </c>
      <c r="I38" s="254">
        <v>7903.23</v>
      </c>
      <c r="J38" s="254">
        <v>479.64687500000002</v>
      </c>
      <c r="K38" s="255">
        <v>3.382663847780127</v>
      </c>
      <c r="L38" s="254">
        <v>16.224841437632136</v>
      </c>
    </row>
    <row r="39" spans="1:12" ht="12.75">
      <c r="A39" s="252" t="s">
        <v>17</v>
      </c>
      <c r="B39" s="253">
        <v>73</v>
      </c>
      <c r="C39" s="253">
        <v>9</v>
      </c>
      <c r="D39" s="253">
        <v>14</v>
      </c>
      <c r="E39" s="253">
        <v>59</v>
      </c>
      <c r="F39" s="253">
        <v>0</v>
      </c>
      <c r="G39" s="253">
        <v>68</v>
      </c>
      <c r="H39" s="254">
        <v>0</v>
      </c>
      <c r="I39" s="254">
        <v>0</v>
      </c>
      <c r="J39" s="254">
        <v>0</v>
      </c>
      <c r="K39" s="255">
        <v>14.376321353065538</v>
      </c>
      <c r="L39" s="254">
        <v>0</v>
      </c>
    </row>
    <row r="40" spans="1:12" ht="12.75">
      <c r="A40" s="252" t="s">
        <v>18</v>
      </c>
      <c r="B40" s="253">
        <v>0</v>
      </c>
      <c r="C40" s="253">
        <v>2</v>
      </c>
      <c r="D40" s="253">
        <v>0</v>
      </c>
      <c r="E40" s="253">
        <v>0</v>
      </c>
      <c r="F40" s="253">
        <v>0</v>
      </c>
      <c r="G40" s="253">
        <v>2</v>
      </c>
      <c r="H40" s="254">
        <v>0</v>
      </c>
      <c r="I40" s="254">
        <v>0</v>
      </c>
      <c r="J40" s="254">
        <v>0</v>
      </c>
      <c r="K40" s="255">
        <v>0.42283298097251587</v>
      </c>
      <c r="L40" s="254">
        <v>0</v>
      </c>
    </row>
    <row r="41" spans="1:12" ht="12.75">
      <c r="A41" s="252" t="s">
        <v>19</v>
      </c>
      <c r="B41" s="253">
        <v>126</v>
      </c>
      <c r="C41" s="253">
        <v>36</v>
      </c>
      <c r="D41" s="253">
        <v>14</v>
      </c>
      <c r="E41" s="253">
        <v>112</v>
      </c>
      <c r="F41" s="253">
        <v>0</v>
      </c>
      <c r="G41" s="253">
        <v>148</v>
      </c>
      <c r="H41" s="254">
        <v>15806.56</v>
      </c>
      <c r="I41" s="254">
        <v>19732.47</v>
      </c>
      <c r="J41" s="254">
        <v>106.80108108108108</v>
      </c>
      <c r="K41" s="255">
        <v>31.289640591966176</v>
      </c>
      <c r="L41" s="254">
        <v>33.417674418604662</v>
      </c>
    </row>
    <row r="42" spans="1:12" ht="12.75">
      <c r="A42" s="252" t="s">
        <v>24</v>
      </c>
      <c r="B42" s="252" t="s">
        <v>2</v>
      </c>
      <c r="C42" s="252" t="s">
        <v>3</v>
      </c>
      <c r="D42" s="252" t="s">
        <v>4</v>
      </c>
      <c r="E42" s="252" t="s">
        <v>5</v>
      </c>
      <c r="F42" s="252" t="s">
        <v>6</v>
      </c>
      <c r="G42" s="252" t="s">
        <v>7</v>
      </c>
      <c r="H42" s="252" t="s">
        <v>8</v>
      </c>
      <c r="I42" s="252" t="s">
        <v>9</v>
      </c>
      <c r="J42" s="252" t="s">
        <v>10</v>
      </c>
      <c r="K42" s="252" t="s">
        <v>11</v>
      </c>
      <c r="L42" s="252" t="s">
        <v>12</v>
      </c>
    </row>
    <row r="43" spans="1:12" ht="12.75">
      <c r="A43" s="252" t="s">
        <v>13</v>
      </c>
      <c r="B43" s="253">
        <v>18</v>
      </c>
      <c r="C43" s="253">
        <v>5</v>
      </c>
      <c r="D43" s="253">
        <v>0</v>
      </c>
      <c r="E43" s="253">
        <v>18</v>
      </c>
      <c r="F43" s="253">
        <v>0</v>
      </c>
      <c r="G43" s="253">
        <v>23</v>
      </c>
      <c r="H43" s="254">
        <v>4813.78</v>
      </c>
      <c r="I43" s="254">
        <v>6203.55</v>
      </c>
      <c r="J43" s="254">
        <v>209.29478260869564</v>
      </c>
      <c r="K43" s="255">
        <v>4.8625792811839323</v>
      </c>
      <c r="L43" s="254">
        <v>10.177124735729388</v>
      </c>
    </row>
    <row r="44" spans="1:12" ht="12.75">
      <c r="A44" s="252" t="s">
        <v>14</v>
      </c>
      <c r="B44" s="253">
        <v>7</v>
      </c>
      <c r="C44" s="253">
        <v>2</v>
      </c>
      <c r="D44" s="253">
        <v>0</v>
      </c>
      <c r="E44" s="253">
        <v>7</v>
      </c>
      <c r="F44" s="253">
        <v>0</v>
      </c>
      <c r="G44" s="253">
        <v>9</v>
      </c>
      <c r="H44" s="254">
        <v>1621.78</v>
      </c>
      <c r="I44" s="254">
        <v>1603.25</v>
      </c>
      <c r="J44" s="254">
        <v>180.19777777777779</v>
      </c>
      <c r="K44" s="255">
        <v>1.9027484143763211</v>
      </c>
      <c r="L44" s="254">
        <v>3.4287103594080337</v>
      </c>
    </row>
    <row r="45" spans="1:12" ht="12.75">
      <c r="A45" s="252" t="s">
        <v>15</v>
      </c>
      <c r="B45" s="253">
        <v>26</v>
      </c>
      <c r="C45" s="253">
        <v>10</v>
      </c>
      <c r="D45" s="253">
        <v>0</v>
      </c>
      <c r="E45" s="253">
        <v>26</v>
      </c>
      <c r="F45" s="253">
        <v>0</v>
      </c>
      <c r="G45" s="253">
        <v>36</v>
      </c>
      <c r="H45" s="254">
        <v>0</v>
      </c>
      <c r="I45" s="254">
        <v>1098.27</v>
      </c>
      <c r="J45" s="254">
        <v>0</v>
      </c>
      <c r="K45" s="255">
        <v>7.6109936575052846</v>
      </c>
      <c r="L45" s="254">
        <v>0</v>
      </c>
    </row>
    <row r="46" spans="1:12" ht="12.75">
      <c r="A46" s="252" t="s">
        <v>16</v>
      </c>
      <c r="B46" s="253">
        <v>8</v>
      </c>
      <c r="C46" s="253">
        <v>4</v>
      </c>
      <c r="D46" s="253">
        <v>0</v>
      </c>
      <c r="E46" s="253">
        <v>8</v>
      </c>
      <c r="F46" s="253">
        <v>0</v>
      </c>
      <c r="G46" s="253">
        <v>12</v>
      </c>
      <c r="H46" s="254">
        <v>3629.61</v>
      </c>
      <c r="I46" s="254">
        <v>3752.61</v>
      </c>
      <c r="J46" s="254">
        <v>302.46749999999997</v>
      </c>
      <c r="K46" s="255">
        <v>2.536997885835095</v>
      </c>
      <c r="L46" s="254">
        <v>7.6735940803382654</v>
      </c>
    </row>
    <row r="47" spans="1:12" ht="12.75">
      <c r="A47" s="252" t="s">
        <v>17</v>
      </c>
      <c r="B47" s="253">
        <v>68</v>
      </c>
      <c r="C47" s="253">
        <v>12</v>
      </c>
      <c r="D47" s="253">
        <v>25</v>
      </c>
      <c r="E47" s="253">
        <v>43</v>
      </c>
      <c r="F47" s="253">
        <v>0</v>
      </c>
      <c r="G47" s="253">
        <v>55</v>
      </c>
      <c r="H47" s="254">
        <v>0</v>
      </c>
      <c r="I47" s="254">
        <v>0</v>
      </c>
      <c r="J47" s="254">
        <v>0</v>
      </c>
      <c r="K47" s="255">
        <v>11.627906976744184</v>
      </c>
      <c r="L47" s="254">
        <v>0</v>
      </c>
    </row>
    <row r="48" spans="1:12" ht="12.75">
      <c r="A48" s="252" t="s">
        <v>18</v>
      </c>
      <c r="B48" s="253">
        <v>2</v>
      </c>
      <c r="C48" s="253">
        <v>0</v>
      </c>
      <c r="D48" s="253">
        <v>0</v>
      </c>
      <c r="E48" s="253">
        <v>2</v>
      </c>
      <c r="F48" s="253">
        <v>0</v>
      </c>
      <c r="G48" s="253">
        <v>2</v>
      </c>
      <c r="H48" s="254">
        <v>0</v>
      </c>
      <c r="I48" s="254">
        <v>0</v>
      </c>
      <c r="J48" s="254">
        <v>0</v>
      </c>
      <c r="K48" s="255">
        <v>0.42283298097251587</v>
      </c>
      <c r="L48" s="254">
        <v>0</v>
      </c>
    </row>
    <row r="49" spans="1:12" ht="12.75">
      <c r="A49" s="252" t="s">
        <v>19</v>
      </c>
      <c r="B49" s="253">
        <v>129</v>
      </c>
      <c r="C49" s="253">
        <v>33</v>
      </c>
      <c r="D49" s="253">
        <v>25</v>
      </c>
      <c r="E49" s="253">
        <v>104</v>
      </c>
      <c r="F49" s="253">
        <v>0</v>
      </c>
      <c r="G49" s="253">
        <v>137</v>
      </c>
      <c r="H49" s="254">
        <v>10065.17</v>
      </c>
      <c r="I49" s="254">
        <v>12657.68</v>
      </c>
      <c r="J49" s="254">
        <v>73.468394160583941</v>
      </c>
      <c r="K49" s="255">
        <v>28.964059196617331</v>
      </c>
      <c r="L49" s="254">
        <v>21.279429175475684</v>
      </c>
    </row>
    <row r="50" spans="1:12" ht="12.75">
      <c r="A50" s="252" t="s">
        <v>25</v>
      </c>
      <c r="B50" s="252" t="s">
        <v>2</v>
      </c>
      <c r="C50" s="252" t="s">
        <v>3</v>
      </c>
      <c r="D50" s="252" t="s">
        <v>4</v>
      </c>
      <c r="E50" s="252" t="s">
        <v>5</v>
      </c>
      <c r="F50" s="252" t="s">
        <v>6</v>
      </c>
      <c r="G50" s="252" t="s">
        <v>7</v>
      </c>
      <c r="H50" s="252" t="s">
        <v>8</v>
      </c>
      <c r="I50" s="252" t="s">
        <v>9</v>
      </c>
      <c r="J50" s="252" t="s">
        <v>10</v>
      </c>
      <c r="K50" s="252" t="s">
        <v>11</v>
      </c>
      <c r="L50" s="252" t="s">
        <v>12</v>
      </c>
    </row>
    <row r="51" spans="1:12" ht="12.75">
      <c r="A51" s="252" t="s">
        <v>13</v>
      </c>
      <c r="B51" s="253">
        <v>20</v>
      </c>
      <c r="C51" s="253">
        <v>6</v>
      </c>
      <c r="D51" s="253">
        <v>0</v>
      </c>
      <c r="E51" s="253">
        <v>20</v>
      </c>
      <c r="F51" s="253">
        <v>0</v>
      </c>
      <c r="G51" s="253">
        <v>26</v>
      </c>
      <c r="H51" s="254">
        <v>8586.8799999999992</v>
      </c>
      <c r="I51" s="254">
        <v>8285.11</v>
      </c>
      <c r="J51" s="254">
        <v>330.26461538461541</v>
      </c>
      <c r="K51" s="255">
        <v>5.4968287526427062</v>
      </c>
      <c r="L51" s="254">
        <v>18.154080338266382</v>
      </c>
    </row>
    <row r="52" spans="1:12" ht="12.75">
      <c r="A52" s="252" t="s">
        <v>14</v>
      </c>
      <c r="B52" s="253">
        <v>7</v>
      </c>
      <c r="C52" s="253">
        <v>1</v>
      </c>
      <c r="D52" s="253">
        <v>0</v>
      </c>
      <c r="E52" s="253">
        <v>7</v>
      </c>
      <c r="F52" s="253">
        <v>0</v>
      </c>
      <c r="G52" s="253">
        <v>8</v>
      </c>
      <c r="H52" s="254">
        <v>1361.78</v>
      </c>
      <c r="I52" s="254">
        <v>1536.67</v>
      </c>
      <c r="J52" s="254">
        <v>170.2225</v>
      </c>
      <c r="K52" s="255">
        <v>1.6913319238900635</v>
      </c>
      <c r="L52" s="254">
        <v>2.8790274841437635</v>
      </c>
    </row>
    <row r="53" spans="1:12" ht="12.75">
      <c r="A53" s="252" t="s">
        <v>15</v>
      </c>
      <c r="B53" s="253">
        <v>30</v>
      </c>
      <c r="C53" s="253">
        <v>3</v>
      </c>
      <c r="D53" s="253">
        <v>0</v>
      </c>
      <c r="E53" s="253">
        <v>30</v>
      </c>
      <c r="F53" s="253">
        <v>0</v>
      </c>
      <c r="G53" s="253">
        <v>33</v>
      </c>
      <c r="H53" s="254">
        <v>0</v>
      </c>
      <c r="I53" s="254">
        <v>254</v>
      </c>
      <c r="J53" s="254">
        <v>0</v>
      </c>
      <c r="K53" s="255">
        <v>6.9767441860465116</v>
      </c>
      <c r="L53" s="254">
        <v>0</v>
      </c>
    </row>
    <row r="54" spans="1:12" ht="12.75">
      <c r="A54" s="252" t="s">
        <v>16</v>
      </c>
      <c r="B54" s="253">
        <v>9</v>
      </c>
      <c r="C54" s="253">
        <v>4</v>
      </c>
      <c r="D54" s="253">
        <v>0</v>
      </c>
      <c r="E54" s="253">
        <v>9</v>
      </c>
      <c r="F54" s="253">
        <v>0</v>
      </c>
      <c r="G54" s="253">
        <v>13</v>
      </c>
      <c r="H54" s="254">
        <v>3123.27</v>
      </c>
      <c r="I54" s="254">
        <v>3988.21</v>
      </c>
      <c r="J54" s="254">
        <v>240.25153846153847</v>
      </c>
      <c r="K54" s="255">
        <v>2.7484143763213531</v>
      </c>
      <c r="L54" s="254">
        <v>6.6031078224101485</v>
      </c>
    </row>
    <row r="55" spans="1:12" ht="12.75">
      <c r="A55" s="252" t="s">
        <v>17</v>
      </c>
      <c r="B55" s="253">
        <v>54</v>
      </c>
      <c r="C55" s="253">
        <v>3</v>
      </c>
      <c r="D55" s="253">
        <v>9</v>
      </c>
      <c r="E55" s="253">
        <v>45</v>
      </c>
      <c r="F55" s="253">
        <v>0</v>
      </c>
      <c r="G55" s="253">
        <v>48</v>
      </c>
      <c r="H55" s="254">
        <v>0</v>
      </c>
      <c r="I55" s="254">
        <v>0</v>
      </c>
      <c r="J55" s="254">
        <v>0</v>
      </c>
      <c r="K55" s="255">
        <v>10.14799154334038</v>
      </c>
      <c r="L55" s="254">
        <v>0</v>
      </c>
    </row>
    <row r="56" spans="1:12" ht="12.75">
      <c r="A56" s="252" t="s">
        <v>18</v>
      </c>
      <c r="B56" s="253">
        <v>2</v>
      </c>
      <c r="C56" s="253">
        <v>1</v>
      </c>
      <c r="D56" s="253">
        <v>0</v>
      </c>
      <c r="E56" s="253">
        <v>2</v>
      </c>
      <c r="F56" s="253">
        <v>0</v>
      </c>
      <c r="G56" s="253">
        <v>3</v>
      </c>
      <c r="H56" s="254">
        <v>0</v>
      </c>
      <c r="I56" s="254">
        <v>30</v>
      </c>
      <c r="J56" s="254">
        <v>0</v>
      </c>
      <c r="K56" s="255">
        <v>0.63424947145877375</v>
      </c>
      <c r="L56" s="254">
        <v>0</v>
      </c>
    </row>
    <row r="57" spans="1:12" ht="12.75">
      <c r="A57" s="252" t="s">
        <v>19</v>
      </c>
      <c r="B57" s="253">
        <v>122</v>
      </c>
      <c r="C57" s="253">
        <v>18</v>
      </c>
      <c r="D57" s="253">
        <v>9</v>
      </c>
      <c r="E57" s="253">
        <v>113</v>
      </c>
      <c r="F57" s="253">
        <v>0</v>
      </c>
      <c r="G57" s="253">
        <v>131</v>
      </c>
      <c r="H57" s="254">
        <v>13071.93</v>
      </c>
      <c r="I57" s="254">
        <v>14093.99</v>
      </c>
      <c r="J57" s="254">
        <v>99.785725190839699</v>
      </c>
      <c r="K57" s="255">
        <v>27.695560253699785</v>
      </c>
      <c r="L57" s="254">
        <v>27.636215644820297</v>
      </c>
    </row>
    <row r="58" spans="1:12" ht="12.75">
      <c r="A58" s="252" t="s">
        <v>26</v>
      </c>
      <c r="B58" s="252" t="s">
        <v>2</v>
      </c>
      <c r="C58" s="252" t="s">
        <v>3</v>
      </c>
      <c r="D58" s="252" t="s">
        <v>4</v>
      </c>
      <c r="E58" s="252" t="s">
        <v>5</v>
      </c>
      <c r="F58" s="252" t="s">
        <v>6</v>
      </c>
      <c r="G58" s="252" t="s">
        <v>7</v>
      </c>
      <c r="H58" s="252" t="s">
        <v>8</v>
      </c>
      <c r="I58" s="252" t="s">
        <v>9</v>
      </c>
      <c r="J58" s="252" t="s">
        <v>10</v>
      </c>
      <c r="K58" s="252" t="s">
        <v>11</v>
      </c>
      <c r="L58" s="252" t="s">
        <v>12</v>
      </c>
    </row>
    <row r="59" spans="1:12" ht="12.75">
      <c r="A59" s="252" t="s">
        <v>13</v>
      </c>
      <c r="B59" s="253">
        <v>16</v>
      </c>
      <c r="C59" s="253">
        <v>3</v>
      </c>
      <c r="D59" s="253">
        <v>0</v>
      </c>
      <c r="E59" s="253">
        <v>16</v>
      </c>
      <c r="F59" s="253">
        <v>0</v>
      </c>
      <c r="G59" s="253">
        <v>19</v>
      </c>
      <c r="H59" s="254">
        <v>2800.13</v>
      </c>
      <c r="I59" s="254">
        <v>3916.77</v>
      </c>
      <c r="J59" s="254">
        <v>147.37526315789472</v>
      </c>
      <c r="K59" s="255">
        <v>4.0169133192389008</v>
      </c>
      <c r="L59" s="254">
        <v>5.919936575052855</v>
      </c>
    </row>
    <row r="60" spans="1:12" ht="12.75">
      <c r="A60" s="252" t="s">
        <v>14</v>
      </c>
      <c r="B60" s="253">
        <v>3</v>
      </c>
      <c r="C60" s="253">
        <v>1</v>
      </c>
      <c r="D60" s="253">
        <v>0</v>
      </c>
      <c r="E60" s="253">
        <v>3</v>
      </c>
      <c r="F60" s="253">
        <v>0</v>
      </c>
      <c r="G60" s="253">
        <v>4</v>
      </c>
      <c r="H60" s="254">
        <v>616.78</v>
      </c>
      <c r="I60" s="254">
        <v>786.31</v>
      </c>
      <c r="J60" s="254">
        <v>154.19499999999999</v>
      </c>
      <c r="K60" s="255">
        <v>0.84566596194503174</v>
      </c>
      <c r="L60" s="254">
        <v>1.3039746300211419</v>
      </c>
    </row>
    <row r="61" spans="1:12" ht="12.75">
      <c r="A61" s="252" t="s">
        <v>15</v>
      </c>
      <c r="B61" s="253">
        <v>29</v>
      </c>
      <c r="C61" s="253">
        <v>4</v>
      </c>
      <c r="D61" s="253">
        <v>0</v>
      </c>
      <c r="E61" s="253">
        <v>29</v>
      </c>
      <c r="F61" s="253">
        <v>0</v>
      </c>
      <c r="G61" s="253">
        <v>33</v>
      </c>
      <c r="H61" s="254">
        <v>0</v>
      </c>
      <c r="I61" s="254">
        <v>488.5</v>
      </c>
      <c r="J61" s="254">
        <v>0</v>
      </c>
      <c r="K61" s="255">
        <v>6.9767441860465116</v>
      </c>
      <c r="L61" s="254">
        <v>0</v>
      </c>
    </row>
    <row r="62" spans="1:12" ht="12.75">
      <c r="A62" s="252" t="s">
        <v>16</v>
      </c>
      <c r="B62" s="253">
        <v>8</v>
      </c>
      <c r="C62" s="253">
        <v>0</v>
      </c>
      <c r="D62" s="253">
        <v>0</v>
      </c>
      <c r="E62" s="253">
        <v>8</v>
      </c>
      <c r="F62" s="253">
        <v>0</v>
      </c>
      <c r="G62" s="253">
        <v>8</v>
      </c>
      <c r="H62" s="254">
        <v>1723.26</v>
      </c>
      <c r="I62" s="254">
        <v>1807.3</v>
      </c>
      <c r="J62" s="254">
        <v>215.4075</v>
      </c>
      <c r="K62" s="255">
        <v>1.6913319238900635</v>
      </c>
      <c r="L62" s="254">
        <v>3.643255813953489</v>
      </c>
    </row>
    <row r="63" spans="1:12" ht="12.75">
      <c r="A63" s="252" t="s">
        <v>17</v>
      </c>
      <c r="B63" s="253">
        <v>48</v>
      </c>
      <c r="C63" s="253">
        <v>3</v>
      </c>
      <c r="D63" s="253">
        <v>6</v>
      </c>
      <c r="E63" s="253">
        <v>42</v>
      </c>
      <c r="F63" s="253">
        <v>0</v>
      </c>
      <c r="G63" s="253">
        <v>45</v>
      </c>
      <c r="H63" s="254">
        <v>0</v>
      </c>
      <c r="I63" s="254">
        <v>0</v>
      </c>
      <c r="J63" s="254">
        <v>0</v>
      </c>
      <c r="K63" s="255">
        <v>9.513742071881607</v>
      </c>
      <c r="L63" s="254">
        <v>0</v>
      </c>
    </row>
    <row r="64" spans="1:12" ht="12.75">
      <c r="A64" s="252" t="s">
        <v>18</v>
      </c>
      <c r="B64" s="253">
        <v>0</v>
      </c>
      <c r="C64" s="253">
        <v>0</v>
      </c>
      <c r="D64" s="253">
        <v>0</v>
      </c>
      <c r="E64" s="253">
        <v>0</v>
      </c>
      <c r="F64" s="253">
        <v>0</v>
      </c>
      <c r="G64" s="253">
        <v>0</v>
      </c>
      <c r="H64" s="254">
        <v>0</v>
      </c>
      <c r="I64" s="254">
        <v>-30</v>
      </c>
      <c r="J64" s="254">
        <v>0</v>
      </c>
      <c r="K64" s="255">
        <v>0</v>
      </c>
      <c r="L64" s="254">
        <v>0</v>
      </c>
    </row>
    <row r="65" spans="1:12" ht="12.75">
      <c r="A65" s="252" t="s">
        <v>19</v>
      </c>
      <c r="B65" s="253">
        <v>104</v>
      </c>
      <c r="C65" s="253">
        <v>11</v>
      </c>
      <c r="D65" s="253">
        <v>6</v>
      </c>
      <c r="E65" s="253">
        <v>98</v>
      </c>
      <c r="F65" s="253">
        <v>0</v>
      </c>
      <c r="G65" s="253">
        <v>109</v>
      </c>
      <c r="H65" s="254">
        <v>5140.17</v>
      </c>
      <c r="I65" s="254">
        <v>6968.88</v>
      </c>
      <c r="J65" s="254">
        <v>47.157522935779816</v>
      </c>
      <c r="K65" s="255">
        <v>23.044397463002113</v>
      </c>
      <c r="L65" s="254">
        <v>10.867167019027484</v>
      </c>
    </row>
    <row r="66" spans="1:12" ht="12.75">
      <c r="A66" s="252" t="s">
        <v>27</v>
      </c>
      <c r="B66" s="252" t="s">
        <v>2</v>
      </c>
      <c r="C66" s="252" t="s">
        <v>3</v>
      </c>
      <c r="D66" s="252" t="s">
        <v>4</v>
      </c>
      <c r="E66" s="252" t="s">
        <v>5</v>
      </c>
      <c r="F66" s="252" t="s">
        <v>6</v>
      </c>
      <c r="G66" s="252" t="s">
        <v>7</v>
      </c>
      <c r="H66" s="252" t="s">
        <v>8</v>
      </c>
      <c r="I66" s="252" t="s">
        <v>9</v>
      </c>
      <c r="J66" s="252" t="s">
        <v>10</v>
      </c>
      <c r="K66" s="252" t="s">
        <v>11</v>
      </c>
      <c r="L66" s="252" t="s">
        <v>12</v>
      </c>
    </row>
    <row r="67" spans="1:12" ht="12.75">
      <c r="A67" s="252" t="s">
        <v>13</v>
      </c>
      <c r="B67" s="253">
        <v>12</v>
      </c>
      <c r="C67" s="253">
        <v>6</v>
      </c>
      <c r="D67" s="253">
        <v>0</v>
      </c>
      <c r="E67" s="253">
        <v>12</v>
      </c>
      <c r="F67" s="253">
        <v>0</v>
      </c>
      <c r="G67" s="253">
        <v>18</v>
      </c>
      <c r="H67" s="254">
        <v>2800.13</v>
      </c>
      <c r="I67" s="254">
        <v>3293.23</v>
      </c>
      <c r="J67" s="254">
        <v>155.56277777777777</v>
      </c>
      <c r="K67" s="255">
        <v>3.8054968287526423</v>
      </c>
      <c r="L67" s="254">
        <v>5.9199365750528532</v>
      </c>
    </row>
    <row r="68" spans="1:12" ht="12.75">
      <c r="A68" s="252" t="s">
        <v>14</v>
      </c>
      <c r="B68" s="253">
        <v>2</v>
      </c>
      <c r="C68" s="253">
        <v>1</v>
      </c>
      <c r="D68" s="253">
        <v>0</v>
      </c>
      <c r="E68" s="253">
        <v>2</v>
      </c>
      <c r="F68" s="253">
        <v>0</v>
      </c>
      <c r="G68" s="253">
        <v>3</v>
      </c>
      <c r="H68" s="254">
        <v>221.78</v>
      </c>
      <c r="I68" s="254">
        <v>291.11</v>
      </c>
      <c r="J68" s="254">
        <v>73.926666666666677</v>
      </c>
      <c r="K68" s="255">
        <v>0.63424947145877375</v>
      </c>
      <c r="L68" s="254">
        <v>0.46887949260042278</v>
      </c>
    </row>
    <row r="69" spans="1:12" ht="12.75">
      <c r="A69" s="252" t="s">
        <v>15</v>
      </c>
      <c r="B69" s="253">
        <v>25</v>
      </c>
      <c r="C69" s="253">
        <v>2</v>
      </c>
      <c r="D69" s="253">
        <v>0</v>
      </c>
      <c r="E69" s="253">
        <v>25</v>
      </c>
      <c r="F69" s="253">
        <v>0</v>
      </c>
      <c r="G69" s="253">
        <v>27</v>
      </c>
      <c r="H69" s="254">
        <v>0</v>
      </c>
      <c r="I69" s="254">
        <v>419.47</v>
      </c>
      <c r="J69" s="254">
        <v>0</v>
      </c>
      <c r="K69" s="255">
        <v>5.7082452431289639</v>
      </c>
      <c r="L69" s="254">
        <v>0</v>
      </c>
    </row>
    <row r="70" spans="1:12" ht="12.75">
      <c r="A70" s="252" t="s">
        <v>16</v>
      </c>
      <c r="B70" s="253">
        <v>4</v>
      </c>
      <c r="C70" s="253">
        <v>4</v>
      </c>
      <c r="D70" s="253">
        <v>0</v>
      </c>
      <c r="E70" s="253">
        <v>4</v>
      </c>
      <c r="F70" s="253">
        <v>0</v>
      </c>
      <c r="G70" s="253">
        <v>8</v>
      </c>
      <c r="H70" s="254">
        <v>1613.26</v>
      </c>
      <c r="I70" s="254">
        <v>1492.77</v>
      </c>
      <c r="J70" s="254">
        <v>201.6575</v>
      </c>
      <c r="K70" s="255">
        <v>1.6913319238900635</v>
      </c>
      <c r="L70" s="254">
        <v>3.4106976744186044</v>
      </c>
    </row>
    <row r="71" spans="1:12" ht="12.75">
      <c r="A71" s="252" t="s">
        <v>17</v>
      </c>
      <c r="B71" s="253">
        <v>45</v>
      </c>
      <c r="C71" s="253">
        <v>47</v>
      </c>
      <c r="D71" s="253">
        <v>7</v>
      </c>
      <c r="E71" s="253">
        <v>38</v>
      </c>
      <c r="F71" s="253">
        <v>0</v>
      </c>
      <c r="G71" s="253">
        <v>85</v>
      </c>
      <c r="H71" s="254">
        <v>0</v>
      </c>
      <c r="I71" s="254">
        <v>0</v>
      </c>
      <c r="J71" s="254">
        <v>0</v>
      </c>
      <c r="K71" s="255">
        <v>17.970401691331922</v>
      </c>
      <c r="L71" s="254">
        <v>0</v>
      </c>
    </row>
    <row r="72" spans="1:12" ht="12.75">
      <c r="A72" s="252" t="s">
        <v>18</v>
      </c>
      <c r="B72" s="253">
        <v>1</v>
      </c>
      <c r="C72" s="253">
        <v>2</v>
      </c>
      <c r="D72" s="253">
        <v>0</v>
      </c>
      <c r="E72" s="253">
        <v>1</v>
      </c>
      <c r="F72" s="253">
        <v>0</v>
      </c>
      <c r="G72" s="253">
        <v>3</v>
      </c>
      <c r="H72" s="254">
        <v>355</v>
      </c>
      <c r="I72" s="254">
        <v>404.44</v>
      </c>
      <c r="J72" s="254">
        <v>118.33333333333334</v>
      </c>
      <c r="K72" s="255">
        <v>0.63424947145877375</v>
      </c>
      <c r="L72" s="254">
        <v>0.75052854122621571</v>
      </c>
    </row>
    <row r="73" spans="1:12" ht="12.75">
      <c r="A73" s="252" t="s">
        <v>19</v>
      </c>
      <c r="B73" s="253">
        <v>89</v>
      </c>
      <c r="C73" s="253">
        <v>62</v>
      </c>
      <c r="D73" s="253">
        <v>7</v>
      </c>
      <c r="E73" s="253">
        <v>82</v>
      </c>
      <c r="F73" s="253">
        <v>0</v>
      </c>
      <c r="G73" s="253">
        <v>144</v>
      </c>
      <c r="H73" s="254">
        <v>4990.17</v>
      </c>
      <c r="I73" s="254">
        <v>5901.02</v>
      </c>
      <c r="J73" s="254">
        <v>34.653958333333335</v>
      </c>
      <c r="K73" s="255">
        <v>30.443974630021138</v>
      </c>
      <c r="L73" s="254">
        <v>10.550042283298099</v>
      </c>
    </row>
    <row r="74" spans="1:12" ht="12.75">
      <c r="A74" s="252" t="s">
        <v>28</v>
      </c>
      <c r="B74" s="252" t="s">
        <v>2</v>
      </c>
      <c r="C74" s="252" t="s">
        <v>3</v>
      </c>
      <c r="D74" s="252" t="s">
        <v>4</v>
      </c>
      <c r="E74" s="252" t="s">
        <v>5</v>
      </c>
      <c r="F74" s="252" t="s">
        <v>6</v>
      </c>
      <c r="G74" s="252" t="s">
        <v>7</v>
      </c>
      <c r="H74" s="252" t="s">
        <v>8</v>
      </c>
      <c r="I74" s="252" t="s">
        <v>9</v>
      </c>
      <c r="J74" s="252" t="s">
        <v>10</v>
      </c>
      <c r="K74" s="252" t="s">
        <v>11</v>
      </c>
      <c r="L74" s="252" t="s">
        <v>12</v>
      </c>
    </row>
    <row r="75" spans="1:12" ht="12.75">
      <c r="A75" s="252" t="s">
        <v>13</v>
      </c>
      <c r="B75" s="253">
        <v>13</v>
      </c>
      <c r="C75" s="253">
        <v>4</v>
      </c>
      <c r="D75" s="253">
        <v>0</v>
      </c>
      <c r="E75" s="253">
        <v>13</v>
      </c>
      <c r="F75" s="253">
        <v>0</v>
      </c>
      <c r="G75" s="253">
        <v>17</v>
      </c>
      <c r="H75" s="254">
        <v>2580.13</v>
      </c>
      <c r="I75" s="254">
        <v>3567.19</v>
      </c>
      <c r="J75" s="254">
        <v>151.77235294117648</v>
      </c>
      <c r="K75" s="255">
        <v>3.5940803382663846</v>
      </c>
      <c r="L75" s="254">
        <v>5.4548202959830858</v>
      </c>
    </row>
    <row r="76" spans="1:12" ht="12.75">
      <c r="A76" s="252" t="s">
        <v>14</v>
      </c>
      <c r="B76" s="253">
        <v>4</v>
      </c>
      <c r="C76" s="253">
        <v>0</v>
      </c>
      <c r="D76" s="253">
        <v>0</v>
      </c>
      <c r="E76" s="253">
        <v>4</v>
      </c>
      <c r="F76" s="253">
        <v>0</v>
      </c>
      <c r="G76" s="253">
        <v>4</v>
      </c>
      <c r="H76" s="254">
        <v>-253.22</v>
      </c>
      <c r="I76" s="254">
        <v>496.01</v>
      </c>
      <c r="J76" s="254">
        <v>-63.305</v>
      </c>
      <c r="K76" s="255">
        <v>0.84566596194503174</v>
      </c>
      <c r="L76" s="254">
        <v>-0.53534883720930226</v>
      </c>
    </row>
    <row r="77" spans="1:12" ht="12.75">
      <c r="A77" s="252" t="s">
        <v>15</v>
      </c>
      <c r="B77" s="253">
        <v>21</v>
      </c>
      <c r="C77" s="253">
        <v>0</v>
      </c>
      <c r="D77" s="253">
        <v>0</v>
      </c>
      <c r="E77" s="253">
        <v>21</v>
      </c>
      <c r="F77" s="253">
        <v>0</v>
      </c>
      <c r="G77" s="253">
        <v>21</v>
      </c>
      <c r="H77" s="254">
        <v>0</v>
      </c>
      <c r="I77" s="254">
        <v>108.5</v>
      </c>
      <c r="J77" s="254">
        <v>0</v>
      </c>
      <c r="K77" s="255">
        <v>4.4397463002114161</v>
      </c>
      <c r="L77" s="254">
        <v>0</v>
      </c>
    </row>
    <row r="78" spans="1:12" ht="12.75">
      <c r="A78" s="252" t="s">
        <v>16</v>
      </c>
      <c r="B78" s="253">
        <v>6</v>
      </c>
      <c r="C78" s="253">
        <v>1</v>
      </c>
      <c r="D78" s="253">
        <v>0</v>
      </c>
      <c r="E78" s="253">
        <v>6</v>
      </c>
      <c r="F78" s="253">
        <v>0</v>
      </c>
      <c r="G78" s="253">
        <v>7</v>
      </c>
      <c r="H78" s="254">
        <v>2561.7399999999998</v>
      </c>
      <c r="I78" s="254">
        <v>1406.48</v>
      </c>
      <c r="J78" s="254">
        <v>365.96285714285716</v>
      </c>
      <c r="K78" s="255">
        <v>1.4799154334038056</v>
      </c>
      <c r="L78" s="254">
        <v>5.4159408033826653</v>
      </c>
    </row>
    <row r="79" spans="1:12" ht="12.75">
      <c r="A79" s="252" t="s">
        <v>17</v>
      </c>
      <c r="B79" s="253">
        <v>85</v>
      </c>
      <c r="C79" s="253">
        <v>6</v>
      </c>
      <c r="D79" s="253">
        <v>4</v>
      </c>
      <c r="E79" s="253">
        <v>81</v>
      </c>
      <c r="F79" s="253">
        <v>0</v>
      </c>
      <c r="G79" s="253">
        <v>87</v>
      </c>
      <c r="H79" s="254">
        <v>0</v>
      </c>
      <c r="I79" s="254">
        <v>0</v>
      </c>
      <c r="J79" s="254">
        <v>0</v>
      </c>
      <c r="K79" s="255">
        <v>18.393234672304441</v>
      </c>
      <c r="L79" s="254">
        <v>0</v>
      </c>
    </row>
    <row r="80" spans="1:12" ht="12.75">
      <c r="A80" s="252" t="s">
        <v>18</v>
      </c>
      <c r="B80" s="253">
        <v>3</v>
      </c>
      <c r="C80" s="253">
        <v>2</v>
      </c>
      <c r="D80" s="253">
        <v>0</v>
      </c>
      <c r="E80" s="253">
        <v>3</v>
      </c>
      <c r="F80" s="253">
        <v>0</v>
      </c>
      <c r="G80" s="253">
        <v>5</v>
      </c>
      <c r="H80" s="254">
        <v>170</v>
      </c>
      <c r="I80" s="254">
        <v>193.76</v>
      </c>
      <c r="J80" s="254">
        <v>34</v>
      </c>
      <c r="K80" s="255">
        <v>1.0570824524312896</v>
      </c>
      <c r="L80" s="254">
        <v>0.35940803382663844</v>
      </c>
    </row>
    <row r="81" spans="1:12" ht="12.75">
      <c r="A81" s="252" t="s">
        <v>19</v>
      </c>
      <c r="B81" s="253">
        <v>132</v>
      </c>
      <c r="C81" s="253">
        <v>13</v>
      </c>
      <c r="D81" s="253">
        <v>4</v>
      </c>
      <c r="E81" s="253">
        <v>128</v>
      </c>
      <c r="F81" s="253">
        <v>0</v>
      </c>
      <c r="G81" s="253">
        <v>141</v>
      </c>
      <c r="H81" s="254">
        <v>5058.6499999999996</v>
      </c>
      <c r="I81" s="254">
        <v>5771.94</v>
      </c>
      <c r="J81" s="254">
        <v>35.876950354609932</v>
      </c>
      <c r="K81" s="255">
        <v>29.809725158562372</v>
      </c>
      <c r="L81" s="254">
        <v>10.694820295983089</v>
      </c>
    </row>
    <row r="82" spans="1:12" ht="12.75">
      <c r="A82" s="252" t="s">
        <v>29</v>
      </c>
      <c r="B82" s="252" t="s">
        <v>2</v>
      </c>
      <c r="C82" s="252" t="s">
        <v>3</v>
      </c>
      <c r="D82" s="252" t="s">
        <v>4</v>
      </c>
      <c r="E82" s="252" t="s">
        <v>5</v>
      </c>
      <c r="F82" s="252" t="s">
        <v>6</v>
      </c>
      <c r="G82" s="252" t="s">
        <v>7</v>
      </c>
      <c r="H82" s="252" t="s">
        <v>8</v>
      </c>
      <c r="I82" s="252" t="s">
        <v>9</v>
      </c>
      <c r="J82" s="252" t="s">
        <v>10</v>
      </c>
      <c r="K82" s="252" t="s">
        <v>11</v>
      </c>
      <c r="L82" s="252" t="s">
        <v>12</v>
      </c>
    </row>
    <row r="83" spans="1:12" ht="12.75">
      <c r="A83" s="252" t="s">
        <v>13</v>
      </c>
      <c r="B83" s="253">
        <v>15</v>
      </c>
      <c r="C83" s="253">
        <v>4</v>
      </c>
      <c r="D83" s="253">
        <v>0</v>
      </c>
      <c r="E83" s="253">
        <v>15</v>
      </c>
      <c r="F83" s="253">
        <v>0</v>
      </c>
      <c r="G83" s="253">
        <v>19</v>
      </c>
      <c r="H83" s="254">
        <v>6123.49</v>
      </c>
      <c r="I83" s="254">
        <v>7861.24</v>
      </c>
      <c r="J83" s="254">
        <v>322.28894736842108</v>
      </c>
      <c r="K83" s="255">
        <v>4.0169133192389008</v>
      </c>
      <c r="L83" s="254">
        <v>12.946067653276957</v>
      </c>
    </row>
    <row r="84" spans="1:12" ht="12.75">
      <c r="A84" s="252" t="s">
        <v>14</v>
      </c>
      <c r="B84" s="253">
        <v>4</v>
      </c>
      <c r="C84" s="253">
        <v>0</v>
      </c>
      <c r="D84" s="253">
        <v>0</v>
      </c>
      <c r="E84" s="253">
        <v>4</v>
      </c>
      <c r="F84" s="253">
        <v>0</v>
      </c>
      <c r="G84" s="253">
        <v>4</v>
      </c>
      <c r="H84" s="254">
        <v>461.78</v>
      </c>
      <c r="I84" s="254">
        <v>548.66999999999996</v>
      </c>
      <c r="J84" s="254">
        <v>115.44499999999999</v>
      </c>
      <c r="K84" s="255">
        <v>0.84566596194503174</v>
      </c>
      <c r="L84" s="254">
        <v>0.97627906976744194</v>
      </c>
    </row>
    <row r="85" spans="1:12" ht="12.75">
      <c r="A85" s="252" t="s">
        <v>15</v>
      </c>
      <c r="B85" s="253">
        <v>21</v>
      </c>
      <c r="C85" s="253">
        <v>5</v>
      </c>
      <c r="D85" s="253">
        <v>0</v>
      </c>
      <c r="E85" s="253">
        <v>21</v>
      </c>
      <c r="F85" s="253">
        <v>0</v>
      </c>
      <c r="G85" s="253">
        <v>26</v>
      </c>
      <c r="H85" s="254">
        <v>0</v>
      </c>
      <c r="I85" s="254">
        <v>577.49</v>
      </c>
      <c r="J85" s="254">
        <v>0</v>
      </c>
      <c r="K85" s="255">
        <v>5.4968287526427062</v>
      </c>
      <c r="L85" s="254">
        <v>0</v>
      </c>
    </row>
    <row r="86" spans="1:12" ht="12.75">
      <c r="A86" s="252" t="s">
        <v>16</v>
      </c>
      <c r="B86" s="253">
        <v>7</v>
      </c>
      <c r="C86" s="253">
        <v>0</v>
      </c>
      <c r="D86" s="253">
        <v>0</v>
      </c>
      <c r="E86" s="253">
        <v>7</v>
      </c>
      <c r="F86" s="253">
        <v>0</v>
      </c>
      <c r="G86" s="253">
        <v>7</v>
      </c>
      <c r="H86" s="254">
        <v>1588.35</v>
      </c>
      <c r="I86" s="254">
        <v>1785.33</v>
      </c>
      <c r="J86" s="254">
        <v>226.90714285714287</v>
      </c>
      <c r="K86" s="255">
        <v>1.4799154334038056</v>
      </c>
      <c r="L86" s="254">
        <v>3.3580338266384779</v>
      </c>
    </row>
    <row r="87" spans="1:12" ht="12.75">
      <c r="A87" s="252" t="s">
        <v>17</v>
      </c>
      <c r="B87" s="253">
        <v>87</v>
      </c>
      <c r="C87" s="253">
        <v>12</v>
      </c>
      <c r="D87" s="253">
        <v>10</v>
      </c>
      <c r="E87" s="253">
        <v>77</v>
      </c>
      <c r="F87" s="253">
        <v>0</v>
      </c>
      <c r="G87" s="253">
        <v>89</v>
      </c>
      <c r="H87" s="254">
        <v>0</v>
      </c>
      <c r="I87" s="254">
        <v>0</v>
      </c>
      <c r="J87" s="254">
        <v>0</v>
      </c>
      <c r="K87" s="255">
        <v>18.816067653276956</v>
      </c>
      <c r="L87" s="254">
        <v>0</v>
      </c>
    </row>
    <row r="88" spans="1:12" ht="12.75">
      <c r="A88" s="252" t="s">
        <v>18</v>
      </c>
      <c r="B88" s="253">
        <v>2</v>
      </c>
      <c r="C88" s="253">
        <v>0</v>
      </c>
      <c r="D88" s="253">
        <v>0</v>
      </c>
      <c r="E88" s="253">
        <v>2</v>
      </c>
      <c r="F88" s="253">
        <v>0</v>
      </c>
      <c r="G88" s="253">
        <v>2</v>
      </c>
      <c r="H88" s="254">
        <v>340</v>
      </c>
      <c r="I88" s="254">
        <v>385.52</v>
      </c>
      <c r="J88" s="254">
        <v>170</v>
      </c>
      <c r="K88" s="255">
        <v>0.42283298097251587</v>
      </c>
      <c r="L88" s="254">
        <v>0.71881606765327688</v>
      </c>
    </row>
    <row r="89" spans="1:12" ht="12.75">
      <c r="A89" s="252" t="s">
        <v>19</v>
      </c>
      <c r="B89" s="253">
        <v>136</v>
      </c>
      <c r="C89" s="253">
        <v>21</v>
      </c>
      <c r="D89" s="253">
        <v>10</v>
      </c>
      <c r="E89" s="253">
        <v>126</v>
      </c>
      <c r="F89" s="253">
        <v>0</v>
      </c>
      <c r="G89" s="253">
        <v>147</v>
      </c>
      <c r="H89" s="254">
        <v>8513.6200000000008</v>
      </c>
      <c r="I89" s="254">
        <v>11158.25</v>
      </c>
      <c r="J89" s="254">
        <v>57.915782312925167</v>
      </c>
      <c r="K89" s="255">
        <v>31.078224101479918</v>
      </c>
      <c r="L89" s="254">
        <v>17.999196617336153</v>
      </c>
    </row>
    <row r="90" spans="1:12" ht="12.75">
      <c r="A90" s="252" t="s">
        <v>30</v>
      </c>
      <c r="B90" s="252" t="s">
        <v>2</v>
      </c>
      <c r="C90" s="252" t="s">
        <v>3</v>
      </c>
      <c r="D90" s="252" t="s">
        <v>4</v>
      </c>
      <c r="E90" s="252" t="s">
        <v>5</v>
      </c>
      <c r="F90" s="252" t="s">
        <v>6</v>
      </c>
      <c r="G90" s="252" t="s">
        <v>7</v>
      </c>
      <c r="H90" s="252" t="s">
        <v>8</v>
      </c>
      <c r="I90" s="252" t="s">
        <v>9</v>
      </c>
      <c r="J90" s="252" t="s">
        <v>10</v>
      </c>
      <c r="K90" s="252" t="s">
        <v>11</v>
      </c>
      <c r="L90" s="252" t="s">
        <v>12</v>
      </c>
    </row>
    <row r="91" spans="1:12" ht="12.75">
      <c r="A91" s="252" t="s">
        <v>13</v>
      </c>
      <c r="B91" s="253">
        <v>12</v>
      </c>
      <c r="C91" s="253">
        <v>7</v>
      </c>
      <c r="D91" s="253">
        <v>0</v>
      </c>
      <c r="E91" s="253">
        <v>12</v>
      </c>
      <c r="F91" s="253">
        <v>0</v>
      </c>
      <c r="G91" s="253">
        <v>19</v>
      </c>
      <c r="H91" s="254">
        <v>3982.24</v>
      </c>
      <c r="I91" s="254">
        <v>4916.0600000000004</v>
      </c>
      <c r="J91" s="254">
        <v>209.59157894736845</v>
      </c>
      <c r="K91" s="255">
        <v>4.0169133192389008</v>
      </c>
      <c r="L91" s="254">
        <v>8.4191120507399599</v>
      </c>
    </row>
    <row r="92" spans="1:12" ht="12.75">
      <c r="A92" s="252" t="s">
        <v>14</v>
      </c>
      <c r="B92" s="253">
        <v>3</v>
      </c>
      <c r="C92" s="253">
        <v>0</v>
      </c>
      <c r="D92" s="253">
        <v>0</v>
      </c>
      <c r="E92" s="253">
        <v>3</v>
      </c>
      <c r="F92" s="253">
        <v>0</v>
      </c>
      <c r="G92" s="253">
        <v>3</v>
      </c>
      <c r="H92" s="254">
        <v>381.78</v>
      </c>
      <c r="I92" s="254">
        <v>399.23</v>
      </c>
      <c r="J92" s="254">
        <v>127.26</v>
      </c>
      <c r="K92" s="255">
        <v>0.63424947145877375</v>
      </c>
      <c r="L92" s="254">
        <v>0.80714587737843546</v>
      </c>
    </row>
    <row r="93" spans="1:12" ht="12.75">
      <c r="A93" s="252" t="s">
        <v>15</v>
      </c>
      <c r="B93" s="253">
        <v>23</v>
      </c>
      <c r="C93" s="253">
        <v>14</v>
      </c>
      <c r="D93" s="253">
        <v>0</v>
      </c>
      <c r="E93" s="253">
        <v>23</v>
      </c>
      <c r="F93" s="253">
        <v>0</v>
      </c>
      <c r="G93" s="253">
        <v>37</v>
      </c>
      <c r="H93" s="254">
        <v>0</v>
      </c>
      <c r="I93" s="254">
        <v>965.55</v>
      </c>
      <c r="J93" s="254">
        <v>0</v>
      </c>
      <c r="K93" s="255">
        <v>7.822410147991544</v>
      </c>
      <c r="L93" s="254">
        <v>0</v>
      </c>
    </row>
    <row r="94" spans="1:12" ht="12.75">
      <c r="A94" s="252" t="s">
        <v>16</v>
      </c>
      <c r="B94" s="253">
        <v>5</v>
      </c>
      <c r="C94" s="253">
        <v>6</v>
      </c>
      <c r="D94" s="253">
        <v>0</v>
      </c>
      <c r="E94" s="253">
        <v>5</v>
      </c>
      <c r="F94" s="253">
        <v>0</v>
      </c>
      <c r="G94" s="253">
        <v>11</v>
      </c>
      <c r="H94" s="254">
        <v>2842</v>
      </c>
      <c r="I94" s="254">
        <v>3139</v>
      </c>
      <c r="J94" s="254">
        <v>258.36363636363637</v>
      </c>
      <c r="K94" s="255">
        <v>2.3255813953488373</v>
      </c>
      <c r="L94" s="254">
        <v>6.0084566596194513</v>
      </c>
    </row>
    <row r="95" spans="1:12" ht="12.75">
      <c r="A95" s="252" t="s">
        <v>17</v>
      </c>
      <c r="B95" s="253">
        <v>84</v>
      </c>
      <c r="C95" s="253">
        <v>10</v>
      </c>
      <c r="D95" s="253">
        <v>16</v>
      </c>
      <c r="E95" s="253">
        <v>68</v>
      </c>
      <c r="F95" s="253">
        <v>0</v>
      </c>
      <c r="G95" s="253">
        <v>78</v>
      </c>
      <c r="H95" s="254">
        <v>0</v>
      </c>
      <c r="I95" s="254">
        <v>0</v>
      </c>
      <c r="J95" s="254">
        <v>0</v>
      </c>
      <c r="K95" s="255">
        <v>16.490486257928119</v>
      </c>
      <c r="L95" s="254">
        <v>0</v>
      </c>
    </row>
    <row r="96" spans="1:12" ht="12.75">
      <c r="A96" s="252" t="s">
        <v>18</v>
      </c>
      <c r="B96" s="253">
        <v>4</v>
      </c>
      <c r="C96" s="253">
        <v>2</v>
      </c>
      <c r="D96" s="253">
        <v>0</v>
      </c>
      <c r="E96" s="253">
        <v>4</v>
      </c>
      <c r="F96" s="253">
        <v>0</v>
      </c>
      <c r="G96" s="253">
        <v>6</v>
      </c>
      <c r="H96" s="254">
        <v>0</v>
      </c>
      <c r="I96" s="254">
        <v>45</v>
      </c>
      <c r="J96" s="254">
        <v>0</v>
      </c>
      <c r="K96" s="255">
        <v>1.2684989429175475</v>
      </c>
      <c r="L96" s="254">
        <v>0</v>
      </c>
    </row>
    <row r="97" spans="1:12" ht="12.75">
      <c r="A97" s="252" t="s">
        <v>19</v>
      </c>
      <c r="B97" s="253">
        <v>131</v>
      </c>
      <c r="C97" s="253">
        <v>39</v>
      </c>
      <c r="D97" s="253">
        <v>16</v>
      </c>
      <c r="E97" s="253">
        <v>115</v>
      </c>
      <c r="F97" s="253">
        <v>0</v>
      </c>
      <c r="G97" s="253">
        <v>154</v>
      </c>
      <c r="H97" s="254">
        <v>7206.02</v>
      </c>
      <c r="I97" s="254">
        <v>9464.84</v>
      </c>
      <c r="J97" s="254">
        <v>46.792337662337658</v>
      </c>
      <c r="K97" s="255">
        <v>32.558139534883722</v>
      </c>
      <c r="L97" s="254">
        <v>15.234714587737844</v>
      </c>
    </row>
    <row r="98" spans="1:12" ht="12.75">
      <c r="A98" s="252" t="s">
        <v>31</v>
      </c>
      <c r="B98" s="252" t="s">
        <v>2</v>
      </c>
      <c r="C98" s="252" t="s">
        <v>3</v>
      </c>
      <c r="D98" s="252" t="s">
        <v>4</v>
      </c>
      <c r="E98" s="252" t="s">
        <v>5</v>
      </c>
      <c r="F98" s="252" t="s">
        <v>6</v>
      </c>
      <c r="G98" s="252" t="s">
        <v>7</v>
      </c>
      <c r="H98" s="252" t="s">
        <v>8</v>
      </c>
      <c r="I98" s="252" t="s">
        <v>9</v>
      </c>
      <c r="J98" s="252" t="s">
        <v>10</v>
      </c>
      <c r="K98" s="252" t="s">
        <v>11</v>
      </c>
      <c r="L98" s="252" t="s">
        <v>12</v>
      </c>
    </row>
    <row r="99" spans="1:12" ht="12.75">
      <c r="A99" s="252" t="s">
        <v>13</v>
      </c>
      <c r="B99" s="253">
        <v>16</v>
      </c>
      <c r="C99" s="253">
        <v>25</v>
      </c>
      <c r="D99" s="253">
        <v>0</v>
      </c>
      <c r="E99" s="253">
        <v>16</v>
      </c>
      <c r="F99" s="253">
        <v>0</v>
      </c>
      <c r="G99" s="253">
        <v>41</v>
      </c>
      <c r="H99" s="254">
        <v>9714.41</v>
      </c>
      <c r="I99" s="254">
        <v>11721.65</v>
      </c>
      <c r="J99" s="254">
        <v>236.93682926829268</v>
      </c>
      <c r="K99" s="255">
        <v>8.6680761099365746</v>
      </c>
      <c r="L99" s="254">
        <v>20.537864693446089</v>
      </c>
    </row>
    <row r="100" spans="1:12" ht="12.75">
      <c r="A100" s="252" t="s">
        <v>14</v>
      </c>
      <c r="B100" s="253">
        <v>2</v>
      </c>
      <c r="C100" s="253">
        <v>1</v>
      </c>
      <c r="D100" s="253">
        <v>0</v>
      </c>
      <c r="E100" s="253">
        <v>2</v>
      </c>
      <c r="F100" s="253">
        <v>0</v>
      </c>
      <c r="G100" s="253">
        <v>3</v>
      </c>
      <c r="H100" s="254">
        <v>556.78</v>
      </c>
      <c r="I100" s="254">
        <v>838.63</v>
      </c>
      <c r="J100" s="254">
        <v>185.59333333333333</v>
      </c>
      <c r="K100" s="255">
        <v>0.63424947145877375</v>
      </c>
      <c r="L100" s="254">
        <v>1.1771247357293868</v>
      </c>
    </row>
    <row r="101" spans="1:12" ht="12.75">
      <c r="A101" s="252" t="s">
        <v>15</v>
      </c>
      <c r="B101" s="253">
        <v>32</v>
      </c>
      <c r="C101" s="253">
        <v>21</v>
      </c>
      <c r="D101" s="253">
        <v>0</v>
      </c>
      <c r="E101" s="253">
        <v>32</v>
      </c>
      <c r="F101" s="253">
        <v>0</v>
      </c>
      <c r="G101" s="253">
        <v>53</v>
      </c>
      <c r="H101" s="254">
        <v>0</v>
      </c>
      <c r="I101" s="254">
        <v>1620.73</v>
      </c>
      <c r="J101" s="254">
        <v>0</v>
      </c>
      <c r="K101" s="255">
        <v>11.20507399577167</v>
      </c>
      <c r="L101" s="254">
        <v>0</v>
      </c>
    </row>
    <row r="102" spans="1:12" ht="12.75">
      <c r="A102" s="252" t="s">
        <v>16</v>
      </c>
      <c r="B102" s="253">
        <v>10</v>
      </c>
      <c r="C102" s="253">
        <v>28</v>
      </c>
      <c r="D102" s="253">
        <v>0</v>
      </c>
      <c r="E102" s="253">
        <v>10</v>
      </c>
      <c r="F102" s="253">
        <v>0</v>
      </c>
      <c r="G102" s="253">
        <v>38</v>
      </c>
      <c r="H102" s="254">
        <v>11905.85</v>
      </c>
      <c r="I102" s="254">
        <v>13623.35</v>
      </c>
      <c r="J102" s="254">
        <v>313.31184210526317</v>
      </c>
      <c r="K102" s="255">
        <v>8.0338266384778017</v>
      </c>
      <c r="L102" s="254">
        <v>25.170930232558145</v>
      </c>
    </row>
    <row r="103" spans="1:12" ht="12.75">
      <c r="A103" s="252" t="s">
        <v>17</v>
      </c>
      <c r="B103" s="253">
        <v>77</v>
      </c>
      <c r="C103" s="253">
        <v>15</v>
      </c>
      <c r="D103" s="253">
        <v>41</v>
      </c>
      <c r="E103" s="253">
        <v>36</v>
      </c>
      <c r="F103" s="253">
        <v>0</v>
      </c>
      <c r="G103" s="253">
        <v>51</v>
      </c>
      <c r="H103" s="254">
        <v>0</v>
      </c>
      <c r="I103" s="254">
        <v>0</v>
      </c>
      <c r="J103" s="254">
        <v>0</v>
      </c>
      <c r="K103" s="255">
        <v>10.782241014799153</v>
      </c>
      <c r="L103" s="254">
        <v>0</v>
      </c>
    </row>
    <row r="104" spans="1:12" ht="12.75">
      <c r="A104" s="252" t="s">
        <v>18</v>
      </c>
      <c r="B104" s="253">
        <v>2</v>
      </c>
      <c r="C104" s="253">
        <v>4</v>
      </c>
      <c r="D104" s="253">
        <v>0</v>
      </c>
      <c r="E104" s="253">
        <v>2</v>
      </c>
      <c r="F104" s="253">
        <v>0</v>
      </c>
      <c r="G104" s="253">
        <v>6</v>
      </c>
      <c r="H104" s="254">
        <v>0</v>
      </c>
      <c r="I104" s="254">
        <v>40</v>
      </c>
      <c r="J104" s="254">
        <v>0</v>
      </c>
      <c r="K104" s="255">
        <v>1.2684989429175475</v>
      </c>
      <c r="L104" s="254">
        <v>0</v>
      </c>
    </row>
    <row r="105" spans="1:12" ht="12.75">
      <c r="A105" s="252" t="s">
        <v>19</v>
      </c>
      <c r="B105" s="253">
        <v>139</v>
      </c>
      <c r="C105" s="253">
        <v>94</v>
      </c>
      <c r="D105" s="253">
        <v>41</v>
      </c>
      <c r="E105" s="253">
        <v>98</v>
      </c>
      <c r="F105" s="253">
        <v>0</v>
      </c>
      <c r="G105" s="253">
        <v>192</v>
      </c>
      <c r="H105" s="254">
        <v>22177.040000000001</v>
      </c>
      <c r="I105" s="254">
        <v>27844.36</v>
      </c>
      <c r="J105" s="254">
        <v>115.50541666666666</v>
      </c>
      <c r="K105" s="255">
        <v>40.59196617336152</v>
      </c>
      <c r="L105" s="254">
        <v>46.885919661733617</v>
      </c>
    </row>
    <row r="106" spans="1:12" ht="12.75">
      <c r="A106" s="252" t="s">
        <v>32</v>
      </c>
      <c r="B106" s="252" t="s">
        <v>2</v>
      </c>
      <c r="C106" s="252" t="s">
        <v>3</v>
      </c>
      <c r="D106" s="252" t="s">
        <v>4</v>
      </c>
      <c r="E106" s="252" t="s">
        <v>5</v>
      </c>
      <c r="F106" s="252" t="s">
        <v>6</v>
      </c>
      <c r="G106" s="252" t="s">
        <v>7</v>
      </c>
      <c r="H106" s="252" t="s">
        <v>8</v>
      </c>
      <c r="I106" s="252" t="s">
        <v>9</v>
      </c>
      <c r="J106" s="252" t="s">
        <v>10</v>
      </c>
      <c r="K106" s="252" t="s">
        <v>11</v>
      </c>
      <c r="L106" s="252" t="s">
        <v>12</v>
      </c>
    </row>
    <row r="107" spans="1:12" ht="12.75">
      <c r="A107" s="252" t="s">
        <v>13</v>
      </c>
      <c r="B107" s="253">
        <v>34</v>
      </c>
      <c r="C107" s="253">
        <v>17</v>
      </c>
      <c r="D107" s="253">
        <v>0</v>
      </c>
      <c r="E107" s="253">
        <v>34</v>
      </c>
      <c r="F107" s="253">
        <v>0</v>
      </c>
      <c r="G107" s="253">
        <v>51</v>
      </c>
      <c r="H107" s="254">
        <v>12054.75</v>
      </c>
      <c r="I107" s="254">
        <v>15184.74</v>
      </c>
      <c r="J107" s="254">
        <v>236.36764705882354</v>
      </c>
      <c r="K107" s="255">
        <v>10.782241014799153</v>
      </c>
      <c r="L107" s="254">
        <v>25.485729386892174</v>
      </c>
    </row>
    <row r="108" spans="1:12" ht="12.75">
      <c r="A108" s="252" t="s">
        <v>14</v>
      </c>
      <c r="B108" s="253">
        <v>2</v>
      </c>
      <c r="C108" s="253">
        <v>0</v>
      </c>
      <c r="D108" s="253">
        <v>0</v>
      </c>
      <c r="E108" s="253">
        <v>2</v>
      </c>
      <c r="F108" s="253">
        <v>0</v>
      </c>
      <c r="G108" s="253">
        <v>2</v>
      </c>
      <c r="H108" s="254">
        <v>141.78</v>
      </c>
      <c r="I108" s="254">
        <v>173.34</v>
      </c>
      <c r="J108" s="254">
        <v>70.89</v>
      </c>
      <c r="K108" s="255">
        <v>0.42283298097251587</v>
      </c>
      <c r="L108" s="254">
        <v>0.29974630021141652</v>
      </c>
    </row>
    <row r="109" spans="1:12" ht="12.75">
      <c r="A109" s="252" t="s">
        <v>15</v>
      </c>
      <c r="B109" s="253">
        <v>52</v>
      </c>
      <c r="C109" s="253">
        <v>6</v>
      </c>
      <c r="D109" s="253">
        <v>0</v>
      </c>
      <c r="E109" s="253">
        <v>52</v>
      </c>
      <c r="F109" s="253">
        <v>0</v>
      </c>
      <c r="G109" s="253">
        <v>58</v>
      </c>
      <c r="H109" s="254">
        <v>0</v>
      </c>
      <c r="I109" s="254">
        <v>987.57</v>
      </c>
      <c r="J109" s="254">
        <v>0</v>
      </c>
      <c r="K109" s="255">
        <v>12.262156448202958</v>
      </c>
      <c r="L109" s="254">
        <v>0</v>
      </c>
    </row>
    <row r="110" spans="1:12" ht="12.75">
      <c r="A110" s="252" t="s">
        <v>16</v>
      </c>
      <c r="B110" s="253">
        <v>34</v>
      </c>
      <c r="C110" s="253">
        <v>7</v>
      </c>
      <c r="D110" s="253">
        <v>0</v>
      </c>
      <c r="E110" s="253">
        <v>34</v>
      </c>
      <c r="F110" s="253">
        <v>0</v>
      </c>
      <c r="G110" s="253">
        <v>41</v>
      </c>
      <c r="H110" s="254">
        <v>10852.02</v>
      </c>
      <c r="I110" s="254">
        <v>12601.23</v>
      </c>
      <c r="J110" s="254">
        <v>264.68341463414635</v>
      </c>
      <c r="K110" s="255">
        <v>8.6680761099365746</v>
      </c>
      <c r="L110" s="254">
        <v>22.942959830866812</v>
      </c>
    </row>
    <row r="111" spans="1:12" ht="12.75">
      <c r="A111" s="252" t="s">
        <v>17</v>
      </c>
      <c r="B111" s="253">
        <v>49</v>
      </c>
      <c r="C111" s="253">
        <v>6</v>
      </c>
      <c r="D111" s="253">
        <v>8</v>
      </c>
      <c r="E111" s="253">
        <v>41</v>
      </c>
      <c r="F111" s="253">
        <v>0</v>
      </c>
      <c r="G111" s="253">
        <v>47</v>
      </c>
      <c r="H111" s="254">
        <v>0</v>
      </c>
      <c r="I111" s="254">
        <v>0</v>
      </c>
      <c r="J111" s="254">
        <v>0</v>
      </c>
      <c r="K111" s="255">
        <v>9.9365750528541223</v>
      </c>
      <c r="L111" s="254">
        <v>0</v>
      </c>
    </row>
    <row r="112" spans="1:12" ht="12.75">
      <c r="A112" s="252" t="s">
        <v>18</v>
      </c>
      <c r="B112" s="253">
        <v>9</v>
      </c>
      <c r="C112" s="253">
        <v>2</v>
      </c>
      <c r="D112" s="253">
        <v>0</v>
      </c>
      <c r="E112" s="253">
        <v>9</v>
      </c>
      <c r="F112" s="253">
        <v>0</v>
      </c>
      <c r="G112" s="253">
        <v>11</v>
      </c>
      <c r="H112" s="254">
        <v>355</v>
      </c>
      <c r="I112" s="254">
        <v>442.92</v>
      </c>
      <c r="J112" s="254">
        <v>32.272727272727273</v>
      </c>
      <c r="K112" s="255">
        <v>2.3255813953488373</v>
      </c>
      <c r="L112" s="254">
        <v>0.75052854122621582</v>
      </c>
    </row>
    <row r="113" spans="1:12" ht="12.75">
      <c r="A113" s="252" t="s">
        <v>19</v>
      </c>
      <c r="B113" s="253">
        <v>180</v>
      </c>
      <c r="C113" s="253">
        <v>38</v>
      </c>
      <c r="D113" s="253">
        <v>8</v>
      </c>
      <c r="E113" s="253">
        <v>172</v>
      </c>
      <c r="F113" s="253">
        <v>0</v>
      </c>
      <c r="G113" s="253">
        <v>210</v>
      </c>
      <c r="H113" s="254">
        <v>23403.55</v>
      </c>
      <c r="I113" s="254">
        <v>29389.8</v>
      </c>
      <c r="J113" s="254">
        <v>111.44547619047619</v>
      </c>
      <c r="K113" s="255">
        <v>44.397463002114165</v>
      </c>
      <c r="L113" s="254">
        <v>49.478964059196613</v>
      </c>
    </row>
    <row r="114" spans="1:12" ht="12.75">
      <c r="A114" s="252" t="s">
        <v>33</v>
      </c>
      <c r="B114" s="252" t="s">
        <v>2</v>
      </c>
      <c r="C114" s="252" t="s">
        <v>3</v>
      </c>
      <c r="D114" s="252" t="s">
        <v>4</v>
      </c>
      <c r="E114" s="252" t="s">
        <v>5</v>
      </c>
      <c r="F114" s="252" t="s">
        <v>6</v>
      </c>
      <c r="G114" s="252" t="s">
        <v>7</v>
      </c>
      <c r="H114" s="252" t="s">
        <v>8</v>
      </c>
      <c r="I114" s="252" t="s">
        <v>9</v>
      </c>
      <c r="J114" s="252" t="s">
        <v>10</v>
      </c>
      <c r="K114" s="252" t="s">
        <v>11</v>
      </c>
      <c r="L114" s="252" t="s">
        <v>12</v>
      </c>
    </row>
    <row r="115" spans="1:12" ht="12.75">
      <c r="A115" s="252" t="s">
        <v>13</v>
      </c>
      <c r="B115" s="253">
        <v>28</v>
      </c>
      <c r="C115" s="253">
        <v>8</v>
      </c>
      <c r="D115" s="253">
        <v>0</v>
      </c>
      <c r="E115" s="253">
        <v>28</v>
      </c>
      <c r="F115" s="253">
        <v>0</v>
      </c>
      <c r="G115" s="253">
        <v>36</v>
      </c>
      <c r="H115" s="254">
        <v>8769.5300000000007</v>
      </c>
      <c r="I115" s="254">
        <v>10324.629999999999</v>
      </c>
      <c r="J115" s="254">
        <v>243.59805555555556</v>
      </c>
      <c r="K115" s="255">
        <v>7.6109936575052846</v>
      </c>
      <c r="L115" s="254">
        <v>18.540232558139532</v>
      </c>
    </row>
    <row r="116" spans="1:12" ht="12.75">
      <c r="A116" s="252" t="s">
        <v>14</v>
      </c>
      <c r="B116" s="253">
        <v>2</v>
      </c>
      <c r="C116" s="253">
        <v>0</v>
      </c>
      <c r="D116" s="253">
        <v>0</v>
      </c>
      <c r="E116" s="253">
        <v>2</v>
      </c>
      <c r="F116" s="253">
        <v>0</v>
      </c>
      <c r="G116" s="253">
        <v>2</v>
      </c>
      <c r="H116" s="254">
        <v>141.78</v>
      </c>
      <c r="I116" s="254">
        <v>158.51</v>
      </c>
      <c r="J116" s="254">
        <v>70.89</v>
      </c>
      <c r="K116" s="255">
        <v>0.42283298097251587</v>
      </c>
      <c r="L116" s="254">
        <v>0.29974630021141652</v>
      </c>
    </row>
    <row r="117" spans="1:12" ht="12.75">
      <c r="A117" s="252" t="s">
        <v>15</v>
      </c>
      <c r="B117" s="253">
        <v>53</v>
      </c>
      <c r="C117" s="253">
        <v>8</v>
      </c>
      <c r="D117" s="253">
        <v>0</v>
      </c>
      <c r="E117" s="253">
        <v>53</v>
      </c>
      <c r="F117" s="253">
        <v>0</v>
      </c>
      <c r="G117" s="253">
        <v>61</v>
      </c>
      <c r="H117" s="254">
        <v>0</v>
      </c>
      <c r="I117" s="254">
        <v>1010.64</v>
      </c>
      <c r="J117" s="254">
        <v>0</v>
      </c>
      <c r="K117" s="255">
        <v>12.896405919661733</v>
      </c>
      <c r="L117" s="254">
        <v>0</v>
      </c>
    </row>
    <row r="118" spans="1:12" ht="12.75">
      <c r="A118" s="252" t="s">
        <v>16</v>
      </c>
      <c r="B118" s="253">
        <v>26</v>
      </c>
      <c r="C118" s="253">
        <v>3</v>
      </c>
      <c r="D118" s="253">
        <v>0</v>
      </c>
      <c r="E118" s="253">
        <v>26</v>
      </c>
      <c r="F118" s="253">
        <v>0</v>
      </c>
      <c r="G118" s="253">
        <v>29</v>
      </c>
      <c r="H118" s="254">
        <v>7418.04</v>
      </c>
      <c r="I118" s="254">
        <v>8953.51</v>
      </c>
      <c r="J118" s="254">
        <v>255.79448275862069</v>
      </c>
      <c r="K118" s="255">
        <v>6.1310782241014792</v>
      </c>
      <c r="L118" s="254">
        <v>15.682959830866805</v>
      </c>
    </row>
    <row r="119" spans="1:12" ht="12.75">
      <c r="A119" s="252" t="s">
        <v>17</v>
      </c>
      <c r="B119" s="253">
        <v>46</v>
      </c>
      <c r="C119" s="253">
        <v>3</v>
      </c>
      <c r="D119" s="253">
        <v>7</v>
      </c>
      <c r="E119" s="253">
        <v>39</v>
      </c>
      <c r="F119" s="253">
        <v>0</v>
      </c>
      <c r="G119" s="253">
        <v>42</v>
      </c>
      <c r="H119" s="254">
        <v>0</v>
      </c>
      <c r="I119" s="254">
        <v>0</v>
      </c>
      <c r="J119" s="254">
        <v>0</v>
      </c>
      <c r="K119" s="255">
        <v>8.8794926004228323</v>
      </c>
      <c r="L119" s="254">
        <v>0</v>
      </c>
    </row>
    <row r="120" spans="1:12" ht="12.75">
      <c r="A120" s="252" t="s">
        <v>18</v>
      </c>
      <c r="B120" s="253">
        <v>9</v>
      </c>
      <c r="C120" s="253">
        <v>0</v>
      </c>
      <c r="D120" s="253">
        <v>0</v>
      </c>
      <c r="E120" s="253">
        <v>9</v>
      </c>
      <c r="F120" s="253">
        <v>0</v>
      </c>
      <c r="G120" s="253">
        <v>9</v>
      </c>
      <c r="H120" s="254">
        <v>0</v>
      </c>
      <c r="I120" s="254">
        <v>68.069999999999993</v>
      </c>
      <c r="J120" s="254">
        <v>0</v>
      </c>
      <c r="K120" s="255">
        <v>1.9027484143763211</v>
      </c>
      <c r="L120" s="254">
        <v>0</v>
      </c>
    </row>
    <row r="121" spans="1:12" ht="12.75">
      <c r="A121" s="252" t="s">
        <v>19</v>
      </c>
      <c r="B121" s="253">
        <v>164</v>
      </c>
      <c r="C121" s="253">
        <v>22</v>
      </c>
      <c r="D121" s="253">
        <v>7</v>
      </c>
      <c r="E121" s="253">
        <v>157</v>
      </c>
      <c r="F121" s="253">
        <v>0</v>
      </c>
      <c r="G121" s="253">
        <v>179</v>
      </c>
      <c r="H121" s="254">
        <v>16329.35</v>
      </c>
      <c r="I121" s="254">
        <v>20515.36</v>
      </c>
      <c r="J121" s="254">
        <v>91.225418994413417</v>
      </c>
      <c r="K121" s="255">
        <v>37.84355179704017</v>
      </c>
      <c r="L121" s="254">
        <v>34.52293868921776</v>
      </c>
    </row>
    <row r="122" spans="1:12" ht="12.75">
      <c r="A122" s="252" t="s">
        <v>34</v>
      </c>
      <c r="B122" s="252" t="s">
        <v>2</v>
      </c>
      <c r="C122" s="252" t="s">
        <v>3</v>
      </c>
      <c r="D122" s="252" t="s">
        <v>4</v>
      </c>
      <c r="E122" s="252" t="s">
        <v>5</v>
      </c>
      <c r="F122" s="252" t="s">
        <v>6</v>
      </c>
      <c r="G122" s="252" t="s">
        <v>7</v>
      </c>
      <c r="H122" s="252" t="s">
        <v>8</v>
      </c>
      <c r="I122" s="252" t="s">
        <v>9</v>
      </c>
      <c r="J122" s="252" t="s">
        <v>10</v>
      </c>
      <c r="K122" s="252" t="s">
        <v>11</v>
      </c>
      <c r="L122" s="252" t="s">
        <v>12</v>
      </c>
    </row>
    <row r="123" spans="1:12" ht="12.75">
      <c r="A123" s="252" t="s">
        <v>13</v>
      </c>
      <c r="B123" s="253">
        <v>14</v>
      </c>
      <c r="C123" s="253">
        <v>2</v>
      </c>
      <c r="D123" s="253">
        <v>0</v>
      </c>
      <c r="E123" s="253">
        <v>14</v>
      </c>
      <c r="F123" s="253">
        <v>0</v>
      </c>
      <c r="G123" s="253">
        <v>16</v>
      </c>
      <c r="H123" s="254">
        <v>-2861.21</v>
      </c>
      <c r="I123" s="254">
        <v>-5342.55</v>
      </c>
      <c r="J123" s="254">
        <v>-178.825625</v>
      </c>
      <c r="K123" s="255">
        <v>3.382663847780127</v>
      </c>
      <c r="L123" s="254">
        <v>-6.0490697674418605</v>
      </c>
    </row>
    <row r="124" spans="1:12" ht="12.75">
      <c r="A124" s="252" t="s">
        <v>14</v>
      </c>
      <c r="B124" s="253">
        <v>2</v>
      </c>
      <c r="C124" s="253">
        <v>0</v>
      </c>
      <c r="D124" s="253">
        <v>0</v>
      </c>
      <c r="E124" s="253">
        <v>2</v>
      </c>
      <c r="F124" s="253">
        <v>0</v>
      </c>
      <c r="G124" s="253">
        <v>2</v>
      </c>
      <c r="H124" s="254">
        <v>-1760.34</v>
      </c>
      <c r="I124" s="254">
        <v>-1944.79</v>
      </c>
      <c r="J124" s="254">
        <v>-880.17</v>
      </c>
      <c r="K124" s="255">
        <v>0.42283298097251587</v>
      </c>
      <c r="L124" s="254">
        <v>-3.7216490486257929</v>
      </c>
    </row>
    <row r="125" spans="1:12" ht="12.75">
      <c r="A125" s="252" t="s">
        <v>15</v>
      </c>
      <c r="B125" s="253">
        <v>42</v>
      </c>
      <c r="C125" s="253">
        <v>4</v>
      </c>
      <c r="D125" s="253">
        <v>0</v>
      </c>
      <c r="E125" s="253">
        <v>42</v>
      </c>
      <c r="F125" s="253">
        <v>0</v>
      </c>
      <c r="G125" s="253">
        <v>46</v>
      </c>
      <c r="H125" s="254">
        <v>0</v>
      </c>
      <c r="I125" s="254">
        <v>-93.87</v>
      </c>
      <c r="J125" s="254">
        <v>0</v>
      </c>
      <c r="K125" s="255">
        <v>9.7251585623678647</v>
      </c>
      <c r="L125" s="254">
        <v>0</v>
      </c>
    </row>
    <row r="126" spans="1:12" ht="12.75">
      <c r="A126" s="252" t="s">
        <v>16</v>
      </c>
      <c r="B126" s="253">
        <v>7</v>
      </c>
      <c r="C126" s="253">
        <v>2</v>
      </c>
      <c r="D126" s="253">
        <v>0</v>
      </c>
      <c r="E126" s="253">
        <v>7</v>
      </c>
      <c r="F126" s="253">
        <v>0</v>
      </c>
      <c r="G126" s="253">
        <v>9</v>
      </c>
      <c r="H126" s="254">
        <v>1327.25</v>
      </c>
      <c r="I126" s="254">
        <v>1443.71</v>
      </c>
      <c r="J126" s="254">
        <v>147.47222222222223</v>
      </c>
      <c r="K126" s="255">
        <v>1.9027484143763211</v>
      </c>
      <c r="L126" s="254">
        <v>2.8060253699788582</v>
      </c>
    </row>
    <row r="127" spans="1:12" ht="12.75">
      <c r="A127" s="252" t="s">
        <v>17</v>
      </c>
      <c r="B127" s="253">
        <v>42</v>
      </c>
      <c r="C127" s="253">
        <v>47</v>
      </c>
      <c r="D127" s="253">
        <v>4</v>
      </c>
      <c r="E127" s="253">
        <v>38</v>
      </c>
      <c r="F127" s="253">
        <v>0</v>
      </c>
      <c r="G127" s="253">
        <v>85</v>
      </c>
      <c r="H127" s="254">
        <v>0</v>
      </c>
      <c r="I127" s="254">
        <v>0</v>
      </c>
      <c r="J127" s="254">
        <v>0</v>
      </c>
      <c r="K127" s="255">
        <v>17.970401691331922</v>
      </c>
      <c r="L127" s="254">
        <v>0</v>
      </c>
    </row>
    <row r="128" spans="1:12" ht="12.75">
      <c r="A128" s="252" t="s">
        <v>18</v>
      </c>
      <c r="B128" s="253">
        <v>0</v>
      </c>
      <c r="C128" s="253">
        <v>1</v>
      </c>
      <c r="D128" s="253">
        <v>0</v>
      </c>
      <c r="E128" s="253">
        <v>0</v>
      </c>
      <c r="F128" s="253">
        <v>0</v>
      </c>
      <c r="G128" s="253">
        <v>1</v>
      </c>
      <c r="H128" s="254">
        <v>170</v>
      </c>
      <c r="I128" s="254">
        <v>220.47</v>
      </c>
      <c r="J128" s="254">
        <v>170</v>
      </c>
      <c r="K128" s="255">
        <v>0.21141649048625794</v>
      </c>
      <c r="L128" s="254">
        <v>0.35940803382663844</v>
      </c>
    </row>
    <row r="129" spans="1:12" ht="12.75">
      <c r="A129" s="252" t="s">
        <v>19</v>
      </c>
      <c r="B129" s="253">
        <v>107</v>
      </c>
      <c r="C129" s="253">
        <v>56</v>
      </c>
      <c r="D129" s="253">
        <v>4</v>
      </c>
      <c r="E129" s="253">
        <v>103</v>
      </c>
      <c r="F129" s="253">
        <v>0</v>
      </c>
      <c r="G129" s="253">
        <v>159</v>
      </c>
      <c r="H129" s="254">
        <v>-3124.3</v>
      </c>
      <c r="I129" s="254">
        <v>-5717.03</v>
      </c>
      <c r="J129" s="254">
        <v>-19.649685534591196</v>
      </c>
      <c r="K129" s="255">
        <v>33.61522198731501</v>
      </c>
      <c r="L129" s="254">
        <v>-6.6052854122621554</v>
      </c>
    </row>
    <row r="130" spans="1:12" ht="12.75">
      <c r="A130" s="252" t="s">
        <v>35</v>
      </c>
      <c r="B130" s="252" t="s">
        <v>2</v>
      </c>
      <c r="C130" s="252" t="s">
        <v>3</v>
      </c>
      <c r="D130" s="252" t="s">
        <v>4</v>
      </c>
      <c r="E130" s="252" t="s">
        <v>5</v>
      </c>
      <c r="F130" s="252" t="s">
        <v>6</v>
      </c>
      <c r="G130" s="252" t="s">
        <v>7</v>
      </c>
      <c r="H130" s="252" t="s">
        <v>8</v>
      </c>
      <c r="I130" s="252" t="s">
        <v>9</v>
      </c>
      <c r="J130" s="252" t="s">
        <v>10</v>
      </c>
      <c r="K130" s="252" t="s">
        <v>11</v>
      </c>
      <c r="L130" s="252" t="s">
        <v>12</v>
      </c>
    </row>
    <row r="131" spans="1:12" ht="12.75">
      <c r="A131" s="252" t="s">
        <v>13</v>
      </c>
      <c r="B131" s="253">
        <v>12</v>
      </c>
      <c r="C131" s="253">
        <v>4</v>
      </c>
      <c r="D131" s="253">
        <v>0</v>
      </c>
      <c r="E131" s="253">
        <v>12</v>
      </c>
      <c r="F131" s="253">
        <v>0</v>
      </c>
      <c r="G131" s="253">
        <v>16</v>
      </c>
      <c r="H131" s="254">
        <v>8937.19</v>
      </c>
      <c r="I131" s="254">
        <v>11684.41</v>
      </c>
      <c r="J131" s="254">
        <v>558.57437500000003</v>
      </c>
      <c r="K131" s="255">
        <v>3.382663847780127</v>
      </c>
      <c r="L131" s="254">
        <v>18.894693446088795</v>
      </c>
    </row>
    <row r="132" spans="1:12" ht="12.75">
      <c r="A132" s="252" t="s">
        <v>14</v>
      </c>
      <c r="B132" s="253">
        <v>2</v>
      </c>
      <c r="C132" s="253">
        <v>4</v>
      </c>
      <c r="D132" s="253">
        <v>0</v>
      </c>
      <c r="E132" s="253">
        <v>2</v>
      </c>
      <c r="F132" s="253">
        <v>0</v>
      </c>
      <c r="G132" s="253">
        <v>6</v>
      </c>
      <c r="H132" s="254">
        <v>2767.83</v>
      </c>
      <c r="I132" s="254">
        <v>3405.06</v>
      </c>
      <c r="J132" s="254">
        <v>461.30500000000001</v>
      </c>
      <c r="K132" s="255">
        <v>1.2684989429175475</v>
      </c>
      <c r="L132" s="254">
        <v>5.8516490486257915</v>
      </c>
    </row>
    <row r="133" spans="1:12" ht="12.75">
      <c r="A133" s="252" t="s">
        <v>15</v>
      </c>
      <c r="B133" s="253">
        <v>38</v>
      </c>
      <c r="C133" s="253">
        <v>2</v>
      </c>
      <c r="D133" s="253">
        <v>0</v>
      </c>
      <c r="E133" s="253">
        <v>38</v>
      </c>
      <c r="F133" s="253">
        <v>0</v>
      </c>
      <c r="G133" s="253">
        <v>40</v>
      </c>
      <c r="H133" s="254">
        <v>0</v>
      </c>
      <c r="I133" s="254">
        <v>298</v>
      </c>
      <c r="J133" s="254">
        <v>0</v>
      </c>
      <c r="K133" s="255">
        <v>8.456659619450317</v>
      </c>
      <c r="L133" s="254">
        <v>0</v>
      </c>
    </row>
    <row r="134" spans="1:12" ht="12.75">
      <c r="A134" s="252" t="s">
        <v>16</v>
      </c>
      <c r="B134" s="253">
        <v>4</v>
      </c>
      <c r="C134" s="253">
        <v>2</v>
      </c>
      <c r="D134" s="253">
        <v>0</v>
      </c>
      <c r="E134" s="253">
        <v>4</v>
      </c>
      <c r="F134" s="253">
        <v>0</v>
      </c>
      <c r="G134" s="253">
        <v>6</v>
      </c>
      <c r="H134" s="254">
        <v>2703.45</v>
      </c>
      <c r="I134" s="254">
        <v>2438.5700000000002</v>
      </c>
      <c r="J134" s="254">
        <v>450.57499999999999</v>
      </c>
      <c r="K134" s="255">
        <v>1.2684989429175475</v>
      </c>
      <c r="L134" s="254">
        <v>5.7155391120507399</v>
      </c>
    </row>
    <row r="135" spans="1:12" ht="12.75">
      <c r="A135" s="252" t="s">
        <v>17</v>
      </c>
      <c r="B135" s="253">
        <v>85</v>
      </c>
      <c r="C135" s="253">
        <v>13</v>
      </c>
      <c r="D135" s="253">
        <v>8</v>
      </c>
      <c r="E135" s="253">
        <v>77</v>
      </c>
      <c r="F135" s="253">
        <v>0</v>
      </c>
      <c r="G135" s="253">
        <v>90</v>
      </c>
      <c r="H135" s="254">
        <v>0</v>
      </c>
      <c r="I135" s="254">
        <v>0</v>
      </c>
      <c r="J135" s="254">
        <v>0</v>
      </c>
      <c r="K135" s="255">
        <v>19.027484143763214</v>
      </c>
      <c r="L135" s="254">
        <v>0</v>
      </c>
    </row>
    <row r="136" spans="1:12" ht="12.75">
      <c r="A136" s="252" t="s">
        <v>18</v>
      </c>
      <c r="B136" s="253">
        <v>1</v>
      </c>
      <c r="C136" s="253">
        <v>0</v>
      </c>
      <c r="D136" s="253">
        <v>0</v>
      </c>
      <c r="E136" s="253">
        <v>1</v>
      </c>
      <c r="F136" s="253">
        <v>0</v>
      </c>
      <c r="G136" s="253">
        <v>1</v>
      </c>
      <c r="H136" s="254">
        <v>0</v>
      </c>
      <c r="I136" s="254">
        <v>0</v>
      </c>
      <c r="J136" s="254">
        <v>0</v>
      </c>
      <c r="K136" s="255">
        <v>0.21141649048625794</v>
      </c>
      <c r="L136" s="254">
        <v>0</v>
      </c>
    </row>
    <row r="137" spans="1:12" ht="12.75">
      <c r="A137" s="252" t="s">
        <v>19</v>
      </c>
      <c r="B137" s="253">
        <v>142</v>
      </c>
      <c r="C137" s="253">
        <v>25</v>
      </c>
      <c r="D137" s="253">
        <v>8</v>
      </c>
      <c r="E137" s="253">
        <v>134</v>
      </c>
      <c r="F137" s="253">
        <v>0</v>
      </c>
      <c r="G137" s="253">
        <v>159</v>
      </c>
      <c r="H137" s="254">
        <v>14408.47</v>
      </c>
      <c r="I137" s="254">
        <v>17826.04</v>
      </c>
      <c r="J137" s="254">
        <v>90.619308176100617</v>
      </c>
      <c r="K137" s="255">
        <v>33.61522198731501</v>
      </c>
      <c r="L137" s="254">
        <v>30.461881606765324</v>
      </c>
    </row>
    <row r="138" spans="1:12" ht="12.75">
      <c r="A138" s="252" t="s">
        <v>36</v>
      </c>
      <c r="B138" s="252" t="s">
        <v>2</v>
      </c>
      <c r="C138" s="252" t="s">
        <v>3</v>
      </c>
      <c r="D138" s="252" t="s">
        <v>4</v>
      </c>
      <c r="E138" s="252" t="s">
        <v>5</v>
      </c>
      <c r="F138" s="252" t="s">
        <v>6</v>
      </c>
      <c r="G138" s="252" t="s">
        <v>7</v>
      </c>
      <c r="H138" s="252" t="s">
        <v>8</v>
      </c>
      <c r="I138" s="252" t="s">
        <v>9</v>
      </c>
      <c r="J138" s="252" t="s">
        <v>10</v>
      </c>
      <c r="K138" s="252" t="s">
        <v>11</v>
      </c>
      <c r="L138" s="252" t="s">
        <v>12</v>
      </c>
    </row>
    <row r="139" spans="1:12" ht="12.75">
      <c r="A139" s="252" t="s">
        <v>13</v>
      </c>
      <c r="B139" s="253">
        <v>10</v>
      </c>
      <c r="C139" s="253">
        <v>5</v>
      </c>
      <c r="D139" s="253">
        <v>0</v>
      </c>
      <c r="E139" s="253">
        <v>10</v>
      </c>
      <c r="F139" s="253">
        <v>0</v>
      </c>
      <c r="G139" s="253">
        <v>15</v>
      </c>
      <c r="H139" s="254">
        <v>1896.01</v>
      </c>
      <c r="I139" s="254">
        <v>3399.73</v>
      </c>
      <c r="J139" s="254">
        <v>126.40066666666668</v>
      </c>
      <c r="K139" s="255">
        <v>3.1712473572938689</v>
      </c>
      <c r="L139" s="254">
        <v>4.0084778012684987</v>
      </c>
    </row>
    <row r="140" spans="1:12" ht="12.75">
      <c r="A140" s="252" t="s">
        <v>14</v>
      </c>
      <c r="B140" s="253">
        <v>6</v>
      </c>
      <c r="C140" s="253">
        <v>0</v>
      </c>
      <c r="D140" s="253">
        <v>0</v>
      </c>
      <c r="E140" s="253">
        <v>6</v>
      </c>
      <c r="F140" s="253">
        <v>0</v>
      </c>
      <c r="G140" s="253">
        <v>6</v>
      </c>
      <c r="H140" s="254">
        <v>936.78</v>
      </c>
      <c r="I140" s="254">
        <v>1055.27</v>
      </c>
      <c r="J140" s="254">
        <v>156.13</v>
      </c>
      <c r="K140" s="255">
        <v>1.2684989429175475</v>
      </c>
      <c r="L140" s="254">
        <v>1.9805073995771669</v>
      </c>
    </row>
    <row r="141" spans="1:12" ht="12.75">
      <c r="A141" s="252" t="s">
        <v>15</v>
      </c>
      <c r="B141" s="253">
        <v>37</v>
      </c>
      <c r="C141" s="253">
        <v>5</v>
      </c>
      <c r="D141" s="253">
        <v>0</v>
      </c>
      <c r="E141" s="253">
        <v>37</v>
      </c>
      <c r="F141" s="253">
        <v>0</v>
      </c>
      <c r="G141" s="253">
        <v>42</v>
      </c>
      <c r="H141" s="254">
        <v>0</v>
      </c>
      <c r="I141" s="254">
        <v>125</v>
      </c>
      <c r="J141" s="254">
        <v>0</v>
      </c>
      <c r="K141" s="255">
        <v>8.8794926004228323</v>
      </c>
      <c r="L141" s="254">
        <v>0</v>
      </c>
    </row>
    <row r="142" spans="1:12" ht="12.75">
      <c r="A142" s="252" t="s">
        <v>16</v>
      </c>
      <c r="B142" s="253">
        <v>4</v>
      </c>
      <c r="C142" s="253">
        <v>1</v>
      </c>
      <c r="D142" s="253">
        <v>0</v>
      </c>
      <c r="E142" s="253">
        <v>4</v>
      </c>
      <c r="F142" s="253">
        <v>0</v>
      </c>
      <c r="G142" s="253">
        <v>5</v>
      </c>
      <c r="H142" s="254">
        <v>1940</v>
      </c>
      <c r="I142" s="254">
        <v>2204.3200000000002</v>
      </c>
      <c r="J142" s="254">
        <v>388</v>
      </c>
      <c r="K142" s="255">
        <v>1.0570824524312896</v>
      </c>
      <c r="L142" s="254">
        <v>4.1014799154334041</v>
      </c>
    </row>
    <row r="143" spans="1:12" ht="12.75">
      <c r="A143" s="252" t="s">
        <v>17</v>
      </c>
      <c r="B143" s="253">
        <v>90</v>
      </c>
      <c r="C143" s="253">
        <v>13</v>
      </c>
      <c r="D143" s="253">
        <v>12</v>
      </c>
      <c r="E143" s="253">
        <v>78</v>
      </c>
      <c r="F143" s="253">
        <v>0</v>
      </c>
      <c r="G143" s="253">
        <v>91</v>
      </c>
      <c r="H143" s="254">
        <v>0</v>
      </c>
      <c r="I143" s="254">
        <v>0</v>
      </c>
      <c r="J143" s="254">
        <v>0</v>
      </c>
      <c r="K143" s="255">
        <v>19.238900634249472</v>
      </c>
      <c r="L143" s="254">
        <v>0</v>
      </c>
    </row>
    <row r="144" spans="1:12" ht="12.75">
      <c r="A144" s="252" t="s">
        <v>18</v>
      </c>
      <c r="B144" s="253">
        <v>3</v>
      </c>
      <c r="C144" s="253">
        <v>1</v>
      </c>
      <c r="D144" s="253">
        <v>0</v>
      </c>
      <c r="E144" s="253">
        <v>3</v>
      </c>
      <c r="F144" s="253">
        <v>0</v>
      </c>
      <c r="G144" s="253">
        <v>4</v>
      </c>
      <c r="H144" s="254">
        <v>185</v>
      </c>
      <c r="I144" s="254">
        <v>210.68</v>
      </c>
      <c r="J144" s="254">
        <v>46.25</v>
      </c>
      <c r="K144" s="255">
        <v>0.84566596194503174</v>
      </c>
      <c r="L144" s="254">
        <v>0.39112050739957716</v>
      </c>
    </row>
    <row r="145" spans="1:12" ht="12.75">
      <c r="A145" s="252" t="s">
        <v>19</v>
      </c>
      <c r="B145" s="253">
        <v>150</v>
      </c>
      <c r="C145" s="253">
        <v>25</v>
      </c>
      <c r="D145" s="253">
        <v>12</v>
      </c>
      <c r="E145" s="253">
        <v>138</v>
      </c>
      <c r="F145" s="253">
        <v>0</v>
      </c>
      <c r="G145" s="253">
        <v>163</v>
      </c>
      <c r="H145" s="254">
        <v>4957.79</v>
      </c>
      <c r="I145" s="254">
        <v>6995</v>
      </c>
      <c r="J145" s="254">
        <v>30.415889570552149</v>
      </c>
      <c r="K145" s="255">
        <v>34.460887949260041</v>
      </c>
      <c r="L145" s="254">
        <v>10.481585623678647</v>
      </c>
    </row>
    <row r="146" spans="1:12" ht="12.75">
      <c r="A146" s="252" t="s">
        <v>37</v>
      </c>
      <c r="B146" s="252" t="s">
        <v>2</v>
      </c>
      <c r="C146" s="252" t="s">
        <v>3</v>
      </c>
      <c r="D146" s="252" t="s">
        <v>4</v>
      </c>
      <c r="E146" s="252" t="s">
        <v>5</v>
      </c>
      <c r="F146" s="252" t="s">
        <v>6</v>
      </c>
      <c r="G146" s="252" t="s">
        <v>7</v>
      </c>
      <c r="H146" s="252" t="s">
        <v>8</v>
      </c>
      <c r="I146" s="252" t="s">
        <v>9</v>
      </c>
      <c r="J146" s="252" t="s">
        <v>10</v>
      </c>
      <c r="K146" s="252" t="s">
        <v>11</v>
      </c>
      <c r="L146" s="252" t="s">
        <v>12</v>
      </c>
    </row>
    <row r="147" spans="1:12" ht="12.75">
      <c r="A147" s="252" t="s">
        <v>13</v>
      </c>
      <c r="B147" s="253">
        <v>12</v>
      </c>
      <c r="C147" s="253">
        <v>6</v>
      </c>
      <c r="D147" s="253">
        <v>0</v>
      </c>
      <c r="E147" s="253">
        <v>12</v>
      </c>
      <c r="F147" s="253">
        <v>0</v>
      </c>
      <c r="G147" s="253">
        <v>18</v>
      </c>
      <c r="H147" s="254">
        <v>3387.99</v>
      </c>
      <c r="I147" s="254">
        <v>3983.9</v>
      </c>
      <c r="J147" s="254">
        <v>188.22166666666669</v>
      </c>
      <c r="K147" s="255">
        <v>3.8054968287526423</v>
      </c>
      <c r="L147" s="254">
        <v>7.1627695560253706</v>
      </c>
    </row>
    <row r="148" spans="1:12" ht="12.75">
      <c r="A148" s="252" t="s">
        <v>14</v>
      </c>
      <c r="B148" s="253">
        <v>5</v>
      </c>
      <c r="C148" s="253">
        <v>0</v>
      </c>
      <c r="D148" s="253">
        <v>0</v>
      </c>
      <c r="E148" s="253">
        <v>5</v>
      </c>
      <c r="F148" s="253">
        <v>0</v>
      </c>
      <c r="G148" s="253">
        <v>5</v>
      </c>
      <c r="H148" s="254">
        <v>751.78</v>
      </c>
      <c r="I148" s="254">
        <v>846.59</v>
      </c>
      <c r="J148" s="254">
        <v>150.35599999999999</v>
      </c>
      <c r="K148" s="255">
        <v>1.0570824524312896</v>
      </c>
      <c r="L148" s="254">
        <v>1.58938689217759</v>
      </c>
    </row>
    <row r="149" spans="1:12" ht="12.75">
      <c r="A149" s="252" t="s">
        <v>15</v>
      </c>
      <c r="B149" s="253">
        <v>38</v>
      </c>
      <c r="C149" s="253">
        <v>21</v>
      </c>
      <c r="D149" s="253">
        <v>0</v>
      </c>
      <c r="E149" s="253">
        <v>38</v>
      </c>
      <c r="F149" s="253">
        <v>0</v>
      </c>
      <c r="G149" s="253">
        <v>59</v>
      </c>
      <c r="H149" s="254">
        <v>0</v>
      </c>
      <c r="I149" s="254">
        <v>1510.42</v>
      </c>
      <c r="J149" s="254">
        <v>0</v>
      </c>
      <c r="K149" s="255">
        <v>12.47357293868922</v>
      </c>
      <c r="L149" s="254">
        <v>0</v>
      </c>
    </row>
    <row r="150" spans="1:12" ht="12.75">
      <c r="A150" s="252" t="s">
        <v>16</v>
      </c>
      <c r="B150" s="253">
        <v>3</v>
      </c>
      <c r="C150" s="253">
        <v>8</v>
      </c>
      <c r="D150" s="253">
        <v>0</v>
      </c>
      <c r="E150" s="253">
        <v>3</v>
      </c>
      <c r="F150" s="253">
        <v>0</v>
      </c>
      <c r="G150" s="253">
        <v>11</v>
      </c>
      <c r="H150" s="254">
        <v>2699.63</v>
      </c>
      <c r="I150" s="254">
        <v>2436.9499999999998</v>
      </c>
      <c r="J150" s="254">
        <v>245.42090909090908</v>
      </c>
      <c r="K150" s="255">
        <v>2.3255813953488373</v>
      </c>
      <c r="L150" s="254">
        <v>5.7074630021141646</v>
      </c>
    </row>
    <row r="151" spans="1:12" ht="12.75">
      <c r="A151" s="252" t="s">
        <v>17</v>
      </c>
      <c r="B151" s="253">
        <v>90</v>
      </c>
      <c r="C151" s="253">
        <v>9</v>
      </c>
      <c r="D151" s="253">
        <v>22</v>
      </c>
      <c r="E151" s="253">
        <v>68</v>
      </c>
      <c r="F151" s="253">
        <v>0</v>
      </c>
      <c r="G151" s="253">
        <v>77</v>
      </c>
      <c r="H151" s="254">
        <v>0</v>
      </c>
      <c r="I151" s="254">
        <v>0</v>
      </c>
      <c r="J151" s="254">
        <v>0</v>
      </c>
      <c r="K151" s="255">
        <v>16.279069767441861</v>
      </c>
      <c r="L151" s="254">
        <v>0</v>
      </c>
    </row>
    <row r="152" spans="1:12" ht="12.75">
      <c r="A152" s="252" t="s">
        <v>18</v>
      </c>
      <c r="B152" s="253">
        <v>3</v>
      </c>
      <c r="C152" s="253">
        <v>0</v>
      </c>
      <c r="D152" s="253">
        <v>0</v>
      </c>
      <c r="E152" s="253">
        <v>3</v>
      </c>
      <c r="F152" s="253">
        <v>0</v>
      </c>
      <c r="G152" s="253">
        <v>3</v>
      </c>
      <c r="H152" s="254">
        <v>0</v>
      </c>
      <c r="I152" s="254">
        <v>30</v>
      </c>
      <c r="J152" s="254">
        <v>0</v>
      </c>
      <c r="K152" s="255">
        <v>0.63424947145877375</v>
      </c>
      <c r="L152" s="254">
        <v>0</v>
      </c>
    </row>
    <row r="153" spans="1:12" ht="12.75">
      <c r="A153" s="252" t="s">
        <v>19</v>
      </c>
      <c r="B153" s="253">
        <v>151</v>
      </c>
      <c r="C153" s="253">
        <v>44</v>
      </c>
      <c r="D153" s="253">
        <v>22</v>
      </c>
      <c r="E153" s="253">
        <v>129</v>
      </c>
      <c r="F153" s="253">
        <v>0</v>
      </c>
      <c r="G153" s="253">
        <v>173</v>
      </c>
      <c r="H153" s="254">
        <v>6839.4</v>
      </c>
      <c r="I153" s="254">
        <v>8807.86</v>
      </c>
      <c r="J153" s="254">
        <v>39.534104046242774</v>
      </c>
      <c r="K153" s="255">
        <v>36.575052854122625</v>
      </c>
      <c r="L153" s="254">
        <v>14.459619450317126</v>
      </c>
    </row>
    <row r="154" spans="1:12" ht="12.75">
      <c r="A154" s="252" t="s">
        <v>38</v>
      </c>
      <c r="B154" s="252" t="s">
        <v>2</v>
      </c>
      <c r="C154" s="252" t="s">
        <v>3</v>
      </c>
      <c r="D154" s="252" t="s">
        <v>4</v>
      </c>
      <c r="E154" s="252" t="s">
        <v>5</v>
      </c>
      <c r="F154" s="252" t="s">
        <v>6</v>
      </c>
      <c r="G154" s="252" t="s">
        <v>7</v>
      </c>
      <c r="H154" s="252" t="s">
        <v>8</v>
      </c>
      <c r="I154" s="252" t="s">
        <v>9</v>
      </c>
      <c r="J154" s="252" t="s">
        <v>10</v>
      </c>
      <c r="K154" s="252" t="s">
        <v>11</v>
      </c>
      <c r="L154" s="252" t="s">
        <v>12</v>
      </c>
    </row>
    <row r="155" spans="1:12" ht="12.75">
      <c r="A155" s="252" t="s">
        <v>13</v>
      </c>
      <c r="B155" s="253">
        <v>13</v>
      </c>
      <c r="C155" s="253">
        <v>9</v>
      </c>
      <c r="D155" s="253">
        <v>0</v>
      </c>
      <c r="E155" s="253">
        <v>13</v>
      </c>
      <c r="F155" s="253">
        <v>0</v>
      </c>
      <c r="G155" s="253">
        <v>22</v>
      </c>
      <c r="H155" s="254">
        <v>4587.41</v>
      </c>
      <c r="I155" s="254">
        <v>5736.22</v>
      </c>
      <c r="J155" s="254">
        <v>208.51863636363635</v>
      </c>
      <c r="K155" s="255">
        <v>4.6511627906976747</v>
      </c>
      <c r="L155" s="254">
        <v>9.6985412262156458</v>
      </c>
    </row>
    <row r="156" spans="1:12" ht="12.75">
      <c r="A156" s="252" t="s">
        <v>14</v>
      </c>
      <c r="B156" s="253">
        <v>5</v>
      </c>
      <c r="C156" s="253">
        <v>0</v>
      </c>
      <c r="D156" s="253">
        <v>0</v>
      </c>
      <c r="E156" s="253">
        <v>5</v>
      </c>
      <c r="F156" s="253">
        <v>0</v>
      </c>
      <c r="G156" s="253">
        <v>5</v>
      </c>
      <c r="H156" s="254">
        <v>791.78</v>
      </c>
      <c r="I156" s="254">
        <v>891.71</v>
      </c>
      <c r="J156" s="254">
        <v>158.35599999999999</v>
      </c>
      <c r="K156" s="255">
        <v>1.0570824524312896</v>
      </c>
      <c r="L156" s="254">
        <v>1.673953488372093</v>
      </c>
    </row>
    <row r="157" spans="1:12" ht="12.75">
      <c r="A157" s="252" t="s">
        <v>15</v>
      </c>
      <c r="B157" s="253">
        <v>53</v>
      </c>
      <c r="C157" s="253">
        <v>20</v>
      </c>
      <c r="D157" s="253">
        <v>0</v>
      </c>
      <c r="E157" s="253">
        <v>53</v>
      </c>
      <c r="F157" s="253">
        <v>0</v>
      </c>
      <c r="G157" s="253">
        <v>73</v>
      </c>
      <c r="H157" s="254">
        <v>0</v>
      </c>
      <c r="I157" s="254">
        <v>2245.12</v>
      </c>
      <c r="J157" s="254">
        <v>0</v>
      </c>
      <c r="K157" s="255">
        <v>15.433403805496829</v>
      </c>
      <c r="L157" s="254">
        <v>0</v>
      </c>
    </row>
    <row r="158" spans="1:12" ht="12.75">
      <c r="A158" s="252" t="s">
        <v>16</v>
      </c>
      <c r="B158" s="253">
        <v>9</v>
      </c>
      <c r="C158" s="253">
        <v>15</v>
      </c>
      <c r="D158" s="253">
        <v>0</v>
      </c>
      <c r="E158" s="253">
        <v>9</v>
      </c>
      <c r="F158" s="253">
        <v>0</v>
      </c>
      <c r="G158" s="253">
        <v>24</v>
      </c>
      <c r="H158" s="254">
        <v>6243</v>
      </c>
      <c r="I158" s="254">
        <v>6982.1</v>
      </c>
      <c r="J158" s="254">
        <v>260.125</v>
      </c>
      <c r="K158" s="255">
        <v>5.07399577167019</v>
      </c>
      <c r="L158" s="254">
        <v>13.198731501057082</v>
      </c>
    </row>
    <row r="159" spans="1:12" ht="12.75">
      <c r="A159" s="252" t="s">
        <v>17</v>
      </c>
      <c r="B159" s="253">
        <v>77</v>
      </c>
      <c r="C159" s="253">
        <v>14</v>
      </c>
      <c r="D159" s="253">
        <v>32</v>
      </c>
      <c r="E159" s="253">
        <v>45</v>
      </c>
      <c r="F159" s="253">
        <v>0</v>
      </c>
      <c r="G159" s="253">
        <v>59</v>
      </c>
      <c r="H159" s="254">
        <v>0</v>
      </c>
      <c r="I159" s="254">
        <v>0</v>
      </c>
      <c r="J159" s="254">
        <v>0</v>
      </c>
      <c r="K159" s="255">
        <v>12.47357293868922</v>
      </c>
      <c r="L159" s="254">
        <v>0</v>
      </c>
    </row>
    <row r="160" spans="1:12" ht="12.75">
      <c r="A160" s="252" t="s">
        <v>18</v>
      </c>
      <c r="B160" s="253">
        <v>0</v>
      </c>
      <c r="C160" s="253">
        <v>1</v>
      </c>
      <c r="D160" s="253">
        <v>0</v>
      </c>
      <c r="E160" s="253">
        <v>0</v>
      </c>
      <c r="F160" s="253">
        <v>0</v>
      </c>
      <c r="G160" s="253">
        <v>1</v>
      </c>
      <c r="H160" s="254">
        <v>410</v>
      </c>
      <c r="I160" s="254">
        <v>625.34</v>
      </c>
      <c r="J160" s="254">
        <v>410</v>
      </c>
      <c r="K160" s="255">
        <v>0.21141649048625794</v>
      </c>
      <c r="L160" s="254">
        <v>0.86680761099365755</v>
      </c>
    </row>
    <row r="161" spans="1:12" ht="12.75">
      <c r="A161" s="252" t="s">
        <v>19</v>
      </c>
      <c r="B161" s="253">
        <v>157</v>
      </c>
      <c r="C161" s="253">
        <v>59</v>
      </c>
      <c r="D161" s="253">
        <v>32</v>
      </c>
      <c r="E161" s="253">
        <v>125</v>
      </c>
      <c r="F161" s="253">
        <v>0</v>
      </c>
      <c r="G161" s="253">
        <v>184</v>
      </c>
      <c r="H161" s="254">
        <v>12032.19</v>
      </c>
      <c r="I161" s="254">
        <v>16480.490000000002</v>
      </c>
      <c r="J161" s="254">
        <v>65.392336956521746</v>
      </c>
      <c r="K161" s="255">
        <v>38.900634249471459</v>
      </c>
      <c r="L161" s="254">
        <v>25.438033826638481</v>
      </c>
    </row>
    <row r="162" spans="1:12" ht="12.75">
      <c r="A162" s="252" t="s">
        <v>39</v>
      </c>
      <c r="B162" s="252" t="s">
        <v>2</v>
      </c>
      <c r="C162" s="252" t="s">
        <v>3</v>
      </c>
      <c r="D162" s="252" t="s">
        <v>4</v>
      </c>
      <c r="E162" s="252" t="s">
        <v>5</v>
      </c>
      <c r="F162" s="252" t="s">
        <v>6</v>
      </c>
      <c r="G162" s="252" t="s">
        <v>7</v>
      </c>
      <c r="H162" s="252" t="s">
        <v>8</v>
      </c>
      <c r="I162" s="252" t="s">
        <v>9</v>
      </c>
      <c r="J162" s="252" t="s">
        <v>10</v>
      </c>
      <c r="K162" s="252" t="s">
        <v>11</v>
      </c>
      <c r="L162" s="252" t="s">
        <v>12</v>
      </c>
    </row>
    <row r="163" spans="1:12" ht="12.75">
      <c r="A163" s="252" t="s">
        <v>13</v>
      </c>
      <c r="B163" s="253">
        <v>19</v>
      </c>
      <c r="C163" s="253">
        <v>11</v>
      </c>
      <c r="D163" s="253">
        <v>0</v>
      </c>
      <c r="E163" s="253">
        <v>19</v>
      </c>
      <c r="F163" s="253">
        <v>0</v>
      </c>
      <c r="G163" s="253">
        <v>30</v>
      </c>
      <c r="H163" s="254">
        <v>6162.41</v>
      </c>
      <c r="I163" s="254">
        <v>7192.08</v>
      </c>
      <c r="J163" s="254">
        <v>205.41366666666664</v>
      </c>
      <c r="K163" s="255">
        <v>6.3424947145877377</v>
      </c>
      <c r="L163" s="254">
        <v>13.028350951374208</v>
      </c>
    </row>
    <row r="164" spans="1:12" ht="12.75">
      <c r="A164" s="252" t="s">
        <v>14</v>
      </c>
      <c r="B164" s="253">
        <v>5</v>
      </c>
      <c r="C164" s="253">
        <v>0</v>
      </c>
      <c r="D164" s="253">
        <v>0</v>
      </c>
      <c r="E164" s="253">
        <v>5</v>
      </c>
      <c r="F164" s="253">
        <v>0</v>
      </c>
      <c r="G164" s="253">
        <v>5</v>
      </c>
      <c r="H164" s="254">
        <v>791.78</v>
      </c>
      <c r="I164" s="254">
        <v>891.71</v>
      </c>
      <c r="J164" s="254">
        <v>158.35599999999999</v>
      </c>
      <c r="K164" s="255">
        <v>1.0570824524312896</v>
      </c>
      <c r="L164" s="254">
        <v>1.673953488372093</v>
      </c>
    </row>
    <row r="165" spans="1:12" ht="12.75">
      <c r="A165" s="252" t="s">
        <v>15</v>
      </c>
      <c r="B165" s="253">
        <v>68</v>
      </c>
      <c r="C165" s="253">
        <v>4</v>
      </c>
      <c r="D165" s="253">
        <v>0</v>
      </c>
      <c r="E165" s="253">
        <v>68</v>
      </c>
      <c r="F165" s="253">
        <v>0</v>
      </c>
      <c r="G165" s="253">
        <v>72</v>
      </c>
      <c r="H165" s="254">
        <v>0</v>
      </c>
      <c r="I165" s="254">
        <v>1055.8599999999999</v>
      </c>
      <c r="J165" s="254">
        <v>0</v>
      </c>
      <c r="K165" s="255">
        <v>15.221987315010569</v>
      </c>
      <c r="L165" s="254">
        <v>0</v>
      </c>
    </row>
    <row r="166" spans="1:12" ht="12.75">
      <c r="A166" s="252" t="s">
        <v>16</v>
      </c>
      <c r="B166" s="253">
        <v>23</v>
      </c>
      <c r="C166" s="253">
        <v>4</v>
      </c>
      <c r="D166" s="253">
        <v>0</v>
      </c>
      <c r="E166" s="253">
        <v>23</v>
      </c>
      <c r="F166" s="253">
        <v>0</v>
      </c>
      <c r="G166" s="253">
        <v>27</v>
      </c>
      <c r="H166" s="254">
        <v>6693</v>
      </c>
      <c r="I166" s="254">
        <v>8110.2</v>
      </c>
      <c r="J166" s="254">
        <v>247.88888888888891</v>
      </c>
      <c r="K166" s="255">
        <v>5.7082452431289639</v>
      </c>
      <c r="L166" s="254">
        <v>14.150105708245244</v>
      </c>
    </row>
    <row r="167" spans="1:12" ht="12.75">
      <c r="A167" s="252" t="s">
        <v>17</v>
      </c>
      <c r="B167" s="253">
        <v>59</v>
      </c>
      <c r="C167" s="253">
        <v>5</v>
      </c>
      <c r="D167" s="253">
        <v>12</v>
      </c>
      <c r="E167" s="253">
        <v>47</v>
      </c>
      <c r="F167" s="253">
        <v>0</v>
      </c>
      <c r="G167" s="253">
        <v>52</v>
      </c>
      <c r="H167" s="254">
        <v>0</v>
      </c>
      <c r="I167" s="254">
        <v>0</v>
      </c>
      <c r="J167" s="254">
        <v>0</v>
      </c>
      <c r="K167" s="255">
        <v>10.993657505285412</v>
      </c>
      <c r="L167" s="254">
        <v>0</v>
      </c>
    </row>
    <row r="168" spans="1:12" ht="12.75">
      <c r="A168" s="252" t="s">
        <v>18</v>
      </c>
      <c r="B168" s="253">
        <v>2</v>
      </c>
      <c r="C168" s="253">
        <v>2</v>
      </c>
      <c r="D168" s="253">
        <v>0</v>
      </c>
      <c r="E168" s="253">
        <v>2</v>
      </c>
      <c r="F168" s="253">
        <v>0</v>
      </c>
      <c r="G168" s="253">
        <v>4</v>
      </c>
      <c r="H168" s="254">
        <v>355</v>
      </c>
      <c r="I168" s="254">
        <v>435.35</v>
      </c>
      <c r="J168" s="254">
        <v>88.75</v>
      </c>
      <c r="K168" s="255">
        <v>0.84566596194503174</v>
      </c>
      <c r="L168" s="254">
        <v>0.75052854122621571</v>
      </c>
    </row>
    <row r="169" spans="1:12" ht="12.75">
      <c r="A169" s="252" t="s">
        <v>19</v>
      </c>
      <c r="B169" s="253">
        <v>176</v>
      </c>
      <c r="C169" s="253">
        <v>26</v>
      </c>
      <c r="D169" s="253">
        <v>12</v>
      </c>
      <c r="E169" s="253">
        <v>164</v>
      </c>
      <c r="F169" s="253">
        <v>0</v>
      </c>
      <c r="G169" s="253">
        <v>190</v>
      </c>
      <c r="H169" s="254">
        <v>14002.19</v>
      </c>
      <c r="I169" s="254">
        <v>17685.2</v>
      </c>
      <c r="J169" s="254">
        <v>73.695736842105262</v>
      </c>
      <c r="K169" s="255">
        <v>40.169133192389005</v>
      </c>
      <c r="L169" s="254">
        <v>29.602938689217758</v>
      </c>
    </row>
    <row r="170" spans="1:12" ht="12.75">
      <c r="A170" s="252" t="s">
        <v>40</v>
      </c>
      <c r="B170" s="252" t="s">
        <v>2</v>
      </c>
      <c r="C170" s="252" t="s">
        <v>3</v>
      </c>
      <c r="D170" s="252" t="s">
        <v>4</v>
      </c>
      <c r="E170" s="252" t="s">
        <v>5</v>
      </c>
      <c r="F170" s="252" t="s">
        <v>6</v>
      </c>
      <c r="G170" s="252" t="s">
        <v>7</v>
      </c>
      <c r="H170" s="252" t="s">
        <v>8</v>
      </c>
      <c r="I170" s="252" t="s">
        <v>9</v>
      </c>
      <c r="J170" s="252" t="s">
        <v>10</v>
      </c>
      <c r="K170" s="252" t="s">
        <v>11</v>
      </c>
      <c r="L170" s="252" t="s">
        <v>12</v>
      </c>
    </row>
    <row r="171" spans="1:12" ht="12.75">
      <c r="A171" s="252" t="s">
        <v>13</v>
      </c>
      <c r="B171" s="253">
        <v>16</v>
      </c>
      <c r="C171" s="253">
        <v>4</v>
      </c>
      <c r="D171" s="253">
        <v>0</v>
      </c>
      <c r="E171" s="253">
        <v>16</v>
      </c>
      <c r="F171" s="253">
        <v>0</v>
      </c>
      <c r="G171" s="253">
        <v>20</v>
      </c>
      <c r="H171" s="254">
        <v>3672.41</v>
      </c>
      <c r="I171" s="254">
        <v>4626.3999999999996</v>
      </c>
      <c r="J171" s="254">
        <v>183.62049999999999</v>
      </c>
      <c r="K171" s="255">
        <v>4.2283298097251585</v>
      </c>
      <c r="L171" s="254">
        <v>7.7640803382663846</v>
      </c>
    </row>
    <row r="172" spans="1:12" ht="12.75">
      <c r="A172" s="252" t="s">
        <v>14</v>
      </c>
      <c r="B172" s="253">
        <v>5</v>
      </c>
      <c r="C172" s="253">
        <v>0</v>
      </c>
      <c r="D172" s="253">
        <v>0</v>
      </c>
      <c r="E172" s="253">
        <v>5</v>
      </c>
      <c r="F172" s="253">
        <v>0</v>
      </c>
      <c r="G172" s="253">
        <v>5</v>
      </c>
      <c r="H172" s="254">
        <v>751.78</v>
      </c>
      <c r="I172" s="254">
        <v>846.59</v>
      </c>
      <c r="J172" s="254">
        <v>150.35599999999999</v>
      </c>
      <c r="K172" s="255">
        <v>1.0570824524312896</v>
      </c>
      <c r="L172" s="254">
        <v>1.58938689217759</v>
      </c>
    </row>
    <row r="173" spans="1:12" ht="12.75">
      <c r="A173" s="252" t="s">
        <v>15</v>
      </c>
      <c r="B173" s="253">
        <v>52</v>
      </c>
      <c r="C173" s="253">
        <v>8</v>
      </c>
      <c r="D173" s="253">
        <v>0</v>
      </c>
      <c r="E173" s="253">
        <v>52</v>
      </c>
      <c r="F173" s="253">
        <v>0</v>
      </c>
      <c r="G173" s="253">
        <v>60</v>
      </c>
      <c r="H173" s="254">
        <v>0</v>
      </c>
      <c r="I173" s="254">
        <v>577.14</v>
      </c>
      <c r="J173" s="254">
        <v>0</v>
      </c>
      <c r="K173" s="255">
        <v>12.684989429175475</v>
      </c>
      <c r="L173" s="254">
        <v>0</v>
      </c>
    </row>
    <row r="174" spans="1:12" ht="12.75">
      <c r="A174" s="252" t="s">
        <v>16</v>
      </c>
      <c r="B174" s="253">
        <v>11</v>
      </c>
      <c r="C174" s="253">
        <v>3</v>
      </c>
      <c r="D174" s="253">
        <v>0</v>
      </c>
      <c r="E174" s="253">
        <v>11</v>
      </c>
      <c r="F174" s="253">
        <v>0</v>
      </c>
      <c r="G174" s="253">
        <v>14</v>
      </c>
      <c r="H174" s="254">
        <v>3433</v>
      </c>
      <c r="I174" s="254">
        <v>4097.42</v>
      </c>
      <c r="J174" s="254">
        <v>245.21428571428572</v>
      </c>
      <c r="K174" s="255">
        <v>2.9598308668076112</v>
      </c>
      <c r="L174" s="254">
        <v>7.2579281183932354</v>
      </c>
    </row>
    <row r="175" spans="1:12" ht="12.75">
      <c r="A175" s="252" t="s">
        <v>17</v>
      </c>
      <c r="B175" s="253">
        <v>52</v>
      </c>
      <c r="C175" s="253">
        <v>9</v>
      </c>
      <c r="D175" s="253">
        <v>11</v>
      </c>
      <c r="E175" s="253">
        <v>41</v>
      </c>
      <c r="F175" s="253">
        <v>0</v>
      </c>
      <c r="G175" s="253">
        <v>50</v>
      </c>
      <c r="H175" s="254">
        <v>0</v>
      </c>
      <c r="I175" s="254">
        <v>0</v>
      </c>
      <c r="J175" s="254">
        <v>0</v>
      </c>
      <c r="K175" s="255">
        <v>10.570824524312897</v>
      </c>
      <c r="L175" s="254">
        <v>0</v>
      </c>
    </row>
    <row r="176" spans="1:12" ht="12.75">
      <c r="A176" s="252" t="s">
        <v>18</v>
      </c>
      <c r="B176" s="253">
        <v>3</v>
      </c>
      <c r="C176" s="253">
        <v>0</v>
      </c>
      <c r="D176" s="253">
        <v>0</v>
      </c>
      <c r="E176" s="253">
        <v>3</v>
      </c>
      <c r="F176" s="253">
        <v>0</v>
      </c>
      <c r="G176" s="253">
        <v>3</v>
      </c>
      <c r="H176" s="254">
        <v>0</v>
      </c>
      <c r="I176" s="254">
        <v>102.82</v>
      </c>
      <c r="J176" s="254">
        <v>0</v>
      </c>
      <c r="K176" s="255">
        <v>0.63424947145877375</v>
      </c>
      <c r="L176" s="254">
        <v>0</v>
      </c>
    </row>
    <row r="177" spans="1:12" ht="12.75">
      <c r="A177" s="252" t="s">
        <v>19</v>
      </c>
      <c r="B177" s="253">
        <v>139</v>
      </c>
      <c r="C177" s="253">
        <v>24</v>
      </c>
      <c r="D177" s="253">
        <v>11</v>
      </c>
      <c r="E177" s="253">
        <v>128</v>
      </c>
      <c r="F177" s="253">
        <v>0</v>
      </c>
      <c r="G177" s="253">
        <v>152</v>
      </c>
      <c r="H177" s="254">
        <v>7857.19</v>
      </c>
      <c r="I177" s="254">
        <v>10250.370000000001</v>
      </c>
      <c r="J177" s="254">
        <v>51.692039473684211</v>
      </c>
      <c r="K177" s="255">
        <v>32.135306553911207</v>
      </c>
      <c r="L177" s="254">
        <v>16.61139534883721</v>
      </c>
    </row>
    <row r="178" spans="1:12" ht="12.75">
      <c r="A178" s="252" t="s">
        <v>41</v>
      </c>
      <c r="B178" s="252" t="s">
        <v>2</v>
      </c>
      <c r="C178" s="252" t="s">
        <v>3</v>
      </c>
      <c r="D178" s="252" t="s">
        <v>4</v>
      </c>
      <c r="E178" s="252" t="s">
        <v>5</v>
      </c>
      <c r="F178" s="252" t="s">
        <v>6</v>
      </c>
      <c r="G178" s="252" t="s">
        <v>7</v>
      </c>
      <c r="H178" s="252" t="s">
        <v>8</v>
      </c>
      <c r="I178" s="252" t="s">
        <v>9</v>
      </c>
      <c r="J178" s="252" t="s">
        <v>10</v>
      </c>
      <c r="K178" s="252" t="s">
        <v>11</v>
      </c>
      <c r="L178" s="252" t="s">
        <v>12</v>
      </c>
    </row>
    <row r="179" spans="1:12" ht="12.75">
      <c r="A179" s="252" t="s">
        <v>13</v>
      </c>
      <c r="B179" s="253">
        <v>12</v>
      </c>
      <c r="C179" s="253">
        <v>2</v>
      </c>
      <c r="D179" s="253">
        <v>0</v>
      </c>
      <c r="E179" s="253">
        <v>12</v>
      </c>
      <c r="F179" s="253">
        <v>0</v>
      </c>
      <c r="G179" s="253">
        <v>14</v>
      </c>
      <c r="H179" s="254">
        <v>1992.41</v>
      </c>
      <c r="I179" s="254">
        <v>2438.81</v>
      </c>
      <c r="J179" s="254">
        <v>142.315</v>
      </c>
      <c r="K179" s="255">
        <v>2.9598308668076112</v>
      </c>
      <c r="L179" s="254">
        <v>4.212283298097252</v>
      </c>
    </row>
    <row r="180" spans="1:12" ht="12.75">
      <c r="A180" s="252" t="s">
        <v>14</v>
      </c>
      <c r="B180" s="253">
        <v>5</v>
      </c>
      <c r="C180" s="253">
        <v>0</v>
      </c>
      <c r="D180" s="253">
        <v>0</v>
      </c>
      <c r="E180" s="253">
        <v>5</v>
      </c>
      <c r="F180" s="253">
        <v>0</v>
      </c>
      <c r="G180" s="253">
        <v>5</v>
      </c>
      <c r="H180" s="254">
        <v>751.78</v>
      </c>
      <c r="I180" s="254">
        <v>846.59</v>
      </c>
      <c r="J180" s="254">
        <v>150.35599999999999</v>
      </c>
      <c r="K180" s="255">
        <v>1.0570824524312896</v>
      </c>
      <c r="L180" s="254">
        <v>1.58938689217759</v>
      </c>
    </row>
    <row r="181" spans="1:12" ht="12.75">
      <c r="A181" s="252" t="s">
        <v>15</v>
      </c>
      <c r="B181" s="253">
        <v>44</v>
      </c>
      <c r="C181" s="253">
        <v>2</v>
      </c>
      <c r="D181" s="253">
        <v>0</v>
      </c>
      <c r="E181" s="253">
        <v>44</v>
      </c>
      <c r="F181" s="253">
        <v>0</v>
      </c>
      <c r="G181" s="253">
        <v>46</v>
      </c>
      <c r="H181" s="254">
        <v>0</v>
      </c>
      <c r="I181" s="254">
        <v>546.32000000000005</v>
      </c>
      <c r="J181" s="254">
        <v>0</v>
      </c>
      <c r="K181" s="255">
        <v>9.7251585623678647</v>
      </c>
      <c r="L181" s="254">
        <v>0</v>
      </c>
    </row>
    <row r="182" spans="1:12" ht="12.75">
      <c r="A182" s="252" t="s">
        <v>16</v>
      </c>
      <c r="B182" s="253">
        <v>6</v>
      </c>
      <c r="C182" s="253">
        <v>0</v>
      </c>
      <c r="D182" s="253">
        <v>0</v>
      </c>
      <c r="E182" s="253">
        <v>6</v>
      </c>
      <c r="F182" s="253">
        <v>0</v>
      </c>
      <c r="G182" s="253">
        <v>6</v>
      </c>
      <c r="H182" s="254">
        <v>1345</v>
      </c>
      <c r="I182" s="254">
        <v>1022.16</v>
      </c>
      <c r="J182" s="254">
        <v>224.16666666666669</v>
      </c>
      <c r="K182" s="255">
        <v>1.2684989429175475</v>
      </c>
      <c r="L182" s="254">
        <v>2.8435517970401691</v>
      </c>
    </row>
    <row r="183" spans="1:12" ht="12.75">
      <c r="A183" s="252" t="s">
        <v>17</v>
      </c>
      <c r="B183" s="253">
        <v>50</v>
      </c>
      <c r="C183" s="253">
        <v>52</v>
      </c>
      <c r="D183" s="253">
        <v>7</v>
      </c>
      <c r="E183" s="253">
        <v>43</v>
      </c>
      <c r="F183" s="253">
        <v>0</v>
      </c>
      <c r="G183" s="253">
        <v>95</v>
      </c>
      <c r="H183" s="254">
        <v>0</v>
      </c>
      <c r="I183" s="254">
        <v>0</v>
      </c>
      <c r="J183" s="254">
        <v>0</v>
      </c>
      <c r="K183" s="255">
        <v>20.084566596194502</v>
      </c>
      <c r="L183" s="254">
        <v>0</v>
      </c>
    </row>
    <row r="184" spans="1:12" ht="12.75">
      <c r="A184" s="252" t="s">
        <v>18</v>
      </c>
      <c r="B184" s="253">
        <v>0</v>
      </c>
      <c r="C184" s="253">
        <v>2</v>
      </c>
      <c r="D184" s="253">
        <v>0</v>
      </c>
      <c r="E184" s="253">
        <v>0</v>
      </c>
      <c r="F184" s="253">
        <v>0</v>
      </c>
      <c r="G184" s="253">
        <v>2</v>
      </c>
      <c r="H184" s="254">
        <v>185</v>
      </c>
      <c r="I184" s="254">
        <v>324.7</v>
      </c>
      <c r="J184" s="254">
        <v>92.5</v>
      </c>
      <c r="K184" s="255">
        <v>0.42283298097251587</v>
      </c>
      <c r="L184" s="254">
        <v>0.39112050739957716</v>
      </c>
    </row>
    <row r="185" spans="1:12" ht="12.75">
      <c r="A185" s="252" t="s">
        <v>19</v>
      </c>
      <c r="B185" s="253">
        <v>117</v>
      </c>
      <c r="C185" s="253">
        <v>58</v>
      </c>
      <c r="D185" s="253">
        <v>7</v>
      </c>
      <c r="E185" s="253">
        <v>110</v>
      </c>
      <c r="F185" s="253">
        <v>0</v>
      </c>
      <c r="G185" s="253">
        <v>168</v>
      </c>
      <c r="H185" s="254">
        <v>4274.1899999999996</v>
      </c>
      <c r="I185" s="254">
        <v>5178.58</v>
      </c>
      <c r="J185" s="254">
        <v>25.441607142857141</v>
      </c>
      <c r="K185" s="255">
        <v>35.517970401691329</v>
      </c>
      <c r="L185" s="254">
        <v>9.0363424947145887</v>
      </c>
    </row>
    <row r="186" spans="1:12" ht="12.75">
      <c r="A186" s="252" t="s">
        <v>42</v>
      </c>
      <c r="B186" s="252" t="s">
        <v>2</v>
      </c>
      <c r="C186" s="252" t="s">
        <v>3</v>
      </c>
      <c r="D186" s="252" t="s">
        <v>4</v>
      </c>
      <c r="E186" s="252" t="s">
        <v>5</v>
      </c>
      <c r="F186" s="252" t="s">
        <v>6</v>
      </c>
      <c r="G186" s="252" t="s">
        <v>7</v>
      </c>
      <c r="H186" s="252" t="s">
        <v>8</v>
      </c>
      <c r="I186" s="252" t="s">
        <v>9</v>
      </c>
      <c r="J186" s="252" t="s">
        <v>10</v>
      </c>
      <c r="K186" s="252" t="s">
        <v>11</v>
      </c>
      <c r="L186" s="252" t="s">
        <v>12</v>
      </c>
    </row>
    <row r="187" spans="1:12" ht="12.75">
      <c r="A187" s="252" t="s">
        <v>13</v>
      </c>
      <c r="B187" s="253">
        <v>12</v>
      </c>
      <c r="C187" s="253">
        <v>3</v>
      </c>
      <c r="D187" s="253">
        <v>0</v>
      </c>
      <c r="E187" s="253">
        <v>12</v>
      </c>
      <c r="F187" s="253">
        <v>0</v>
      </c>
      <c r="G187" s="253">
        <v>15</v>
      </c>
      <c r="H187" s="254">
        <v>2052.41</v>
      </c>
      <c r="I187" s="254">
        <v>2739</v>
      </c>
      <c r="J187" s="254">
        <v>136.82733333333334</v>
      </c>
      <c r="K187" s="255">
        <v>3.1712473572938689</v>
      </c>
      <c r="L187" s="254">
        <v>4.3391331923890064</v>
      </c>
    </row>
    <row r="188" spans="1:12" ht="12.75">
      <c r="A188" s="252" t="s">
        <v>14</v>
      </c>
      <c r="B188" s="253">
        <v>5</v>
      </c>
      <c r="C188" s="253">
        <v>0</v>
      </c>
      <c r="D188" s="253">
        <v>0</v>
      </c>
      <c r="E188" s="253">
        <v>5</v>
      </c>
      <c r="F188" s="253">
        <v>0</v>
      </c>
      <c r="G188" s="253">
        <v>5</v>
      </c>
      <c r="H188" s="254">
        <v>751.78</v>
      </c>
      <c r="I188" s="254">
        <v>846.59</v>
      </c>
      <c r="J188" s="254">
        <v>150.35599999999999</v>
      </c>
      <c r="K188" s="255">
        <v>1.0570824524312896</v>
      </c>
      <c r="L188" s="254">
        <v>1.58938689217759</v>
      </c>
    </row>
    <row r="189" spans="1:12" ht="12.75">
      <c r="A189" s="252" t="s">
        <v>15</v>
      </c>
      <c r="B189" s="253">
        <v>39</v>
      </c>
      <c r="C189" s="253">
        <v>4</v>
      </c>
      <c r="D189" s="253">
        <v>0</v>
      </c>
      <c r="E189" s="253">
        <v>39</v>
      </c>
      <c r="F189" s="253">
        <v>0</v>
      </c>
      <c r="G189" s="253">
        <v>43</v>
      </c>
      <c r="H189" s="254">
        <v>0</v>
      </c>
      <c r="I189" s="254">
        <v>510.93</v>
      </c>
      <c r="J189" s="254">
        <v>0</v>
      </c>
      <c r="K189" s="255">
        <v>9.0909090909090917</v>
      </c>
      <c r="L189" s="254">
        <v>0</v>
      </c>
    </row>
    <row r="190" spans="1:12" ht="12.75">
      <c r="A190" s="252" t="s">
        <v>16</v>
      </c>
      <c r="B190" s="253">
        <v>1</v>
      </c>
      <c r="C190" s="253">
        <v>0</v>
      </c>
      <c r="D190" s="253">
        <v>0</v>
      </c>
      <c r="E190" s="253">
        <v>1</v>
      </c>
      <c r="F190" s="253">
        <v>0</v>
      </c>
      <c r="G190" s="253">
        <v>1</v>
      </c>
      <c r="H190" s="254">
        <v>280</v>
      </c>
      <c r="I190" s="254">
        <v>191.7</v>
      </c>
      <c r="J190" s="254">
        <v>280</v>
      </c>
      <c r="K190" s="255">
        <v>0.21141649048625794</v>
      </c>
      <c r="L190" s="254">
        <v>0.59196617336152224</v>
      </c>
    </row>
    <row r="191" spans="1:12" ht="12.75">
      <c r="A191" s="252" t="s">
        <v>17</v>
      </c>
      <c r="B191" s="253">
        <v>95</v>
      </c>
      <c r="C191" s="253">
        <v>16</v>
      </c>
      <c r="D191" s="253">
        <v>8</v>
      </c>
      <c r="E191" s="253">
        <v>87</v>
      </c>
      <c r="F191" s="253">
        <v>0</v>
      </c>
      <c r="G191" s="253">
        <v>103</v>
      </c>
      <c r="H191" s="254">
        <v>0</v>
      </c>
      <c r="I191" s="254">
        <v>0</v>
      </c>
      <c r="J191" s="254">
        <v>0</v>
      </c>
      <c r="K191" s="255">
        <v>21.775898520084567</v>
      </c>
      <c r="L191" s="254">
        <v>0</v>
      </c>
    </row>
    <row r="192" spans="1:12" ht="12.75">
      <c r="A192" s="252" t="s">
        <v>18</v>
      </c>
      <c r="B192" s="253">
        <v>2</v>
      </c>
      <c r="C192" s="253">
        <v>2</v>
      </c>
      <c r="D192" s="253">
        <v>0</v>
      </c>
      <c r="E192" s="253">
        <v>2</v>
      </c>
      <c r="F192" s="253">
        <v>0</v>
      </c>
      <c r="G192" s="253">
        <v>4</v>
      </c>
      <c r="H192" s="254">
        <v>355</v>
      </c>
      <c r="I192" s="254">
        <v>478.71</v>
      </c>
      <c r="J192" s="254">
        <v>88.75</v>
      </c>
      <c r="K192" s="255">
        <v>0.84566596194503174</v>
      </c>
      <c r="L192" s="254">
        <v>0.75052854122621571</v>
      </c>
    </row>
    <row r="193" spans="1:12" ht="12.75">
      <c r="A193" s="252" t="s">
        <v>19</v>
      </c>
      <c r="B193" s="253">
        <v>154</v>
      </c>
      <c r="C193" s="253">
        <v>25</v>
      </c>
      <c r="D193" s="253">
        <v>8</v>
      </c>
      <c r="E193" s="253">
        <v>146</v>
      </c>
      <c r="F193" s="253">
        <v>0</v>
      </c>
      <c r="G193" s="253">
        <v>171</v>
      </c>
      <c r="H193" s="254">
        <v>3439.19</v>
      </c>
      <c r="I193" s="254">
        <v>4766.93</v>
      </c>
      <c r="J193" s="254">
        <v>20.112222222222222</v>
      </c>
      <c r="K193" s="255">
        <v>36.152219873150109</v>
      </c>
      <c r="L193" s="254">
        <v>7.2710147991543348</v>
      </c>
    </row>
    <row r="194" spans="1:12" ht="12.75">
      <c r="A194" s="252" t="s">
        <v>43</v>
      </c>
      <c r="B194" s="252" t="s">
        <v>2</v>
      </c>
      <c r="C194" s="252" t="s">
        <v>3</v>
      </c>
      <c r="D194" s="252" t="s">
        <v>4</v>
      </c>
      <c r="E194" s="252" t="s">
        <v>5</v>
      </c>
      <c r="F194" s="252" t="s">
        <v>6</v>
      </c>
      <c r="G194" s="252" t="s">
        <v>7</v>
      </c>
      <c r="H194" s="252" t="s">
        <v>8</v>
      </c>
      <c r="I194" s="252" t="s">
        <v>9</v>
      </c>
      <c r="J194" s="252" t="s">
        <v>10</v>
      </c>
      <c r="K194" s="252" t="s">
        <v>11</v>
      </c>
      <c r="L194" s="252" t="s">
        <v>12</v>
      </c>
    </row>
    <row r="195" spans="1:12" ht="12.75">
      <c r="A195" s="252" t="s">
        <v>13</v>
      </c>
      <c r="B195" s="253">
        <v>10</v>
      </c>
      <c r="C195" s="253">
        <v>2</v>
      </c>
      <c r="D195" s="253">
        <v>0</v>
      </c>
      <c r="E195" s="253">
        <v>10</v>
      </c>
      <c r="F195" s="253">
        <v>0</v>
      </c>
      <c r="G195" s="253">
        <v>12</v>
      </c>
      <c r="H195" s="254">
        <v>-8960.26</v>
      </c>
      <c r="I195" s="254">
        <v>-10858.98</v>
      </c>
      <c r="J195" s="254">
        <v>-746.68833333333328</v>
      </c>
      <c r="K195" s="255">
        <v>2.536997885835095</v>
      </c>
      <c r="L195" s="254">
        <v>-18.943467230443972</v>
      </c>
    </row>
    <row r="196" spans="1:12" ht="12.75">
      <c r="A196" s="252" t="s">
        <v>14</v>
      </c>
      <c r="B196" s="253">
        <v>5</v>
      </c>
      <c r="C196" s="253">
        <v>0</v>
      </c>
      <c r="D196" s="253">
        <v>0</v>
      </c>
      <c r="E196" s="253">
        <v>5</v>
      </c>
      <c r="F196" s="253">
        <v>0</v>
      </c>
      <c r="G196" s="253">
        <v>5</v>
      </c>
      <c r="H196" s="254">
        <v>-2560.54</v>
      </c>
      <c r="I196" s="254">
        <v>-3190.24</v>
      </c>
      <c r="J196" s="254">
        <v>-512.10800000000006</v>
      </c>
      <c r="K196" s="255">
        <v>1.0570824524312896</v>
      </c>
      <c r="L196" s="254">
        <v>-5.4134038054968299</v>
      </c>
    </row>
    <row r="197" spans="1:12" ht="12.75">
      <c r="A197" s="252" t="s">
        <v>15</v>
      </c>
      <c r="B197" s="253">
        <v>35</v>
      </c>
      <c r="C197" s="253">
        <v>5</v>
      </c>
      <c r="D197" s="253">
        <v>0</v>
      </c>
      <c r="E197" s="253">
        <v>35</v>
      </c>
      <c r="F197" s="253">
        <v>0</v>
      </c>
      <c r="G197" s="253">
        <v>40</v>
      </c>
      <c r="H197" s="254">
        <v>0</v>
      </c>
      <c r="I197" s="254">
        <v>443.2</v>
      </c>
      <c r="J197" s="254">
        <v>0</v>
      </c>
      <c r="K197" s="255">
        <v>8.456659619450317</v>
      </c>
      <c r="L197" s="254">
        <v>0</v>
      </c>
    </row>
    <row r="198" spans="1:12" ht="12.75">
      <c r="A198" s="252" t="s">
        <v>16</v>
      </c>
      <c r="B198" s="253">
        <v>0</v>
      </c>
      <c r="C198" s="253">
        <v>2</v>
      </c>
      <c r="D198" s="253">
        <v>0</v>
      </c>
      <c r="E198" s="253">
        <v>0</v>
      </c>
      <c r="F198" s="253">
        <v>0</v>
      </c>
      <c r="G198" s="253">
        <v>2</v>
      </c>
      <c r="H198" s="254">
        <v>377.7</v>
      </c>
      <c r="I198" s="254">
        <v>142.34</v>
      </c>
      <c r="J198" s="254">
        <v>188.85</v>
      </c>
      <c r="K198" s="255">
        <v>0.42283298097251587</v>
      </c>
      <c r="L198" s="254">
        <v>0.79852008456659618</v>
      </c>
    </row>
    <row r="199" spans="1:12" ht="12.75">
      <c r="A199" s="252" t="s">
        <v>17</v>
      </c>
      <c r="B199" s="253">
        <v>102</v>
      </c>
      <c r="C199" s="253">
        <v>13</v>
      </c>
      <c r="D199" s="253">
        <v>18</v>
      </c>
      <c r="E199" s="253">
        <v>84</v>
      </c>
      <c r="F199" s="253">
        <v>0</v>
      </c>
      <c r="G199" s="253">
        <v>97</v>
      </c>
      <c r="H199" s="254">
        <v>0</v>
      </c>
      <c r="I199" s="254">
        <v>0</v>
      </c>
      <c r="J199" s="254">
        <v>0</v>
      </c>
      <c r="K199" s="255">
        <v>20.507399577167021</v>
      </c>
      <c r="L199" s="254">
        <v>0</v>
      </c>
    </row>
    <row r="200" spans="1:12" ht="12.75">
      <c r="A200" s="252" t="s">
        <v>18</v>
      </c>
      <c r="B200" s="253">
        <v>5</v>
      </c>
      <c r="C200" s="253">
        <v>1</v>
      </c>
      <c r="D200" s="253">
        <v>0</v>
      </c>
      <c r="E200" s="253">
        <v>5</v>
      </c>
      <c r="F200" s="253">
        <v>0</v>
      </c>
      <c r="G200" s="253">
        <v>6</v>
      </c>
      <c r="H200" s="254">
        <v>0</v>
      </c>
      <c r="I200" s="254">
        <v>226.06</v>
      </c>
      <c r="J200" s="254">
        <v>0</v>
      </c>
      <c r="K200" s="255">
        <v>1.2684989429175475</v>
      </c>
      <c r="L200" s="254">
        <v>0</v>
      </c>
    </row>
    <row r="201" spans="1:12" ht="12.75">
      <c r="A201" s="252" t="s">
        <v>19</v>
      </c>
      <c r="B201" s="253">
        <v>157</v>
      </c>
      <c r="C201" s="253">
        <v>23</v>
      </c>
      <c r="D201" s="253">
        <v>18</v>
      </c>
      <c r="E201" s="253">
        <v>139</v>
      </c>
      <c r="F201" s="253">
        <v>0</v>
      </c>
      <c r="G201" s="253">
        <v>162</v>
      </c>
      <c r="H201" s="254">
        <v>-11143.1</v>
      </c>
      <c r="I201" s="254">
        <v>-13237.62</v>
      </c>
      <c r="J201" s="254">
        <v>-68.784567901234567</v>
      </c>
      <c r="K201" s="255">
        <v>34.249471458773783</v>
      </c>
      <c r="L201" s="254">
        <v>-23.558350951374205</v>
      </c>
    </row>
    <row r="202" spans="1:12" ht="12.75">
      <c r="A202" s="252" t="s">
        <v>44</v>
      </c>
      <c r="B202" s="252" t="s">
        <v>2</v>
      </c>
      <c r="C202" s="252" t="s">
        <v>3</v>
      </c>
      <c r="D202" s="252" t="s">
        <v>4</v>
      </c>
      <c r="E202" s="252" t="s">
        <v>5</v>
      </c>
      <c r="F202" s="252" t="s">
        <v>6</v>
      </c>
      <c r="G202" s="252" t="s">
        <v>7</v>
      </c>
      <c r="H202" s="252" t="s">
        <v>8</v>
      </c>
      <c r="I202" s="252" t="s">
        <v>9</v>
      </c>
      <c r="J202" s="252" t="s">
        <v>10</v>
      </c>
      <c r="K202" s="252" t="s">
        <v>11</v>
      </c>
      <c r="L202" s="252" t="s">
        <v>12</v>
      </c>
    </row>
    <row r="203" spans="1:12" ht="12.75">
      <c r="A203" s="252" t="s">
        <v>13</v>
      </c>
      <c r="B203" s="253">
        <v>12</v>
      </c>
      <c r="C203" s="253">
        <v>6</v>
      </c>
      <c r="D203" s="253">
        <v>0</v>
      </c>
      <c r="E203" s="253">
        <v>12</v>
      </c>
      <c r="F203" s="253">
        <v>0</v>
      </c>
      <c r="G203" s="253">
        <v>18</v>
      </c>
      <c r="H203" s="254">
        <v>2239.35</v>
      </c>
      <c r="I203" s="254">
        <v>2738.31</v>
      </c>
      <c r="J203" s="254">
        <v>124.40833333333335</v>
      </c>
      <c r="K203" s="255">
        <v>3.8054968287526423</v>
      </c>
      <c r="L203" s="254">
        <v>4.7343551797040169</v>
      </c>
    </row>
    <row r="204" spans="1:12" ht="12.75">
      <c r="A204" s="252" t="s">
        <v>14</v>
      </c>
      <c r="B204" s="253">
        <v>2</v>
      </c>
      <c r="C204" s="253">
        <v>0</v>
      </c>
      <c r="D204" s="253">
        <v>0</v>
      </c>
      <c r="E204" s="253">
        <v>2</v>
      </c>
      <c r="F204" s="253">
        <v>0</v>
      </c>
      <c r="G204" s="253">
        <v>2</v>
      </c>
      <c r="H204" s="254">
        <v>0</v>
      </c>
      <c r="I204" s="254">
        <v>0</v>
      </c>
      <c r="J204" s="254">
        <v>0</v>
      </c>
      <c r="K204" s="255">
        <v>0.42283298097251587</v>
      </c>
      <c r="L204" s="254">
        <v>0</v>
      </c>
    </row>
    <row r="205" spans="1:12" ht="12.75">
      <c r="A205" s="252" t="s">
        <v>15</v>
      </c>
      <c r="B205" s="253">
        <v>35</v>
      </c>
      <c r="C205" s="253">
        <v>8</v>
      </c>
      <c r="D205" s="253">
        <v>0</v>
      </c>
      <c r="E205" s="253">
        <v>35</v>
      </c>
      <c r="F205" s="253">
        <v>0</v>
      </c>
      <c r="G205" s="253">
        <v>43</v>
      </c>
      <c r="H205" s="254">
        <v>0</v>
      </c>
      <c r="I205" s="254">
        <v>755.17</v>
      </c>
      <c r="J205" s="254">
        <v>0</v>
      </c>
      <c r="K205" s="255">
        <v>9.0909090909090917</v>
      </c>
      <c r="L205" s="254">
        <v>0</v>
      </c>
    </row>
    <row r="206" spans="1:12" ht="12.75">
      <c r="A206" s="252" t="s">
        <v>16</v>
      </c>
      <c r="B206" s="253">
        <v>1</v>
      </c>
      <c r="C206" s="253">
        <v>6</v>
      </c>
      <c r="D206" s="253">
        <v>0</v>
      </c>
      <c r="E206" s="253">
        <v>1</v>
      </c>
      <c r="F206" s="253">
        <v>0</v>
      </c>
      <c r="G206" s="253">
        <v>7</v>
      </c>
      <c r="H206" s="254">
        <v>1334.43</v>
      </c>
      <c r="I206" s="254">
        <v>1679.3</v>
      </c>
      <c r="J206" s="254">
        <v>190.63285714285715</v>
      </c>
      <c r="K206" s="255">
        <v>1.4799154334038056</v>
      </c>
      <c r="L206" s="254">
        <v>2.8212050739957721</v>
      </c>
    </row>
    <row r="207" spans="1:12" ht="12.75">
      <c r="A207" s="252" t="s">
        <v>17</v>
      </c>
      <c r="B207" s="253">
        <v>95</v>
      </c>
      <c r="C207" s="253">
        <v>6</v>
      </c>
      <c r="D207" s="253">
        <v>14</v>
      </c>
      <c r="E207" s="253">
        <v>81</v>
      </c>
      <c r="F207" s="253">
        <v>0</v>
      </c>
      <c r="G207" s="253">
        <v>87</v>
      </c>
      <c r="H207" s="254">
        <v>0</v>
      </c>
      <c r="I207" s="254">
        <v>0</v>
      </c>
      <c r="J207" s="254">
        <v>0</v>
      </c>
      <c r="K207" s="255">
        <v>18.393234672304441</v>
      </c>
      <c r="L207" s="254">
        <v>0</v>
      </c>
    </row>
    <row r="208" spans="1:12" ht="12.75">
      <c r="A208" s="252" t="s">
        <v>18</v>
      </c>
      <c r="B208" s="253">
        <v>0</v>
      </c>
      <c r="C208" s="253">
        <v>0</v>
      </c>
      <c r="D208" s="253">
        <v>0</v>
      </c>
      <c r="E208" s="253">
        <v>0</v>
      </c>
      <c r="F208" s="253">
        <v>0</v>
      </c>
      <c r="G208" s="253">
        <v>0</v>
      </c>
      <c r="H208" s="254">
        <v>0</v>
      </c>
      <c r="I208" s="254">
        <v>22.71</v>
      </c>
      <c r="J208" s="254">
        <v>0</v>
      </c>
      <c r="K208" s="255">
        <v>0</v>
      </c>
      <c r="L208" s="254">
        <v>0</v>
      </c>
    </row>
    <row r="209" spans="1:12" ht="12.75">
      <c r="A209" s="252" t="s">
        <v>19</v>
      </c>
      <c r="B209" s="253">
        <v>145</v>
      </c>
      <c r="C209" s="253">
        <v>26</v>
      </c>
      <c r="D209" s="253">
        <v>14</v>
      </c>
      <c r="E209" s="253">
        <v>131</v>
      </c>
      <c r="F209" s="253">
        <v>0</v>
      </c>
      <c r="G209" s="253">
        <v>157</v>
      </c>
      <c r="H209" s="254">
        <v>3573.78</v>
      </c>
      <c r="I209" s="254">
        <v>5195.49</v>
      </c>
      <c r="J209" s="254">
        <v>22.762929936305731</v>
      </c>
      <c r="K209" s="255">
        <v>33.192389006342495</v>
      </c>
      <c r="L209" s="254">
        <v>7.555560253699789</v>
      </c>
    </row>
    <row r="210" spans="1:12" ht="12.75">
      <c r="A210" s="252" t="s">
        <v>45</v>
      </c>
      <c r="B210" s="252" t="s">
        <v>2</v>
      </c>
      <c r="C210" s="252" t="s">
        <v>3</v>
      </c>
      <c r="D210" s="252" t="s">
        <v>4</v>
      </c>
      <c r="E210" s="252" t="s">
        <v>5</v>
      </c>
      <c r="F210" s="252" t="s">
        <v>6</v>
      </c>
      <c r="G210" s="252" t="s">
        <v>7</v>
      </c>
      <c r="H210" s="252" t="s">
        <v>8</v>
      </c>
      <c r="I210" s="252" t="s">
        <v>9</v>
      </c>
      <c r="J210" s="252" t="s">
        <v>10</v>
      </c>
      <c r="K210" s="252" t="s">
        <v>11</v>
      </c>
      <c r="L210" s="252" t="s">
        <v>12</v>
      </c>
    </row>
    <row r="211" spans="1:12" ht="12.75">
      <c r="A211" s="252" t="s">
        <v>13</v>
      </c>
      <c r="B211" s="253">
        <v>15</v>
      </c>
      <c r="C211" s="253">
        <v>18</v>
      </c>
      <c r="D211" s="253">
        <v>0</v>
      </c>
      <c r="E211" s="253">
        <v>15</v>
      </c>
      <c r="F211" s="253">
        <v>0</v>
      </c>
      <c r="G211" s="253">
        <v>33</v>
      </c>
      <c r="H211" s="254">
        <v>5515</v>
      </c>
      <c r="I211" s="254">
        <v>6515.07</v>
      </c>
      <c r="J211" s="254">
        <v>167.12121212121212</v>
      </c>
      <c r="K211" s="255">
        <v>6.9767441860465116</v>
      </c>
      <c r="L211" s="254">
        <v>11.659619450317125</v>
      </c>
    </row>
    <row r="212" spans="1:12" ht="12.75">
      <c r="A212" s="252" t="s">
        <v>14</v>
      </c>
      <c r="B212" s="253">
        <v>2</v>
      </c>
      <c r="C212" s="253">
        <v>0</v>
      </c>
      <c r="D212" s="253">
        <v>0</v>
      </c>
      <c r="E212" s="253">
        <v>2</v>
      </c>
      <c r="F212" s="253">
        <v>0</v>
      </c>
      <c r="G212" s="253">
        <v>2</v>
      </c>
      <c r="H212" s="254">
        <v>0</v>
      </c>
      <c r="I212" s="254">
        <v>0</v>
      </c>
      <c r="J212" s="254">
        <v>0</v>
      </c>
      <c r="K212" s="255">
        <v>0.42283298097251587</v>
      </c>
      <c r="L212" s="254">
        <v>0</v>
      </c>
    </row>
    <row r="213" spans="1:12" ht="12.75">
      <c r="A213" s="252" t="s">
        <v>15</v>
      </c>
      <c r="B213" s="253">
        <v>39</v>
      </c>
      <c r="C213" s="253">
        <v>8</v>
      </c>
      <c r="D213" s="253">
        <v>0</v>
      </c>
      <c r="E213" s="253">
        <v>39</v>
      </c>
      <c r="F213" s="253">
        <v>0</v>
      </c>
      <c r="G213" s="253">
        <v>47</v>
      </c>
      <c r="H213" s="254">
        <v>0</v>
      </c>
      <c r="I213" s="254">
        <v>866.22</v>
      </c>
      <c r="J213" s="254">
        <v>0</v>
      </c>
      <c r="K213" s="255">
        <v>9.9365750528541223</v>
      </c>
      <c r="L213" s="254">
        <v>0</v>
      </c>
    </row>
    <row r="214" spans="1:12" ht="12.75">
      <c r="A214" s="252" t="s">
        <v>16</v>
      </c>
      <c r="B214" s="253">
        <v>7</v>
      </c>
      <c r="C214" s="253">
        <v>14</v>
      </c>
      <c r="D214" s="253">
        <v>0</v>
      </c>
      <c r="E214" s="253">
        <v>7</v>
      </c>
      <c r="F214" s="253">
        <v>0</v>
      </c>
      <c r="G214" s="253">
        <v>21</v>
      </c>
      <c r="H214" s="254">
        <v>4949.53</v>
      </c>
      <c r="I214" s="254">
        <v>5756.85</v>
      </c>
      <c r="J214" s="254">
        <v>235.69190476190477</v>
      </c>
      <c r="K214" s="255">
        <v>4.4397463002114161</v>
      </c>
      <c r="L214" s="254">
        <v>10.464122621564483</v>
      </c>
    </row>
    <row r="215" spans="1:12" ht="12.75">
      <c r="A215" s="252" t="s">
        <v>17</v>
      </c>
      <c r="B215" s="253">
        <v>87</v>
      </c>
      <c r="C215" s="253">
        <v>8</v>
      </c>
      <c r="D215" s="253">
        <v>31</v>
      </c>
      <c r="E215" s="253">
        <v>56</v>
      </c>
      <c r="F215" s="253">
        <v>0</v>
      </c>
      <c r="G215" s="253">
        <v>64</v>
      </c>
      <c r="H215" s="254">
        <v>0</v>
      </c>
      <c r="I215" s="254">
        <v>0</v>
      </c>
      <c r="J215" s="254">
        <v>0</v>
      </c>
      <c r="K215" s="255">
        <v>13.530655391120508</v>
      </c>
      <c r="L215" s="254">
        <v>0</v>
      </c>
    </row>
    <row r="216" spans="1:12" ht="12.75">
      <c r="A216" s="252" t="s">
        <v>19</v>
      </c>
      <c r="B216" s="253">
        <v>150</v>
      </c>
      <c r="C216" s="253">
        <v>48</v>
      </c>
      <c r="D216" s="253">
        <v>31</v>
      </c>
      <c r="E216" s="253">
        <v>119</v>
      </c>
      <c r="F216" s="253">
        <v>0</v>
      </c>
      <c r="G216" s="253">
        <v>167</v>
      </c>
      <c r="H216" s="254">
        <v>10464.530000000001</v>
      </c>
      <c r="I216" s="254">
        <v>13138.14</v>
      </c>
      <c r="J216" s="254">
        <v>62.661856287425152</v>
      </c>
      <c r="K216" s="255">
        <v>35.306553911205071</v>
      </c>
      <c r="L216" s="254">
        <v>22.123742071881608</v>
      </c>
    </row>
    <row r="217" spans="1:12" ht="12.75">
      <c r="A217" s="252" t="s">
        <v>46</v>
      </c>
      <c r="B217" s="252" t="s">
        <v>2</v>
      </c>
      <c r="C217" s="252" t="s">
        <v>3</v>
      </c>
      <c r="D217" s="252" t="s">
        <v>4</v>
      </c>
      <c r="E217" s="252" t="s">
        <v>5</v>
      </c>
      <c r="F217" s="252" t="s">
        <v>6</v>
      </c>
      <c r="G217" s="252" t="s">
        <v>7</v>
      </c>
      <c r="H217" s="252" t="s">
        <v>8</v>
      </c>
      <c r="I217" s="252" t="s">
        <v>9</v>
      </c>
      <c r="J217" s="252" t="s">
        <v>10</v>
      </c>
      <c r="K217" s="252" t="s">
        <v>11</v>
      </c>
      <c r="L217" s="252" t="s">
        <v>12</v>
      </c>
    </row>
    <row r="218" spans="1:12" ht="12.75">
      <c r="A218" s="252" t="s">
        <v>13</v>
      </c>
      <c r="B218" s="253">
        <v>28</v>
      </c>
      <c r="C218" s="253">
        <v>5</v>
      </c>
      <c r="D218" s="253">
        <v>0</v>
      </c>
      <c r="E218" s="253">
        <v>28</v>
      </c>
      <c r="F218" s="253">
        <v>0</v>
      </c>
      <c r="G218" s="253">
        <v>33</v>
      </c>
      <c r="H218" s="254">
        <v>5250</v>
      </c>
      <c r="I218" s="254">
        <v>6383</v>
      </c>
      <c r="J218" s="254">
        <v>159.09090909090909</v>
      </c>
      <c r="K218" s="255">
        <v>6.9767441860465116</v>
      </c>
      <c r="L218" s="254">
        <v>11.099365750528541</v>
      </c>
    </row>
    <row r="219" spans="1:12" ht="12.75">
      <c r="A219" s="252" t="s">
        <v>14</v>
      </c>
      <c r="B219" s="253">
        <v>2</v>
      </c>
      <c r="C219" s="253">
        <v>1</v>
      </c>
      <c r="D219" s="253">
        <v>0</v>
      </c>
      <c r="E219" s="253">
        <v>2</v>
      </c>
      <c r="F219" s="253">
        <v>0</v>
      </c>
      <c r="G219" s="253">
        <v>3</v>
      </c>
      <c r="H219" s="254">
        <v>309</v>
      </c>
      <c r="I219" s="254">
        <v>350.55</v>
      </c>
      <c r="J219" s="254">
        <v>103</v>
      </c>
      <c r="K219" s="255">
        <v>0.63424947145877375</v>
      </c>
      <c r="L219" s="254">
        <v>0.65327695560253685</v>
      </c>
    </row>
    <row r="220" spans="1:12" ht="12.75">
      <c r="A220" s="252" t="s">
        <v>15</v>
      </c>
      <c r="B220" s="253">
        <v>43</v>
      </c>
      <c r="C220" s="253">
        <v>2</v>
      </c>
      <c r="D220" s="253">
        <v>0</v>
      </c>
      <c r="E220" s="253">
        <v>43</v>
      </c>
      <c r="F220" s="253">
        <v>0</v>
      </c>
      <c r="G220" s="253">
        <v>45</v>
      </c>
      <c r="H220" s="254">
        <v>0</v>
      </c>
      <c r="I220" s="254">
        <v>298.11</v>
      </c>
      <c r="J220" s="254">
        <v>0</v>
      </c>
      <c r="K220" s="255">
        <v>9.513742071881607</v>
      </c>
      <c r="L220" s="254">
        <v>0</v>
      </c>
    </row>
    <row r="221" spans="1:12" ht="12.75">
      <c r="A221" s="252" t="s">
        <v>16</v>
      </c>
      <c r="B221" s="253">
        <v>21</v>
      </c>
      <c r="C221" s="253">
        <v>1</v>
      </c>
      <c r="D221" s="253">
        <v>0</v>
      </c>
      <c r="E221" s="253">
        <v>21</v>
      </c>
      <c r="F221" s="253">
        <v>0</v>
      </c>
      <c r="G221" s="253">
        <v>22</v>
      </c>
      <c r="H221" s="254">
        <v>5869.53</v>
      </c>
      <c r="I221" s="254">
        <v>6884.71</v>
      </c>
      <c r="J221" s="254">
        <v>266.7968181818182</v>
      </c>
      <c r="K221" s="255">
        <v>4.6511627906976747</v>
      </c>
      <c r="L221" s="254">
        <v>12.409154334038055</v>
      </c>
    </row>
    <row r="222" spans="1:12" ht="12.75">
      <c r="A222" s="252" t="s">
        <v>17</v>
      </c>
      <c r="B222" s="253">
        <v>61</v>
      </c>
      <c r="C222" s="253">
        <v>10</v>
      </c>
      <c r="D222" s="253">
        <v>6</v>
      </c>
      <c r="E222" s="253">
        <v>55</v>
      </c>
      <c r="F222" s="253">
        <v>0</v>
      </c>
      <c r="G222" s="253">
        <v>65</v>
      </c>
      <c r="H222" s="254">
        <v>0</v>
      </c>
      <c r="I222" s="254">
        <v>0</v>
      </c>
      <c r="J222" s="254">
        <v>0</v>
      </c>
      <c r="K222" s="255">
        <v>13.742071881606764</v>
      </c>
      <c r="L222" s="254">
        <v>0</v>
      </c>
    </row>
    <row r="223" spans="1:12" ht="12.75">
      <c r="A223" s="252" t="s">
        <v>18</v>
      </c>
      <c r="B223" s="253">
        <v>1</v>
      </c>
      <c r="C223" s="253">
        <v>0</v>
      </c>
      <c r="D223" s="253">
        <v>0</v>
      </c>
      <c r="E223" s="253">
        <v>1</v>
      </c>
      <c r="F223" s="253">
        <v>0</v>
      </c>
      <c r="G223" s="253">
        <v>1</v>
      </c>
      <c r="H223" s="254">
        <v>0</v>
      </c>
      <c r="I223" s="254">
        <v>18.309999999999999</v>
      </c>
      <c r="J223" s="254">
        <v>0</v>
      </c>
      <c r="K223" s="255">
        <v>0.21141649048625794</v>
      </c>
      <c r="L223" s="254">
        <v>0</v>
      </c>
    </row>
    <row r="224" spans="1:12" ht="12.75">
      <c r="A224" s="252" t="s">
        <v>19</v>
      </c>
      <c r="B224" s="253">
        <v>156</v>
      </c>
      <c r="C224" s="253">
        <v>19</v>
      </c>
      <c r="D224" s="253">
        <v>6</v>
      </c>
      <c r="E224" s="253">
        <v>150</v>
      </c>
      <c r="F224" s="253">
        <v>0</v>
      </c>
      <c r="G224" s="253">
        <v>169</v>
      </c>
      <c r="H224" s="254">
        <v>11428.53</v>
      </c>
      <c r="I224" s="254">
        <v>13934.68</v>
      </c>
      <c r="J224" s="254">
        <v>67.624437869822486</v>
      </c>
      <c r="K224" s="255">
        <v>35.729386892177587</v>
      </c>
      <c r="L224" s="254">
        <v>24.161797040169134</v>
      </c>
    </row>
    <row r="225" spans="1:12" ht="12.75">
      <c r="A225" s="252" t="s">
        <v>47</v>
      </c>
      <c r="B225" s="252" t="s">
        <v>2</v>
      </c>
      <c r="C225" s="252" t="s">
        <v>3</v>
      </c>
      <c r="D225" s="252" t="s">
        <v>4</v>
      </c>
      <c r="E225" s="252" t="s">
        <v>5</v>
      </c>
      <c r="F225" s="252" t="s">
        <v>6</v>
      </c>
      <c r="G225" s="252" t="s">
        <v>7</v>
      </c>
      <c r="H225" s="252" t="s">
        <v>8</v>
      </c>
      <c r="I225" s="252" t="s">
        <v>9</v>
      </c>
      <c r="J225" s="252" t="s">
        <v>10</v>
      </c>
      <c r="K225" s="252" t="s">
        <v>11</v>
      </c>
      <c r="L225" s="252" t="s">
        <v>12</v>
      </c>
    </row>
    <row r="226" spans="1:12" ht="12.75">
      <c r="A226" s="252" t="s">
        <v>13</v>
      </c>
      <c r="B226" s="253">
        <v>15</v>
      </c>
      <c r="C226" s="253">
        <v>7</v>
      </c>
      <c r="D226" s="253">
        <v>0</v>
      </c>
      <c r="E226" s="253">
        <v>15</v>
      </c>
      <c r="F226" s="253">
        <v>0</v>
      </c>
      <c r="G226" s="253">
        <v>22</v>
      </c>
      <c r="H226" s="254">
        <v>2688</v>
      </c>
      <c r="I226" s="254">
        <v>3556.08</v>
      </c>
      <c r="J226" s="254">
        <v>122.18181818181819</v>
      </c>
      <c r="K226" s="255">
        <v>4.6511627906976747</v>
      </c>
      <c r="L226" s="254">
        <v>5.6828752642706126</v>
      </c>
    </row>
    <row r="227" spans="1:12" ht="12.75">
      <c r="A227" s="252" t="s">
        <v>14</v>
      </c>
      <c r="B227" s="253">
        <v>2</v>
      </c>
      <c r="C227" s="253">
        <v>1</v>
      </c>
      <c r="D227" s="253">
        <v>0</v>
      </c>
      <c r="E227" s="253">
        <v>2</v>
      </c>
      <c r="F227" s="253">
        <v>0</v>
      </c>
      <c r="G227" s="253">
        <v>3</v>
      </c>
      <c r="H227" s="254">
        <v>325</v>
      </c>
      <c r="I227" s="254">
        <v>368.6</v>
      </c>
      <c r="J227" s="254">
        <v>108.33333333333334</v>
      </c>
      <c r="K227" s="255">
        <v>0.63424947145877375</v>
      </c>
      <c r="L227" s="254">
        <v>0.68710359408033828</v>
      </c>
    </row>
    <row r="228" spans="1:12" ht="12.75">
      <c r="A228" s="252" t="s">
        <v>15</v>
      </c>
      <c r="B228" s="253">
        <v>37</v>
      </c>
      <c r="C228" s="253">
        <v>3</v>
      </c>
      <c r="D228" s="253">
        <v>0</v>
      </c>
      <c r="E228" s="253">
        <v>37</v>
      </c>
      <c r="F228" s="253">
        <v>0</v>
      </c>
      <c r="G228" s="253">
        <v>40</v>
      </c>
      <c r="H228" s="254">
        <v>0</v>
      </c>
      <c r="I228" s="254">
        <v>385</v>
      </c>
      <c r="J228" s="254">
        <v>0</v>
      </c>
      <c r="K228" s="255">
        <v>8.456659619450317</v>
      </c>
      <c r="L228" s="254">
        <v>0</v>
      </c>
    </row>
    <row r="229" spans="1:12" ht="12.75">
      <c r="A229" s="252" t="s">
        <v>16</v>
      </c>
      <c r="B229" s="253">
        <v>10</v>
      </c>
      <c r="C229" s="253">
        <v>2</v>
      </c>
      <c r="D229" s="253">
        <v>0</v>
      </c>
      <c r="E229" s="253">
        <v>10</v>
      </c>
      <c r="F229" s="253">
        <v>0</v>
      </c>
      <c r="G229" s="253">
        <v>12</v>
      </c>
      <c r="H229" s="254">
        <v>3536.14</v>
      </c>
      <c r="I229" s="254">
        <v>4158.76</v>
      </c>
      <c r="J229" s="254">
        <v>294.67833333333334</v>
      </c>
      <c r="K229" s="255">
        <v>2.536997885835095</v>
      </c>
      <c r="L229" s="254">
        <v>7.4759830866807597</v>
      </c>
    </row>
    <row r="230" spans="1:12" ht="12.75">
      <c r="A230" s="252" t="s">
        <v>17</v>
      </c>
      <c r="B230" s="253">
        <v>65</v>
      </c>
      <c r="C230" s="253">
        <v>6</v>
      </c>
      <c r="D230" s="253">
        <v>8</v>
      </c>
      <c r="E230" s="253">
        <v>57</v>
      </c>
      <c r="F230" s="253">
        <v>0</v>
      </c>
      <c r="G230" s="253">
        <v>63</v>
      </c>
      <c r="H230" s="254">
        <v>0</v>
      </c>
      <c r="I230" s="254">
        <v>0</v>
      </c>
      <c r="J230" s="254">
        <v>0</v>
      </c>
      <c r="K230" s="255">
        <v>13.31923890063425</v>
      </c>
      <c r="L230" s="254">
        <v>0</v>
      </c>
    </row>
    <row r="231" spans="1:12" ht="12.75">
      <c r="A231" s="252" t="s">
        <v>18</v>
      </c>
      <c r="B231" s="253">
        <v>0</v>
      </c>
      <c r="C231" s="253">
        <v>0</v>
      </c>
      <c r="D231" s="253">
        <v>0</v>
      </c>
      <c r="E231" s="253">
        <v>0</v>
      </c>
      <c r="F231" s="253">
        <v>0</v>
      </c>
      <c r="G231" s="253">
        <v>0</v>
      </c>
      <c r="H231" s="254">
        <v>0</v>
      </c>
      <c r="I231" s="254">
        <v>0</v>
      </c>
      <c r="J231" s="254">
        <v>0</v>
      </c>
      <c r="K231" s="255">
        <v>0</v>
      </c>
      <c r="L231" s="254">
        <v>0</v>
      </c>
    </row>
    <row r="232" spans="1:12" ht="12.75">
      <c r="A232" s="252" t="s">
        <v>19</v>
      </c>
      <c r="B232" s="253">
        <v>129</v>
      </c>
      <c r="C232" s="253">
        <v>19</v>
      </c>
      <c r="D232" s="253">
        <v>8</v>
      </c>
      <c r="E232" s="253">
        <v>121</v>
      </c>
      <c r="F232" s="253">
        <v>0</v>
      </c>
      <c r="G232" s="253">
        <v>140</v>
      </c>
      <c r="H232" s="254">
        <v>6549.14</v>
      </c>
      <c r="I232" s="254">
        <v>8468.44</v>
      </c>
      <c r="J232" s="254">
        <v>46.779571428571423</v>
      </c>
      <c r="K232" s="255">
        <v>29.598308668076115</v>
      </c>
      <c r="L232" s="254">
        <v>13.845961945031712</v>
      </c>
    </row>
    <row r="233" spans="1:12" ht="12.75">
      <c r="A233" s="252" t="s">
        <v>48</v>
      </c>
      <c r="B233" s="252" t="s">
        <v>2</v>
      </c>
      <c r="C233" s="252" t="s">
        <v>3</v>
      </c>
      <c r="D233" s="252" t="s">
        <v>4</v>
      </c>
      <c r="E233" s="252" t="s">
        <v>5</v>
      </c>
      <c r="F233" s="252" t="s">
        <v>6</v>
      </c>
      <c r="G233" s="252" t="s">
        <v>7</v>
      </c>
      <c r="H233" s="252" t="s">
        <v>8</v>
      </c>
      <c r="I233" s="252" t="s">
        <v>9</v>
      </c>
      <c r="J233" s="252" t="s">
        <v>10</v>
      </c>
      <c r="K233" s="252" t="s">
        <v>11</v>
      </c>
      <c r="L233" s="252" t="s">
        <v>12</v>
      </c>
    </row>
    <row r="234" spans="1:12" ht="12.75">
      <c r="A234" s="252" t="s">
        <v>13</v>
      </c>
      <c r="B234" s="253">
        <v>20</v>
      </c>
      <c r="C234" s="253">
        <v>2</v>
      </c>
      <c r="D234" s="253">
        <v>0</v>
      </c>
      <c r="E234" s="253">
        <v>20</v>
      </c>
      <c r="F234" s="253">
        <v>0</v>
      </c>
      <c r="G234" s="253">
        <v>22</v>
      </c>
      <c r="H234" s="254">
        <v>2910</v>
      </c>
      <c r="I234" s="254">
        <v>4500.68</v>
      </c>
      <c r="J234" s="254">
        <v>132.27272727272728</v>
      </c>
      <c r="K234" s="255">
        <v>4.6511627906976747</v>
      </c>
      <c r="L234" s="254">
        <v>6.1522198731501065</v>
      </c>
    </row>
    <row r="235" spans="1:12" ht="12.75">
      <c r="A235" s="252" t="s">
        <v>14</v>
      </c>
      <c r="B235" s="253">
        <v>2</v>
      </c>
      <c r="C235" s="253">
        <v>1</v>
      </c>
      <c r="D235" s="253">
        <v>0</v>
      </c>
      <c r="E235" s="253">
        <v>2</v>
      </c>
      <c r="F235" s="253">
        <v>0</v>
      </c>
      <c r="G235" s="253">
        <v>3</v>
      </c>
      <c r="H235" s="254">
        <v>240</v>
      </c>
      <c r="I235" s="254">
        <v>362.72</v>
      </c>
      <c r="J235" s="254">
        <v>80</v>
      </c>
      <c r="K235" s="255">
        <v>0.63424947145877375</v>
      </c>
      <c r="L235" s="254">
        <v>0.507399577167019</v>
      </c>
    </row>
    <row r="236" spans="1:12" ht="12.75">
      <c r="A236" s="252" t="s">
        <v>15</v>
      </c>
      <c r="B236" s="253">
        <v>28</v>
      </c>
      <c r="C236" s="253">
        <v>2</v>
      </c>
      <c r="D236" s="253">
        <v>0</v>
      </c>
      <c r="E236" s="253">
        <v>28</v>
      </c>
      <c r="F236" s="253">
        <v>0</v>
      </c>
      <c r="G236" s="253">
        <v>30</v>
      </c>
      <c r="H236" s="254">
        <v>0</v>
      </c>
      <c r="I236" s="254">
        <v>26.75</v>
      </c>
      <c r="J236" s="254">
        <v>0</v>
      </c>
      <c r="K236" s="255">
        <v>6.3424947145877377</v>
      </c>
      <c r="L236" s="254">
        <v>0</v>
      </c>
    </row>
    <row r="237" spans="1:12" ht="12.75">
      <c r="A237" s="252" t="s">
        <v>16</v>
      </c>
      <c r="B237" s="253">
        <v>0</v>
      </c>
      <c r="C237" s="253">
        <v>3</v>
      </c>
      <c r="D237" s="253">
        <v>0</v>
      </c>
      <c r="E237" s="253">
        <v>0</v>
      </c>
      <c r="F237" s="253">
        <v>0</v>
      </c>
      <c r="G237" s="253">
        <v>3</v>
      </c>
      <c r="H237" s="254">
        <v>1250</v>
      </c>
      <c r="I237" s="254">
        <v>1029.5999999999999</v>
      </c>
      <c r="J237" s="254">
        <v>416.66666666666663</v>
      </c>
      <c r="K237" s="255">
        <v>0.63424947145877375</v>
      </c>
      <c r="L237" s="254">
        <v>2.6427061310782238</v>
      </c>
    </row>
    <row r="238" spans="1:12" ht="12.75">
      <c r="A238" s="252" t="s">
        <v>17</v>
      </c>
      <c r="B238" s="253">
        <v>62</v>
      </c>
      <c r="C238" s="253">
        <v>61</v>
      </c>
      <c r="D238" s="253">
        <v>10</v>
      </c>
      <c r="E238" s="253">
        <v>52</v>
      </c>
      <c r="F238" s="253">
        <v>0</v>
      </c>
      <c r="G238" s="253">
        <v>113</v>
      </c>
      <c r="H238" s="254">
        <v>0</v>
      </c>
      <c r="I238" s="254">
        <v>0</v>
      </c>
      <c r="J238" s="254">
        <v>0</v>
      </c>
      <c r="K238" s="255">
        <v>23.890063424947147</v>
      </c>
      <c r="L238" s="254">
        <v>0</v>
      </c>
    </row>
    <row r="239" spans="1:12" ht="12.75">
      <c r="A239" s="252" t="s">
        <v>18</v>
      </c>
      <c r="B239" s="253">
        <v>0</v>
      </c>
      <c r="C239" s="253">
        <v>1</v>
      </c>
      <c r="D239" s="253">
        <v>0</v>
      </c>
      <c r="E239" s="253">
        <v>0</v>
      </c>
      <c r="F239" s="253">
        <v>0</v>
      </c>
      <c r="G239" s="253">
        <v>1</v>
      </c>
      <c r="H239" s="254">
        <v>220</v>
      </c>
      <c r="I239" s="254">
        <v>412.01</v>
      </c>
      <c r="J239" s="254">
        <v>220</v>
      </c>
      <c r="K239" s="255">
        <v>0.21141649048625794</v>
      </c>
      <c r="L239" s="254">
        <v>0.46511627906976744</v>
      </c>
    </row>
    <row r="240" spans="1:12" ht="12.75">
      <c r="A240" s="252" t="s">
        <v>19</v>
      </c>
      <c r="B240" s="253">
        <v>112</v>
      </c>
      <c r="C240" s="253">
        <v>70</v>
      </c>
      <c r="D240" s="253">
        <v>10</v>
      </c>
      <c r="E240" s="253">
        <v>102</v>
      </c>
      <c r="F240" s="253">
        <v>0</v>
      </c>
      <c r="G240" s="253">
        <v>172</v>
      </c>
      <c r="H240" s="254">
        <v>4620</v>
      </c>
      <c r="I240" s="254">
        <v>6331.76</v>
      </c>
      <c r="J240" s="254">
        <v>26.86046511627907</v>
      </c>
      <c r="K240" s="255">
        <v>36.363636363636367</v>
      </c>
      <c r="L240" s="254">
        <v>9.7674418604651176</v>
      </c>
    </row>
    <row r="241" spans="1:12" ht="12.75">
      <c r="A241" s="252" t="s">
        <v>49</v>
      </c>
      <c r="B241" s="252" t="s">
        <v>2</v>
      </c>
      <c r="C241" s="252" t="s">
        <v>3</v>
      </c>
      <c r="D241" s="252" t="s">
        <v>4</v>
      </c>
      <c r="E241" s="252" t="s">
        <v>5</v>
      </c>
      <c r="F241" s="252" t="s">
        <v>6</v>
      </c>
      <c r="G241" s="252" t="s">
        <v>7</v>
      </c>
      <c r="H241" s="252" t="s">
        <v>8</v>
      </c>
      <c r="I241" s="252" t="s">
        <v>9</v>
      </c>
      <c r="J241" s="252" t="s">
        <v>10</v>
      </c>
      <c r="K241" s="252" t="s">
        <v>11</v>
      </c>
      <c r="L241" s="252" t="s">
        <v>12</v>
      </c>
    </row>
    <row r="242" spans="1:12" ht="12.75">
      <c r="A242" s="252" t="s">
        <v>13</v>
      </c>
      <c r="B242" s="253">
        <v>15</v>
      </c>
      <c r="C242" s="253">
        <v>5</v>
      </c>
      <c r="D242" s="253">
        <v>0</v>
      </c>
      <c r="E242" s="253">
        <v>15</v>
      </c>
      <c r="F242" s="253">
        <v>0</v>
      </c>
      <c r="G242" s="253">
        <v>20</v>
      </c>
      <c r="H242" s="254">
        <v>14256.65</v>
      </c>
      <c r="I242" s="254">
        <v>16144.92</v>
      </c>
      <c r="J242" s="254">
        <v>712.83249999999998</v>
      </c>
      <c r="K242" s="255">
        <v>4.2283298097251585</v>
      </c>
      <c r="L242" s="254">
        <v>30.140909090909094</v>
      </c>
    </row>
    <row r="243" spans="1:12" ht="12.75">
      <c r="A243" s="252" t="s">
        <v>14</v>
      </c>
      <c r="B243" s="253">
        <v>3</v>
      </c>
      <c r="C243" s="253">
        <v>5</v>
      </c>
      <c r="D243" s="253">
        <v>0</v>
      </c>
      <c r="E243" s="253">
        <v>3</v>
      </c>
      <c r="F243" s="253">
        <v>0</v>
      </c>
      <c r="G243" s="253">
        <v>8</v>
      </c>
      <c r="H243" s="254">
        <v>5457.19</v>
      </c>
      <c r="I243" s="254">
        <v>6412.74</v>
      </c>
      <c r="J243" s="254">
        <v>682.14874999999995</v>
      </c>
      <c r="K243" s="255">
        <v>1.6913319238900635</v>
      </c>
      <c r="L243" s="254">
        <v>11.537399577167019</v>
      </c>
    </row>
    <row r="244" spans="1:12" ht="12.75">
      <c r="A244" s="252" t="s">
        <v>15</v>
      </c>
      <c r="B244" s="253">
        <v>24</v>
      </c>
      <c r="C244" s="253">
        <v>2</v>
      </c>
      <c r="D244" s="253">
        <v>0</v>
      </c>
      <c r="E244" s="253">
        <v>24</v>
      </c>
      <c r="F244" s="253">
        <v>0</v>
      </c>
      <c r="G244" s="253">
        <v>26</v>
      </c>
      <c r="H244" s="254">
        <v>0</v>
      </c>
      <c r="I244" s="254">
        <v>282</v>
      </c>
      <c r="J244" s="254">
        <v>0</v>
      </c>
      <c r="K244" s="255">
        <v>5.4968287526427062</v>
      </c>
      <c r="L244" s="254">
        <v>0</v>
      </c>
    </row>
    <row r="245" spans="1:12" ht="12.75">
      <c r="A245" s="252" t="s">
        <v>16</v>
      </c>
      <c r="B245" s="253">
        <v>3</v>
      </c>
      <c r="C245" s="253">
        <v>2</v>
      </c>
      <c r="D245" s="253">
        <v>0</v>
      </c>
      <c r="E245" s="253">
        <v>3</v>
      </c>
      <c r="F245" s="253">
        <v>0</v>
      </c>
      <c r="G245" s="253">
        <v>5</v>
      </c>
      <c r="H245" s="254">
        <v>1455</v>
      </c>
      <c r="I245" s="254">
        <v>1345.84</v>
      </c>
      <c r="J245" s="254">
        <v>291</v>
      </c>
      <c r="K245" s="255">
        <v>1.0570824524312896</v>
      </c>
      <c r="L245" s="254">
        <v>3.0761099365750533</v>
      </c>
    </row>
    <row r="246" spans="1:12" ht="12.75">
      <c r="A246" s="252" t="s">
        <v>17</v>
      </c>
      <c r="B246" s="253">
        <v>112</v>
      </c>
      <c r="C246" s="253">
        <v>7</v>
      </c>
      <c r="D246" s="253">
        <v>13</v>
      </c>
      <c r="E246" s="253">
        <v>99</v>
      </c>
      <c r="F246" s="253">
        <v>0</v>
      </c>
      <c r="G246" s="253">
        <v>106</v>
      </c>
      <c r="H246" s="254">
        <v>0</v>
      </c>
      <c r="I246" s="254">
        <v>0</v>
      </c>
      <c r="J246" s="254">
        <v>0</v>
      </c>
      <c r="K246" s="255">
        <v>22.41014799154334</v>
      </c>
      <c r="L246" s="254">
        <v>0</v>
      </c>
    </row>
    <row r="247" spans="1:12" ht="12.75">
      <c r="A247" s="252" t="s">
        <v>18</v>
      </c>
      <c r="B247" s="253">
        <v>2</v>
      </c>
      <c r="C247" s="253">
        <v>1</v>
      </c>
      <c r="D247" s="253">
        <v>0</v>
      </c>
      <c r="E247" s="253">
        <v>2</v>
      </c>
      <c r="F247" s="253">
        <v>0</v>
      </c>
      <c r="G247" s="253">
        <v>3</v>
      </c>
      <c r="H247" s="254">
        <v>1565</v>
      </c>
      <c r="I247" s="254">
        <v>1839.32</v>
      </c>
      <c r="J247" s="254">
        <v>521.66666666666663</v>
      </c>
      <c r="K247" s="255">
        <v>0.63424947145877375</v>
      </c>
      <c r="L247" s="254">
        <v>3.3086680761099365</v>
      </c>
    </row>
    <row r="248" spans="1:12" ht="12.75">
      <c r="A248" s="252" t="s">
        <v>19</v>
      </c>
      <c r="B248" s="253">
        <v>159</v>
      </c>
      <c r="C248" s="253">
        <v>22</v>
      </c>
      <c r="D248" s="253">
        <v>13</v>
      </c>
      <c r="E248" s="253">
        <v>146</v>
      </c>
      <c r="F248" s="253">
        <v>0</v>
      </c>
      <c r="G248" s="253">
        <v>168</v>
      </c>
      <c r="H248" s="254">
        <v>22733.84</v>
      </c>
      <c r="I248" s="254">
        <v>26024.82</v>
      </c>
      <c r="J248" s="254">
        <v>135.32047619047617</v>
      </c>
      <c r="K248" s="255">
        <v>35.517970401691329</v>
      </c>
      <c r="L248" s="254">
        <v>48.063086680761096</v>
      </c>
    </row>
    <row r="249" spans="1:12" ht="12.75">
      <c r="A249" s="252" t="s">
        <v>50</v>
      </c>
      <c r="B249" s="252" t="s">
        <v>2</v>
      </c>
      <c r="C249" s="252" t="s">
        <v>3</v>
      </c>
      <c r="D249" s="252" t="s">
        <v>4</v>
      </c>
      <c r="E249" s="252" t="s">
        <v>5</v>
      </c>
      <c r="F249" s="252" t="s">
        <v>6</v>
      </c>
      <c r="G249" s="252" t="s">
        <v>7</v>
      </c>
      <c r="H249" s="252" t="s">
        <v>8</v>
      </c>
      <c r="I249" s="252" t="s">
        <v>9</v>
      </c>
      <c r="J249" s="252" t="s">
        <v>10</v>
      </c>
      <c r="K249" s="252" t="s">
        <v>11</v>
      </c>
      <c r="L249" s="252" t="s">
        <v>12</v>
      </c>
    </row>
    <row r="250" spans="1:12" ht="12.75">
      <c r="A250" s="252" t="s">
        <v>13</v>
      </c>
      <c r="B250" s="253">
        <v>15</v>
      </c>
      <c r="C250" s="253">
        <v>14</v>
      </c>
      <c r="D250" s="253">
        <v>0</v>
      </c>
      <c r="E250" s="253">
        <v>15</v>
      </c>
      <c r="F250" s="253">
        <v>0</v>
      </c>
      <c r="G250" s="253">
        <v>29</v>
      </c>
      <c r="H250" s="254">
        <v>2818</v>
      </c>
      <c r="I250" s="254">
        <v>4568.3500000000004</v>
      </c>
      <c r="J250" s="254">
        <v>97.172413793103445</v>
      </c>
      <c r="K250" s="255">
        <v>6.1310782241014792</v>
      </c>
      <c r="L250" s="254">
        <v>5.957716701902747</v>
      </c>
    </row>
    <row r="251" spans="1:12" ht="12.75">
      <c r="A251" s="252" t="s">
        <v>14</v>
      </c>
      <c r="B251" s="253">
        <v>7</v>
      </c>
      <c r="C251" s="253">
        <v>5</v>
      </c>
      <c r="D251" s="253">
        <v>0</v>
      </c>
      <c r="E251" s="253">
        <v>7</v>
      </c>
      <c r="F251" s="253">
        <v>0</v>
      </c>
      <c r="G251" s="253">
        <v>12</v>
      </c>
      <c r="H251" s="254">
        <v>2773</v>
      </c>
      <c r="I251" s="254">
        <v>3488.92</v>
      </c>
      <c r="J251" s="254">
        <v>231.08333333333331</v>
      </c>
      <c r="K251" s="255">
        <v>2.536997885835095</v>
      </c>
      <c r="L251" s="254">
        <v>5.8625792811839323</v>
      </c>
    </row>
    <row r="252" spans="1:12" ht="12.75">
      <c r="A252" s="252" t="s">
        <v>15</v>
      </c>
      <c r="B252" s="253">
        <v>24</v>
      </c>
      <c r="C252" s="253">
        <v>5</v>
      </c>
      <c r="D252" s="253">
        <v>0</v>
      </c>
      <c r="E252" s="253">
        <v>24</v>
      </c>
      <c r="F252" s="253">
        <v>0</v>
      </c>
      <c r="G252" s="253">
        <v>29</v>
      </c>
      <c r="H252" s="254">
        <v>0</v>
      </c>
      <c r="I252" s="254">
        <v>304</v>
      </c>
      <c r="J252" s="254">
        <v>0</v>
      </c>
      <c r="K252" s="255">
        <v>6.1310782241014792</v>
      </c>
      <c r="L252" s="254">
        <v>0</v>
      </c>
    </row>
    <row r="253" spans="1:12" ht="12.75">
      <c r="A253" s="252" t="s">
        <v>16</v>
      </c>
      <c r="B253" s="253">
        <v>4</v>
      </c>
      <c r="C253" s="253">
        <v>3</v>
      </c>
      <c r="D253" s="253">
        <v>0</v>
      </c>
      <c r="E253" s="253">
        <v>4</v>
      </c>
      <c r="F253" s="253">
        <v>0</v>
      </c>
      <c r="G253" s="253">
        <v>7</v>
      </c>
      <c r="H253" s="254">
        <v>1850</v>
      </c>
      <c r="I253" s="254">
        <v>2071.8000000000002</v>
      </c>
      <c r="J253" s="254">
        <v>264.28571428571428</v>
      </c>
      <c r="K253" s="255">
        <v>1.4799154334038056</v>
      </c>
      <c r="L253" s="254">
        <v>3.911205073995772</v>
      </c>
    </row>
    <row r="254" spans="1:12" ht="12.75">
      <c r="A254" s="252" t="s">
        <v>17</v>
      </c>
      <c r="B254" s="253">
        <v>106</v>
      </c>
      <c r="C254" s="253">
        <v>13</v>
      </c>
      <c r="D254" s="253">
        <v>18</v>
      </c>
      <c r="E254" s="253">
        <v>88</v>
      </c>
      <c r="F254" s="253">
        <v>0</v>
      </c>
      <c r="G254" s="253">
        <v>101</v>
      </c>
      <c r="H254" s="254">
        <v>0</v>
      </c>
      <c r="I254" s="254">
        <v>0</v>
      </c>
      <c r="J254" s="254">
        <v>0</v>
      </c>
      <c r="K254" s="255">
        <v>21.353065539112052</v>
      </c>
      <c r="L254" s="254">
        <v>0</v>
      </c>
    </row>
    <row r="255" spans="1:12" ht="12.75">
      <c r="A255" s="252" t="s">
        <v>18</v>
      </c>
      <c r="B255" s="253">
        <v>4</v>
      </c>
      <c r="C255" s="253">
        <v>2</v>
      </c>
      <c r="D255" s="253">
        <v>0</v>
      </c>
      <c r="E255" s="253">
        <v>4</v>
      </c>
      <c r="F255" s="253">
        <v>0</v>
      </c>
      <c r="G255" s="253">
        <v>6</v>
      </c>
      <c r="H255" s="254">
        <v>0</v>
      </c>
      <c r="I255" s="254">
        <v>321.94</v>
      </c>
      <c r="J255" s="254">
        <v>0</v>
      </c>
      <c r="K255" s="255">
        <v>1.2684989429175475</v>
      </c>
      <c r="L255" s="254">
        <v>0</v>
      </c>
    </row>
    <row r="256" spans="1:12" ht="12.75">
      <c r="A256" s="252" t="s">
        <v>19</v>
      </c>
      <c r="B256" s="253">
        <v>160</v>
      </c>
      <c r="C256" s="253">
        <v>42</v>
      </c>
      <c r="D256" s="253">
        <v>18</v>
      </c>
      <c r="E256" s="253">
        <v>142</v>
      </c>
      <c r="F256" s="253">
        <v>0</v>
      </c>
      <c r="G256" s="253">
        <v>184</v>
      </c>
      <c r="H256" s="254">
        <v>7441</v>
      </c>
      <c r="I256" s="254">
        <v>10755.01</v>
      </c>
      <c r="J256" s="254">
        <v>40.440217391304351</v>
      </c>
      <c r="K256" s="255">
        <v>38.900634249471459</v>
      </c>
      <c r="L256" s="254">
        <v>15.731501057082452</v>
      </c>
    </row>
    <row r="257" spans="1:12" ht="12.75">
      <c r="A257" s="252" t="s">
        <v>51</v>
      </c>
      <c r="B257" s="252" t="s">
        <v>2</v>
      </c>
      <c r="C257" s="252" t="s">
        <v>3</v>
      </c>
      <c r="D257" s="252" t="s">
        <v>4</v>
      </c>
      <c r="E257" s="252" t="s">
        <v>5</v>
      </c>
      <c r="F257" s="252" t="s">
        <v>6</v>
      </c>
      <c r="G257" s="252" t="s">
        <v>7</v>
      </c>
      <c r="H257" s="252" t="s">
        <v>8</v>
      </c>
      <c r="I257" s="252" t="s">
        <v>9</v>
      </c>
      <c r="J257" s="252" t="s">
        <v>10</v>
      </c>
      <c r="K257" s="252" t="s">
        <v>11</v>
      </c>
      <c r="L257" s="252" t="s">
        <v>12</v>
      </c>
    </row>
    <row r="258" spans="1:12" ht="12.75">
      <c r="A258" s="252" t="s">
        <v>13</v>
      </c>
      <c r="B258" s="253">
        <v>24</v>
      </c>
      <c r="C258" s="253">
        <v>11</v>
      </c>
      <c r="D258" s="253">
        <v>0</v>
      </c>
      <c r="E258" s="253">
        <v>24</v>
      </c>
      <c r="F258" s="253">
        <v>0</v>
      </c>
      <c r="G258" s="253">
        <v>35</v>
      </c>
      <c r="H258" s="254">
        <v>4671.18</v>
      </c>
      <c r="I258" s="254">
        <v>6528.04</v>
      </c>
      <c r="J258" s="254">
        <v>133.46228571428571</v>
      </c>
      <c r="K258" s="255">
        <v>7.3995771670190287</v>
      </c>
      <c r="L258" s="254">
        <v>9.8756448202959852</v>
      </c>
    </row>
    <row r="259" spans="1:12" ht="12.75">
      <c r="A259" s="252" t="s">
        <v>14</v>
      </c>
      <c r="B259" s="253">
        <v>6</v>
      </c>
      <c r="C259" s="253">
        <v>2</v>
      </c>
      <c r="D259" s="253">
        <v>0</v>
      </c>
      <c r="E259" s="253">
        <v>6</v>
      </c>
      <c r="F259" s="253">
        <v>0</v>
      </c>
      <c r="G259" s="253">
        <v>8</v>
      </c>
      <c r="H259" s="254">
        <v>2404</v>
      </c>
      <c r="I259" s="254">
        <v>3093.95</v>
      </c>
      <c r="J259" s="254">
        <v>300.5</v>
      </c>
      <c r="K259" s="255">
        <v>1.6913319238900635</v>
      </c>
      <c r="L259" s="254">
        <v>5.0824524312896413</v>
      </c>
    </row>
    <row r="260" spans="1:12" ht="12.75">
      <c r="A260" s="252" t="s">
        <v>15</v>
      </c>
      <c r="B260" s="253">
        <v>25</v>
      </c>
      <c r="C260" s="253">
        <v>9</v>
      </c>
      <c r="D260" s="253">
        <v>0</v>
      </c>
      <c r="E260" s="253">
        <v>25</v>
      </c>
      <c r="F260" s="253">
        <v>0</v>
      </c>
      <c r="G260" s="253">
        <v>34</v>
      </c>
      <c r="H260" s="254">
        <v>0</v>
      </c>
      <c r="I260" s="254">
        <v>638.96</v>
      </c>
      <c r="J260" s="254">
        <v>0</v>
      </c>
      <c r="K260" s="255">
        <v>7.1881606765327692</v>
      </c>
      <c r="L260" s="254">
        <v>0</v>
      </c>
    </row>
    <row r="261" spans="1:12" ht="12.75">
      <c r="A261" s="252" t="s">
        <v>16</v>
      </c>
      <c r="B261" s="253">
        <v>5</v>
      </c>
      <c r="C261" s="253">
        <v>7</v>
      </c>
      <c r="D261" s="253">
        <v>0</v>
      </c>
      <c r="E261" s="253">
        <v>5</v>
      </c>
      <c r="F261" s="253">
        <v>0</v>
      </c>
      <c r="G261" s="253">
        <v>12</v>
      </c>
      <c r="H261" s="254">
        <v>3485.9</v>
      </c>
      <c r="I261" s="254">
        <v>3912.36</v>
      </c>
      <c r="J261" s="254">
        <v>290.49166666666667</v>
      </c>
      <c r="K261" s="255">
        <v>2.536997885835095</v>
      </c>
      <c r="L261" s="254">
        <v>7.3697674418604651</v>
      </c>
    </row>
    <row r="262" spans="1:12" ht="12.75">
      <c r="A262" s="252" t="s">
        <v>17</v>
      </c>
      <c r="B262" s="253">
        <v>99</v>
      </c>
      <c r="C262" s="253">
        <v>9</v>
      </c>
      <c r="D262" s="253">
        <v>23</v>
      </c>
      <c r="E262" s="253">
        <v>76</v>
      </c>
      <c r="F262" s="253">
        <v>0</v>
      </c>
      <c r="G262" s="253">
        <v>85</v>
      </c>
      <c r="H262" s="254">
        <v>0</v>
      </c>
      <c r="I262" s="254">
        <v>0</v>
      </c>
      <c r="J262" s="254">
        <v>0</v>
      </c>
      <c r="K262" s="255">
        <v>17.970401691331922</v>
      </c>
      <c r="L262" s="254">
        <v>0</v>
      </c>
    </row>
    <row r="263" spans="1:12" ht="12.75">
      <c r="A263" s="252" t="s">
        <v>18</v>
      </c>
      <c r="B263" s="253">
        <v>1</v>
      </c>
      <c r="C263" s="253">
        <v>1</v>
      </c>
      <c r="D263" s="253">
        <v>0</v>
      </c>
      <c r="E263" s="253">
        <v>1</v>
      </c>
      <c r="F263" s="253">
        <v>0</v>
      </c>
      <c r="G263" s="253">
        <v>2</v>
      </c>
      <c r="H263" s="254">
        <v>0</v>
      </c>
      <c r="I263" s="254">
        <v>227.29</v>
      </c>
      <c r="J263" s="254">
        <v>0</v>
      </c>
      <c r="K263" s="255">
        <v>0.42283298097251587</v>
      </c>
      <c r="L263" s="254">
        <v>0</v>
      </c>
    </row>
    <row r="264" spans="1:12" ht="12.75">
      <c r="A264" s="252" t="s">
        <v>19</v>
      </c>
      <c r="B264" s="253">
        <v>160</v>
      </c>
      <c r="C264" s="253">
        <v>39</v>
      </c>
      <c r="D264" s="253">
        <v>23</v>
      </c>
      <c r="E264" s="253">
        <v>137</v>
      </c>
      <c r="F264" s="253">
        <v>0</v>
      </c>
      <c r="G264" s="253">
        <v>176</v>
      </c>
      <c r="H264" s="254">
        <v>10561.08</v>
      </c>
      <c r="I264" s="254">
        <v>14400.6</v>
      </c>
      <c r="J264" s="254">
        <v>60.006136363636358</v>
      </c>
      <c r="K264" s="255">
        <v>37.209302325581397</v>
      </c>
      <c r="L264" s="254">
        <v>22.327864693446092</v>
      </c>
    </row>
    <row r="265" spans="1:12" ht="12.75">
      <c r="A265" s="252" t="s">
        <v>52</v>
      </c>
      <c r="B265" s="252" t="s">
        <v>2</v>
      </c>
      <c r="C265" s="252" t="s">
        <v>3</v>
      </c>
      <c r="D265" s="252" t="s">
        <v>4</v>
      </c>
      <c r="E265" s="252" t="s">
        <v>5</v>
      </c>
      <c r="F265" s="252" t="s">
        <v>6</v>
      </c>
      <c r="G265" s="252" t="s">
        <v>7</v>
      </c>
      <c r="H265" s="252" t="s">
        <v>8</v>
      </c>
      <c r="I265" s="252" t="s">
        <v>9</v>
      </c>
      <c r="J265" s="252" t="s">
        <v>10</v>
      </c>
      <c r="K265" s="252" t="s">
        <v>11</v>
      </c>
      <c r="L265" s="252" t="s">
        <v>12</v>
      </c>
    </row>
    <row r="266" spans="1:12" ht="12.75">
      <c r="A266" s="252" t="s">
        <v>13</v>
      </c>
      <c r="B266" s="253">
        <v>32</v>
      </c>
      <c r="C266" s="253">
        <v>34</v>
      </c>
      <c r="D266" s="253">
        <v>0</v>
      </c>
      <c r="E266" s="253">
        <v>32</v>
      </c>
      <c r="F266" s="253">
        <v>0</v>
      </c>
      <c r="G266" s="253">
        <v>66</v>
      </c>
      <c r="H266" s="254">
        <v>11852.18</v>
      </c>
      <c r="I266" s="254">
        <v>15360.42</v>
      </c>
      <c r="J266" s="254">
        <v>179.57848484848483</v>
      </c>
      <c r="K266" s="255">
        <v>13.953488372093023</v>
      </c>
      <c r="L266" s="254">
        <v>25.057463002114165</v>
      </c>
    </row>
    <row r="267" spans="1:12" ht="12.75">
      <c r="A267" s="252" t="s">
        <v>14</v>
      </c>
      <c r="B267" s="253">
        <v>9</v>
      </c>
      <c r="C267" s="253">
        <v>0</v>
      </c>
      <c r="D267" s="253">
        <v>0</v>
      </c>
      <c r="E267" s="253">
        <v>9</v>
      </c>
      <c r="F267" s="253">
        <v>0</v>
      </c>
      <c r="G267" s="253">
        <v>9</v>
      </c>
      <c r="H267" s="254">
        <v>3097</v>
      </c>
      <c r="I267" s="254">
        <v>3933.35</v>
      </c>
      <c r="J267" s="254">
        <v>344.11111111111109</v>
      </c>
      <c r="K267" s="255">
        <v>1.9027484143763211</v>
      </c>
      <c r="L267" s="254">
        <v>6.5475687103594078</v>
      </c>
    </row>
    <row r="268" spans="1:12" ht="12.75">
      <c r="A268" s="252" t="s">
        <v>15</v>
      </c>
      <c r="B268" s="253">
        <v>31</v>
      </c>
      <c r="C268" s="253">
        <v>6</v>
      </c>
      <c r="D268" s="253">
        <v>0</v>
      </c>
      <c r="E268" s="253">
        <v>31</v>
      </c>
      <c r="F268" s="253">
        <v>0</v>
      </c>
      <c r="G268" s="253">
        <v>37</v>
      </c>
      <c r="H268" s="254">
        <v>0</v>
      </c>
      <c r="I268" s="254">
        <v>560</v>
      </c>
      <c r="J268" s="254">
        <v>0</v>
      </c>
      <c r="K268" s="255">
        <v>7.822410147991544</v>
      </c>
      <c r="L268" s="254">
        <v>0</v>
      </c>
    </row>
    <row r="269" spans="1:12" ht="12.75">
      <c r="A269" s="252" t="s">
        <v>16</v>
      </c>
      <c r="B269" s="253">
        <v>10</v>
      </c>
      <c r="C269" s="253">
        <v>13</v>
      </c>
      <c r="D269" s="253">
        <v>0</v>
      </c>
      <c r="E269" s="253">
        <v>10</v>
      </c>
      <c r="F269" s="253">
        <v>0</v>
      </c>
      <c r="G269" s="253">
        <v>23</v>
      </c>
      <c r="H269" s="254">
        <v>8276.25</v>
      </c>
      <c r="I269" s="254">
        <v>9276.31</v>
      </c>
      <c r="J269" s="254">
        <v>359.83695652173913</v>
      </c>
      <c r="K269" s="255">
        <v>4.8625792811839323</v>
      </c>
      <c r="L269" s="254">
        <v>17.497357293868923</v>
      </c>
    </row>
    <row r="270" spans="1:12" ht="12.75">
      <c r="A270" s="252" t="s">
        <v>17</v>
      </c>
      <c r="B270" s="253">
        <v>85</v>
      </c>
      <c r="C270" s="253">
        <v>10</v>
      </c>
      <c r="D270" s="253">
        <v>25</v>
      </c>
      <c r="E270" s="253">
        <v>60</v>
      </c>
      <c r="F270" s="253">
        <v>0</v>
      </c>
      <c r="G270" s="253">
        <v>70</v>
      </c>
      <c r="H270" s="254">
        <v>0</v>
      </c>
      <c r="I270" s="254">
        <v>0</v>
      </c>
      <c r="J270" s="254">
        <v>0</v>
      </c>
      <c r="K270" s="255">
        <v>14.799154334038057</v>
      </c>
      <c r="L270" s="254">
        <v>0</v>
      </c>
    </row>
    <row r="271" spans="1:12" ht="12.75">
      <c r="A271" s="252" t="s">
        <v>18</v>
      </c>
      <c r="B271" s="253">
        <v>0</v>
      </c>
      <c r="C271" s="253">
        <v>1</v>
      </c>
      <c r="D271" s="253">
        <v>0</v>
      </c>
      <c r="E271" s="253">
        <v>0</v>
      </c>
      <c r="F271" s="253">
        <v>0</v>
      </c>
      <c r="G271" s="253">
        <v>1</v>
      </c>
      <c r="H271" s="254">
        <v>240</v>
      </c>
      <c r="I271" s="254">
        <v>272.72000000000003</v>
      </c>
      <c r="J271" s="254">
        <v>240</v>
      </c>
      <c r="K271" s="255">
        <v>0.21141649048625794</v>
      </c>
      <c r="L271" s="254">
        <v>0.50739957716701911</v>
      </c>
    </row>
    <row r="272" spans="1:12" ht="12.75">
      <c r="A272" s="252" t="s">
        <v>19</v>
      </c>
      <c r="B272" s="253">
        <v>167</v>
      </c>
      <c r="C272" s="253">
        <v>64</v>
      </c>
      <c r="D272" s="253">
        <v>25</v>
      </c>
      <c r="E272" s="253">
        <v>142</v>
      </c>
      <c r="F272" s="253">
        <v>0</v>
      </c>
      <c r="G272" s="253">
        <v>206</v>
      </c>
      <c r="H272" s="254">
        <v>23465.43</v>
      </c>
      <c r="I272" s="254">
        <v>29402.799999999999</v>
      </c>
      <c r="J272" s="254">
        <v>113.90985436893205</v>
      </c>
      <c r="K272" s="255">
        <v>43.551797040169134</v>
      </c>
      <c r="L272" s="254">
        <v>49.60978858350952</v>
      </c>
    </row>
    <row r="273" spans="1:12" ht="12.75">
      <c r="A273" s="252" t="s">
        <v>53</v>
      </c>
      <c r="B273" s="252" t="s">
        <v>2</v>
      </c>
      <c r="C273" s="252" t="s">
        <v>3</v>
      </c>
      <c r="D273" s="252" t="s">
        <v>4</v>
      </c>
      <c r="E273" s="252" t="s">
        <v>5</v>
      </c>
      <c r="F273" s="252" t="s">
        <v>6</v>
      </c>
      <c r="G273" s="252" t="s">
        <v>7</v>
      </c>
      <c r="H273" s="252" t="s">
        <v>8</v>
      </c>
      <c r="I273" s="252" t="s">
        <v>9</v>
      </c>
      <c r="J273" s="252" t="s">
        <v>10</v>
      </c>
      <c r="K273" s="252" t="s">
        <v>11</v>
      </c>
      <c r="L273" s="252" t="s">
        <v>12</v>
      </c>
    </row>
    <row r="274" spans="1:12" ht="12.75">
      <c r="A274" s="252" t="s">
        <v>13</v>
      </c>
      <c r="B274" s="253">
        <v>48</v>
      </c>
      <c r="C274" s="253">
        <v>26</v>
      </c>
      <c r="D274" s="253">
        <v>0</v>
      </c>
      <c r="E274" s="253">
        <v>48</v>
      </c>
      <c r="F274" s="253">
        <v>0</v>
      </c>
      <c r="G274" s="253">
        <v>74</v>
      </c>
      <c r="H274" s="254">
        <v>14255.29</v>
      </c>
      <c r="I274" s="254">
        <v>17398.72</v>
      </c>
      <c r="J274" s="254">
        <v>192.63905405405407</v>
      </c>
      <c r="K274" s="255">
        <v>15.644820295983088</v>
      </c>
      <c r="L274" s="254">
        <v>30.138033826638484</v>
      </c>
    </row>
    <row r="275" spans="1:12" ht="12.75">
      <c r="A275" s="252" t="s">
        <v>14</v>
      </c>
      <c r="B275" s="253">
        <v>9</v>
      </c>
      <c r="C275" s="253">
        <v>0</v>
      </c>
      <c r="D275" s="253">
        <v>0</v>
      </c>
      <c r="E275" s="253">
        <v>9</v>
      </c>
      <c r="F275" s="253">
        <v>0</v>
      </c>
      <c r="G275" s="253">
        <v>9</v>
      </c>
      <c r="H275" s="254">
        <v>4340.63</v>
      </c>
      <c r="I275" s="254">
        <v>5693.65</v>
      </c>
      <c r="J275" s="254">
        <v>482.29222222222216</v>
      </c>
      <c r="K275" s="255">
        <v>1.9027484143763211</v>
      </c>
      <c r="L275" s="254">
        <v>9.1768076109936558</v>
      </c>
    </row>
    <row r="276" spans="1:12" ht="12.75">
      <c r="A276" s="252" t="s">
        <v>15</v>
      </c>
      <c r="B276" s="253">
        <v>36</v>
      </c>
      <c r="C276" s="253">
        <v>3</v>
      </c>
      <c r="D276" s="253">
        <v>0</v>
      </c>
      <c r="E276" s="253">
        <v>36</v>
      </c>
      <c r="F276" s="253">
        <v>0</v>
      </c>
      <c r="G276" s="253">
        <v>39</v>
      </c>
      <c r="H276" s="254">
        <v>0</v>
      </c>
      <c r="I276" s="254">
        <v>471.2</v>
      </c>
      <c r="J276" s="254">
        <v>0</v>
      </c>
      <c r="K276" s="255">
        <v>8.2452431289640593</v>
      </c>
      <c r="L276" s="254">
        <v>0</v>
      </c>
    </row>
    <row r="277" spans="1:12" ht="12.75">
      <c r="A277" s="252" t="s">
        <v>16</v>
      </c>
      <c r="B277" s="253">
        <v>21</v>
      </c>
      <c r="C277" s="253">
        <v>7</v>
      </c>
      <c r="D277" s="253">
        <v>0</v>
      </c>
      <c r="E277" s="253">
        <v>21</v>
      </c>
      <c r="F277" s="253">
        <v>0</v>
      </c>
      <c r="G277" s="253">
        <v>28</v>
      </c>
      <c r="H277" s="254">
        <v>11785.9</v>
      </c>
      <c r="I277" s="254">
        <v>14317.6</v>
      </c>
      <c r="J277" s="254">
        <v>420.92500000000001</v>
      </c>
      <c r="K277" s="255">
        <v>5.9196617336152224</v>
      </c>
      <c r="L277" s="254">
        <v>24.917336152219875</v>
      </c>
    </row>
    <row r="278" spans="1:12" ht="12.75">
      <c r="A278" s="252" t="s">
        <v>17</v>
      </c>
      <c r="B278" s="253">
        <v>68</v>
      </c>
      <c r="C278" s="253">
        <v>3</v>
      </c>
      <c r="D278" s="253">
        <v>11</v>
      </c>
      <c r="E278" s="253">
        <v>57</v>
      </c>
      <c r="F278" s="253">
        <v>0</v>
      </c>
      <c r="G278" s="253">
        <v>60</v>
      </c>
      <c r="H278" s="254">
        <v>0</v>
      </c>
      <c r="I278" s="254">
        <v>0</v>
      </c>
      <c r="J278" s="254">
        <v>0</v>
      </c>
      <c r="K278" s="255">
        <v>12.684989429175475</v>
      </c>
      <c r="L278" s="254">
        <v>0</v>
      </c>
    </row>
    <row r="279" spans="1:12" ht="12.75">
      <c r="A279" s="252" t="s">
        <v>18</v>
      </c>
      <c r="B279" s="253">
        <v>4</v>
      </c>
      <c r="C279" s="253">
        <v>3</v>
      </c>
      <c r="D279" s="253">
        <v>0</v>
      </c>
      <c r="E279" s="253">
        <v>4</v>
      </c>
      <c r="F279" s="253">
        <v>0</v>
      </c>
      <c r="G279" s="253">
        <v>7</v>
      </c>
      <c r="H279" s="254">
        <v>185</v>
      </c>
      <c r="I279" s="254">
        <v>270.85999999999996</v>
      </c>
      <c r="J279" s="254">
        <v>26.428571428571427</v>
      </c>
      <c r="K279" s="255">
        <v>1.4799154334038056</v>
      </c>
      <c r="L279" s="254">
        <v>0.39112050739957716</v>
      </c>
    </row>
    <row r="280" spans="1:12" ht="12.75">
      <c r="A280" s="252" t="s">
        <v>19</v>
      </c>
      <c r="B280" s="253">
        <v>186</v>
      </c>
      <c r="C280" s="253">
        <v>42</v>
      </c>
      <c r="D280" s="253">
        <v>11</v>
      </c>
      <c r="E280" s="253">
        <v>175</v>
      </c>
      <c r="F280" s="253">
        <v>0</v>
      </c>
      <c r="G280" s="253">
        <v>217</v>
      </c>
      <c r="H280" s="254">
        <v>30566.82</v>
      </c>
      <c r="I280" s="254">
        <v>38152.03</v>
      </c>
      <c r="J280" s="254">
        <v>140.86092165898617</v>
      </c>
      <c r="K280" s="255">
        <v>45.877378435517969</v>
      </c>
      <c r="L280" s="254">
        <v>64.623298097251578</v>
      </c>
    </row>
    <row r="281" spans="1:12" ht="12.75">
      <c r="A281" s="252" t="s">
        <v>54</v>
      </c>
      <c r="B281" s="252" t="s">
        <v>2</v>
      </c>
      <c r="C281" s="252" t="s">
        <v>3</v>
      </c>
      <c r="D281" s="252" t="s">
        <v>4</v>
      </c>
      <c r="E281" s="252" t="s">
        <v>5</v>
      </c>
      <c r="F281" s="252" t="s">
        <v>6</v>
      </c>
      <c r="G281" s="252" t="s">
        <v>7</v>
      </c>
      <c r="H281" s="252" t="s">
        <v>8</v>
      </c>
      <c r="I281" s="252" t="s">
        <v>9</v>
      </c>
      <c r="J281" s="252" t="s">
        <v>10</v>
      </c>
      <c r="K281" s="252" t="s">
        <v>11</v>
      </c>
      <c r="L281" s="252" t="s">
        <v>12</v>
      </c>
    </row>
    <row r="282" spans="1:12" ht="12.75">
      <c r="A282" s="252" t="s">
        <v>13</v>
      </c>
      <c r="B282" s="253">
        <v>43</v>
      </c>
      <c r="C282" s="253">
        <v>11</v>
      </c>
      <c r="D282" s="253">
        <v>0</v>
      </c>
      <c r="E282" s="253">
        <v>43</v>
      </c>
      <c r="F282" s="253">
        <v>0</v>
      </c>
      <c r="G282" s="253">
        <v>54</v>
      </c>
      <c r="H282" s="254">
        <v>8584.18</v>
      </c>
      <c r="I282" s="254">
        <v>11166.64</v>
      </c>
      <c r="J282" s="254">
        <v>158.96629629629629</v>
      </c>
      <c r="K282" s="255">
        <v>11.416490486257928</v>
      </c>
      <c r="L282" s="254">
        <v>18.148372093023255</v>
      </c>
    </row>
    <row r="283" spans="1:12" ht="12.75">
      <c r="A283" s="252" t="s">
        <v>14</v>
      </c>
      <c r="B283" s="253">
        <v>0</v>
      </c>
      <c r="C283" s="253">
        <v>0</v>
      </c>
      <c r="D283" s="253">
        <v>0</v>
      </c>
      <c r="E283" s="253">
        <v>0</v>
      </c>
      <c r="F283" s="253">
        <v>0</v>
      </c>
      <c r="G283" s="253">
        <v>0</v>
      </c>
      <c r="H283" s="254">
        <v>0</v>
      </c>
      <c r="I283" s="254">
        <v>-0.14000000000000001</v>
      </c>
      <c r="J283" s="254">
        <v>0</v>
      </c>
      <c r="K283" s="255">
        <v>0</v>
      </c>
      <c r="L283" s="254">
        <v>0</v>
      </c>
    </row>
    <row r="284" spans="1:12" ht="12.75">
      <c r="A284" s="252" t="s">
        <v>15</v>
      </c>
      <c r="B284" s="253">
        <v>32</v>
      </c>
      <c r="C284" s="253">
        <v>2</v>
      </c>
      <c r="D284" s="253">
        <v>0</v>
      </c>
      <c r="E284" s="253">
        <v>32</v>
      </c>
      <c r="F284" s="253">
        <v>0</v>
      </c>
      <c r="G284" s="253">
        <v>34</v>
      </c>
      <c r="H284" s="254">
        <v>0</v>
      </c>
      <c r="I284" s="254">
        <v>90.22</v>
      </c>
      <c r="J284" s="254">
        <v>0</v>
      </c>
      <c r="K284" s="255">
        <v>7.1881606765327692</v>
      </c>
      <c r="L284" s="254">
        <v>0</v>
      </c>
    </row>
    <row r="285" spans="1:12" ht="12.75">
      <c r="A285" s="252" t="s">
        <v>16</v>
      </c>
      <c r="B285" s="253">
        <v>13</v>
      </c>
      <c r="C285" s="253">
        <v>2</v>
      </c>
      <c r="D285" s="253">
        <v>0</v>
      </c>
      <c r="E285" s="253">
        <v>13</v>
      </c>
      <c r="F285" s="253">
        <v>0</v>
      </c>
      <c r="G285" s="253">
        <v>15</v>
      </c>
      <c r="H285" s="254">
        <v>4835</v>
      </c>
      <c r="I285" s="254">
        <v>5969.28</v>
      </c>
      <c r="J285" s="254">
        <v>322.33333333333331</v>
      </c>
      <c r="K285" s="255">
        <v>3.1712473572938689</v>
      </c>
      <c r="L285" s="254">
        <v>10.221987315010569</v>
      </c>
    </row>
    <row r="286" spans="1:12" ht="12.75">
      <c r="A286" s="252" t="s">
        <v>17</v>
      </c>
      <c r="B286" s="253">
        <v>60</v>
      </c>
      <c r="C286" s="253">
        <v>7</v>
      </c>
      <c r="D286" s="253">
        <v>6</v>
      </c>
      <c r="E286" s="253">
        <v>54</v>
      </c>
      <c r="F286" s="253">
        <v>0</v>
      </c>
      <c r="G286" s="253">
        <v>61</v>
      </c>
      <c r="H286" s="254">
        <v>0</v>
      </c>
      <c r="I286" s="254">
        <v>0</v>
      </c>
      <c r="J286" s="254">
        <v>0</v>
      </c>
      <c r="K286" s="255">
        <v>12.896405919661733</v>
      </c>
      <c r="L286" s="254">
        <v>0</v>
      </c>
    </row>
    <row r="287" spans="1:12" ht="12.75">
      <c r="A287" s="252" t="s">
        <v>18</v>
      </c>
      <c r="B287" s="253">
        <v>3</v>
      </c>
      <c r="C287" s="253">
        <v>1</v>
      </c>
      <c r="D287" s="253">
        <v>0</v>
      </c>
      <c r="E287" s="253">
        <v>3</v>
      </c>
      <c r="F287" s="253">
        <v>0</v>
      </c>
      <c r="G287" s="253">
        <v>4</v>
      </c>
      <c r="H287" s="254">
        <v>185</v>
      </c>
      <c r="I287" s="254">
        <v>496.89</v>
      </c>
      <c r="J287" s="254">
        <v>46.25</v>
      </c>
      <c r="K287" s="255">
        <v>0.84566596194503174</v>
      </c>
      <c r="L287" s="254">
        <v>0.39112050739957716</v>
      </c>
    </row>
    <row r="288" spans="1:12" ht="12.75">
      <c r="A288" s="252" t="s">
        <v>19</v>
      </c>
      <c r="B288" s="253">
        <v>151</v>
      </c>
      <c r="C288" s="253">
        <v>23</v>
      </c>
      <c r="D288" s="253">
        <v>6</v>
      </c>
      <c r="E288" s="253">
        <v>145</v>
      </c>
      <c r="F288" s="253">
        <v>0</v>
      </c>
      <c r="G288" s="253">
        <v>168</v>
      </c>
      <c r="H288" s="254">
        <v>13604.18</v>
      </c>
      <c r="I288" s="254">
        <v>17722.89</v>
      </c>
      <c r="J288" s="254">
        <v>80.977261904761903</v>
      </c>
      <c r="K288" s="255">
        <v>35.517970401691329</v>
      </c>
      <c r="L288" s="254">
        <v>28.761479915433405</v>
      </c>
    </row>
    <row r="289" spans="1:12" ht="12.75">
      <c r="A289" s="252" t="s">
        <v>55</v>
      </c>
      <c r="B289" s="252" t="s">
        <v>2</v>
      </c>
      <c r="C289" s="252" t="s">
        <v>3</v>
      </c>
      <c r="D289" s="252" t="s">
        <v>4</v>
      </c>
      <c r="E289" s="252" t="s">
        <v>5</v>
      </c>
      <c r="F289" s="252" t="s">
        <v>6</v>
      </c>
      <c r="G289" s="252" t="s">
        <v>7</v>
      </c>
      <c r="H289" s="252" t="s">
        <v>8</v>
      </c>
      <c r="I289" s="252" t="s">
        <v>9</v>
      </c>
      <c r="J289" s="252" t="s">
        <v>10</v>
      </c>
      <c r="K289" s="252" t="s">
        <v>11</v>
      </c>
      <c r="L289" s="252" t="s">
        <v>12</v>
      </c>
    </row>
    <row r="290" spans="1:12" ht="12.75">
      <c r="A290" s="252" t="s">
        <v>13</v>
      </c>
      <c r="B290" s="253">
        <v>28</v>
      </c>
      <c r="C290" s="253">
        <v>4</v>
      </c>
      <c r="D290" s="253">
        <v>0</v>
      </c>
      <c r="E290" s="253">
        <v>28</v>
      </c>
      <c r="F290" s="253">
        <v>0</v>
      </c>
      <c r="G290" s="253">
        <v>32</v>
      </c>
      <c r="H290" s="254">
        <v>3630.96</v>
      </c>
      <c r="I290" s="254">
        <v>4593.28</v>
      </c>
      <c r="J290" s="254">
        <v>113.4675</v>
      </c>
      <c r="K290" s="255">
        <v>6.7653276955602539</v>
      </c>
      <c r="L290" s="254">
        <v>7.6764482029598318</v>
      </c>
    </row>
    <row r="291" spans="1:12" ht="12.75">
      <c r="A291" s="252" t="s">
        <v>15</v>
      </c>
      <c r="B291" s="253">
        <v>26</v>
      </c>
      <c r="C291" s="253">
        <v>8</v>
      </c>
      <c r="D291" s="253">
        <v>0</v>
      </c>
      <c r="E291" s="253">
        <v>26</v>
      </c>
      <c r="F291" s="253">
        <v>0</v>
      </c>
      <c r="G291" s="253">
        <v>34</v>
      </c>
      <c r="H291" s="254">
        <v>0</v>
      </c>
      <c r="I291" s="254">
        <v>578.24</v>
      </c>
      <c r="J291" s="254">
        <v>0</v>
      </c>
      <c r="K291" s="255">
        <v>7.1881606765327692</v>
      </c>
      <c r="L291" s="254">
        <v>0</v>
      </c>
    </row>
    <row r="292" spans="1:12" ht="12.75">
      <c r="A292" s="252" t="s">
        <v>16</v>
      </c>
      <c r="B292" s="253">
        <v>6</v>
      </c>
      <c r="C292" s="253">
        <v>3</v>
      </c>
      <c r="D292" s="253">
        <v>0</v>
      </c>
      <c r="E292" s="253">
        <v>6</v>
      </c>
      <c r="F292" s="253">
        <v>0</v>
      </c>
      <c r="G292" s="253">
        <v>9</v>
      </c>
      <c r="H292" s="254">
        <v>2165</v>
      </c>
      <c r="I292" s="254">
        <v>2195.4499999999998</v>
      </c>
      <c r="J292" s="254">
        <v>240.55555555555554</v>
      </c>
      <c r="K292" s="255">
        <v>1.9027484143763211</v>
      </c>
      <c r="L292" s="254">
        <v>4.5771670190274838</v>
      </c>
    </row>
    <row r="293" spans="1:12" ht="12.75">
      <c r="A293" s="252" t="s">
        <v>17</v>
      </c>
      <c r="B293" s="253">
        <v>61</v>
      </c>
      <c r="C293" s="253">
        <v>35</v>
      </c>
      <c r="D293" s="253">
        <v>3</v>
      </c>
      <c r="E293" s="253">
        <v>58</v>
      </c>
      <c r="F293" s="253">
        <v>0</v>
      </c>
      <c r="G293" s="253">
        <v>93</v>
      </c>
      <c r="H293" s="254">
        <v>0</v>
      </c>
      <c r="I293" s="254">
        <v>0</v>
      </c>
      <c r="J293" s="254">
        <v>0</v>
      </c>
      <c r="K293" s="255">
        <v>19.661733615221987</v>
      </c>
      <c r="L293" s="254">
        <v>0</v>
      </c>
    </row>
    <row r="294" spans="1:12" ht="12.75">
      <c r="A294" s="252" t="s">
        <v>18</v>
      </c>
      <c r="B294" s="253">
        <v>4</v>
      </c>
      <c r="C294" s="253">
        <v>0</v>
      </c>
      <c r="D294" s="253">
        <v>0</v>
      </c>
      <c r="E294" s="253">
        <v>4</v>
      </c>
      <c r="F294" s="253">
        <v>0</v>
      </c>
      <c r="G294" s="253">
        <v>4</v>
      </c>
      <c r="H294" s="254">
        <v>0</v>
      </c>
      <c r="I294" s="254">
        <v>35</v>
      </c>
      <c r="J294" s="254">
        <v>0</v>
      </c>
      <c r="K294" s="255">
        <v>0.84566596194503174</v>
      </c>
      <c r="L294" s="254">
        <v>0</v>
      </c>
    </row>
    <row r="295" spans="1:12" ht="12.75">
      <c r="A295" s="252" t="s">
        <v>19</v>
      </c>
      <c r="B295" s="253">
        <v>125</v>
      </c>
      <c r="C295" s="253">
        <v>50</v>
      </c>
      <c r="D295" s="253">
        <v>3</v>
      </c>
      <c r="E295" s="253">
        <v>122</v>
      </c>
      <c r="F295" s="253">
        <v>0</v>
      </c>
      <c r="G295" s="253">
        <v>172</v>
      </c>
      <c r="H295" s="254">
        <v>5795.96</v>
      </c>
      <c r="I295" s="254">
        <v>7401.97</v>
      </c>
      <c r="J295" s="254">
        <v>33.697441860465112</v>
      </c>
      <c r="K295" s="255">
        <v>36.363636363636367</v>
      </c>
      <c r="L295" s="254">
        <v>12.253615221987316</v>
      </c>
    </row>
    <row r="296" spans="1:12" ht="12.75">
      <c r="A296" s="252" t="s">
        <v>56</v>
      </c>
      <c r="B296" s="252" t="s">
        <v>2</v>
      </c>
      <c r="C296" s="252" t="s">
        <v>3</v>
      </c>
      <c r="D296" s="252" t="s">
        <v>4</v>
      </c>
      <c r="E296" s="252" t="s">
        <v>5</v>
      </c>
      <c r="F296" s="252" t="s">
        <v>6</v>
      </c>
      <c r="G296" s="252" t="s">
        <v>7</v>
      </c>
      <c r="H296" s="252" t="s">
        <v>8</v>
      </c>
      <c r="I296" s="252" t="s">
        <v>9</v>
      </c>
      <c r="J296" s="252" t="s">
        <v>10</v>
      </c>
      <c r="K296" s="252" t="s">
        <v>11</v>
      </c>
      <c r="L296" s="252" t="s">
        <v>12</v>
      </c>
    </row>
    <row r="297" spans="1:12" ht="12.75">
      <c r="A297" s="252" t="s">
        <v>13</v>
      </c>
      <c r="B297" s="253">
        <v>27</v>
      </c>
      <c r="C297" s="253">
        <v>8</v>
      </c>
      <c r="D297" s="253">
        <v>0</v>
      </c>
      <c r="E297" s="253">
        <v>27</v>
      </c>
      <c r="F297" s="253">
        <v>0</v>
      </c>
      <c r="G297" s="253">
        <v>35</v>
      </c>
      <c r="H297" s="254">
        <v>3819.18</v>
      </c>
      <c r="I297" s="254">
        <v>5183.17</v>
      </c>
      <c r="J297" s="254">
        <v>109.11942857142859</v>
      </c>
      <c r="K297" s="255">
        <v>7.3995771670190287</v>
      </c>
      <c r="L297" s="254">
        <v>8.0743763213530677</v>
      </c>
    </row>
    <row r="298" spans="1:12" ht="12.75">
      <c r="A298" s="252" t="s">
        <v>14</v>
      </c>
      <c r="B298" s="253">
        <v>0</v>
      </c>
      <c r="C298" s="253">
        <v>0</v>
      </c>
      <c r="D298" s="253">
        <v>0</v>
      </c>
      <c r="E298" s="253">
        <v>0</v>
      </c>
      <c r="F298" s="253">
        <v>0</v>
      </c>
      <c r="G298" s="253">
        <v>0</v>
      </c>
      <c r="H298" s="254">
        <v>0</v>
      </c>
      <c r="I298" s="254">
        <v>-315</v>
      </c>
      <c r="J298" s="254">
        <v>0</v>
      </c>
      <c r="K298" s="255">
        <v>0</v>
      </c>
      <c r="L298" s="254">
        <v>0</v>
      </c>
    </row>
    <row r="299" spans="1:12" ht="12.75">
      <c r="A299" s="252" t="s">
        <v>15</v>
      </c>
      <c r="B299" s="253">
        <v>30</v>
      </c>
      <c r="C299" s="253">
        <v>4</v>
      </c>
      <c r="D299" s="253">
        <v>0</v>
      </c>
      <c r="E299" s="253">
        <v>30</v>
      </c>
      <c r="F299" s="253">
        <v>0</v>
      </c>
      <c r="G299" s="253">
        <v>34</v>
      </c>
      <c r="H299" s="254">
        <v>0</v>
      </c>
      <c r="I299" s="254">
        <v>280.68</v>
      </c>
      <c r="J299" s="254">
        <v>0</v>
      </c>
      <c r="K299" s="255">
        <v>7.1881606765327692</v>
      </c>
      <c r="L299" s="254">
        <v>0</v>
      </c>
    </row>
    <row r="300" spans="1:12" ht="12.75">
      <c r="A300" s="252" t="s">
        <v>16</v>
      </c>
      <c r="B300" s="253">
        <v>6</v>
      </c>
      <c r="C300" s="253">
        <v>2</v>
      </c>
      <c r="D300" s="253">
        <v>0</v>
      </c>
      <c r="E300" s="253">
        <v>6</v>
      </c>
      <c r="F300" s="253">
        <v>0</v>
      </c>
      <c r="G300" s="253">
        <v>8</v>
      </c>
      <c r="H300" s="254">
        <v>1925</v>
      </c>
      <c r="I300" s="254">
        <v>1525.64</v>
      </c>
      <c r="J300" s="254">
        <v>240.625</v>
      </c>
      <c r="K300" s="255">
        <v>1.6913319238900635</v>
      </c>
      <c r="L300" s="254">
        <v>4.0697674418604661</v>
      </c>
    </row>
    <row r="301" spans="1:12" ht="12.75">
      <c r="A301" s="252" t="s">
        <v>17</v>
      </c>
      <c r="B301" s="253">
        <v>92</v>
      </c>
      <c r="C301" s="253">
        <v>13</v>
      </c>
      <c r="D301" s="253">
        <v>8</v>
      </c>
      <c r="E301" s="253">
        <v>84</v>
      </c>
      <c r="F301" s="253">
        <v>0</v>
      </c>
      <c r="G301" s="253">
        <v>97</v>
      </c>
      <c r="H301" s="254">
        <v>0</v>
      </c>
      <c r="I301" s="254">
        <v>0</v>
      </c>
      <c r="J301" s="254">
        <v>0</v>
      </c>
      <c r="K301" s="255">
        <v>20.507399577167021</v>
      </c>
      <c r="L301" s="254">
        <v>0</v>
      </c>
    </row>
    <row r="302" spans="1:12" ht="12.75">
      <c r="A302" s="252" t="s">
        <v>18</v>
      </c>
      <c r="B302" s="253">
        <v>4</v>
      </c>
      <c r="C302" s="253">
        <v>3</v>
      </c>
      <c r="D302" s="253">
        <v>0</v>
      </c>
      <c r="E302" s="253">
        <v>4</v>
      </c>
      <c r="F302" s="253">
        <v>0</v>
      </c>
      <c r="G302" s="253">
        <v>7</v>
      </c>
      <c r="H302" s="254">
        <v>725</v>
      </c>
      <c r="I302" s="254">
        <v>1140</v>
      </c>
      <c r="J302" s="254">
        <v>103.57142857142857</v>
      </c>
      <c r="K302" s="255">
        <v>1.4799154334038056</v>
      </c>
      <c r="L302" s="254">
        <v>1.5327695560253702</v>
      </c>
    </row>
    <row r="303" spans="1:12" ht="12.75">
      <c r="A303" s="252" t="s">
        <v>19</v>
      </c>
      <c r="B303" s="253">
        <v>159</v>
      </c>
      <c r="C303" s="253">
        <v>30</v>
      </c>
      <c r="D303" s="253">
        <v>8</v>
      </c>
      <c r="E303" s="253">
        <v>151</v>
      </c>
      <c r="F303" s="253">
        <v>0</v>
      </c>
      <c r="G303" s="253">
        <v>181</v>
      </c>
      <c r="H303" s="254">
        <v>6469.18</v>
      </c>
      <c r="I303" s="254">
        <v>7814.49</v>
      </c>
      <c r="J303" s="254">
        <v>35.74132596685083</v>
      </c>
      <c r="K303" s="255">
        <v>38.266384778012686</v>
      </c>
      <c r="L303" s="254">
        <v>13.676913319238897</v>
      </c>
    </row>
    <row r="304" spans="1:12" ht="12.75">
      <c r="A304" s="252" t="s">
        <v>57</v>
      </c>
      <c r="B304" s="252" t="s">
        <v>2</v>
      </c>
      <c r="C304" s="252" t="s">
        <v>3</v>
      </c>
      <c r="D304" s="252" t="s">
        <v>4</v>
      </c>
      <c r="E304" s="252" t="s">
        <v>5</v>
      </c>
      <c r="F304" s="252" t="s">
        <v>6</v>
      </c>
      <c r="G304" s="252" t="s">
        <v>7</v>
      </c>
      <c r="H304" s="252" t="s">
        <v>8</v>
      </c>
      <c r="I304" s="252" t="s">
        <v>9</v>
      </c>
      <c r="J304" s="252" t="s">
        <v>10</v>
      </c>
      <c r="K304" s="252" t="s">
        <v>11</v>
      </c>
      <c r="L304" s="252" t="s">
        <v>12</v>
      </c>
    </row>
    <row r="305" spans="1:12" ht="12.75">
      <c r="A305" s="252" t="s">
        <v>13</v>
      </c>
      <c r="B305" s="253">
        <v>24</v>
      </c>
      <c r="C305" s="253">
        <v>5</v>
      </c>
      <c r="D305" s="253">
        <v>0</v>
      </c>
      <c r="E305" s="253">
        <v>24</v>
      </c>
      <c r="F305" s="253">
        <v>0</v>
      </c>
      <c r="G305" s="253">
        <v>29</v>
      </c>
      <c r="H305" s="254">
        <v>2479.1799999999998</v>
      </c>
      <c r="I305" s="254">
        <v>3047.78</v>
      </c>
      <c r="J305" s="254">
        <v>85.488965517241382</v>
      </c>
      <c r="K305" s="255">
        <v>6.1310782241014792</v>
      </c>
      <c r="L305" s="254">
        <v>5.2413953488372087</v>
      </c>
    </row>
    <row r="306" spans="1:12" ht="12.75">
      <c r="A306" s="252" t="s">
        <v>15</v>
      </c>
      <c r="B306" s="253">
        <v>30</v>
      </c>
      <c r="C306" s="253">
        <v>6</v>
      </c>
      <c r="D306" s="253">
        <v>0</v>
      </c>
      <c r="E306" s="253">
        <v>30</v>
      </c>
      <c r="F306" s="253">
        <v>0</v>
      </c>
      <c r="G306" s="253">
        <v>36</v>
      </c>
      <c r="H306" s="254">
        <v>0</v>
      </c>
      <c r="I306" s="254">
        <v>369</v>
      </c>
      <c r="J306" s="254">
        <v>0</v>
      </c>
      <c r="K306" s="255">
        <v>7.6109936575052846</v>
      </c>
      <c r="L306" s="254">
        <v>0</v>
      </c>
    </row>
    <row r="307" spans="1:12" ht="12.75">
      <c r="A307" s="252" t="s">
        <v>16</v>
      </c>
      <c r="B307" s="253">
        <v>5</v>
      </c>
      <c r="C307" s="253">
        <v>5</v>
      </c>
      <c r="D307" s="253">
        <v>0</v>
      </c>
      <c r="E307" s="253">
        <v>5</v>
      </c>
      <c r="F307" s="253">
        <v>0</v>
      </c>
      <c r="G307" s="253">
        <v>10</v>
      </c>
      <c r="H307" s="254">
        <v>1626.49</v>
      </c>
      <c r="I307" s="254">
        <v>1739.04</v>
      </c>
      <c r="J307" s="254">
        <v>162.649</v>
      </c>
      <c r="K307" s="255">
        <v>2.1141649048625792</v>
      </c>
      <c r="L307" s="254">
        <v>3.4386680761099369</v>
      </c>
    </row>
    <row r="308" spans="1:12" ht="12.75">
      <c r="A308" s="252" t="s">
        <v>17</v>
      </c>
      <c r="B308" s="253">
        <v>97</v>
      </c>
      <c r="C308" s="253">
        <v>6</v>
      </c>
      <c r="D308" s="253">
        <v>8</v>
      </c>
      <c r="E308" s="253">
        <v>89</v>
      </c>
      <c r="F308" s="253">
        <v>0</v>
      </c>
      <c r="G308" s="253">
        <v>95</v>
      </c>
      <c r="H308" s="254">
        <v>0</v>
      </c>
      <c r="I308" s="254">
        <v>0</v>
      </c>
      <c r="J308" s="254">
        <v>0</v>
      </c>
      <c r="K308" s="255">
        <v>20.084566596194502</v>
      </c>
      <c r="L308" s="254">
        <v>0</v>
      </c>
    </row>
    <row r="309" spans="1:12" ht="12.75">
      <c r="A309" s="252" t="s">
        <v>18</v>
      </c>
      <c r="B309" s="253">
        <v>9</v>
      </c>
      <c r="C309" s="253">
        <v>1</v>
      </c>
      <c r="D309" s="253">
        <v>0</v>
      </c>
      <c r="E309" s="253">
        <v>9</v>
      </c>
      <c r="F309" s="253">
        <v>0</v>
      </c>
      <c r="G309" s="253">
        <v>10</v>
      </c>
      <c r="H309" s="254">
        <v>390</v>
      </c>
      <c r="I309" s="254">
        <v>537.91999999999996</v>
      </c>
      <c r="J309" s="254">
        <v>39</v>
      </c>
      <c r="K309" s="255">
        <v>2.1141649048625792</v>
      </c>
      <c r="L309" s="254">
        <v>0.82452431289640582</v>
      </c>
    </row>
    <row r="310" spans="1:12" ht="12.75">
      <c r="A310" s="252" t="s">
        <v>19</v>
      </c>
      <c r="B310" s="253">
        <v>165</v>
      </c>
      <c r="C310" s="253">
        <v>23</v>
      </c>
      <c r="D310" s="253">
        <v>8</v>
      </c>
      <c r="E310" s="253">
        <v>157</v>
      </c>
      <c r="F310" s="253">
        <v>0</v>
      </c>
      <c r="G310" s="253">
        <v>180</v>
      </c>
      <c r="H310" s="254">
        <v>4495.67</v>
      </c>
      <c r="I310" s="254">
        <v>5693.74</v>
      </c>
      <c r="J310" s="254">
        <v>24.975944444444444</v>
      </c>
      <c r="K310" s="255">
        <v>38.054968287526428</v>
      </c>
      <c r="L310" s="254">
        <v>9.5045877378435506</v>
      </c>
    </row>
    <row r="311" spans="1:12" ht="12.75">
      <c r="A311" s="252" t="s">
        <v>58</v>
      </c>
      <c r="B311" s="252" t="s">
        <v>2</v>
      </c>
      <c r="C311" s="252" t="s">
        <v>3</v>
      </c>
      <c r="D311" s="252" t="s">
        <v>4</v>
      </c>
      <c r="E311" s="252" t="s">
        <v>5</v>
      </c>
      <c r="F311" s="252" t="s">
        <v>6</v>
      </c>
      <c r="G311" s="252" t="s">
        <v>7</v>
      </c>
      <c r="H311" s="252" t="s">
        <v>8</v>
      </c>
      <c r="I311" s="252" t="s">
        <v>9</v>
      </c>
      <c r="J311" s="252" t="s">
        <v>10</v>
      </c>
      <c r="K311" s="252" t="s">
        <v>11</v>
      </c>
      <c r="L311" s="252" t="s">
        <v>12</v>
      </c>
    </row>
    <row r="312" spans="1:12" ht="12.75">
      <c r="A312" s="252" t="s">
        <v>13</v>
      </c>
      <c r="B312" s="253">
        <v>27</v>
      </c>
      <c r="C312" s="253">
        <v>11</v>
      </c>
      <c r="D312" s="253">
        <v>0</v>
      </c>
      <c r="E312" s="253">
        <v>27</v>
      </c>
      <c r="F312" s="253">
        <v>0</v>
      </c>
      <c r="G312" s="253">
        <v>38</v>
      </c>
      <c r="H312" s="254">
        <v>4557.51</v>
      </c>
      <c r="I312" s="254">
        <v>5939.02</v>
      </c>
      <c r="J312" s="254">
        <v>119.93447368421053</v>
      </c>
      <c r="K312" s="255">
        <v>8.0338266384778017</v>
      </c>
      <c r="L312" s="254">
        <v>9.6353276955602567</v>
      </c>
    </row>
    <row r="313" spans="1:12" ht="12.75">
      <c r="A313" s="252" t="s">
        <v>15</v>
      </c>
      <c r="B313" s="253">
        <v>31</v>
      </c>
      <c r="C313" s="253">
        <v>10</v>
      </c>
      <c r="D313" s="253">
        <v>0</v>
      </c>
      <c r="E313" s="253">
        <v>31</v>
      </c>
      <c r="F313" s="253">
        <v>0</v>
      </c>
      <c r="G313" s="253">
        <v>41</v>
      </c>
      <c r="H313" s="254">
        <v>0</v>
      </c>
      <c r="I313" s="254">
        <v>740</v>
      </c>
      <c r="J313" s="254">
        <v>0</v>
      </c>
      <c r="K313" s="255">
        <v>8.6680761099365746</v>
      </c>
      <c r="L313" s="254">
        <v>0</v>
      </c>
    </row>
    <row r="314" spans="1:12" ht="12.75">
      <c r="A314" s="252" t="s">
        <v>16</v>
      </c>
      <c r="B314" s="253">
        <v>7</v>
      </c>
      <c r="C314" s="253">
        <v>6</v>
      </c>
      <c r="D314" s="253">
        <v>0</v>
      </c>
      <c r="E314" s="253">
        <v>7</v>
      </c>
      <c r="F314" s="253">
        <v>0</v>
      </c>
      <c r="G314" s="253">
        <v>13</v>
      </c>
      <c r="H314" s="254">
        <v>2771.41</v>
      </c>
      <c r="I314" s="254">
        <v>3081.28</v>
      </c>
      <c r="J314" s="254">
        <v>213.18538461538461</v>
      </c>
      <c r="K314" s="255">
        <v>2.7484143763213531</v>
      </c>
      <c r="L314" s="254">
        <v>5.859217758985201</v>
      </c>
    </row>
    <row r="315" spans="1:12" ht="12.75">
      <c r="A315" s="252" t="s">
        <v>17</v>
      </c>
      <c r="B315" s="253">
        <v>94</v>
      </c>
      <c r="C315" s="253">
        <v>10</v>
      </c>
      <c r="D315" s="253">
        <v>16</v>
      </c>
      <c r="E315" s="253">
        <v>78</v>
      </c>
      <c r="F315" s="253">
        <v>0</v>
      </c>
      <c r="G315" s="253">
        <v>88</v>
      </c>
      <c r="H315" s="254">
        <v>0</v>
      </c>
      <c r="I315" s="254">
        <v>0</v>
      </c>
      <c r="J315" s="254">
        <v>0</v>
      </c>
      <c r="K315" s="255">
        <v>18.604651162790699</v>
      </c>
      <c r="L315" s="254">
        <v>0</v>
      </c>
    </row>
    <row r="316" spans="1:12" ht="12.75">
      <c r="A316" s="252" t="s">
        <v>18</v>
      </c>
      <c r="B316" s="253">
        <v>5</v>
      </c>
      <c r="C316" s="253">
        <v>1</v>
      </c>
      <c r="D316" s="253">
        <v>0</v>
      </c>
      <c r="E316" s="253">
        <v>5</v>
      </c>
      <c r="F316" s="253">
        <v>0</v>
      </c>
      <c r="G316" s="253">
        <v>6</v>
      </c>
      <c r="H316" s="254">
        <v>170</v>
      </c>
      <c r="I316" s="254">
        <v>539.13</v>
      </c>
      <c r="J316" s="254">
        <v>28.333333333333336</v>
      </c>
      <c r="K316" s="255">
        <v>1.2684989429175475</v>
      </c>
      <c r="L316" s="254">
        <v>0.35940803382663844</v>
      </c>
    </row>
    <row r="317" spans="1:12" ht="12.75">
      <c r="A317" s="252" t="s">
        <v>19</v>
      </c>
      <c r="B317" s="253">
        <v>164</v>
      </c>
      <c r="C317" s="253">
        <v>38</v>
      </c>
      <c r="D317" s="253">
        <v>16</v>
      </c>
      <c r="E317" s="253">
        <v>148</v>
      </c>
      <c r="F317" s="253">
        <v>0</v>
      </c>
      <c r="G317" s="253">
        <v>186</v>
      </c>
      <c r="H317" s="254">
        <v>7498.92</v>
      </c>
      <c r="I317" s="254">
        <v>10299.43</v>
      </c>
      <c r="J317" s="254">
        <v>40.316774193548383</v>
      </c>
      <c r="K317" s="255">
        <v>39.323467230443974</v>
      </c>
      <c r="L317" s="254">
        <v>15.853953488372092</v>
      </c>
    </row>
    <row r="318" spans="1:12" ht="12.75">
      <c r="A318" s="252" t="s">
        <v>59</v>
      </c>
      <c r="B318" s="252" t="s">
        <v>2</v>
      </c>
      <c r="C318" s="252" t="s">
        <v>3</v>
      </c>
      <c r="D318" s="252" t="s">
        <v>4</v>
      </c>
      <c r="E318" s="252" t="s">
        <v>5</v>
      </c>
      <c r="F318" s="252" t="s">
        <v>6</v>
      </c>
      <c r="G318" s="252" t="s">
        <v>7</v>
      </c>
      <c r="H318" s="252" t="s">
        <v>8</v>
      </c>
      <c r="I318" s="252" t="s">
        <v>9</v>
      </c>
      <c r="J318" s="252" t="s">
        <v>10</v>
      </c>
      <c r="K318" s="252" t="s">
        <v>11</v>
      </c>
      <c r="L318" s="252" t="s">
        <v>12</v>
      </c>
    </row>
    <row r="319" spans="1:12" ht="12.75">
      <c r="A319" s="252" t="s">
        <v>13</v>
      </c>
      <c r="B319" s="253">
        <v>32</v>
      </c>
      <c r="C319" s="253">
        <v>27</v>
      </c>
      <c r="D319" s="253">
        <v>0</v>
      </c>
      <c r="E319" s="253">
        <v>32</v>
      </c>
      <c r="F319" s="253">
        <v>0</v>
      </c>
      <c r="G319" s="253">
        <v>59</v>
      </c>
      <c r="H319" s="254">
        <v>8225.51</v>
      </c>
      <c r="I319" s="254">
        <v>11838.35</v>
      </c>
      <c r="J319" s="254">
        <v>139.41542372881358</v>
      </c>
      <c r="K319" s="255">
        <v>12.47357293868922</v>
      </c>
      <c r="L319" s="254">
        <v>17.390084566596201</v>
      </c>
    </row>
    <row r="320" spans="1:12" ht="12.75">
      <c r="A320" s="252" t="s">
        <v>15</v>
      </c>
      <c r="B320" s="253">
        <v>37</v>
      </c>
      <c r="C320" s="253">
        <v>12</v>
      </c>
      <c r="D320" s="253">
        <v>0</v>
      </c>
      <c r="E320" s="253">
        <v>37</v>
      </c>
      <c r="F320" s="253">
        <v>0</v>
      </c>
      <c r="G320" s="253">
        <v>49</v>
      </c>
      <c r="H320" s="254">
        <v>0</v>
      </c>
      <c r="I320" s="254">
        <v>1151.54</v>
      </c>
      <c r="J320" s="254">
        <v>0</v>
      </c>
      <c r="K320" s="255">
        <v>10.359408033826638</v>
      </c>
      <c r="L320" s="254">
        <v>0</v>
      </c>
    </row>
    <row r="321" spans="1:12" ht="12.75">
      <c r="A321" s="252" t="s">
        <v>16</v>
      </c>
      <c r="B321" s="253">
        <v>9</v>
      </c>
      <c r="C321" s="253">
        <v>18</v>
      </c>
      <c r="D321" s="253">
        <v>0</v>
      </c>
      <c r="E321" s="253">
        <v>9</v>
      </c>
      <c r="F321" s="253">
        <v>0</v>
      </c>
      <c r="G321" s="253">
        <v>27</v>
      </c>
      <c r="H321" s="254">
        <v>6624.85</v>
      </c>
      <c r="I321" s="254">
        <v>7820.23</v>
      </c>
      <c r="J321" s="254">
        <v>245.36481481481482</v>
      </c>
      <c r="K321" s="255">
        <v>5.7082452431289639</v>
      </c>
      <c r="L321" s="254">
        <v>14.006025369978861</v>
      </c>
    </row>
    <row r="322" spans="1:12" ht="12.75">
      <c r="A322" s="252" t="s">
        <v>17</v>
      </c>
      <c r="B322" s="253">
        <v>87</v>
      </c>
      <c r="C322" s="253">
        <v>4</v>
      </c>
      <c r="D322" s="253">
        <v>33</v>
      </c>
      <c r="E322" s="253">
        <v>54</v>
      </c>
      <c r="F322" s="253">
        <v>0</v>
      </c>
      <c r="G322" s="253">
        <v>58</v>
      </c>
      <c r="H322" s="254">
        <v>2020</v>
      </c>
      <c r="I322" s="254">
        <v>0</v>
      </c>
      <c r="J322" s="254">
        <v>34.827586206896555</v>
      </c>
      <c r="K322" s="255">
        <v>12.262156448202958</v>
      </c>
      <c r="L322" s="254">
        <v>4.2706131078224097</v>
      </c>
    </row>
    <row r="323" spans="1:12" ht="12.75">
      <c r="A323" s="252" t="s">
        <v>18</v>
      </c>
      <c r="B323" s="253">
        <v>1</v>
      </c>
      <c r="C323" s="253">
        <v>0</v>
      </c>
      <c r="D323" s="253">
        <v>0</v>
      </c>
      <c r="E323" s="253">
        <v>1</v>
      </c>
      <c r="F323" s="253">
        <v>0</v>
      </c>
      <c r="G323" s="253">
        <v>1</v>
      </c>
      <c r="H323" s="254">
        <v>0</v>
      </c>
      <c r="I323" s="254">
        <v>179.56</v>
      </c>
      <c r="J323" s="254">
        <v>0</v>
      </c>
      <c r="K323" s="255">
        <v>0.21141649048625794</v>
      </c>
      <c r="L323" s="254">
        <v>0</v>
      </c>
    </row>
    <row r="324" spans="1:12" ht="12.75">
      <c r="A324" s="252" t="s">
        <v>19</v>
      </c>
      <c r="B324" s="253">
        <v>166</v>
      </c>
      <c r="C324" s="253">
        <v>61</v>
      </c>
      <c r="D324" s="253">
        <v>33</v>
      </c>
      <c r="E324" s="253">
        <v>133</v>
      </c>
      <c r="F324" s="253">
        <v>0</v>
      </c>
      <c r="G324" s="253">
        <v>194</v>
      </c>
      <c r="H324" s="254">
        <v>16870.36</v>
      </c>
      <c r="I324" s="254">
        <v>20989.68</v>
      </c>
      <c r="J324" s="254">
        <v>86.960618556701036</v>
      </c>
      <c r="K324" s="255">
        <v>41.014799154334042</v>
      </c>
      <c r="L324" s="254">
        <v>35.666723044397465</v>
      </c>
    </row>
    <row r="325" spans="1:12" ht="12.75">
      <c r="A325" s="252" t="s">
        <v>60</v>
      </c>
      <c r="B325" s="252" t="s">
        <v>2</v>
      </c>
      <c r="C325" s="252" t="s">
        <v>3</v>
      </c>
      <c r="D325" s="252" t="s">
        <v>4</v>
      </c>
      <c r="E325" s="252" t="s">
        <v>5</v>
      </c>
      <c r="F325" s="252" t="s">
        <v>6</v>
      </c>
      <c r="G325" s="252" t="s">
        <v>7</v>
      </c>
      <c r="H325" s="252" t="s">
        <v>8</v>
      </c>
      <c r="I325" s="252" t="s">
        <v>9</v>
      </c>
      <c r="J325" s="252" t="s">
        <v>10</v>
      </c>
      <c r="K325" s="252" t="s">
        <v>11</v>
      </c>
      <c r="L325" s="252" t="s">
        <v>12</v>
      </c>
    </row>
    <row r="326" spans="1:12" ht="12.75">
      <c r="A326" s="252" t="s">
        <v>13</v>
      </c>
      <c r="B326" s="253">
        <v>41</v>
      </c>
      <c r="C326" s="253">
        <v>13</v>
      </c>
      <c r="D326" s="253">
        <v>0</v>
      </c>
      <c r="E326" s="253">
        <v>41</v>
      </c>
      <c r="F326" s="253">
        <v>0</v>
      </c>
      <c r="G326" s="253">
        <v>54</v>
      </c>
      <c r="H326" s="254">
        <v>9185.91</v>
      </c>
      <c r="I326" s="254">
        <v>12075.45</v>
      </c>
      <c r="J326" s="254">
        <v>170.10944444444445</v>
      </c>
      <c r="K326" s="255">
        <v>11.416490486257928</v>
      </c>
      <c r="L326" s="254">
        <v>19.420528541226215</v>
      </c>
    </row>
    <row r="327" spans="1:12" ht="12.75">
      <c r="A327" s="252" t="s">
        <v>15</v>
      </c>
      <c r="B327" s="253">
        <v>45</v>
      </c>
      <c r="C327" s="253">
        <v>3</v>
      </c>
      <c r="D327" s="253">
        <v>0</v>
      </c>
      <c r="E327" s="253">
        <v>45</v>
      </c>
      <c r="F327" s="253">
        <v>0</v>
      </c>
      <c r="G327" s="253">
        <v>48</v>
      </c>
      <c r="H327" s="254">
        <v>0</v>
      </c>
      <c r="I327" s="254">
        <v>748.75</v>
      </c>
      <c r="J327" s="254">
        <v>0</v>
      </c>
      <c r="K327" s="255">
        <v>10.14799154334038</v>
      </c>
      <c r="L327" s="254">
        <v>0</v>
      </c>
    </row>
    <row r="328" spans="1:12" ht="12.75">
      <c r="A328" s="252" t="s">
        <v>16</v>
      </c>
      <c r="B328" s="253">
        <v>23</v>
      </c>
      <c r="C328" s="253">
        <v>2</v>
      </c>
      <c r="D328" s="253">
        <v>0</v>
      </c>
      <c r="E328" s="253">
        <v>23</v>
      </c>
      <c r="F328" s="253">
        <v>0</v>
      </c>
      <c r="G328" s="253">
        <v>25</v>
      </c>
      <c r="H328" s="254">
        <v>6722.81</v>
      </c>
      <c r="I328" s="254">
        <v>8056.84</v>
      </c>
      <c r="J328" s="254">
        <v>268.91239999999999</v>
      </c>
      <c r="K328" s="255">
        <v>5.2854122621564485</v>
      </c>
      <c r="L328" s="254">
        <v>14.2131289640592</v>
      </c>
    </row>
    <row r="329" spans="1:12" ht="12.75">
      <c r="A329" s="252" t="s">
        <v>17</v>
      </c>
      <c r="B329" s="253">
        <v>58</v>
      </c>
      <c r="C329" s="253">
        <v>7</v>
      </c>
      <c r="D329" s="253">
        <v>9</v>
      </c>
      <c r="E329" s="253">
        <v>49</v>
      </c>
      <c r="F329" s="253">
        <v>0</v>
      </c>
      <c r="G329" s="253">
        <v>56</v>
      </c>
      <c r="H329" s="254">
        <v>0</v>
      </c>
      <c r="I329" s="254">
        <v>0</v>
      </c>
      <c r="J329" s="254">
        <v>0</v>
      </c>
      <c r="K329" s="255">
        <v>11.839323467230445</v>
      </c>
      <c r="L329" s="254">
        <v>0</v>
      </c>
    </row>
    <row r="330" spans="1:12" ht="12.75">
      <c r="A330" s="252" t="s">
        <v>18</v>
      </c>
      <c r="B330" s="253">
        <v>8</v>
      </c>
      <c r="C330" s="253">
        <v>1</v>
      </c>
      <c r="D330" s="253">
        <v>0</v>
      </c>
      <c r="E330" s="253">
        <v>8</v>
      </c>
      <c r="F330" s="253">
        <v>0</v>
      </c>
      <c r="G330" s="253">
        <v>9</v>
      </c>
      <c r="H330" s="254">
        <v>170</v>
      </c>
      <c r="I330" s="254">
        <v>306.76</v>
      </c>
      <c r="J330" s="254">
        <v>18.888888888888889</v>
      </c>
      <c r="K330" s="255">
        <v>1.9027484143763211</v>
      </c>
      <c r="L330" s="254">
        <v>0.35940803382663844</v>
      </c>
    </row>
    <row r="331" spans="1:12" ht="12.75">
      <c r="A331" s="252" t="s">
        <v>19</v>
      </c>
      <c r="B331" s="253">
        <v>175</v>
      </c>
      <c r="C331" s="253">
        <v>26</v>
      </c>
      <c r="D331" s="253">
        <v>9</v>
      </c>
      <c r="E331" s="253">
        <v>166</v>
      </c>
      <c r="F331" s="253">
        <v>0</v>
      </c>
      <c r="G331" s="253">
        <v>192</v>
      </c>
      <c r="H331" s="254">
        <v>16078.72</v>
      </c>
      <c r="I331" s="254">
        <v>21187.8</v>
      </c>
      <c r="J331" s="254">
        <v>83.743333333333339</v>
      </c>
      <c r="K331" s="255">
        <v>40.59196617336152</v>
      </c>
      <c r="L331" s="254">
        <v>33.993065539112052</v>
      </c>
    </row>
    <row r="332" spans="1:12" ht="12.75">
      <c r="A332" s="252" t="s">
        <v>61</v>
      </c>
      <c r="B332" s="252" t="s">
        <v>2</v>
      </c>
      <c r="C332" s="252" t="s">
        <v>3</v>
      </c>
      <c r="D332" s="252" t="s">
        <v>4</v>
      </c>
      <c r="E332" s="252" t="s">
        <v>5</v>
      </c>
      <c r="F332" s="252" t="s">
        <v>6</v>
      </c>
      <c r="G332" s="252" t="s">
        <v>7</v>
      </c>
      <c r="H332" s="252" t="s">
        <v>8</v>
      </c>
      <c r="I332" s="252" t="s">
        <v>9</v>
      </c>
      <c r="J332" s="252" t="s">
        <v>10</v>
      </c>
      <c r="K332" s="252" t="s">
        <v>11</v>
      </c>
      <c r="L332" s="252" t="s">
        <v>12</v>
      </c>
    </row>
    <row r="333" spans="1:12" ht="12.75">
      <c r="A333" s="252" t="s">
        <v>13</v>
      </c>
      <c r="B333" s="253">
        <v>29</v>
      </c>
      <c r="C333" s="253">
        <v>13</v>
      </c>
      <c r="D333" s="253">
        <v>0</v>
      </c>
      <c r="E333" s="253">
        <v>29</v>
      </c>
      <c r="F333" s="253">
        <v>0</v>
      </c>
      <c r="G333" s="253">
        <v>42</v>
      </c>
      <c r="H333" s="254">
        <v>5031.95</v>
      </c>
      <c r="I333" s="254">
        <v>6008.92</v>
      </c>
      <c r="J333" s="254">
        <v>119.80833333333334</v>
      </c>
      <c r="K333" s="255">
        <v>8.8794926004228323</v>
      </c>
      <c r="L333" s="254">
        <v>10.638372093023257</v>
      </c>
    </row>
    <row r="334" spans="1:12" ht="12.75">
      <c r="A334" s="252" t="s">
        <v>15</v>
      </c>
      <c r="B334" s="253">
        <v>38</v>
      </c>
      <c r="C334" s="253">
        <v>2</v>
      </c>
      <c r="D334" s="253">
        <v>0</v>
      </c>
      <c r="E334" s="253">
        <v>38</v>
      </c>
      <c r="F334" s="253">
        <v>0</v>
      </c>
      <c r="G334" s="253">
        <v>40</v>
      </c>
      <c r="H334" s="254">
        <v>0</v>
      </c>
      <c r="I334" s="254">
        <v>69.8</v>
      </c>
      <c r="J334" s="254">
        <v>0</v>
      </c>
      <c r="K334" s="255">
        <v>8.456659619450317</v>
      </c>
      <c r="L334" s="254">
        <v>0</v>
      </c>
    </row>
    <row r="335" spans="1:12" ht="12.75">
      <c r="A335" s="252" t="s">
        <v>16</v>
      </c>
      <c r="B335" s="253">
        <v>12</v>
      </c>
      <c r="C335" s="253">
        <v>5</v>
      </c>
      <c r="D335" s="253">
        <v>0</v>
      </c>
      <c r="E335" s="253">
        <v>12</v>
      </c>
      <c r="F335" s="253">
        <v>0</v>
      </c>
      <c r="G335" s="253">
        <v>17</v>
      </c>
      <c r="H335" s="254">
        <v>5546</v>
      </c>
      <c r="I335" s="254">
        <v>6546.94</v>
      </c>
      <c r="J335" s="254">
        <v>326.23529411764707</v>
      </c>
      <c r="K335" s="255">
        <v>3.5940803382663846</v>
      </c>
      <c r="L335" s="254">
        <v>11.725158562367865</v>
      </c>
    </row>
    <row r="336" spans="1:12" ht="12.75">
      <c r="A336" s="252" t="s">
        <v>17</v>
      </c>
      <c r="B336" s="253">
        <v>56</v>
      </c>
      <c r="C336" s="253">
        <v>6</v>
      </c>
      <c r="D336" s="253">
        <v>9</v>
      </c>
      <c r="E336" s="253">
        <v>47</v>
      </c>
      <c r="F336" s="253">
        <v>0</v>
      </c>
      <c r="G336" s="253">
        <v>53</v>
      </c>
      <c r="H336" s="254">
        <v>0</v>
      </c>
      <c r="I336" s="254">
        <v>0</v>
      </c>
      <c r="J336" s="254">
        <v>0</v>
      </c>
      <c r="K336" s="255">
        <v>11.20507399577167</v>
      </c>
      <c r="L336" s="254">
        <v>0</v>
      </c>
    </row>
    <row r="337" spans="1:12" ht="12.75">
      <c r="A337" s="252" t="s">
        <v>18</v>
      </c>
      <c r="B337" s="253">
        <v>4</v>
      </c>
      <c r="C337" s="253">
        <v>3</v>
      </c>
      <c r="D337" s="253">
        <v>0</v>
      </c>
      <c r="E337" s="253">
        <v>4</v>
      </c>
      <c r="F337" s="253">
        <v>0</v>
      </c>
      <c r="G337" s="253">
        <v>7</v>
      </c>
      <c r="H337" s="254">
        <v>665</v>
      </c>
      <c r="I337" s="254">
        <v>973.84</v>
      </c>
      <c r="J337" s="254">
        <v>95</v>
      </c>
      <c r="K337" s="255">
        <v>1.4799154334038056</v>
      </c>
      <c r="L337" s="254">
        <v>1.4059196617336154</v>
      </c>
    </row>
    <row r="338" spans="1:12" ht="12.75">
      <c r="A338" s="252" t="s">
        <v>19</v>
      </c>
      <c r="B338" s="253">
        <v>139</v>
      </c>
      <c r="C338" s="253">
        <v>29</v>
      </c>
      <c r="D338" s="253">
        <v>9</v>
      </c>
      <c r="E338" s="253">
        <v>130</v>
      </c>
      <c r="F338" s="253">
        <v>0</v>
      </c>
      <c r="G338" s="253">
        <v>159</v>
      </c>
      <c r="H338" s="254">
        <v>11242.95</v>
      </c>
      <c r="I338" s="254">
        <v>13599.5</v>
      </c>
      <c r="J338" s="254">
        <v>70.710377358490575</v>
      </c>
      <c r="K338" s="255">
        <v>33.61522198731501</v>
      </c>
      <c r="L338" s="254">
        <v>23.769450317124736</v>
      </c>
    </row>
    <row r="339" spans="1:12" ht="12.75">
      <c r="A339" s="252" t="s">
        <v>62</v>
      </c>
      <c r="B339" s="252" t="s">
        <v>2</v>
      </c>
      <c r="C339" s="252" t="s">
        <v>3</v>
      </c>
      <c r="D339" s="252" t="s">
        <v>4</v>
      </c>
      <c r="E339" s="252" t="s">
        <v>5</v>
      </c>
      <c r="F339" s="252" t="s">
        <v>6</v>
      </c>
      <c r="G339" s="252" t="s">
        <v>7</v>
      </c>
      <c r="H339" s="252" t="s">
        <v>8</v>
      </c>
      <c r="I339" s="252" t="s">
        <v>9</v>
      </c>
      <c r="J339" s="252" t="s">
        <v>10</v>
      </c>
      <c r="K339" s="252" t="s">
        <v>11</v>
      </c>
      <c r="L339" s="252" t="s">
        <v>12</v>
      </c>
    </row>
    <row r="340" spans="1:12" ht="12.75">
      <c r="A340" s="252" t="s">
        <v>13</v>
      </c>
      <c r="B340" s="253">
        <v>28</v>
      </c>
      <c r="C340" s="253">
        <v>12</v>
      </c>
      <c r="D340" s="253">
        <v>0</v>
      </c>
      <c r="E340" s="253">
        <v>28</v>
      </c>
      <c r="F340" s="253">
        <v>0</v>
      </c>
      <c r="G340" s="253">
        <v>40</v>
      </c>
      <c r="H340" s="254">
        <v>5344.95</v>
      </c>
      <c r="I340" s="254">
        <v>7639.39</v>
      </c>
      <c r="J340" s="254">
        <v>133.62375</v>
      </c>
      <c r="K340" s="255">
        <v>8.456659619450317</v>
      </c>
      <c r="L340" s="254">
        <v>11.300105708245244</v>
      </c>
    </row>
    <row r="341" spans="1:12" ht="12.75">
      <c r="A341" s="252" t="s">
        <v>14</v>
      </c>
      <c r="B341" s="253">
        <v>0</v>
      </c>
      <c r="C341" s="253">
        <v>23</v>
      </c>
      <c r="D341" s="253">
        <v>0</v>
      </c>
      <c r="E341" s="253">
        <v>0</v>
      </c>
      <c r="F341" s="253">
        <v>0</v>
      </c>
      <c r="G341" s="253">
        <v>23</v>
      </c>
      <c r="H341" s="254">
        <v>5225</v>
      </c>
      <c r="I341" s="254">
        <v>15271.48</v>
      </c>
      <c r="J341" s="254">
        <v>227.17391304347828</v>
      </c>
      <c r="K341" s="255">
        <v>4.8625792811839323</v>
      </c>
      <c r="L341" s="254">
        <v>11.046511627906977</v>
      </c>
    </row>
    <row r="342" spans="1:12" ht="12.75">
      <c r="A342" s="252" t="s">
        <v>15</v>
      </c>
      <c r="B342" s="253">
        <v>33</v>
      </c>
      <c r="C342" s="253">
        <v>7</v>
      </c>
      <c r="D342" s="253">
        <v>0</v>
      </c>
      <c r="E342" s="253">
        <v>33</v>
      </c>
      <c r="F342" s="253">
        <v>0</v>
      </c>
      <c r="G342" s="253">
        <v>40</v>
      </c>
      <c r="H342" s="254">
        <v>0</v>
      </c>
      <c r="I342" s="254">
        <v>532</v>
      </c>
      <c r="J342" s="254">
        <v>0</v>
      </c>
      <c r="K342" s="255">
        <v>8.456659619450317</v>
      </c>
      <c r="L342" s="254">
        <v>0</v>
      </c>
    </row>
    <row r="343" spans="1:12" ht="12.75">
      <c r="A343" s="252" t="s">
        <v>16</v>
      </c>
      <c r="B343" s="253">
        <v>9</v>
      </c>
      <c r="C343" s="253">
        <v>6</v>
      </c>
      <c r="D343" s="253">
        <v>0</v>
      </c>
      <c r="E343" s="253">
        <v>9</v>
      </c>
      <c r="F343" s="253">
        <v>0</v>
      </c>
      <c r="G343" s="253">
        <v>15</v>
      </c>
      <c r="H343" s="254">
        <v>3765.52</v>
      </c>
      <c r="I343" s="254">
        <v>3987.03</v>
      </c>
      <c r="J343" s="254">
        <v>251.03466666666668</v>
      </c>
      <c r="K343" s="255">
        <v>3.1712473572938689</v>
      </c>
      <c r="L343" s="254">
        <v>7.9609302325581384</v>
      </c>
    </row>
    <row r="344" spans="1:12" ht="12.75">
      <c r="A344" s="252" t="s">
        <v>17</v>
      </c>
      <c r="B344" s="253">
        <v>52</v>
      </c>
      <c r="C344" s="253">
        <v>35</v>
      </c>
      <c r="D344" s="253">
        <v>8</v>
      </c>
      <c r="E344" s="253">
        <v>44</v>
      </c>
      <c r="F344" s="253">
        <v>0</v>
      </c>
      <c r="G344" s="253">
        <v>79</v>
      </c>
      <c r="H344" s="254">
        <v>0</v>
      </c>
      <c r="I344" s="254">
        <v>0</v>
      </c>
      <c r="J344" s="254">
        <v>0</v>
      </c>
      <c r="K344" s="255">
        <v>16.701902748414376</v>
      </c>
      <c r="L344" s="254">
        <v>0</v>
      </c>
    </row>
    <row r="345" spans="1:12" ht="12.75">
      <c r="A345" s="252" t="s">
        <v>18</v>
      </c>
      <c r="B345" s="253">
        <v>10</v>
      </c>
      <c r="C345" s="253">
        <v>13</v>
      </c>
      <c r="D345" s="253">
        <v>0</v>
      </c>
      <c r="E345" s="253">
        <v>10</v>
      </c>
      <c r="F345" s="253">
        <v>0</v>
      </c>
      <c r="G345" s="253">
        <v>23</v>
      </c>
      <c r="H345" s="254">
        <v>1695</v>
      </c>
      <c r="I345" s="254">
        <v>4069.01</v>
      </c>
      <c r="J345" s="254">
        <v>73.695652173913047</v>
      </c>
      <c r="K345" s="255">
        <v>4.8625792811839323</v>
      </c>
      <c r="L345" s="254">
        <v>3.5835095137420718</v>
      </c>
    </row>
    <row r="346" spans="1:12" ht="12.75">
      <c r="A346" s="252" t="s">
        <v>19</v>
      </c>
      <c r="B346" s="253">
        <v>132</v>
      </c>
      <c r="C346" s="253">
        <v>96</v>
      </c>
      <c r="D346" s="253">
        <v>8</v>
      </c>
      <c r="E346" s="253">
        <v>124</v>
      </c>
      <c r="F346" s="253">
        <v>0</v>
      </c>
      <c r="G346" s="253">
        <v>220</v>
      </c>
      <c r="H346" s="254">
        <v>16030.47</v>
      </c>
      <c r="I346" s="254">
        <v>31498.91</v>
      </c>
      <c r="J346" s="254">
        <v>72.865772727272727</v>
      </c>
      <c r="K346" s="255">
        <v>46.511627906976734</v>
      </c>
      <c r="L346" s="254">
        <v>33.891057082452427</v>
      </c>
    </row>
    <row r="347" spans="1:12" ht="12.75">
      <c r="A347" s="252" t="s">
        <v>63</v>
      </c>
      <c r="B347" s="252" t="s">
        <v>2</v>
      </c>
      <c r="C347" s="252" t="s">
        <v>3</v>
      </c>
      <c r="D347" s="252" t="s">
        <v>4</v>
      </c>
      <c r="E347" s="252" t="s">
        <v>5</v>
      </c>
      <c r="F347" s="252" t="s">
        <v>6</v>
      </c>
      <c r="G347" s="252" t="s">
        <v>7</v>
      </c>
      <c r="H347" s="252" t="s">
        <v>8</v>
      </c>
      <c r="I347" s="252" t="s">
        <v>9</v>
      </c>
      <c r="J347" s="252" t="s">
        <v>10</v>
      </c>
      <c r="K347" s="252" t="s">
        <v>11</v>
      </c>
      <c r="L347" s="252" t="s">
        <v>12</v>
      </c>
    </row>
    <row r="348" spans="1:12" ht="12.75">
      <c r="A348" s="252" t="s">
        <v>13</v>
      </c>
      <c r="B348" s="253">
        <v>33</v>
      </c>
      <c r="C348" s="253">
        <v>9</v>
      </c>
      <c r="D348" s="253">
        <v>0</v>
      </c>
      <c r="E348" s="253">
        <v>33</v>
      </c>
      <c r="F348" s="253">
        <v>0</v>
      </c>
      <c r="G348" s="253">
        <v>42</v>
      </c>
      <c r="H348" s="254">
        <v>5697.95</v>
      </c>
      <c r="I348" s="254">
        <v>7221.7</v>
      </c>
      <c r="J348" s="254">
        <v>135.66547619047617</v>
      </c>
      <c r="K348" s="255">
        <v>8.8794926004228323</v>
      </c>
      <c r="L348" s="254">
        <v>12.046405919661732</v>
      </c>
    </row>
    <row r="349" spans="1:12" ht="12.75">
      <c r="A349" s="252" t="s">
        <v>14</v>
      </c>
      <c r="B349" s="253">
        <v>23</v>
      </c>
      <c r="C349" s="253">
        <v>0</v>
      </c>
      <c r="D349" s="253">
        <v>0</v>
      </c>
      <c r="E349" s="253">
        <v>23</v>
      </c>
      <c r="F349" s="253">
        <v>0</v>
      </c>
      <c r="G349" s="253">
        <v>23</v>
      </c>
      <c r="H349" s="254">
        <v>5225</v>
      </c>
      <c r="I349" s="254">
        <v>15575.8</v>
      </c>
      <c r="J349" s="254">
        <v>227.17391304347828</v>
      </c>
      <c r="K349" s="255">
        <v>4.8625792811839323</v>
      </c>
      <c r="L349" s="254">
        <v>11.046511627906977</v>
      </c>
    </row>
    <row r="350" spans="1:12" ht="12.75">
      <c r="A350" s="252" t="s">
        <v>15</v>
      </c>
      <c r="B350" s="253">
        <v>37</v>
      </c>
      <c r="C350" s="253">
        <v>2</v>
      </c>
      <c r="D350" s="253">
        <v>0</v>
      </c>
      <c r="E350" s="253">
        <v>37</v>
      </c>
      <c r="F350" s="253">
        <v>0</v>
      </c>
      <c r="G350" s="253">
        <v>39</v>
      </c>
      <c r="H350" s="254">
        <v>0</v>
      </c>
      <c r="I350" s="254">
        <v>452</v>
      </c>
      <c r="J350" s="254">
        <v>0</v>
      </c>
      <c r="K350" s="255">
        <v>8.2452431289640593</v>
      </c>
      <c r="L350" s="254">
        <v>0</v>
      </c>
    </row>
    <row r="351" spans="1:12" ht="12.75">
      <c r="A351" s="252" t="s">
        <v>16</v>
      </c>
      <c r="B351" s="253">
        <v>13</v>
      </c>
      <c r="C351" s="253">
        <v>3</v>
      </c>
      <c r="D351" s="253">
        <v>0</v>
      </c>
      <c r="E351" s="253">
        <v>13</v>
      </c>
      <c r="F351" s="253">
        <v>0</v>
      </c>
      <c r="G351" s="253">
        <v>16</v>
      </c>
      <c r="H351" s="254">
        <v>3599.57</v>
      </c>
      <c r="I351" s="254">
        <v>3780.35</v>
      </c>
      <c r="J351" s="254">
        <v>224.97312500000001</v>
      </c>
      <c r="K351" s="255">
        <v>3.382663847780127</v>
      </c>
      <c r="L351" s="254">
        <v>7.6100845665961945</v>
      </c>
    </row>
    <row r="352" spans="1:12" ht="12.75">
      <c r="A352" s="252" t="s">
        <v>17</v>
      </c>
      <c r="B352" s="253">
        <v>79</v>
      </c>
      <c r="C352" s="253">
        <v>11</v>
      </c>
      <c r="D352" s="253">
        <v>10</v>
      </c>
      <c r="E352" s="253">
        <v>69</v>
      </c>
      <c r="F352" s="253">
        <v>0</v>
      </c>
      <c r="G352" s="253">
        <v>80</v>
      </c>
      <c r="H352" s="254">
        <v>0</v>
      </c>
      <c r="I352" s="254">
        <v>0</v>
      </c>
      <c r="J352" s="254">
        <v>0</v>
      </c>
      <c r="K352" s="255">
        <v>16.913319238900634</v>
      </c>
      <c r="L352" s="254">
        <v>0</v>
      </c>
    </row>
    <row r="353" spans="1:12" ht="12.75">
      <c r="A353" s="252" t="s">
        <v>18</v>
      </c>
      <c r="B353" s="253">
        <v>21</v>
      </c>
      <c r="C353" s="253">
        <v>1</v>
      </c>
      <c r="D353" s="253">
        <v>0</v>
      </c>
      <c r="E353" s="253">
        <v>21</v>
      </c>
      <c r="F353" s="253">
        <v>0</v>
      </c>
      <c r="G353" s="253">
        <v>22</v>
      </c>
      <c r="H353" s="254">
        <v>185</v>
      </c>
      <c r="I353" s="254">
        <v>1033.03</v>
      </c>
      <c r="J353" s="254">
        <v>8.4090909090909083</v>
      </c>
      <c r="K353" s="255">
        <v>4.6511627906976747</v>
      </c>
      <c r="L353" s="254">
        <v>0.39112050739957716</v>
      </c>
    </row>
    <row r="354" spans="1:12" ht="12.75">
      <c r="A354" s="252" t="s">
        <v>19</v>
      </c>
      <c r="B354" s="253">
        <v>206</v>
      </c>
      <c r="C354" s="253">
        <v>26</v>
      </c>
      <c r="D354" s="253">
        <v>10</v>
      </c>
      <c r="E354" s="253">
        <v>196</v>
      </c>
      <c r="F354" s="253">
        <v>0</v>
      </c>
      <c r="G354" s="253">
        <v>222</v>
      </c>
      <c r="H354" s="254">
        <v>14707.52</v>
      </c>
      <c r="I354" s="254">
        <v>28062.880000000001</v>
      </c>
      <c r="J354" s="254">
        <v>66.250090090090083</v>
      </c>
      <c r="K354" s="255">
        <v>46.934460887949257</v>
      </c>
      <c r="L354" s="254">
        <v>31.09412262156448</v>
      </c>
    </row>
    <row r="355" spans="1:12" ht="12.75">
      <c r="A355" s="252" t="s">
        <v>64</v>
      </c>
      <c r="B355" s="252" t="s">
        <v>2</v>
      </c>
      <c r="C355" s="252" t="s">
        <v>3</v>
      </c>
      <c r="D355" s="252" t="s">
        <v>4</v>
      </c>
      <c r="E355" s="252" t="s">
        <v>5</v>
      </c>
      <c r="F355" s="252" t="s">
        <v>6</v>
      </c>
      <c r="G355" s="252" t="s">
        <v>7</v>
      </c>
      <c r="H355" s="252" t="s">
        <v>8</v>
      </c>
      <c r="I355" s="252" t="s">
        <v>9</v>
      </c>
      <c r="J355" s="252" t="s">
        <v>10</v>
      </c>
      <c r="K355" s="252" t="s">
        <v>11</v>
      </c>
      <c r="L355" s="252" t="s">
        <v>12</v>
      </c>
    </row>
    <row r="356" spans="1:12" ht="12.75">
      <c r="A356" s="252" t="s">
        <v>13</v>
      </c>
      <c r="B356" s="253">
        <v>35</v>
      </c>
      <c r="C356" s="253">
        <v>10</v>
      </c>
      <c r="D356" s="253">
        <v>0</v>
      </c>
      <c r="E356" s="253">
        <v>35</v>
      </c>
      <c r="F356" s="253">
        <v>0</v>
      </c>
      <c r="G356" s="253">
        <v>45</v>
      </c>
      <c r="H356" s="254">
        <v>6126.86</v>
      </c>
      <c r="I356" s="254">
        <v>7124.13</v>
      </c>
      <c r="J356" s="254">
        <v>136.15244444444446</v>
      </c>
      <c r="K356" s="255">
        <v>9.513742071881607</v>
      </c>
      <c r="L356" s="254">
        <v>12.953192389006341</v>
      </c>
    </row>
    <row r="357" spans="1:12" ht="12.75">
      <c r="A357" s="252" t="s">
        <v>14</v>
      </c>
      <c r="B357" s="253">
        <v>23</v>
      </c>
      <c r="C357" s="253">
        <v>0</v>
      </c>
      <c r="D357" s="253">
        <v>0</v>
      </c>
      <c r="E357" s="253">
        <v>23</v>
      </c>
      <c r="F357" s="253">
        <v>0</v>
      </c>
      <c r="G357" s="253">
        <v>23</v>
      </c>
      <c r="H357" s="254">
        <v>5225</v>
      </c>
      <c r="I357" s="254">
        <v>16181.08</v>
      </c>
      <c r="J357" s="254">
        <v>227.17391304347828</v>
      </c>
      <c r="K357" s="255">
        <v>4.8625792811839323</v>
      </c>
      <c r="L357" s="254">
        <v>11.046511627906977</v>
      </c>
    </row>
    <row r="358" spans="1:12" ht="12.75">
      <c r="A358" s="252" t="s">
        <v>15</v>
      </c>
      <c r="B358" s="253">
        <v>35</v>
      </c>
      <c r="C358" s="253">
        <v>5</v>
      </c>
      <c r="D358" s="253">
        <v>0</v>
      </c>
      <c r="E358" s="253">
        <v>35</v>
      </c>
      <c r="F358" s="253">
        <v>0</v>
      </c>
      <c r="G358" s="253">
        <v>40</v>
      </c>
      <c r="H358" s="254">
        <v>0</v>
      </c>
      <c r="I358" s="254">
        <v>186</v>
      </c>
      <c r="J358" s="254">
        <v>0</v>
      </c>
      <c r="K358" s="255">
        <v>8.456659619450317</v>
      </c>
      <c r="L358" s="254">
        <v>0</v>
      </c>
    </row>
    <row r="359" spans="1:12" ht="12.75">
      <c r="A359" s="252" t="s">
        <v>16</v>
      </c>
      <c r="B359" s="253">
        <v>13</v>
      </c>
      <c r="C359" s="253">
        <v>5</v>
      </c>
      <c r="D359" s="253">
        <v>0</v>
      </c>
      <c r="E359" s="253">
        <v>13</v>
      </c>
      <c r="F359" s="253">
        <v>0</v>
      </c>
      <c r="G359" s="253">
        <v>18</v>
      </c>
      <c r="H359" s="254">
        <v>4494.16</v>
      </c>
      <c r="I359" s="254">
        <v>5078.5600000000004</v>
      </c>
      <c r="J359" s="254">
        <v>249.67555555555555</v>
      </c>
      <c r="K359" s="255">
        <v>3.8054968287526423</v>
      </c>
      <c r="L359" s="254">
        <v>9.5013953488372085</v>
      </c>
    </row>
    <row r="360" spans="1:12" ht="12.75">
      <c r="A360" s="252" t="s">
        <v>17</v>
      </c>
      <c r="B360" s="253">
        <v>80</v>
      </c>
      <c r="C360" s="253">
        <v>18</v>
      </c>
      <c r="D360" s="253">
        <v>13</v>
      </c>
      <c r="E360" s="253">
        <v>67</v>
      </c>
      <c r="F360" s="253">
        <v>0</v>
      </c>
      <c r="G360" s="253">
        <v>85</v>
      </c>
      <c r="H360" s="254">
        <v>0</v>
      </c>
      <c r="I360" s="254">
        <v>0</v>
      </c>
      <c r="J360" s="254">
        <v>0</v>
      </c>
      <c r="K360" s="255">
        <v>17.970401691331922</v>
      </c>
      <c r="L360" s="254">
        <v>0</v>
      </c>
    </row>
    <row r="361" spans="1:12" ht="12.75">
      <c r="A361" s="252" t="s">
        <v>18</v>
      </c>
      <c r="B361" s="253">
        <v>11</v>
      </c>
      <c r="C361" s="253">
        <v>1</v>
      </c>
      <c r="D361" s="253">
        <v>0</v>
      </c>
      <c r="E361" s="253">
        <v>11</v>
      </c>
      <c r="F361" s="253">
        <v>0</v>
      </c>
      <c r="G361" s="253">
        <v>12</v>
      </c>
      <c r="H361" s="254">
        <v>-30</v>
      </c>
      <c r="I361" s="254">
        <v>425.12</v>
      </c>
      <c r="J361" s="254">
        <v>-2.5</v>
      </c>
      <c r="K361" s="255">
        <v>2.536997885835095</v>
      </c>
      <c r="L361" s="254">
        <v>-6.3424947145877375E-2</v>
      </c>
    </row>
    <row r="362" spans="1:12" ht="12.75">
      <c r="A362" s="252" t="s">
        <v>19</v>
      </c>
      <c r="B362" s="253">
        <v>197</v>
      </c>
      <c r="C362" s="253">
        <v>39</v>
      </c>
      <c r="D362" s="253">
        <v>13</v>
      </c>
      <c r="E362" s="253">
        <v>184</v>
      </c>
      <c r="F362" s="253">
        <v>0</v>
      </c>
      <c r="G362" s="253">
        <v>223</v>
      </c>
      <c r="H362" s="254">
        <v>15816.02</v>
      </c>
      <c r="I362" s="254">
        <v>28994.89</v>
      </c>
      <c r="J362" s="254">
        <v>70.923856502242145</v>
      </c>
      <c r="K362" s="255">
        <v>47.145877378435515</v>
      </c>
      <c r="L362" s="254">
        <v>33.437674418604644</v>
      </c>
    </row>
    <row r="363" spans="1:12" ht="12.75">
      <c r="A363" s="252" t="s">
        <v>65</v>
      </c>
      <c r="B363" s="252" t="s">
        <v>2</v>
      </c>
      <c r="C363" s="252" t="s">
        <v>3</v>
      </c>
      <c r="D363" s="252" t="s">
        <v>4</v>
      </c>
      <c r="E363" s="252" t="s">
        <v>5</v>
      </c>
      <c r="F363" s="252" t="s">
        <v>6</v>
      </c>
      <c r="G363" s="252" t="s">
        <v>7</v>
      </c>
      <c r="H363" s="252" t="s">
        <v>8</v>
      </c>
      <c r="I363" s="252" t="s">
        <v>9</v>
      </c>
      <c r="J363" s="252" t="s">
        <v>10</v>
      </c>
      <c r="K363" s="252" t="s">
        <v>11</v>
      </c>
      <c r="L363" s="252" t="s">
        <v>12</v>
      </c>
    </row>
    <row r="364" spans="1:12" ht="12.75">
      <c r="A364" s="252" t="s">
        <v>13</v>
      </c>
      <c r="B364" s="253">
        <v>30</v>
      </c>
      <c r="C364" s="253">
        <v>7</v>
      </c>
      <c r="D364" s="253">
        <v>0</v>
      </c>
      <c r="E364" s="253">
        <v>30</v>
      </c>
      <c r="F364" s="253">
        <v>0</v>
      </c>
      <c r="G364" s="253">
        <v>37</v>
      </c>
      <c r="H364" s="254">
        <v>5696.95</v>
      </c>
      <c r="I364" s="254">
        <v>6741.29</v>
      </c>
      <c r="J364" s="254">
        <v>153.97162162162161</v>
      </c>
      <c r="K364" s="255">
        <v>7.822410147991544</v>
      </c>
      <c r="L364" s="254">
        <v>12.044291754756872</v>
      </c>
    </row>
    <row r="365" spans="1:12" ht="12.75">
      <c r="A365" s="252" t="s">
        <v>14</v>
      </c>
      <c r="B365" s="253">
        <v>0</v>
      </c>
      <c r="C365" s="253">
        <v>0</v>
      </c>
      <c r="D365" s="253">
        <v>0</v>
      </c>
      <c r="E365" s="253">
        <v>0</v>
      </c>
      <c r="F365" s="253">
        <v>0</v>
      </c>
      <c r="G365" s="253">
        <v>0</v>
      </c>
      <c r="H365" s="254">
        <v>0</v>
      </c>
      <c r="I365" s="254">
        <v>1423.84</v>
      </c>
      <c r="J365" s="254">
        <v>0</v>
      </c>
      <c r="K365" s="255">
        <v>0</v>
      </c>
      <c r="L365" s="254">
        <v>0</v>
      </c>
    </row>
    <row r="366" spans="1:12" ht="12.75">
      <c r="A366" s="252" t="s">
        <v>15</v>
      </c>
      <c r="B366" s="253">
        <v>32</v>
      </c>
      <c r="C366" s="253">
        <v>19</v>
      </c>
      <c r="D366" s="253">
        <v>0</v>
      </c>
      <c r="E366" s="253">
        <v>32</v>
      </c>
      <c r="F366" s="253">
        <v>0</v>
      </c>
      <c r="G366" s="253">
        <v>51</v>
      </c>
      <c r="H366" s="254">
        <v>0</v>
      </c>
      <c r="I366" s="254">
        <v>1467.69</v>
      </c>
      <c r="J366" s="254">
        <v>0</v>
      </c>
      <c r="K366" s="255">
        <v>10.782241014799153</v>
      </c>
      <c r="L366" s="254">
        <v>0</v>
      </c>
    </row>
    <row r="367" spans="1:12" ht="12.75">
      <c r="A367" s="252" t="s">
        <v>16</v>
      </c>
      <c r="B367" s="253">
        <v>10</v>
      </c>
      <c r="C367" s="253">
        <v>12</v>
      </c>
      <c r="D367" s="253">
        <v>0</v>
      </c>
      <c r="E367" s="253">
        <v>10</v>
      </c>
      <c r="F367" s="253">
        <v>0</v>
      </c>
      <c r="G367" s="253">
        <v>22</v>
      </c>
      <c r="H367" s="254">
        <v>5480</v>
      </c>
      <c r="I367" s="254">
        <v>6491.36</v>
      </c>
      <c r="J367" s="254">
        <v>249.09090909090909</v>
      </c>
      <c r="K367" s="255">
        <v>4.6511627906976747</v>
      </c>
      <c r="L367" s="254">
        <v>11.585623678646934</v>
      </c>
    </row>
    <row r="368" spans="1:12" ht="12.75">
      <c r="A368" s="252" t="s">
        <v>17</v>
      </c>
      <c r="B368" s="253">
        <v>84</v>
      </c>
      <c r="C368" s="253">
        <v>14</v>
      </c>
      <c r="D368" s="253">
        <v>31</v>
      </c>
      <c r="E368" s="253">
        <v>53</v>
      </c>
      <c r="F368" s="253">
        <v>0</v>
      </c>
      <c r="G368" s="253">
        <v>67</v>
      </c>
      <c r="H368" s="254">
        <v>0</v>
      </c>
      <c r="I368" s="254">
        <v>0</v>
      </c>
      <c r="J368" s="254">
        <v>0</v>
      </c>
      <c r="K368" s="255">
        <v>14.164904862579281</v>
      </c>
      <c r="L368" s="254">
        <v>0</v>
      </c>
    </row>
    <row r="369" spans="1:12" ht="12.75">
      <c r="A369" s="252" t="s">
        <v>18</v>
      </c>
      <c r="B369" s="253">
        <v>5</v>
      </c>
      <c r="C369" s="253">
        <v>0</v>
      </c>
      <c r="D369" s="253">
        <v>0</v>
      </c>
      <c r="E369" s="253">
        <v>5</v>
      </c>
      <c r="F369" s="253">
        <v>0</v>
      </c>
      <c r="G369" s="253">
        <v>5</v>
      </c>
      <c r="H369" s="254">
        <v>0</v>
      </c>
      <c r="I369" s="254">
        <v>641.36</v>
      </c>
      <c r="J369" s="254">
        <v>0</v>
      </c>
      <c r="K369" s="255">
        <v>1.0570824524312896</v>
      </c>
      <c r="L369" s="254">
        <v>0</v>
      </c>
    </row>
    <row r="370" spans="1:12" ht="12.75">
      <c r="A370" s="252" t="s">
        <v>19</v>
      </c>
      <c r="B370" s="253">
        <v>161</v>
      </c>
      <c r="C370" s="253">
        <v>52</v>
      </c>
      <c r="D370" s="253">
        <v>31</v>
      </c>
      <c r="E370" s="253">
        <v>130</v>
      </c>
      <c r="F370" s="253">
        <v>0</v>
      </c>
      <c r="G370" s="253">
        <v>182</v>
      </c>
      <c r="H370" s="254">
        <v>11176.95</v>
      </c>
      <c r="I370" s="254">
        <v>16765.54</v>
      </c>
      <c r="J370" s="254">
        <v>61.411813186813191</v>
      </c>
      <c r="K370" s="255">
        <v>38.477801268498943</v>
      </c>
      <c r="L370" s="254">
        <v>23.629915433403802</v>
      </c>
    </row>
    <row r="371" spans="1:12" ht="12.75">
      <c r="A371" s="252" t="s">
        <v>66</v>
      </c>
      <c r="B371" s="252" t="s">
        <v>2</v>
      </c>
      <c r="C371" s="252" t="s">
        <v>3</v>
      </c>
      <c r="D371" s="252" t="s">
        <v>4</v>
      </c>
      <c r="E371" s="252" t="s">
        <v>5</v>
      </c>
      <c r="F371" s="252" t="s">
        <v>6</v>
      </c>
      <c r="G371" s="252" t="s">
        <v>7</v>
      </c>
      <c r="H371" s="252" t="s">
        <v>8</v>
      </c>
      <c r="I371" s="252" t="s">
        <v>9</v>
      </c>
      <c r="J371" s="252" t="s">
        <v>10</v>
      </c>
      <c r="K371" s="252" t="s">
        <v>11</v>
      </c>
      <c r="L371" s="252" t="s">
        <v>12</v>
      </c>
    </row>
    <row r="372" spans="1:12" ht="12.75">
      <c r="A372" s="252" t="s">
        <v>13</v>
      </c>
      <c r="B372" s="253">
        <v>30</v>
      </c>
      <c r="C372" s="253">
        <v>50</v>
      </c>
      <c r="D372" s="253">
        <v>0</v>
      </c>
      <c r="E372" s="253">
        <v>30</v>
      </c>
      <c r="F372" s="253">
        <v>0</v>
      </c>
      <c r="G372" s="253">
        <v>80</v>
      </c>
      <c r="H372" s="254">
        <v>15557.95</v>
      </c>
      <c r="I372" s="254">
        <v>19383.72</v>
      </c>
      <c r="J372" s="254">
        <v>194.47437500000001</v>
      </c>
      <c r="K372" s="255">
        <v>16.913319238900634</v>
      </c>
      <c r="L372" s="254">
        <v>32.892071881606768</v>
      </c>
    </row>
    <row r="373" spans="1:12" ht="12.75">
      <c r="A373" s="252" t="s">
        <v>14</v>
      </c>
      <c r="B373" s="253">
        <v>0</v>
      </c>
      <c r="C373" s="253">
        <v>0</v>
      </c>
      <c r="D373" s="253">
        <v>0</v>
      </c>
      <c r="E373" s="253">
        <v>0</v>
      </c>
      <c r="F373" s="253">
        <v>0</v>
      </c>
      <c r="G373" s="253">
        <v>0</v>
      </c>
      <c r="H373" s="254">
        <v>0</v>
      </c>
      <c r="I373" s="254">
        <v>613.48</v>
      </c>
      <c r="J373" s="254">
        <v>0</v>
      </c>
      <c r="K373" s="255">
        <v>0</v>
      </c>
      <c r="L373" s="254">
        <v>0</v>
      </c>
    </row>
    <row r="374" spans="1:12" ht="12.75">
      <c r="A374" s="252" t="s">
        <v>15</v>
      </c>
      <c r="B374" s="253">
        <v>48</v>
      </c>
      <c r="C374" s="253">
        <v>17</v>
      </c>
      <c r="D374" s="253">
        <v>0</v>
      </c>
      <c r="E374" s="253">
        <v>48</v>
      </c>
      <c r="F374" s="253">
        <v>0</v>
      </c>
      <c r="G374" s="253">
        <v>65</v>
      </c>
      <c r="H374" s="254">
        <v>0</v>
      </c>
      <c r="I374" s="254">
        <v>1860.07</v>
      </c>
      <c r="J374" s="254">
        <v>0</v>
      </c>
      <c r="K374" s="255">
        <v>13.742071881606764</v>
      </c>
      <c r="L374" s="254">
        <v>0</v>
      </c>
    </row>
    <row r="375" spans="1:12" ht="12.75">
      <c r="A375" s="252" t="s">
        <v>16</v>
      </c>
      <c r="B375" s="253">
        <v>18</v>
      </c>
      <c r="C375" s="253">
        <v>42</v>
      </c>
      <c r="D375" s="253">
        <v>0</v>
      </c>
      <c r="E375" s="253">
        <v>18</v>
      </c>
      <c r="F375" s="253">
        <v>0</v>
      </c>
      <c r="G375" s="253">
        <v>60</v>
      </c>
      <c r="H375" s="254">
        <v>15622.89</v>
      </c>
      <c r="I375" s="254">
        <v>18939.189999999999</v>
      </c>
      <c r="J375" s="254">
        <v>260.38150000000002</v>
      </c>
      <c r="K375" s="255">
        <v>12.684989429175475</v>
      </c>
      <c r="L375" s="254">
        <v>33.029365750528541</v>
      </c>
    </row>
    <row r="376" spans="1:12" ht="12.75">
      <c r="A376" s="252" t="s">
        <v>17</v>
      </c>
      <c r="B376" s="253">
        <v>66</v>
      </c>
      <c r="C376" s="253">
        <v>11</v>
      </c>
      <c r="D376" s="253">
        <v>18</v>
      </c>
      <c r="E376" s="253">
        <v>48</v>
      </c>
      <c r="F376" s="253">
        <v>0</v>
      </c>
      <c r="G376" s="253">
        <v>59</v>
      </c>
      <c r="H376" s="254">
        <v>0</v>
      </c>
      <c r="I376" s="254">
        <v>0</v>
      </c>
      <c r="J376" s="254">
        <v>0</v>
      </c>
      <c r="K376" s="255">
        <v>12.47357293868922</v>
      </c>
      <c r="L376" s="254">
        <v>0</v>
      </c>
    </row>
    <row r="377" spans="1:12" ht="12.75">
      <c r="A377" s="252" t="s">
        <v>18</v>
      </c>
      <c r="B377" s="253">
        <v>3</v>
      </c>
      <c r="C377" s="253">
        <v>6</v>
      </c>
      <c r="D377" s="253">
        <v>0</v>
      </c>
      <c r="E377" s="253">
        <v>3</v>
      </c>
      <c r="F377" s="253">
        <v>0</v>
      </c>
      <c r="G377" s="253">
        <v>9</v>
      </c>
      <c r="H377" s="254">
        <v>730</v>
      </c>
      <c r="I377" s="254">
        <v>1162.94</v>
      </c>
      <c r="J377" s="254">
        <v>81.111111111111114</v>
      </c>
      <c r="K377" s="255">
        <v>1.9027484143763211</v>
      </c>
      <c r="L377" s="254">
        <v>1.5433403805496828</v>
      </c>
    </row>
    <row r="378" spans="1:12" ht="12.75">
      <c r="A378" s="252" t="s">
        <v>19</v>
      </c>
      <c r="B378" s="253">
        <v>165</v>
      </c>
      <c r="C378" s="253">
        <v>126</v>
      </c>
      <c r="D378" s="253">
        <v>18</v>
      </c>
      <c r="E378" s="253">
        <v>147</v>
      </c>
      <c r="F378" s="253">
        <v>0</v>
      </c>
      <c r="G378" s="253">
        <v>273</v>
      </c>
      <c r="H378" s="254">
        <v>31910.84</v>
      </c>
      <c r="I378" s="254">
        <v>41959.4</v>
      </c>
      <c r="J378" s="254">
        <v>116.88952380952382</v>
      </c>
      <c r="K378" s="255">
        <v>57.716701902748412</v>
      </c>
      <c r="L378" s="254">
        <v>67.464778012684988</v>
      </c>
    </row>
    <row r="379" spans="1:12" ht="12.75">
      <c r="A379" s="252" t="s">
        <v>67</v>
      </c>
      <c r="B379" s="252" t="s">
        <v>2</v>
      </c>
      <c r="C379" s="252" t="s">
        <v>3</v>
      </c>
      <c r="D379" s="252" t="s">
        <v>4</v>
      </c>
      <c r="E379" s="252" t="s">
        <v>5</v>
      </c>
      <c r="F379" s="252" t="s">
        <v>6</v>
      </c>
      <c r="G379" s="252" t="s">
        <v>7</v>
      </c>
      <c r="H379" s="252" t="s">
        <v>8</v>
      </c>
      <c r="I379" s="252" t="s">
        <v>9</v>
      </c>
      <c r="J379" s="252" t="s">
        <v>10</v>
      </c>
      <c r="K379" s="252" t="s">
        <v>11</v>
      </c>
      <c r="L379" s="252" t="s">
        <v>12</v>
      </c>
    </row>
    <row r="380" spans="1:12" ht="12.75">
      <c r="A380" s="252" t="s">
        <v>13</v>
      </c>
      <c r="B380" s="253">
        <v>75</v>
      </c>
      <c r="C380" s="253">
        <v>41</v>
      </c>
      <c r="D380" s="253">
        <v>0</v>
      </c>
      <c r="E380" s="253">
        <v>75</v>
      </c>
      <c r="F380" s="253">
        <v>0</v>
      </c>
      <c r="G380" s="253">
        <v>116</v>
      </c>
      <c r="H380" s="254">
        <v>22319.200000000001</v>
      </c>
      <c r="I380" s="254">
        <v>28234.7</v>
      </c>
      <c r="J380" s="254">
        <v>192.40689655172412</v>
      </c>
      <c r="K380" s="255">
        <v>24.524312896405917</v>
      </c>
      <c r="L380" s="254">
        <v>47.186469344608874</v>
      </c>
    </row>
    <row r="381" spans="1:12" ht="12.75">
      <c r="A381" s="252" t="s">
        <v>15</v>
      </c>
      <c r="B381" s="253">
        <v>61</v>
      </c>
      <c r="C381" s="253">
        <v>6</v>
      </c>
      <c r="D381" s="253">
        <v>0</v>
      </c>
      <c r="E381" s="253">
        <v>61</v>
      </c>
      <c r="F381" s="253">
        <v>0</v>
      </c>
      <c r="G381" s="253">
        <v>67</v>
      </c>
      <c r="H381" s="254">
        <v>0</v>
      </c>
      <c r="I381" s="254">
        <v>878.05</v>
      </c>
      <c r="J381" s="254">
        <v>0</v>
      </c>
      <c r="K381" s="255">
        <v>14.164904862579281</v>
      </c>
      <c r="L381" s="254">
        <v>0</v>
      </c>
    </row>
    <row r="382" spans="1:12" ht="12.75">
      <c r="A382" s="252" t="s">
        <v>16</v>
      </c>
      <c r="B382" s="253">
        <v>52</v>
      </c>
      <c r="C382" s="253">
        <v>19</v>
      </c>
      <c r="D382" s="253">
        <v>0</v>
      </c>
      <c r="E382" s="253">
        <v>52</v>
      </c>
      <c r="F382" s="253">
        <v>0</v>
      </c>
      <c r="G382" s="253">
        <v>71</v>
      </c>
      <c r="H382" s="254">
        <v>18742.91</v>
      </c>
      <c r="I382" s="254">
        <v>22818.75</v>
      </c>
      <c r="J382" s="254">
        <v>263.98464788732394</v>
      </c>
      <c r="K382" s="255">
        <v>15.010570824524311</v>
      </c>
      <c r="L382" s="254">
        <v>39.625602536997889</v>
      </c>
    </row>
    <row r="383" spans="1:12" ht="12.75">
      <c r="A383" s="252" t="s">
        <v>17</v>
      </c>
      <c r="B383" s="253">
        <v>54</v>
      </c>
      <c r="C383" s="253">
        <v>2</v>
      </c>
      <c r="D383" s="253">
        <v>10</v>
      </c>
      <c r="E383" s="253">
        <v>44</v>
      </c>
      <c r="F383" s="253">
        <v>0</v>
      </c>
      <c r="G383" s="253">
        <v>46</v>
      </c>
      <c r="H383" s="254">
        <v>0</v>
      </c>
      <c r="I383" s="254">
        <v>0</v>
      </c>
      <c r="J383" s="254">
        <v>0</v>
      </c>
      <c r="K383" s="255">
        <v>9.7251585623678647</v>
      </c>
      <c r="L383" s="254">
        <v>0</v>
      </c>
    </row>
    <row r="384" spans="1:12" ht="12.75">
      <c r="A384" s="252" t="s">
        <v>18</v>
      </c>
      <c r="B384" s="253">
        <v>5</v>
      </c>
      <c r="C384" s="253">
        <v>3</v>
      </c>
      <c r="D384" s="253">
        <v>0</v>
      </c>
      <c r="E384" s="253">
        <v>5</v>
      </c>
      <c r="F384" s="253">
        <v>0</v>
      </c>
      <c r="G384" s="253">
        <v>8</v>
      </c>
      <c r="H384" s="254">
        <v>680</v>
      </c>
      <c r="I384" s="254">
        <v>1754.96</v>
      </c>
      <c r="J384" s="254">
        <v>85</v>
      </c>
      <c r="K384" s="255">
        <v>1.6913319238900635</v>
      </c>
      <c r="L384" s="254">
        <v>1.4376321353065538</v>
      </c>
    </row>
    <row r="385" spans="1:12" ht="12.75">
      <c r="A385" s="252" t="s">
        <v>19</v>
      </c>
      <c r="B385" s="253">
        <v>247</v>
      </c>
      <c r="C385" s="253">
        <v>71</v>
      </c>
      <c r="D385" s="253">
        <v>10</v>
      </c>
      <c r="E385" s="253">
        <v>237</v>
      </c>
      <c r="F385" s="253">
        <v>0</v>
      </c>
      <c r="G385" s="253">
        <v>308</v>
      </c>
      <c r="H385" s="254">
        <v>41742.11</v>
      </c>
      <c r="I385" s="254">
        <v>53686.46</v>
      </c>
      <c r="J385" s="254">
        <v>135.52633116883118</v>
      </c>
      <c r="K385" s="255">
        <v>65.116279069767444</v>
      </c>
      <c r="L385" s="254">
        <v>88.249704016913327</v>
      </c>
    </row>
    <row r="386" spans="1:12" ht="12.75">
      <c r="A386" s="252" t="s">
        <v>68</v>
      </c>
      <c r="B386" s="252" t="s">
        <v>2</v>
      </c>
      <c r="C386" s="252" t="s">
        <v>3</v>
      </c>
      <c r="D386" s="252" t="s">
        <v>4</v>
      </c>
      <c r="E386" s="252" t="s">
        <v>5</v>
      </c>
      <c r="F386" s="252" t="s">
        <v>6</v>
      </c>
      <c r="G386" s="252" t="s">
        <v>7</v>
      </c>
      <c r="H386" s="252" t="s">
        <v>8</v>
      </c>
      <c r="I386" s="252" t="s">
        <v>9</v>
      </c>
      <c r="J386" s="252" t="s">
        <v>10</v>
      </c>
      <c r="K386" s="252" t="s">
        <v>11</v>
      </c>
      <c r="L386" s="252" t="s">
        <v>12</v>
      </c>
    </row>
    <row r="387" spans="1:12" ht="12.75">
      <c r="A387" s="252" t="s">
        <v>13</v>
      </c>
      <c r="B387" s="253">
        <v>65</v>
      </c>
      <c r="C387" s="253">
        <v>13</v>
      </c>
      <c r="D387" s="253">
        <v>0</v>
      </c>
      <c r="E387" s="253">
        <v>65</v>
      </c>
      <c r="F387" s="253">
        <v>0</v>
      </c>
      <c r="G387" s="253">
        <v>78</v>
      </c>
      <c r="H387" s="254">
        <v>15223.83</v>
      </c>
      <c r="I387" s="254">
        <v>19396.080000000002</v>
      </c>
      <c r="J387" s="254">
        <v>195.17730769230769</v>
      </c>
      <c r="K387" s="255">
        <v>16.490486257928119</v>
      </c>
      <c r="L387" s="254">
        <v>32.185687103594084</v>
      </c>
    </row>
    <row r="388" spans="1:12" ht="12.75">
      <c r="A388" s="252" t="s">
        <v>15</v>
      </c>
      <c r="B388" s="253">
        <v>55</v>
      </c>
      <c r="C388" s="253">
        <v>4</v>
      </c>
      <c r="D388" s="253">
        <v>0</v>
      </c>
      <c r="E388" s="253">
        <v>55</v>
      </c>
      <c r="F388" s="253">
        <v>0</v>
      </c>
      <c r="G388" s="253">
        <v>59</v>
      </c>
      <c r="H388" s="254">
        <v>0</v>
      </c>
      <c r="I388" s="254">
        <v>701.95</v>
      </c>
      <c r="J388" s="254">
        <v>0</v>
      </c>
      <c r="K388" s="255">
        <v>12.47357293868922</v>
      </c>
      <c r="L388" s="254">
        <v>0</v>
      </c>
    </row>
    <row r="389" spans="1:12" ht="12.75">
      <c r="A389" s="252" t="s">
        <v>16</v>
      </c>
      <c r="B389" s="253">
        <v>48</v>
      </c>
      <c r="C389" s="253">
        <v>9</v>
      </c>
      <c r="D389" s="253">
        <v>0</v>
      </c>
      <c r="E389" s="253">
        <v>48</v>
      </c>
      <c r="F389" s="253">
        <v>0</v>
      </c>
      <c r="G389" s="253">
        <v>57</v>
      </c>
      <c r="H389" s="254">
        <v>15390.04</v>
      </c>
      <c r="I389" s="254">
        <v>19074.689999999999</v>
      </c>
      <c r="J389" s="254">
        <v>270.00070175438594</v>
      </c>
      <c r="K389" s="255">
        <v>12.050739957716702</v>
      </c>
      <c r="L389" s="254">
        <v>32.537082452431292</v>
      </c>
    </row>
    <row r="390" spans="1:12" ht="12.75">
      <c r="A390" s="252" t="s">
        <v>17</v>
      </c>
      <c r="B390" s="253">
        <v>46</v>
      </c>
      <c r="C390" s="253">
        <v>7</v>
      </c>
      <c r="D390" s="253">
        <v>10</v>
      </c>
      <c r="E390" s="253">
        <v>36</v>
      </c>
      <c r="F390" s="253">
        <v>0</v>
      </c>
      <c r="G390" s="253">
        <v>43</v>
      </c>
      <c r="H390" s="254">
        <v>0</v>
      </c>
      <c r="I390" s="254">
        <v>0</v>
      </c>
      <c r="J390" s="254">
        <v>0</v>
      </c>
      <c r="K390" s="255">
        <v>9.0909090909090917</v>
      </c>
      <c r="L390" s="254">
        <v>0</v>
      </c>
    </row>
    <row r="391" spans="1:12" ht="12.75">
      <c r="A391" s="252" t="s">
        <v>18</v>
      </c>
      <c r="B391" s="253">
        <v>11</v>
      </c>
      <c r="C391" s="253">
        <v>1</v>
      </c>
      <c r="D391" s="253">
        <v>0</v>
      </c>
      <c r="E391" s="253">
        <v>11</v>
      </c>
      <c r="F391" s="253">
        <v>0</v>
      </c>
      <c r="G391" s="253">
        <v>12</v>
      </c>
      <c r="H391" s="254">
        <v>0</v>
      </c>
      <c r="I391" s="254">
        <v>289.45999999999998</v>
      </c>
      <c r="J391" s="254">
        <v>0</v>
      </c>
      <c r="K391" s="255">
        <v>2.536997885835095</v>
      </c>
      <c r="L391" s="254">
        <v>0</v>
      </c>
    </row>
    <row r="392" spans="1:12" ht="12.75">
      <c r="A392" s="252" t="s">
        <v>19</v>
      </c>
      <c r="B392" s="253">
        <v>225</v>
      </c>
      <c r="C392" s="253">
        <v>34</v>
      </c>
      <c r="D392" s="253">
        <v>10</v>
      </c>
      <c r="E392" s="253">
        <v>215</v>
      </c>
      <c r="F392" s="253">
        <v>0</v>
      </c>
      <c r="G392" s="253">
        <v>249</v>
      </c>
      <c r="H392" s="254">
        <v>30613.87</v>
      </c>
      <c r="I392" s="254">
        <v>39462.18</v>
      </c>
      <c r="J392" s="254">
        <v>122.94726907630522</v>
      </c>
      <c r="K392" s="255">
        <v>52.642706131078221</v>
      </c>
      <c r="L392" s="254">
        <v>64.722769556025369</v>
      </c>
    </row>
    <row r="393" spans="1:12" ht="12.75">
      <c r="A393" s="252" t="s">
        <v>69</v>
      </c>
      <c r="B393" s="252" t="s">
        <v>2</v>
      </c>
      <c r="C393" s="252" t="s">
        <v>3</v>
      </c>
      <c r="D393" s="252" t="s">
        <v>4</v>
      </c>
      <c r="E393" s="252" t="s">
        <v>5</v>
      </c>
      <c r="F393" s="252" t="s">
        <v>6</v>
      </c>
      <c r="G393" s="252" t="s">
        <v>7</v>
      </c>
      <c r="H393" s="252" t="s">
        <v>8</v>
      </c>
      <c r="I393" s="252" t="s">
        <v>9</v>
      </c>
      <c r="J393" s="252" t="s">
        <v>10</v>
      </c>
      <c r="K393" s="252" t="s">
        <v>11</v>
      </c>
      <c r="L393" s="252" t="s">
        <v>12</v>
      </c>
    </row>
    <row r="394" spans="1:12" ht="12.75">
      <c r="A394" s="252" t="s">
        <v>13</v>
      </c>
      <c r="B394" s="253">
        <v>32</v>
      </c>
      <c r="C394" s="253">
        <v>9</v>
      </c>
      <c r="D394" s="253">
        <v>0</v>
      </c>
      <c r="E394" s="253">
        <v>32</v>
      </c>
      <c r="F394" s="253">
        <v>0</v>
      </c>
      <c r="G394" s="253">
        <v>41</v>
      </c>
      <c r="H394" s="254">
        <v>5306.74</v>
      </c>
      <c r="I394" s="254">
        <v>12298.05</v>
      </c>
      <c r="J394" s="254">
        <v>129.43268292682927</v>
      </c>
      <c r="K394" s="255">
        <v>8.6680761099365746</v>
      </c>
      <c r="L394" s="254">
        <v>11.219323467230446</v>
      </c>
    </row>
    <row r="395" spans="1:12" ht="12.75">
      <c r="A395" s="252" t="s">
        <v>15</v>
      </c>
      <c r="B395" s="253">
        <v>37</v>
      </c>
      <c r="C395" s="253">
        <v>10</v>
      </c>
      <c r="D395" s="253">
        <v>0</v>
      </c>
      <c r="E395" s="253">
        <v>37</v>
      </c>
      <c r="F395" s="253">
        <v>0</v>
      </c>
      <c r="G395" s="253">
        <v>47</v>
      </c>
      <c r="H395" s="254">
        <v>0</v>
      </c>
      <c r="I395" s="254">
        <v>409.5</v>
      </c>
      <c r="J395" s="254">
        <v>0</v>
      </c>
      <c r="K395" s="255">
        <v>9.9365750528541223</v>
      </c>
      <c r="L395" s="254">
        <v>0</v>
      </c>
    </row>
    <row r="396" spans="1:12" ht="12.75">
      <c r="A396" s="252" t="s">
        <v>16</v>
      </c>
      <c r="B396" s="253">
        <v>14</v>
      </c>
      <c r="C396" s="253">
        <v>10</v>
      </c>
      <c r="D396" s="253">
        <v>0</v>
      </c>
      <c r="E396" s="253">
        <v>14</v>
      </c>
      <c r="F396" s="253">
        <v>0</v>
      </c>
      <c r="G396" s="253">
        <v>24</v>
      </c>
      <c r="H396" s="254">
        <v>7343.6</v>
      </c>
      <c r="I396" s="254">
        <v>8792.56</v>
      </c>
      <c r="J396" s="254">
        <v>305.98333333333335</v>
      </c>
      <c r="K396" s="255">
        <v>5.07399577167019</v>
      </c>
      <c r="L396" s="254">
        <v>15.525581395348835</v>
      </c>
    </row>
    <row r="397" spans="1:12" ht="12.75">
      <c r="A397" s="252" t="s">
        <v>17</v>
      </c>
      <c r="B397" s="253">
        <v>43</v>
      </c>
      <c r="C397" s="253">
        <v>40</v>
      </c>
      <c r="D397" s="253">
        <v>8</v>
      </c>
      <c r="E397" s="253">
        <v>35</v>
      </c>
      <c r="F397" s="253">
        <v>0</v>
      </c>
      <c r="G397" s="253">
        <v>75</v>
      </c>
      <c r="H397" s="254">
        <v>0</v>
      </c>
      <c r="I397" s="254">
        <v>0</v>
      </c>
      <c r="J397" s="254">
        <v>0</v>
      </c>
      <c r="K397" s="255">
        <v>15.856236786469342</v>
      </c>
      <c r="L397" s="254">
        <v>0</v>
      </c>
    </row>
    <row r="398" spans="1:12" ht="12.75">
      <c r="A398" s="252" t="s">
        <v>18</v>
      </c>
      <c r="B398" s="253">
        <v>6</v>
      </c>
      <c r="C398" s="253">
        <v>2</v>
      </c>
      <c r="D398" s="253">
        <v>0</v>
      </c>
      <c r="E398" s="253">
        <v>6</v>
      </c>
      <c r="F398" s="253">
        <v>0</v>
      </c>
      <c r="G398" s="253">
        <v>8</v>
      </c>
      <c r="H398" s="254">
        <v>775</v>
      </c>
      <c r="I398" s="254">
        <v>2349.08</v>
      </c>
      <c r="J398" s="254">
        <v>96.875</v>
      </c>
      <c r="K398" s="255">
        <v>1.6913319238900635</v>
      </c>
      <c r="L398" s="254">
        <v>1.6384778012684991</v>
      </c>
    </row>
    <row r="399" spans="1:12" ht="12.75">
      <c r="A399" s="252" t="s">
        <v>19</v>
      </c>
      <c r="B399" s="253">
        <v>132</v>
      </c>
      <c r="C399" s="253">
        <v>71</v>
      </c>
      <c r="D399" s="253">
        <v>8</v>
      </c>
      <c r="E399" s="253">
        <v>124</v>
      </c>
      <c r="F399" s="253">
        <v>0</v>
      </c>
      <c r="G399" s="253">
        <v>195</v>
      </c>
      <c r="H399" s="254">
        <v>13425.34</v>
      </c>
      <c r="I399" s="254">
        <v>23849.19</v>
      </c>
      <c r="J399" s="254">
        <v>68.847897435897437</v>
      </c>
      <c r="K399" s="255">
        <v>41.226215644820293</v>
      </c>
      <c r="L399" s="254">
        <v>28.38338266384778</v>
      </c>
    </row>
    <row r="400" spans="1:12" ht="12.75">
      <c r="A400" s="252" t="s">
        <v>70</v>
      </c>
      <c r="B400" s="252" t="s">
        <v>2</v>
      </c>
      <c r="C400" s="252" t="s">
        <v>3</v>
      </c>
      <c r="D400" s="252" t="s">
        <v>4</v>
      </c>
      <c r="E400" s="252" t="s">
        <v>5</v>
      </c>
      <c r="F400" s="252" t="s">
        <v>6</v>
      </c>
      <c r="G400" s="252" t="s">
        <v>7</v>
      </c>
      <c r="H400" s="252" t="s">
        <v>8</v>
      </c>
      <c r="I400" s="252" t="s">
        <v>9</v>
      </c>
      <c r="J400" s="252" t="s">
        <v>10</v>
      </c>
      <c r="K400" s="252" t="s">
        <v>11</v>
      </c>
      <c r="L400" s="252" t="s">
        <v>12</v>
      </c>
    </row>
    <row r="401" spans="1:12" ht="12.75">
      <c r="A401" s="252" t="s">
        <v>13</v>
      </c>
      <c r="B401" s="253">
        <v>30</v>
      </c>
      <c r="C401" s="253">
        <v>7</v>
      </c>
      <c r="D401" s="253">
        <v>0</v>
      </c>
      <c r="E401" s="253">
        <v>30</v>
      </c>
      <c r="F401" s="253">
        <v>0</v>
      </c>
      <c r="G401" s="253">
        <v>37</v>
      </c>
      <c r="H401" s="254">
        <v>8363.3700000000008</v>
      </c>
      <c r="I401" s="254">
        <v>10186.870000000001</v>
      </c>
      <c r="J401" s="254">
        <v>226.03702702702702</v>
      </c>
      <c r="K401" s="255">
        <v>7.822410147991544</v>
      </c>
      <c r="L401" s="254">
        <v>17.681543340380554</v>
      </c>
    </row>
    <row r="402" spans="1:12" ht="12.75">
      <c r="A402" s="252" t="s">
        <v>15</v>
      </c>
      <c r="B402" s="253">
        <v>42</v>
      </c>
      <c r="C402" s="253">
        <v>7</v>
      </c>
      <c r="D402" s="253">
        <v>0</v>
      </c>
      <c r="E402" s="253">
        <v>42</v>
      </c>
      <c r="F402" s="253">
        <v>0</v>
      </c>
      <c r="G402" s="253">
        <v>49</v>
      </c>
      <c r="H402" s="254">
        <v>0</v>
      </c>
      <c r="I402" s="254">
        <v>512.29999999999995</v>
      </c>
      <c r="J402" s="254">
        <v>0</v>
      </c>
      <c r="K402" s="255">
        <v>10.359408033826638</v>
      </c>
      <c r="L402" s="254">
        <v>0</v>
      </c>
    </row>
    <row r="403" spans="1:12" ht="12.75">
      <c r="A403" s="252" t="s">
        <v>16</v>
      </c>
      <c r="B403" s="253">
        <v>16</v>
      </c>
      <c r="C403" s="253">
        <v>3</v>
      </c>
      <c r="D403" s="253">
        <v>0</v>
      </c>
      <c r="E403" s="253">
        <v>16</v>
      </c>
      <c r="F403" s="253">
        <v>0</v>
      </c>
      <c r="G403" s="253">
        <v>19</v>
      </c>
      <c r="H403" s="254">
        <v>4939</v>
      </c>
      <c r="I403" s="254">
        <v>4870.99</v>
      </c>
      <c r="J403" s="254">
        <v>259.94736842105266</v>
      </c>
      <c r="K403" s="255">
        <v>4.0169133192389008</v>
      </c>
      <c r="L403" s="254">
        <v>10.441860465116282</v>
      </c>
    </row>
    <row r="404" spans="1:12" ht="12.75">
      <c r="A404" s="252" t="s">
        <v>17</v>
      </c>
      <c r="B404" s="253">
        <v>71</v>
      </c>
      <c r="C404" s="253">
        <v>11</v>
      </c>
      <c r="D404" s="253">
        <v>11</v>
      </c>
      <c r="E404" s="253">
        <v>60</v>
      </c>
      <c r="F404" s="253">
        <v>0</v>
      </c>
      <c r="G404" s="253">
        <v>71</v>
      </c>
      <c r="H404" s="254">
        <v>0</v>
      </c>
      <c r="I404" s="254">
        <v>0</v>
      </c>
      <c r="J404" s="254">
        <v>0</v>
      </c>
      <c r="K404" s="255">
        <v>15.010570824524311</v>
      </c>
      <c r="L404" s="254">
        <v>0</v>
      </c>
    </row>
    <row r="405" spans="1:12" ht="12.75">
      <c r="A405" s="252" t="s">
        <v>18</v>
      </c>
      <c r="B405" s="253">
        <v>7</v>
      </c>
      <c r="C405" s="253">
        <v>1</v>
      </c>
      <c r="D405" s="253">
        <v>0</v>
      </c>
      <c r="E405" s="253">
        <v>7</v>
      </c>
      <c r="F405" s="253">
        <v>0</v>
      </c>
      <c r="G405" s="253">
        <v>8</v>
      </c>
      <c r="H405" s="254">
        <v>220</v>
      </c>
      <c r="I405" s="254">
        <v>299.22000000000003</v>
      </c>
      <c r="J405" s="254">
        <v>27.5</v>
      </c>
      <c r="K405" s="255">
        <v>1.6913319238900635</v>
      </c>
      <c r="L405" s="254">
        <v>0.46511627906976744</v>
      </c>
    </row>
    <row r="406" spans="1:12" ht="12.75">
      <c r="A406" s="252" t="s">
        <v>19</v>
      </c>
      <c r="B406" s="253">
        <v>166</v>
      </c>
      <c r="C406" s="253">
        <v>29</v>
      </c>
      <c r="D406" s="253">
        <v>11</v>
      </c>
      <c r="E406" s="253">
        <v>155</v>
      </c>
      <c r="F406" s="253">
        <v>0</v>
      </c>
      <c r="G406" s="253">
        <v>184</v>
      </c>
      <c r="H406" s="254">
        <v>13522.37</v>
      </c>
      <c r="I406" s="254">
        <v>15869.38</v>
      </c>
      <c r="J406" s="254">
        <v>73.491141304347835</v>
      </c>
      <c r="K406" s="255">
        <v>38.900634249471459</v>
      </c>
      <c r="L406" s="254">
        <v>28.5885200845666</v>
      </c>
    </row>
    <row r="407" spans="1:12" ht="12.75">
      <c r="A407" s="252" t="s">
        <v>71</v>
      </c>
      <c r="B407" s="252" t="s">
        <v>2</v>
      </c>
      <c r="C407" s="252" t="s">
        <v>3</v>
      </c>
      <c r="D407" s="252" t="s">
        <v>4</v>
      </c>
      <c r="E407" s="252" t="s">
        <v>5</v>
      </c>
      <c r="F407" s="252" t="s">
        <v>6</v>
      </c>
      <c r="G407" s="252" t="s">
        <v>7</v>
      </c>
      <c r="H407" s="252" t="s">
        <v>8</v>
      </c>
      <c r="I407" s="252" t="s">
        <v>9</v>
      </c>
      <c r="J407" s="252" t="s">
        <v>10</v>
      </c>
      <c r="K407" s="252" t="s">
        <v>11</v>
      </c>
      <c r="L407" s="252" t="s">
        <v>12</v>
      </c>
    </row>
    <row r="408" spans="1:12" ht="12.75">
      <c r="A408" s="252" t="s">
        <v>13</v>
      </c>
      <c r="B408" s="253">
        <v>30</v>
      </c>
      <c r="C408" s="253">
        <v>6</v>
      </c>
      <c r="D408" s="253">
        <v>0</v>
      </c>
      <c r="E408" s="253">
        <v>30</v>
      </c>
      <c r="F408" s="253">
        <v>0</v>
      </c>
      <c r="G408" s="253">
        <v>36</v>
      </c>
      <c r="H408" s="254">
        <v>5395.55</v>
      </c>
      <c r="I408" s="254">
        <v>6318.52</v>
      </c>
      <c r="J408" s="254">
        <v>149.8763888888889</v>
      </c>
      <c r="K408" s="255">
        <v>7.6109936575052846</v>
      </c>
      <c r="L408" s="254">
        <v>11.407082452431286</v>
      </c>
    </row>
    <row r="409" spans="1:12" ht="12.75">
      <c r="A409" s="252" t="s">
        <v>14</v>
      </c>
      <c r="B409" s="253">
        <v>0</v>
      </c>
      <c r="C409" s="253">
        <v>0</v>
      </c>
      <c r="D409" s="253">
        <v>0</v>
      </c>
      <c r="E409" s="253">
        <v>0</v>
      </c>
      <c r="F409" s="253">
        <v>0</v>
      </c>
      <c r="G409" s="253">
        <v>0</v>
      </c>
      <c r="H409" s="254">
        <v>-4</v>
      </c>
      <c r="I409" s="254">
        <v>0</v>
      </c>
      <c r="J409" s="254">
        <v>0</v>
      </c>
      <c r="K409" s="255">
        <v>0</v>
      </c>
      <c r="L409" s="254">
        <v>0</v>
      </c>
    </row>
    <row r="410" spans="1:12" ht="12.75">
      <c r="A410" s="252" t="s">
        <v>15</v>
      </c>
      <c r="B410" s="253">
        <v>45</v>
      </c>
      <c r="C410" s="253">
        <v>4</v>
      </c>
      <c r="D410" s="253">
        <v>0</v>
      </c>
      <c r="E410" s="253">
        <v>45</v>
      </c>
      <c r="F410" s="253">
        <v>0</v>
      </c>
      <c r="G410" s="253">
        <v>49</v>
      </c>
      <c r="H410" s="254">
        <v>0</v>
      </c>
      <c r="I410" s="254">
        <v>366.7</v>
      </c>
      <c r="J410" s="254">
        <v>0</v>
      </c>
      <c r="K410" s="255">
        <v>10.359408033826638</v>
      </c>
      <c r="L410" s="254">
        <v>0</v>
      </c>
    </row>
    <row r="411" spans="1:12" ht="12.75">
      <c r="A411" s="252" t="s">
        <v>16</v>
      </c>
      <c r="B411" s="253">
        <v>17</v>
      </c>
      <c r="C411" s="253">
        <v>8</v>
      </c>
      <c r="D411" s="253">
        <v>0</v>
      </c>
      <c r="E411" s="253">
        <v>17</v>
      </c>
      <c r="F411" s="253">
        <v>0</v>
      </c>
      <c r="G411" s="253">
        <v>25</v>
      </c>
      <c r="H411" s="254">
        <v>6619.81</v>
      </c>
      <c r="I411" s="254">
        <v>8227.1</v>
      </c>
      <c r="J411" s="254">
        <v>264.79240000000004</v>
      </c>
      <c r="K411" s="255">
        <v>5.2854122621564485</v>
      </c>
      <c r="L411" s="254">
        <v>13.995369978858353</v>
      </c>
    </row>
    <row r="412" spans="1:12" ht="12.75">
      <c r="A412" s="252" t="s">
        <v>17</v>
      </c>
      <c r="B412" s="253">
        <v>70</v>
      </c>
      <c r="C412" s="253">
        <v>20</v>
      </c>
      <c r="D412" s="253">
        <v>12</v>
      </c>
      <c r="E412" s="253">
        <v>58</v>
      </c>
      <c r="F412" s="253">
        <v>0</v>
      </c>
      <c r="G412" s="253">
        <v>78</v>
      </c>
      <c r="H412" s="254">
        <v>0</v>
      </c>
      <c r="I412" s="254">
        <v>0</v>
      </c>
      <c r="J412" s="254">
        <v>0</v>
      </c>
      <c r="K412" s="255">
        <v>16.490486257928119</v>
      </c>
      <c r="L412" s="254">
        <v>0</v>
      </c>
    </row>
    <row r="413" spans="1:12" ht="12.75">
      <c r="A413" s="252" t="s">
        <v>18</v>
      </c>
      <c r="B413" s="253">
        <v>4</v>
      </c>
      <c r="C413" s="253">
        <v>1</v>
      </c>
      <c r="D413" s="253">
        <v>0</v>
      </c>
      <c r="E413" s="253">
        <v>4</v>
      </c>
      <c r="F413" s="253">
        <v>0</v>
      </c>
      <c r="G413" s="253">
        <v>5</v>
      </c>
      <c r="H413" s="254">
        <v>570</v>
      </c>
      <c r="I413" s="254">
        <v>558.99</v>
      </c>
      <c r="J413" s="254">
        <v>114</v>
      </c>
      <c r="K413" s="255">
        <v>1.0570824524312896</v>
      </c>
      <c r="L413" s="254">
        <v>1.2050739957716703</v>
      </c>
    </row>
    <row r="414" spans="1:12" ht="12.75">
      <c r="A414" s="252" t="s">
        <v>19</v>
      </c>
      <c r="B414" s="253">
        <v>166</v>
      </c>
      <c r="C414" s="253">
        <v>39</v>
      </c>
      <c r="D414" s="253">
        <v>12</v>
      </c>
      <c r="E414" s="253">
        <v>154</v>
      </c>
      <c r="F414" s="253">
        <v>0</v>
      </c>
      <c r="G414" s="253">
        <v>193</v>
      </c>
      <c r="H414" s="254">
        <v>12581.36</v>
      </c>
      <c r="I414" s="254">
        <v>15471.31</v>
      </c>
      <c r="J414" s="254">
        <v>65.188393782383415</v>
      </c>
      <c r="K414" s="255">
        <v>40.803382663847778</v>
      </c>
      <c r="L414" s="254">
        <v>26.599069767441858</v>
      </c>
    </row>
    <row r="415" spans="1:12" ht="12.75">
      <c r="A415" s="252" t="s">
        <v>72</v>
      </c>
      <c r="B415" s="252" t="s">
        <v>2</v>
      </c>
      <c r="C415" s="252" t="s">
        <v>3</v>
      </c>
      <c r="D415" s="252" t="s">
        <v>4</v>
      </c>
      <c r="E415" s="252" t="s">
        <v>5</v>
      </c>
      <c r="F415" s="252" t="s">
        <v>6</v>
      </c>
      <c r="G415" s="252" t="s">
        <v>7</v>
      </c>
      <c r="H415" s="252" t="s">
        <v>8</v>
      </c>
      <c r="I415" s="252" t="s">
        <v>9</v>
      </c>
      <c r="J415" s="252" t="s">
        <v>10</v>
      </c>
      <c r="K415" s="252" t="s">
        <v>11</v>
      </c>
      <c r="L415" s="252" t="s">
        <v>12</v>
      </c>
    </row>
    <row r="416" spans="1:12" ht="12.75">
      <c r="A416" s="252" t="s">
        <v>13</v>
      </c>
      <c r="B416" s="253">
        <v>27</v>
      </c>
      <c r="C416" s="253">
        <v>15</v>
      </c>
      <c r="D416" s="253">
        <v>0</v>
      </c>
      <c r="E416" s="253">
        <v>27</v>
      </c>
      <c r="F416" s="253">
        <v>0</v>
      </c>
      <c r="G416" s="253">
        <v>42</v>
      </c>
      <c r="H416" s="254">
        <v>-7893.78</v>
      </c>
      <c r="I416" s="254">
        <v>-8261.94</v>
      </c>
      <c r="J416" s="254">
        <v>-187.94714285714286</v>
      </c>
      <c r="K416" s="255">
        <v>8.8794926004228323</v>
      </c>
      <c r="L416" s="254">
        <v>-16.688752642706135</v>
      </c>
    </row>
    <row r="417" spans="1:12" ht="12.75">
      <c r="A417" s="252" t="s">
        <v>14</v>
      </c>
      <c r="B417" s="253">
        <v>0</v>
      </c>
      <c r="C417" s="253">
        <v>1</v>
      </c>
      <c r="D417" s="253">
        <v>0</v>
      </c>
      <c r="E417" s="253">
        <v>0</v>
      </c>
      <c r="F417" s="253">
        <v>0</v>
      </c>
      <c r="G417" s="253">
        <v>1</v>
      </c>
      <c r="H417" s="254">
        <v>395</v>
      </c>
      <c r="I417" s="254">
        <v>481.81</v>
      </c>
      <c r="J417" s="254">
        <v>395</v>
      </c>
      <c r="K417" s="255">
        <v>0.21141649048625794</v>
      </c>
      <c r="L417" s="254">
        <v>0.83509513742071884</v>
      </c>
    </row>
    <row r="418" spans="1:12" ht="12.75">
      <c r="A418" s="252" t="s">
        <v>15</v>
      </c>
      <c r="B418" s="253">
        <v>40</v>
      </c>
      <c r="C418" s="253">
        <v>12</v>
      </c>
      <c r="D418" s="253">
        <v>0</v>
      </c>
      <c r="E418" s="253">
        <v>40</v>
      </c>
      <c r="F418" s="253">
        <v>0</v>
      </c>
      <c r="G418" s="253">
        <v>52</v>
      </c>
      <c r="H418" s="254">
        <v>0</v>
      </c>
      <c r="I418" s="254">
        <v>853.16</v>
      </c>
      <c r="J418" s="254">
        <v>0</v>
      </c>
      <c r="K418" s="255">
        <v>10.993657505285412</v>
      </c>
      <c r="L418" s="254">
        <v>0</v>
      </c>
    </row>
    <row r="419" spans="1:12" ht="12.75">
      <c r="A419" s="252" t="s">
        <v>16</v>
      </c>
      <c r="B419" s="253">
        <v>23</v>
      </c>
      <c r="C419" s="253">
        <v>15</v>
      </c>
      <c r="D419" s="253">
        <v>0</v>
      </c>
      <c r="E419" s="253">
        <v>23</v>
      </c>
      <c r="F419" s="253">
        <v>0</v>
      </c>
      <c r="G419" s="253">
        <v>38</v>
      </c>
      <c r="H419" s="254">
        <v>11625.13</v>
      </c>
      <c r="I419" s="254">
        <v>14000.63</v>
      </c>
      <c r="J419" s="254">
        <v>305.92447368421051</v>
      </c>
      <c r="K419" s="255">
        <v>8.0338266384778017</v>
      </c>
      <c r="L419" s="254">
        <v>24.577441860465118</v>
      </c>
    </row>
    <row r="420" spans="1:12" ht="12.75">
      <c r="A420" s="252" t="s">
        <v>17</v>
      </c>
      <c r="B420" s="253">
        <v>75</v>
      </c>
      <c r="C420" s="253">
        <v>13</v>
      </c>
      <c r="D420" s="253">
        <v>23</v>
      </c>
      <c r="E420" s="253">
        <v>52</v>
      </c>
      <c r="F420" s="253">
        <v>0</v>
      </c>
      <c r="G420" s="253">
        <v>65</v>
      </c>
      <c r="H420" s="254">
        <v>0</v>
      </c>
      <c r="I420" s="254">
        <v>0</v>
      </c>
      <c r="J420" s="254">
        <v>0</v>
      </c>
      <c r="K420" s="255">
        <v>13.742071881606764</v>
      </c>
      <c r="L420" s="254">
        <v>0</v>
      </c>
    </row>
    <row r="421" spans="1:12" ht="12.75">
      <c r="A421" s="252" t="s">
        <v>18</v>
      </c>
      <c r="B421" s="253">
        <v>3</v>
      </c>
      <c r="C421" s="253">
        <v>2</v>
      </c>
      <c r="D421" s="253">
        <v>0</v>
      </c>
      <c r="E421" s="253">
        <v>3</v>
      </c>
      <c r="F421" s="253">
        <v>0</v>
      </c>
      <c r="G421" s="253">
        <v>5</v>
      </c>
      <c r="H421" s="254">
        <v>680.28</v>
      </c>
      <c r="I421" s="254">
        <v>798.5</v>
      </c>
      <c r="J421" s="254">
        <v>136.05600000000001</v>
      </c>
      <c r="K421" s="255">
        <v>1.0570824524312896</v>
      </c>
      <c r="L421" s="254">
        <v>1.4382241014799158</v>
      </c>
    </row>
    <row r="422" spans="1:12" ht="12.75">
      <c r="A422" s="252" t="s">
        <v>19</v>
      </c>
      <c r="B422" s="253">
        <v>168</v>
      </c>
      <c r="C422" s="253">
        <v>58</v>
      </c>
      <c r="D422" s="253">
        <v>23</v>
      </c>
      <c r="E422" s="253">
        <v>145</v>
      </c>
      <c r="F422" s="253">
        <v>0</v>
      </c>
      <c r="G422" s="253">
        <v>203</v>
      </c>
      <c r="H422" s="254">
        <v>4806.63</v>
      </c>
      <c r="I422" s="254">
        <v>7872.16</v>
      </c>
      <c r="J422" s="254">
        <v>23.677980295566503</v>
      </c>
      <c r="K422" s="255">
        <v>42.917547568710361</v>
      </c>
      <c r="L422" s="254">
        <v>10.16200845665962</v>
      </c>
    </row>
    <row r="423" spans="1:12" ht="12.75">
      <c r="A423" s="252" t="s">
        <v>73</v>
      </c>
      <c r="B423" s="252" t="s">
        <v>2</v>
      </c>
      <c r="C423" s="252" t="s">
        <v>3</v>
      </c>
      <c r="D423" s="252" t="s">
        <v>4</v>
      </c>
      <c r="E423" s="252" t="s">
        <v>5</v>
      </c>
      <c r="F423" s="252" t="s">
        <v>6</v>
      </c>
      <c r="G423" s="252" t="s">
        <v>7</v>
      </c>
      <c r="H423" s="252" t="s">
        <v>8</v>
      </c>
      <c r="I423" s="252" t="s">
        <v>9</v>
      </c>
      <c r="J423" s="252" t="s">
        <v>10</v>
      </c>
      <c r="K423" s="252" t="s">
        <v>11</v>
      </c>
      <c r="L423" s="252" t="s">
        <v>12</v>
      </c>
    </row>
    <row r="424" spans="1:12" ht="12.75">
      <c r="A424" s="252" t="s">
        <v>13</v>
      </c>
      <c r="B424" s="253">
        <v>35</v>
      </c>
      <c r="C424" s="253">
        <v>41</v>
      </c>
      <c r="D424" s="253">
        <v>0</v>
      </c>
      <c r="E424" s="253">
        <v>35</v>
      </c>
      <c r="F424" s="253">
        <v>0</v>
      </c>
      <c r="G424" s="253">
        <v>76</v>
      </c>
      <c r="H424" s="254">
        <v>15807.5</v>
      </c>
      <c r="I424" s="254">
        <v>20145.82</v>
      </c>
      <c r="J424" s="254">
        <v>207.99342105263156</v>
      </c>
      <c r="K424" s="255">
        <v>16.067653276955603</v>
      </c>
      <c r="L424" s="254">
        <v>33.419661733615222</v>
      </c>
    </row>
    <row r="425" spans="1:12" ht="12.75">
      <c r="A425" s="252" t="s">
        <v>14</v>
      </c>
      <c r="B425" s="253">
        <v>1</v>
      </c>
      <c r="C425" s="253">
        <v>0</v>
      </c>
      <c r="D425" s="253">
        <v>0</v>
      </c>
      <c r="E425" s="253">
        <v>1</v>
      </c>
      <c r="F425" s="253">
        <v>0</v>
      </c>
      <c r="G425" s="253">
        <v>1</v>
      </c>
      <c r="H425" s="254">
        <v>609</v>
      </c>
      <c r="I425" s="254">
        <v>524.52</v>
      </c>
      <c r="J425" s="254">
        <v>609</v>
      </c>
      <c r="K425" s="255">
        <v>0.21141649048625794</v>
      </c>
      <c r="L425" s="254">
        <v>1.2875264270613109</v>
      </c>
    </row>
    <row r="426" spans="1:12" ht="12.75">
      <c r="A426" s="252" t="s">
        <v>15</v>
      </c>
      <c r="B426" s="253">
        <v>41</v>
      </c>
      <c r="C426" s="253">
        <v>13</v>
      </c>
      <c r="D426" s="253">
        <v>0</v>
      </c>
      <c r="E426" s="253">
        <v>41</v>
      </c>
      <c r="F426" s="253">
        <v>0</v>
      </c>
      <c r="G426" s="253">
        <v>54</v>
      </c>
      <c r="H426" s="254">
        <v>0</v>
      </c>
      <c r="I426" s="254">
        <v>1255.02</v>
      </c>
      <c r="J426" s="254">
        <v>0</v>
      </c>
      <c r="K426" s="255">
        <v>11.416490486257928</v>
      </c>
      <c r="L426" s="254">
        <v>0</v>
      </c>
    </row>
    <row r="427" spans="1:12" ht="12.75">
      <c r="A427" s="252" t="s">
        <v>16</v>
      </c>
      <c r="B427" s="253">
        <v>30</v>
      </c>
      <c r="C427" s="253">
        <v>23</v>
      </c>
      <c r="D427" s="253">
        <v>0</v>
      </c>
      <c r="E427" s="253">
        <v>30</v>
      </c>
      <c r="F427" s="253">
        <v>0</v>
      </c>
      <c r="G427" s="253">
        <v>53</v>
      </c>
      <c r="H427" s="254">
        <v>14287.73</v>
      </c>
      <c r="I427" s="254">
        <v>16772.55</v>
      </c>
      <c r="J427" s="254">
        <v>269.57981132075469</v>
      </c>
      <c r="K427" s="255">
        <v>11.20507399577167</v>
      </c>
      <c r="L427" s="254">
        <v>30.20661733615222</v>
      </c>
    </row>
    <row r="428" spans="1:12" ht="12.75">
      <c r="A428" s="252" t="s">
        <v>17</v>
      </c>
      <c r="B428" s="253">
        <v>65</v>
      </c>
      <c r="C428" s="253">
        <v>10</v>
      </c>
      <c r="D428" s="253">
        <v>21</v>
      </c>
      <c r="E428" s="253">
        <v>44</v>
      </c>
      <c r="F428" s="253">
        <v>0</v>
      </c>
      <c r="G428" s="253">
        <v>54</v>
      </c>
      <c r="H428" s="254">
        <v>0</v>
      </c>
      <c r="I428" s="254">
        <v>0</v>
      </c>
      <c r="J428" s="254">
        <v>0</v>
      </c>
      <c r="K428" s="255">
        <v>11.416490486257928</v>
      </c>
      <c r="L428" s="254">
        <v>0</v>
      </c>
    </row>
    <row r="429" spans="1:12" ht="12.75">
      <c r="A429" s="252" t="s">
        <v>18</v>
      </c>
      <c r="B429" s="253">
        <v>1</v>
      </c>
      <c r="C429" s="253">
        <v>4</v>
      </c>
      <c r="D429" s="253">
        <v>0</v>
      </c>
      <c r="E429" s="253">
        <v>1</v>
      </c>
      <c r="F429" s="253">
        <v>0</v>
      </c>
      <c r="G429" s="253">
        <v>5</v>
      </c>
      <c r="H429" s="254">
        <v>170</v>
      </c>
      <c r="I429" s="254">
        <v>303.67</v>
      </c>
      <c r="J429" s="254">
        <v>34</v>
      </c>
      <c r="K429" s="255">
        <v>1.0570824524312896</v>
      </c>
      <c r="L429" s="254">
        <v>0.35940803382663844</v>
      </c>
    </row>
    <row r="430" spans="1:12" ht="12.75">
      <c r="A430" s="252" t="s">
        <v>19</v>
      </c>
      <c r="B430" s="253">
        <v>173</v>
      </c>
      <c r="C430" s="253">
        <v>91</v>
      </c>
      <c r="D430" s="253">
        <v>21</v>
      </c>
      <c r="E430" s="253">
        <v>152</v>
      </c>
      <c r="F430" s="253">
        <v>0</v>
      </c>
      <c r="G430" s="253">
        <v>243</v>
      </c>
      <c r="H430" s="254">
        <v>30874.23</v>
      </c>
      <c r="I430" s="254">
        <v>39001.58</v>
      </c>
      <c r="J430" s="254">
        <v>127.05444444444446</v>
      </c>
      <c r="K430" s="255">
        <v>51.374207188160682</v>
      </c>
      <c r="L430" s="254">
        <v>65.273213530655397</v>
      </c>
    </row>
    <row r="431" spans="1:12" ht="12.75">
      <c r="A431" s="252" t="s">
        <v>74</v>
      </c>
      <c r="B431" s="252" t="s">
        <v>2</v>
      </c>
      <c r="C431" s="252" t="s">
        <v>3</v>
      </c>
      <c r="D431" s="252" t="s">
        <v>4</v>
      </c>
      <c r="E431" s="252" t="s">
        <v>5</v>
      </c>
      <c r="F431" s="252" t="s">
        <v>6</v>
      </c>
      <c r="G431" s="252" t="s">
        <v>7</v>
      </c>
      <c r="H431" s="252" t="s">
        <v>8</v>
      </c>
      <c r="I431" s="252" t="s">
        <v>9</v>
      </c>
      <c r="J431" s="252" t="s">
        <v>10</v>
      </c>
      <c r="K431" s="252" t="s">
        <v>11</v>
      </c>
      <c r="L431" s="252" t="s">
        <v>12</v>
      </c>
    </row>
    <row r="432" spans="1:12" ht="12.75">
      <c r="A432" s="252" t="s">
        <v>13</v>
      </c>
      <c r="B432" s="253">
        <v>66</v>
      </c>
      <c r="C432" s="253">
        <v>15</v>
      </c>
      <c r="D432" s="253">
        <v>0</v>
      </c>
      <c r="E432" s="253">
        <v>66</v>
      </c>
      <c r="F432" s="253">
        <v>0</v>
      </c>
      <c r="G432" s="253">
        <v>81</v>
      </c>
      <c r="H432" s="254">
        <v>16423.060000000001</v>
      </c>
      <c r="I432" s="254">
        <v>19846.22</v>
      </c>
      <c r="J432" s="254">
        <v>202.75382716049381</v>
      </c>
      <c r="K432" s="255">
        <v>17.124735729386892</v>
      </c>
      <c r="L432" s="254">
        <v>34.721057082452432</v>
      </c>
    </row>
    <row r="433" spans="1:12" ht="12.75">
      <c r="A433" s="252" t="s">
        <v>14</v>
      </c>
      <c r="B433" s="253">
        <v>1</v>
      </c>
      <c r="C433" s="253">
        <v>0</v>
      </c>
      <c r="D433" s="253">
        <v>0</v>
      </c>
      <c r="E433" s="253">
        <v>1</v>
      </c>
      <c r="F433" s="253">
        <v>0</v>
      </c>
      <c r="G433" s="253">
        <v>1</v>
      </c>
      <c r="H433" s="254">
        <v>465</v>
      </c>
      <c r="I433" s="254">
        <v>524.52</v>
      </c>
      <c r="J433" s="254">
        <v>465</v>
      </c>
      <c r="K433" s="255">
        <v>0.21141649048625794</v>
      </c>
      <c r="L433" s="254">
        <v>0.98308668076109951</v>
      </c>
    </row>
    <row r="434" spans="1:12" ht="12.75">
      <c r="A434" s="252" t="s">
        <v>15</v>
      </c>
      <c r="B434" s="253">
        <v>51</v>
      </c>
      <c r="C434" s="253">
        <v>8</v>
      </c>
      <c r="D434" s="253">
        <v>0</v>
      </c>
      <c r="E434" s="253">
        <v>51</v>
      </c>
      <c r="F434" s="253">
        <v>0</v>
      </c>
      <c r="G434" s="253">
        <v>59</v>
      </c>
      <c r="H434" s="254">
        <v>0</v>
      </c>
      <c r="I434" s="254">
        <v>560.97</v>
      </c>
      <c r="J434" s="254">
        <v>0</v>
      </c>
      <c r="K434" s="255">
        <v>12.47357293868922</v>
      </c>
      <c r="L434" s="254">
        <v>0</v>
      </c>
    </row>
    <row r="435" spans="1:12" ht="12.75">
      <c r="A435" s="252" t="s">
        <v>16</v>
      </c>
      <c r="B435" s="253">
        <v>43</v>
      </c>
      <c r="C435" s="253">
        <v>7</v>
      </c>
      <c r="D435" s="253">
        <v>0</v>
      </c>
      <c r="E435" s="253">
        <v>43</v>
      </c>
      <c r="F435" s="253">
        <v>0</v>
      </c>
      <c r="G435" s="253">
        <v>50</v>
      </c>
      <c r="H435" s="254">
        <v>13599.58</v>
      </c>
      <c r="I435" s="254">
        <v>16151.29</v>
      </c>
      <c r="J435" s="254">
        <v>271.99160000000001</v>
      </c>
      <c r="K435" s="255">
        <v>10.570824524312897</v>
      </c>
      <c r="L435" s="254">
        <v>28.751754756871041</v>
      </c>
    </row>
    <row r="436" spans="1:12" ht="12.75">
      <c r="A436" s="252" t="s">
        <v>17</v>
      </c>
      <c r="B436" s="253">
        <v>53</v>
      </c>
      <c r="C436" s="253">
        <v>11</v>
      </c>
      <c r="D436" s="253">
        <v>10</v>
      </c>
      <c r="E436" s="253">
        <v>43</v>
      </c>
      <c r="F436" s="253">
        <v>0</v>
      </c>
      <c r="G436" s="253">
        <v>54</v>
      </c>
      <c r="H436" s="254">
        <v>0</v>
      </c>
      <c r="I436" s="254">
        <v>0</v>
      </c>
      <c r="J436" s="254">
        <v>0</v>
      </c>
      <c r="K436" s="255">
        <v>11.416490486257928</v>
      </c>
      <c r="L436" s="254">
        <v>0</v>
      </c>
    </row>
    <row r="437" spans="1:12" ht="12.75">
      <c r="A437" s="252" t="s">
        <v>18</v>
      </c>
      <c r="B437" s="253">
        <v>5</v>
      </c>
      <c r="C437" s="253">
        <v>1</v>
      </c>
      <c r="D437" s="253">
        <v>0</v>
      </c>
      <c r="E437" s="253">
        <v>5</v>
      </c>
      <c r="F437" s="253">
        <v>0</v>
      </c>
      <c r="G437" s="253">
        <v>6</v>
      </c>
      <c r="H437" s="254">
        <v>170</v>
      </c>
      <c r="I437" s="254">
        <v>198.76</v>
      </c>
      <c r="J437" s="254">
        <v>28.333333333333336</v>
      </c>
      <c r="K437" s="255">
        <v>1.2684989429175475</v>
      </c>
      <c r="L437" s="254">
        <v>0.35940803382663844</v>
      </c>
    </row>
    <row r="438" spans="1:12" ht="12.75">
      <c r="A438" s="252" t="s">
        <v>19</v>
      </c>
      <c r="B438" s="253">
        <v>219</v>
      </c>
      <c r="C438" s="253">
        <v>42</v>
      </c>
      <c r="D438" s="253">
        <v>10</v>
      </c>
      <c r="E438" s="253">
        <v>209</v>
      </c>
      <c r="F438" s="253">
        <v>0</v>
      </c>
      <c r="G438" s="253">
        <v>251</v>
      </c>
      <c r="H438" s="254">
        <v>30657.64</v>
      </c>
      <c r="I438" s="254">
        <v>37281.760000000002</v>
      </c>
      <c r="J438" s="254">
        <v>122.1419920318725</v>
      </c>
      <c r="K438" s="255">
        <v>53.065539112050736</v>
      </c>
      <c r="L438" s="254">
        <v>64.815306553911199</v>
      </c>
    </row>
    <row r="439" spans="1:12" ht="12.75">
      <c r="A439" s="252" t="s">
        <v>75</v>
      </c>
      <c r="B439" s="252" t="s">
        <v>2</v>
      </c>
      <c r="C439" s="252" t="s">
        <v>3</v>
      </c>
      <c r="D439" s="252" t="s">
        <v>4</v>
      </c>
      <c r="E439" s="252" t="s">
        <v>5</v>
      </c>
      <c r="F439" s="252" t="s">
        <v>6</v>
      </c>
      <c r="G439" s="252" t="s">
        <v>7</v>
      </c>
      <c r="H439" s="252" t="s">
        <v>8</v>
      </c>
      <c r="I439" s="252" t="s">
        <v>9</v>
      </c>
      <c r="J439" s="252" t="s">
        <v>10</v>
      </c>
      <c r="K439" s="252" t="s">
        <v>11</v>
      </c>
      <c r="L439" s="252" t="s">
        <v>12</v>
      </c>
    </row>
    <row r="440" spans="1:12" ht="12.75">
      <c r="A440" s="252" t="s">
        <v>13</v>
      </c>
      <c r="B440" s="253">
        <v>31</v>
      </c>
      <c r="C440" s="253">
        <v>10</v>
      </c>
      <c r="D440" s="253">
        <v>0</v>
      </c>
      <c r="E440" s="253">
        <v>31</v>
      </c>
      <c r="F440" s="253">
        <v>0</v>
      </c>
      <c r="G440" s="253">
        <v>41</v>
      </c>
      <c r="H440" s="254">
        <v>20406.53</v>
      </c>
      <c r="I440" s="254">
        <v>23569.34</v>
      </c>
      <c r="J440" s="254">
        <v>497.72024390243905</v>
      </c>
      <c r="K440" s="255">
        <v>8.6680761099365746</v>
      </c>
      <c r="L440" s="254">
        <v>43.142769556025371</v>
      </c>
    </row>
    <row r="441" spans="1:12" ht="12.75">
      <c r="A441" s="252" t="s">
        <v>14</v>
      </c>
      <c r="B441" s="253">
        <v>1</v>
      </c>
      <c r="C441" s="253">
        <v>0</v>
      </c>
      <c r="D441" s="253">
        <v>0</v>
      </c>
      <c r="E441" s="253">
        <v>1</v>
      </c>
      <c r="F441" s="253">
        <v>0</v>
      </c>
      <c r="G441" s="253">
        <v>1</v>
      </c>
      <c r="H441" s="254">
        <v>770.5</v>
      </c>
      <c r="I441" s="254">
        <v>1061.1300000000001</v>
      </c>
      <c r="J441" s="254">
        <v>770.5</v>
      </c>
      <c r="K441" s="255">
        <v>0.21141649048625794</v>
      </c>
      <c r="L441" s="254">
        <v>1.6289640591966172</v>
      </c>
    </row>
    <row r="442" spans="1:12" ht="12.75">
      <c r="A442" s="252" t="s">
        <v>15</v>
      </c>
      <c r="B442" s="253">
        <v>47</v>
      </c>
      <c r="C442" s="253">
        <v>11</v>
      </c>
      <c r="D442" s="253">
        <v>0</v>
      </c>
      <c r="E442" s="253">
        <v>47</v>
      </c>
      <c r="F442" s="253">
        <v>0</v>
      </c>
      <c r="G442" s="253">
        <v>58</v>
      </c>
      <c r="H442" s="254">
        <v>0</v>
      </c>
      <c r="I442" s="254">
        <v>1146.01</v>
      </c>
      <c r="J442" s="254">
        <v>0</v>
      </c>
      <c r="K442" s="255">
        <v>12.262156448202958</v>
      </c>
      <c r="L442" s="254">
        <v>0</v>
      </c>
    </row>
    <row r="443" spans="1:12" ht="12.75">
      <c r="A443" s="252" t="s">
        <v>16</v>
      </c>
      <c r="B443" s="253">
        <v>20</v>
      </c>
      <c r="C443" s="253">
        <v>2</v>
      </c>
      <c r="D443" s="253">
        <v>0</v>
      </c>
      <c r="E443" s="253">
        <v>20</v>
      </c>
      <c r="F443" s="253">
        <v>0</v>
      </c>
      <c r="G443" s="253">
        <v>22</v>
      </c>
      <c r="H443" s="254">
        <v>5880</v>
      </c>
      <c r="I443" s="254">
        <v>6700.64</v>
      </c>
      <c r="J443" s="254">
        <v>267.27272727272725</v>
      </c>
      <c r="K443" s="255">
        <v>4.6511627906976747</v>
      </c>
      <c r="L443" s="254">
        <v>12.431289640591967</v>
      </c>
    </row>
    <row r="444" spans="1:12" ht="12.75">
      <c r="A444" s="252" t="s">
        <v>17</v>
      </c>
      <c r="B444" s="253">
        <v>52</v>
      </c>
      <c r="C444" s="253">
        <v>6</v>
      </c>
      <c r="D444" s="253">
        <v>8</v>
      </c>
      <c r="E444" s="253">
        <v>44</v>
      </c>
      <c r="F444" s="253">
        <v>0</v>
      </c>
      <c r="G444" s="253">
        <v>50</v>
      </c>
      <c r="H444" s="254">
        <v>0</v>
      </c>
      <c r="I444" s="254">
        <v>0</v>
      </c>
      <c r="J444" s="254">
        <v>0</v>
      </c>
      <c r="K444" s="255">
        <v>10.570824524312897</v>
      </c>
      <c r="L444" s="254">
        <v>0</v>
      </c>
    </row>
    <row r="445" spans="1:12" ht="12.75">
      <c r="A445" s="252" t="s">
        <v>18</v>
      </c>
      <c r="B445" s="253">
        <v>0</v>
      </c>
      <c r="C445" s="253">
        <v>1</v>
      </c>
      <c r="D445" s="253">
        <v>0</v>
      </c>
      <c r="E445" s="253">
        <v>0</v>
      </c>
      <c r="F445" s="253">
        <v>0</v>
      </c>
      <c r="G445" s="253">
        <v>1</v>
      </c>
      <c r="H445" s="254">
        <v>170</v>
      </c>
      <c r="I445" s="254">
        <v>148.76</v>
      </c>
      <c r="J445" s="254">
        <v>170</v>
      </c>
      <c r="K445" s="255">
        <v>0.21141649048625794</v>
      </c>
      <c r="L445" s="254">
        <v>0.35940803382663844</v>
      </c>
    </row>
    <row r="446" spans="1:12" ht="12.75">
      <c r="A446" s="252" t="s">
        <v>19</v>
      </c>
      <c r="B446" s="253">
        <v>151</v>
      </c>
      <c r="C446" s="253">
        <v>30</v>
      </c>
      <c r="D446" s="253">
        <v>8</v>
      </c>
      <c r="E446" s="253">
        <v>143</v>
      </c>
      <c r="F446" s="253">
        <v>0</v>
      </c>
      <c r="G446" s="253">
        <v>173</v>
      </c>
      <c r="H446" s="254">
        <v>27227.03</v>
      </c>
      <c r="I446" s="254">
        <v>32625.88</v>
      </c>
      <c r="J446" s="254">
        <v>157.38167630057805</v>
      </c>
      <c r="K446" s="255">
        <v>36.575052854122625</v>
      </c>
      <c r="L446" s="254">
        <v>57.562431289640593</v>
      </c>
    </row>
    <row r="447" spans="1:12" ht="12.75">
      <c r="A447" s="252" t="s">
        <v>76</v>
      </c>
      <c r="B447" s="252" t="s">
        <v>2</v>
      </c>
      <c r="C447" s="252" t="s">
        <v>3</v>
      </c>
      <c r="D447" s="252" t="s">
        <v>4</v>
      </c>
      <c r="E447" s="252" t="s">
        <v>5</v>
      </c>
      <c r="F447" s="252" t="s">
        <v>6</v>
      </c>
      <c r="G447" s="252" t="s">
        <v>7</v>
      </c>
      <c r="H447" s="252" t="s">
        <v>8</v>
      </c>
      <c r="I447" s="252" t="s">
        <v>9</v>
      </c>
      <c r="J447" s="252" t="s">
        <v>10</v>
      </c>
      <c r="K447" s="252" t="s">
        <v>11</v>
      </c>
      <c r="L447" s="252" t="s">
        <v>12</v>
      </c>
    </row>
    <row r="448" spans="1:12" ht="12.75">
      <c r="A448" s="252" t="s">
        <v>13</v>
      </c>
      <c r="B448" s="253">
        <v>25</v>
      </c>
      <c r="C448" s="253">
        <v>0</v>
      </c>
      <c r="D448" s="253">
        <v>0</v>
      </c>
      <c r="E448" s="253">
        <v>25</v>
      </c>
      <c r="F448" s="253">
        <v>0</v>
      </c>
      <c r="G448" s="253">
        <v>25</v>
      </c>
      <c r="H448" s="254">
        <v>1338</v>
      </c>
      <c r="I448" s="254">
        <v>2065.1999999999998</v>
      </c>
      <c r="J448" s="254">
        <v>53.52</v>
      </c>
      <c r="K448" s="255">
        <v>5.2854122621564485</v>
      </c>
      <c r="L448" s="254">
        <v>2.8287526427061316</v>
      </c>
    </row>
    <row r="449" spans="1:12" ht="12.75">
      <c r="A449" s="252" t="s">
        <v>14</v>
      </c>
      <c r="B449" s="253">
        <v>0</v>
      </c>
      <c r="C449" s="253">
        <v>0</v>
      </c>
      <c r="D449" s="253">
        <v>0</v>
      </c>
      <c r="E449" s="253">
        <v>0</v>
      </c>
      <c r="F449" s="253">
        <v>0</v>
      </c>
      <c r="G449" s="253">
        <v>0</v>
      </c>
      <c r="H449" s="254">
        <v>0</v>
      </c>
      <c r="I449" s="254">
        <v>0</v>
      </c>
      <c r="J449" s="254">
        <v>0</v>
      </c>
      <c r="K449" s="255">
        <v>0</v>
      </c>
      <c r="L449" s="254">
        <v>0</v>
      </c>
    </row>
    <row r="450" spans="1:12" ht="12.75">
      <c r="A450" s="252" t="s">
        <v>15</v>
      </c>
      <c r="B450" s="253">
        <v>38</v>
      </c>
      <c r="C450" s="253">
        <v>5</v>
      </c>
      <c r="D450" s="253">
        <v>0</v>
      </c>
      <c r="E450" s="253">
        <v>38</v>
      </c>
      <c r="F450" s="253">
        <v>0</v>
      </c>
      <c r="G450" s="253">
        <v>43</v>
      </c>
      <c r="H450" s="254">
        <v>0</v>
      </c>
      <c r="I450" s="254">
        <v>-7.65</v>
      </c>
      <c r="J450" s="254">
        <v>0</v>
      </c>
      <c r="K450" s="255">
        <v>9.0909090909090917</v>
      </c>
      <c r="L450" s="254">
        <v>0</v>
      </c>
    </row>
    <row r="451" spans="1:12" ht="12.75">
      <c r="A451" s="252" t="s">
        <v>16</v>
      </c>
      <c r="B451" s="253">
        <v>5</v>
      </c>
      <c r="C451" s="253">
        <v>2</v>
      </c>
      <c r="D451" s="253">
        <v>0</v>
      </c>
      <c r="E451" s="253">
        <v>5</v>
      </c>
      <c r="F451" s="253">
        <v>0</v>
      </c>
      <c r="G451" s="253">
        <v>7</v>
      </c>
      <c r="H451" s="254">
        <v>2138.9499999999998</v>
      </c>
      <c r="I451" s="254">
        <v>1150.8599999999999</v>
      </c>
      <c r="J451" s="254">
        <v>305.56428571428575</v>
      </c>
      <c r="K451" s="255">
        <v>1.4799154334038056</v>
      </c>
      <c r="L451" s="254">
        <v>4.522093023255815</v>
      </c>
    </row>
    <row r="452" spans="1:12" ht="12.75">
      <c r="A452" s="252" t="s">
        <v>17</v>
      </c>
      <c r="B452" s="253">
        <v>50</v>
      </c>
      <c r="C452" s="253">
        <v>28</v>
      </c>
      <c r="D452" s="253">
        <v>9</v>
      </c>
      <c r="E452" s="253">
        <v>41</v>
      </c>
      <c r="F452" s="253">
        <v>0</v>
      </c>
      <c r="G452" s="253">
        <v>69</v>
      </c>
      <c r="H452" s="254">
        <v>0</v>
      </c>
      <c r="I452" s="254">
        <v>0</v>
      </c>
      <c r="J452" s="254">
        <v>0</v>
      </c>
      <c r="K452" s="255">
        <v>14.587737843551798</v>
      </c>
      <c r="L452" s="254">
        <v>0</v>
      </c>
    </row>
    <row r="453" spans="1:12" ht="12.75">
      <c r="A453" s="252" t="s">
        <v>18</v>
      </c>
      <c r="B453" s="253">
        <v>0</v>
      </c>
      <c r="C453" s="253">
        <v>0</v>
      </c>
      <c r="D453" s="253">
        <v>0</v>
      </c>
      <c r="E453" s="253">
        <v>0</v>
      </c>
      <c r="F453" s="253">
        <v>0</v>
      </c>
      <c r="G453" s="253">
        <v>0</v>
      </c>
      <c r="H453" s="254">
        <v>0</v>
      </c>
      <c r="I453" s="254">
        <v>133.94999999999999</v>
      </c>
      <c r="J453" s="254">
        <v>0</v>
      </c>
      <c r="K453" s="255">
        <v>0</v>
      </c>
      <c r="L453" s="254">
        <v>0</v>
      </c>
    </row>
    <row r="454" spans="1:12" ht="12.75">
      <c r="A454" s="252" t="s">
        <v>19</v>
      </c>
      <c r="B454" s="253">
        <v>118</v>
      </c>
      <c r="C454" s="253">
        <v>35</v>
      </c>
      <c r="D454" s="253">
        <v>9</v>
      </c>
      <c r="E454" s="253">
        <v>109</v>
      </c>
      <c r="F454" s="253">
        <v>0</v>
      </c>
      <c r="G454" s="253">
        <v>144</v>
      </c>
      <c r="H454" s="254">
        <v>3476.95</v>
      </c>
      <c r="I454" s="254">
        <v>3342.36</v>
      </c>
      <c r="J454" s="254">
        <v>24.145486111111111</v>
      </c>
      <c r="K454" s="255">
        <v>30.443974630021138</v>
      </c>
      <c r="L454" s="254">
        <v>7.3508456659619448</v>
      </c>
    </row>
    <row r="455" spans="1:12" ht="12.75">
      <c r="A455" s="252" t="s">
        <v>77</v>
      </c>
      <c r="B455" s="252" t="s">
        <v>2</v>
      </c>
      <c r="C455" s="252" t="s">
        <v>3</v>
      </c>
      <c r="D455" s="252" t="s">
        <v>4</v>
      </c>
      <c r="E455" s="252" t="s">
        <v>5</v>
      </c>
      <c r="F455" s="252" t="s">
        <v>6</v>
      </c>
      <c r="G455" s="252" t="s">
        <v>7</v>
      </c>
      <c r="H455" s="252" t="s">
        <v>8</v>
      </c>
      <c r="I455" s="252" t="s">
        <v>9</v>
      </c>
      <c r="J455" s="252" t="s">
        <v>10</v>
      </c>
      <c r="K455" s="252" t="s">
        <v>11</v>
      </c>
      <c r="L455" s="252" t="s">
        <v>12</v>
      </c>
    </row>
    <row r="456" spans="1:12" ht="12.75">
      <c r="A456" s="252" t="s">
        <v>13</v>
      </c>
      <c r="B456" s="253">
        <v>16</v>
      </c>
      <c r="C456" s="253">
        <v>5</v>
      </c>
      <c r="D456" s="253">
        <v>0</v>
      </c>
      <c r="E456" s="253">
        <v>16</v>
      </c>
      <c r="F456" s="253">
        <v>0</v>
      </c>
      <c r="G456" s="253">
        <v>21</v>
      </c>
      <c r="H456" s="254">
        <v>16773.11</v>
      </c>
      <c r="I456" s="254">
        <v>20496.330000000002</v>
      </c>
      <c r="J456" s="254">
        <v>798.71952380952382</v>
      </c>
      <c r="K456" s="255">
        <v>4.4397463002114161</v>
      </c>
      <c r="L456" s="254">
        <v>35.461120507399571</v>
      </c>
    </row>
    <row r="457" spans="1:12" ht="12.75">
      <c r="A457" s="252" t="s">
        <v>14</v>
      </c>
      <c r="B457" s="253">
        <v>0</v>
      </c>
      <c r="C457" s="253">
        <v>0</v>
      </c>
      <c r="D457" s="253">
        <v>0</v>
      </c>
      <c r="E457" s="253">
        <v>0</v>
      </c>
      <c r="F457" s="253">
        <v>0</v>
      </c>
      <c r="G457" s="253">
        <v>0</v>
      </c>
      <c r="H457" s="254">
        <v>0</v>
      </c>
      <c r="I457" s="254">
        <v>120</v>
      </c>
      <c r="J457" s="254">
        <v>0</v>
      </c>
      <c r="K457" s="255">
        <v>0</v>
      </c>
      <c r="L457" s="254">
        <v>0</v>
      </c>
    </row>
    <row r="458" spans="1:12" ht="12.75">
      <c r="A458" s="252" t="s">
        <v>15</v>
      </c>
      <c r="B458" s="253">
        <v>31</v>
      </c>
      <c r="C458" s="253">
        <v>2</v>
      </c>
      <c r="D458" s="253">
        <v>0</v>
      </c>
      <c r="E458" s="253">
        <v>31</v>
      </c>
      <c r="F458" s="253">
        <v>0</v>
      </c>
      <c r="G458" s="253">
        <v>33</v>
      </c>
      <c r="H458" s="254">
        <v>0</v>
      </c>
      <c r="I458" s="254">
        <v>237.82</v>
      </c>
      <c r="J458" s="254">
        <v>0</v>
      </c>
      <c r="K458" s="255">
        <v>6.9767441860465116</v>
      </c>
      <c r="L458" s="254">
        <v>0</v>
      </c>
    </row>
    <row r="459" spans="1:12" ht="12.75">
      <c r="A459" s="252" t="s">
        <v>16</v>
      </c>
      <c r="B459" s="253">
        <v>3</v>
      </c>
      <c r="C459" s="253">
        <v>3</v>
      </c>
      <c r="D459" s="253">
        <v>0</v>
      </c>
      <c r="E459" s="253">
        <v>3</v>
      </c>
      <c r="F459" s="253">
        <v>0</v>
      </c>
      <c r="G459" s="253">
        <v>6</v>
      </c>
      <c r="H459" s="254">
        <v>2354.7600000000002</v>
      </c>
      <c r="I459" s="254">
        <v>1788.79</v>
      </c>
      <c r="J459" s="254">
        <v>392.46</v>
      </c>
      <c r="K459" s="255">
        <v>1.2684989429175475</v>
      </c>
      <c r="L459" s="254">
        <v>4.9783509513742068</v>
      </c>
    </row>
    <row r="460" spans="1:12" ht="12.75">
      <c r="A460" s="252" t="s">
        <v>17</v>
      </c>
      <c r="B460" s="253">
        <v>69</v>
      </c>
      <c r="C460" s="253">
        <v>18</v>
      </c>
      <c r="D460" s="253">
        <v>16</v>
      </c>
      <c r="E460" s="253">
        <v>53</v>
      </c>
      <c r="F460" s="253">
        <v>0</v>
      </c>
      <c r="G460" s="253">
        <v>71</v>
      </c>
      <c r="H460" s="254">
        <v>0</v>
      </c>
      <c r="I460" s="254">
        <v>0</v>
      </c>
      <c r="J460" s="254">
        <v>0</v>
      </c>
      <c r="K460" s="255">
        <v>15.010570824524311</v>
      </c>
      <c r="L460" s="254">
        <v>0</v>
      </c>
    </row>
    <row r="461" spans="1:12" ht="12.75">
      <c r="A461" s="252" t="s">
        <v>18</v>
      </c>
      <c r="B461" s="253">
        <v>2</v>
      </c>
      <c r="C461" s="253">
        <v>0</v>
      </c>
      <c r="D461" s="253">
        <v>0</v>
      </c>
      <c r="E461" s="253">
        <v>2</v>
      </c>
      <c r="F461" s="253">
        <v>0</v>
      </c>
      <c r="G461" s="253">
        <v>2</v>
      </c>
      <c r="H461" s="254">
        <v>0</v>
      </c>
      <c r="I461" s="254">
        <v>528.79</v>
      </c>
      <c r="J461" s="254">
        <v>0</v>
      </c>
      <c r="K461" s="255">
        <v>0.42283298097251587</v>
      </c>
      <c r="L461" s="254">
        <v>0</v>
      </c>
    </row>
    <row r="462" spans="1:12" ht="12.75">
      <c r="A462" s="252" t="s">
        <v>19</v>
      </c>
      <c r="B462" s="253">
        <v>121</v>
      </c>
      <c r="C462" s="253">
        <v>28</v>
      </c>
      <c r="D462" s="253">
        <v>16</v>
      </c>
      <c r="E462" s="253">
        <v>105</v>
      </c>
      <c r="F462" s="253">
        <v>0</v>
      </c>
      <c r="G462" s="253">
        <v>133</v>
      </c>
      <c r="H462" s="254">
        <v>19127.87</v>
      </c>
      <c r="I462" s="254">
        <v>23171.73</v>
      </c>
      <c r="J462" s="254">
        <v>143.81857142857143</v>
      </c>
      <c r="K462" s="255">
        <v>28.118393234672304</v>
      </c>
      <c r="L462" s="254">
        <v>40.439471458773781</v>
      </c>
    </row>
    <row r="463" spans="1:12" ht="12.75">
      <c r="A463" s="252" t="s">
        <v>78</v>
      </c>
      <c r="B463" s="252" t="s">
        <v>2</v>
      </c>
      <c r="C463" s="252" t="s">
        <v>3</v>
      </c>
      <c r="D463" s="252" t="s">
        <v>4</v>
      </c>
      <c r="E463" s="252" t="s">
        <v>5</v>
      </c>
      <c r="F463" s="252" t="s">
        <v>6</v>
      </c>
      <c r="G463" s="252" t="s">
        <v>7</v>
      </c>
      <c r="H463" s="252" t="s">
        <v>8</v>
      </c>
      <c r="I463" s="252" t="s">
        <v>9</v>
      </c>
      <c r="J463" s="252" t="s">
        <v>10</v>
      </c>
      <c r="K463" s="252" t="s">
        <v>11</v>
      </c>
      <c r="L463" s="252" t="s">
        <v>12</v>
      </c>
    </row>
    <row r="464" spans="1:12" ht="12.75">
      <c r="A464" s="252" t="s">
        <v>13</v>
      </c>
      <c r="B464" s="253">
        <v>11</v>
      </c>
      <c r="C464" s="253">
        <v>2</v>
      </c>
      <c r="D464" s="253">
        <v>0</v>
      </c>
      <c r="E464" s="253">
        <v>11</v>
      </c>
      <c r="F464" s="253">
        <v>0</v>
      </c>
      <c r="G464" s="253">
        <v>13</v>
      </c>
      <c r="H464" s="254">
        <v>4948.03</v>
      </c>
      <c r="I464" s="254">
        <v>5670.37</v>
      </c>
      <c r="J464" s="254">
        <v>380.61769230769232</v>
      </c>
      <c r="K464" s="255">
        <v>2.7484143763213531</v>
      </c>
      <c r="L464" s="254">
        <v>10.460951374207189</v>
      </c>
    </row>
    <row r="465" spans="1:12" ht="12.75">
      <c r="A465" s="252" t="s">
        <v>15</v>
      </c>
      <c r="B465" s="253">
        <v>25</v>
      </c>
      <c r="C465" s="253">
        <v>8</v>
      </c>
      <c r="D465" s="253">
        <v>0</v>
      </c>
      <c r="E465" s="253">
        <v>25</v>
      </c>
      <c r="F465" s="253">
        <v>0</v>
      </c>
      <c r="G465" s="253">
        <v>33</v>
      </c>
      <c r="H465" s="254">
        <v>0</v>
      </c>
      <c r="I465" s="254">
        <v>656</v>
      </c>
      <c r="J465" s="254">
        <v>0</v>
      </c>
      <c r="K465" s="255">
        <v>6.9767441860465116</v>
      </c>
      <c r="L465" s="254">
        <v>0</v>
      </c>
    </row>
    <row r="466" spans="1:12" ht="12.75">
      <c r="A466" s="252" t="s">
        <v>16</v>
      </c>
      <c r="B466" s="253">
        <v>3</v>
      </c>
      <c r="C466" s="253">
        <v>7</v>
      </c>
      <c r="D466" s="253">
        <v>0</v>
      </c>
      <c r="E466" s="253">
        <v>3</v>
      </c>
      <c r="F466" s="253">
        <v>0</v>
      </c>
      <c r="G466" s="253">
        <v>10</v>
      </c>
      <c r="H466" s="254">
        <v>3090.55</v>
      </c>
      <c r="I466" s="254">
        <v>3835.18</v>
      </c>
      <c r="J466" s="254">
        <v>309.05500000000001</v>
      </c>
      <c r="K466" s="255">
        <v>2.1141649048625792</v>
      </c>
      <c r="L466" s="254">
        <v>6.533932346723045</v>
      </c>
    </row>
    <row r="467" spans="1:12" ht="12.75">
      <c r="A467" s="252" t="s">
        <v>17</v>
      </c>
      <c r="B467" s="253">
        <v>70</v>
      </c>
      <c r="C467" s="253">
        <v>17</v>
      </c>
      <c r="D467" s="253">
        <v>13</v>
      </c>
      <c r="E467" s="253">
        <v>57</v>
      </c>
      <c r="F467" s="253">
        <v>0</v>
      </c>
      <c r="G467" s="253">
        <v>74</v>
      </c>
      <c r="H467" s="254">
        <v>0</v>
      </c>
      <c r="I467" s="254">
        <v>0</v>
      </c>
      <c r="J467" s="254">
        <v>0</v>
      </c>
      <c r="K467" s="255">
        <v>15.644820295983088</v>
      </c>
      <c r="L467" s="254">
        <v>0</v>
      </c>
    </row>
    <row r="468" spans="1:12" ht="12.75">
      <c r="A468" s="252" t="s">
        <v>18</v>
      </c>
      <c r="B468" s="253">
        <v>0</v>
      </c>
      <c r="C468" s="253">
        <v>1</v>
      </c>
      <c r="D468" s="253">
        <v>0</v>
      </c>
      <c r="E468" s="253">
        <v>0</v>
      </c>
      <c r="F468" s="253">
        <v>0</v>
      </c>
      <c r="G468" s="253">
        <v>1</v>
      </c>
      <c r="H468" s="254">
        <v>0</v>
      </c>
      <c r="I468" s="254">
        <v>59.5</v>
      </c>
      <c r="J468" s="254">
        <v>0</v>
      </c>
      <c r="K468" s="255">
        <v>0.21141649048625794</v>
      </c>
      <c r="L468" s="254">
        <v>0</v>
      </c>
    </row>
    <row r="469" spans="1:12" ht="12.75">
      <c r="A469" s="252" t="s">
        <v>19</v>
      </c>
      <c r="B469" s="253">
        <v>109</v>
      </c>
      <c r="C469" s="253">
        <v>35</v>
      </c>
      <c r="D469" s="253">
        <v>13</v>
      </c>
      <c r="E469" s="253">
        <v>96</v>
      </c>
      <c r="F469" s="253">
        <v>0</v>
      </c>
      <c r="G469" s="253">
        <v>131</v>
      </c>
      <c r="H469" s="254">
        <v>8038.58</v>
      </c>
      <c r="I469" s="254">
        <v>10221.049999999999</v>
      </c>
      <c r="J469" s="254">
        <v>61.36320610687023</v>
      </c>
      <c r="K469" s="255">
        <v>27.695560253699785</v>
      </c>
      <c r="L469" s="254">
        <v>16.994883720930229</v>
      </c>
    </row>
    <row r="470" spans="1:12" ht="12.75">
      <c r="A470" s="252" t="s">
        <v>79</v>
      </c>
      <c r="B470" s="252" t="s">
        <v>2</v>
      </c>
      <c r="C470" s="252" t="s">
        <v>3</v>
      </c>
      <c r="D470" s="252" t="s">
        <v>4</v>
      </c>
      <c r="E470" s="252" t="s">
        <v>5</v>
      </c>
      <c r="F470" s="252" t="s">
        <v>6</v>
      </c>
      <c r="G470" s="252" t="s">
        <v>7</v>
      </c>
      <c r="H470" s="252" t="s">
        <v>8</v>
      </c>
      <c r="I470" s="252" t="s">
        <v>9</v>
      </c>
      <c r="J470" s="252" t="s">
        <v>10</v>
      </c>
      <c r="K470" s="252" t="s">
        <v>11</v>
      </c>
      <c r="L470" s="252" t="s">
        <v>12</v>
      </c>
    </row>
    <row r="471" spans="1:12" ht="12.75">
      <c r="A471" s="252" t="s">
        <v>13</v>
      </c>
      <c r="B471" s="253">
        <v>6</v>
      </c>
      <c r="C471" s="253">
        <v>7</v>
      </c>
      <c r="D471" s="253">
        <v>0</v>
      </c>
      <c r="E471" s="253">
        <v>6</v>
      </c>
      <c r="F471" s="253">
        <v>0</v>
      </c>
      <c r="G471" s="253">
        <v>13</v>
      </c>
      <c r="H471" s="254">
        <v>3331</v>
      </c>
      <c r="I471" s="254">
        <v>3820.37</v>
      </c>
      <c r="J471" s="254">
        <v>256.23076923076923</v>
      </c>
      <c r="K471" s="255">
        <v>2.7484143763213531</v>
      </c>
      <c r="L471" s="254">
        <v>7.0422832980972512</v>
      </c>
    </row>
    <row r="472" spans="1:12" ht="12.75">
      <c r="A472" s="252" t="s">
        <v>15</v>
      </c>
      <c r="B472" s="253">
        <v>26</v>
      </c>
      <c r="C472" s="253">
        <v>13</v>
      </c>
      <c r="D472" s="253">
        <v>0</v>
      </c>
      <c r="E472" s="253">
        <v>26</v>
      </c>
      <c r="F472" s="253">
        <v>0</v>
      </c>
      <c r="G472" s="253">
        <v>39</v>
      </c>
      <c r="H472" s="254">
        <v>0</v>
      </c>
      <c r="I472" s="254">
        <v>908</v>
      </c>
      <c r="J472" s="254">
        <v>0</v>
      </c>
      <c r="K472" s="255">
        <v>8.2452431289640593</v>
      </c>
      <c r="L472" s="254">
        <v>0</v>
      </c>
    </row>
    <row r="473" spans="1:12" ht="12.75">
      <c r="A473" s="252" t="s">
        <v>16</v>
      </c>
      <c r="B473" s="253">
        <v>9</v>
      </c>
      <c r="C473" s="253">
        <v>17</v>
      </c>
      <c r="D473" s="253">
        <v>0</v>
      </c>
      <c r="E473" s="253">
        <v>9</v>
      </c>
      <c r="F473" s="253">
        <v>0</v>
      </c>
      <c r="G473" s="253">
        <v>26</v>
      </c>
      <c r="H473" s="254">
        <v>8175</v>
      </c>
      <c r="I473" s="254">
        <v>9336.18</v>
      </c>
      <c r="J473" s="254">
        <v>314.42307692307691</v>
      </c>
      <c r="K473" s="255">
        <v>5.4968287526427062</v>
      </c>
      <c r="L473" s="254">
        <v>17.283298097251585</v>
      </c>
    </row>
    <row r="474" spans="1:12" ht="12.75">
      <c r="A474" s="252" t="s">
        <v>17</v>
      </c>
      <c r="B474" s="253">
        <v>73</v>
      </c>
      <c r="C474" s="253">
        <v>15</v>
      </c>
      <c r="D474" s="253">
        <v>21</v>
      </c>
      <c r="E474" s="253">
        <v>52</v>
      </c>
      <c r="F474" s="253">
        <v>0</v>
      </c>
      <c r="G474" s="253">
        <v>67</v>
      </c>
      <c r="H474" s="254">
        <v>0</v>
      </c>
      <c r="I474" s="254">
        <v>0</v>
      </c>
      <c r="J474" s="254">
        <v>0</v>
      </c>
      <c r="K474" s="255">
        <v>14.164904862579281</v>
      </c>
      <c r="L474" s="254">
        <v>0</v>
      </c>
    </row>
    <row r="475" spans="1:12" ht="12.75">
      <c r="A475" s="252" t="s">
        <v>18</v>
      </c>
      <c r="B475" s="253">
        <v>1</v>
      </c>
      <c r="C475" s="253">
        <v>0</v>
      </c>
      <c r="D475" s="253">
        <v>0</v>
      </c>
      <c r="E475" s="253">
        <v>1</v>
      </c>
      <c r="F475" s="253">
        <v>0</v>
      </c>
      <c r="G475" s="253">
        <v>1</v>
      </c>
      <c r="H475" s="254">
        <v>0</v>
      </c>
      <c r="I475" s="254">
        <v>110.5</v>
      </c>
      <c r="J475" s="254">
        <v>0</v>
      </c>
      <c r="K475" s="255">
        <v>0.21141649048625794</v>
      </c>
      <c r="L475" s="254">
        <v>0</v>
      </c>
    </row>
    <row r="476" spans="1:12" ht="12.75">
      <c r="A476" s="252" t="s">
        <v>19</v>
      </c>
      <c r="B476" s="253">
        <v>115</v>
      </c>
      <c r="C476" s="253">
        <v>52</v>
      </c>
      <c r="D476" s="253">
        <v>21</v>
      </c>
      <c r="E476" s="253">
        <v>94</v>
      </c>
      <c r="F476" s="253">
        <v>0</v>
      </c>
      <c r="G476" s="253">
        <v>146</v>
      </c>
      <c r="H476" s="254">
        <v>11506</v>
      </c>
      <c r="I476" s="254">
        <v>14175.05</v>
      </c>
      <c r="J476" s="254">
        <v>78.808219178082197</v>
      </c>
      <c r="K476" s="255">
        <v>30.866807610993657</v>
      </c>
      <c r="L476" s="254">
        <v>24.325581395348834</v>
      </c>
    </row>
    <row r="477" spans="1:12" ht="12.75">
      <c r="A477" s="252" t="s">
        <v>80</v>
      </c>
      <c r="B477" s="252" t="s">
        <v>2</v>
      </c>
      <c r="C477" s="252" t="s">
        <v>3</v>
      </c>
      <c r="D477" s="252" t="s">
        <v>4</v>
      </c>
      <c r="E477" s="252" t="s">
        <v>5</v>
      </c>
      <c r="F477" s="252" t="s">
        <v>6</v>
      </c>
      <c r="G477" s="252" t="s">
        <v>7</v>
      </c>
      <c r="H477" s="252" t="s">
        <v>8</v>
      </c>
      <c r="I477" s="252" t="s">
        <v>9</v>
      </c>
      <c r="J477" s="252" t="s">
        <v>10</v>
      </c>
      <c r="K477" s="252" t="s">
        <v>11</v>
      </c>
      <c r="L477" s="252" t="s">
        <v>12</v>
      </c>
    </row>
    <row r="478" spans="1:12" ht="12.75">
      <c r="A478" s="252" t="s">
        <v>13</v>
      </c>
      <c r="B478" s="253">
        <v>8</v>
      </c>
      <c r="C478" s="253">
        <v>20</v>
      </c>
      <c r="D478" s="253">
        <v>0</v>
      </c>
      <c r="E478" s="253">
        <v>8</v>
      </c>
      <c r="F478" s="253">
        <v>0</v>
      </c>
      <c r="G478" s="253">
        <v>28</v>
      </c>
      <c r="H478" s="254">
        <v>10674</v>
      </c>
      <c r="I478" s="254">
        <v>12578.55</v>
      </c>
      <c r="J478" s="254">
        <v>381.21428571428572</v>
      </c>
      <c r="K478" s="255">
        <v>5.9196617336152224</v>
      </c>
      <c r="L478" s="254">
        <v>22.566596194503173</v>
      </c>
    </row>
    <row r="479" spans="1:12" ht="12.75">
      <c r="A479" s="252" t="s">
        <v>15</v>
      </c>
      <c r="B479" s="253">
        <v>32</v>
      </c>
      <c r="C479" s="253">
        <v>15</v>
      </c>
      <c r="D479" s="253">
        <v>0</v>
      </c>
      <c r="E479" s="253">
        <v>32</v>
      </c>
      <c r="F479" s="253">
        <v>0</v>
      </c>
      <c r="G479" s="253">
        <v>47</v>
      </c>
      <c r="H479" s="254">
        <v>0</v>
      </c>
      <c r="I479" s="254">
        <v>1282.9000000000001</v>
      </c>
      <c r="J479" s="254">
        <v>0</v>
      </c>
      <c r="K479" s="255">
        <v>9.9365750528541223</v>
      </c>
      <c r="L479" s="254">
        <v>0</v>
      </c>
    </row>
    <row r="480" spans="1:12" ht="12.75">
      <c r="A480" s="252" t="s">
        <v>16</v>
      </c>
      <c r="B480" s="253">
        <v>22</v>
      </c>
      <c r="C480" s="253">
        <v>37</v>
      </c>
      <c r="D480" s="253">
        <v>0</v>
      </c>
      <c r="E480" s="253">
        <v>22</v>
      </c>
      <c r="F480" s="253">
        <v>0</v>
      </c>
      <c r="G480" s="253">
        <v>59</v>
      </c>
      <c r="H480" s="254">
        <v>21291.16</v>
      </c>
      <c r="I480" s="254">
        <v>24550.12</v>
      </c>
      <c r="J480" s="254">
        <v>360.86711864406783</v>
      </c>
      <c r="K480" s="255">
        <v>12.47357293868922</v>
      </c>
      <c r="L480" s="254">
        <v>45.013023255813962</v>
      </c>
    </row>
    <row r="481" spans="1:12" ht="12.75">
      <c r="A481" s="252" t="s">
        <v>17</v>
      </c>
      <c r="B481" s="253">
        <v>67</v>
      </c>
      <c r="C481" s="253">
        <v>13</v>
      </c>
      <c r="D481" s="253">
        <v>24</v>
      </c>
      <c r="E481" s="253">
        <v>43</v>
      </c>
      <c r="F481" s="253">
        <v>0</v>
      </c>
      <c r="G481" s="253">
        <v>56</v>
      </c>
      <c r="H481" s="254">
        <v>0</v>
      </c>
      <c r="I481" s="254">
        <v>0</v>
      </c>
      <c r="J481" s="254">
        <v>0</v>
      </c>
      <c r="K481" s="255">
        <v>11.839323467230445</v>
      </c>
      <c r="L481" s="254">
        <v>0</v>
      </c>
    </row>
    <row r="482" spans="1:12" ht="12.75">
      <c r="A482" s="252" t="s">
        <v>18</v>
      </c>
      <c r="B482" s="253">
        <v>1</v>
      </c>
      <c r="C482" s="253">
        <v>1</v>
      </c>
      <c r="D482" s="253">
        <v>0</v>
      </c>
      <c r="E482" s="253">
        <v>1</v>
      </c>
      <c r="F482" s="253">
        <v>0</v>
      </c>
      <c r="G482" s="253">
        <v>2</v>
      </c>
      <c r="H482" s="254">
        <v>0</v>
      </c>
      <c r="I482" s="254">
        <v>187.72</v>
      </c>
      <c r="J482" s="254">
        <v>0</v>
      </c>
      <c r="K482" s="255">
        <v>0.42283298097251587</v>
      </c>
      <c r="L482" s="254">
        <v>0</v>
      </c>
    </row>
    <row r="483" spans="1:12" ht="12.75">
      <c r="A483" s="252" t="s">
        <v>19</v>
      </c>
      <c r="B483" s="253">
        <v>130</v>
      </c>
      <c r="C483" s="253">
        <v>86</v>
      </c>
      <c r="D483" s="253">
        <v>24</v>
      </c>
      <c r="E483" s="253">
        <v>106</v>
      </c>
      <c r="F483" s="253">
        <v>0</v>
      </c>
      <c r="G483" s="253">
        <v>192</v>
      </c>
      <c r="H483" s="254">
        <v>31965.16</v>
      </c>
      <c r="I483" s="254">
        <v>38599.29</v>
      </c>
      <c r="J483" s="254">
        <v>166.48520833333333</v>
      </c>
      <c r="K483" s="255">
        <v>40.59196617336152</v>
      </c>
      <c r="L483" s="254">
        <v>67.579619450317111</v>
      </c>
    </row>
    <row r="484" spans="1:12" ht="12.75">
      <c r="A484" s="252" t="s">
        <v>81</v>
      </c>
      <c r="B484" s="252" t="s">
        <v>2</v>
      </c>
      <c r="C484" s="252" t="s">
        <v>3</v>
      </c>
      <c r="D484" s="252" t="s">
        <v>4</v>
      </c>
      <c r="E484" s="252" t="s">
        <v>5</v>
      </c>
      <c r="F484" s="252" t="s">
        <v>6</v>
      </c>
      <c r="G484" s="252" t="s">
        <v>7</v>
      </c>
      <c r="H484" s="252" t="s">
        <v>8</v>
      </c>
      <c r="I484" s="252" t="s">
        <v>9</v>
      </c>
      <c r="J484" s="252" t="s">
        <v>10</v>
      </c>
      <c r="K484" s="252" t="s">
        <v>11</v>
      </c>
      <c r="L484" s="252" t="s">
        <v>12</v>
      </c>
    </row>
    <row r="485" spans="1:12" ht="12.75">
      <c r="A485" s="252" t="s">
        <v>13</v>
      </c>
      <c r="B485" s="253">
        <v>25</v>
      </c>
      <c r="C485" s="253">
        <v>15</v>
      </c>
      <c r="D485" s="253">
        <v>0</v>
      </c>
      <c r="E485" s="253">
        <v>25</v>
      </c>
      <c r="F485" s="253">
        <v>0</v>
      </c>
      <c r="G485" s="253">
        <v>40</v>
      </c>
      <c r="H485" s="254">
        <v>15304</v>
      </c>
      <c r="I485" s="254">
        <v>18362.79</v>
      </c>
      <c r="J485" s="254">
        <v>382.6</v>
      </c>
      <c r="K485" s="255">
        <v>8.456659619450317</v>
      </c>
      <c r="L485" s="254">
        <v>32.355179704016919</v>
      </c>
    </row>
    <row r="486" spans="1:12" ht="12.75">
      <c r="A486" s="252" t="s">
        <v>15</v>
      </c>
      <c r="B486" s="253">
        <v>39</v>
      </c>
      <c r="C486" s="253">
        <v>7</v>
      </c>
      <c r="D486" s="253">
        <v>0</v>
      </c>
      <c r="E486" s="253">
        <v>39</v>
      </c>
      <c r="F486" s="253">
        <v>0</v>
      </c>
      <c r="G486" s="253">
        <v>46</v>
      </c>
      <c r="H486" s="254">
        <v>0</v>
      </c>
      <c r="I486" s="254">
        <v>713.78</v>
      </c>
      <c r="J486" s="254">
        <v>0</v>
      </c>
      <c r="K486" s="255">
        <v>9.7251585623678647</v>
      </c>
      <c r="L486" s="254">
        <v>0</v>
      </c>
    </row>
    <row r="487" spans="1:12" ht="12.75">
      <c r="A487" s="252" t="s">
        <v>16</v>
      </c>
      <c r="B487" s="253">
        <v>54</v>
      </c>
      <c r="C487" s="253">
        <v>31</v>
      </c>
      <c r="D487" s="253">
        <v>0</v>
      </c>
      <c r="E487" s="253">
        <v>54</v>
      </c>
      <c r="F487" s="253">
        <v>0</v>
      </c>
      <c r="G487" s="253">
        <v>85</v>
      </c>
      <c r="H487" s="254">
        <v>29721.7</v>
      </c>
      <c r="I487" s="254">
        <v>34865.360000000001</v>
      </c>
      <c r="J487" s="254">
        <v>349.66705882352943</v>
      </c>
      <c r="K487" s="255">
        <v>17.970401691331922</v>
      </c>
      <c r="L487" s="254">
        <v>62.836575052854116</v>
      </c>
    </row>
    <row r="488" spans="1:12" ht="12.75">
      <c r="A488" s="252" t="s">
        <v>17</v>
      </c>
      <c r="B488" s="253">
        <v>54</v>
      </c>
      <c r="C488" s="253">
        <v>4</v>
      </c>
      <c r="D488" s="253">
        <v>14</v>
      </c>
      <c r="E488" s="253">
        <v>40</v>
      </c>
      <c r="F488" s="253">
        <v>0</v>
      </c>
      <c r="G488" s="253">
        <v>44</v>
      </c>
      <c r="H488" s="254">
        <v>0</v>
      </c>
      <c r="I488" s="254">
        <v>0</v>
      </c>
      <c r="J488" s="254">
        <v>0</v>
      </c>
      <c r="K488" s="255">
        <v>9.3023255813953494</v>
      </c>
      <c r="L488" s="254">
        <v>0</v>
      </c>
    </row>
    <row r="489" spans="1:12" ht="12.75">
      <c r="A489" s="252" t="s">
        <v>18</v>
      </c>
      <c r="B489" s="253">
        <v>2</v>
      </c>
      <c r="C489" s="253">
        <v>0</v>
      </c>
      <c r="D489" s="253">
        <v>0</v>
      </c>
      <c r="E489" s="253">
        <v>2</v>
      </c>
      <c r="F489" s="253">
        <v>0</v>
      </c>
      <c r="G489" s="253">
        <v>2</v>
      </c>
      <c r="H489" s="254">
        <v>0</v>
      </c>
      <c r="I489" s="254">
        <v>411.5</v>
      </c>
      <c r="J489" s="254">
        <v>0</v>
      </c>
      <c r="K489" s="255">
        <v>0.42283298097251587</v>
      </c>
      <c r="L489" s="254">
        <v>0</v>
      </c>
    </row>
    <row r="490" spans="1:12" ht="12.75">
      <c r="A490" s="252" t="s">
        <v>19</v>
      </c>
      <c r="B490" s="253">
        <v>174</v>
      </c>
      <c r="C490" s="253">
        <v>57</v>
      </c>
      <c r="D490" s="253">
        <v>14</v>
      </c>
      <c r="E490" s="253">
        <v>160</v>
      </c>
      <c r="F490" s="253">
        <v>0</v>
      </c>
      <c r="G490" s="253">
        <v>217</v>
      </c>
      <c r="H490" s="254">
        <v>45025.7</v>
      </c>
      <c r="I490" s="254">
        <v>54353.43</v>
      </c>
      <c r="J490" s="254">
        <v>207.49170506912444</v>
      </c>
      <c r="K490" s="255">
        <v>45.877378435517969</v>
      </c>
      <c r="L490" s="254">
        <v>95.191754756871035</v>
      </c>
    </row>
    <row r="491" spans="1:12" ht="12.75">
      <c r="A491" s="252" t="s">
        <v>82</v>
      </c>
      <c r="B491" s="252" t="s">
        <v>2</v>
      </c>
      <c r="C491" s="252" t="s">
        <v>3</v>
      </c>
      <c r="D491" s="252" t="s">
        <v>4</v>
      </c>
      <c r="E491" s="252" t="s">
        <v>5</v>
      </c>
      <c r="F491" s="252" t="s">
        <v>6</v>
      </c>
      <c r="G491" s="252" t="s">
        <v>7</v>
      </c>
      <c r="H491" s="252" t="s">
        <v>8</v>
      </c>
      <c r="I491" s="252" t="s">
        <v>9</v>
      </c>
      <c r="J491" s="252" t="s">
        <v>10</v>
      </c>
      <c r="K491" s="252" t="s">
        <v>11</v>
      </c>
      <c r="L491" s="252" t="s">
        <v>12</v>
      </c>
    </row>
    <row r="492" spans="1:12" ht="12.75">
      <c r="A492" s="252" t="s">
        <v>13</v>
      </c>
      <c r="B492" s="253">
        <v>27</v>
      </c>
      <c r="C492" s="253">
        <v>9</v>
      </c>
      <c r="D492" s="253">
        <v>0</v>
      </c>
      <c r="E492" s="253">
        <v>27</v>
      </c>
      <c r="F492" s="253">
        <v>0</v>
      </c>
      <c r="G492" s="253">
        <v>36</v>
      </c>
      <c r="H492" s="254">
        <v>11219.66</v>
      </c>
      <c r="I492" s="254">
        <v>13918</v>
      </c>
      <c r="J492" s="254">
        <v>311.65722222222223</v>
      </c>
      <c r="K492" s="255">
        <v>7.6109936575052846</v>
      </c>
      <c r="L492" s="254">
        <v>23.720211416490482</v>
      </c>
    </row>
    <row r="493" spans="1:12" ht="12.75">
      <c r="A493" s="252" t="s">
        <v>15</v>
      </c>
      <c r="B493" s="253">
        <v>37</v>
      </c>
      <c r="C493" s="253">
        <v>14</v>
      </c>
      <c r="D493" s="253">
        <v>0</v>
      </c>
      <c r="E493" s="253">
        <v>37</v>
      </c>
      <c r="F493" s="253">
        <v>0</v>
      </c>
      <c r="G493" s="253">
        <v>51</v>
      </c>
      <c r="H493" s="254">
        <v>0</v>
      </c>
      <c r="I493" s="254">
        <v>1474.67</v>
      </c>
      <c r="J493" s="254">
        <v>0</v>
      </c>
      <c r="K493" s="255">
        <v>10.782241014799153</v>
      </c>
      <c r="L493" s="254">
        <v>0</v>
      </c>
    </row>
    <row r="494" spans="1:12" ht="12.75">
      <c r="A494" s="252" t="s">
        <v>16</v>
      </c>
      <c r="B494" s="253">
        <v>59</v>
      </c>
      <c r="C494" s="253">
        <v>13</v>
      </c>
      <c r="D494" s="253">
        <v>0</v>
      </c>
      <c r="E494" s="253">
        <v>59</v>
      </c>
      <c r="F494" s="253">
        <v>0</v>
      </c>
      <c r="G494" s="253">
        <v>72</v>
      </c>
      <c r="H494" s="254">
        <v>22259.35</v>
      </c>
      <c r="I494" s="254">
        <v>25647.59</v>
      </c>
      <c r="J494" s="254">
        <v>309.15763888888893</v>
      </c>
      <c r="K494" s="255">
        <v>15.221987315010569</v>
      </c>
      <c r="L494" s="254">
        <v>47.059936575052852</v>
      </c>
    </row>
    <row r="495" spans="1:12" ht="12.75">
      <c r="A495" s="252" t="s">
        <v>17</v>
      </c>
      <c r="B495" s="253">
        <v>44</v>
      </c>
      <c r="C495" s="253">
        <v>2</v>
      </c>
      <c r="D495" s="253">
        <v>11</v>
      </c>
      <c r="E495" s="253">
        <v>33</v>
      </c>
      <c r="F495" s="253">
        <v>0</v>
      </c>
      <c r="G495" s="253">
        <v>35</v>
      </c>
      <c r="H495" s="254">
        <v>0</v>
      </c>
      <c r="I495" s="254">
        <v>0</v>
      </c>
      <c r="J495" s="254">
        <v>0</v>
      </c>
      <c r="K495" s="255">
        <v>7.3995771670190287</v>
      </c>
      <c r="L495" s="254">
        <v>0</v>
      </c>
    </row>
    <row r="496" spans="1:12" ht="12.75">
      <c r="A496" s="252" t="s">
        <v>18</v>
      </c>
      <c r="B496" s="253">
        <v>2</v>
      </c>
      <c r="C496" s="253">
        <v>0</v>
      </c>
      <c r="D496" s="253">
        <v>0</v>
      </c>
      <c r="E496" s="253">
        <v>2</v>
      </c>
      <c r="F496" s="253">
        <v>0</v>
      </c>
      <c r="G496" s="253">
        <v>2</v>
      </c>
      <c r="H496" s="254">
        <v>0</v>
      </c>
      <c r="I496" s="254">
        <v>670.5</v>
      </c>
      <c r="J496" s="254">
        <v>0</v>
      </c>
      <c r="K496" s="255">
        <v>0.42283298097251587</v>
      </c>
      <c r="L496" s="254">
        <v>0</v>
      </c>
    </row>
    <row r="497" spans="1:12" ht="12.75">
      <c r="A497" s="252" t="s">
        <v>19</v>
      </c>
      <c r="B497" s="253">
        <v>169</v>
      </c>
      <c r="C497" s="253">
        <v>38</v>
      </c>
      <c r="D497" s="253">
        <v>11</v>
      </c>
      <c r="E497" s="253">
        <v>158</v>
      </c>
      <c r="F497" s="253">
        <v>0</v>
      </c>
      <c r="G497" s="253">
        <v>196</v>
      </c>
      <c r="H497" s="254">
        <v>33479.01</v>
      </c>
      <c r="I497" s="254">
        <v>41710.76</v>
      </c>
      <c r="J497" s="254">
        <v>170.81127551020407</v>
      </c>
      <c r="K497" s="255">
        <v>41.437632135306551</v>
      </c>
      <c r="L497" s="254">
        <v>70.78014799154333</v>
      </c>
    </row>
    <row r="498" spans="1:12" ht="12.75">
      <c r="A498" s="252" t="s">
        <v>83</v>
      </c>
      <c r="B498" s="252" t="s">
        <v>2</v>
      </c>
      <c r="C498" s="252" t="s">
        <v>3</v>
      </c>
      <c r="D498" s="252" t="s">
        <v>4</v>
      </c>
      <c r="E498" s="252" t="s">
        <v>5</v>
      </c>
      <c r="F498" s="252" t="s">
        <v>6</v>
      </c>
      <c r="G498" s="252" t="s">
        <v>7</v>
      </c>
      <c r="H498" s="252" t="s">
        <v>8</v>
      </c>
      <c r="I498" s="252" t="s">
        <v>9</v>
      </c>
      <c r="J498" s="252" t="s">
        <v>10</v>
      </c>
      <c r="K498" s="252" t="s">
        <v>11</v>
      </c>
      <c r="L498" s="252" t="s">
        <v>12</v>
      </c>
    </row>
    <row r="499" spans="1:12" ht="12.75">
      <c r="A499" s="252" t="s">
        <v>13</v>
      </c>
      <c r="B499" s="253">
        <v>19</v>
      </c>
      <c r="C499" s="253">
        <v>24</v>
      </c>
      <c r="D499" s="253">
        <v>0</v>
      </c>
      <c r="E499" s="253">
        <v>19</v>
      </c>
      <c r="F499" s="253">
        <v>0</v>
      </c>
      <c r="G499" s="253">
        <v>43</v>
      </c>
      <c r="H499" s="254">
        <v>15872.03</v>
      </c>
      <c r="I499" s="254">
        <v>19207.61</v>
      </c>
      <c r="J499" s="254">
        <v>369.11697674418605</v>
      </c>
      <c r="K499" s="255">
        <v>9.0909090909090917</v>
      </c>
      <c r="L499" s="254">
        <v>33.556088794926005</v>
      </c>
    </row>
    <row r="500" spans="1:12" ht="12.75">
      <c r="A500" s="252" t="s">
        <v>15</v>
      </c>
      <c r="B500" s="253">
        <v>33</v>
      </c>
      <c r="C500" s="253">
        <v>7</v>
      </c>
      <c r="D500" s="253">
        <v>0</v>
      </c>
      <c r="E500" s="253">
        <v>33</v>
      </c>
      <c r="F500" s="253">
        <v>0</v>
      </c>
      <c r="G500" s="253">
        <v>40</v>
      </c>
      <c r="H500" s="254">
        <v>0</v>
      </c>
      <c r="I500" s="254">
        <v>533.6</v>
      </c>
      <c r="J500" s="254">
        <v>0</v>
      </c>
      <c r="K500" s="255">
        <v>8.456659619450317</v>
      </c>
      <c r="L500" s="254">
        <v>0</v>
      </c>
    </row>
    <row r="501" spans="1:12" ht="12.75">
      <c r="A501" s="252" t="s">
        <v>16</v>
      </c>
      <c r="B501" s="253">
        <v>52</v>
      </c>
      <c r="C501" s="253">
        <v>13</v>
      </c>
      <c r="D501" s="253">
        <v>0</v>
      </c>
      <c r="E501" s="253">
        <v>52</v>
      </c>
      <c r="F501" s="253">
        <v>0</v>
      </c>
      <c r="G501" s="253">
        <v>65</v>
      </c>
      <c r="H501" s="254">
        <v>18898.11</v>
      </c>
      <c r="I501" s="254">
        <v>21788.67</v>
      </c>
      <c r="J501" s="254">
        <v>290.74015384615382</v>
      </c>
      <c r="K501" s="255">
        <v>13.742071881606764</v>
      </c>
      <c r="L501" s="254">
        <v>39.953720930232549</v>
      </c>
    </row>
    <row r="502" spans="1:12" ht="12.75">
      <c r="A502" s="252" t="s">
        <v>17</v>
      </c>
      <c r="B502" s="253">
        <v>35</v>
      </c>
      <c r="C502" s="253">
        <v>15</v>
      </c>
      <c r="D502" s="253">
        <v>8</v>
      </c>
      <c r="E502" s="253">
        <v>27</v>
      </c>
      <c r="F502" s="253">
        <v>0</v>
      </c>
      <c r="G502" s="253">
        <v>42</v>
      </c>
      <c r="H502" s="254">
        <v>0</v>
      </c>
      <c r="I502" s="254">
        <v>0</v>
      </c>
      <c r="J502" s="254">
        <v>0</v>
      </c>
      <c r="K502" s="255">
        <v>8.8794926004228323</v>
      </c>
      <c r="L502" s="254">
        <v>0</v>
      </c>
    </row>
    <row r="503" spans="1:12" ht="12.75">
      <c r="A503" s="252" t="s">
        <v>18</v>
      </c>
      <c r="B503" s="253">
        <v>0</v>
      </c>
      <c r="C503" s="253">
        <v>0</v>
      </c>
      <c r="D503" s="253">
        <v>0</v>
      </c>
      <c r="E503" s="253">
        <v>0</v>
      </c>
      <c r="F503" s="253">
        <v>0</v>
      </c>
      <c r="G503" s="253">
        <v>0</v>
      </c>
      <c r="H503" s="254">
        <v>0</v>
      </c>
      <c r="I503" s="254">
        <v>0</v>
      </c>
      <c r="J503" s="254">
        <v>0</v>
      </c>
      <c r="K503" s="255">
        <v>0</v>
      </c>
      <c r="L503" s="254">
        <v>0</v>
      </c>
    </row>
    <row r="504" spans="1:12" ht="12.75">
      <c r="A504" s="252" t="s">
        <v>19</v>
      </c>
      <c r="B504" s="253">
        <v>139</v>
      </c>
      <c r="C504" s="253">
        <v>59</v>
      </c>
      <c r="D504" s="253">
        <v>8</v>
      </c>
      <c r="E504" s="253">
        <v>131</v>
      </c>
      <c r="F504" s="253">
        <v>0</v>
      </c>
      <c r="G504" s="253">
        <v>190</v>
      </c>
      <c r="H504" s="254">
        <v>34770.14</v>
      </c>
      <c r="I504" s="254">
        <v>41529.879999999997</v>
      </c>
      <c r="J504" s="254">
        <v>183.00073684210525</v>
      </c>
      <c r="K504" s="255">
        <v>40.169133192389005</v>
      </c>
      <c r="L504" s="254">
        <v>73.509809725158561</v>
      </c>
    </row>
    <row r="505" spans="1:12" ht="12.75">
      <c r="A505" s="252" t="s">
        <v>84</v>
      </c>
      <c r="B505" s="252" t="s">
        <v>2</v>
      </c>
      <c r="C505" s="252" t="s">
        <v>3</v>
      </c>
      <c r="D505" s="252" t="s">
        <v>4</v>
      </c>
      <c r="E505" s="252" t="s">
        <v>5</v>
      </c>
      <c r="F505" s="252" t="s">
        <v>6</v>
      </c>
      <c r="G505" s="252" t="s">
        <v>7</v>
      </c>
      <c r="H505" s="252" t="s">
        <v>8</v>
      </c>
      <c r="I505" s="252" t="s">
        <v>9</v>
      </c>
      <c r="J505" s="252" t="s">
        <v>10</v>
      </c>
      <c r="K505" s="252" t="s">
        <v>11</v>
      </c>
      <c r="L505" s="252" t="s">
        <v>12</v>
      </c>
    </row>
    <row r="506" spans="1:12" ht="12.75">
      <c r="A506" s="252" t="s">
        <v>13</v>
      </c>
      <c r="B506" s="253">
        <v>28</v>
      </c>
      <c r="C506" s="253">
        <v>9</v>
      </c>
      <c r="D506" s="253">
        <v>0</v>
      </c>
      <c r="E506" s="253">
        <v>28</v>
      </c>
      <c r="F506" s="253">
        <v>0</v>
      </c>
      <c r="G506" s="253">
        <v>37</v>
      </c>
      <c r="H506" s="254">
        <v>13578.25</v>
      </c>
      <c r="I506" s="254">
        <v>16887.61</v>
      </c>
      <c r="J506" s="254">
        <v>366.97972972972974</v>
      </c>
      <c r="K506" s="255">
        <v>7.822410147991544</v>
      </c>
      <c r="L506" s="254">
        <v>28.706659619450321</v>
      </c>
    </row>
    <row r="507" spans="1:12" ht="12.75">
      <c r="A507" s="252" t="s">
        <v>15</v>
      </c>
      <c r="B507" s="253">
        <v>34</v>
      </c>
      <c r="C507" s="253">
        <v>5</v>
      </c>
      <c r="D507" s="253">
        <v>0</v>
      </c>
      <c r="E507" s="253">
        <v>34</v>
      </c>
      <c r="F507" s="253">
        <v>0</v>
      </c>
      <c r="G507" s="253">
        <v>39</v>
      </c>
      <c r="H507" s="254">
        <v>0</v>
      </c>
      <c r="I507" s="254">
        <v>341.35</v>
      </c>
      <c r="J507" s="254">
        <v>0</v>
      </c>
      <c r="K507" s="255">
        <v>8.2452431289640593</v>
      </c>
      <c r="L507" s="254">
        <v>0</v>
      </c>
    </row>
    <row r="508" spans="1:12" ht="12.75">
      <c r="A508" s="252" t="s">
        <v>16</v>
      </c>
      <c r="B508" s="253">
        <v>41</v>
      </c>
      <c r="C508" s="253">
        <v>16</v>
      </c>
      <c r="D508" s="253">
        <v>0</v>
      </c>
      <c r="E508" s="253">
        <v>41</v>
      </c>
      <c r="F508" s="253">
        <v>0</v>
      </c>
      <c r="G508" s="253">
        <v>57</v>
      </c>
      <c r="H508" s="254">
        <v>16453.080000000002</v>
      </c>
      <c r="I508" s="254">
        <v>18959.310000000001</v>
      </c>
      <c r="J508" s="254">
        <v>288.65052631578948</v>
      </c>
      <c r="K508" s="255">
        <v>12.050739957716702</v>
      </c>
      <c r="L508" s="254">
        <v>34.784524312896409</v>
      </c>
    </row>
    <row r="509" spans="1:12" ht="12.75">
      <c r="A509" s="252" t="s">
        <v>17</v>
      </c>
      <c r="B509" s="253">
        <v>42</v>
      </c>
      <c r="C509" s="253">
        <v>22</v>
      </c>
      <c r="D509" s="253">
        <v>7</v>
      </c>
      <c r="E509" s="253">
        <v>35</v>
      </c>
      <c r="F509" s="253">
        <v>0</v>
      </c>
      <c r="G509" s="253">
        <v>57</v>
      </c>
      <c r="H509" s="254">
        <v>0</v>
      </c>
      <c r="I509" s="254">
        <v>0</v>
      </c>
      <c r="J509" s="254">
        <v>0</v>
      </c>
      <c r="K509" s="255">
        <v>12.050739957716702</v>
      </c>
      <c r="L509" s="254">
        <v>0</v>
      </c>
    </row>
    <row r="510" spans="1:12" ht="12.75">
      <c r="A510" s="252" t="s">
        <v>19</v>
      </c>
      <c r="B510" s="253">
        <v>145</v>
      </c>
      <c r="C510" s="253">
        <v>52</v>
      </c>
      <c r="D510" s="253">
        <v>7</v>
      </c>
      <c r="E510" s="253">
        <v>138</v>
      </c>
      <c r="F510" s="253">
        <v>0</v>
      </c>
      <c r="G510" s="253">
        <v>190</v>
      </c>
      <c r="H510" s="254">
        <v>30031.33</v>
      </c>
      <c r="I510" s="254">
        <v>36188.269999999997</v>
      </c>
      <c r="J510" s="254">
        <v>158.05963157894737</v>
      </c>
      <c r="K510" s="255">
        <v>40.169133192389005</v>
      </c>
      <c r="L510" s="254">
        <v>63.491183932346722</v>
      </c>
    </row>
    <row r="511" spans="1:12" ht="12.75">
      <c r="A511" s="252" t="s">
        <v>85</v>
      </c>
      <c r="B511" s="252" t="s">
        <v>2</v>
      </c>
      <c r="C511" s="252" t="s">
        <v>3</v>
      </c>
      <c r="D511" s="252" t="s">
        <v>4</v>
      </c>
      <c r="E511" s="252" t="s">
        <v>5</v>
      </c>
      <c r="F511" s="252" t="s">
        <v>6</v>
      </c>
      <c r="G511" s="252" t="s">
        <v>7</v>
      </c>
      <c r="H511" s="252" t="s">
        <v>8</v>
      </c>
      <c r="I511" s="252" t="s">
        <v>9</v>
      </c>
      <c r="J511" s="252" t="s">
        <v>10</v>
      </c>
      <c r="K511" s="252" t="s">
        <v>11</v>
      </c>
      <c r="L511" s="252" t="s">
        <v>12</v>
      </c>
    </row>
    <row r="512" spans="1:12" ht="12.75">
      <c r="A512" s="252" t="s">
        <v>13</v>
      </c>
      <c r="B512" s="253">
        <v>23</v>
      </c>
      <c r="C512" s="253">
        <v>17</v>
      </c>
      <c r="D512" s="253">
        <v>0</v>
      </c>
      <c r="E512" s="253">
        <v>23</v>
      </c>
      <c r="F512" s="253">
        <v>0</v>
      </c>
      <c r="G512" s="253">
        <v>40</v>
      </c>
      <c r="H512" s="254">
        <v>16597.419999999998</v>
      </c>
      <c r="I512" s="254">
        <v>18868.810000000001</v>
      </c>
      <c r="J512" s="254">
        <v>414.93550000000005</v>
      </c>
      <c r="K512" s="255">
        <v>8.456659619450317</v>
      </c>
      <c r="L512" s="254">
        <v>35.089682875264273</v>
      </c>
    </row>
    <row r="513" spans="1:12" ht="12.75">
      <c r="A513" s="252" t="s">
        <v>14</v>
      </c>
      <c r="B513" s="253">
        <v>0</v>
      </c>
      <c r="C513" s="253">
        <v>6</v>
      </c>
      <c r="D513" s="253">
        <v>0</v>
      </c>
      <c r="E513" s="253">
        <v>0</v>
      </c>
      <c r="F513" s="253">
        <v>0</v>
      </c>
      <c r="G513" s="253">
        <v>6</v>
      </c>
      <c r="H513" s="254">
        <v>1692.34</v>
      </c>
      <c r="I513" s="254">
        <v>1950.96</v>
      </c>
      <c r="J513" s="254">
        <v>282.05666666666667</v>
      </c>
      <c r="K513" s="255">
        <v>1.2684989429175475</v>
      </c>
      <c r="L513" s="254">
        <v>3.5778858350951368</v>
      </c>
    </row>
    <row r="514" spans="1:12" ht="12.75">
      <c r="A514" s="252" t="s">
        <v>15</v>
      </c>
      <c r="B514" s="253">
        <v>29</v>
      </c>
      <c r="C514" s="253">
        <v>3</v>
      </c>
      <c r="D514" s="253">
        <v>0</v>
      </c>
      <c r="E514" s="253">
        <v>29</v>
      </c>
      <c r="F514" s="253">
        <v>0</v>
      </c>
      <c r="G514" s="253">
        <v>32</v>
      </c>
      <c r="H514" s="254">
        <v>0</v>
      </c>
      <c r="I514" s="254">
        <v>390.59</v>
      </c>
      <c r="J514" s="254">
        <v>0</v>
      </c>
      <c r="K514" s="255">
        <v>6.7653276955602539</v>
      </c>
      <c r="L514" s="254">
        <v>0</v>
      </c>
    </row>
    <row r="515" spans="1:12" ht="12.75">
      <c r="A515" s="252" t="s">
        <v>16</v>
      </c>
      <c r="B515" s="253">
        <v>39</v>
      </c>
      <c r="C515" s="253">
        <v>41</v>
      </c>
      <c r="D515" s="253">
        <v>0</v>
      </c>
      <c r="E515" s="253">
        <v>39</v>
      </c>
      <c r="F515" s="253">
        <v>0</v>
      </c>
      <c r="G515" s="253">
        <v>80</v>
      </c>
      <c r="H515" s="254">
        <v>24594.3</v>
      </c>
      <c r="I515" s="254">
        <v>28327.87</v>
      </c>
      <c r="J515" s="254">
        <v>307.42874999999998</v>
      </c>
      <c r="K515" s="255">
        <v>16.913319238900634</v>
      </c>
      <c r="L515" s="254">
        <v>51.99640591966174</v>
      </c>
    </row>
    <row r="516" spans="1:12" ht="12.75">
      <c r="A516" s="252" t="s">
        <v>17</v>
      </c>
      <c r="B516" s="253">
        <v>56</v>
      </c>
      <c r="C516" s="253">
        <v>17</v>
      </c>
      <c r="D516" s="253">
        <v>17</v>
      </c>
      <c r="E516" s="253">
        <v>39</v>
      </c>
      <c r="F516" s="253">
        <v>0</v>
      </c>
      <c r="G516" s="253">
        <v>56</v>
      </c>
      <c r="H516" s="254">
        <v>0</v>
      </c>
      <c r="I516" s="254">
        <v>0</v>
      </c>
      <c r="J516" s="254">
        <v>0</v>
      </c>
      <c r="K516" s="255">
        <v>11.839323467230445</v>
      </c>
      <c r="L516" s="254">
        <v>0</v>
      </c>
    </row>
    <row r="517" spans="1:12" ht="12.75">
      <c r="A517" s="252" t="s">
        <v>18</v>
      </c>
      <c r="B517" s="253">
        <v>0</v>
      </c>
      <c r="C517" s="253">
        <v>1</v>
      </c>
      <c r="D517" s="253">
        <v>0</v>
      </c>
      <c r="E517" s="253">
        <v>0</v>
      </c>
      <c r="F517" s="253">
        <v>0</v>
      </c>
      <c r="G517" s="253">
        <v>1</v>
      </c>
      <c r="H517" s="254">
        <v>0</v>
      </c>
      <c r="I517" s="254">
        <v>0</v>
      </c>
      <c r="J517" s="254">
        <v>0</v>
      </c>
      <c r="K517" s="255">
        <v>0.21141649048625794</v>
      </c>
      <c r="L517" s="254">
        <v>0</v>
      </c>
    </row>
    <row r="518" spans="1:12" ht="12.75">
      <c r="A518" s="252" t="s">
        <v>19</v>
      </c>
      <c r="B518" s="253">
        <v>147</v>
      </c>
      <c r="C518" s="253">
        <v>85</v>
      </c>
      <c r="D518" s="253">
        <v>17</v>
      </c>
      <c r="E518" s="253">
        <v>130</v>
      </c>
      <c r="F518" s="253">
        <v>0</v>
      </c>
      <c r="G518" s="253">
        <v>215</v>
      </c>
      <c r="H518" s="254">
        <v>42884.06</v>
      </c>
      <c r="I518" s="254">
        <v>49538.23</v>
      </c>
      <c r="J518" s="254">
        <v>199.4607441860465</v>
      </c>
      <c r="K518" s="255">
        <v>45.454545454545453</v>
      </c>
      <c r="L518" s="254">
        <v>90.66397463002113</v>
      </c>
    </row>
    <row r="519" spans="1:12" ht="12.75">
      <c r="A519" s="252" t="s">
        <v>86</v>
      </c>
      <c r="B519" s="252" t="s">
        <v>2</v>
      </c>
      <c r="C519" s="252" t="s">
        <v>3</v>
      </c>
      <c r="D519" s="252" t="s">
        <v>4</v>
      </c>
      <c r="E519" s="252" t="s">
        <v>5</v>
      </c>
      <c r="F519" s="252" t="s">
        <v>6</v>
      </c>
      <c r="G519" s="252" t="s">
        <v>7</v>
      </c>
      <c r="H519" s="252" t="s">
        <v>8</v>
      </c>
      <c r="I519" s="252" t="s">
        <v>9</v>
      </c>
      <c r="J519" s="252" t="s">
        <v>10</v>
      </c>
      <c r="K519" s="252" t="s">
        <v>11</v>
      </c>
      <c r="L519" s="252" t="s">
        <v>12</v>
      </c>
    </row>
    <row r="520" spans="1:12" ht="12.75">
      <c r="A520" s="252" t="s">
        <v>13</v>
      </c>
      <c r="B520" s="253">
        <v>32</v>
      </c>
      <c r="C520" s="253">
        <v>35</v>
      </c>
      <c r="D520" s="253">
        <v>0</v>
      </c>
      <c r="E520" s="253">
        <v>32</v>
      </c>
      <c r="F520" s="253">
        <v>0</v>
      </c>
      <c r="G520" s="253">
        <v>67</v>
      </c>
      <c r="H520" s="254">
        <v>25794.75</v>
      </c>
      <c r="I520" s="254">
        <v>32081.47</v>
      </c>
      <c r="J520" s="254">
        <v>384.99626865671644</v>
      </c>
      <c r="K520" s="255">
        <v>14.164904862579281</v>
      </c>
      <c r="L520" s="254">
        <v>54.534355179704015</v>
      </c>
    </row>
    <row r="521" spans="1:12" ht="12.75">
      <c r="A521" s="252" t="s">
        <v>14</v>
      </c>
      <c r="B521" s="253">
        <v>1</v>
      </c>
      <c r="C521" s="253">
        <v>0</v>
      </c>
      <c r="D521" s="253">
        <v>0</v>
      </c>
      <c r="E521" s="253">
        <v>1</v>
      </c>
      <c r="F521" s="253">
        <v>0</v>
      </c>
      <c r="G521" s="253">
        <v>1</v>
      </c>
      <c r="H521" s="254">
        <v>255</v>
      </c>
      <c r="I521" s="254">
        <v>257.64</v>
      </c>
      <c r="J521" s="254">
        <v>255</v>
      </c>
      <c r="K521" s="255">
        <v>0.21141649048625794</v>
      </c>
      <c r="L521" s="254">
        <v>0.53911205073995772</v>
      </c>
    </row>
    <row r="522" spans="1:12" ht="12.75">
      <c r="A522" s="252" t="s">
        <v>15</v>
      </c>
      <c r="B522" s="253">
        <v>24</v>
      </c>
      <c r="C522" s="253">
        <v>7</v>
      </c>
      <c r="D522" s="253">
        <v>0</v>
      </c>
      <c r="E522" s="253">
        <v>24</v>
      </c>
      <c r="F522" s="253">
        <v>0</v>
      </c>
      <c r="G522" s="253">
        <v>31</v>
      </c>
      <c r="H522" s="254">
        <v>0</v>
      </c>
      <c r="I522" s="254">
        <v>560.47</v>
      </c>
      <c r="J522" s="254">
        <v>0</v>
      </c>
      <c r="K522" s="255">
        <v>6.5539112050739963</v>
      </c>
      <c r="L522" s="254">
        <v>0</v>
      </c>
    </row>
    <row r="523" spans="1:12" ht="12.75">
      <c r="A523" s="252" t="s">
        <v>16</v>
      </c>
      <c r="B523" s="253">
        <v>68</v>
      </c>
      <c r="C523" s="253">
        <v>32</v>
      </c>
      <c r="D523" s="253">
        <v>0</v>
      </c>
      <c r="E523" s="253">
        <v>68</v>
      </c>
      <c r="F523" s="253">
        <v>0</v>
      </c>
      <c r="G523" s="253">
        <v>100</v>
      </c>
      <c r="H523" s="254">
        <v>28328.16</v>
      </c>
      <c r="I523" s="254">
        <v>33925.620000000003</v>
      </c>
      <c r="J523" s="254">
        <v>283.28160000000003</v>
      </c>
      <c r="K523" s="255">
        <v>21.141649048625794</v>
      </c>
      <c r="L523" s="254">
        <v>59.890401691331938</v>
      </c>
    </row>
    <row r="524" spans="1:12" ht="12.75">
      <c r="A524" s="252" t="s">
        <v>17</v>
      </c>
      <c r="B524" s="253">
        <v>53</v>
      </c>
      <c r="C524" s="253">
        <v>7</v>
      </c>
      <c r="D524" s="253">
        <v>17</v>
      </c>
      <c r="E524" s="253">
        <v>36</v>
      </c>
      <c r="F524" s="253">
        <v>0</v>
      </c>
      <c r="G524" s="253">
        <v>43</v>
      </c>
      <c r="H524" s="254">
        <v>0</v>
      </c>
      <c r="I524" s="254">
        <v>0</v>
      </c>
      <c r="J524" s="254">
        <v>0</v>
      </c>
      <c r="K524" s="255">
        <v>9.0909090909090917</v>
      </c>
      <c r="L524" s="254">
        <v>0</v>
      </c>
    </row>
    <row r="525" spans="1:12" ht="12.75">
      <c r="A525" s="252" t="s">
        <v>18</v>
      </c>
      <c r="B525" s="253">
        <v>1</v>
      </c>
      <c r="C525" s="253">
        <v>1</v>
      </c>
      <c r="D525" s="253">
        <v>0</v>
      </c>
      <c r="E525" s="253">
        <v>1</v>
      </c>
      <c r="F525" s="253">
        <v>0</v>
      </c>
      <c r="G525" s="253">
        <v>2</v>
      </c>
      <c r="H525" s="254">
        <v>0</v>
      </c>
      <c r="I525" s="254">
        <v>2</v>
      </c>
      <c r="J525" s="254">
        <v>0</v>
      </c>
      <c r="K525" s="255">
        <v>0.42283298097251587</v>
      </c>
      <c r="L525" s="254">
        <v>0</v>
      </c>
    </row>
    <row r="526" spans="1:12" ht="12.75">
      <c r="A526" s="252" t="s">
        <v>19</v>
      </c>
      <c r="B526" s="253">
        <v>179</v>
      </c>
      <c r="C526" s="253">
        <v>82</v>
      </c>
      <c r="D526" s="253">
        <v>17</v>
      </c>
      <c r="E526" s="253">
        <v>162</v>
      </c>
      <c r="F526" s="253">
        <v>0</v>
      </c>
      <c r="G526" s="253">
        <v>244</v>
      </c>
      <c r="H526" s="254">
        <v>54377.91</v>
      </c>
      <c r="I526" s="254">
        <v>66827.199999999997</v>
      </c>
      <c r="J526" s="254">
        <v>222.86028688524593</v>
      </c>
      <c r="K526" s="255">
        <v>51.585623678646932</v>
      </c>
      <c r="L526" s="254">
        <v>114.9638689217759</v>
      </c>
    </row>
    <row r="527" spans="1:12" ht="12.75">
      <c r="A527" s="252" t="s">
        <v>87</v>
      </c>
      <c r="B527" s="252" t="s">
        <v>2</v>
      </c>
      <c r="C527" s="252" t="s">
        <v>3</v>
      </c>
      <c r="D527" s="252" t="s">
        <v>4</v>
      </c>
      <c r="E527" s="252" t="s">
        <v>5</v>
      </c>
      <c r="F527" s="252" t="s">
        <v>6</v>
      </c>
      <c r="G527" s="252" t="s">
        <v>7</v>
      </c>
      <c r="H527" s="252" t="s">
        <v>8</v>
      </c>
      <c r="I527" s="252" t="s">
        <v>9</v>
      </c>
      <c r="J527" s="252" t="s">
        <v>10</v>
      </c>
      <c r="K527" s="252" t="s">
        <v>11</v>
      </c>
      <c r="L527" s="252" t="s">
        <v>12</v>
      </c>
    </row>
    <row r="528" spans="1:12" ht="12.75">
      <c r="A528" s="252" t="s">
        <v>13</v>
      </c>
      <c r="B528" s="253">
        <v>54</v>
      </c>
      <c r="C528" s="253">
        <v>52</v>
      </c>
      <c r="D528" s="253">
        <v>0</v>
      </c>
      <c r="E528" s="253">
        <v>54</v>
      </c>
      <c r="F528" s="253">
        <v>0</v>
      </c>
      <c r="G528" s="253">
        <v>106</v>
      </c>
      <c r="H528" s="254">
        <v>48397.26</v>
      </c>
      <c r="I528" s="254">
        <v>58213.4</v>
      </c>
      <c r="J528" s="254">
        <v>456.57792452830188</v>
      </c>
      <c r="K528" s="255">
        <v>22.41014799154334</v>
      </c>
      <c r="L528" s="254">
        <v>102.31978858350951</v>
      </c>
    </row>
    <row r="529" spans="1:12" ht="12.75">
      <c r="A529" s="252" t="s">
        <v>14</v>
      </c>
      <c r="B529" s="253">
        <v>1</v>
      </c>
      <c r="C529" s="253">
        <v>11</v>
      </c>
      <c r="D529" s="253">
        <v>0</v>
      </c>
      <c r="E529" s="253">
        <v>1</v>
      </c>
      <c r="F529" s="253">
        <v>0</v>
      </c>
      <c r="G529" s="253">
        <v>12</v>
      </c>
      <c r="H529" s="254">
        <v>4468</v>
      </c>
      <c r="I529" s="254">
        <v>5840.39</v>
      </c>
      <c r="J529" s="254">
        <v>372.33333333333337</v>
      </c>
      <c r="K529" s="255">
        <v>2.536997885835095</v>
      </c>
      <c r="L529" s="254">
        <v>9.4460887949260037</v>
      </c>
    </row>
    <row r="530" spans="1:12" ht="12.75">
      <c r="A530" s="252" t="s">
        <v>15</v>
      </c>
      <c r="B530" s="253">
        <v>20</v>
      </c>
      <c r="C530" s="253">
        <v>9</v>
      </c>
      <c r="D530" s="253">
        <v>0</v>
      </c>
      <c r="E530" s="253">
        <v>20</v>
      </c>
      <c r="F530" s="253">
        <v>0</v>
      </c>
      <c r="G530" s="253">
        <v>29</v>
      </c>
      <c r="H530" s="254">
        <v>0</v>
      </c>
      <c r="I530" s="254">
        <v>969.2</v>
      </c>
      <c r="J530" s="254">
        <v>0</v>
      </c>
      <c r="K530" s="255">
        <v>6.1310782241014792</v>
      </c>
      <c r="L530" s="254">
        <v>0</v>
      </c>
    </row>
    <row r="531" spans="1:12" ht="12.75">
      <c r="A531" s="252" t="s">
        <v>16</v>
      </c>
      <c r="B531" s="253">
        <v>75</v>
      </c>
      <c r="C531" s="253">
        <v>73</v>
      </c>
      <c r="D531" s="253">
        <v>0</v>
      </c>
      <c r="E531" s="253">
        <v>75</v>
      </c>
      <c r="F531" s="253">
        <v>0</v>
      </c>
      <c r="G531" s="253">
        <v>148</v>
      </c>
      <c r="H531" s="254">
        <v>50082.22</v>
      </c>
      <c r="I531" s="254">
        <v>62885.14</v>
      </c>
      <c r="J531" s="254">
        <v>338.39337837837843</v>
      </c>
      <c r="K531" s="255">
        <v>31.289640591966176</v>
      </c>
      <c r="L531" s="254">
        <v>105.88207188160678</v>
      </c>
    </row>
    <row r="532" spans="1:12" ht="12.75">
      <c r="A532" s="252" t="s">
        <v>17</v>
      </c>
      <c r="B532" s="253">
        <v>43</v>
      </c>
      <c r="C532" s="253">
        <v>4</v>
      </c>
      <c r="D532" s="253">
        <v>16</v>
      </c>
      <c r="E532" s="253">
        <v>27</v>
      </c>
      <c r="F532" s="253">
        <v>0</v>
      </c>
      <c r="G532" s="253">
        <v>31</v>
      </c>
      <c r="H532" s="254">
        <v>0</v>
      </c>
      <c r="I532" s="254">
        <v>0</v>
      </c>
      <c r="J532" s="254">
        <v>0</v>
      </c>
      <c r="K532" s="255">
        <v>6.5539112050739963</v>
      </c>
      <c r="L532" s="254">
        <v>0</v>
      </c>
    </row>
    <row r="533" spans="1:12" ht="12.75">
      <c r="A533" s="252" t="s">
        <v>18</v>
      </c>
      <c r="B533" s="253">
        <v>1</v>
      </c>
      <c r="C533" s="253">
        <v>0</v>
      </c>
      <c r="D533" s="253">
        <v>0</v>
      </c>
      <c r="E533" s="253">
        <v>1</v>
      </c>
      <c r="F533" s="253">
        <v>0</v>
      </c>
      <c r="G533" s="253">
        <v>1</v>
      </c>
      <c r="H533" s="254">
        <v>0</v>
      </c>
      <c r="I533" s="254">
        <v>0</v>
      </c>
      <c r="J533" s="254">
        <v>0</v>
      </c>
      <c r="K533" s="255">
        <v>0.21141649048625794</v>
      </c>
      <c r="L533" s="254">
        <v>0</v>
      </c>
    </row>
    <row r="534" spans="1:12" ht="12.75">
      <c r="A534" s="252" t="s">
        <v>19</v>
      </c>
      <c r="B534" s="253">
        <v>194</v>
      </c>
      <c r="C534" s="253">
        <v>149</v>
      </c>
      <c r="D534" s="253">
        <v>16</v>
      </c>
      <c r="E534" s="253">
        <v>178</v>
      </c>
      <c r="F534" s="253">
        <v>0</v>
      </c>
      <c r="G534" s="253">
        <v>327</v>
      </c>
      <c r="H534" s="254">
        <v>102947.48</v>
      </c>
      <c r="I534" s="254">
        <v>127908.13</v>
      </c>
      <c r="J534" s="254">
        <v>314.82409785932725</v>
      </c>
      <c r="K534" s="255">
        <v>69.133192389006339</v>
      </c>
      <c r="L534" s="254">
        <v>217.64794926004234</v>
      </c>
    </row>
    <row r="535" spans="1:12" ht="12.75">
      <c r="A535" s="252" t="s">
        <v>88</v>
      </c>
      <c r="B535" s="252" t="s">
        <v>2</v>
      </c>
      <c r="C535" s="252" t="s">
        <v>3</v>
      </c>
      <c r="D535" s="252" t="s">
        <v>4</v>
      </c>
      <c r="E535" s="252" t="s">
        <v>5</v>
      </c>
      <c r="F535" s="252" t="s">
        <v>6</v>
      </c>
      <c r="G535" s="252" t="s">
        <v>7</v>
      </c>
      <c r="H535" s="252" t="s">
        <v>8</v>
      </c>
      <c r="I535" s="252" t="s">
        <v>9</v>
      </c>
      <c r="J535" s="252" t="s">
        <v>10</v>
      </c>
      <c r="K535" s="252" t="s">
        <v>11</v>
      </c>
      <c r="L535" s="252" t="s">
        <v>12</v>
      </c>
    </row>
    <row r="536" spans="1:12" ht="12.75">
      <c r="A536" s="252" t="s">
        <v>13</v>
      </c>
      <c r="B536" s="253">
        <v>90</v>
      </c>
      <c r="C536" s="253">
        <v>70</v>
      </c>
      <c r="D536" s="253">
        <v>0</v>
      </c>
      <c r="E536" s="253">
        <v>90</v>
      </c>
      <c r="F536" s="253">
        <v>0</v>
      </c>
      <c r="G536" s="253">
        <v>160</v>
      </c>
      <c r="H536" s="254">
        <v>74008.47</v>
      </c>
      <c r="I536" s="254">
        <v>93788.42</v>
      </c>
      <c r="J536" s="254">
        <v>462.55293749999998</v>
      </c>
      <c r="K536" s="255">
        <v>33.826638477801268</v>
      </c>
      <c r="L536" s="254">
        <v>156.46610993657504</v>
      </c>
    </row>
    <row r="537" spans="1:12" ht="12.75">
      <c r="A537" s="252" t="s">
        <v>14</v>
      </c>
      <c r="B537" s="253">
        <v>12</v>
      </c>
      <c r="C537" s="253">
        <v>21</v>
      </c>
      <c r="D537" s="253">
        <v>0</v>
      </c>
      <c r="E537" s="253">
        <v>12</v>
      </c>
      <c r="F537" s="253">
        <v>0</v>
      </c>
      <c r="G537" s="253">
        <v>33</v>
      </c>
      <c r="H537" s="254">
        <v>11955.84</v>
      </c>
      <c r="I537" s="254">
        <v>15081.24</v>
      </c>
      <c r="J537" s="254">
        <v>362.29818181818183</v>
      </c>
      <c r="K537" s="255">
        <v>6.9767441860465116</v>
      </c>
      <c r="L537" s="254">
        <v>25.276617336152217</v>
      </c>
    </row>
    <row r="538" spans="1:12" ht="12.75">
      <c r="A538" s="252" t="s">
        <v>15</v>
      </c>
      <c r="B538" s="253">
        <v>22</v>
      </c>
      <c r="C538" s="253">
        <v>3</v>
      </c>
      <c r="D538" s="253">
        <v>0</v>
      </c>
      <c r="E538" s="253">
        <v>22</v>
      </c>
      <c r="F538" s="253">
        <v>0</v>
      </c>
      <c r="G538" s="253">
        <v>25</v>
      </c>
      <c r="H538" s="254">
        <v>0</v>
      </c>
      <c r="I538" s="254">
        <v>1788.78</v>
      </c>
      <c r="J538" s="254">
        <v>0</v>
      </c>
      <c r="K538" s="255">
        <v>5.2854122621564485</v>
      </c>
      <c r="L538" s="254">
        <v>0</v>
      </c>
    </row>
    <row r="539" spans="1:12" ht="12.75">
      <c r="A539" s="252" t="s">
        <v>16</v>
      </c>
      <c r="B539" s="253">
        <v>106</v>
      </c>
      <c r="C539" s="253">
        <v>85</v>
      </c>
      <c r="D539" s="253">
        <v>0</v>
      </c>
      <c r="E539" s="253">
        <v>106</v>
      </c>
      <c r="F539" s="253">
        <v>0</v>
      </c>
      <c r="G539" s="253">
        <v>191</v>
      </c>
      <c r="H539" s="254">
        <v>70509.490000000005</v>
      </c>
      <c r="I539" s="254">
        <v>89950.14</v>
      </c>
      <c r="J539" s="254">
        <v>369.15963350785341</v>
      </c>
      <c r="K539" s="255">
        <v>40.380549682875262</v>
      </c>
      <c r="L539" s="254">
        <v>149.06868921775899</v>
      </c>
    </row>
    <row r="540" spans="1:12" ht="12.75">
      <c r="A540" s="252" t="s">
        <v>17</v>
      </c>
      <c r="B540" s="253">
        <v>30</v>
      </c>
      <c r="C540" s="253">
        <v>0</v>
      </c>
      <c r="D540" s="253">
        <v>16</v>
      </c>
      <c r="E540" s="253">
        <v>14</v>
      </c>
      <c r="F540" s="253">
        <v>0</v>
      </c>
      <c r="G540" s="253">
        <v>14</v>
      </c>
      <c r="H540" s="254">
        <v>0</v>
      </c>
      <c r="I540" s="254">
        <v>0</v>
      </c>
      <c r="J540" s="254">
        <v>0</v>
      </c>
      <c r="K540" s="255">
        <v>2.9598308668076112</v>
      </c>
      <c r="L540" s="254">
        <v>0</v>
      </c>
    </row>
    <row r="541" spans="1:12" ht="12.75">
      <c r="A541" s="252" t="s">
        <v>19</v>
      </c>
      <c r="B541" s="253">
        <v>260</v>
      </c>
      <c r="C541" s="253">
        <v>179</v>
      </c>
      <c r="D541" s="253">
        <v>16</v>
      </c>
      <c r="E541" s="253">
        <v>244</v>
      </c>
      <c r="F541" s="253">
        <v>0</v>
      </c>
      <c r="G541" s="253">
        <v>423</v>
      </c>
      <c r="H541" s="254">
        <v>156473.79999999999</v>
      </c>
      <c r="I541" s="254">
        <v>200608.58</v>
      </c>
      <c r="J541" s="254">
        <v>369.91442080378249</v>
      </c>
      <c r="K541" s="255">
        <v>89.429175475687103</v>
      </c>
      <c r="L541" s="254">
        <v>330.81141649048624</v>
      </c>
    </row>
    <row r="542" spans="1:12" ht="12.75">
      <c r="A542" s="252" t="s">
        <v>89</v>
      </c>
      <c r="B542" s="252" t="s">
        <v>2</v>
      </c>
      <c r="C542" s="252" t="s">
        <v>3</v>
      </c>
      <c r="D542" s="252" t="s">
        <v>4</v>
      </c>
      <c r="E542" s="252" t="s">
        <v>5</v>
      </c>
      <c r="F542" s="252" t="s">
        <v>6</v>
      </c>
      <c r="G542" s="252" t="s">
        <v>7</v>
      </c>
      <c r="H542" s="252" t="s">
        <v>8</v>
      </c>
      <c r="I542" s="252" t="s">
        <v>9</v>
      </c>
      <c r="J542" s="252" t="s">
        <v>10</v>
      </c>
      <c r="K542" s="252" t="s">
        <v>11</v>
      </c>
      <c r="L542" s="252" t="s">
        <v>12</v>
      </c>
    </row>
    <row r="543" spans="1:12" ht="12.75">
      <c r="A543" s="252" t="s">
        <v>13</v>
      </c>
      <c r="B543" s="253">
        <v>116</v>
      </c>
      <c r="C543" s="253">
        <v>28</v>
      </c>
      <c r="D543" s="253">
        <v>0</v>
      </c>
      <c r="E543" s="253">
        <v>116</v>
      </c>
      <c r="F543" s="253">
        <v>0</v>
      </c>
      <c r="G543" s="253">
        <v>144</v>
      </c>
      <c r="H543" s="254">
        <v>56134.78</v>
      </c>
      <c r="I543" s="254">
        <v>70161.97</v>
      </c>
      <c r="J543" s="254">
        <v>389.82486111111109</v>
      </c>
      <c r="K543" s="255">
        <v>30.443974630021138</v>
      </c>
      <c r="L543" s="254">
        <v>118.67818181818178</v>
      </c>
    </row>
    <row r="544" spans="1:12" ht="12.75">
      <c r="A544" s="252" t="s">
        <v>14</v>
      </c>
      <c r="B544" s="253">
        <v>31</v>
      </c>
      <c r="C544" s="253">
        <v>12</v>
      </c>
      <c r="D544" s="253">
        <v>0</v>
      </c>
      <c r="E544" s="253">
        <v>31</v>
      </c>
      <c r="F544" s="253">
        <v>0</v>
      </c>
      <c r="G544" s="253">
        <v>43</v>
      </c>
      <c r="H544" s="254">
        <v>13914.62</v>
      </c>
      <c r="I544" s="254">
        <v>19063.84</v>
      </c>
      <c r="J544" s="254">
        <v>323.59581395348835</v>
      </c>
      <c r="K544" s="255">
        <v>9.0909090909090917</v>
      </c>
      <c r="L544" s="254">
        <v>29.417801268498941</v>
      </c>
    </row>
    <row r="545" spans="1:12" ht="12.75">
      <c r="A545" s="252" t="s">
        <v>15</v>
      </c>
      <c r="B545" s="253">
        <v>20</v>
      </c>
      <c r="C545" s="253">
        <v>5</v>
      </c>
      <c r="D545" s="253">
        <v>0</v>
      </c>
      <c r="E545" s="253">
        <v>20</v>
      </c>
      <c r="F545" s="253">
        <v>0</v>
      </c>
      <c r="G545" s="253">
        <v>25</v>
      </c>
      <c r="H545" s="254">
        <v>0</v>
      </c>
      <c r="I545" s="254">
        <v>1070.3599999999999</v>
      </c>
      <c r="J545" s="254">
        <v>0</v>
      </c>
      <c r="K545" s="255">
        <v>5.2854122621564485</v>
      </c>
      <c r="L545" s="254">
        <v>0</v>
      </c>
    </row>
    <row r="546" spans="1:12" ht="12.75">
      <c r="A546" s="252" t="s">
        <v>16</v>
      </c>
      <c r="B546" s="253">
        <v>155</v>
      </c>
      <c r="C546" s="253">
        <v>42</v>
      </c>
      <c r="D546" s="253">
        <v>0</v>
      </c>
      <c r="E546" s="253">
        <v>155</v>
      </c>
      <c r="F546" s="253">
        <v>0</v>
      </c>
      <c r="G546" s="253">
        <v>197</v>
      </c>
      <c r="H546" s="254">
        <v>61885.58</v>
      </c>
      <c r="I546" s="254">
        <v>77078.070000000007</v>
      </c>
      <c r="J546" s="254">
        <v>314.14</v>
      </c>
      <c r="K546" s="255">
        <v>41.649048625792808</v>
      </c>
      <c r="L546" s="254">
        <v>130.83632135306553</v>
      </c>
    </row>
    <row r="547" spans="1:12" ht="12.75">
      <c r="A547" s="252" t="s">
        <v>17</v>
      </c>
      <c r="B547" s="253">
        <v>14</v>
      </c>
      <c r="C547" s="253">
        <v>0</v>
      </c>
      <c r="D547" s="253">
        <v>2</v>
      </c>
      <c r="E547" s="253">
        <v>12</v>
      </c>
      <c r="F547" s="253">
        <v>0</v>
      </c>
      <c r="G547" s="253">
        <v>12</v>
      </c>
      <c r="H547" s="254">
        <v>0</v>
      </c>
      <c r="I547" s="254">
        <v>0</v>
      </c>
      <c r="J547" s="254">
        <v>0</v>
      </c>
      <c r="K547" s="255">
        <v>2.536997885835095</v>
      </c>
      <c r="L547" s="254">
        <v>0</v>
      </c>
    </row>
    <row r="548" spans="1:12" ht="12.75">
      <c r="A548" s="252" t="s">
        <v>19</v>
      </c>
      <c r="B548" s="253">
        <v>336</v>
      </c>
      <c r="C548" s="253">
        <v>87</v>
      </c>
      <c r="D548" s="253">
        <v>2</v>
      </c>
      <c r="E548" s="253">
        <v>334</v>
      </c>
      <c r="F548" s="253">
        <v>0</v>
      </c>
      <c r="G548" s="253">
        <v>421</v>
      </c>
      <c r="H548" s="254">
        <v>131934.98000000001</v>
      </c>
      <c r="I548" s="254">
        <v>167374.24</v>
      </c>
      <c r="J548" s="254">
        <v>313.38475059382421</v>
      </c>
      <c r="K548" s="255">
        <v>89.006342494714588</v>
      </c>
      <c r="L548" s="254">
        <v>278.9323044397463</v>
      </c>
    </row>
    <row r="549" spans="1:12" ht="12.75">
      <c r="A549" s="252" t="s">
        <v>90</v>
      </c>
      <c r="B549" s="252" t="s">
        <v>2</v>
      </c>
      <c r="C549" s="252" t="s">
        <v>3</v>
      </c>
      <c r="D549" s="252" t="s">
        <v>4</v>
      </c>
      <c r="E549" s="252" t="s">
        <v>5</v>
      </c>
      <c r="F549" s="252" t="s">
        <v>6</v>
      </c>
      <c r="G549" s="252" t="s">
        <v>7</v>
      </c>
      <c r="H549" s="252" t="s">
        <v>8</v>
      </c>
      <c r="I549" s="252" t="s">
        <v>9</v>
      </c>
      <c r="J549" s="252" t="s">
        <v>10</v>
      </c>
      <c r="K549" s="252" t="s">
        <v>11</v>
      </c>
      <c r="L549" s="252" t="s">
        <v>12</v>
      </c>
    </row>
    <row r="550" spans="1:12" ht="12.75">
      <c r="A550" s="252" t="s">
        <v>13</v>
      </c>
      <c r="B550" s="253">
        <v>108</v>
      </c>
      <c r="C550" s="253">
        <v>36</v>
      </c>
      <c r="D550" s="253">
        <v>0</v>
      </c>
      <c r="E550" s="253">
        <v>108</v>
      </c>
      <c r="F550" s="253">
        <v>0</v>
      </c>
      <c r="G550" s="253">
        <v>144</v>
      </c>
      <c r="H550" s="254">
        <v>57272.66</v>
      </c>
      <c r="I550" s="254">
        <v>71258.47</v>
      </c>
      <c r="J550" s="254">
        <v>397.72680555555553</v>
      </c>
      <c r="K550" s="255">
        <v>30.443974630021138</v>
      </c>
      <c r="L550" s="254">
        <v>121.08384778012683</v>
      </c>
    </row>
    <row r="551" spans="1:12" ht="12.75">
      <c r="A551" s="252" t="s">
        <v>14</v>
      </c>
      <c r="B551" s="253">
        <v>37</v>
      </c>
      <c r="C551" s="253">
        <v>5</v>
      </c>
      <c r="D551" s="253">
        <v>0</v>
      </c>
      <c r="E551" s="253">
        <v>37</v>
      </c>
      <c r="F551" s="253">
        <v>0</v>
      </c>
      <c r="G551" s="253">
        <v>42</v>
      </c>
      <c r="H551" s="254">
        <v>14656.47</v>
      </c>
      <c r="I551" s="254">
        <v>21734.720000000001</v>
      </c>
      <c r="J551" s="254">
        <v>348.96357142857147</v>
      </c>
      <c r="K551" s="255">
        <v>8.8794926004228323</v>
      </c>
      <c r="L551" s="254">
        <v>30.986194503171255</v>
      </c>
    </row>
    <row r="552" spans="1:12" ht="12.75">
      <c r="A552" s="252" t="s">
        <v>15</v>
      </c>
      <c r="B552" s="253">
        <v>22</v>
      </c>
      <c r="C552" s="253">
        <v>5</v>
      </c>
      <c r="D552" s="253">
        <v>0</v>
      </c>
      <c r="E552" s="253">
        <v>22</v>
      </c>
      <c r="F552" s="253">
        <v>0</v>
      </c>
      <c r="G552" s="253">
        <v>27</v>
      </c>
      <c r="H552" s="254">
        <v>0</v>
      </c>
      <c r="I552" s="254">
        <v>1447.46</v>
      </c>
      <c r="J552" s="254">
        <v>0</v>
      </c>
      <c r="K552" s="255">
        <v>5.7082452431289639</v>
      </c>
      <c r="L552" s="254">
        <v>0</v>
      </c>
    </row>
    <row r="553" spans="1:12" ht="12.75">
      <c r="A553" s="252" t="s">
        <v>16</v>
      </c>
      <c r="B553" s="253">
        <v>168</v>
      </c>
      <c r="C553" s="253">
        <v>29</v>
      </c>
      <c r="D553" s="253">
        <v>0</v>
      </c>
      <c r="E553" s="253">
        <v>168</v>
      </c>
      <c r="F553" s="253">
        <v>0</v>
      </c>
      <c r="G553" s="253">
        <v>197</v>
      </c>
      <c r="H553" s="254">
        <v>60284.95</v>
      </c>
      <c r="I553" s="254">
        <v>73040.22</v>
      </c>
      <c r="J553" s="254">
        <v>306.01497461928938</v>
      </c>
      <c r="K553" s="255">
        <v>41.649048625792808</v>
      </c>
      <c r="L553" s="254">
        <v>127.45232558139534</v>
      </c>
    </row>
    <row r="554" spans="1:12" ht="12.75">
      <c r="A554" s="252" t="s">
        <v>17</v>
      </c>
      <c r="B554" s="253">
        <v>12</v>
      </c>
      <c r="C554" s="253">
        <v>2</v>
      </c>
      <c r="D554" s="253">
        <v>1</v>
      </c>
      <c r="E554" s="253">
        <v>11</v>
      </c>
      <c r="F554" s="253">
        <v>0</v>
      </c>
      <c r="G554" s="253">
        <v>13</v>
      </c>
      <c r="H554" s="254">
        <v>0</v>
      </c>
      <c r="I554" s="254">
        <v>0</v>
      </c>
      <c r="J554" s="254">
        <v>0</v>
      </c>
      <c r="K554" s="255">
        <v>2.7484143763213531</v>
      </c>
      <c r="L554" s="254">
        <v>0</v>
      </c>
    </row>
    <row r="555" spans="1:12" ht="12.75">
      <c r="A555" s="252" t="s">
        <v>19</v>
      </c>
      <c r="B555" s="253">
        <v>347</v>
      </c>
      <c r="C555" s="253">
        <v>77</v>
      </c>
      <c r="D555" s="253">
        <v>1</v>
      </c>
      <c r="E555" s="253">
        <v>346</v>
      </c>
      <c r="F555" s="253">
        <v>0</v>
      </c>
      <c r="G555" s="253">
        <v>423</v>
      </c>
      <c r="H555" s="254">
        <v>132214.07999999999</v>
      </c>
      <c r="I555" s="254">
        <v>167480.87</v>
      </c>
      <c r="J555" s="254">
        <v>312.56283687943261</v>
      </c>
      <c r="K555" s="255">
        <v>89.429175475687103</v>
      </c>
      <c r="L555" s="254">
        <v>279.52236786469342</v>
      </c>
    </row>
    <row r="556" spans="1:12" ht="12.75">
      <c r="A556" s="252" t="s">
        <v>91</v>
      </c>
      <c r="B556" s="252" t="s">
        <v>2</v>
      </c>
      <c r="C556" s="252" t="s">
        <v>3</v>
      </c>
      <c r="D556" s="252" t="s">
        <v>4</v>
      </c>
      <c r="E556" s="252" t="s">
        <v>5</v>
      </c>
      <c r="F556" s="252" t="s">
        <v>6</v>
      </c>
      <c r="G556" s="252" t="s">
        <v>7</v>
      </c>
      <c r="H556" s="252" t="s">
        <v>8</v>
      </c>
      <c r="I556" s="252" t="s">
        <v>9</v>
      </c>
      <c r="J556" s="252" t="s">
        <v>10</v>
      </c>
      <c r="K556" s="252" t="s">
        <v>11</v>
      </c>
      <c r="L556" s="252" t="s">
        <v>12</v>
      </c>
    </row>
    <row r="557" spans="1:12" ht="12.75">
      <c r="A557" s="252" t="s">
        <v>13</v>
      </c>
      <c r="B557" s="253">
        <v>95</v>
      </c>
      <c r="C557" s="253">
        <v>66</v>
      </c>
      <c r="D557" s="253">
        <v>0</v>
      </c>
      <c r="E557" s="253">
        <v>95</v>
      </c>
      <c r="F557" s="253">
        <v>0</v>
      </c>
      <c r="G557" s="253">
        <v>161</v>
      </c>
      <c r="H557" s="254">
        <v>65047.1</v>
      </c>
      <c r="I557" s="254">
        <v>80486.399999999994</v>
      </c>
      <c r="J557" s="254">
        <v>404.01925465838508</v>
      </c>
      <c r="K557" s="255">
        <v>34.038054968287526</v>
      </c>
      <c r="L557" s="254">
        <v>137.5202959830867</v>
      </c>
    </row>
    <row r="558" spans="1:12" ht="12.75">
      <c r="A558" s="252" t="s">
        <v>14</v>
      </c>
      <c r="B558" s="253">
        <v>34</v>
      </c>
      <c r="C558" s="253">
        <v>3</v>
      </c>
      <c r="D558" s="253">
        <v>0</v>
      </c>
      <c r="E558" s="253">
        <v>34</v>
      </c>
      <c r="F558" s="253">
        <v>0</v>
      </c>
      <c r="G558" s="253">
        <v>37</v>
      </c>
      <c r="H558" s="254">
        <v>11610.84</v>
      </c>
      <c r="I558" s="254">
        <v>18058.61</v>
      </c>
      <c r="J558" s="254">
        <v>313.80648648648651</v>
      </c>
      <c r="K558" s="255">
        <v>7.822410147991544</v>
      </c>
      <c r="L558" s="254">
        <v>24.54723044397463</v>
      </c>
    </row>
    <row r="559" spans="1:12" ht="12.75">
      <c r="A559" s="252" t="s">
        <v>15</v>
      </c>
      <c r="B559" s="253">
        <v>23</v>
      </c>
      <c r="C559" s="253">
        <v>7</v>
      </c>
      <c r="D559" s="253">
        <v>0</v>
      </c>
      <c r="E559" s="253">
        <v>23</v>
      </c>
      <c r="F559" s="253">
        <v>0</v>
      </c>
      <c r="G559" s="253">
        <v>30</v>
      </c>
      <c r="H559" s="254">
        <v>0</v>
      </c>
      <c r="I559" s="254">
        <v>1353.27</v>
      </c>
      <c r="J559" s="254">
        <v>0</v>
      </c>
      <c r="K559" s="255">
        <v>6.3424947145877377</v>
      </c>
      <c r="L559" s="254">
        <v>0</v>
      </c>
    </row>
    <row r="560" spans="1:12" ht="12.75">
      <c r="A560" s="252" t="s">
        <v>16</v>
      </c>
      <c r="B560" s="253">
        <v>138</v>
      </c>
      <c r="C560" s="253">
        <v>44</v>
      </c>
      <c r="D560" s="253">
        <v>0</v>
      </c>
      <c r="E560" s="253">
        <v>138</v>
      </c>
      <c r="F560" s="253">
        <v>0</v>
      </c>
      <c r="G560" s="253">
        <v>182</v>
      </c>
      <c r="H560" s="254">
        <v>58538.239999999998</v>
      </c>
      <c r="I560" s="254">
        <v>73528.41</v>
      </c>
      <c r="J560" s="254">
        <v>321.63868131868128</v>
      </c>
      <c r="K560" s="255">
        <v>38.477801268498943</v>
      </c>
      <c r="L560" s="254">
        <v>123.75949260042282</v>
      </c>
    </row>
    <row r="561" spans="1:12" ht="12.75">
      <c r="A561" s="252" t="s">
        <v>17</v>
      </c>
      <c r="B561" s="253">
        <v>13</v>
      </c>
      <c r="C561" s="253">
        <v>2</v>
      </c>
      <c r="D561" s="253">
        <v>0</v>
      </c>
      <c r="E561" s="253">
        <v>13</v>
      </c>
      <c r="F561" s="253">
        <v>0</v>
      </c>
      <c r="G561" s="253">
        <v>15</v>
      </c>
      <c r="H561" s="254">
        <v>0</v>
      </c>
      <c r="I561" s="254">
        <v>0</v>
      </c>
      <c r="J561" s="254">
        <v>0</v>
      </c>
      <c r="K561" s="255">
        <v>3.1712473572938689</v>
      </c>
      <c r="L561" s="254">
        <v>0</v>
      </c>
    </row>
    <row r="562" spans="1:12" ht="12.75">
      <c r="A562" s="252" t="s">
        <v>19</v>
      </c>
      <c r="B562" s="253">
        <v>303</v>
      </c>
      <c r="C562" s="253">
        <v>122</v>
      </c>
      <c r="D562" s="253">
        <v>0</v>
      </c>
      <c r="E562" s="253">
        <v>303</v>
      </c>
      <c r="F562" s="253">
        <v>0</v>
      </c>
      <c r="G562" s="253">
        <v>425</v>
      </c>
      <c r="H562" s="254">
        <v>135196.18</v>
      </c>
      <c r="I562" s="254">
        <v>173426.69</v>
      </c>
      <c r="J562" s="254">
        <v>318.10865882352942</v>
      </c>
      <c r="K562" s="255">
        <v>89.852008456659618</v>
      </c>
      <c r="L562" s="254">
        <v>285.82701902748414</v>
      </c>
    </row>
    <row r="563" spans="1:12" ht="12.75">
      <c r="A563" s="252" t="s">
        <v>92</v>
      </c>
      <c r="B563" s="252" t="s">
        <v>2</v>
      </c>
      <c r="C563" s="252" t="s">
        <v>3</v>
      </c>
      <c r="D563" s="252" t="s">
        <v>4</v>
      </c>
      <c r="E563" s="252" t="s">
        <v>5</v>
      </c>
      <c r="F563" s="252" t="s">
        <v>6</v>
      </c>
      <c r="G563" s="252" t="s">
        <v>7</v>
      </c>
      <c r="H563" s="252" t="s">
        <v>8</v>
      </c>
      <c r="I563" s="252" t="s">
        <v>9</v>
      </c>
      <c r="J563" s="252" t="s">
        <v>10</v>
      </c>
      <c r="K563" s="252" t="s">
        <v>11</v>
      </c>
      <c r="L563" s="252" t="s">
        <v>12</v>
      </c>
    </row>
    <row r="564" spans="1:12" ht="12.75">
      <c r="A564" s="252" t="s">
        <v>13</v>
      </c>
      <c r="B564" s="253">
        <v>104</v>
      </c>
      <c r="C564" s="253">
        <v>57</v>
      </c>
      <c r="D564" s="253">
        <v>0</v>
      </c>
      <c r="E564" s="253">
        <v>104</v>
      </c>
      <c r="F564" s="253">
        <v>0</v>
      </c>
      <c r="G564" s="253">
        <v>161</v>
      </c>
      <c r="H564" s="254">
        <v>65203.82</v>
      </c>
      <c r="I564" s="254">
        <v>81062.48</v>
      </c>
      <c r="J564" s="254">
        <v>404.99267080745341</v>
      </c>
      <c r="K564" s="255">
        <v>34.038054968287526</v>
      </c>
      <c r="L564" s="254">
        <v>137.85162790697674</v>
      </c>
    </row>
    <row r="565" spans="1:12" ht="12.75">
      <c r="A565" s="252" t="s">
        <v>14</v>
      </c>
      <c r="B565" s="253">
        <v>17</v>
      </c>
      <c r="C565" s="253">
        <v>3</v>
      </c>
      <c r="D565" s="253">
        <v>0</v>
      </c>
      <c r="E565" s="253">
        <v>17</v>
      </c>
      <c r="F565" s="253">
        <v>0</v>
      </c>
      <c r="G565" s="253">
        <v>20</v>
      </c>
      <c r="H565" s="254">
        <v>6433</v>
      </c>
      <c r="I565" s="254">
        <v>8298.8799999999992</v>
      </c>
      <c r="J565" s="254">
        <v>321.64999999999998</v>
      </c>
      <c r="K565" s="255">
        <v>4.2283298097251585</v>
      </c>
      <c r="L565" s="254">
        <v>13.600422832980973</v>
      </c>
    </row>
    <row r="566" spans="1:12" ht="12.75">
      <c r="A566" s="252" t="s">
        <v>15</v>
      </c>
      <c r="B566" s="253">
        <v>24</v>
      </c>
      <c r="C566" s="253">
        <v>9</v>
      </c>
      <c r="D566" s="253">
        <v>0</v>
      </c>
      <c r="E566" s="253">
        <v>24</v>
      </c>
      <c r="F566" s="253">
        <v>0</v>
      </c>
      <c r="G566" s="253">
        <v>33</v>
      </c>
      <c r="H566" s="254">
        <v>0</v>
      </c>
      <c r="I566" s="254">
        <v>610.91</v>
      </c>
      <c r="J566" s="254">
        <v>0</v>
      </c>
      <c r="K566" s="255">
        <v>6.9767441860465116</v>
      </c>
      <c r="L566" s="254">
        <v>0</v>
      </c>
    </row>
    <row r="567" spans="1:12" ht="12.75">
      <c r="A567" s="252" t="s">
        <v>16</v>
      </c>
      <c r="B567" s="253">
        <v>114</v>
      </c>
      <c r="C567" s="253">
        <v>66</v>
      </c>
      <c r="D567" s="253">
        <v>0</v>
      </c>
      <c r="E567" s="253">
        <v>114</v>
      </c>
      <c r="F567" s="253">
        <v>0</v>
      </c>
      <c r="G567" s="253">
        <v>180</v>
      </c>
      <c r="H567" s="254">
        <v>55138.14</v>
      </c>
      <c r="I567" s="254">
        <v>68666.490000000005</v>
      </c>
      <c r="J567" s="254">
        <v>306.32299999999998</v>
      </c>
      <c r="K567" s="255">
        <v>38.054968287526428</v>
      </c>
      <c r="L567" s="254">
        <v>116.57112050739957</v>
      </c>
    </row>
    <row r="568" spans="1:12" ht="12.75">
      <c r="A568" s="252" t="s">
        <v>17</v>
      </c>
      <c r="B568" s="253">
        <v>15</v>
      </c>
      <c r="C568" s="253">
        <v>2</v>
      </c>
      <c r="D568" s="253">
        <v>3</v>
      </c>
      <c r="E568" s="253">
        <v>12</v>
      </c>
      <c r="F568" s="253">
        <v>0</v>
      </c>
      <c r="G568" s="253">
        <v>14</v>
      </c>
      <c r="H568" s="254">
        <v>0</v>
      </c>
      <c r="I568" s="254">
        <v>0</v>
      </c>
      <c r="J568" s="254">
        <v>0</v>
      </c>
      <c r="K568" s="255">
        <v>2.9598308668076112</v>
      </c>
      <c r="L568" s="254">
        <v>0</v>
      </c>
    </row>
    <row r="569" spans="1:12" ht="12.75">
      <c r="A569" s="252" t="s">
        <v>18</v>
      </c>
      <c r="B569" s="253">
        <v>0</v>
      </c>
      <c r="C569" s="253">
        <v>2</v>
      </c>
      <c r="D569" s="253">
        <v>0</v>
      </c>
      <c r="E569" s="253">
        <v>0</v>
      </c>
      <c r="F569" s="253">
        <v>0</v>
      </c>
      <c r="G569" s="253">
        <v>2</v>
      </c>
      <c r="H569" s="254">
        <v>270</v>
      </c>
      <c r="I569" s="254">
        <v>306.56</v>
      </c>
      <c r="J569" s="254">
        <v>135</v>
      </c>
      <c r="K569" s="255">
        <v>0.42283298097251587</v>
      </c>
      <c r="L569" s="254">
        <v>0.57082452431289643</v>
      </c>
    </row>
    <row r="570" spans="1:12" ht="12.75">
      <c r="A570" s="252" t="s">
        <v>19</v>
      </c>
      <c r="B570" s="253">
        <v>274</v>
      </c>
      <c r="C570" s="253">
        <v>139</v>
      </c>
      <c r="D570" s="253">
        <v>3</v>
      </c>
      <c r="E570" s="253">
        <v>271</v>
      </c>
      <c r="F570" s="253">
        <v>0</v>
      </c>
      <c r="G570" s="253">
        <v>410</v>
      </c>
      <c r="H570" s="254">
        <v>127044.96</v>
      </c>
      <c r="I570" s="254">
        <v>158945.32</v>
      </c>
      <c r="J570" s="254">
        <v>309.86575609756096</v>
      </c>
      <c r="K570" s="255">
        <v>86.680761099365753</v>
      </c>
      <c r="L570" s="254">
        <v>268.59399577167022</v>
      </c>
    </row>
    <row r="571" spans="1:12" ht="12.75">
      <c r="A571" s="252" t="s">
        <v>93</v>
      </c>
      <c r="B571" s="252" t="s">
        <v>2</v>
      </c>
      <c r="C571" s="252" t="s">
        <v>3</v>
      </c>
      <c r="D571" s="252" t="s">
        <v>4</v>
      </c>
      <c r="E571" s="252" t="s">
        <v>5</v>
      </c>
      <c r="F571" s="252" t="s">
        <v>6</v>
      </c>
      <c r="G571" s="252" t="s">
        <v>7</v>
      </c>
      <c r="H571" s="252" t="s">
        <v>8</v>
      </c>
      <c r="I571" s="252" t="s">
        <v>9</v>
      </c>
      <c r="J571" s="252" t="s">
        <v>10</v>
      </c>
      <c r="K571" s="252" t="s">
        <v>11</v>
      </c>
      <c r="L571" s="252" t="s">
        <v>12</v>
      </c>
    </row>
    <row r="572" spans="1:12" ht="12.75">
      <c r="A572" s="252" t="s">
        <v>13</v>
      </c>
      <c r="B572" s="253">
        <v>108</v>
      </c>
      <c r="C572" s="253">
        <v>54</v>
      </c>
      <c r="D572" s="253">
        <v>0</v>
      </c>
      <c r="E572" s="253">
        <v>108</v>
      </c>
      <c r="F572" s="253">
        <v>0</v>
      </c>
      <c r="G572" s="253">
        <v>162</v>
      </c>
      <c r="H572" s="254">
        <v>66415.73</v>
      </c>
      <c r="I572" s="254">
        <v>81849.039999999994</v>
      </c>
      <c r="J572" s="254">
        <v>409.97364197530862</v>
      </c>
      <c r="K572" s="255">
        <v>34.249471458773783</v>
      </c>
      <c r="L572" s="254">
        <v>140.41380549682873</v>
      </c>
    </row>
    <row r="573" spans="1:12" ht="12.75">
      <c r="A573" s="252" t="s">
        <v>14</v>
      </c>
      <c r="B573" s="253">
        <v>11</v>
      </c>
      <c r="C573" s="253">
        <v>3</v>
      </c>
      <c r="D573" s="253">
        <v>0</v>
      </c>
      <c r="E573" s="253">
        <v>11</v>
      </c>
      <c r="F573" s="253">
        <v>0</v>
      </c>
      <c r="G573" s="253">
        <v>14</v>
      </c>
      <c r="H573" s="254">
        <v>4562.34</v>
      </c>
      <c r="I573" s="254">
        <v>5246.75</v>
      </c>
      <c r="J573" s="254">
        <v>325.88142857142861</v>
      </c>
      <c r="K573" s="255">
        <v>2.9598308668076112</v>
      </c>
      <c r="L573" s="254">
        <v>9.6455391120507414</v>
      </c>
    </row>
    <row r="574" spans="1:12" ht="12.75">
      <c r="A574" s="252" t="s">
        <v>15</v>
      </c>
      <c r="B574" s="253">
        <v>25</v>
      </c>
      <c r="C574" s="253">
        <v>9</v>
      </c>
      <c r="D574" s="253">
        <v>0</v>
      </c>
      <c r="E574" s="253">
        <v>25</v>
      </c>
      <c r="F574" s="253">
        <v>0</v>
      </c>
      <c r="G574" s="253">
        <v>34</v>
      </c>
      <c r="H574" s="254">
        <v>0</v>
      </c>
      <c r="I574" s="254">
        <v>929.53</v>
      </c>
      <c r="J574" s="254">
        <v>0</v>
      </c>
      <c r="K574" s="255">
        <v>7.1881606765327692</v>
      </c>
      <c r="L574" s="254">
        <v>0</v>
      </c>
    </row>
    <row r="575" spans="1:12" ht="12.75">
      <c r="A575" s="252" t="s">
        <v>16</v>
      </c>
      <c r="B575" s="253">
        <v>135</v>
      </c>
      <c r="C575" s="253">
        <v>58</v>
      </c>
      <c r="D575" s="253">
        <v>0</v>
      </c>
      <c r="E575" s="253">
        <v>135</v>
      </c>
      <c r="F575" s="253">
        <v>0</v>
      </c>
      <c r="G575" s="253">
        <v>193</v>
      </c>
      <c r="H575" s="254">
        <v>58681.120000000003</v>
      </c>
      <c r="I575" s="254">
        <v>73561.320000000007</v>
      </c>
      <c r="J575" s="254">
        <v>304.04725388601037</v>
      </c>
      <c r="K575" s="255">
        <v>40.803382663847778</v>
      </c>
      <c r="L575" s="254">
        <v>124.06156448202961</v>
      </c>
    </row>
    <row r="576" spans="1:12" ht="12.75">
      <c r="A576" s="252" t="s">
        <v>17</v>
      </c>
      <c r="B576" s="253">
        <v>14</v>
      </c>
      <c r="C576" s="253">
        <v>4</v>
      </c>
      <c r="D576" s="253">
        <v>2</v>
      </c>
      <c r="E576" s="253">
        <v>12</v>
      </c>
      <c r="F576" s="253">
        <v>0</v>
      </c>
      <c r="G576" s="253">
        <v>16</v>
      </c>
      <c r="H576" s="254">
        <v>0</v>
      </c>
      <c r="I576" s="254">
        <v>0</v>
      </c>
      <c r="J576" s="254">
        <v>0</v>
      </c>
      <c r="K576" s="255">
        <v>3.382663847780127</v>
      </c>
      <c r="L576" s="254">
        <v>0</v>
      </c>
    </row>
    <row r="577" spans="1:12" ht="12.75">
      <c r="A577" s="252" t="s">
        <v>18</v>
      </c>
      <c r="B577" s="253">
        <v>1</v>
      </c>
      <c r="C577" s="253">
        <v>0</v>
      </c>
      <c r="D577" s="253">
        <v>0</v>
      </c>
      <c r="E577" s="253">
        <v>1</v>
      </c>
      <c r="F577" s="253">
        <v>0</v>
      </c>
      <c r="G577" s="253">
        <v>1</v>
      </c>
      <c r="H577" s="254">
        <v>0</v>
      </c>
      <c r="I577" s="254">
        <v>0</v>
      </c>
      <c r="J577" s="254">
        <v>0</v>
      </c>
      <c r="K577" s="255">
        <v>0.21141649048625794</v>
      </c>
      <c r="L577" s="254">
        <v>0</v>
      </c>
    </row>
    <row r="578" spans="1:12" ht="12.75">
      <c r="A578" s="252" t="s">
        <v>19</v>
      </c>
      <c r="B578" s="253">
        <v>294</v>
      </c>
      <c r="C578" s="253">
        <v>128</v>
      </c>
      <c r="D578" s="253">
        <v>2</v>
      </c>
      <c r="E578" s="253">
        <v>292</v>
      </c>
      <c r="F578" s="253">
        <v>0</v>
      </c>
      <c r="G578" s="253">
        <v>420</v>
      </c>
      <c r="H578" s="254">
        <v>129659.19</v>
      </c>
      <c r="I578" s="254">
        <v>161586.64000000001</v>
      </c>
      <c r="J578" s="254">
        <v>308.71235714285717</v>
      </c>
      <c r="K578" s="255">
        <v>88.79492600422833</v>
      </c>
      <c r="L578" s="254">
        <v>274.12090909090909</v>
      </c>
    </row>
    <row r="579" spans="1:12" ht="12.75">
      <c r="A579" s="252" t="s">
        <v>94</v>
      </c>
      <c r="B579" s="252" t="s">
        <v>2</v>
      </c>
      <c r="C579" s="252" t="s">
        <v>3</v>
      </c>
      <c r="D579" s="252" t="s">
        <v>4</v>
      </c>
      <c r="E579" s="252" t="s">
        <v>5</v>
      </c>
      <c r="F579" s="252" t="s">
        <v>6</v>
      </c>
      <c r="G579" s="252" t="s">
        <v>7</v>
      </c>
      <c r="H579" s="252" t="s">
        <v>8</v>
      </c>
      <c r="I579" s="252" t="s">
        <v>9</v>
      </c>
      <c r="J579" s="252" t="s">
        <v>10</v>
      </c>
      <c r="K579" s="252" t="s">
        <v>11</v>
      </c>
      <c r="L579" s="252" t="s">
        <v>12</v>
      </c>
    </row>
    <row r="580" spans="1:12" ht="12.75">
      <c r="A580" s="252" t="s">
        <v>13</v>
      </c>
      <c r="B580" s="253">
        <v>112</v>
      </c>
      <c r="C580" s="253">
        <v>42</v>
      </c>
      <c r="D580" s="253">
        <v>0</v>
      </c>
      <c r="E580" s="253">
        <v>112</v>
      </c>
      <c r="F580" s="253">
        <v>0</v>
      </c>
      <c r="G580" s="253">
        <v>154</v>
      </c>
      <c r="H580" s="254">
        <v>76095.460000000006</v>
      </c>
      <c r="I580" s="254">
        <v>93119.81</v>
      </c>
      <c r="J580" s="254">
        <v>494.12636363636358</v>
      </c>
      <c r="K580" s="255">
        <v>32.558139534883722</v>
      </c>
      <c r="L580" s="254">
        <v>160.87835095137419</v>
      </c>
    </row>
    <row r="581" spans="1:12" ht="12.75">
      <c r="A581" s="252" t="s">
        <v>14</v>
      </c>
      <c r="B581" s="253">
        <v>10</v>
      </c>
      <c r="C581" s="253">
        <v>0</v>
      </c>
      <c r="D581" s="253">
        <v>0</v>
      </c>
      <c r="E581" s="253">
        <v>10</v>
      </c>
      <c r="F581" s="253">
        <v>0</v>
      </c>
      <c r="G581" s="253">
        <v>10</v>
      </c>
      <c r="H581" s="254">
        <v>4072.34</v>
      </c>
      <c r="I581" s="254">
        <v>5054.13</v>
      </c>
      <c r="J581" s="254">
        <v>407.23400000000004</v>
      </c>
      <c r="K581" s="255">
        <v>2.1141649048625792</v>
      </c>
      <c r="L581" s="254">
        <v>8.6095983086680761</v>
      </c>
    </row>
    <row r="582" spans="1:12" ht="12.75">
      <c r="A582" s="252" t="s">
        <v>15</v>
      </c>
      <c r="B582" s="253">
        <v>30</v>
      </c>
      <c r="C582" s="253">
        <v>6</v>
      </c>
      <c r="D582" s="253">
        <v>0</v>
      </c>
      <c r="E582" s="253">
        <v>30</v>
      </c>
      <c r="F582" s="253">
        <v>0</v>
      </c>
      <c r="G582" s="253">
        <v>36</v>
      </c>
      <c r="H582" s="254">
        <v>0</v>
      </c>
      <c r="I582" s="254">
        <v>856.6</v>
      </c>
      <c r="J582" s="254">
        <v>0</v>
      </c>
      <c r="K582" s="255">
        <v>7.6109936575052846</v>
      </c>
      <c r="L582" s="254">
        <v>0</v>
      </c>
    </row>
    <row r="583" spans="1:12" ht="12.75">
      <c r="A583" s="252" t="s">
        <v>16</v>
      </c>
      <c r="B583" s="253">
        <v>152</v>
      </c>
      <c r="C583" s="253">
        <v>44</v>
      </c>
      <c r="D583" s="253">
        <v>0</v>
      </c>
      <c r="E583" s="253">
        <v>152</v>
      </c>
      <c r="F583" s="253">
        <v>0</v>
      </c>
      <c r="G583" s="253">
        <v>196</v>
      </c>
      <c r="H583" s="254">
        <v>70256.61</v>
      </c>
      <c r="I583" s="254">
        <v>85672.36</v>
      </c>
      <c r="J583" s="254">
        <v>358.45209183673467</v>
      </c>
      <c r="K583" s="255">
        <v>41.437632135306551</v>
      </c>
      <c r="L583" s="254">
        <v>148.53405919661731</v>
      </c>
    </row>
    <row r="584" spans="1:12" ht="12.75">
      <c r="A584" s="252" t="s">
        <v>17</v>
      </c>
      <c r="B584" s="253">
        <v>16</v>
      </c>
      <c r="C584" s="253">
        <v>1</v>
      </c>
      <c r="D584" s="253">
        <v>4</v>
      </c>
      <c r="E584" s="253">
        <v>12</v>
      </c>
      <c r="F584" s="253">
        <v>0</v>
      </c>
      <c r="G584" s="253">
        <v>13</v>
      </c>
      <c r="H584" s="254">
        <v>0</v>
      </c>
      <c r="I584" s="254">
        <v>0</v>
      </c>
      <c r="J584" s="254">
        <v>0</v>
      </c>
      <c r="K584" s="255">
        <v>2.7484143763213531</v>
      </c>
      <c r="L584" s="254">
        <v>0</v>
      </c>
    </row>
    <row r="585" spans="1:12" ht="12.75">
      <c r="A585" s="252" t="s">
        <v>18</v>
      </c>
      <c r="B585" s="253">
        <v>1</v>
      </c>
      <c r="C585" s="253">
        <v>1</v>
      </c>
      <c r="D585" s="253">
        <v>0</v>
      </c>
      <c r="E585" s="253">
        <v>1</v>
      </c>
      <c r="F585" s="253">
        <v>0</v>
      </c>
      <c r="G585" s="253">
        <v>2</v>
      </c>
      <c r="H585" s="254">
        <v>0</v>
      </c>
      <c r="I585" s="254">
        <v>0</v>
      </c>
      <c r="J585" s="254">
        <v>0</v>
      </c>
      <c r="K585" s="255">
        <v>0.42283298097251587</v>
      </c>
      <c r="L585" s="254">
        <v>0</v>
      </c>
    </row>
    <row r="586" spans="1:12" ht="12.75">
      <c r="A586" s="252" t="s">
        <v>19</v>
      </c>
      <c r="B586" s="253">
        <v>321</v>
      </c>
      <c r="C586" s="253">
        <v>94</v>
      </c>
      <c r="D586" s="253">
        <v>4</v>
      </c>
      <c r="E586" s="253">
        <v>317</v>
      </c>
      <c r="F586" s="253">
        <v>0</v>
      </c>
      <c r="G586" s="253">
        <v>411</v>
      </c>
      <c r="H586" s="254">
        <v>150424.41</v>
      </c>
      <c r="I586" s="254">
        <v>184702.9</v>
      </c>
      <c r="J586" s="254">
        <v>365.99613138686129</v>
      </c>
      <c r="K586" s="255">
        <v>86.892177589852011</v>
      </c>
      <c r="L586" s="254">
        <v>318.02200845665971</v>
      </c>
    </row>
    <row r="587" spans="1:12" ht="12.75">
      <c r="A587" s="252" t="s">
        <v>95</v>
      </c>
      <c r="B587" s="252" t="s">
        <v>2</v>
      </c>
      <c r="C587" s="252" t="s">
        <v>3</v>
      </c>
      <c r="D587" s="252" t="s">
        <v>4</v>
      </c>
      <c r="E587" s="252" t="s">
        <v>5</v>
      </c>
      <c r="F587" s="252" t="s">
        <v>6</v>
      </c>
      <c r="G587" s="252" t="s">
        <v>7</v>
      </c>
      <c r="H587" s="252" t="s">
        <v>8</v>
      </c>
      <c r="I587" s="252" t="s">
        <v>9</v>
      </c>
      <c r="J587" s="252" t="s">
        <v>10</v>
      </c>
      <c r="K587" s="252" t="s">
        <v>11</v>
      </c>
      <c r="L587" s="252" t="s">
        <v>12</v>
      </c>
    </row>
    <row r="588" spans="1:12" ht="12.75">
      <c r="A588" s="252" t="s">
        <v>13</v>
      </c>
      <c r="B588" s="253">
        <v>117</v>
      </c>
      <c r="C588" s="253">
        <v>25</v>
      </c>
      <c r="D588" s="253">
        <v>0</v>
      </c>
      <c r="E588" s="253">
        <v>117</v>
      </c>
      <c r="F588" s="253">
        <v>0</v>
      </c>
      <c r="G588" s="253">
        <v>142</v>
      </c>
      <c r="H588" s="254">
        <v>66681.87</v>
      </c>
      <c r="I588" s="254">
        <v>82530.899999999994</v>
      </c>
      <c r="J588" s="254">
        <v>469.59063380281691</v>
      </c>
      <c r="K588" s="255">
        <v>30.021141649048623</v>
      </c>
      <c r="L588" s="254">
        <v>140.97646934460886</v>
      </c>
    </row>
    <row r="589" spans="1:12" ht="12.75">
      <c r="A589" s="252" t="s">
        <v>14</v>
      </c>
      <c r="B589" s="253">
        <v>4</v>
      </c>
      <c r="C589" s="253">
        <v>0</v>
      </c>
      <c r="D589" s="253">
        <v>0</v>
      </c>
      <c r="E589" s="253">
        <v>4</v>
      </c>
      <c r="F589" s="253">
        <v>0</v>
      </c>
      <c r="G589" s="253">
        <v>4</v>
      </c>
      <c r="H589" s="254">
        <v>1442.34</v>
      </c>
      <c r="I589" s="254">
        <v>2616.02</v>
      </c>
      <c r="J589" s="254">
        <v>360.58499999999998</v>
      </c>
      <c r="K589" s="255">
        <v>0.84566596194503174</v>
      </c>
      <c r="L589" s="254">
        <v>3.0493446088794927</v>
      </c>
    </row>
    <row r="590" spans="1:12" ht="12.75">
      <c r="A590" s="252" t="s">
        <v>15</v>
      </c>
      <c r="B590" s="253">
        <v>30</v>
      </c>
      <c r="C590" s="253">
        <v>7</v>
      </c>
      <c r="D590" s="253">
        <v>0</v>
      </c>
      <c r="E590" s="253">
        <v>30</v>
      </c>
      <c r="F590" s="253">
        <v>0</v>
      </c>
      <c r="G590" s="253">
        <v>37</v>
      </c>
      <c r="H590" s="254">
        <v>0</v>
      </c>
      <c r="I590" s="254">
        <v>183.38999999999996</v>
      </c>
      <c r="J590" s="254">
        <v>0</v>
      </c>
      <c r="K590" s="255">
        <v>7.822410147991544</v>
      </c>
      <c r="L590" s="254">
        <v>0</v>
      </c>
    </row>
    <row r="591" spans="1:12" ht="12.75">
      <c r="A591" s="252" t="s">
        <v>16</v>
      </c>
      <c r="B591" s="253">
        <v>130</v>
      </c>
      <c r="C591" s="253">
        <v>38</v>
      </c>
      <c r="D591" s="253">
        <v>0</v>
      </c>
      <c r="E591" s="253">
        <v>130</v>
      </c>
      <c r="F591" s="253">
        <v>0</v>
      </c>
      <c r="G591" s="253">
        <v>168</v>
      </c>
      <c r="H591" s="254">
        <v>60413.91</v>
      </c>
      <c r="I591" s="254">
        <v>73866.61</v>
      </c>
      <c r="J591" s="254">
        <v>359.60660714285717</v>
      </c>
      <c r="K591" s="255">
        <v>35.517970401691329</v>
      </c>
      <c r="L591" s="254">
        <v>127.72496828752645</v>
      </c>
    </row>
    <row r="592" spans="1:12" ht="12.75">
      <c r="A592" s="252" t="s">
        <v>17</v>
      </c>
      <c r="B592" s="253">
        <v>12</v>
      </c>
      <c r="C592" s="253">
        <v>1</v>
      </c>
      <c r="D592" s="253">
        <v>0</v>
      </c>
      <c r="E592" s="253">
        <v>12</v>
      </c>
      <c r="F592" s="253">
        <v>0</v>
      </c>
      <c r="G592" s="253">
        <v>13</v>
      </c>
      <c r="H592" s="254">
        <v>0</v>
      </c>
      <c r="I592" s="254">
        <v>0</v>
      </c>
      <c r="J592" s="254">
        <v>0</v>
      </c>
      <c r="K592" s="255">
        <v>2.7484143763213531</v>
      </c>
      <c r="L592" s="254">
        <v>0</v>
      </c>
    </row>
    <row r="593" spans="1:12" ht="12.75">
      <c r="A593" s="252" t="s">
        <v>18</v>
      </c>
      <c r="B593" s="253">
        <v>2</v>
      </c>
      <c r="C593" s="253">
        <v>0</v>
      </c>
      <c r="D593" s="253">
        <v>0</v>
      </c>
      <c r="E593" s="253">
        <v>2</v>
      </c>
      <c r="F593" s="253">
        <v>0</v>
      </c>
      <c r="G593" s="253">
        <v>2</v>
      </c>
      <c r="H593" s="254">
        <v>0</v>
      </c>
      <c r="I593" s="254">
        <v>0</v>
      </c>
      <c r="J593" s="254">
        <v>0</v>
      </c>
      <c r="K593" s="255">
        <v>0.42283298097251587</v>
      </c>
      <c r="L593" s="254">
        <v>0</v>
      </c>
    </row>
    <row r="594" spans="1:12" ht="12.75">
      <c r="A594" s="252" t="s">
        <v>19</v>
      </c>
      <c r="B594" s="253">
        <v>295</v>
      </c>
      <c r="C594" s="253">
        <v>71</v>
      </c>
      <c r="D594" s="253">
        <v>0</v>
      </c>
      <c r="E594" s="253">
        <v>295</v>
      </c>
      <c r="F594" s="253">
        <v>0</v>
      </c>
      <c r="G594" s="253">
        <v>366</v>
      </c>
      <c r="H594" s="254">
        <v>128538.12</v>
      </c>
      <c r="I594" s="254">
        <v>159196.92000000001</v>
      </c>
      <c r="J594" s="254">
        <v>351.19704918032789</v>
      </c>
      <c r="K594" s="255">
        <v>77.378435517970402</v>
      </c>
      <c r="L594" s="254">
        <v>271.7507822410148</v>
      </c>
    </row>
    <row r="595" spans="1:12" ht="12.75">
      <c r="A595" s="252" t="s">
        <v>96</v>
      </c>
      <c r="B595" s="252" t="s">
        <v>2</v>
      </c>
      <c r="C595" s="252" t="s">
        <v>3</v>
      </c>
      <c r="D595" s="252" t="s">
        <v>4</v>
      </c>
      <c r="E595" s="252" t="s">
        <v>5</v>
      </c>
      <c r="F595" s="252" t="s">
        <v>6</v>
      </c>
      <c r="G595" s="252" t="s">
        <v>7</v>
      </c>
      <c r="H595" s="252" t="s">
        <v>8</v>
      </c>
      <c r="I595" s="252" t="s">
        <v>9</v>
      </c>
      <c r="J595" s="252" t="s">
        <v>10</v>
      </c>
      <c r="K595" s="252" t="s">
        <v>11</v>
      </c>
      <c r="L595" s="252" t="s">
        <v>12</v>
      </c>
    </row>
    <row r="596" spans="1:12" ht="12.75">
      <c r="A596" s="252" t="s">
        <v>13</v>
      </c>
      <c r="B596" s="253">
        <v>53</v>
      </c>
      <c r="C596" s="253">
        <v>24</v>
      </c>
      <c r="D596" s="253">
        <v>0</v>
      </c>
      <c r="E596" s="253">
        <v>53</v>
      </c>
      <c r="F596" s="253">
        <v>0</v>
      </c>
      <c r="G596" s="253">
        <v>77</v>
      </c>
      <c r="H596" s="254">
        <v>27154.39</v>
      </c>
      <c r="I596" s="254">
        <v>34418.720000000001</v>
      </c>
      <c r="J596" s="254">
        <v>352.65441558441563</v>
      </c>
      <c r="K596" s="255">
        <v>16.279069767441861</v>
      </c>
      <c r="L596" s="254">
        <v>57.408858350951377</v>
      </c>
    </row>
    <row r="597" spans="1:12" ht="12.75">
      <c r="A597" s="252" t="s">
        <v>14</v>
      </c>
      <c r="B597" s="253">
        <v>1</v>
      </c>
      <c r="C597" s="253">
        <v>1</v>
      </c>
      <c r="D597" s="253">
        <v>0</v>
      </c>
      <c r="E597" s="253">
        <v>1</v>
      </c>
      <c r="F597" s="253">
        <v>0</v>
      </c>
      <c r="G597" s="253">
        <v>2</v>
      </c>
      <c r="H597" s="254">
        <v>847.34</v>
      </c>
      <c r="I597" s="254">
        <v>1553.6</v>
      </c>
      <c r="J597" s="254">
        <v>423.67</v>
      </c>
      <c r="K597" s="255">
        <v>0.42283298097251587</v>
      </c>
      <c r="L597" s="254">
        <v>1.791416490486258</v>
      </c>
    </row>
    <row r="598" spans="1:12" ht="12.75">
      <c r="A598" s="252" t="s">
        <v>15</v>
      </c>
      <c r="B598" s="253">
        <v>26</v>
      </c>
      <c r="C598" s="253">
        <v>6</v>
      </c>
      <c r="D598" s="253">
        <v>0</v>
      </c>
      <c r="E598" s="253">
        <v>26</v>
      </c>
      <c r="F598" s="253">
        <v>0</v>
      </c>
      <c r="G598" s="253">
        <v>32</v>
      </c>
      <c r="H598" s="254">
        <v>0</v>
      </c>
      <c r="I598" s="254">
        <v>823.02</v>
      </c>
      <c r="J598" s="254">
        <v>0</v>
      </c>
      <c r="K598" s="255">
        <v>6.7653276955602539</v>
      </c>
      <c r="L598" s="254">
        <v>0</v>
      </c>
    </row>
    <row r="599" spans="1:12" ht="12.75">
      <c r="A599" s="252" t="s">
        <v>16</v>
      </c>
      <c r="B599" s="253">
        <v>79</v>
      </c>
      <c r="C599" s="253">
        <v>39</v>
      </c>
      <c r="D599" s="253">
        <v>0</v>
      </c>
      <c r="E599" s="253">
        <v>79</v>
      </c>
      <c r="F599" s="253">
        <v>0</v>
      </c>
      <c r="G599" s="253">
        <v>118</v>
      </c>
      <c r="H599" s="254">
        <v>36905.83</v>
      </c>
      <c r="I599" s="254">
        <v>44459.24</v>
      </c>
      <c r="J599" s="254">
        <v>312.76127118644069</v>
      </c>
      <c r="K599" s="255">
        <v>24.947145877378439</v>
      </c>
      <c r="L599" s="254">
        <v>78.025010570824534</v>
      </c>
    </row>
    <row r="600" spans="1:12" ht="12.75">
      <c r="A600" s="252" t="s">
        <v>17</v>
      </c>
      <c r="B600" s="253">
        <v>13</v>
      </c>
      <c r="C600" s="253">
        <v>2</v>
      </c>
      <c r="D600" s="253">
        <v>0</v>
      </c>
      <c r="E600" s="253">
        <v>13</v>
      </c>
      <c r="F600" s="253">
        <v>0</v>
      </c>
      <c r="G600" s="253">
        <v>15</v>
      </c>
      <c r="H600" s="254">
        <v>0</v>
      </c>
      <c r="I600" s="254">
        <v>0</v>
      </c>
      <c r="J600" s="254">
        <v>0</v>
      </c>
      <c r="K600" s="255">
        <v>3.1712473572938689</v>
      </c>
      <c r="L600" s="254">
        <v>0</v>
      </c>
    </row>
    <row r="601" spans="1:12" ht="12.75">
      <c r="A601" s="252" t="s">
        <v>18</v>
      </c>
      <c r="B601" s="253">
        <v>0</v>
      </c>
      <c r="C601" s="253">
        <v>0</v>
      </c>
      <c r="D601" s="253">
        <v>0</v>
      </c>
      <c r="E601" s="253">
        <v>0</v>
      </c>
      <c r="F601" s="253">
        <v>0</v>
      </c>
      <c r="G601" s="253">
        <v>0</v>
      </c>
      <c r="H601" s="254">
        <v>0</v>
      </c>
      <c r="I601" s="254">
        <v>0</v>
      </c>
      <c r="J601" s="254">
        <v>0</v>
      </c>
      <c r="K601" s="255">
        <v>0</v>
      </c>
      <c r="L601" s="254">
        <v>0</v>
      </c>
    </row>
    <row r="602" spans="1:12" ht="12.75">
      <c r="A602" s="252" t="s">
        <v>19</v>
      </c>
      <c r="B602" s="253">
        <v>172</v>
      </c>
      <c r="C602" s="253">
        <v>72</v>
      </c>
      <c r="D602" s="253">
        <v>0</v>
      </c>
      <c r="E602" s="253">
        <v>172</v>
      </c>
      <c r="F602" s="253">
        <v>0</v>
      </c>
      <c r="G602" s="253">
        <v>244</v>
      </c>
      <c r="H602" s="254">
        <v>64907.56</v>
      </c>
      <c r="I602" s="254">
        <v>81254.58</v>
      </c>
      <c r="J602" s="254">
        <v>266.01459016393443</v>
      </c>
      <c r="K602" s="255">
        <v>51.585623678646932</v>
      </c>
      <c r="L602" s="254">
        <v>137.22528541226214</v>
      </c>
    </row>
    <row r="603" spans="1:12" ht="12.75">
      <c r="A603" s="252" t="s">
        <v>97</v>
      </c>
      <c r="B603" s="252" t="s">
        <v>2</v>
      </c>
      <c r="C603" s="252" t="s">
        <v>3</v>
      </c>
      <c r="D603" s="252" t="s">
        <v>4</v>
      </c>
      <c r="E603" s="252" t="s">
        <v>5</v>
      </c>
      <c r="F603" s="252" t="s">
        <v>6</v>
      </c>
      <c r="G603" s="252" t="s">
        <v>7</v>
      </c>
      <c r="H603" s="252" t="s">
        <v>8</v>
      </c>
      <c r="I603" s="252" t="s">
        <v>9</v>
      </c>
      <c r="J603" s="252" t="s">
        <v>10</v>
      </c>
      <c r="K603" s="252" t="s">
        <v>11</v>
      </c>
      <c r="L603" s="252" t="s">
        <v>12</v>
      </c>
    </row>
    <row r="604" spans="1:12" ht="12.75">
      <c r="A604" s="252" t="s">
        <v>13</v>
      </c>
      <c r="B604" s="253">
        <v>32</v>
      </c>
      <c r="C604" s="253">
        <v>18</v>
      </c>
      <c r="D604" s="253">
        <v>0</v>
      </c>
      <c r="E604" s="253">
        <v>32</v>
      </c>
      <c r="F604" s="253">
        <v>0</v>
      </c>
      <c r="G604" s="253">
        <v>50</v>
      </c>
      <c r="H604" s="254">
        <v>21545.21</v>
      </c>
      <c r="I604" s="254">
        <v>10930.06</v>
      </c>
      <c r="J604" s="254">
        <v>430.9042</v>
      </c>
      <c r="K604" s="255">
        <v>10.570824524312897</v>
      </c>
      <c r="L604" s="254">
        <v>45.550126849894298</v>
      </c>
    </row>
    <row r="605" spans="1:12" ht="12.75">
      <c r="A605" s="252" t="s">
        <v>14</v>
      </c>
      <c r="B605" s="253">
        <v>1</v>
      </c>
      <c r="C605" s="253">
        <v>1</v>
      </c>
      <c r="D605" s="253">
        <v>0</v>
      </c>
      <c r="E605" s="253">
        <v>1</v>
      </c>
      <c r="F605" s="253">
        <v>0</v>
      </c>
      <c r="G605" s="253">
        <v>2</v>
      </c>
      <c r="H605" s="254">
        <v>575</v>
      </c>
      <c r="I605" s="254">
        <v>-8190.59</v>
      </c>
      <c r="J605" s="254">
        <v>287.5</v>
      </c>
      <c r="K605" s="255">
        <v>0.42283298097251587</v>
      </c>
      <c r="L605" s="254">
        <v>1.2156448202959833</v>
      </c>
    </row>
    <row r="606" spans="1:12" ht="12.75">
      <c r="A606" s="252" t="s">
        <v>15</v>
      </c>
      <c r="B606" s="253">
        <v>19</v>
      </c>
      <c r="C606" s="253">
        <v>6</v>
      </c>
      <c r="D606" s="253">
        <v>0</v>
      </c>
      <c r="E606" s="253">
        <v>19</v>
      </c>
      <c r="F606" s="253">
        <v>0</v>
      </c>
      <c r="G606" s="253">
        <v>25</v>
      </c>
      <c r="H606" s="254">
        <v>0</v>
      </c>
      <c r="I606" s="254">
        <v>623.86</v>
      </c>
      <c r="J606" s="254">
        <v>0</v>
      </c>
      <c r="K606" s="255">
        <v>5.2854122621564485</v>
      </c>
      <c r="L606" s="254">
        <v>0</v>
      </c>
    </row>
    <row r="607" spans="1:12" ht="12.75">
      <c r="A607" s="252" t="s">
        <v>16</v>
      </c>
      <c r="B607" s="253">
        <v>73</v>
      </c>
      <c r="C607" s="253">
        <v>43</v>
      </c>
      <c r="D607" s="253">
        <v>0</v>
      </c>
      <c r="E607" s="253">
        <v>73</v>
      </c>
      <c r="F607" s="253">
        <v>0</v>
      </c>
      <c r="G607" s="253">
        <v>116</v>
      </c>
      <c r="H607" s="254">
        <v>36743.230000000003</v>
      </c>
      <c r="I607" s="254">
        <v>39392.120000000003</v>
      </c>
      <c r="J607" s="254">
        <v>316.75198275862067</v>
      </c>
      <c r="K607" s="255">
        <v>24.524312896405917</v>
      </c>
      <c r="L607" s="254">
        <v>77.681247357293856</v>
      </c>
    </row>
    <row r="608" spans="1:12" ht="12.75">
      <c r="A608" s="252" t="s">
        <v>17</v>
      </c>
      <c r="B608" s="253">
        <v>15</v>
      </c>
      <c r="C608" s="253">
        <v>14</v>
      </c>
      <c r="D608" s="253">
        <v>2</v>
      </c>
      <c r="E608" s="253">
        <v>13</v>
      </c>
      <c r="F608" s="253">
        <v>0</v>
      </c>
      <c r="G608" s="253">
        <v>27</v>
      </c>
      <c r="H608" s="254">
        <v>0</v>
      </c>
      <c r="I608" s="254">
        <v>0</v>
      </c>
      <c r="J608" s="254">
        <v>0</v>
      </c>
      <c r="K608" s="255">
        <v>5.7082452431289639</v>
      </c>
      <c r="L608" s="254">
        <v>0</v>
      </c>
    </row>
    <row r="609" spans="1:12" ht="12.75">
      <c r="A609" s="252" t="s">
        <v>19</v>
      </c>
      <c r="B609" s="253">
        <v>140</v>
      </c>
      <c r="C609" s="253">
        <v>82</v>
      </c>
      <c r="D609" s="253">
        <v>2</v>
      </c>
      <c r="E609" s="253">
        <v>138</v>
      </c>
      <c r="F609" s="253">
        <v>0</v>
      </c>
      <c r="G609" s="253">
        <v>220</v>
      </c>
      <c r="H609" s="254">
        <v>58863.44</v>
      </c>
      <c r="I609" s="254">
        <v>42755.45</v>
      </c>
      <c r="J609" s="254">
        <v>267.56109090909092</v>
      </c>
      <c r="K609" s="255">
        <v>46.511627906976734</v>
      </c>
      <c r="L609" s="254">
        <v>124.44701902748413</v>
      </c>
    </row>
    <row r="610" spans="1:12" ht="12.75">
      <c r="A610" s="252" t="s">
        <v>98</v>
      </c>
      <c r="B610" s="252" t="s">
        <v>2</v>
      </c>
      <c r="C610" s="252" t="s">
        <v>3</v>
      </c>
      <c r="D610" s="252" t="s">
        <v>4</v>
      </c>
      <c r="E610" s="252" t="s">
        <v>5</v>
      </c>
      <c r="F610" s="252" t="s">
        <v>6</v>
      </c>
      <c r="G610" s="252" t="s">
        <v>7</v>
      </c>
      <c r="H610" s="252" t="s">
        <v>8</v>
      </c>
      <c r="I610" s="252" t="s">
        <v>9</v>
      </c>
      <c r="J610" s="252" t="s">
        <v>10</v>
      </c>
      <c r="K610" s="252" t="s">
        <v>11</v>
      </c>
      <c r="L610" s="252" t="s">
        <v>12</v>
      </c>
    </row>
    <row r="611" spans="1:12" ht="12.75">
      <c r="A611" s="252" t="s">
        <v>13</v>
      </c>
      <c r="B611" s="253">
        <v>30</v>
      </c>
      <c r="C611" s="253">
        <v>8</v>
      </c>
      <c r="D611" s="253">
        <v>0</v>
      </c>
      <c r="E611" s="253">
        <v>30</v>
      </c>
      <c r="F611" s="253">
        <v>0</v>
      </c>
      <c r="G611" s="253">
        <v>38</v>
      </c>
      <c r="H611" s="254">
        <v>15530.75</v>
      </c>
      <c r="I611" s="254">
        <v>21004.52</v>
      </c>
      <c r="J611" s="254">
        <v>408.70394736842104</v>
      </c>
      <c r="K611" s="255">
        <v>8.0338266384778017</v>
      </c>
      <c r="L611" s="254">
        <v>32.834566596194506</v>
      </c>
    </row>
    <row r="612" spans="1:12" ht="12.75">
      <c r="A612" s="252" t="s">
        <v>14</v>
      </c>
      <c r="B612" s="253">
        <v>2</v>
      </c>
      <c r="C612" s="253">
        <v>0</v>
      </c>
      <c r="D612" s="253">
        <v>0</v>
      </c>
      <c r="E612" s="253">
        <v>2</v>
      </c>
      <c r="F612" s="253">
        <v>0</v>
      </c>
      <c r="G612" s="253">
        <v>2</v>
      </c>
      <c r="H612" s="254">
        <v>410.21</v>
      </c>
      <c r="I612" s="254">
        <v>1052.53</v>
      </c>
      <c r="J612" s="254">
        <v>205.10499999999999</v>
      </c>
      <c r="K612" s="255">
        <v>0.42283298097251587</v>
      </c>
      <c r="L612" s="254">
        <v>0.86725158562367877</v>
      </c>
    </row>
    <row r="613" spans="1:12" ht="12.75">
      <c r="A613" s="252" t="s">
        <v>15</v>
      </c>
      <c r="B613" s="253">
        <v>16</v>
      </c>
      <c r="C613" s="253">
        <v>3</v>
      </c>
      <c r="D613" s="253">
        <v>0</v>
      </c>
      <c r="E613" s="253">
        <v>16</v>
      </c>
      <c r="F613" s="253">
        <v>0</v>
      </c>
      <c r="G613" s="253">
        <v>19</v>
      </c>
      <c r="H613" s="254">
        <v>0</v>
      </c>
      <c r="I613" s="254">
        <v>433.69</v>
      </c>
      <c r="J613" s="254">
        <v>0</v>
      </c>
      <c r="K613" s="255">
        <v>4.0169133192389008</v>
      </c>
      <c r="L613" s="254">
        <v>0</v>
      </c>
    </row>
    <row r="614" spans="1:12" ht="12.75">
      <c r="A614" s="252" t="s">
        <v>16</v>
      </c>
      <c r="B614" s="253">
        <v>98</v>
      </c>
      <c r="C614" s="253">
        <v>12</v>
      </c>
      <c r="D614" s="253">
        <v>0</v>
      </c>
      <c r="E614" s="253">
        <v>98</v>
      </c>
      <c r="F614" s="253">
        <v>0</v>
      </c>
      <c r="G614" s="253">
        <v>110</v>
      </c>
      <c r="H614" s="254">
        <v>32993.879999999997</v>
      </c>
      <c r="I614" s="254">
        <v>34794.839999999997</v>
      </c>
      <c r="J614" s="254">
        <v>299.94436363636362</v>
      </c>
      <c r="K614" s="255">
        <v>23.255813953488367</v>
      </c>
      <c r="L614" s="254">
        <v>69.75450317124735</v>
      </c>
    </row>
    <row r="615" spans="1:12" ht="12.75">
      <c r="A615" s="252" t="s">
        <v>17</v>
      </c>
      <c r="B615" s="253">
        <v>27</v>
      </c>
      <c r="C615" s="253">
        <v>14</v>
      </c>
      <c r="D615" s="253">
        <v>3</v>
      </c>
      <c r="E615" s="253">
        <v>24</v>
      </c>
      <c r="F615" s="253">
        <v>0</v>
      </c>
      <c r="G615" s="253">
        <v>38</v>
      </c>
      <c r="H615" s="254">
        <v>0</v>
      </c>
      <c r="I615" s="254">
        <v>0</v>
      </c>
      <c r="J615" s="254">
        <v>0</v>
      </c>
      <c r="K615" s="255">
        <v>8.0338266384778017</v>
      </c>
      <c r="L615" s="254">
        <v>0</v>
      </c>
    </row>
    <row r="616" spans="1:12" ht="12.75">
      <c r="A616" s="252" t="s">
        <v>19</v>
      </c>
      <c r="B616" s="253">
        <v>173</v>
      </c>
      <c r="C616" s="253">
        <v>37</v>
      </c>
      <c r="D616" s="253">
        <v>3</v>
      </c>
      <c r="E616" s="253">
        <v>170</v>
      </c>
      <c r="F616" s="253">
        <v>0</v>
      </c>
      <c r="G616" s="253">
        <v>207</v>
      </c>
      <c r="H616" s="254">
        <v>48934.84</v>
      </c>
      <c r="I616" s="254">
        <v>57285.58</v>
      </c>
      <c r="J616" s="254">
        <v>236.40019323671498</v>
      </c>
      <c r="K616" s="255">
        <v>43.763213530655392</v>
      </c>
      <c r="L616" s="254">
        <v>103.45632135306556</v>
      </c>
    </row>
    <row r="617" spans="1:12" ht="12.75">
      <c r="A617" s="252" t="s">
        <v>99</v>
      </c>
      <c r="B617" s="252" t="s">
        <v>2</v>
      </c>
      <c r="C617" s="252" t="s">
        <v>3</v>
      </c>
      <c r="D617" s="252" t="s">
        <v>4</v>
      </c>
      <c r="E617" s="252" t="s">
        <v>5</v>
      </c>
      <c r="F617" s="252" t="s">
        <v>6</v>
      </c>
      <c r="G617" s="252" t="s">
        <v>7</v>
      </c>
      <c r="H617" s="252" t="s">
        <v>8</v>
      </c>
      <c r="I617" s="252" t="s">
        <v>9</v>
      </c>
      <c r="J617" s="252" t="s">
        <v>10</v>
      </c>
      <c r="K617" s="252" t="s">
        <v>11</v>
      </c>
      <c r="L617" s="252" t="s">
        <v>12</v>
      </c>
    </row>
    <row r="618" spans="1:12" ht="12.75">
      <c r="A618" s="252" t="s">
        <v>13</v>
      </c>
      <c r="B618" s="253">
        <v>34</v>
      </c>
      <c r="C618" s="253">
        <v>9</v>
      </c>
      <c r="D618" s="253">
        <v>0</v>
      </c>
      <c r="E618" s="253">
        <v>34</v>
      </c>
      <c r="F618" s="253">
        <v>0</v>
      </c>
      <c r="G618" s="253">
        <v>43</v>
      </c>
      <c r="H618" s="254">
        <v>16543.46</v>
      </c>
      <c r="I618" s="254">
        <v>18136.18</v>
      </c>
      <c r="J618" s="254">
        <v>384.73162790697671</v>
      </c>
      <c r="K618" s="255">
        <v>9.0909090909090917</v>
      </c>
      <c r="L618" s="254">
        <v>34.975602536997883</v>
      </c>
    </row>
    <row r="619" spans="1:12" ht="12.75">
      <c r="A619" s="252" t="s">
        <v>14</v>
      </c>
      <c r="B619" s="253">
        <v>1</v>
      </c>
      <c r="C619" s="253">
        <v>0</v>
      </c>
      <c r="D619" s="253">
        <v>0</v>
      </c>
      <c r="E619" s="253">
        <v>1</v>
      </c>
      <c r="F619" s="253">
        <v>0</v>
      </c>
      <c r="G619" s="253">
        <v>1</v>
      </c>
      <c r="H619" s="254">
        <v>386</v>
      </c>
      <c r="I619" s="254">
        <v>3650.35</v>
      </c>
      <c r="J619" s="254">
        <v>386</v>
      </c>
      <c r="K619" s="255">
        <v>0.21141649048625794</v>
      </c>
      <c r="L619" s="254">
        <v>0.81606765327695574</v>
      </c>
    </row>
    <row r="620" spans="1:12" ht="12.75">
      <c r="A620" s="252" t="s">
        <v>15</v>
      </c>
      <c r="B620" s="253">
        <v>14</v>
      </c>
      <c r="C620" s="253">
        <v>7</v>
      </c>
      <c r="D620" s="253">
        <v>0</v>
      </c>
      <c r="E620" s="253">
        <v>14</v>
      </c>
      <c r="F620" s="253">
        <v>0</v>
      </c>
      <c r="G620" s="253">
        <v>21</v>
      </c>
      <c r="H620" s="254">
        <v>0</v>
      </c>
      <c r="I620" s="254">
        <v>347.3</v>
      </c>
      <c r="J620" s="254">
        <v>0</v>
      </c>
      <c r="K620" s="255">
        <v>4.4397463002114161</v>
      </c>
      <c r="L620" s="254">
        <v>0</v>
      </c>
    </row>
    <row r="621" spans="1:12" ht="12.75">
      <c r="A621" s="252" t="s">
        <v>16</v>
      </c>
      <c r="B621" s="253">
        <v>78</v>
      </c>
      <c r="C621" s="253">
        <v>25</v>
      </c>
      <c r="D621" s="253">
        <v>0</v>
      </c>
      <c r="E621" s="253">
        <v>78</v>
      </c>
      <c r="F621" s="253">
        <v>0</v>
      </c>
      <c r="G621" s="253">
        <v>103</v>
      </c>
      <c r="H621" s="254">
        <v>34064.720000000001</v>
      </c>
      <c r="I621" s="254">
        <v>36461.14</v>
      </c>
      <c r="J621" s="254">
        <v>330.72543689320389</v>
      </c>
      <c r="K621" s="255">
        <v>21.775898520084567</v>
      </c>
      <c r="L621" s="254">
        <v>72.018435517970403</v>
      </c>
    </row>
    <row r="622" spans="1:12" ht="12.75">
      <c r="A622" s="252" t="s">
        <v>17</v>
      </c>
      <c r="B622" s="253">
        <v>35</v>
      </c>
      <c r="C622" s="253">
        <v>8</v>
      </c>
      <c r="D622" s="253">
        <v>7</v>
      </c>
      <c r="E622" s="253">
        <v>28</v>
      </c>
      <c r="F622" s="253">
        <v>0</v>
      </c>
      <c r="G622" s="253">
        <v>36</v>
      </c>
      <c r="H622" s="254">
        <v>0</v>
      </c>
      <c r="I622" s="254">
        <v>0</v>
      </c>
      <c r="J622" s="254">
        <v>0</v>
      </c>
      <c r="K622" s="255">
        <v>7.6109936575052846</v>
      </c>
      <c r="L622" s="254">
        <v>0</v>
      </c>
    </row>
    <row r="623" spans="1:12" ht="12.75">
      <c r="A623" s="252" t="s">
        <v>19</v>
      </c>
      <c r="B623" s="253">
        <v>162</v>
      </c>
      <c r="C623" s="253">
        <v>49</v>
      </c>
      <c r="D623" s="253">
        <v>7</v>
      </c>
      <c r="E623" s="253">
        <v>155</v>
      </c>
      <c r="F623" s="253">
        <v>0</v>
      </c>
      <c r="G623" s="253">
        <v>204</v>
      </c>
      <c r="H623" s="254">
        <v>50994.18</v>
      </c>
      <c r="I623" s="254">
        <v>58594.97</v>
      </c>
      <c r="J623" s="254">
        <v>249.97147058823529</v>
      </c>
      <c r="K623" s="255">
        <v>43.128964059196612</v>
      </c>
      <c r="L623" s="254">
        <v>107.81010570824523</v>
      </c>
    </row>
    <row r="624" spans="1:12" ht="12.75">
      <c r="A624" s="252" t="s">
        <v>100</v>
      </c>
      <c r="B624" s="252" t="s">
        <v>2</v>
      </c>
      <c r="C624" s="252" t="s">
        <v>3</v>
      </c>
      <c r="D624" s="252" t="s">
        <v>4</v>
      </c>
      <c r="E624" s="252" t="s">
        <v>5</v>
      </c>
      <c r="F624" s="252" t="s">
        <v>6</v>
      </c>
      <c r="G624" s="252" t="s">
        <v>7</v>
      </c>
      <c r="H624" s="252" t="s">
        <v>8</v>
      </c>
      <c r="I624" s="252" t="s">
        <v>9</v>
      </c>
      <c r="J624" s="252" t="s">
        <v>10</v>
      </c>
      <c r="K624" s="252" t="s">
        <v>11</v>
      </c>
      <c r="L624" s="252" t="s">
        <v>12</v>
      </c>
    </row>
    <row r="625" spans="1:12" ht="12.75">
      <c r="A625" s="252" t="s">
        <v>13</v>
      </c>
      <c r="B625" s="253">
        <v>28</v>
      </c>
      <c r="C625" s="253">
        <v>17</v>
      </c>
      <c r="D625" s="253">
        <v>0</v>
      </c>
      <c r="E625" s="253">
        <v>28</v>
      </c>
      <c r="F625" s="253">
        <v>0</v>
      </c>
      <c r="G625" s="253">
        <v>45</v>
      </c>
      <c r="H625" s="254">
        <v>17591.669999999998</v>
      </c>
      <c r="I625" s="254">
        <v>24939.55</v>
      </c>
      <c r="J625" s="254">
        <v>390.92599999999999</v>
      </c>
      <c r="K625" s="255">
        <v>9.513742071881607</v>
      </c>
      <c r="L625" s="254">
        <v>37.191691331923892</v>
      </c>
    </row>
    <row r="626" spans="1:12" ht="12.75">
      <c r="A626" s="252" t="s">
        <v>14</v>
      </c>
      <c r="B626" s="253">
        <v>1</v>
      </c>
      <c r="C626" s="253">
        <v>1</v>
      </c>
      <c r="D626" s="253">
        <v>0</v>
      </c>
      <c r="E626" s="253">
        <v>1</v>
      </c>
      <c r="F626" s="253">
        <v>0</v>
      </c>
      <c r="G626" s="253">
        <v>2</v>
      </c>
      <c r="H626" s="254">
        <v>532</v>
      </c>
      <c r="I626" s="254">
        <v>1614.44</v>
      </c>
      <c r="J626" s="254">
        <v>266</v>
      </c>
      <c r="K626" s="255">
        <v>0.42283298097251587</v>
      </c>
      <c r="L626" s="254">
        <v>1.1247357293868923</v>
      </c>
    </row>
    <row r="627" spans="1:12" ht="12.75">
      <c r="A627" s="252" t="s">
        <v>15</v>
      </c>
      <c r="B627" s="253">
        <v>19</v>
      </c>
      <c r="C627" s="253">
        <v>10</v>
      </c>
      <c r="D627" s="253">
        <v>0</v>
      </c>
      <c r="E627" s="253">
        <v>19</v>
      </c>
      <c r="F627" s="253">
        <v>0</v>
      </c>
      <c r="G627" s="253">
        <v>29</v>
      </c>
      <c r="H627" s="254">
        <v>0</v>
      </c>
      <c r="I627" s="254">
        <v>1134.8399999999999</v>
      </c>
      <c r="J627" s="254">
        <v>0</v>
      </c>
      <c r="K627" s="255">
        <v>6.1310782241014792</v>
      </c>
      <c r="L627" s="254">
        <v>0</v>
      </c>
    </row>
    <row r="628" spans="1:12" ht="12.75">
      <c r="A628" s="252" t="s">
        <v>16</v>
      </c>
      <c r="B628" s="253">
        <v>76</v>
      </c>
      <c r="C628" s="253">
        <v>34</v>
      </c>
      <c r="D628" s="253">
        <v>0</v>
      </c>
      <c r="E628" s="253">
        <v>76</v>
      </c>
      <c r="F628" s="253">
        <v>0</v>
      </c>
      <c r="G628" s="253">
        <v>110</v>
      </c>
      <c r="H628" s="254">
        <v>35231.03</v>
      </c>
      <c r="I628" s="254">
        <v>45142.61</v>
      </c>
      <c r="J628" s="254">
        <v>320.28209090909093</v>
      </c>
      <c r="K628" s="255">
        <v>23.255813953488367</v>
      </c>
      <c r="L628" s="254">
        <v>74.484207188160667</v>
      </c>
    </row>
    <row r="629" spans="1:12" ht="12.75">
      <c r="A629" s="252" t="s">
        <v>17</v>
      </c>
      <c r="B629" s="253">
        <v>35</v>
      </c>
      <c r="C629" s="253">
        <v>10</v>
      </c>
      <c r="D629" s="253">
        <v>13</v>
      </c>
      <c r="E629" s="253">
        <v>22</v>
      </c>
      <c r="F629" s="253">
        <v>0</v>
      </c>
      <c r="G629" s="253">
        <v>32</v>
      </c>
      <c r="H629" s="254">
        <v>0</v>
      </c>
      <c r="I629" s="254">
        <v>0</v>
      </c>
      <c r="J629" s="254">
        <v>0</v>
      </c>
      <c r="K629" s="255">
        <v>6.7653276955602539</v>
      </c>
      <c r="L629" s="254">
        <v>0</v>
      </c>
    </row>
    <row r="630" spans="1:12" ht="12.75">
      <c r="A630" s="252" t="s">
        <v>18</v>
      </c>
      <c r="B630" s="253">
        <v>0</v>
      </c>
      <c r="C630" s="253">
        <v>2</v>
      </c>
      <c r="D630" s="253">
        <v>0</v>
      </c>
      <c r="E630" s="253">
        <v>0</v>
      </c>
      <c r="F630" s="253">
        <v>0</v>
      </c>
      <c r="G630" s="253">
        <v>2</v>
      </c>
      <c r="H630" s="254">
        <v>0</v>
      </c>
      <c r="I630" s="254">
        <v>2</v>
      </c>
      <c r="J630" s="254">
        <v>0</v>
      </c>
      <c r="K630" s="255">
        <v>0.42283298097251587</v>
      </c>
      <c r="L630" s="254">
        <v>0</v>
      </c>
    </row>
    <row r="631" spans="1:12" ht="12.75">
      <c r="A631" s="252" t="s">
        <v>19</v>
      </c>
      <c r="B631" s="253">
        <v>159</v>
      </c>
      <c r="C631" s="253">
        <v>74</v>
      </c>
      <c r="D631" s="253">
        <v>13</v>
      </c>
      <c r="E631" s="253">
        <v>146</v>
      </c>
      <c r="F631" s="253">
        <v>0</v>
      </c>
      <c r="G631" s="253">
        <v>220</v>
      </c>
      <c r="H631" s="254">
        <v>53354.7</v>
      </c>
      <c r="I631" s="254">
        <v>72833.440000000002</v>
      </c>
      <c r="J631" s="254">
        <v>242.52136363636365</v>
      </c>
      <c r="K631" s="255">
        <v>46.511627906976734</v>
      </c>
      <c r="L631" s="254">
        <v>112.80063424947143</v>
      </c>
    </row>
    <row r="632" spans="1:12" ht="12.75">
      <c r="A632" s="252" t="s">
        <v>101</v>
      </c>
      <c r="B632" s="252" t="s">
        <v>2</v>
      </c>
      <c r="C632" s="252" t="s">
        <v>3</v>
      </c>
      <c r="D632" s="252" t="s">
        <v>4</v>
      </c>
      <c r="E632" s="252" t="s">
        <v>5</v>
      </c>
      <c r="F632" s="252" t="s">
        <v>6</v>
      </c>
      <c r="G632" s="252" t="s">
        <v>7</v>
      </c>
      <c r="H632" s="252" t="s">
        <v>8</v>
      </c>
      <c r="I632" s="252" t="s">
        <v>9</v>
      </c>
      <c r="J632" s="252" t="s">
        <v>10</v>
      </c>
      <c r="K632" s="252" t="s">
        <v>11</v>
      </c>
      <c r="L632" s="252" t="s">
        <v>12</v>
      </c>
    </row>
    <row r="633" spans="1:12" ht="12.75">
      <c r="A633" s="252" t="s">
        <v>13</v>
      </c>
      <c r="B633" s="253">
        <v>32</v>
      </c>
      <c r="C633" s="253">
        <v>37</v>
      </c>
      <c r="D633" s="253">
        <v>0</v>
      </c>
      <c r="E633" s="253">
        <v>32</v>
      </c>
      <c r="F633" s="253">
        <v>0</v>
      </c>
      <c r="G633" s="253">
        <v>69</v>
      </c>
      <c r="H633" s="254">
        <v>28691.29</v>
      </c>
      <c r="I633" s="254">
        <v>35398.300000000003</v>
      </c>
      <c r="J633" s="254">
        <v>415.81579710144928</v>
      </c>
      <c r="K633" s="255">
        <v>14.587737843551798</v>
      </c>
      <c r="L633" s="254">
        <v>60.65811839323468</v>
      </c>
    </row>
    <row r="634" spans="1:12" ht="12.75">
      <c r="A634" s="252" t="s">
        <v>14</v>
      </c>
      <c r="B634" s="253">
        <v>3</v>
      </c>
      <c r="C634" s="253">
        <v>1</v>
      </c>
      <c r="D634" s="253">
        <v>0</v>
      </c>
      <c r="E634" s="253">
        <v>3</v>
      </c>
      <c r="F634" s="253">
        <v>0</v>
      </c>
      <c r="G634" s="253">
        <v>4</v>
      </c>
      <c r="H634" s="254">
        <v>1441</v>
      </c>
      <c r="I634" s="254">
        <v>1629.44</v>
      </c>
      <c r="J634" s="254">
        <v>360.25</v>
      </c>
      <c r="K634" s="255">
        <v>0.84566596194503174</v>
      </c>
      <c r="L634" s="254">
        <v>3.0465116279069768</v>
      </c>
    </row>
    <row r="635" spans="1:12" ht="12.75">
      <c r="A635" s="252" t="s">
        <v>15</v>
      </c>
      <c r="B635" s="253">
        <v>22</v>
      </c>
      <c r="C635" s="253">
        <v>15</v>
      </c>
      <c r="D635" s="253">
        <v>0</v>
      </c>
      <c r="E635" s="253">
        <v>22</v>
      </c>
      <c r="F635" s="253">
        <v>0</v>
      </c>
      <c r="G635" s="253">
        <v>37</v>
      </c>
      <c r="H635" s="254">
        <v>0</v>
      </c>
      <c r="I635" s="254">
        <v>1302.6199999999999</v>
      </c>
      <c r="J635" s="254">
        <v>0</v>
      </c>
      <c r="K635" s="255">
        <v>7.822410147991544</v>
      </c>
      <c r="L635" s="254">
        <v>0</v>
      </c>
    </row>
    <row r="636" spans="1:12" ht="12.75">
      <c r="A636" s="252" t="s">
        <v>16</v>
      </c>
      <c r="B636" s="253">
        <v>76</v>
      </c>
      <c r="C636" s="253">
        <v>42</v>
      </c>
      <c r="D636" s="253">
        <v>0</v>
      </c>
      <c r="E636" s="253">
        <v>76</v>
      </c>
      <c r="F636" s="253">
        <v>0</v>
      </c>
      <c r="G636" s="253">
        <v>118</v>
      </c>
      <c r="H636" s="254">
        <v>41169.699999999997</v>
      </c>
      <c r="I636" s="254">
        <v>51240.46</v>
      </c>
      <c r="J636" s="254">
        <v>348.89576271186439</v>
      </c>
      <c r="K636" s="255">
        <v>24.947145877378439</v>
      </c>
      <c r="L636" s="254">
        <v>87.039534883720933</v>
      </c>
    </row>
    <row r="637" spans="1:12" ht="12.75">
      <c r="A637" s="252" t="s">
        <v>17</v>
      </c>
      <c r="B637" s="253">
        <v>31</v>
      </c>
      <c r="C637" s="253">
        <v>6</v>
      </c>
      <c r="D637" s="253">
        <v>16</v>
      </c>
      <c r="E637" s="253">
        <v>15</v>
      </c>
      <c r="F637" s="253">
        <v>0</v>
      </c>
      <c r="G637" s="253">
        <v>21</v>
      </c>
      <c r="H637" s="254">
        <v>0</v>
      </c>
      <c r="I637" s="254">
        <v>0</v>
      </c>
      <c r="J637" s="254">
        <v>0</v>
      </c>
      <c r="K637" s="255">
        <v>4.4397463002114161</v>
      </c>
      <c r="L637" s="254">
        <v>0</v>
      </c>
    </row>
    <row r="638" spans="1:12" ht="12.75">
      <c r="A638" s="252" t="s">
        <v>18</v>
      </c>
      <c r="B638" s="253">
        <v>1</v>
      </c>
      <c r="C638" s="253">
        <v>0</v>
      </c>
      <c r="D638" s="253">
        <v>0</v>
      </c>
      <c r="E638" s="253">
        <v>1</v>
      </c>
      <c r="F638" s="253">
        <v>0</v>
      </c>
      <c r="G638" s="253">
        <v>1</v>
      </c>
      <c r="H638" s="254">
        <v>0</v>
      </c>
      <c r="I638" s="254">
        <v>14.7</v>
      </c>
      <c r="J638" s="254">
        <v>0</v>
      </c>
      <c r="K638" s="255">
        <v>0.21141649048625794</v>
      </c>
      <c r="L638" s="254">
        <v>0</v>
      </c>
    </row>
    <row r="639" spans="1:12" ht="12.75">
      <c r="A639" s="252" t="s">
        <v>19</v>
      </c>
      <c r="B639" s="253">
        <v>165</v>
      </c>
      <c r="C639" s="253">
        <v>101</v>
      </c>
      <c r="D639" s="253">
        <v>16</v>
      </c>
      <c r="E639" s="253">
        <v>149</v>
      </c>
      <c r="F639" s="253">
        <v>0</v>
      </c>
      <c r="G639" s="253">
        <v>250</v>
      </c>
      <c r="H639" s="254">
        <v>71301.990000000005</v>
      </c>
      <c r="I639" s="254">
        <v>89585.52</v>
      </c>
      <c r="J639" s="254">
        <v>285.20795999999996</v>
      </c>
      <c r="K639" s="255">
        <v>52.854122621564485</v>
      </c>
      <c r="L639" s="254">
        <v>150.7441649048626</v>
      </c>
    </row>
    <row r="640" spans="1:12" ht="12.75">
      <c r="A640" s="252" t="s">
        <v>102</v>
      </c>
      <c r="B640" s="252" t="s">
        <v>2</v>
      </c>
      <c r="C640" s="252" t="s">
        <v>3</v>
      </c>
      <c r="D640" s="252" t="s">
        <v>4</v>
      </c>
      <c r="E640" s="252" t="s">
        <v>5</v>
      </c>
      <c r="F640" s="252" t="s">
        <v>6</v>
      </c>
      <c r="G640" s="252" t="s">
        <v>7</v>
      </c>
      <c r="H640" s="252" t="s">
        <v>8</v>
      </c>
      <c r="I640" s="252" t="s">
        <v>9</v>
      </c>
      <c r="J640" s="252" t="s">
        <v>10</v>
      </c>
      <c r="K640" s="252" t="s">
        <v>11</v>
      </c>
      <c r="L640" s="252" t="s">
        <v>12</v>
      </c>
    </row>
    <row r="641" spans="1:12" ht="12.75">
      <c r="A641" s="252" t="s">
        <v>13</v>
      </c>
      <c r="B641" s="253">
        <v>50</v>
      </c>
      <c r="C641" s="253">
        <v>10</v>
      </c>
      <c r="D641" s="253">
        <v>0</v>
      </c>
      <c r="E641" s="253">
        <v>50</v>
      </c>
      <c r="F641" s="253">
        <v>0</v>
      </c>
      <c r="G641" s="253">
        <v>60</v>
      </c>
      <c r="H641" s="254">
        <v>23789.95</v>
      </c>
      <c r="I641" s="254">
        <v>29970.54</v>
      </c>
      <c r="J641" s="254">
        <v>396.49916666666667</v>
      </c>
      <c r="K641" s="255">
        <v>12.684989429175475</v>
      </c>
      <c r="L641" s="254">
        <v>50.295877378435513</v>
      </c>
    </row>
    <row r="642" spans="1:12" ht="12.75">
      <c r="A642" s="252" t="s">
        <v>14</v>
      </c>
      <c r="B642" s="253">
        <v>3</v>
      </c>
      <c r="C642" s="253">
        <v>0</v>
      </c>
      <c r="D642" s="253">
        <v>0</v>
      </c>
      <c r="E642" s="253">
        <v>3</v>
      </c>
      <c r="F642" s="253">
        <v>0</v>
      </c>
      <c r="G642" s="253">
        <v>3</v>
      </c>
      <c r="H642" s="254">
        <v>1146</v>
      </c>
      <c r="I642" s="254">
        <v>1292.68</v>
      </c>
      <c r="J642" s="254">
        <v>382</v>
      </c>
      <c r="K642" s="255">
        <v>0.63424947145877375</v>
      </c>
      <c r="L642" s="254">
        <v>2.4228329809725158</v>
      </c>
    </row>
    <row r="643" spans="1:12" ht="12.75">
      <c r="A643" s="252" t="s">
        <v>15</v>
      </c>
      <c r="B643" s="253">
        <v>34</v>
      </c>
      <c r="C643" s="253">
        <v>7</v>
      </c>
      <c r="D643" s="253">
        <v>0</v>
      </c>
      <c r="E643" s="253">
        <v>34</v>
      </c>
      <c r="F643" s="253">
        <v>0</v>
      </c>
      <c r="G643" s="253">
        <v>41</v>
      </c>
      <c r="H643" s="254">
        <v>0</v>
      </c>
      <c r="I643" s="254">
        <v>1205.3399999999999</v>
      </c>
      <c r="J643" s="254">
        <v>0</v>
      </c>
      <c r="K643" s="255">
        <v>8.6680761099365746</v>
      </c>
      <c r="L643" s="254">
        <v>0</v>
      </c>
    </row>
    <row r="644" spans="1:12" ht="12.75">
      <c r="A644" s="252" t="s">
        <v>16</v>
      </c>
      <c r="B644" s="253">
        <v>90</v>
      </c>
      <c r="C644" s="253">
        <v>16</v>
      </c>
      <c r="D644" s="253">
        <v>0</v>
      </c>
      <c r="E644" s="253">
        <v>90</v>
      </c>
      <c r="F644" s="253">
        <v>0</v>
      </c>
      <c r="G644" s="253">
        <v>106</v>
      </c>
      <c r="H644" s="254">
        <v>36663</v>
      </c>
      <c r="I644" s="254">
        <v>46675.62</v>
      </c>
      <c r="J644" s="254">
        <v>345.87735849056605</v>
      </c>
      <c r="K644" s="255">
        <v>22.41014799154334</v>
      </c>
      <c r="L644" s="254">
        <v>77.511627906976742</v>
      </c>
    </row>
    <row r="645" spans="1:12" ht="12.75">
      <c r="A645" s="252" t="s">
        <v>17</v>
      </c>
      <c r="B645" s="253">
        <v>21</v>
      </c>
      <c r="C645" s="253">
        <v>2</v>
      </c>
      <c r="D645" s="253">
        <v>6</v>
      </c>
      <c r="E645" s="253">
        <v>15</v>
      </c>
      <c r="F645" s="253">
        <v>0</v>
      </c>
      <c r="G645" s="253">
        <v>17</v>
      </c>
      <c r="H645" s="254">
        <v>0</v>
      </c>
      <c r="I645" s="254">
        <v>0</v>
      </c>
      <c r="J645" s="254">
        <v>0</v>
      </c>
      <c r="K645" s="255">
        <v>3.5940803382663846</v>
      </c>
      <c r="L645" s="254">
        <v>0</v>
      </c>
    </row>
    <row r="646" spans="1:12" ht="12.75">
      <c r="A646" s="252" t="s">
        <v>18</v>
      </c>
      <c r="B646" s="253">
        <v>1</v>
      </c>
      <c r="C646" s="253">
        <v>0</v>
      </c>
      <c r="D646" s="253">
        <v>0</v>
      </c>
      <c r="E646" s="253">
        <v>1</v>
      </c>
      <c r="F646" s="253">
        <v>0</v>
      </c>
      <c r="G646" s="253">
        <v>1</v>
      </c>
      <c r="H646" s="254">
        <v>0</v>
      </c>
      <c r="I646" s="254">
        <v>-14.7</v>
      </c>
      <c r="J646" s="254">
        <v>0</v>
      </c>
      <c r="K646" s="255">
        <v>0.21141649048625794</v>
      </c>
      <c r="L646" s="254">
        <v>0</v>
      </c>
    </row>
    <row r="647" spans="1:12" ht="12.75">
      <c r="A647" s="252" t="s">
        <v>19</v>
      </c>
      <c r="B647" s="253">
        <v>199</v>
      </c>
      <c r="C647" s="253">
        <v>35</v>
      </c>
      <c r="D647" s="253">
        <v>6</v>
      </c>
      <c r="E647" s="253">
        <v>193</v>
      </c>
      <c r="F647" s="253">
        <v>0</v>
      </c>
      <c r="G647" s="253">
        <v>228</v>
      </c>
      <c r="H647" s="254">
        <v>61598.95</v>
      </c>
      <c r="I647" s="254">
        <v>79129.48</v>
      </c>
      <c r="J647" s="254">
        <v>270.17083333333335</v>
      </c>
      <c r="K647" s="255">
        <v>48.20295983086681</v>
      </c>
      <c r="L647" s="254">
        <v>130.23033826638479</v>
      </c>
    </row>
    <row r="648" spans="1:12" ht="12.75">
      <c r="A648" s="252" t="s">
        <v>103</v>
      </c>
      <c r="B648" s="252" t="s">
        <v>2</v>
      </c>
      <c r="C648" s="252" t="s">
        <v>3</v>
      </c>
      <c r="D648" s="252" t="s">
        <v>4</v>
      </c>
      <c r="E648" s="252" t="s">
        <v>5</v>
      </c>
      <c r="F648" s="252" t="s">
        <v>6</v>
      </c>
      <c r="G648" s="252" t="s">
        <v>7</v>
      </c>
      <c r="H648" s="252" t="s">
        <v>8</v>
      </c>
      <c r="I648" s="252" t="s">
        <v>9</v>
      </c>
      <c r="J648" s="252" t="s">
        <v>10</v>
      </c>
      <c r="K648" s="252" t="s">
        <v>11</v>
      </c>
      <c r="L648" s="252" t="s">
        <v>12</v>
      </c>
    </row>
    <row r="649" spans="1:12" ht="12.75">
      <c r="A649" s="252" t="s">
        <v>13</v>
      </c>
      <c r="B649" s="253">
        <v>29</v>
      </c>
      <c r="C649" s="253">
        <v>14</v>
      </c>
      <c r="D649" s="253">
        <v>0</v>
      </c>
      <c r="E649" s="253">
        <v>29</v>
      </c>
      <c r="F649" s="253">
        <v>0</v>
      </c>
      <c r="G649" s="253">
        <v>43</v>
      </c>
      <c r="H649" s="254">
        <v>13209.37</v>
      </c>
      <c r="I649" s="254">
        <v>15710.18</v>
      </c>
      <c r="J649" s="254">
        <v>307.19465116279071</v>
      </c>
      <c r="K649" s="255">
        <v>9.0909090909090917</v>
      </c>
      <c r="L649" s="254">
        <v>27.926786469344606</v>
      </c>
    </row>
    <row r="650" spans="1:12" ht="12.75">
      <c r="A650" s="252" t="s">
        <v>14</v>
      </c>
      <c r="B650" s="253">
        <v>2</v>
      </c>
      <c r="C650" s="253">
        <v>0</v>
      </c>
      <c r="D650" s="253">
        <v>0</v>
      </c>
      <c r="E650" s="253">
        <v>2</v>
      </c>
      <c r="F650" s="253">
        <v>0</v>
      </c>
      <c r="G650" s="253">
        <v>2</v>
      </c>
      <c r="H650" s="254">
        <v>492</v>
      </c>
      <c r="I650" s="254">
        <v>554.98</v>
      </c>
      <c r="J650" s="254">
        <v>246</v>
      </c>
      <c r="K650" s="255">
        <v>0.42283298097251587</v>
      </c>
      <c r="L650" s="254">
        <v>1.040169133192389</v>
      </c>
    </row>
    <row r="651" spans="1:12" ht="12.75">
      <c r="A651" s="252" t="s">
        <v>15</v>
      </c>
      <c r="B651" s="253">
        <v>26</v>
      </c>
      <c r="C651" s="253">
        <v>7</v>
      </c>
      <c r="D651" s="253">
        <v>0</v>
      </c>
      <c r="E651" s="253">
        <v>26</v>
      </c>
      <c r="F651" s="253">
        <v>0</v>
      </c>
      <c r="G651" s="253">
        <v>33</v>
      </c>
      <c r="H651" s="254">
        <v>0</v>
      </c>
      <c r="I651" s="254">
        <v>1109.5999999999999</v>
      </c>
      <c r="J651" s="254">
        <v>0</v>
      </c>
      <c r="K651" s="255">
        <v>6.9767441860465116</v>
      </c>
      <c r="L651" s="254">
        <v>0</v>
      </c>
    </row>
    <row r="652" spans="1:12" ht="12.75">
      <c r="A652" s="252" t="s">
        <v>16</v>
      </c>
      <c r="B652" s="253">
        <v>58</v>
      </c>
      <c r="C652" s="253">
        <v>18</v>
      </c>
      <c r="D652" s="253">
        <v>0</v>
      </c>
      <c r="E652" s="253">
        <v>58</v>
      </c>
      <c r="F652" s="253">
        <v>0</v>
      </c>
      <c r="G652" s="253">
        <v>76</v>
      </c>
      <c r="H652" s="254">
        <v>22354.15</v>
      </c>
      <c r="I652" s="254">
        <v>28475.11</v>
      </c>
      <c r="J652" s="254">
        <v>294.13355263157894</v>
      </c>
      <c r="K652" s="255">
        <v>16.067653276955603</v>
      </c>
      <c r="L652" s="254">
        <v>47.260359408033835</v>
      </c>
    </row>
    <row r="653" spans="1:12" ht="12.75">
      <c r="A653" s="252" t="s">
        <v>17</v>
      </c>
      <c r="B653" s="253">
        <v>17</v>
      </c>
      <c r="C653" s="253">
        <v>8</v>
      </c>
      <c r="D653" s="253">
        <v>5</v>
      </c>
      <c r="E653" s="253">
        <v>12</v>
      </c>
      <c r="F653" s="253">
        <v>0</v>
      </c>
      <c r="G653" s="253">
        <v>20</v>
      </c>
      <c r="H653" s="254">
        <v>0</v>
      </c>
      <c r="I653" s="254">
        <v>0</v>
      </c>
      <c r="J653" s="254">
        <v>0</v>
      </c>
      <c r="K653" s="255">
        <v>4.2283298097251585</v>
      </c>
      <c r="L653" s="254">
        <v>0</v>
      </c>
    </row>
    <row r="654" spans="1:12" ht="12.75">
      <c r="A654" s="252" t="s">
        <v>18</v>
      </c>
      <c r="B654" s="253">
        <v>2</v>
      </c>
      <c r="C654" s="253">
        <v>0</v>
      </c>
      <c r="D654" s="253">
        <v>0</v>
      </c>
      <c r="E654" s="253">
        <v>2</v>
      </c>
      <c r="F654" s="253">
        <v>0</v>
      </c>
      <c r="G654" s="253">
        <v>2</v>
      </c>
      <c r="H654" s="254">
        <v>0</v>
      </c>
      <c r="I654" s="254">
        <v>0</v>
      </c>
      <c r="J654" s="254">
        <v>0</v>
      </c>
      <c r="K654" s="255">
        <v>0.42283298097251587</v>
      </c>
      <c r="L654" s="254">
        <v>0</v>
      </c>
    </row>
    <row r="655" spans="1:12" ht="12.75">
      <c r="A655" s="252" t="s">
        <v>19</v>
      </c>
      <c r="B655" s="253">
        <v>134</v>
      </c>
      <c r="C655" s="253">
        <v>47</v>
      </c>
      <c r="D655" s="253">
        <v>5</v>
      </c>
      <c r="E655" s="253">
        <v>129</v>
      </c>
      <c r="F655" s="253">
        <v>0</v>
      </c>
      <c r="G655" s="253">
        <v>176</v>
      </c>
      <c r="H655" s="254">
        <v>36055.519999999997</v>
      </c>
      <c r="I655" s="254">
        <v>45849.87</v>
      </c>
      <c r="J655" s="254">
        <v>204.86090909090908</v>
      </c>
      <c r="K655" s="255">
        <v>37.209302325581397</v>
      </c>
      <c r="L655" s="254">
        <v>76.227315010570834</v>
      </c>
    </row>
    <row r="656" spans="1:12" ht="12.75">
      <c r="A656" s="252" t="s">
        <v>104</v>
      </c>
      <c r="B656" s="252" t="s">
        <v>2</v>
      </c>
      <c r="C656" s="252" t="s">
        <v>3</v>
      </c>
      <c r="D656" s="252" t="s">
        <v>4</v>
      </c>
      <c r="E656" s="252" t="s">
        <v>5</v>
      </c>
      <c r="F656" s="252" t="s">
        <v>6</v>
      </c>
      <c r="G656" s="252" t="s">
        <v>7</v>
      </c>
      <c r="H656" s="252" t="s">
        <v>8</v>
      </c>
      <c r="I656" s="252" t="s">
        <v>9</v>
      </c>
      <c r="J656" s="252" t="s">
        <v>10</v>
      </c>
      <c r="K656" s="252" t="s">
        <v>11</v>
      </c>
      <c r="L656" s="252" t="s">
        <v>12</v>
      </c>
    </row>
    <row r="657" spans="1:12" ht="12.75">
      <c r="A657" s="252" t="s">
        <v>13</v>
      </c>
      <c r="B657" s="253">
        <v>16</v>
      </c>
      <c r="C657" s="253">
        <v>8</v>
      </c>
      <c r="D657" s="253">
        <v>0</v>
      </c>
      <c r="E657" s="253">
        <v>16</v>
      </c>
      <c r="F657" s="253">
        <v>0</v>
      </c>
      <c r="G657" s="253">
        <v>24</v>
      </c>
      <c r="H657" s="254">
        <v>8679.68</v>
      </c>
      <c r="I657" s="254">
        <v>10095.27</v>
      </c>
      <c r="J657" s="254">
        <v>361.65333333333336</v>
      </c>
      <c r="K657" s="255">
        <v>5.07399577167019</v>
      </c>
      <c r="L657" s="254">
        <v>18.350274841437635</v>
      </c>
    </row>
    <row r="658" spans="1:12" ht="12.75">
      <c r="A658" s="252" t="s">
        <v>14</v>
      </c>
      <c r="B658" s="253">
        <v>0</v>
      </c>
      <c r="C658" s="253">
        <v>0</v>
      </c>
      <c r="D658" s="253">
        <v>0</v>
      </c>
      <c r="E658" s="253">
        <v>0</v>
      </c>
      <c r="F658" s="253">
        <v>0</v>
      </c>
      <c r="G658" s="253">
        <v>0</v>
      </c>
      <c r="H658" s="254">
        <v>0</v>
      </c>
      <c r="I658" s="254">
        <v>0</v>
      </c>
      <c r="J658" s="254">
        <v>0</v>
      </c>
      <c r="K658" s="255">
        <v>0</v>
      </c>
      <c r="L658" s="254">
        <v>0</v>
      </c>
    </row>
    <row r="659" spans="1:12" ht="12.75">
      <c r="A659" s="252" t="s">
        <v>15</v>
      </c>
      <c r="B659" s="253">
        <v>20</v>
      </c>
      <c r="C659" s="253">
        <v>5</v>
      </c>
      <c r="D659" s="253">
        <v>0</v>
      </c>
      <c r="E659" s="253">
        <v>20</v>
      </c>
      <c r="F659" s="253">
        <v>0</v>
      </c>
      <c r="G659" s="253">
        <v>25</v>
      </c>
      <c r="H659" s="254">
        <v>0</v>
      </c>
      <c r="I659" s="254">
        <v>585.32000000000005</v>
      </c>
      <c r="J659" s="254">
        <v>0</v>
      </c>
      <c r="K659" s="255">
        <v>5.2854122621564485</v>
      </c>
      <c r="L659" s="254">
        <v>0</v>
      </c>
    </row>
    <row r="660" spans="1:12" ht="12.75">
      <c r="A660" s="252" t="s">
        <v>16</v>
      </c>
      <c r="B660" s="253">
        <v>33</v>
      </c>
      <c r="C660" s="253">
        <v>19</v>
      </c>
      <c r="D660" s="253">
        <v>0</v>
      </c>
      <c r="E660" s="253">
        <v>33</v>
      </c>
      <c r="F660" s="253">
        <v>0</v>
      </c>
      <c r="G660" s="253">
        <v>52</v>
      </c>
      <c r="H660" s="254">
        <v>13502.44</v>
      </c>
      <c r="I660" s="254">
        <v>12354.68</v>
      </c>
      <c r="J660" s="254">
        <v>259.66230769230771</v>
      </c>
      <c r="K660" s="255">
        <v>10.993657505285412</v>
      </c>
      <c r="L660" s="254">
        <v>28.546384778012683</v>
      </c>
    </row>
    <row r="661" spans="1:12" ht="12.75">
      <c r="A661" s="252" t="s">
        <v>17</v>
      </c>
      <c r="B661" s="253">
        <v>19</v>
      </c>
      <c r="C661" s="253">
        <v>30</v>
      </c>
      <c r="D661" s="253">
        <v>3</v>
      </c>
      <c r="E661" s="253">
        <v>16</v>
      </c>
      <c r="F661" s="253">
        <v>0</v>
      </c>
      <c r="G661" s="253">
        <v>46</v>
      </c>
      <c r="H661" s="254">
        <v>0</v>
      </c>
      <c r="I661" s="254">
        <v>0</v>
      </c>
      <c r="J661" s="254">
        <v>0</v>
      </c>
      <c r="K661" s="255">
        <v>9.7251585623678647</v>
      </c>
      <c r="L661" s="254">
        <v>0</v>
      </c>
    </row>
    <row r="662" spans="1:12" ht="12.75">
      <c r="A662" s="252" t="s">
        <v>18</v>
      </c>
      <c r="B662" s="253">
        <v>0</v>
      </c>
      <c r="C662" s="253">
        <v>0</v>
      </c>
      <c r="D662" s="253">
        <v>0</v>
      </c>
      <c r="E662" s="253">
        <v>0</v>
      </c>
      <c r="F662" s="253">
        <v>0</v>
      </c>
      <c r="G662" s="253">
        <v>0</v>
      </c>
      <c r="H662" s="254">
        <v>0</v>
      </c>
      <c r="I662" s="254">
        <v>0</v>
      </c>
      <c r="J662" s="254">
        <v>0</v>
      </c>
      <c r="K662" s="255">
        <v>0</v>
      </c>
      <c r="L662" s="254">
        <v>0</v>
      </c>
    </row>
    <row r="663" spans="1:12" ht="12.75">
      <c r="A663" s="252" t="s">
        <v>19</v>
      </c>
      <c r="B663" s="253">
        <v>88</v>
      </c>
      <c r="C663" s="253">
        <v>62</v>
      </c>
      <c r="D663" s="253">
        <v>3</v>
      </c>
      <c r="E663" s="253">
        <v>85</v>
      </c>
      <c r="F663" s="253">
        <v>0</v>
      </c>
      <c r="G663" s="253">
        <v>147</v>
      </c>
      <c r="H663" s="254">
        <v>22182.12</v>
      </c>
      <c r="I663" s="254">
        <v>23035.27</v>
      </c>
      <c r="J663" s="254">
        <v>150.89877551020408</v>
      </c>
      <c r="K663" s="255">
        <v>31.078224101479918</v>
      </c>
      <c r="L663" s="254">
        <v>46.896659619450318</v>
      </c>
    </row>
    <row r="664" spans="1:12" ht="12.75">
      <c r="A664" s="252" t="s">
        <v>105</v>
      </c>
      <c r="B664" s="252" t="s">
        <v>2</v>
      </c>
      <c r="C664" s="252" t="s">
        <v>3</v>
      </c>
      <c r="D664" s="252" t="s">
        <v>4</v>
      </c>
      <c r="E664" s="252" t="s">
        <v>5</v>
      </c>
      <c r="F664" s="252" t="s">
        <v>6</v>
      </c>
      <c r="G664" s="252" t="s">
        <v>7</v>
      </c>
      <c r="H664" s="252" t="s">
        <v>8</v>
      </c>
      <c r="I664" s="252" t="s">
        <v>9</v>
      </c>
      <c r="J664" s="252" t="s">
        <v>10</v>
      </c>
      <c r="K664" s="252" t="s">
        <v>11</v>
      </c>
      <c r="L664" s="252" t="s">
        <v>12</v>
      </c>
    </row>
    <row r="665" spans="1:12" ht="12.75">
      <c r="A665" s="252" t="s">
        <v>13</v>
      </c>
      <c r="B665" s="253">
        <v>16</v>
      </c>
      <c r="C665" s="253">
        <v>10</v>
      </c>
      <c r="D665" s="253">
        <v>0</v>
      </c>
      <c r="E665" s="253">
        <v>16</v>
      </c>
      <c r="F665" s="253">
        <v>0</v>
      </c>
      <c r="G665" s="253">
        <v>26</v>
      </c>
      <c r="H665" s="254">
        <v>9703.3700000000008</v>
      </c>
      <c r="I665" s="254">
        <v>9969.2099999999991</v>
      </c>
      <c r="J665" s="254">
        <v>373.20653846153846</v>
      </c>
      <c r="K665" s="255">
        <v>5.4968287526427062</v>
      </c>
      <c r="L665" s="254">
        <v>20.514524312896405</v>
      </c>
    </row>
    <row r="666" spans="1:12" ht="12.75">
      <c r="A666" s="252" t="s">
        <v>14</v>
      </c>
      <c r="B666" s="253">
        <v>0</v>
      </c>
      <c r="C666" s="253">
        <v>0</v>
      </c>
      <c r="D666" s="253">
        <v>0</v>
      </c>
      <c r="E666" s="253">
        <v>0</v>
      </c>
      <c r="F666" s="253">
        <v>0</v>
      </c>
      <c r="G666" s="253">
        <v>0</v>
      </c>
      <c r="H666" s="254">
        <v>0</v>
      </c>
      <c r="I666" s="254">
        <v>407.41</v>
      </c>
      <c r="J666" s="254">
        <v>0</v>
      </c>
      <c r="K666" s="255">
        <v>0</v>
      </c>
      <c r="L666" s="254">
        <v>0</v>
      </c>
    </row>
    <row r="667" spans="1:12" ht="12.75">
      <c r="A667" s="252" t="s">
        <v>15</v>
      </c>
      <c r="B667" s="253">
        <v>20</v>
      </c>
      <c r="C667" s="253">
        <v>4</v>
      </c>
      <c r="D667" s="253">
        <v>0</v>
      </c>
      <c r="E667" s="253">
        <v>20</v>
      </c>
      <c r="F667" s="253">
        <v>0</v>
      </c>
      <c r="G667" s="253">
        <v>24</v>
      </c>
      <c r="H667" s="254">
        <v>0</v>
      </c>
      <c r="I667" s="254">
        <v>350.92</v>
      </c>
      <c r="J667" s="254">
        <v>0</v>
      </c>
      <c r="K667" s="255">
        <v>5.07399577167019</v>
      </c>
      <c r="L667" s="254">
        <v>0</v>
      </c>
    </row>
    <row r="668" spans="1:12" ht="12.75">
      <c r="A668" s="252" t="s">
        <v>16</v>
      </c>
      <c r="B668" s="253">
        <v>46</v>
      </c>
      <c r="C668" s="253">
        <v>7</v>
      </c>
      <c r="D668" s="253">
        <v>0</v>
      </c>
      <c r="E668" s="253">
        <v>46</v>
      </c>
      <c r="F668" s="253">
        <v>0</v>
      </c>
      <c r="G668" s="253">
        <v>53</v>
      </c>
      <c r="H668" s="254">
        <v>15400.09</v>
      </c>
      <c r="I668" s="254">
        <v>16217.33</v>
      </c>
      <c r="J668" s="254">
        <v>290.56773584905659</v>
      </c>
      <c r="K668" s="255">
        <v>11.20507399577167</v>
      </c>
      <c r="L668" s="254">
        <v>32.558329809725159</v>
      </c>
    </row>
    <row r="669" spans="1:12" ht="12.75">
      <c r="A669" s="252" t="s">
        <v>17</v>
      </c>
      <c r="B669" s="253">
        <v>45</v>
      </c>
      <c r="C669" s="253">
        <v>15</v>
      </c>
      <c r="D669" s="253">
        <v>10</v>
      </c>
      <c r="E669" s="253">
        <v>35</v>
      </c>
      <c r="F669" s="253">
        <v>0</v>
      </c>
      <c r="G669" s="253">
        <v>50</v>
      </c>
      <c r="H669" s="254">
        <v>0</v>
      </c>
      <c r="I669" s="254">
        <v>0</v>
      </c>
      <c r="J669" s="254">
        <v>0</v>
      </c>
      <c r="K669" s="255">
        <v>10.570824524312897</v>
      </c>
      <c r="L669" s="254">
        <v>0</v>
      </c>
    </row>
    <row r="670" spans="1:12" ht="12.75">
      <c r="A670" s="252" t="s">
        <v>18</v>
      </c>
      <c r="B670" s="253">
        <v>1</v>
      </c>
      <c r="C670" s="253">
        <v>0</v>
      </c>
      <c r="D670" s="253">
        <v>0</v>
      </c>
      <c r="E670" s="253">
        <v>1</v>
      </c>
      <c r="F670" s="253">
        <v>0</v>
      </c>
      <c r="G670" s="253">
        <v>1</v>
      </c>
      <c r="H670" s="254">
        <v>0</v>
      </c>
      <c r="I670" s="254">
        <v>0</v>
      </c>
      <c r="J670" s="254">
        <v>0</v>
      </c>
      <c r="K670" s="255">
        <v>0.21141649048625794</v>
      </c>
      <c r="L670" s="254">
        <v>0</v>
      </c>
    </row>
    <row r="671" spans="1:12" ht="12.75">
      <c r="A671" s="252" t="s">
        <v>19</v>
      </c>
      <c r="B671" s="253">
        <v>128</v>
      </c>
      <c r="C671" s="253">
        <v>36</v>
      </c>
      <c r="D671" s="253">
        <v>10</v>
      </c>
      <c r="E671" s="253">
        <v>118</v>
      </c>
      <c r="F671" s="253">
        <v>0</v>
      </c>
      <c r="G671" s="253">
        <v>154</v>
      </c>
      <c r="H671" s="254">
        <v>25103.46</v>
      </c>
      <c r="I671" s="254">
        <v>26944.87</v>
      </c>
      <c r="J671" s="254">
        <v>163.00948051948052</v>
      </c>
      <c r="K671" s="255">
        <v>32.558139534883722</v>
      </c>
      <c r="L671" s="254">
        <v>53.072854122621564</v>
      </c>
    </row>
    <row r="672" spans="1:12" ht="12.75">
      <c r="A672" s="252" t="s">
        <v>106</v>
      </c>
      <c r="B672" s="252" t="s">
        <v>2</v>
      </c>
      <c r="C672" s="252" t="s">
        <v>3</v>
      </c>
      <c r="D672" s="252" t="s">
        <v>4</v>
      </c>
      <c r="E672" s="252" t="s">
        <v>5</v>
      </c>
      <c r="F672" s="252" t="s">
        <v>6</v>
      </c>
      <c r="G672" s="252" t="s">
        <v>7</v>
      </c>
      <c r="H672" s="252" t="s">
        <v>8</v>
      </c>
      <c r="I672" s="252" t="s">
        <v>9</v>
      </c>
      <c r="J672" s="252" t="s">
        <v>10</v>
      </c>
      <c r="K672" s="252" t="s">
        <v>11</v>
      </c>
      <c r="L672" s="252" t="s">
        <v>12</v>
      </c>
    </row>
    <row r="673" spans="1:12" ht="12.75">
      <c r="A673" s="252" t="s">
        <v>13</v>
      </c>
      <c r="B673" s="253">
        <v>15</v>
      </c>
      <c r="C673" s="253">
        <v>8</v>
      </c>
      <c r="D673" s="253">
        <v>0</v>
      </c>
      <c r="E673" s="253">
        <v>15</v>
      </c>
      <c r="F673" s="253">
        <v>0</v>
      </c>
      <c r="G673" s="253">
        <v>23</v>
      </c>
      <c r="H673" s="254">
        <v>4471.8900000000003</v>
      </c>
      <c r="I673" s="254">
        <v>10765.75</v>
      </c>
      <c r="J673" s="254">
        <v>194.43</v>
      </c>
      <c r="K673" s="255">
        <v>4.8625792811839323</v>
      </c>
      <c r="L673" s="254">
        <v>9.45431289640592</v>
      </c>
    </row>
    <row r="674" spans="1:12" ht="12.75">
      <c r="A674" s="252" t="s">
        <v>15</v>
      </c>
      <c r="B674" s="253">
        <v>18</v>
      </c>
      <c r="C674" s="253">
        <v>7</v>
      </c>
      <c r="D674" s="253">
        <v>0</v>
      </c>
      <c r="E674" s="253">
        <v>18</v>
      </c>
      <c r="F674" s="253">
        <v>0</v>
      </c>
      <c r="G674" s="253">
        <v>25</v>
      </c>
      <c r="H674" s="254">
        <v>0</v>
      </c>
      <c r="I674" s="254">
        <v>1043.6400000000001</v>
      </c>
      <c r="J674" s="254">
        <v>0</v>
      </c>
      <c r="K674" s="255">
        <v>5.2854122621564485</v>
      </c>
      <c r="L674" s="254">
        <v>0</v>
      </c>
    </row>
    <row r="675" spans="1:12" ht="12.75">
      <c r="A675" s="252" t="s">
        <v>16</v>
      </c>
      <c r="B675" s="253">
        <v>38</v>
      </c>
      <c r="C675" s="253">
        <v>20</v>
      </c>
      <c r="D675" s="253">
        <v>0</v>
      </c>
      <c r="E675" s="253">
        <v>38</v>
      </c>
      <c r="F675" s="253">
        <v>0</v>
      </c>
      <c r="G675" s="253">
        <v>58</v>
      </c>
      <c r="H675" s="254">
        <v>18301.2</v>
      </c>
      <c r="I675" s="254">
        <v>23049.95</v>
      </c>
      <c r="J675" s="254">
        <v>315.53793103448277</v>
      </c>
      <c r="K675" s="255">
        <v>12.262156448202958</v>
      </c>
      <c r="L675" s="254">
        <v>38.691754756871028</v>
      </c>
    </row>
    <row r="676" spans="1:12" ht="12.75">
      <c r="A676" s="252" t="s">
        <v>17</v>
      </c>
      <c r="B676" s="253">
        <v>50</v>
      </c>
      <c r="C676" s="253">
        <v>11</v>
      </c>
      <c r="D676" s="253">
        <v>16</v>
      </c>
      <c r="E676" s="253">
        <v>34</v>
      </c>
      <c r="F676" s="253">
        <v>0</v>
      </c>
      <c r="G676" s="253">
        <v>45</v>
      </c>
      <c r="H676" s="254">
        <v>0</v>
      </c>
      <c r="I676" s="254">
        <v>0</v>
      </c>
      <c r="J676" s="254">
        <v>0</v>
      </c>
      <c r="K676" s="255">
        <v>9.513742071881607</v>
      </c>
      <c r="L676" s="254">
        <v>0</v>
      </c>
    </row>
    <row r="677" spans="1:12" ht="12.75">
      <c r="A677" s="252" t="s">
        <v>18</v>
      </c>
      <c r="B677" s="253">
        <v>1</v>
      </c>
      <c r="C677" s="253">
        <v>0</v>
      </c>
      <c r="D677" s="253">
        <v>0</v>
      </c>
      <c r="E677" s="253">
        <v>1</v>
      </c>
      <c r="F677" s="253">
        <v>0</v>
      </c>
      <c r="G677" s="253">
        <v>1</v>
      </c>
      <c r="H677" s="254">
        <v>0</v>
      </c>
      <c r="I677" s="254">
        <v>0</v>
      </c>
      <c r="J677" s="254">
        <v>0</v>
      </c>
      <c r="K677" s="255">
        <v>0.21141649048625794</v>
      </c>
      <c r="L677" s="254">
        <v>0</v>
      </c>
    </row>
    <row r="678" spans="1:12" ht="12.75">
      <c r="A678" s="252" t="s">
        <v>19</v>
      </c>
      <c r="B678" s="253">
        <v>122</v>
      </c>
      <c r="C678" s="253">
        <v>46</v>
      </c>
      <c r="D678" s="253">
        <v>16</v>
      </c>
      <c r="E678" s="253">
        <v>106</v>
      </c>
      <c r="F678" s="253">
        <v>0</v>
      </c>
      <c r="G678" s="253">
        <v>152</v>
      </c>
      <c r="H678" s="254">
        <v>22773.09</v>
      </c>
      <c r="I678" s="254">
        <v>34859.339999999997</v>
      </c>
      <c r="J678" s="254">
        <v>149.8229605263158</v>
      </c>
      <c r="K678" s="255">
        <v>32.135306553911207</v>
      </c>
      <c r="L678" s="254">
        <v>48.146067653276958</v>
      </c>
    </row>
    <row r="679" spans="1:12" ht="12.75">
      <c r="A679" s="252" t="s">
        <v>107</v>
      </c>
      <c r="B679" s="252" t="s">
        <v>2</v>
      </c>
      <c r="C679" s="252" t="s">
        <v>3</v>
      </c>
      <c r="D679" s="252" t="s">
        <v>4</v>
      </c>
      <c r="E679" s="252" t="s">
        <v>5</v>
      </c>
      <c r="F679" s="252" t="s">
        <v>6</v>
      </c>
      <c r="G679" s="252" t="s">
        <v>7</v>
      </c>
      <c r="H679" s="252" t="s">
        <v>8</v>
      </c>
      <c r="I679" s="252" t="s">
        <v>9</v>
      </c>
      <c r="J679" s="252" t="s">
        <v>10</v>
      </c>
      <c r="K679" s="252" t="s">
        <v>11</v>
      </c>
      <c r="L679" s="252" t="s">
        <v>12</v>
      </c>
    </row>
    <row r="680" spans="1:12" ht="12.75">
      <c r="A680" s="252" t="s">
        <v>13</v>
      </c>
      <c r="B680" s="253">
        <v>7</v>
      </c>
      <c r="C680" s="253">
        <v>11</v>
      </c>
      <c r="D680" s="253">
        <v>0</v>
      </c>
      <c r="E680" s="253">
        <v>7</v>
      </c>
      <c r="F680" s="253">
        <v>0</v>
      </c>
      <c r="G680" s="253">
        <v>18</v>
      </c>
      <c r="H680" s="254">
        <v>6009.33</v>
      </c>
      <c r="I680" s="254">
        <v>6567.73</v>
      </c>
      <c r="J680" s="254">
        <v>333.85166666666663</v>
      </c>
      <c r="K680" s="255">
        <v>3.8054968287526423</v>
      </c>
      <c r="L680" s="254">
        <v>12.704714587737842</v>
      </c>
    </row>
    <row r="681" spans="1:12" ht="12.75">
      <c r="A681" s="252" t="s">
        <v>15</v>
      </c>
      <c r="B681" s="253">
        <v>19</v>
      </c>
      <c r="C681" s="253">
        <v>20</v>
      </c>
      <c r="D681" s="253">
        <v>0</v>
      </c>
      <c r="E681" s="253">
        <v>19</v>
      </c>
      <c r="F681" s="253">
        <v>0</v>
      </c>
      <c r="G681" s="253">
        <v>39</v>
      </c>
      <c r="H681" s="254">
        <v>0</v>
      </c>
      <c r="I681" s="254">
        <v>1310.5999999999999</v>
      </c>
      <c r="J681" s="254">
        <v>0</v>
      </c>
      <c r="K681" s="255">
        <v>8.2452431289640593</v>
      </c>
      <c r="L681" s="254">
        <v>0</v>
      </c>
    </row>
    <row r="682" spans="1:12" ht="12.75">
      <c r="A682" s="252" t="s">
        <v>16</v>
      </c>
      <c r="B682" s="253">
        <v>40</v>
      </c>
      <c r="C682" s="253">
        <v>27</v>
      </c>
      <c r="D682" s="253">
        <v>0</v>
      </c>
      <c r="E682" s="253">
        <v>40</v>
      </c>
      <c r="F682" s="253">
        <v>0</v>
      </c>
      <c r="G682" s="253">
        <v>67</v>
      </c>
      <c r="H682" s="254">
        <v>20103.22</v>
      </c>
      <c r="I682" s="254">
        <v>25132.89</v>
      </c>
      <c r="J682" s="254">
        <v>300.04805970149255</v>
      </c>
      <c r="K682" s="255">
        <v>14.164904862579281</v>
      </c>
      <c r="L682" s="254">
        <v>42.5015221987315</v>
      </c>
    </row>
    <row r="683" spans="1:12" ht="12.75">
      <c r="A683" s="252" t="s">
        <v>17</v>
      </c>
      <c r="B683" s="253">
        <v>43</v>
      </c>
      <c r="C683" s="253">
        <v>10</v>
      </c>
      <c r="D683" s="253">
        <v>18</v>
      </c>
      <c r="E683" s="253">
        <v>25</v>
      </c>
      <c r="F683" s="253">
        <v>0</v>
      </c>
      <c r="G683" s="253">
        <v>35</v>
      </c>
      <c r="H683" s="254">
        <v>0</v>
      </c>
      <c r="I683" s="254">
        <v>0</v>
      </c>
      <c r="J683" s="254">
        <v>0</v>
      </c>
      <c r="K683" s="255">
        <v>7.3995771670190287</v>
      </c>
      <c r="L683" s="254">
        <v>0</v>
      </c>
    </row>
    <row r="684" spans="1:12" ht="12.75">
      <c r="A684" s="252" t="s">
        <v>18</v>
      </c>
      <c r="B684" s="253">
        <v>0</v>
      </c>
      <c r="C684" s="253">
        <v>1</v>
      </c>
      <c r="D684" s="253">
        <v>0</v>
      </c>
      <c r="E684" s="253">
        <v>0</v>
      </c>
      <c r="F684" s="253">
        <v>0</v>
      </c>
      <c r="G684" s="253">
        <v>1</v>
      </c>
      <c r="H684" s="254">
        <v>0</v>
      </c>
      <c r="I684" s="254">
        <v>0</v>
      </c>
      <c r="J684" s="254">
        <v>0</v>
      </c>
      <c r="K684" s="255">
        <v>0.21141649048625794</v>
      </c>
      <c r="L684" s="254">
        <v>0</v>
      </c>
    </row>
    <row r="685" spans="1:12" ht="12.75">
      <c r="A685" s="252" t="s">
        <v>19</v>
      </c>
      <c r="B685" s="253">
        <v>109</v>
      </c>
      <c r="C685" s="253">
        <v>69</v>
      </c>
      <c r="D685" s="253">
        <v>18</v>
      </c>
      <c r="E685" s="253">
        <v>91</v>
      </c>
      <c r="F685" s="253">
        <v>0</v>
      </c>
      <c r="G685" s="253">
        <v>160</v>
      </c>
      <c r="H685" s="254">
        <v>26112.55</v>
      </c>
      <c r="I685" s="254">
        <v>33011.22</v>
      </c>
      <c r="J685" s="254">
        <v>163.20343750000001</v>
      </c>
      <c r="K685" s="255">
        <v>33.826638477801268</v>
      </c>
      <c r="L685" s="254">
        <v>55.206236786469354</v>
      </c>
    </row>
    <row r="686" spans="1:12" ht="12.75">
      <c r="A686" s="252" t="s">
        <v>108</v>
      </c>
      <c r="B686" s="252" t="s">
        <v>2</v>
      </c>
      <c r="C686" s="252" t="s">
        <v>3</v>
      </c>
      <c r="D686" s="252" t="s">
        <v>4</v>
      </c>
      <c r="E686" s="252" t="s">
        <v>5</v>
      </c>
      <c r="F686" s="252" t="s">
        <v>6</v>
      </c>
      <c r="G686" s="252" t="s">
        <v>7</v>
      </c>
      <c r="H686" s="252" t="s">
        <v>8</v>
      </c>
      <c r="I686" s="252" t="s">
        <v>9</v>
      </c>
      <c r="J686" s="252" t="s">
        <v>10</v>
      </c>
      <c r="K686" s="252" t="s">
        <v>11</v>
      </c>
      <c r="L686" s="252" t="s">
        <v>12</v>
      </c>
    </row>
    <row r="687" spans="1:12" ht="12.75">
      <c r="A687" s="252" t="s">
        <v>13</v>
      </c>
      <c r="B687" s="253">
        <v>12</v>
      </c>
      <c r="C687" s="253">
        <v>24</v>
      </c>
      <c r="D687" s="253">
        <v>0</v>
      </c>
      <c r="E687" s="253">
        <v>12</v>
      </c>
      <c r="F687" s="253">
        <v>0</v>
      </c>
      <c r="G687" s="253">
        <v>36</v>
      </c>
      <c r="H687" s="254">
        <v>13241.57</v>
      </c>
      <c r="I687" s="254">
        <v>17163.310000000001</v>
      </c>
      <c r="J687" s="254">
        <v>367.82138888888892</v>
      </c>
      <c r="K687" s="255">
        <v>7.6109936575052846</v>
      </c>
      <c r="L687" s="254">
        <v>27.994862579281179</v>
      </c>
    </row>
    <row r="688" spans="1:12" ht="12.75">
      <c r="A688" s="252" t="s">
        <v>15</v>
      </c>
      <c r="B688" s="253">
        <v>31</v>
      </c>
      <c r="C688" s="253">
        <v>21</v>
      </c>
      <c r="D688" s="253">
        <v>0</v>
      </c>
      <c r="E688" s="253">
        <v>31</v>
      </c>
      <c r="F688" s="253">
        <v>0</v>
      </c>
      <c r="G688" s="253">
        <v>52</v>
      </c>
      <c r="H688" s="254">
        <v>0</v>
      </c>
      <c r="I688" s="254">
        <v>1672.03</v>
      </c>
      <c r="J688" s="254">
        <v>0</v>
      </c>
      <c r="K688" s="255">
        <v>10.993657505285412</v>
      </c>
      <c r="L688" s="254">
        <v>0</v>
      </c>
    </row>
    <row r="689" spans="1:12" ht="12.75">
      <c r="A689" s="252" t="s">
        <v>16</v>
      </c>
      <c r="B689" s="253">
        <v>48</v>
      </c>
      <c r="C689" s="253">
        <v>41</v>
      </c>
      <c r="D689" s="253">
        <v>0</v>
      </c>
      <c r="E689" s="253">
        <v>48</v>
      </c>
      <c r="F689" s="253">
        <v>0</v>
      </c>
      <c r="G689" s="253">
        <v>89</v>
      </c>
      <c r="H689" s="254">
        <v>30835.45</v>
      </c>
      <c r="I689" s="254">
        <v>36685.839999999997</v>
      </c>
      <c r="J689" s="254">
        <v>346.46573033707864</v>
      </c>
      <c r="K689" s="255">
        <v>18.816067653276956</v>
      </c>
      <c r="L689" s="254">
        <v>65.191226215644818</v>
      </c>
    </row>
    <row r="690" spans="1:12" ht="12.75">
      <c r="A690" s="252" t="s">
        <v>17</v>
      </c>
      <c r="B690" s="253">
        <v>35</v>
      </c>
      <c r="C690" s="253">
        <v>8</v>
      </c>
      <c r="D690" s="253">
        <v>14</v>
      </c>
      <c r="E690" s="253">
        <v>21</v>
      </c>
      <c r="F690" s="253">
        <v>0</v>
      </c>
      <c r="G690" s="253">
        <v>29</v>
      </c>
      <c r="H690" s="254">
        <v>0</v>
      </c>
      <c r="I690" s="254">
        <v>0</v>
      </c>
      <c r="J690" s="254">
        <v>0</v>
      </c>
      <c r="K690" s="255">
        <v>6.1310782241014792</v>
      </c>
      <c r="L690" s="254">
        <v>0</v>
      </c>
    </row>
    <row r="691" spans="1:12" ht="12.75">
      <c r="A691" s="252" t="s">
        <v>18</v>
      </c>
      <c r="B691" s="253">
        <v>1</v>
      </c>
      <c r="C691" s="253">
        <v>1</v>
      </c>
      <c r="D691" s="253">
        <v>0</v>
      </c>
      <c r="E691" s="253">
        <v>1</v>
      </c>
      <c r="F691" s="253">
        <v>0</v>
      </c>
      <c r="G691" s="253">
        <v>2</v>
      </c>
      <c r="H691" s="254">
        <v>0</v>
      </c>
      <c r="I691" s="254">
        <v>2</v>
      </c>
      <c r="J691" s="254">
        <v>0</v>
      </c>
      <c r="K691" s="255">
        <v>0.42283298097251587</v>
      </c>
      <c r="L691" s="254">
        <v>0</v>
      </c>
    </row>
    <row r="692" spans="1:12" ht="12.75">
      <c r="A692" s="252" t="s">
        <v>19</v>
      </c>
      <c r="B692" s="253">
        <v>127</v>
      </c>
      <c r="C692" s="253">
        <v>95</v>
      </c>
      <c r="D692" s="253">
        <v>14</v>
      </c>
      <c r="E692" s="253">
        <v>113</v>
      </c>
      <c r="F692" s="253">
        <v>0</v>
      </c>
      <c r="G692" s="253">
        <v>208</v>
      </c>
      <c r="H692" s="254">
        <v>44077.02</v>
      </c>
      <c r="I692" s="254">
        <v>55523.18</v>
      </c>
      <c r="J692" s="254">
        <v>211.90875</v>
      </c>
      <c r="K692" s="255">
        <v>43.97463002114165</v>
      </c>
      <c r="L692" s="254">
        <v>93.186088794925993</v>
      </c>
    </row>
    <row r="693" spans="1:12" ht="12.75">
      <c r="A693" s="252" t="s">
        <v>109</v>
      </c>
      <c r="B693" s="252" t="s">
        <v>2</v>
      </c>
      <c r="C693" s="252" t="s">
        <v>3</v>
      </c>
      <c r="D693" s="252" t="s">
        <v>4</v>
      </c>
      <c r="E693" s="252" t="s">
        <v>5</v>
      </c>
      <c r="F693" s="252" t="s">
        <v>6</v>
      </c>
      <c r="G693" s="252" t="s">
        <v>7</v>
      </c>
      <c r="H693" s="252" t="s">
        <v>8</v>
      </c>
      <c r="I693" s="252" t="s">
        <v>9</v>
      </c>
      <c r="J693" s="252" t="s">
        <v>10</v>
      </c>
      <c r="K693" s="252" t="s">
        <v>11</v>
      </c>
      <c r="L693" s="252" t="s">
        <v>12</v>
      </c>
    </row>
    <row r="694" spans="1:12" ht="12.75">
      <c r="A694" s="252" t="s">
        <v>13</v>
      </c>
      <c r="B694" s="253">
        <v>29</v>
      </c>
      <c r="C694" s="253">
        <v>27</v>
      </c>
      <c r="D694" s="253">
        <v>0</v>
      </c>
      <c r="E694" s="253">
        <v>29</v>
      </c>
      <c r="F694" s="253">
        <v>0</v>
      </c>
      <c r="G694" s="253">
        <v>56</v>
      </c>
      <c r="H694" s="254">
        <v>930</v>
      </c>
      <c r="I694" s="254">
        <v>1318.64</v>
      </c>
      <c r="J694" s="254">
        <v>16.607142857142858</v>
      </c>
      <c r="K694" s="255">
        <v>11.839323467230445</v>
      </c>
      <c r="L694" s="254">
        <v>1.966173361522199</v>
      </c>
    </row>
    <row r="695" spans="1:12" ht="12.75">
      <c r="A695" s="252" t="s">
        <v>15</v>
      </c>
      <c r="B695" s="253">
        <v>44</v>
      </c>
      <c r="C695" s="253">
        <v>2</v>
      </c>
      <c r="D695" s="253">
        <v>0</v>
      </c>
      <c r="E695" s="253">
        <v>44</v>
      </c>
      <c r="F695" s="253">
        <v>0</v>
      </c>
      <c r="G695" s="253">
        <v>46</v>
      </c>
      <c r="H695" s="254">
        <v>0</v>
      </c>
      <c r="I695" s="254">
        <v>0</v>
      </c>
      <c r="J695" s="254">
        <v>0</v>
      </c>
      <c r="K695" s="255">
        <v>9.7251585623678647</v>
      </c>
      <c r="L695" s="254">
        <v>0</v>
      </c>
    </row>
    <row r="696" spans="1:12" ht="12.75">
      <c r="A696" s="252" t="s">
        <v>16</v>
      </c>
      <c r="B696" s="253">
        <v>75</v>
      </c>
      <c r="C696" s="253">
        <v>23</v>
      </c>
      <c r="D696" s="253">
        <v>0</v>
      </c>
      <c r="E696" s="253">
        <v>75</v>
      </c>
      <c r="F696" s="253">
        <v>0</v>
      </c>
      <c r="G696" s="253">
        <v>98</v>
      </c>
      <c r="H696" s="254">
        <v>490</v>
      </c>
      <c r="I696" s="254">
        <v>552.72</v>
      </c>
      <c r="J696" s="254">
        <v>5</v>
      </c>
      <c r="K696" s="255">
        <v>20.718816067653275</v>
      </c>
      <c r="L696" s="254">
        <v>1.0359408033826638</v>
      </c>
    </row>
    <row r="697" spans="1:12" ht="12.75">
      <c r="A697" s="252" t="s">
        <v>17</v>
      </c>
      <c r="B697" s="253">
        <v>28</v>
      </c>
      <c r="C697" s="253">
        <v>11</v>
      </c>
      <c r="D697" s="253">
        <v>6</v>
      </c>
      <c r="E697" s="253">
        <v>22</v>
      </c>
      <c r="F697" s="253">
        <v>0</v>
      </c>
      <c r="G697" s="253">
        <v>33</v>
      </c>
      <c r="H697" s="254">
        <v>0</v>
      </c>
      <c r="I697" s="254">
        <v>0</v>
      </c>
      <c r="J697" s="254">
        <v>0</v>
      </c>
      <c r="K697" s="255">
        <v>6.9767441860465116</v>
      </c>
      <c r="L697" s="254">
        <v>0</v>
      </c>
    </row>
    <row r="698" spans="1:12" ht="12.75">
      <c r="A698" s="252" t="s">
        <v>18</v>
      </c>
      <c r="B698" s="253">
        <v>2</v>
      </c>
      <c r="C698" s="253">
        <v>0</v>
      </c>
      <c r="D698" s="253">
        <v>0</v>
      </c>
      <c r="E698" s="253">
        <v>2</v>
      </c>
      <c r="F698" s="253">
        <v>0</v>
      </c>
      <c r="G698" s="253">
        <v>2</v>
      </c>
      <c r="H698" s="254">
        <v>0</v>
      </c>
      <c r="I698" s="254">
        <v>0</v>
      </c>
      <c r="J698" s="254">
        <v>0</v>
      </c>
      <c r="K698" s="255">
        <v>0.42283298097251587</v>
      </c>
      <c r="L698" s="254">
        <v>0</v>
      </c>
    </row>
    <row r="699" spans="1:12" ht="12.75">
      <c r="A699" s="252" t="s">
        <v>19</v>
      </c>
      <c r="B699" s="253">
        <v>178</v>
      </c>
      <c r="C699" s="253">
        <v>63</v>
      </c>
      <c r="D699" s="253">
        <v>6</v>
      </c>
      <c r="E699" s="253">
        <v>172</v>
      </c>
      <c r="F699" s="253">
        <v>0</v>
      </c>
      <c r="G699" s="253">
        <v>235</v>
      </c>
      <c r="H699" s="254">
        <v>1420</v>
      </c>
      <c r="I699" s="254">
        <v>1871.36</v>
      </c>
      <c r="J699" s="254">
        <v>6.042553191489362</v>
      </c>
      <c r="K699" s="255">
        <v>49.682875264270614</v>
      </c>
      <c r="L699" s="254">
        <v>3.0021141649048633</v>
      </c>
    </row>
    <row r="700" spans="1:12" ht="12.75">
      <c r="A700" s="252" t="s">
        <v>110</v>
      </c>
      <c r="B700" s="252" t="s">
        <v>2</v>
      </c>
      <c r="C700" s="252" t="s">
        <v>3</v>
      </c>
      <c r="D700" s="252" t="s">
        <v>4</v>
      </c>
      <c r="E700" s="252" t="s">
        <v>5</v>
      </c>
      <c r="F700" s="252" t="s">
        <v>6</v>
      </c>
      <c r="G700" s="252" t="s">
        <v>7</v>
      </c>
      <c r="H700" s="252" t="s">
        <v>8</v>
      </c>
      <c r="I700" s="252" t="s">
        <v>9</v>
      </c>
      <c r="J700" s="252" t="s">
        <v>10</v>
      </c>
      <c r="K700" s="252" t="s">
        <v>11</v>
      </c>
      <c r="L700" s="252" t="s">
        <v>12</v>
      </c>
    </row>
    <row r="701" spans="1:12" ht="12.75">
      <c r="A701" s="252" t="s">
        <v>13</v>
      </c>
      <c r="B701" s="253">
        <v>31</v>
      </c>
      <c r="C701" s="253">
        <v>21</v>
      </c>
      <c r="D701" s="253">
        <v>0</v>
      </c>
      <c r="E701" s="253">
        <v>31</v>
      </c>
      <c r="F701" s="253">
        <v>0</v>
      </c>
      <c r="G701" s="253">
        <v>52</v>
      </c>
      <c r="H701" s="254">
        <v>790</v>
      </c>
      <c r="I701" s="254">
        <v>1104.8699999999999</v>
      </c>
      <c r="J701" s="254">
        <v>15.192307692307693</v>
      </c>
      <c r="K701" s="255">
        <v>10.993657505285412</v>
      </c>
      <c r="L701" s="254">
        <v>1.6701902748414377</v>
      </c>
    </row>
    <row r="702" spans="1:12" ht="12.75">
      <c r="A702" s="252" t="s">
        <v>14</v>
      </c>
      <c r="B702" s="253">
        <v>0</v>
      </c>
      <c r="C702" s="253">
        <v>2</v>
      </c>
      <c r="D702" s="253">
        <v>0</v>
      </c>
      <c r="E702" s="253">
        <v>0</v>
      </c>
      <c r="F702" s="253">
        <v>0</v>
      </c>
      <c r="G702" s="253">
        <v>2</v>
      </c>
      <c r="H702" s="254">
        <v>0</v>
      </c>
      <c r="I702" s="254">
        <v>0</v>
      </c>
      <c r="J702" s="254">
        <v>0</v>
      </c>
      <c r="K702" s="255">
        <v>0.42283298097251587</v>
      </c>
      <c r="L702" s="254">
        <v>0</v>
      </c>
    </row>
    <row r="703" spans="1:12" ht="12.75">
      <c r="A703" s="252" t="s">
        <v>15</v>
      </c>
      <c r="B703" s="253">
        <v>28</v>
      </c>
      <c r="C703" s="253">
        <v>5</v>
      </c>
      <c r="D703" s="253">
        <v>0</v>
      </c>
      <c r="E703" s="253">
        <v>28</v>
      </c>
      <c r="F703" s="253">
        <v>0</v>
      </c>
      <c r="G703" s="253">
        <v>33</v>
      </c>
      <c r="H703" s="254">
        <v>0</v>
      </c>
      <c r="I703" s="254">
        <v>0</v>
      </c>
      <c r="J703" s="254">
        <v>0</v>
      </c>
      <c r="K703" s="255">
        <v>6.9767441860465116</v>
      </c>
      <c r="L703" s="254">
        <v>0</v>
      </c>
    </row>
    <row r="704" spans="1:12" ht="12.75">
      <c r="A704" s="252" t="s">
        <v>16</v>
      </c>
      <c r="B704" s="253">
        <v>50</v>
      </c>
      <c r="C704" s="253">
        <v>25</v>
      </c>
      <c r="D704" s="253">
        <v>0</v>
      </c>
      <c r="E704" s="253">
        <v>50</v>
      </c>
      <c r="F704" s="253">
        <v>0</v>
      </c>
      <c r="G704" s="253">
        <v>75</v>
      </c>
      <c r="H704" s="254">
        <v>420</v>
      </c>
      <c r="I704" s="254">
        <v>406.72</v>
      </c>
      <c r="J704" s="254">
        <v>5.6</v>
      </c>
      <c r="K704" s="255">
        <v>15.856236786469342</v>
      </c>
      <c r="L704" s="254">
        <v>0.88794926004228314</v>
      </c>
    </row>
    <row r="705" spans="1:12" ht="12.75">
      <c r="A705" s="252" t="s">
        <v>17</v>
      </c>
      <c r="B705" s="253">
        <v>33</v>
      </c>
      <c r="C705" s="253">
        <v>6</v>
      </c>
      <c r="D705" s="253">
        <v>8</v>
      </c>
      <c r="E705" s="253">
        <v>25</v>
      </c>
      <c r="F705" s="253">
        <v>0</v>
      </c>
      <c r="G705" s="253">
        <v>31</v>
      </c>
      <c r="H705" s="254">
        <v>0</v>
      </c>
      <c r="I705" s="254">
        <v>0</v>
      </c>
      <c r="J705" s="254">
        <v>0</v>
      </c>
      <c r="K705" s="255">
        <v>6.5539112050739963</v>
      </c>
      <c r="L705" s="254">
        <v>0</v>
      </c>
    </row>
    <row r="706" spans="1:12" ht="12.75">
      <c r="A706" s="252" t="s">
        <v>18</v>
      </c>
      <c r="B706" s="253">
        <v>2</v>
      </c>
      <c r="C706" s="253">
        <v>0</v>
      </c>
      <c r="D706" s="253">
        <v>0</v>
      </c>
      <c r="E706" s="253">
        <v>2</v>
      </c>
      <c r="F706" s="253">
        <v>0</v>
      </c>
      <c r="G706" s="253">
        <v>2</v>
      </c>
      <c r="H706" s="254">
        <v>0</v>
      </c>
      <c r="I706" s="254">
        <v>0</v>
      </c>
      <c r="J706" s="254">
        <v>0</v>
      </c>
      <c r="K706" s="255">
        <v>0.42283298097251587</v>
      </c>
      <c r="L706" s="254">
        <v>0</v>
      </c>
    </row>
    <row r="707" spans="1:12" ht="12.75">
      <c r="A707" s="252" t="s">
        <v>19</v>
      </c>
      <c r="B707" s="253">
        <v>144</v>
      </c>
      <c r="C707" s="253">
        <v>59</v>
      </c>
      <c r="D707" s="253">
        <v>8</v>
      </c>
      <c r="E707" s="253">
        <v>136</v>
      </c>
      <c r="F707" s="253">
        <v>0</v>
      </c>
      <c r="G707" s="253">
        <v>195</v>
      </c>
      <c r="H707" s="254">
        <v>1210</v>
      </c>
      <c r="I707" s="254">
        <v>1511.59</v>
      </c>
      <c r="J707" s="254">
        <v>6.2051282051282053</v>
      </c>
      <c r="K707" s="255">
        <v>41.226215644820293</v>
      </c>
      <c r="L707" s="254">
        <v>2.5581395348837215</v>
      </c>
    </row>
    <row r="708" spans="1:12" ht="12.75">
      <c r="A708" s="252" t="s">
        <v>111</v>
      </c>
      <c r="B708" s="252" t="s">
        <v>2</v>
      </c>
      <c r="C708" s="252" t="s">
        <v>3</v>
      </c>
      <c r="D708" s="252" t="s">
        <v>4</v>
      </c>
      <c r="E708" s="252" t="s">
        <v>5</v>
      </c>
      <c r="F708" s="252" t="s">
        <v>6</v>
      </c>
      <c r="G708" s="252" t="s">
        <v>7</v>
      </c>
      <c r="H708" s="252" t="s">
        <v>8</v>
      </c>
      <c r="I708" s="252" t="s">
        <v>9</v>
      </c>
      <c r="J708" s="252" t="s">
        <v>10</v>
      </c>
      <c r="K708" s="252" t="s">
        <v>11</v>
      </c>
      <c r="L708" s="252" t="s">
        <v>12</v>
      </c>
    </row>
    <row r="709" spans="1:12" ht="12.75">
      <c r="A709" s="252" t="s">
        <v>13</v>
      </c>
      <c r="B709" s="253">
        <v>27</v>
      </c>
      <c r="C709" s="253">
        <v>23</v>
      </c>
      <c r="D709" s="253">
        <v>0</v>
      </c>
      <c r="E709" s="253">
        <v>27</v>
      </c>
      <c r="F709" s="253">
        <v>0</v>
      </c>
      <c r="G709" s="253">
        <v>50</v>
      </c>
      <c r="H709" s="254">
        <v>790</v>
      </c>
      <c r="I709" s="254">
        <v>1107.44</v>
      </c>
      <c r="J709" s="254">
        <v>15.8</v>
      </c>
      <c r="K709" s="255">
        <v>10.570824524312897</v>
      </c>
      <c r="L709" s="254">
        <v>1.6701902748414377</v>
      </c>
    </row>
    <row r="710" spans="1:12" ht="12.75">
      <c r="A710" s="252" t="s">
        <v>14</v>
      </c>
      <c r="B710" s="253">
        <v>2</v>
      </c>
      <c r="C710" s="253">
        <v>2</v>
      </c>
      <c r="D710" s="253">
        <v>0</v>
      </c>
      <c r="E710" s="253">
        <v>2</v>
      </c>
      <c r="F710" s="253">
        <v>0</v>
      </c>
      <c r="G710" s="253">
        <v>4</v>
      </c>
      <c r="H710" s="254">
        <v>270</v>
      </c>
      <c r="I710" s="254">
        <v>396.56</v>
      </c>
      <c r="J710" s="254">
        <v>67.5</v>
      </c>
      <c r="K710" s="255">
        <v>0.84566596194503174</v>
      </c>
      <c r="L710" s="254">
        <v>0.57082452431289643</v>
      </c>
    </row>
    <row r="711" spans="1:12" ht="12.75">
      <c r="A711" s="252" t="s">
        <v>15</v>
      </c>
      <c r="B711" s="253">
        <v>16</v>
      </c>
      <c r="C711" s="253">
        <v>10</v>
      </c>
      <c r="D711" s="253">
        <v>0</v>
      </c>
      <c r="E711" s="253">
        <v>16</v>
      </c>
      <c r="F711" s="253">
        <v>0</v>
      </c>
      <c r="G711" s="253">
        <v>26</v>
      </c>
      <c r="H711" s="254">
        <v>0</v>
      </c>
      <c r="I711" s="254">
        <v>98</v>
      </c>
      <c r="J711" s="254">
        <v>0</v>
      </c>
      <c r="K711" s="255">
        <v>5.4968287526427062</v>
      </c>
      <c r="L711" s="254">
        <v>0</v>
      </c>
    </row>
    <row r="712" spans="1:12" ht="12.75">
      <c r="A712" s="252" t="s">
        <v>16</v>
      </c>
      <c r="B712" s="253">
        <v>47</v>
      </c>
      <c r="C712" s="253">
        <v>17</v>
      </c>
      <c r="D712" s="253">
        <v>0</v>
      </c>
      <c r="E712" s="253">
        <v>47</v>
      </c>
      <c r="F712" s="253">
        <v>0</v>
      </c>
      <c r="G712" s="253">
        <v>64</v>
      </c>
      <c r="H712" s="254">
        <v>530</v>
      </c>
      <c r="I712" s="254">
        <v>461</v>
      </c>
      <c r="J712" s="254">
        <v>8.28125</v>
      </c>
      <c r="K712" s="255">
        <v>13.530655391120508</v>
      </c>
      <c r="L712" s="254">
        <v>1.1205073995771671</v>
      </c>
    </row>
    <row r="713" spans="1:12" ht="12.75">
      <c r="A713" s="252" t="s">
        <v>17</v>
      </c>
      <c r="B713" s="253">
        <v>29</v>
      </c>
      <c r="C713" s="253">
        <v>14</v>
      </c>
      <c r="D713" s="253">
        <v>9</v>
      </c>
      <c r="E713" s="253">
        <v>20</v>
      </c>
      <c r="F713" s="253">
        <v>0</v>
      </c>
      <c r="G713" s="253">
        <v>34</v>
      </c>
      <c r="H713" s="254">
        <v>0</v>
      </c>
      <c r="I713" s="254">
        <v>0</v>
      </c>
      <c r="J713" s="254">
        <v>0</v>
      </c>
      <c r="K713" s="255">
        <v>7.1881606765327692</v>
      </c>
      <c r="L713" s="254">
        <v>0</v>
      </c>
    </row>
    <row r="714" spans="1:12" ht="12.75">
      <c r="A714" s="252" t="s">
        <v>18</v>
      </c>
      <c r="B714" s="253">
        <v>1</v>
      </c>
      <c r="C714" s="253">
        <v>0</v>
      </c>
      <c r="D714" s="253">
        <v>0</v>
      </c>
      <c r="E714" s="253">
        <v>1</v>
      </c>
      <c r="F714" s="253">
        <v>0</v>
      </c>
      <c r="G714" s="253">
        <v>1</v>
      </c>
      <c r="H714" s="254">
        <v>0</v>
      </c>
      <c r="I714" s="254">
        <v>0</v>
      </c>
      <c r="J714" s="254">
        <v>0</v>
      </c>
      <c r="K714" s="255">
        <v>0.21141649048625794</v>
      </c>
      <c r="L714" s="254">
        <v>0</v>
      </c>
    </row>
    <row r="715" spans="1:12" ht="12.75">
      <c r="A715" s="252" t="s">
        <v>19</v>
      </c>
      <c r="B715" s="253">
        <v>122</v>
      </c>
      <c r="C715" s="253">
        <v>66</v>
      </c>
      <c r="D715" s="253">
        <v>9</v>
      </c>
      <c r="E715" s="253">
        <v>113</v>
      </c>
      <c r="F715" s="253">
        <v>0</v>
      </c>
      <c r="G715" s="253">
        <v>179</v>
      </c>
      <c r="H715" s="254">
        <v>1590</v>
      </c>
      <c r="I715" s="254">
        <v>2063</v>
      </c>
      <c r="J715" s="254">
        <v>8.882681564245809</v>
      </c>
      <c r="K715" s="255">
        <v>37.84355179704017</v>
      </c>
      <c r="L715" s="254">
        <v>3.3615221987315009</v>
      </c>
    </row>
    <row r="716" spans="1:12" ht="12.75">
      <c r="A716" s="252" t="s">
        <v>112</v>
      </c>
      <c r="B716" s="252" t="s">
        <v>2</v>
      </c>
      <c r="C716" s="252" t="s">
        <v>3</v>
      </c>
      <c r="D716" s="252" t="s">
        <v>4</v>
      </c>
      <c r="E716" s="252" t="s">
        <v>5</v>
      </c>
      <c r="F716" s="252" t="s">
        <v>6</v>
      </c>
      <c r="G716" s="252" t="s">
        <v>7</v>
      </c>
      <c r="H716" s="252" t="s">
        <v>8</v>
      </c>
      <c r="I716" s="252" t="s">
        <v>9</v>
      </c>
      <c r="J716" s="252" t="s">
        <v>10</v>
      </c>
      <c r="K716" s="252" t="s">
        <v>11</v>
      </c>
      <c r="L716" s="252" t="s">
        <v>12</v>
      </c>
    </row>
    <row r="717" spans="1:12" ht="12.75">
      <c r="A717" s="252" t="s">
        <v>13</v>
      </c>
      <c r="B717" s="253">
        <v>45</v>
      </c>
      <c r="C717" s="253">
        <v>20</v>
      </c>
      <c r="D717" s="253">
        <v>0</v>
      </c>
      <c r="E717" s="253">
        <v>45</v>
      </c>
      <c r="F717" s="253">
        <v>0</v>
      </c>
      <c r="G717" s="253">
        <v>65</v>
      </c>
      <c r="H717" s="254">
        <v>1255</v>
      </c>
      <c r="I717" s="254">
        <v>1435.54</v>
      </c>
      <c r="J717" s="254">
        <v>19.307692307692307</v>
      </c>
      <c r="K717" s="255">
        <v>13.742071881606764</v>
      </c>
      <c r="L717" s="254">
        <v>2.6532769556025371</v>
      </c>
    </row>
    <row r="718" spans="1:12" ht="12.75">
      <c r="A718" s="252" t="s">
        <v>14</v>
      </c>
      <c r="B718" s="253">
        <v>4</v>
      </c>
      <c r="C718" s="253">
        <v>0</v>
      </c>
      <c r="D718" s="253">
        <v>0</v>
      </c>
      <c r="E718" s="253">
        <v>4</v>
      </c>
      <c r="F718" s="253">
        <v>0</v>
      </c>
      <c r="G718" s="253">
        <v>4</v>
      </c>
      <c r="H718" s="254">
        <v>270</v>
      </c>
      <c r="I718" s="254">
        <v>304.56</v>
      </c>
      <c r="J718" s="254">
        <v>67.5</v>
      </c>
      <c r="K718" s="255">
        <v>0.84566596194503174</v>
      </c>
      <c r="L718" s="254">
        <v>0.57082452431289643</v>
      </c>
    </row>
    <row r="719" spans="1:12" ht="12.75">
      <c r="A719" s="252" t="s">
        <v>15</v>
      </c>
      <c r="B719" s="253">
        <v>17</v>
      </c>
      <c r="C719" s="253">
        <v>5</v>
      </c>
      <c r="D719" s="253">
        <v>0</v>
      </c>
      <c r="E719" s="253">
        <v>17</v>
      </c>
      <c r="F719" s="253">
        <v>0</v>
      </c>
      <c r="G719" s="253">
        <v>22</v>
      </c>
      <c r="H719" s="254">
        <v>0</v>
      </c>
      <c r="I719" s="254">
        <v>0</v>
      </c>
      <c r="J719" s="254">
        <v>0</v>
      </c>
      <c r="K719" s="255">
        <v>4.6511627906976747</v>
      </c>
      <c r="L719" s="254">
        <v>0</v>
      </c>
    </row>
    <row r="720" spans="1:12" ht="12.75">
      <c r="A720" s="252" t="s">
        <v>16</v>
      </c>
      <c r="B720" s="253">
        <v>53</v>
      </c>
      <c r="C720" s="253">
        <v>12</v>
      </c>
      <c r="D720" s="253">
        <v>0</v>
      </c>
      <c r="E720" s="253">
        <v>53</v>
      </c>
      <c r="F720" s="253">
        <v>0</v>
      </c>
      <c r="G720" s="253">
        <v>65</v>
      </c>
      <c r="H720" s="254">
        <v>530</v>
      </c>
      <c r="I720" s="254">
        <v>597.84</v>
      </c>
      <c r="J720" s="254">
        <v>8.1538461538461533</v>
      </c>
      <c r="K720" s="255">
        <v>13.742071881606764</v>
      </c>
      <c r="L720" s="254">
        <v>1.1205073995771668</v>
      </c>
    </row>
    <row r="721" spans="1:12" ht="12.75">
      <c r="A721" s="252" t="s">
        <v>17</v>
      </c>
      <c r="B721" s="253">
        <v>33</v>
      </c>
      <c r="C721" s="253">
        <v>9</v>
      </c>
      <c r="D721" s="253">
        <v>5</v>
      </c>
      <c r="E721" s="253">
        <v>28</v>
      </c>
      <c r="F721" s="253">
        <v>0</v>
      </c>
      <c r="G721" s="253">
        <v>37</v>
      </c>
      <c r="H721" s="254">
        <v>0</v>
      </c>
      <c r="I721" s="254">
        <v>0</v>
      </c>
      <c r="J721" s="254">
        <v>0</v>
      </c>
      <c r="K721" s="255">
        <v>8.1497797356828201</v>
      </c>
      <c r="L721" s="254">
        <v>0</v>
      </c>
    </row>
    <row r="722" spans="1:12" ht="12.75">
      <c r="A722" s="252" t="s">
        <v>18</v>
      </c>
      <c r="B722" s="253">
        <v>1</v>
      </c>
      <c r="C722" s="253">
        <v>0</v>
      </c>
      <c r="D722" s="253">
        <v>0</v>
      </c>
      <c r="E722" s="253">
        <v>1</v>
      </c>
      <c r="F722" s="253">
        <v>0</v>
      </c>
      <c r="G722" s="253">
        <v>1</v>
      </c>
      <c r="H722" s="254">
        <v>0</v>
      </c>
      <c r="I722" s="254">
        <v>0</v>
      </c>
      <c r="J722" s="254">
        <v>0</v>
      </c>
      <c r="K722" s="255">
        <v>0.21141649048625794</v>
      </c>
      <c r="L722" s="254">
        <v>0</v>
      </c>
    </row>
    <row r="723" spans="1:12" ht="12.75">
      <c r="A723" s="252" t="s">
        <v>19</v>
      </c>
      <c r="B723" s="253">
        <v>153</v>
      </c>
      <c r="C723" s="253">
        <v>46</v>
      </c>
      <c r="D723" s="253">
        <v>5</v>
      </c>
      <c r="E723" s="253">
        <v>148</v>
      </c>
      <c r="F723" s="253">
        <v>0</v>
      </c>
      <c r="G723" s="253">
        <v>194</v>
      </c>
      <c r="H723" s="254">
        <v>2055</v>
      </c>
      <c r="I723" s="254">
        <v>2337.94</v>
      </c>
      <c r="J723" s="254">
        <v>10.592783505154639</v>
      </c>
      <c r="K723" s="255">
        <v>41.014799154334042</v>
      </c>
      <c r="L723" s="254">
        <v>4.3446088794926006</v>
      </c>
    </row>
    <row r="724" spans="1:12" ht="12.75">
      <c r="A724" s="252" t="s">
        <v>113</v>
      </c>
      <c r="B724" s="252" t="s">
        <v>2</v>
      </c>
      <c r="C724" s="252" t="s">
        <v>3</v>
      </c>
      <c r="D724" s="252" t="s">
        <v>4</v>
      </c>
      <c r="E724" s="252" t="s">
        <v>5</v>
      </c>
      <c r="F724" s="252" t="s">
        <v>6</v>
      </c>
      <c r="G724" s="252" t="s">
        <v>7</v>
      </c>
      <c r="H724" s="252" t="s">
        <v>8</v>
      </c>
      <c r="I724" s="252" t="s">
        <v>9</v>
      </c>
      <c r="J724" s="252" t="s">
        <v>10</v>
      </c>
      <c r="K724" s="252" t="s">
        <v>11</v>
      </c>
      <c r="L724" s="252" t="s">
        <v>12</v>
      </c>
    </row>
    <row r="725" spans="1:12" ht="12.75">
      <c r="A725" s="252" t="s">
        <v>13</v>
      </c>
      <c r="B725" s="253">
        <v>52</v>
      </c>
      <c r="C725" s="253">
        <v>31</v>
      </c>
      <c r="D725" s="253">
        <v>0</v>
      </c>
      <c r="E725" s="253">
        <v>52</v>
      </c>
      <c r="F725" s="253">
        <v>0</v>
      </c>
      <c r="G725" s="253">
        <v>83</v>
      </c>
      <c r="H725" s="254">
        <v>1615</v>
      </c>
      <c r="I725" s="254">
        <v>2177.31</v>
      </c>
      <c r="J725" s="254">
        <v>19.457831325301203</v>
      </c>
      <c r="K725" s="255">
        <v>17.547568710359407</v>
      </c>
      <c r="L725" s="254">
        <v>3.4143763213530658</v>
      </c>
    </row>
    <row r="726" spans="1:12" ht="12.75">
      <c r="A726" s="252" t="s">
        <v>14</v>
      </c>
      <c r="B726" s="253">
        <v>4</v>
      </c>
      <c r="C726" s="253">
        <v>0</v>
      </c>
      <c r="D726" s="253">
        <v>0</v>
      </c>
      <c r="E726" s="253">
        <v>4</v>
      </c>
      <c r="F726" s="253">
        <v>0</v>
      </c>
      <c r="G726" s="253">
        <v>4</v>
      </c>
      <c r="H726" s="254">
        <v>270</v>
      </c>
      <c r="I726" s="254">
        <v>404.56</v>
      </c>
      <c r="J726" s="254">
        <v>67.5</v>
      </c>
      <c r="K726" s="255">
        <v>0.84566596194503174</v>
      </c>
      <c r="L726" s="254">
        <v>0.57082452431289643</v>
      </c>
    </row>
    <row r="727" spans="1:12" ht="12.75">
      <c r="A727" s="252" t="s">
        <v>15</v>
      </c>
      <c r="B727" s="253">
        <v>12</v>
      </c>
      <c r="C727" s="253">
        <v>5</v>
      </c>
      <c r="D727" s="253">
        <v>0</v>
      </c>
      <c r="E727" s="253">
        <v>12</v>
      </c>
      <c r="F727" s="253">
        <v>0</v>
      </c>
      <c r="G727" s="253">
        <v>17</v>
      </c>
      <c r="H727" s="254">
        <v>0</v>
      </c>
      <c r="I727" s="254">
        <v>0</v>
      </c>
      <c r="J727" s="254">
        <v>0</v>
      </c>
      <c r="K727" s="255">
        <v>3.5940803382663846</v>
      </c>
      <c r="L727" s="254">
        <v>0</v>
      </c>
    </row>
    <row r="728" spans="1:12" ht="12.75">
      <c r="A728" s="252" t="s">
        <v>16</v>
      </c>
      <c r="B728" s="253">
        <v>56</v>
      </c>
      <c r="C728" s="253">
        <v>6</v>
      </c>
      <c r="D728" s="253">
        <v>0</v>
      </c>
      <c r="E728" s="253">
        <v>56</v>
      </c>
      <c r="F728" s="253">
        <v>0</v>
      </c>
      <c r="G728" s="253">
        <v>62</v>
      </c>
      <c r="H728" s="254">
        <v>530</v>
      </c>
      <c r="I728" s="254">
        <v>597.84</v>
      </c>
      <c r="J728" s="254">
        <v>8.5483870967741939</v>
      </c>
      <c r="K728" s="255">
        <v>13.107822410147993</v>
      </c>
      <c r="L728" s="254">
        <v>1.1205073995771671</v>
      </c>
    </row>
    <row r="729" spans="1:12" ht="12.75">
      <c r="A729" s="252" t="s">
        <v>17</v>
      </c>
      <c r="B729" s="253">
        <v>37</v>
      </c>
      <c r="C729" s="253">
        <v>3</v>
      </c>
      <c r="D729" s="253">
        <v>16</v>
      </c>
      <c r="E729" s="253">
        <v>21</v>
      </c>
      <c r="F729" s="253">
        <v>0</v>
      </c>
      <c r="G729" s="253">
        <v>24</v>
      </c>
      <c r="H729" s="254">
        <v>0</v>
      </c>
      <c r="I729" s="254">
        <v>0</v>
      </c>
      <c r="J729" s="254">
        <v>0</v>
      </c>
      <c r="K729" s="255">
        <v>5.07399577167019</v>
      </c>
      <c r="L729" s="254">
        <v>0</v>
      </c>
    </row>
    <row r="730" spans="1:12" ht="12.75">
      <c r="A730" s="252" t="s">
        <v>18</v>
      </c>
      <c r="B730" s="253">
        <v>1</v>
      </c>
      <c r="C730" s="253">
        <v>2</v>
      </c>
      <c r="D730" s="253">
        <v>0</v>
      </c>
      <c r="E730" s="253">
        <v>1</v>
      </c>
      <c r="F730" s="253">
        <v>0</v>
      </c>
      <c r="G730" s="253">
        <v>3</v>
      </c>
      <c r="H730" s="254">
        <v>0</v>
      </c>
      <c r="I730" s="254">
        <v>0</v>
      </c>
      <c r="J730" s="254">
        <v>0</v>
      </c>
      <c r="K730" s="255">
        <v>0.63424947145877375</v>
      </c>
      <c r="L730" s="254">
        <v>0</v>
      </c>
    </row>
    <row r="731" spans="1:12" ht="12.75">
      <c r="A731" s="252" t="s">
        <v>19</v>
      </c>
      <c r="B731" s="253">
        <v>162</v>
      </c>
      <c r="C731" s="253">
        <v>47</v>
      </c>
      <c r="D731" s="253">
        <v>16</v>
      </c>
      <c r="E731" s="253">
        <v>146</v>
      </c>
      <c r="F731" s="253">
        <v>0</v>
      </c>
      <c r="G731" s="253">
        <v>193</v>
      </c>
      <c r="H731" s="254">
        <v>2415</v>
      </c>
      <c r="I731" s="254">
        <v>3179.71</v>
      </c>
      <c r="J731" s="254">
        <v>12.512953367875648</v>
      </c>
      <c r="K731" s="255">
        <v>40.803382663847778</v>
      </c>
      <c r="L731" s="254">
        <v>5.1057082452431288</v>
      </c>
    </row>
    <row r="732" spans="1:12" ht="12.75">
      <c r="A732" s="252" t="s">
        <v>114</v>
      </c>
      <c r="B732" s="252" t="s">
        <v>2</v>
      </c>
      <c r="C732" s="252" t="s">
        <v>3</v>
      </c>
      <c r="D732" s="252" t="s">
        <v>4</v>
      </c>
      <c r="E732" s="252" t="s">
        <v>5</v>
      </c>
      <c r="F732" s="252" t="s">
        <v>6</v>
      </c>
      <c r="G732" s="252" t="s">
        <v>7</v>
      </c>
      <c r="H732" s="252" t="s">
        <v>8</v>
      </c>
      <c r="I732" s="252" t="s">
        <v>9</v>
      </c>
      <c r="J732" s="252" t="s">
        <v>10</v>
      </c>
      <c r="K732" s="252" t="s">
        <v>11</v>
      </c>
      <c r="L732" s="252" t="s">
        <v>12</v>
      </c>
    </row>
    <row r="733" spans="1:12" ht="12.75">
      <c r="A733" s="252" t="s">
        <v>13</v>
      </c>
      <c r="B733" s="253">
        <v>54</v>
      </c>
      <c r="C733" s="253">
        <v>102</v>
      </c>
      <c r="D733" s="253">
        <v>0</v>
      </c>
      <c r="E733" s="253">
        <v>54</v>
      </c>
      <c r="F733" s="253">
        <v>0</v>
      </c>
      <c r="G733" s="253">
        <v>156</v>
      </c>
      <c r="H733" s="254">
        <v>1355</v>
      </c>
      <c r="I733" s="254">
        <v>1522.1</v>
      </c>
      <c r="J733" s="254">
        <v>8.6858974358974361</v>
      </c>
      <c r="K733" s="255">
        <v>32.980972515856237</v>
      </c>
      <c r="L733" s="254">
        <v>2.8646934460887947</v>
      </c>
    </row>
    <row r="734" spans="1:12" ht="12.75">
      <c r="A734" s="252" t="s">
        <v>14</v>
      </c>
      <c r="B734" s="253">
        <v>4</v>
      </c>
      <c r="C734" s="253">
        <v>1</v>
      </c>
      <c r="D734" s="253">
        <v>0</v>
      </c>
      <c r="E734" s="253">
        <v>4</v>
      </c>
      <c r="F734" s="253">
        <v>0</v>
      </c>
      <c r="G734" s="253">
        <v>5</v>
      </c>
      <c r="H734" s="254">
        <v>0</v>
      </c>
      <c r="I734" s="254">
        <v>-100</v>
      </c>
      <c r="J734" s="254">
        <v>0</v>
      </c>
      <c r="K734" s="255">
        <v>1.0570824524312896</v>
      </c>
      <c r="L734" s="254">
        <v>0</v>
      </c>
    </row>
    <row r="735" spans="1:12" ht="12.75">
      <c r="A735" s="252" t="s">
        <v>15</v>
      </c>
      <c r="B735" s="253">
        <v>12</v>
      </c>
      <c r="C735" s="253">
        <v>14</v>
      </c>
      <c r="D735" s="253">
        <v>0</v>
      </c>
      <c r="E735" s="253">
        <v>12</v>
      </c>
      <c r="F735" s="253">
        <v>0</v>
      </c>
      <c r="G735" s="253">
        <v>26</v>
      </c>
      <c r="H735" s="254">
        <v>0</v>
      </c>
      <c r="I735" s="254">
        <v>0</v>
      </c>
      <c r="J735" s="254">
        <v>0</v>
      </c>
      <c r="K735" s="255">
        <v>5.4968287526427062</v>
      </c>
      <c r="L735" s="254">
        <v>0</v>
      </c>
    </row>
    <row r="736" spans="1:12" ht="12.75">
      <c r="A736" s="252" t="s">
        <v>16</v>
      </c>
      <c r="B736" s="253">
        <v>38</v>
      </c>
      <c r="C736" s="253">
        <v>38</v>
      </c>
      <c r="D736" s="253">
        <v>0</v>
      </c>
      <c r="E736" s="253">
        <v>38</v>
      </c>
      <c r="F736" s="253">
        <v>0</v>
      </c>
      <c r="G736" s="253">
        <v>76</v>
      </c>
      <c r="H736" s="254">
        <v>0</v>
      </c>
      <c r="I736" s="254">
        <v>0</v>
      </c>
      <c r="J736" s="254">
        <v>0</v>
      </c>
      <c r="K736" s="255">
        <v>16.067653276955603</v>
      </c>
      <c r="L736" s="254">
        <v>0</v>
      </c>
    </row>
    <row r="737" spans="1:12" ht="12.75">
      <c r="A737" s="252" t="s">
        <v>17</v>
      </c>
      <c r="B737" s="253">
        <v>24</v>
      </c>
      <c r="C737" s="253">
        <v>1</v>
      </c>
      <c r="D737" s="253">
        <v>9</v>
      </c>
      <c r="E737" s="253">
        <v>15</v>
      </c>
      <c r="F737" s="253">
        <v>0</v>
      </c>
      <c r="G737" s="253">
        <v>16</v>
      </c>
      <c r="H737" s="254">
        <v>0</v>
      </c>
      <c r="I737" s="254">
        <v>0</v>
      </c>
      <c r="J737" s="254">
        <v>0</v>
      </c>
      <c r="K737" s="255">
        <v>3.382663847780127</v>
      </c>
      <c r="L737" s="254">
        <v>0</v>
      </c>
    </row>
    <row r="738" spans="1:12" ht="12.75">
      <c r="A738" s="252" t="s">
        <v>18</v>
      </c>
      <c r="B738" s="253">
        <v>2</v>
      </c>
      <c r="C738" s="253">
        <v>2</v>
      </c>
      <c r="D738" s="253">
        <v>0</v>
      </c>
      <c r="E738" s="253">
        <v>2</v>
      </c>
      <c r="F738" s="253">
        <v>0</v>
      </c>
      <c r="G738" s="253">
        <v>4</v>
      </c>
      <c r="H738" s="254">
        <v>0</v>
      </c>
      <c r="I738" s="254">
        <v>0</v>
      </c>
      <c r="J738" s="254">
        <v>0</v>
      </c>
      <c r="K738" s="255">
        <v>0.84566596194503174</v>
      </c>
      <c r="L738" s="254">
        <v>0</v>
      </c>
    </row>
    <row r="739" spans="1:12" ht="12.75">
      <c r="A739" s="252" t="s">
        <v>19</v>
      </c>
      <c r="B739" s="253">
        <v>134</v>
      </c>
      <c r="C739" s="253">
        <v>158</v>
      </c>
      <c r="D739" s="253">
        <v>9</v>
      </c>
      <c r="E739" s="253">
        <v>125</v>
      </c>
      <c r="F739" s="253">
        <v>0</v>
      </c>
      <c r="G739" s="253">
        <v>283</v>
      </c>
      <c r="H739" s="254">
        <v>1355</v>
      </c>
      <c r="I739" s="254">
        <v>1422.1</v>
      </c>
      <c r="J739" s="254">
        <v>4.7879858657243819</v>
      </c>
      <c r="K739" s="255">
        <v>59.830866807610988</v>
      </c>
      <c r="L739" s="254">
        <v>2.8646934460887952</v>
      </c>
    </row>
    <row r="740" spans="1:12" ht="12.75">
      <c r="A740" s="252" t="s">
        <v>115</v>
      </c>
      <c r="B740" s="252" t="s">
        <v>2</v>
      </c>
      <c r="C740" s="252" t="s">
        <v>3</v>
      </c>
      <c r="D740" s="252" t="s">
        <v>4</v>
      </c>
      <c r="E740" s="252" t="s">
        <v>5</v>
      </c>
      <c r="F740" s="252" t="s">
        <v>6</v>
      </c>
      <c r="G740" s="252" t="s">
        <v>7</v>
      </c>
      <c r="H740" s="252" t="s">
        <v>8</v>
      </c>
      <c r="I740" s="252" t="s">
        <v>9</v>
      </c>
      <c r="J740" s="252" t="s">
        <v>10</v>
      </c>
      <c r="K740" s="252" t="s">
        <v>11</v>
      </c>
      <c r="L740" s="252" t="s">
        <v>12</v>
      </c>
    </row>
    <row r="741" spans="1:12" ht="12.75">
      <c r="A741" s="252" t="s">
        <v>13</v>
      </c>
      <c r="B741" s="253">
        <v>135</v>
      </c>
      <c r="C741" s="253">
        <v>102</v>
      </c>
      <c r="D741" s="253">
        <v>0</v>
      </c>
      <c r="E741" s="253">
        <v>135</v>
      </c>
      <c r="F741" s="253">
        <v>0</v>
      </c>
      <c r="G741" s="253">
        <v>237</v>
      </c>
      <c r="H741" s="254">
        <v>425</v>
      </c>
      <c r="I741" s="254">
        <v>379.4</v>
      </c>
      <c r="J741" s="254">
        <v>1.7932489451476792</v>
      </c>
      <c r="K741" s="255">
        <v>50.105708245243122</v>
      </c>
      <c r="L741" s="254">
        <v>0.89852008456659604</v>
      </c>
    </row>
    <row r="742" spans="1:12" ht="12.75">
      <c r="A742" s="252" t="s">
        <v>14</v>
      </c>
      <c r="B742" s="253">
        <v>2</v>
      </c>
      <c r="C742" s="253">
        <v>0</v>
      </c>
      <c r="D742" s="253">
        <v>0</v>
      </c>
      <c r="E742" s="253">
        <v>2</v>
      </c>
      <c r="F742" s="253">
        <v>0</v>
      </c>
      <c r="G742" s="253">
        <v>2</v>
      </c>
      <c r="H742" s="254">
        <v>0</v>
      </c>
      <c r="I742" s="254">
        <v>184.99</v>
      </c>
      <c r="J742" s="254">
        <v>0</v>
      </c>
      <c r="K742" s="255">
        <v>0.42283298097251587</v>
      </c>
      <c r="L742" s="254">
        <v>0</v>
      </c>
    </row>
    <row r="743" spans="1:12" ht="12.75">
      <c r="A743" s="252" t="s">
        <v>15</v>
      </c>
      <c r="B743" s="253">
        <v>22</v>
      </c>
      <c r="C743" s="253">
        <v>11</v>
      </c>
      <c r="D743" s="253">
        <v>0</v>
      </c>
      <c r="E743" s="253">
        <v>22</v>
      </c>
      <c r="F743" s="253">
        <v>0</v>
      </c>
      <c r="G743" s="253">
        <v>33</v>
      </c>
      <c r="H743" s="254">
        <v>0</v>
      </c>
      <c r="I743" s="254">
        <v>0</v>
      </c>
      <c r="J743" s="254">
        <v>0</v>
      </c>
      <c r="K743" s="255">
        <v>6.9767441860465116</v>
      </c>
      <c r="L743" s="254">
        <v>0</v>
      </c>
    </row>
    <row r="744" spans="1:12" ht="12.75">
      <c r="A744" s="252" t="s">
        <v>16</v>
      </c>
      <c r="B744" s="253">
        <v>56</v>
      </c>
      <c r="C744" s="253">
        <v>59</v>
      </c>
      <c r="D744" s="253">
        <v>0</v>
      </c>
      <c r="E744" s="253">
        <v>56</v>
      </c>
      <c r="F744" s="253">
        <v>0</v>
      </c>
      <c r="G744" s="253">
        <v>115</v>
      </c>
      <c r="H744" s="254">
        <v>0</v>
      </c>
      <c r="I744" s="254">
        <v>0</v>
      </c>
      <c r="J744" s="254">
        <v>0</v>
      </c>
      <c r="K744" s="255">
        <v>24.312896405919659</v>
      </c>
      <c r="L744" s="254">
        <v>0</v>
      </c>
    </row>
    <row r="745" spans="1:12" ht="12.75">
      <c r="A745" s="252" t="s">
        <v>17</v>
      </c>
      <c r="B745" s="253">
        <v>16</v>
      </c>
      <c r="C745" s="253">
        <v>1</v>
      </c>
      <c r="D745" s="253">
        <v>5</v>
      </c>
      <c r="E745" s="253">
        <v>11</v>
      </c>
      <c r="F745" s="253">
        <v>0</v>
      </c>
      <c r="G745" s="253">
        <v>12</v>
      </c>
      <c r="H745" s="254">
        <v>0</v>
      </c>
      <c r="I745" s="254">
        <v>0</v>
      </c>
      <c r="J745" s="254">
        <v>0</v>
      </c>
      <c r="K745" s="255">
        <v>2.536997885835095</v>
      </c>
      <c r="L745" s="254">
        <v>0</v>
      </c>
    </row>
    <row r="746" spans="1:12" ht="12.75">
      <c r="A746" s="252" t="s">
        <v>18</v>
      </c>
      <c r="B746" s="253">
        <v>3</v>
      </c>
      <c r="C746" s="253">
        <v>0</v>
      </c>
      <c r="D746" s="253">
        <v>0</v>
      </c>
      <c r="E746" s="253">
        <v>3</v>
      </c>
      <c r="F746" s="253">
        <v>0</v>
      </c>
      <c r="G746" s="253">
        <v>3</v>
      </c>
      <c r="H746" s="254">
        <v>0</v>
      </c>
      <c r="I746" s="254">
        <v>0</v>
      </c>
      <c r="J746" s="254">
        <v>0</v>
      </c>
      <c r="K746" s="255">
        <v>0.63424947145877375</v>
      </c>
      <c r="L746" s="254">
        <v>0</v>
      </c>
    </row>
    <row r="747" spans="1:12" ht="12.75">
      <c r="A747" s="252" t="s">
        <v>19</v>
      </c>
      <c r="B747" s="253">
        <v>234</v>
      </c>
      <c r="C747" s="253">
        <v>173</v>
      </c>
      <c r="D747" s="253">
        <v>5</v>
      </c>
      <c r="E747" s="253">
        <v>229</v>
      </c>
      <c r="F747" s="253">
        <v>0</v>
      </c>
      <c r="G747" s="253">
        <v>402</v>
      </c>
      <c r="H747" s="254">
        <v>425</v>
      </c>
      <c r="I747" s="254">
        <v>564.39</v>
      </c>
      <c r="J747" s="254">
        <v>1.0572139303482586</v>
      </c>
      <c r="K747" s="255">
        <v>84.989429175475692</v>
      </c>
      <c r="L747" s="254">
        <v>0.89852008456659616</v>
      </c>
    </row>
    <row r="748" spans="1:12" ht="12.75">
      <c r="A748" s="252" t="s">
        <v>116</v>
      </c>
      <c r="B748" s="252" t="s">
        <v>2</v>
      </c>
      <c r="C748" s="252" t="s">
        <v>3</v>
      </c>
      <c r="D748" s="252" t="s">
        <v>4</v>
      </c>
      <c r="E748" s="252" t="s">
        <v>5</v>
      </c>
      <c r="F748" s="252" t="s">
        <v>6</v>
      </c>
      <c r="G748" s="252" t="s">
        <v>7</v>
      </c>
      <c r="H748" s="252" t="s">
        <v>8</v>
      </c>
      <c r="I748" s="252" t="s">
        <v>9</v>
      </c>
      <c r="J748" s="252" t="s">
        <v>10</v>
      </c>
      <c r="K748" s="252" t="s">
        <v>11</v>
      </c>
      <c r="L748" s="252" t="s">
        <v>12</v>
      </c>
    </row>
    <row r="749" spans="1:12" ht="12.75">
      <c r="A749" s="252" t="s">
        <v>13</v>
      </c>
      <c r="B749" s="253">
        <v>220</v>
      </c>
      <c r="C749" s="253">
        <v>32</v>
      </c>
      <c r="D749" s="253">
        <v>0</v>
      </c>
      <c r="E749" s="253">
        <v>220</v>
      </c>
      <c r="F749" s="253">
        <v>0</v>
      </c>
      <c r="G749" s="253">
        <v>252</v>
      </c>
      <c r="H749" s="254">
        <v>0</v>
      </c>
      <c r="I749" s="254">
        <v>0</v>
      </c>
      <c r="J749" s="254">
        <v>0</v>
      </c>
      <c r="K749" s="255">
        <v>53.276955602537001</v>
      </c>
      <c r="L749" s="254">
        <v>0</v>
      </c>
    </row>
    <row r="750" spans="1:12" ht="12.75">
      <c r="A750" s="252" t="s">
        <v>14</v>
      </c>
      <c r="B750" s="253">
        <v>2</v>
      </c>
      <c r="C750" s="253">
        <v>0</v>
      </c>
      <c r="D750" s="253">
        <v>0</v>
      </c>
      <c r="E750" s="253">
        <v>2</v>
      </c>
      <c r="F750" s="253">
        <v>0</v>
      </c>
      <c r="G750" s="253">
        <v>2</v>
      </c>
      <c r="H750" s="254">
        <v>0</v>
      </c>
      <c r="I750" s="254">
        <v>0</v>
      </c>
      <c r="J750" s="254">
        <v>0</v>
      </c>
      <c r="K750" s="255">
        <v>0.42283298097251587</v>
      </c>
      <c r="L750" s="254">
        <v>0</v>
      </c>
    </row>
    <row r="751" spans="1:12" ht="12.75">
      <c r="A751" s="252" t="s">
        <v>15</v>
      </c>
      <c r="B751" s="253">
        <v>33</v>
      </c>
      <c r="C751" s="253">
        <v>7</v>
      </c>
      <c r="D751" s="253">
        <v>0</v>
      </c>
      <c r="E751" s="253">
        <v>33</v>
      </c>
      <c r="F751" s="253">
        <v>0</v>
      </c>
      <c r="G751" s="253">
        <v>40</v>
      </c>
      <c r="H751" s="254">
        <v>0</v>
      </c>
      <c r="I751" s="254">
        <v>122</v>
      </c>
      <c r="J751" s="254">
        <v>0</v>
      </c>
      <c r="K751" s="255">
        <v>8.456659619450317</v>
      </c>
      <c r="L751" s="254">
        <v>0</v>
      </c>
    </row>
    <row r="752" spans="1:12" ht="12.75">
      <c r="A752" s="252" t="s">
        <v>16</v>
      </c>
      <c r="B752" s="253">
        <v>99</v>
      </c>
      <c r="C752" s="253">
        <v>12</v>
      </c>
      <c r="D752" s="253">
        <v>0</v>
      </c>
      <c r="E752" s="253">
        <v>99</v>
      </c>
      <c r="F752" s="253">
        <v>0</v>
      </c>
      <c r="G752" s="253">
        <v>111</v>
      </c>
      <c r="H752" s="254">
        <v>520</v>
      </c>
      <c r="I752" s="254">
        <v>622.55999999999995</v>
      </c>
      <c r="J752" s="254">
        <v>4.6846846846846848</v>
      </c>
      <c r="K752" s="255">
        <v>23.467230443974628</v>
      </c>
      <c r="L752" s="254">
        <v>1.099365750528541</v>
      </c>
    </row>
    <row r="753" spans="1:12" ht="12.75">
      <c r="A753" s="252" t="s">
        <v>17</v>
      </c>
      <c r="B753" s="253">
        <v>12</v>
      </c>
      <c r="C753" s="253">
        <v>0</v>
      </c>
      <c r="D753" s="253">
        <v>1</v>
      </c>
      <c r="E753" s="253">
        <v>11</v>
      </c>
      <c r="F753" s="253">
        <v>0</v>
      </c>
      <c r="G753" s="253">
        <v>11</v>
      </c>
      <c r="H753" s="254">
        <v>0</v>
      </c>
      <c r="I753" s="254">
        <v>0</v>
      </c>
      <c r="J753" s="254">
        <v>0</v>
      </c>
      <c r="K753" s="255">
        <v>2.3255813953488373</v>
      </c>
      <c r="L753" s="254">
        <v>0</v>
      </c>
    </row>
    <row r="754" spans="1:12" ht="12.75">
      <c r="A754" s="252" t="s">
        <v>18</v>
      </c>
      <c r="B754" s="253">
        <v>2</v>
      </c>
      <c r="C754" s="253">
        <v>0</v>
      </c>
      <c r="D754" s="253">
        <v>0</v>
      </c>
      <c r="E754" s="253">
        <v>2</v>
      </c>
      <c r="F754" s="253">
        <v>0</v>
      </c>
      <c r="G754" s="253">
        <v>2</v>
      </c>
      <c r="H754" s="254">
        <v>0</v>
      </c>
      <c r="I754" s="254">
        <v>0</v>
      </c>
      <c r="J754" s="254">
        <v>0</v>
      </c>
      <c r="K754" s="255">
        <v>0.42283298097251587</v>
      </c>
      <c r="L754" s="254">
        <v>0</v>
      </c>
    </row>
    <row r="755" spans="1:12" ht="12.75">
      <c r="A755" s="252" t="s">
        <v>19</v>
      </c>
      <c r="B755" s="253">
        <v>368</v>
      </c>
      <c r="C755" s="253">
        <v>51</v>
      </c>
      <c r="D755" s="253">
        <v>1</v>
      </c>
      <c r="E755" s="253">
        <v>367</v>
      </c>
      <c r="F755" s="253">
        <v>0</v>
      </c>
      <c r="G755" s="253">
        <v>418</v>
      </c>
      <c r="H755" s="254">
        <v>520</v>
      </c>
      <c r="I755" s="254">
        <v>744.56</v>
      </c>
      <c r="J755" s="254">
        <v>1.2440191387559809</v>
      </c>
      <c r="K755" s="255">
        <v>88.372093023255815</v>
      </c>
      <c r="L755" s="254">
        <v>1.0993657505285415</v>
      </c>
    </row>
    <row r="756" spans="1:12" ht="12.75">
      <c r="A756" s="252" t="s">
        <v>117</v>
      </c>
      <c r="B756" s="252" t="s">
        <v>2</v>
      </c>
      <c r="C756" s="252" t="s">
        <v>3</v>
      </c>
      <c r="D756" s="252" t="s">
        <v>4</v>
      </c>
      <c r="E756" s="252" t="s">
        <v>5</v>
      </c>
      <c r="F756" s="252" t="s">
        <v>6</v>
      </c>
      <c r="G756" s="252" t="s">
        <v>7</v>
      </c>
      <c r="H756" s="252" t="s">
        <v>8</v>
      </c>
      <c r="I756" s="252" t="s">
        <v>9</v>
      </c>
      <c r="J756" s="252" t="s">
        <v>10</v>
      </c>
      <c r="K756" s="252" t="s">
        <v>11</v>
      </c>
      <c r="L756" s="252" t="s">
        <v>12</v>
      </c>
    </row>
    <row r="757" spans="1:12" ht="12.75">
      <c r="A757" s="252" t="s">
        <v>13</v>
      </c>
      <c r="B757" s="253">
        <v>137</v>
      </c>
      <c r="C757" s="253">
        <v>27</v>
      </c>
      <c r="D757" s="253">
        <v>0</v>
      </c>
      <c r="E757" s="253">
        <v>137</v>
      </c>
      <c r="F757" s="253">
        <v>0</v>
      </c>
      <c r="G757" s="253">
        <v>164</v>
      </c>
      <c r="H757" s="254">
        <v>940.89</v>
      </c>
      <c r="I757" s="254">
        <v>1051.92</v>
      </c>
      <c r="J757" s="254">
        <v>5.7371341463414636</v>
      </c>
      <c r="K757" s="255">
        <v>34.672304439746298</v>
      </c>
      <c r="L757" s="254">
        <v>1.9891966173361526</v>
      </c>
    </row>
    <row r="758" spans="1:12" ht="12.75">
      <c r="A758" s="252" t="s">
        <v>14</v>
      </c>
      <c r="B758" s="253">
        <v>0</v>
      </c>
      <c r="C758" s="253">
        <v>0</v>
      </c>
      <c r="D758" s="253">
        <v>0</v>
      </c>
      <c r="E758" s="253">
        <v>0</v>
      </c>
      <c r="F758" s="253">
        <v>0</v>
      </c>
      <c r="G758" s="253">
        <v>0</v>
      </c>
      <c r="H758" s="254">
        <v>0</v>
      </c>
      <c r="I758" s="254">
        <v>0</v>
      </c>
      <c r="J758" s="254">
        <v>0</v>
      </c>
      <c r="K758" s="255">
        <v>0</v>
      </c>
      <c r="L758" s="254">
        <v>0</v>
      </c>
    </row>
    <row r="759" spans="1:12" ht="12.75">
      <c r="A759" s="252" t="s">
        <v>15</v>
      </c>
      <c r="B759" s="253">
        <v>30</v>
      </c>
      <c r="C759" s="253">
        <v>1</v>
      </c>
      <c r="D759" s="253">
        <v>0</v>
      </c>
      <c r="E759" s="253">
        <v>30</v>
      </c>
      <c r="F759" s="253">
        <v>0</v>
      </c>
      <c r="G759" s="253">
        <v>31</v>
      </c>
      <c r="H759" s="254">
        <v>0</v>
      </c>
      <c r="I759" s="254">
        <v>0</v>
      </c>
      <c r="J759" s="254">
        <v>0</v>
      </c>
      <c r="K759" s="255">
        <v>6.5539112050739963</v>
      </c>
      <c r="L759" s="254">
        <v>0</v>
      </c>
    </row>
    <row r="760" spans="1:12" ht="12.75">
      <c r="A760" s="252" t="s">
        <v>16</v>
      </c>
      <c r="B760" s="253">
        <v>72</v>
      </c>
      <c r="C760" s="253">
        <v>11</v>
      </c>
      <c r="D760" s="253">
        <v>0</v>
      </c>
      <c r="E760" s="253">
        <v>72</v>
      </c>
      <c r="F760" s="253">
        <v>0</v>
      </c>
      <c r="G760" s="253">
        <v>83</v>
      </c>
      <c r="H760" s="254">
        <v>355</v>
      </c>
      <c r="I760" s="254">
        <v>509.09</v>
      </c>
      <c r="J760" s="254">
        <v>4.2771084337349397</v>
      </c>
      <c r="K760" s="255">
        <v>17.547568710359407</v>
      </c>
      <c r="L760" s="254">
        <v>0.75052854122621548</v>
      </c>
    </row>
    <row r="761" spans="1:12" ht="12.75">
      <c r="A761" s="252" t="s">
        <v>17</v>
      </c>
      <c r="B761" s="253">
        <v>11</v>
      </c>
      <c r="C761" s="253">
        <v>0</v>
      </c>
      <c r="D761" s="253">
        <v>1</v>
      </c>
      <c r="E761" s="253">
        <v>10</v>
      </c>
      <c r="F761" s="253">
        <v>0</v>
      </c>
      <c r="G761" s="253">
        <v>10</v>
      </c>
      <c r="H761" s="254">
        <v>0</v>
      </c>
      <c r="I761" s="254">
        <v>0</v>
      </c>
      <c r="J761" s="254">
        <v>0</v>
      </c>
      <c r="K761" s="255">
        <v>2.1141649048625792</v>
      </c>
      <c r="L761" s="254">
        <v>0</v>
      </c>
    </row>
    <row r="762" spans="1:12" ht="12.75">
      <c r="A762" s="252" t="s">
        <v>18</v>
      </c>
      <c r="B762" s="253">
        <v>0</v>
      </c>
      <c r="C762" s="253">
        <v>1</v>
      </c>
      <c r="D762" s="253">
        <v>0</v>
      </c>
      <c r="E762" s="253">
        <v>0</v>
      </c>
      <c r="F762" s="253">
        <v>0</v>
      </c>
      <c r="G762" s="253">
        <v>1</v>
      </c>
      <c r="H762" s="254">
        <v>0</v>
      </c>
      <c r="I762" s="254">
        <v>0</v>
      </c>
      <c r="J762" s="254">
        <v>0</v>
      </c>
      <c r="K762" s="255">
        <v>0.21141649048625794</v>
      </c>
      <c r="L762" s="254">
        <v>0</v>
      </c>
    </row>
    <row r="763" spans="1:12" ht="12.75">
      <c r="A763" s="252" t="s">
        <v>19</v>
      </c>
      <c r="B763" s="253">
        <v>250</v>
      </c>
      <c r="C763" s="253">
        <v>40</v>
      </c>
      <c r="D763" s="253">
        <v>1</v>
      </c>
      <c r="E763" s="253">
        <v>249</v>
      </c>
      <c r="F763" s="253">
        <v>0</v>
      </c>
      <c r="G763" s="253">
        <v>289</v>
      </c>
      <c r="H763" s="254">
        <v>1295.8900000000001</v>
      </c>
      <c r="I763" s="254">
        <v>1561.01</v>
      </c>
      <c r="J763" s="254">
        <v>4.4840484429065741</v>
      </c>
      <c r="K763" s="255">
        <v>61.099365750528548</v>
      </c>
      <c r="L763" s="254">
        <v>2.7397251585623685</v>
      </c>
    </row>
    <row r="764" spans="1:12" ht="12.75">
      <c r="A764" s="252" t="s">
        <v>118</v>
      </c>
      <c r="B764" s="252" t="s">
        <v>2</v>
      </c>
      <c r="C764" s="252" t="s">
        <v>3</v>
      </c>
      <c r="D764" s="252" t="s">
        <v>4</v>
      </c>
      <c r="E764" s="252" t="s">
        <v>5</v>
      </c>
      <c r="F764" s="252" t="s">
        <v>6</v>
      </c>
      <c r="G764" s="252" t="s">
        <v>7</v>
      </c>
      <c r="H764" s="252" t="s">
        <v>8</v>
      </c>
      <c r="I764" s="252" t="s">
        <v>9</v>
      </c>
      <c r="J764" s="252" t="s">
        <v>10</v>
      </c>
      <c r="K764" s="252" t="s">
        <v>11</v>
      </c>
      <c r="L764" s="252" t="s">
        <v>12</v>
      </c>
    </row>
    <row r="765" spans="1:12" ht="12.75">
      <c r="A765" s="252" t="s">
        <v>13</v>
      </c>
      <c r="B765" s="253">
        <v>24</v>
      </c>
      <c r="C765" s="253">
        <v>24</v>
      </c>
      <c r="D765" s="253">
        <v>0</v>
      </c>
      <c r="E765" s="253">
        <v>24</v>
      </c>
      <c r="F765" s="253">
        <v>0</v>
      </c>
      <c r="G765" s="253">
        <v>48</v>
      </c>
      <c r="H765" s="254">
        <v>0</v>
      </c>
      <c r="I765" s="254">
        <v>0</v>
      </c>
      <c r="J765" s="254">
        <v>0</v>
      </c>
      <c r="K765" s="255">
        <v>10.14799154334038</v>
      </c>
      <c r="L765" s="254">
        <v>0</v>
      </c>
    </row>
    <row r="766" spans="1:12" ht="12.75">
      <c r="A766" s="252" t="s">
        <v>14</v>
      </c>
      <c r="B766" s="253">
        <v>0</v>
      </c>
      <c r="C766" s="253">
        <v>1</v>
      </c>
      <c r="D766" s="253">
        <v>0</v>
      </c>
      <c r="E766" s="253">
        <v>0</v>
      </c>
      <c r="F766" s="253">
        <v>0</v>
      </c>
      <c r="G766" s="253">
        <v>1</v>
      </c>
      <c r="H766" s="254">
        <v>0</v>
      </c>
      <c r="I766" s="254">
        <v>0</v>
      </c>
      <c r="J766" s="254">
        <v>0</v>
      </c>
      <c r="K766" s="255">
        <v>0.21141649048625794</v>
      </c>
      <c r="L766" s="254">
        <v>0</v>
      </c>
    </row>
    <row r="767" spans="1:12" ht="12.75">
      <c r="A767" s="252" t="s">
        <v>15</v>
      </c>
      <c r="B767" s="253">
        <v>15</v>
      </c>
      <c r="C767" s="253">
        <v>14</v>
      </c>
      <c r="D767" s="253">
        <v>0</v>
      </c>
      <c r="E767" s="253">
        <v>15</v>
      </c>
      <c r="F767" s="253">
        <v>0</v>
      </c>
      <c r="G767" s="253">
        <v>29</v>
      </c>
      <c r="H767" s="254">
        <v>0</v>
      </c>
      <c r="I767" s="254">
        <v>71</v>
      </c>
      <c r="J767" s="254">
        <v>0</v>
      </c>
      <c r="K767" s="255">
        <v>6.1310782241014792</v>
      </c>
      <c r="L767" s="254">
        <v>0</v>
      </c>
    </row>
    <row r="768" spans="1:12" ht="12.75">
      <c r="A768" s="252" t="s">
        <v>16</v>
      </c>
      <c r="B768" s="253">
        <v>23</v>
      </c>
      <c r="C768" s="253">
        <v>26</v>
      </c>
      <c r="D768" s="253">
        <v>0</v>
      </c>
      <c r="E768" s="253">
        <v>23</v>
      </c>
      <c r="F768" s="253">
        <v>0</v>
      </c>
      <c r="G768" s="253">
        <v>49</v>
      </c>
      <c r="H768" s="254">
        <v>355</v>
      </c>
      <c r="I768" s="254">
        <v>111.07</v>
      </c>
      <c r="J768" s="254">
        <v>7.2448979591836737</v>
      </c>
      <c r="K768" s="255">
        <v>10.359408033826638</v>
      </c>
      <c r="L768" s="254">
        <v>0.75052854122621548</v>
      </c>
    </row>
    <row r="769" spans="1:12" ht="12.75">
      <c r="A769" s="252" t="s">
        <v>17</v>
      </c>
      <c r="B769" s="253">
        <v>10</v>
      </c>
      <c r="C769" s="253">
        <v>25</v>
      </c>
      <c r="D769" s="253">
        <v>0</v>
      </c>
      <c r="E769" s="253">
        <v>10</v>
      </c>
      <c r="F769" s="253">
        <v>0</v>
      </c>
      <c r="G769" s="253">
        <v>35</v>
      </c>
      <c r="H769" s="254">
        <v>0</v>
      </c>
      <c r="I769" s="254">
        <v>0</v>
      </c>
      <c r="J769" s="254">
        <v>0</v>
      </c>
      <c r="K769" s="255">
        <v>7.3995771670190287</v>
      </c>
      <c r="L769" s="254">
        <v>0</v>
      </c>
    </row>
    <row r="770" spans="1:12" ht="12.75">
      <c r="A770" s="252" t="s">
        <v>18</v>
      </c>
      <c r="B770" s="253">
        <v>1</v>
      </c>
      <c r="C770" s="253">
        <v>0</v>
      </c>
      <c r="D770" s="253">
        <v>0</v>
      </c>
      <c r="E770" s="253">
        <v>1</v>
      </c>
      <c r="F770" s="253">
        <v>0</v>
      </c>
      <c r="G770" s="253">
        <v>1</v>
      </c>
      <c r="H770" s="254">
        <v>0</v>
      </c>
      <c r="I770" s="254">
        <v>0</v>
      </c>
      <c r="J770" s="254">
        <v>0</v>
      </c>
      <c r="K770" s="255">
        <v>0.21141649048625794</v>
      </c>
      <c r="L770" s="254">
        <v>0</v>
      </c>
    </row>
    <row r="771" spans="1:12" ht="12.75">
      <c r="A771" s="252" t="s">
        <v>19</v>
      </c>
      <c r="B771" s="253">
        <v>73</v>
      </c>
      <c r="C771" s="253">
        <v>90</v>
      </c>
      <c r="D771" s="253">
        <v>0</v>
      </c>
      <c r="E771" s="253">
        <v>73</v>
      </c>
      <c r="F771" s="253">
        <v>0</v>
      </c>
      <c r="G771" s="253">
        <v>163</v>
      </c>
      <c r="H771" s="254">
        <v>355</v>
      </c>
      <c r="I771" s="254">
        <v>182.07</v>
      </c>
      <c r="J771" s="254">
        <v>2.1779141104294477</v>
      </c>
      <c r="K771" s="255">
        <v>34.460887949260041</v>
      </c>
      <c r="L771" s="254">
        <v>0.75052854122621571</v>
      </c>
    </row>
    <row r="772" spans="1:12" ht="12.75">
      <c r="A772" s="252" t="s">
        <v>119</v>
      </c>
      <c r="B772" s="252" t="s">
        <v>2</v>
      </c>
      <c r="C772" s="252" t="s">
        <v>3</v>
      </c>
      <c r="D772" s="252" t="s">
        <v>4</v>
      </c>
      <c r="E772" s="252" t="s">
        <v>5</v>
      </c>
      <c r="F772" s="252" t="s">
        <v>6</v>
      </c>
      <c r="G772" s="252" t="s">
        <v>7</v>
      </c>
      <c r="H772" s="252" t="s">
        <v>8</v>
      </c>
      <c r="I772" s="252" t="s">
        <v>9</v>
      </c>
      <c r="J772" s="252" t="s">
        <v>10</v>
      </c>
      <c r="K772" s="252" t="s">
        <v>11</v>
      </c>
      <c r="L772" s="252" t="s">
        <v>12</v>
      </c>
    </row>
    <row r="773" spans="1:12" ht="12.75">
      <c r="A773" s="252" t="s">
        <v>13</v>
      </c>
      <c r="B773" s="253">
        <v>22</v>
      </c>
      <c r="C773" s="253">
        <v>20</v>
      </c>
      <c r="D773" s="253">
        <v>0</v>
      </c>
      <c r="E773" s="253">
        <v>22</v>
      </c>
      <c r="F773" s="253">
        <v>0</v>
      </c>
      <c r="G773" s="253">
        <v>42</v>
      </c>
      <c r="H773" s="254">
        <v>0</v>
      </c>
      <c r="I773" s="254">
        <v>0</v>
      </c>
      <c r="J773" s="254">
        <v>0</v>
      </c>
      <c r="K773" s="255">
        <v>8.8794926004228323</v>
      </c>
      <c r="L773" s="254">
        <v>0</v>
      </c>
    </row>
    <row r="774" spans="1:12" ht="12.75">
      <c r="A774" s="252" t="s">
        <v>14</v>
      </c>
      <c r="B774" s="253">
        <v>1</v>
      </c>
      <c r="C774" s="253">
        <v>0</v>
      </c>
      <c r="D774" s="253">
        <v>0</v>
      </c>
      <c r="E774" s="253">
        <v>1</v>
      </c>
      <c r="F774" s="253">
        <v>0</v>
      </c>
      <c r="G774" s="253">
        <v>1</v>
      </c>
      <c r="H774" s="254">
        <v>0</v>
      </c>
      <c r="I774" s="254">
        <v>0</v>
      </c>
      <c r="J774" s="254">
        <v>0</v>
      </c>
      <c r="K774" s="255">
        <v>0.21141649048625794</v>
      </c>
      <c r="L774" s="254">
        <v>0</v>
      </c>
    </row>
    <row r="775" spans="1:12" ht="12.75">
      <c r="A775" s="252" t="s">
        <v>15</v>
      </c>
      <c r="B775" s="253">
        <v>23</v>
      </c>
      <c r="C775" s="253">
        <v>9</v>
      </c>
      <c r="D775" s="253">
        <v>0</v>
      </c>
      <c r="E775" s="253">
        <v>23</v>
      </c>
      <c r="F775" s="253">
        <v>0</v>
      </c>
      <c r="G775" s="253">
        <v>32</v>
      </c>
      <c r="H775" s="254">
        <v>0</v>
      </c>
      <c r="I775" s="254">
        <v>130.82</v>
      </c>
      <c r="J775" s="254">
        <v>0</v>
      </c>
      <c r="K775" s="255">
        <v>6.7653276955602539</v>
      </c>
      <c r="L775" s="254">
        <v>0</v>
      </c>
    </row>
    <row r="776" spans="1:12" ht="12.75">
      <c r="A776" s="252" t="s">
        <v>16</v>
      </c>
      <c r="B776" s="253">
        <v>36</v>
      </c>
      <c r="C776" s="253">
        <v>12</v>
      </c>
      <c r="D776" s="253">
        <v>0</v>
      </c>
      <c r="E776" s="253">
        <v>36</v>
      </c>
      <c r="F776" s="253">
        <v>0</v>
      </c>
      <c r="G776" s="253">
        <v>48</v>
      </c>
      <c r="H776" s="254">
        <v>355</v>
      </c>
      <c r="I776" s="254">
        <v>431.14</v>
      </c>
      <c r="J776" s="254">
        <v>7.3958333333333339</v>
      </c>
      <c r="K776" s="255">
        <v>10.14799154334038</v>
      </c>
      <c r="L776" s="254">
        <v>0.75052854122621571</v>
      </c>
    </row>
    <row r="777" spans="1:12" ht="12.75">
      <c r="A777" s="252" t="s">
        <v>17</v>
      </c>
      <c r="B777" s="253">
        <v>34</v>
      </c>
      <c r="C777" s="253">
        <v>14</v>
      </c>
      <c r="D777" s="253">
        <v>11</v>
      </c>
      <c r="E777" s="253">
        <v>23</v>
      </c>
      <c r="F777" s="253">
        <v>0</v>
      </c>
      <c r="G777" s="253">
        <v>37</v>
      </c>
      <c r="H777" s="254">
        <v>0</v>
      </c>
      <c r="I777" s="254">
        <v>0</v>
      </c>
      <c r="J777" s="254">
        <v>0</v>
      </c>
      <c r="K777" s="255">
        <v>7.822410147991544</v>
      </c>
      <c r="L777" s="254">
        <v>0</v>
      </c>
    </row>
    <row r="778" spans="1:12" ht="12.75">
      <c r="A778" s="252" t="s">
        <v>18</v>
      </c>
      <c r="B778" s="253">
        <v>1</v>
      </c>
      <c r="C778" s="253">
        <v>0</v>
      </c>
      <c r="D778" s="253">
        <v>0</v>
      </c>
      <c r="E778" s="253">
        <v>1</v>
      </c>
      <c r="F778" s="253">
        <v>0</v>
      </c>
      <c r="G778" s="253">
        <v>1</v>
      </c>
      <c r="H778" s="254">
        <v>0</v>
      </c>
      <c r="I778" s="254">
        <v>0</v>
      </c>
      <c r="J778" s="254">
        <v>0</v>
      </c>
      <c r="K778" s="255">
        <v>0.21141649048625794</v>
      </c>
      <c r="L778" s="254">
        <v>0</v>
      </c>
    </row>
    <row r="779" spans="1:12" ht="12.75">
      <c r="A779" s="252" t="s">
        <v>19</v>
      </c>
      <c r="B779" s="253">
        <v>117</v>
      </c>
      <c r="C779" s="253">
        <v>55</v>
      </c>
      <c r="D779" s="253">
        <v>11</v>
      </c>
      <c r="E779" s="253">
        <v>106</v>
      </c>
      <c r="F779" s="253">
        <v>0</v>
      </c>
      <c r="G779" s="253">
        <v>161</v>
      </c>
      <c r="H779" s="254">
        <v>355</v>
      </c>
      <c r="I779" s="254">
        <v>561.96</v>
      </c>
      <c r="J779" s="254">
        <v>2.2049689440993787</v>
      </c>
      <c r="K779" s="255">
        <v>34.038054968287526</v>
      </c>
      <c r="L779" s="254">
        <v>0.75052854122621571</v>
      </c>
    </row>
    <row r="780" spans="1:12" ht="12.75">
      <c r="A780" s="252" t="s">
        <v>120</v>
      </c>
      <c r="B780" s="252" t="s">
        <v>2</v>
      </c>
      <c r="C780" s="252" t="s">
        <v>3</v>
      </c>
      <c r="D780" s="252" t="s">
        <v>4</v>
      </c>
      <c r="E780" s="252" t="s">
        <v>5</v>
      </c>
      <c r="F780" s="252" t="s">
        <v>6</v>
      </c>
      <c r="G780" s="252" t="s">
        <v>7</v>
      </c>
      <c r="H780" s="252" t="s">
        <v>8</v>
      </c>
      <c r="I780" s="252" t="s">
        <v>9</v>
      </c>
      <c r="J780" s="252" t="s">
        <v>10</v>
      </c>
      <c r="K780" s="252" t="s">
        <v>11</v>
      </c>
      <c r="L780" s="252" t="s">
        <v>12</v>
      </c>
    </row>
    <row r="781" spans="1:12" ht="12.75">
      <c r="A781" s="252" t="s">
        <v>13</v>
      </c>
      <c r="B781" s="253">
        <v>28</v>
      </c>
      <c r="C781" s="253">
        <v>17</v>
      </c>
      <c r="D781" s="253">
        <v>0</v>
      </c>
      <c r="E781" s="253">
        <v>28</v>
      </c>
      <c r="F781" s="253">
        <v>0</v>
      </c>
      <c r="G781" s="253">
        <v>45</v>
      </c>
      <c r="H781" s="254">
        <v>0</v>
      </c>
      <c r="I781" s="254">
        <v>0</v>
      </c>
      <c r="J781" s="254">
        <v>0</v>
      </c>
      <c r="K781" s="255">
        <v>9.513742071881607</v>
      </c>
      <c r="L781" s="254">
        <v>0</v>
      </c>
    </row>
    <row r="782" spans="1:12" ht="12.75">
      <c r="A782" s="252" t="s">
        <v>14</v>
      </c>
      <c r="B782" s="253">
        <v>1</v>
      </c>
      <c r="C782" s="253">
        <v>0</v>
      </c>
      <c r="D782" s="253">
        <v>0</v>
      </c>
      <c r="E782" s="253">
        <v>1</v>
      </c>
      <c r="F782" s="253">
        <v>0</v>
      </c>
      <c r="G782" s="253">
        <v>1</v>
      </c>
      <c r="H782" s="254">
        <v>0</v>
      </c>
      <c r="I782" s="254">
        <v>0</v>
      </c>
      <c r="J782" s="254">
        <v>0</v>
      </c>
      <c r="K782" s="255">
        <v>0.21141649048625794</v>
      </c>
      <c r="L782" s="254">
        <v>0</v>
      </c>
    </row>
    <row r="783" spans="1:12" ht="12.75">
      <c r="A783" s="252" t="s">
        <v>15</v>
      </c>
      <c r="B783" s="253">
        <v>27</v>
      </c>
      <c r="C783" s="253">
        <v>3</v>
      </c>
      <c r="D783" s="253">
        <v>0</v>
      </c>
      <c r="E783" s="253">
        <v>27</v>
      </c>
      <c r="F783" s="253">
        <v>0</v>
      </c>
      <c r="G783" s="253">
        <v>30</v>
      </c>
      <c r="H783" s="254">
        <v>0</v>
      </c>
      <c r="I783" s="254">
        <v>41.06</v>
      </c>
      <c r="J783" s="254">
        <v>0</v>
      </c>
      <c r="K783" s="255">
        <v>6.3424947145877377</v>
      </c>
      <c r="L783" s="254">
        <v>0</v>
      </c>
    </row>
    <row r="784" spans="1:12" ht="12.75">
      <c r="A784" s="252" t="s">
        <v>16</v>
      </c>
      <c r="B784" s="253">
        <v>45</v>
      </c>
      <c r="C784" s="253">
        <v>15</v>
      </c>
      <c r="D784" s="253">
        <v>0</v>
      </c>
      <c r="E784" s="253">
        <v>45</v>
      </c>
      <c r="F784" s="253">
        <v>0</v>
      </c>
      <c r="G784" s="253">
        <v>60</v>
      </c>
      <c r="H784" s="254">
        <v>720</v>
      </c>
      <c r="I784" s="254">
        <v>1065.6600000000001</v>
      </c>
      <c r="J784" s="254">
        <v>12</v>
      </c>
      <c r="K784" s="255">
        <v>12.684989429175475</v>
      </c>
      <c r="L784" s="254">
        <v>1.5221987315010572</v>
      </c>
    </row>
    <row r="785" spans="1:12" ht="12.75">
      <c r="A785" s="252" t="s">
        <v>17</v>
      </c>
      <c r="B785" s="253">
        <v>36</v>
      </c>
      <c r="C785" s="253">
        <v>15</v>
      </c>
      <c r="D785" s="253">
        <v>14</v>
      </c>
      <c r="E785" s="253">
        <v>22</v>
      </c>
      <c r="F785" s="253">
        <v>0</v>
      </c>
      <c r="G785" s="253">
        <v>37</v>
      </c>
      <c r="H785" s="254">
        <v>0</v>
      </c>
      <c r="I785" s="254">
        <v>0</v>
      </c>
      <c r="J785" s="254">
        <v>0</v>
      </c>
      <c r="K785" s="255">
        <v>7.822410147991544</v>
      </c>
      <c r="L785" s="254">
        <v>0</v>
      </c>
    </row>
    <row r="786" spans="1:12" ht="12.75">
      <c r="A786" s="252" t="s">
        <v>18</v>
      </c>
      <c r="B786" s="253">
        <v>1</v>
      </c>
      <c r="C786" s="253">
        <v>0</v>
      </c>
      <c r="D786" s="253">
        <v>0</v>
      </c>
      <c r="E786" s="253">
        <v>1</v>
      </c>
      <c r="F786" s="253">
        <v>0</v>
      </c>
      <c r="G786" s="253">
        <v>1</v>
      </c>
      <c r="H786" s="254">
        <v>0</v>
      </c>
      <c r="I786" s="254">
        <v>0</v>
      </c>
      <c r="J786" s="254">
        <v>0</v>
      </c>
      <c r="K786" s="255">
        <v>0.21141649048625794</v>
      </c>
      <c r="L786" s="254">
        <v>0</v>
      </c>
    </row>
    <row r="787" spans="1:12" ht="12.75">
      <c r="A787" s="252" t="s">
        <v>19</v>
      </c>
      <c r="B787" s="253">
        <v>138</v>
      </c>
      <c r="C787" s="253">
        <v>50</v>
      </c>
      <c r="D787" s="253">
        <v>14</v>
      </c>
      <c r="E787" s="253">
        <v>124</v>
      </c>
      <c r="F787" s="253">
        <v>0</v>
      </c>
      <c r="G787" s="253">
        <v>174</v>
      </c>
      <c r="H787" s="254">
        <v>720</v>
      </c>
      <c r="I787" s="254">
        <v>1106.72</v>
      </c>
      <c r="J787" s="254">
        <v>4.1379310344827589</v>
      </c>
      <c r="K787" s="255">
        <v>36.786469344608882</v>
      </c>
      <c r="L787" s="254">
        <v>1.5221987315010574</v>
      </c>
    </row>
    <row r="788" spans="1:12" ht="12.75">
      <c r="A788" s="252" t="s">
        <v>121</v>
      </c>
      <c r="B788" s="252" t="s">
        <v>2</v>
      </c>
      <c r="C788" s="252" t="s">
        <v>3</v>
      </c>
      <c r="D788" s="252" t="s">
        <v>4</v>
      </c>
      <c r="E788" s="252" t="s">
        <v>5</v>
      </c>
      <c r="F788" s="252" t="s">
        <v>6</v>
      </c>
      <c r="G788" s="252" t="s">
        <v>7</v>
      </c>
      <c r="H788" s="252" t="s">
        <v>8</v>
      </c>
      <c r="I788" s="252" t="s">
        <v>9</v>
      </c>
      <c r="J788" s="252" t="s">
        <v>10</v>
      </c>
      <c r="K788" s="252" t="s">
        <v>11</v>
      </c>
      <c r="L788" s="252" t="s">
        <v>12</v>
      </c>
    </row>
    <row r="789" spans="1:12" ht="12.75">
      <c r="A789" s="252" t="s">
        <v>13</v>
      </c>
      <c r="B789" s="253">
        <v>30</v>
      </c>
      <c r="C789" s="253">
        <v>32</v>
      </c>
      <c r="D789" s="253">
        <v>0</v>
      </c>
      <c r="E789" s="253">
        <v>30</v>
      </c>
      <c r="F789" s="253">
        <v>0</v>
      </c>
      <c r="G789" s="253">
        <v>62</v>
      </c>
      <c r="H789" s="254">
        <v>933</v>
      </c>
      <c r="I789" s="254">
        <v>1161.42</v>
      </c>
      <c r="J789" s="254">
        <v>15.048387096774192</v>
      </c>
      <c r="K789" s="255">
        <v>13.107822410147993</v>
      </c>
      <c r="L789" s="254">
        <v>1.9725158562367862</v>
      </c>
    </row>
    <row r="790" spans="1:12" ht="12.75">
      <c r="A790" s="252" t="s">
        <v>14</v>
      </c>
      <c r="B790" s="253">
        <v>1</v>
      </c>
      <c r="C790" s="253">
        <v>9</v>
      </c>
      <c r="D790" s="253">
        <v>0</v>
      </c>
      <c r="E790" s="253">
        <v>1</v>
      </c>
      <c r="F790" s="253">
        <v>0</v>
      </c>
      <c r="G790" s="253">
        <v>10</v>
      </c>
      <c r="H790" s="254">
        <v>0</v>
      </c>
      <c r="I790" s="254">
        <v>0</v>
      </c>
      <c r="J790" s="254">
        <v>0</v>
      </c>
      <c r="K790" s="255">
        <v>2.1141649048625792</v>
      </c>
      <c r="L790" s="254">
        <v>0</v>
      </c>
    </row>
    <row r="791" spans="1:12" ht="12.75">
      <c r="A791" s="252" t="s">
        <v>15</v>
      </c>
      <c r="B791" s="253">
        <v>23</v>
      </c>
      <c r="C791" s="253">
        <v>11</v>
      </c>
      <c r="D791" s="253">
        <v>0</v>
      </c>
      <c r="E791" s="253">
        <v>23</v>
      </c>
      <c r="F791" s="253">
        <v>0</v>
      </c>
      <c r="G791" s="253">
        <v>34</v>
      </c>
      <c r="H791" s="254">
        <v>0</v>
      </c>
      <c r="I791" s="254">
        <v>-51</v>
      </c>
      <c r="J791" s="254">
        <v>0</v>
      </c>
      <c r="K791" s="255">
        <v>7.1881606765327692</v>
      </c>
      <c r="L791" s="254">
        <v>0</v>
      </c>
    </row>
    <row r="792" spans="1:12" ht="12.75">
      <c r="A792" s="252" t="s">
        <v>16</v>
      </c>
      <c r="B792" s="253">
        <v>40</v>
      </c>
      <c r="C792" s="253">
        <v>40</v>
      </c>
      <c r="D792" s="253">
        <v>0</v>
      </c>
      <c r="E792" s="253">
        <v>40</v>
      </c>
      <c r="F792" s="253">
        <v>0</v>
      </c>
      <c r="G792" s="253">
        <v>80</v>
      </c>
      <c r="H792" s="254">
        <v>720</v>
      </c>
      <c r="I792" s="254">
        <v>1184.49</v>
      </c>
      <c r="J792" s="254">
        <v>9</v>
      </c>
      <c r="K792" s="255">
        <v>16.913319238900634</v>
      </c>
      <c r="L792" s="254">
        <v>1.5221987315010574</v>
      </c>
    </row>
    <row r="793" spans="1:12" ht="12.75">
      <c r="A793" s="252" t="s">
        <v>17</v>
      </c>
      <c r="B793" s="253">
        <v>37</v>
      </c>
      <c r="C793" s="253">
        <v>15</v>
      </c>
      <c r="D793" s="253">
        <v>15</v>
      </c>
      <c r="E793" s="253">
        <v>22</v>
      </c>
      <c r="F793" s="253">
        <v>0</v>
      </c>
      <c r="G793" s="253">
        <v>37</v>
      </c>
      <c r="H793" s="254">
        <v>0</v>
      </c>
      <c r="I793" s="254">
        <v>0</v>
      </c>
      <c r="J793" s="254">
        <v>0</v>
      </c>
      <c r="K793" s="255">
        <v>7.822410147991544</v>
      </c>
      <c r="L793" s="254">
        <v>0</v>
      </c>
    </row>
    <row r="794" spans="1:12" ht="12.75">
      <c r="A794" s="252" t="s">
        <v>18</v>
      </c>
      <c r="B794" s="253">
        <v>1</v>
      </c>
      <c r="C794" s="253">
        <v>2</v>
      </c>
      <c r="D794" s="253">
        <v>0</v>
      </c>
      <c r="E794" s="253">
        <v>1</v>
      </c>
      <c r="F794" s="253">
        <v>0</v>
      </c>
      <c r="G794" s="253">
        <v>3</v>
      </c>
      <c r="H794" s="254">
        <v>0</v>
      </c>
      <c r="I794" s="254">
        <v>0</v>
      </c>
      <c r="J794" s="254">
        <v>0</v>
      </c>
      <c r="K794" s="255">
        <v>0.63424947145877375</v>
      </c>
      <c r="L794" s="254">
        <v>0</v>
      </c>
    </row>
    <row r="795" spans="1:12" ht="12.75">
      <c r="A795" s="252" t="s">
        <v>19</v>
      </c>
      <c r="B795" s="253">
        <v>132</v>
      </c>
      <c r="C795" s="253">
        <v>109</v>
      </c>
      <c r="D795" s="253">
        <v>15</v>
      </c>
      <c r="E795" s="253">
        <v>117</v>
      </c>
      <c r="F795" s="253">
        <v>0</v>
      </c>
      <c r="G795" s="253">
        <v>226</v>
      </c>
      <c r="H795" s="254">
        <v>1653</v>
      </c>
      <c r="I795" s="254">
        <v>2294.91</v>
      </c>
      <c r="J795" s="254">
        <v>7.3141592920353977</v>
      </c>
      <c r="K795" s="255">
        <v>47.780126849894295</v>
      </c>
      <c r="L795" s="254">
        <v>3.4947145877378438</v>
      </c>
    </row>
    <row r="796" spans="1:12" ht="12.75">
      <c r="A796" s="252" t="s">
        <v>122</v>
      </c>
      <c r="B796" s="252" t="s">
        <v>2</v>
      </c>
      <c r="C796" s="252" t="s">
        <v>3</v>
      </c>
      <c r="D796" s="252" t="s">
        <v>4</v>
      </c>
      <c r="E796" s="252" t="s">
        <v>5</v>
      </c>
      <c r="F796" s="252" t="s">
        <v>6</v>
      </c>
      <c r="G796" s="252" t="s">
        <v>7</v>
      </c>
      <c r="H796" s="252" t="s">
        <v>8</v>
      </c>
      <c r="I796" s="252" t="s">
        <v>9</v>
      </c>
      <c r="J796" s="252" t="s">
        <v>10</v>
      </c>
      <c r="K796" s="252" t="s">
        <v>11</v>
      </c>
      <c r="L796" s="252" t="s">
        <v>12</v>
      </c>
    </row>
    <row r="797" spans="1:12" ht="12.75">
      <c r="A797" s="252" t="s">
        <v>13</v>
      </c>
      <c r="B797" s="253">
        <v>43</v>
      </c>
      <c r="C797" s="253">
        <v>46</v>
      </c>
      <c r="D797" s="253">
        <v>0</v>
      </c>
      <c r="E797" s="253">
        <v>43</v>
      </c>
      <c r="F797" s="253">
        <v>0</v>
      </c>
      <c r="G797" s="253">
        <v>89</v>
      </c>
      <c r="H797" s="254">
        <v>1618</v>
      </c>
      <c r="I797" s="254">
        <v>1827.1</v>
      </c>
      <c r="J797" s="254">
        <v>18.179775280898877</v>
      </c>
      <c r="K797" s="255">
        <v>18.816067653276956</v>
      </c>
      <c r="L797" s="254">
        <v>3.4207188160676534</v>
      </c>
    </row>
    <row r="798" spans="1:12" ht="12.75">
      <c r="A798" s="252" t="s">
        <v>14</v>
      </c>
      <c r="B798" s="253">
        <v>9</v>
      </c>
      <c r="C798" s="253">
        <v>43</v>
      </c>
      <c r="D798" s="253">
        <v>0</v>
      </c>
      <c r="E798" s="253">
        <v>9</v>
      </c>
      <c r="F798" s="253">
        <v>0</v>
      </c>
      <c r="G798" s="253">
        <v>52</v>
      </c>
      <c r="H798" s="254">
        <v>0</v>
      </c>
      <c r="I798" s="254">
        <v>0</v>
      </c>
      <c r="J798" s="254">
        <v>0</v>
      </c>
      <c r="K798" s="255">
        <v>10.993657505285412</v>
      </c>
      <c r="L798" s="254">
        <v>0</v>
      </c>
    </row>
    <row r="799" spans="1:12" ht="12.75">
      <c r="A799" s="252" t="s">
        <v>15</v>
      </c>
      <c r="B799" s="253">
        <v>25</v>
      </c>
      <c r="C799" s="253">
        <v>9</v>
      </c>
      <c r="D799" s="253">
        <v>0</v>
      </c>
      <c r="E799" s="253">
        <v>25</v>
      </c>
      <c r="F799" s="253">
        <v>0</v>
      </c>
      <c r="G799" s="253">
        <v>34</v>
      </c>
      <c r="H799" s="254">
        <v>0</v>
      </c>
      <c r="I799" s="254">
        <v>-75</v>
      </c>
      <c r="J799" s="254">
        <v>0</v>
      </c>
      <c r="K799" s="255">
        <v>7.1881606765327692</v>
      </c>
      <c r="L799" s="254">
        <v>0</v>
      </c>
    </row>
    <row r="800" spans="1:12" ht="12.75">
      <c r="A800" s="252" t="s">
        <v>16</v>
      </c>
      <c r="B800" s="253">
        <v>58</v>
      </c>
      <c r="C800" s="253">
        <v>60</v>
      </c>
      <c r="D800" s="253">
        <v>0</v>
      </c>
      <c r="E800" s="253">
        <v>58</v>
      </c>
      <c r="F800" s="253">
        <v>0</v>
      </c>
      <c r="G800" s="253">
        <v>118</v>
      </c>
      <c r="H800" s="254">
        <v>845</v>
      </c>
      <c r="I800" s="254">
        <v>1005.76</v>
      </c>
      <c r="J800" s="254">
        <v>7.1610169491525424</v>
      </c>
      <c r="K800" s="255">
        <v>24.947145877378439</v>
      </c>
      <c r="L800" s="254">
        <v>1.7864693446088802</v>
      </c>
    </row>
    <row r="801" spans="1:12" ht="12.75">
      <c r="A801" s="252" t="s">
        <v>17</v>
      </c>
      <c r="B801" s="253">
        <v>37</v>
      </c>
      <c r="C801" s="253">
        <v>2</v>
      </c>
      <c r="D801" s="253">
        <v>18</v>
      </c>
      <c r="E801" s="253">
        <v>19</v>
      </c>
      <c r="F801" s="253">
        <v>0</v>
      </c>
      <c r="G801" s="253">
        <v>21</v>
      </c>
      <c r="H801" s="254">
        <v>0</v>
      </c>
      <c r="I801" s="254">
        <v>0</v>
      </c>
      <c r="J801" s="254">
        <v>0</v>
      </c>
      <c r="K801" s="255">
        <v>4.6255506607929515</v>
      </c>
      <c r="L801" s="254">
        <v>0</v>
      </c>
    </row>
    <row r="802" spans="1:12" ht="12.75">
      <c r="A802" s="252" t="s">
        <v>18</v>
      </c>
      <c r="B802" s="253">
        <v>3</v>
      </c>
      <c r="C802" s="253">
        <v>0</v>
      </c>
      <c r="D802" s="253">
        <v>0</v>
      </c>
      <c r="E802" s="253">
        <v>3</v>
      </c>
      <c r="F802" s="253">
        <v>0</v>
      </c>
      <c r="G802" s="253">
        <v>3</v>
      </c>
      <c r="H802" s="254">
        <v>0</v>
      </c>
      <c r="I802" s="254">
        <v>0</v>
      </c>
      <c r="J802" s="254">
        <v>0</v>
      </c>
      <c r="K802" s="255">
        <v>0.63424947145877375</v>
      </c>
      <c r="L802" s="254">
        <v>0</v>
      </c>
    </row>
    <row r="803" spans="1:12" ht="12.75">
      <c r="A803" s="252" t="s">
        <v>19</v>
      </c>
      <c r="B803" s="253">
        <v>175</v>
      </c>
      <c r="C803" s="253">
        <v>160</v>
      </c>
      <c r="D803" s="253">
        <v>18</v>
      </c>
      <c r="E803" s="253">
        <v>157</v>
      </c>
      <c r="F803" s="253">
        <v>0</v>
      </c>
      <c r="G803" s="253">
        <v>317</v>
      </c>
      <c r="H803" s="254">
        <v>2463</v>
      </c>
      <c r="I803" s="254">
        <v>2757.86</v>
      </c>
      <c r="J803" s="254">
        <v>7.7697160883280754</v>
      </c>
      <c r="K803" s="255">
        <v>67.019027484143763</v>
      </c>
      <c r="L803" s="254">
        <v>5.2071881606765329</v>
      </c>
    </row>
    <row r="804" spans="1:12" ht="12.75">
      <c r="A804" s="252" t="s">
        <v>123</v>
      </c>
      <c r="B804" s="252" t="s">
        <v>2</v>
      </c>
      <c r="C804" s="252" t="s">
        <v>3</v>
      </c>
      <c r="D804" s="252" t="s">
        <v>4</v>
      </c>
      <c r="E804" s="252" t="s">
        <v>5</v>
      </c>
      <c r="F804" s="252" t="s">
        <v>6</v>
      </c>
      <c r="G804" s="252" t="s">
        <v>7</v>
      </c>
      <c r="H804" s="252" t="s">
        <v>8</v>
      </c>
      <c r="I804" s="252" t="s">
        <v>9</v>
      </c>
      <c r="J804" s="252" t="s">
        <v>10</v>
      </c>
      <c r="K804" s="252" t="s">
        <v>11</v>
      </c>
      <c r="L804" s="252" t="s">
        <v>12</v>
      </c>
    </row>
    <row r="805" spans="1:12" ht="12.75">
      <c r="A805" s="252" t="s">
        <v>13</v>
      </c>
      <c r="B805" s="253">
        <v>77</v>
      </c>
      <c r="C805" s="253">
        <v>8</v>
      </c>
      <c r="D805" s="253">
        <v>0</v>
      </c>
      <c r="E805" s="253">
        <v>77</v>
      </c>
      <c r="F805" s="253">
        <v>0</v>
      </c>
      <c r="G805" s="253">
        <v>85</v>
      </c>
      <c r="H805" s="254">
        <v>1213</v>
      </c>
      <c r="I805" s="254">
        <v>1468.26</v>
      </c>
      <c r="J805" s="254">
        <v>14.270588235294117</v>
      </c>
      <c r="K805" s="255">
        <v>17.970401691331922</v>
      </c>
      <c r="L805" s="254">
        <v>2.5644820295983082</v>
      </c>
    </row>
    <row r="806" spans="1:12" ht="12.75">
      <c r="A806" s="252" t="s">
        <v>14</v>
      </c>
      <c r="B806" s="253">
        <v>52</v>
      </c>
      <c r="C806" s="253">
        <v>0</v>
      </c>
      <c r="D806" s="253">
        <v>0</v>
      </c>
      <c r="E806" s="253">
        <v>52</v>
      </c>
      <c r="F806" s="253">
        <v>0</v>
      </c>
      <c r="G806" s="253">
        <v>52</v>
      </c>
      <c r="H806" s="254">
        <v>0</v>
      </c>
      <c r="I806" s="254">
        <v>0</v>
      </c>
      <c r="J806" s="254">
        <v>0</v>
      </c>
      <c r="K806" s="255">
        <v>10.993657505285412</v>
      </c>
      <c r="L806" s="254">
        <v>0</v>
      </c>
    </row>
    <row r="807" spans="1:12" ht="12.75">
      <c r="A807" s="252" t="s">
        <v>15</v>
      </c>
      <c r="B807" s="253">
        <v>28</v>
      </c>
      <c r="C807" s="253">
        <v>5</v>
      </c>
      <c r="D807" s="253">
        <v>0</v>
      </c>
      <c r="E807" s="253">
        <v>28</v>
      </c>
      <c r="F807" s="253">
        <v>0</v>
      </c>
      <c r="G807" s="253">
        <v>33</v>
      </c>
      <c r="H807" s="254">
        <v>0</v>
      </c>
      <c r="I807" s="254">
        <v>0</v>
      </c>
      <c r="J807" s="254">
        <v>0</v>
      </c>
      <c r="K807" s="255">
        <v>6.9767441860465116</v>
      </c>
      <c r="L807" s="254">
        <v>0</v>
      </c>
    </row>
    <row r="808" spans="1:12" ht="12.75">
      <c r="A808" s="252" t="s">
        <v>16</v>
      </c>
      <c r="B808" s="253">
        <v>103</v>
      </c>
      <c r="C808" s="253">
        <v>17</v>
      </c>
      <c r="D808" s="253">
        <v>0</v>
      </c>
      <c r="E808" s="253">
        <v>103</v>
      </c>
      <c r="F808" s="253">
        <v>0</v>
      </c>
      <c r="G808" s="253">
        <v>120</v>
      </c>
      <c r="H808" s="254">
        <v>435</v>
      </c>
      <c r="I808" s="254">
        <v>722.43</v>
      </c>
      <c r="J808" s="254">
        <v>3.625</v>
      </c>
      <c r="K808" s="255">
        <v>25.369978858350951</v>
      </c>
      <c r="L808" s="254">
        <v>0.91966173361522197</v>
      </c>
    </row>
    <row r="809" spans="1:12" ht="12.75">
      <c r="A809" s="252" t="s">
        <v>17</v>
      </c>
      <c r="B809" s="253">
        <v>21</v>
      </c>
      <c r="C809" s="253">
        <v>5</v>
      </c>
      <c r="D809" s="253">
        <v>5</v>
      </c>
      <c r="E809" s="253">
        <v>16</v>
      </c>
      <c r="F809" s="253">
        <v>0</v>
      </c>
      <c r="G809" s="253">
        <v>21</v>
      </c>
      <c r="H809" s="254">
        <v>0</v>
      </c>
      <c r="I809" s="254">
        <v>0</v>
      </c>
      <c r="J809" s="254">
        <v>0</v>
      </c>
      <c r="K809" s="255">
        <v>4.4397463002114161</v>
      </c>
      <c r="L809" s="254">
        <v>0</v>
      </c>
    </row>
    <row r="810" spans="1:12" ht="12.75">
      <c r="A810" s="252" t="s">
        <v>18</v>
      </c>
      <c r="B810" s="253">
        <v>2</v>
      </c>
      <c r="C810" s="253">
        <v>0</v>
      </c>
      <c r="D810" s="253">
        <v>0</v>
      </c>
      <c r="E810" s="253">
        <v>2</v>
      </c>
      <c r="F810" s="253">
        <v>0</v>
      </c>
      <c r="G810" s="253">
        <v>2</v>
      </c>
      <c r="H810" s="254">
        <v>0</v>
      </c>
      <c r="I810" s="254">
        <v>0</v>
      </c>
      <c r="J810" s="254">
        <v>0</v>
      </c>
      <c r="K810" s="255">
        <v>0.42283298097251587</v>
      </c>
      <c r="L810" s="254">
        <v>0</v>
      </c>
    </row>
    <row r="811" spans="1:12" ht="12.75">
      <c r="A811" s="252" t="s">
        <v>19</v>
      </c>
      <c r="B811" s="253">
        <v>283</v>
      </c>
      <c r="C811" s="253">
        <v>35</v>
      </c>
      <c r="D811" s="253">
        <v>5</v>
      </c>
      <c r="E811" s="253">
        <v>278</v>
      </c>
      <c r="F811" s="253">
        <v>0</v>
      </c>
      <c r="G811" s="253">
        <v>313</v>
      </c>
      <c r="H811" s="254">
        <v>1648</v>
      </c>
      <c r="I811" s="254">
        <v>2190.69</v>
      </c>
      <c r="J811" s="254">
        <v>5.2651757188498403</v>
      </c>
      <c r="K811" s="255">
        <v>66.173361522198732</v>
      </c>
      <c r="L811" s="254">
        <v>3.4841437632135315</v>
      </c>
    </row>
    <row r="812" spans="1:12" ht="12.75">
      <c r="A812" s="252" t="s">
        <v>124</v>
      </c>
      <c r="B812" s="252" t="s">
        <v>2</v>
      </c>
      <c r="C812" s="252" t="s">
        <v>3</v>
      </c>
      <c r="D812" s="252" t="s">
        <v>4</v>
      </c>
      <c r="E812" s="252" t="s">
        <v>5</v>
      </c>
      <c r="F812" s="252" t="s">
        <v>6</v>
      </c>
      <c r="G812" s="252" t="s">
        <v>7</v>
      </c>
      <c r="H812" s="252" t="s">
        <v>8</v>
      </c>
      <c r="I812" s="252" t="s">
        <v>9</v>
      </c>
      <c r="J812" s="252" t="s">
        <v>10</v>
      </c>
      <c r="K812" s="252" t="s">
        <v>11</v>
      </c>
      <c r="L812" s="252" t="s">
        <v>12</v>
      </c>
    </row>
    <row r="813" spans="1:12" ht="12.75">
      <c r="A813" s="252" t="s">
        <v>13</v>
      </c>
      <c r="B813" s="253">
        <v>33</v>
      </c>
      <c r="C813" s="253">
        <v>14</v>
      </c>
      <c r="D813" s="253">
        <v>0</v>
      </c>
      <c r="E813" s="253">
        <v>33</v>
      </c>
      <c r="F813" s="253">
        <v>0</v>
      </c>
      <c r="G813" s="253">
        <v>47</v>
      </c>
      <c r="H813" s="254">
        <v>445</v>
      </c>
      <c r="I813" s="254">
        <v>401.96</v>
      </c>
      <c r="J813" s="254">
        <v>9.4680851063829792</v>
      </c>
      <c r="K813" s="255">
        <v>9.9365750528541223</v>
      </c>
      <c r="L813" s="254">
        <v>0.94080338266384766</v>
      </c>
    </row>
    <row r="814" spans="1:12" ht="12.75">
      <c r="A814" s="252" t="s">
        <v>14</v>
      </c>
      <c r="B814" s="253">
        <v>24</v>
      </c>
      <c r="C814" s="253">
        <v>0</v>
      </c>
      <c r="D814" s="253">
        <v>0</v>
      </c>
      <c r="E814" s="253">
        <v>24</v>
      </c>
      <c r="F814" s="253">
        <v>0</v>
      </c>
      <c r="G814" s="253">
        <v>24</v>
      </c>
      <c r="H814" s="254">
        <v>0</v>
      </c>
      <c r="I814" s="254">
        <v>0</v>
      </c>
      <c r="J814" s="254">
        <v>0</v>
      </c>
      <c r="K814" s="255">
        <v>5.07399577167019</v>
      </c>
      <c r="L814" s="254">
        <v>0</v>
      </c>
    </row>
    <row r="815" spans="1:12" ht="12.75">
      <c r="A815" s="252" t="s">
        <v>15</v>
      </c>
      <c r="B815" s="253">
        <v>25</v>
      </c>
      <c r="C815" s="253">
        <v>10</v>
      </c>
      <c r="D815" s="253">
        <v>0</v>
      </c>
      <c r="E815" s="253">
        <v>25</v>
      </c>
      <c r="F815" s="253">
        <v>0</v>
      </c>
      <c r="G815" s="253">
        <v>35</v>
      </c>
      <c r="H815" s="254">
        <v>0</v>
      </c>
      <c r="I815" s="254">
        <v>214.42</v>
      </c>
      <c r="J815" s="254">
        <v>0</v>
      </c>
      <c r="K815" s="255">
        <v>7.3995771670190287</v>
      </c>
      <c r="L815" s="254">
        <v>0</v>
      </c>
    </row>
    <row r="816" spans="1:12" ht="12.75">
      <c r="A816" s="252" t="s">
        <v>16</v>
      </c>
      <c r="B816" s="253">
        <v>62</v>
      </c>
      <c r="C816" s="253">
        <v>8</v>
      </c>
      <c r="D816" s="253">
        <v>0</v>
      </c>
      <c r="E816" s="253">
        <v>62</v>
      </c>
      <c r="F816" s="253">
        <v>0</v>
      </c>
      <c r="G816" s="253">
        <v>70</v>
      </c>
      <c r="H816" s="254">
        <v>365</v>
      </c>
      <c r="I816" s="254">
        <v>694.58</v>
      </c>
      <c r="J816" s="254">
        <v>5.2142857142857144</v>
      </c>
      <c r="K816" s="255">
        <v>14.799154334038057</v>
      </c>
      <c r="L816" s="254">
        <v>0.77167019027484163</v>
      </c>
    </row>
    <row r="817" spans="1:12" ht="12.75">
      <c r="A817" s="252" t="s">
        <v>17</v>
      </c>
      <c r="B817" s="253">
        <v>21</v>
      </c>
      <c r="C817" s="253">
        <v>7</v>
      </c>
      <c r="D817" s="253">
        <v>2</v>
      </c>
      <c r="E817" s="253">
        <v>19</v>
      </c>
      <c r="F817" s="253">
        <v>0</v>
      </c>
      <c r="G817" s="253">
        <v>26</v>
      </c>
      <c r="H817" s="254">
        <v>0</v>
      </c>
      <c r="I817" s="254">
        <v>0</v>
      </c>
      <c r="J817" s="254">
        <v>0</v>
      </c>
      <c r="K817" s="255">
        <v>5.4968287526427062</v>
      </c>
      <c r="L817" s="254">
        <v>0</v>
      </c>
    </row>
    <row r="818" spans="1:12" ht="12.75">
      <c r="A818" s="252" t="s">
        <v>18</v>
      </c>
      <c r="B818" s="253">
        <v>1</v>
      </c>
      <c r="C818" s="253">
        <v>0</v>
      </c>
      <c r="D818" s="253">
        <v>0</v>
      </c>
      <c r="E818" s="253">
        <v>1</v>
      </c>
      <c r="F818" s="253">
        <v>0</v>
      </c>
      <c r="G818" s="253">
        <v>1</v>
      </c>
      <c r="H818" s="254">
        <v>0</v>
      </c>
      <c r="I818" s="254">
        <v>0</v>
      </c>
      <c r="J818" s="254">
        <v>0</v>
      </c>
      <c r="K818" s="255">
        <v>0.21141649048625794</v>
      </c>
      <c r="L818" s="254">
        <v>0</v>
      </c>
    </row>
    <row r="819" spans="1:12" ht="12.75">
      <c r="A819" s="252" t="s">
        <v>19</v>
      </c>
      <c r="B819" s="253">
        <v>166</v>
      </c>
      <c r="C819" s="253">
        <v>39</v>
      </c>
      <c r="D819" s="253">
        <v>2</v>
      </c>
      <c r="E819" s="253">
        <v>164</v>
      </c>
      <c r="F819" s="253">
        <v>0</v>
      </c>
      <c r="G819" s="253">
        <v>203</v>
      </c>
      <c r="H819" s="254">
        <v>810</v>
      </c>
      <c r="I819" s="254">
        <v>1310.96</v>
      </c>
      <c r="J819" s="254">
        <v>3.9901477832512313</v>
      </c>
      <c r="K819" s="255">
        <v>42.917547568710361</v>
      </c>
      <c r="L819" s="254">
        <v>1.7124735729386893</v>
      </c>
    </row>
    <row r="820" spans="1:12" ht="12.75">
      <c r="A820" s="252" t="s">
        <v>125</v>
      </c>
      <c r="B820" s="252" t="s">
        <v>2</v>
      </c>
      <c r="C820" s="252" t="s">
        <v>3</v>
      </c>
      <c r="D820" s="252" t="s">
        <v>4</v>
      </c>
      <c r="E820" s="252" t="s">
        <v>5</v>
      </c>
      <c r="F820" s="252" t="s">
        <v>6</v>
      </c>
      <c r="G820" s="252" t="s">
        <v>7</v>
      </c>
      <c r="H820" s="252" t="s">
        <v>8</v>
      </c>
      <c r="I820" s="252" t="s">
        <v>9</v>
      </c>
      <c r="J820" s="252" t="s">
        <v>10</v>
      </c>
      <c r="K820" s="252" t="s">
        <v>11</v>
      </c>
      <c r="L820" s="252" t="s">
        <v>12</v>
      </c>
    </row>
    <row r="821" spans="1:12" ht="12.75">
      <c r="A821" s="252" t="s">
        <v>13</v>
      </c>
      <c r="B821" s="253">
        <v>14</v>
      </c>
      <c r="C821" s="253">
        <v>18</v>
      </c>
      <c r="D821" s="253">
        <v>0</v>
      </c>
      <c r="E821" s="253">
        <v>14</v>
      </c>
      <c r="F821" s="253">
        <v>0</v>
      </c>
      <c r="G821" s="253">
        <v>32</v>
      </c>
      <c r="H821" s="254">
        <v>0</v>
      </c>
      <c r="I821" s="254">
        <v>0</v>
      </c>
      <c r="J821" s="254">
        <v>0</v>
      </c>
      <c r="K821" s="255">
        <v>6.7653276955602539</v>
      </c>
      <c r="L821" s="254">
        <v>0</v>
      </c>
    </row>
    <row r="822" spans="1:12" ht="12.75">
      <c r="A822" s="252" t="s">
        <v>14</v>
      </c>
      <c r="B822" s="253">
        <v>0</v>
      </c>
      <c r="C822" s="253">
        <v>0</v>
      </c>
      <c r="D822" s="253">
        <v>0</v>
      </c>
      <c r="E822" s="253">
        <v>0</v>
      </c>
      <c r="F822" s="253">
        <v>0</v>
      </c>
      <c r="G822" s="253">
        <v>0</v>
      </c>
      <c r="H822" s="254">
        <v>0</v>
      </c>
      <c r="I822" s="254">
        <v>0</v>
      </c>
      <c r="J822" s="254">
        <v>0</v>
      </c>
      <c r="K822" s="255">
        <v>0</v>
      </c>
      <c r="L822" s="254">
        <v>0</v>
      </c>
    </row>
    <row r="823" spans="1:12" ht="12.75">
      <c r="A823" s="252" t="s">
        <v>15</v>
      </c>
      <c r="B823" s="253">
        <v>21</v>
      </c>
      <c r="C823" s="253">
        <v>7</v>
      </c>
      <c r="D823" s="253">
        <v>0</v>
      </c>
      <c r="E823" s="253">
        <v>21</v>
      </c>
      <c r="F823" s="253">
        <v>0</v>
      </c>
      <c r="G823" s="253">
        <v>28</v>
      </c>
      <c r="H823" s="254">
        <v>0</v>
      </c>
      <c r="I823" s="254">
        <v>37.1</v>
      </c>
      <c r="J823" s="254">
        <v>0</v>
      </c>
      <c r="K823" s="255">
        <v>5.9196617336152224</v>
      </c>
      <c r="L823" s="254">
        <v>0</v>
      </c>
    </row>
    <row r="824" spans="1:12" ht="12.75">
      <c r="A824" s="252" t="s">
        <v>16</v>
      </c>
      <c r="B824" s="253">
        <v>15</v>
      </c>
      <c r="C824" s="253">
        <v>7</v>
      </c>
      <c r="D824" s="253">
        <v>0</v>
      </c>
      <c r="E824" s="253">
        <v>15</v>
      </c>
      <c r="F824" s="253">
        <v>0</v>
      </c>
      <c r="G824" s="253">
        <v>22</v>
      </c>
      <c r="H824" s="254">
        <v>365</v>
      </c>
      <c r="I824" s="254">
        <v>584.41999999999996</v>
      </c>
      <c r="J824" s="254">
        <v>16.59090909090909</v>
      </c>
      <c r="K824" s="255">
        <v>4.6511627906976747</v>
      </c>
      <c r="L824" s="254">
        <v>0.77167019027484141</v>
      </c>
    </row>
    <row r="825" spans="1:12" ht="12.75">
      <c r="A825" s="252" t="s">
        <v>17</v>
      </c>
      <c r="B825" s="253">
        <v>25</v>
      </c>
      <c r="C825" s="253">
        <v>22</v>
      </c>
      <c r="D825" s="253">
        <v>4</v>
      </c>
      <c r="E825" s="253">
        <v>21</v>
      </c>
      <c r="F825" s="253">
        <v>0</v>
      </c>
      <c r="G825" s="253">
        <v>43</v>
      </c>
      <c r="H825" s="254">
        <v>0</v>
      </c>
      <c r="I825" s="254">
        <v>0</v>
      </c>
      <c r="J825" s="254">
        <v>0</v>
      </c>
      <c r="K825" s="255">
        <v>9.0909090909090917</v>
      </c>
      <c r="L825" s="254">
        <v>0</v>
      </c>
    </row>
    <row r="826" spans="1:12" ht="12.75">
      <c r="A826" s="252" t="s">
        <v>18</v>
      </c>
      <c r="B826" s="253">
        <v>0</v>
      </c>
      <c r="C826" s="253">
        <v>2</v>
      </c>
      <c r="D826" s="253">
        <v>0</v>
      </c>
      <c r="E826" s="253">
        <v>0</v>
      </c>
      <c r="F826" s="253">
        <v>0</v>
      </c>
      <c r="G826" s="253">
        <v>2</v>
      </c>
      <c r="H826" s="254">
        <v>0</v>
      </c>
      <c r="I826" s="254">
        <v>0</v>
      </c>
      <c r="J826" s="254">
        <v>0</v>
      </c>
      <c r="K826" s="255">
        <v>0.42283298097251587</v>
      </c>
      <c r="L826" s="254">
        <v>0</v>
      </c>
    </row>
    <row r="827" spans="1:12" ht="12.75">
      <c r="A827" s="252" t="s">
        <v>19</v>
      </c>
      <c r="B827" s="253">
        <v>75</v>
      </c>
      <c r="C827" s="253">
        <v>56</v>
      </c>
      <c r="D827" s="253">
        <v>4</v>
      </c>
      <c r="E827" s="253">
        <v>71</v>
      </c>
      <c r="F827" s="253">
        <v>0</v>
      </c>
      <c r="G827" s="253">
        <v>127</v>
      </c>
      <c r="H827" s="254">
        <v>365</v>
      </c>
      <c r="I827" s="254">
        <v>621.52</v>
      </c>
      <c r="J827" s="254">
        <v>2.8740157480314963</v>
      </c>
      <c r="K827" s="255">
        <v>26.849894291754758</v>
      </c>
      <c r="L827" s="254">
        <v>0.77167019027484141</v>
      </c>
    </row>
    <row r="828" spans="1:12" ht="12.75">
      <c r="A828" s="252" t="s">
        <v>126</v>
      </c>
      <c r="B828" s="252" t="s">
        <v>2</v>
      </c>
      <c r="C828" s="252" t="s">
        <v>3</v>
      </c>
      <c r="D828" s="252" t="s">
        <v>4</v>
      </c>
      <c r="E828" s="252" t="s">
        <v>5</v>
      </c>
      <c r="F828" s="252" t="s">
        <v>6</v>
      </c>
      <c r="G828" s="252" t="s">
        <v>7</v>
      </c>
      <c r="H828" s="252" t="s">
        <v>8</v>
      </c>
      <c r="I828" s="252" t="s">
        <v>9</v>
      </c>
      <c r="J828" s="252" t="s">
        <v>10</v>
      </c>
      <c r="K828" s="252" t="s">
        <v>11</v>
      </c>
      <c r="L828" s="252" t="s">
        <v>12</v>
      </c>
    </row>
    <row r="829" spans="1:12" ht="12.75">
      <c r="A829" s="252" t="s">
        <v>13</v>
      </c>
      <c r="B829" s="253">
        <v>17</v>
      </c>
      <c r="C829" s="253">
        <v>9</v>
      </c>
      <c r="D829" s="253">
        <v>0</v>
      </c>
      <c r="E829" s="253">
        <v>17</v>
      </c>
      <c r="F829" s="253">
        <v>0</v>
      </c>
      <c r="G829" s="253">
        <v>26</v>
      </c>
      <c r="H829" s="254">
        <v>0</v>
      </c>
      <c r="I829" s="254">
        <v>0</v>
      </c>
      <c r="J829" s="254">
        <v>0</v>
      </c>
      <c r="K829" s="255">
        <v>5.4968287526427062</v>
      </c>
      <c r="L829" s="254">
        <v>0</v>
      </c>
    </row>
    <row r="830" spans="1:12" ht="12.75">
      <c r="A830" s="252" t="s">
        <v>14</v>
      </c>
      <c r="B830" s="253">
        <v>0</v>
      </c>
      <c r="C830" s="253">
        <v>0</v>
      </c>
      <c r="D830" s="253">
        <v>0</v>
      </c>
      <c r="E830" s="253">
        <v>0</v>
      </c>
      <c r="F830" s="253">
        <v>0</v>
      </c>
      <c r="G830" s="253">
        <v>0</v>
      </c>
      <c r="H830" s="254">
        <v>0</v>
      </c>
      <c r="I830" s="254">
        <v>0</v>
      </c>
      <c r="J830" s="254">
        <v>0</v>
      </c>
      <c r="K830" s="255">
        <v>0</v>
      </c>
      <c r="L830" s="254">
        <v>0</v>
      </c>
    </row>
    <row r="831" spans="1:12" ht="12.75">
      <c r="A831" s="252" t="s">
        <v>15</v>
      </c>
      <c r="B831" s="253">
        <v>24</v>
      </c>
      <c r="C831" s="253">
        <v>7</v>
      </c>
      <c r="D831" s="253">
        <v>0</v>
      </c>
      <c r="E831" s="253">
        <v>24</v>
      </c>
      <c r="F831" s="253">
        <v>0</v>
      </c>
      <c r="G831" s="253">
        <v>31</v>
      </c>
      <c r="H831" s="254">
        <v>0</v>
      </c>
      <c r="I831" s="254">
        <v>-46.75</v>
      </c>
      <c r="J831" s="254">
        <v>0</v>
      </c>
      <c r="K831" s="255">
        <v>6.5539112050739963</v>
      </c>
      <c r="L831" s="254">
        <v>0</v>
      </c>
    </row>
    <row r="832" spans="1:12" ht="12.75">
      <c r="A832" s="252" t="s">
        <v>16</v>
      </c>
      <c r="B832" s="253">
        <v>14</v>
      </c>
      <c r="C832" s="253">
        <v>1</v>
      </c>
      <c r="D832" s="253">
        <v>0</v>
      </c>
      <c r="E832" s="253">
        <v>14</v>
      </c>
      <c r="F832" s="253">
        <v>0</v>
      </c>
      <c r="G832" s="253">
        <v>15</v>
      </c>
      <c r="H832" s="254">
        <v>365</v>
      </c>
      <c r="I832" s="254">
        <v>511.67</v>
      </c>
      <c r="J832" s="254">
        <v>24.333333333333336</v>
      </c>
      <c r="K832" s="255">
        <v>3.1712473572938689</v>
      </c>
      <c r="L832" s="254">
        <v>0.77167019027484141</v>
      </c>
    </row>
    <row r="833" spans="1:12" ht="12.75">
      <c r="A833" s="252" t="s">
        <v>17</v>
      </c>
      <c r="B833" s="253">
        <v>39</v>
      </c>
      <c r="C833" s="253">
        <v>15</v>
      </c>
      <c r="D833" s="253">
        <v>10</v>
      </c>
      <c r="E833" s="253">
        <v>29</v>
      </c>
      <c r="F833" s="253">
        <v>0</v>
      </c>
      <c r="G833" s="253">
        <v>44</v>
      </c>
      <c r="H833" s="254">
        <v>0</v>
      </c>
      <c r="I833" s="254">
        <v>0</v>
      </c>
      <c r="J833" s="254">
        <v>0</v>
      </c>
      <c r="K833" s="255">
        <v>9.3023255813953494</v>
      </c>
      <c r="L833" s="254">
        <v>0</v>
      </c>
    </row>
    <row r="834" spans="1:12" ht="12.75">
      <c r="A834" s="252" t="s">
        <v>18</v>
      </c>
      <c r="B834" s="253">
        <v>0</v>
      </c>
      <c r="C834" s="253">
        <v>1</v>
      </c>
      <c r="D834" s="253">
        <v>0</v>
      </c>
      <c r="E834" s="253">
        <v>0</v>
      </c>
      <c r="F834" s="253">
        <v>0</v>
      </c>
      <c r="G834" s="253">
        <v>1</v>
      </c>
      <c r="H834" s="254">
        <v>0</v>
      </c>
      <c r="I834" s="254">
        <v>0</v>
      </c>
      <c r="J834" s="254">
        <v>0</v>
      </c>
      <c r="K834" s="255">
        <v>0.21141649048625794</v>
      </c>
      <c r="L834" s="254">
        <v>0</v>
      </c>
    </row>
    <row r="835" spans="1:12" ht="12.75">
      <c r="A835" s="252" t="s">
        <v>19</v>
      </c>
      <c r="B835" s="253">
        <v>94</v>
      </c>
      <c r="C835" s="253">
        <v>33</v>
      </c>
      <c r="D835" s="253">
        <v>10</v>
      </c>
      <c r="E835" s="253">
        <v>84</v>
      </c>
      <c r="F835" s="253">
        <v>0</v>
      </c>
      <c r="G835" s="253">
        <v>117</v>
      </c>
      <c r="H835" s="254">
        <v>365</v>
      </c>
      <c r="I835" s="254">
        <v>464.92</v>
      </c>
      <c r="J835" s="254">
        <v>3.1196581196581197</v>
      </c>
      <c r="K835" s="255">
        <v>24.735729386892181</v>
      </c>
      <c r="L835" s="254">
        <v>0.77167019027484141</v>
      </c>
    </row>
    <row r="836" spans="1:12" ht="12.75">
      <c r="A836" s="252" t="s">
        <v>127</v>
      </c>
      <c r="B836" s="252" t="s">
        <v>2</v>
      </c>
      <c r="C836" s="252" t="s">
        <v>3</v>
      </c>
      <c r="D836" s="252" t="s">
        <v>4</v>
      </c>
      <c r="E836" s="252" t="s">
        <v>5</v>
      </c>
      <c r="F836" s="252" t="s">
        <v>6</v>
      </c>
      <c r="G836" s="252" t="s">
        <v>7</v>
      </c>
      <c r="H836" s="252" t="s">
        <v>8</v>
      </c>
      <c r="I836" s="252" t="s">
        <v>9</v>
      </c>
      <c r="J836" s="252" t="s">
        <v>10</v>
      </c>
      <c r="K836" s="252" t="s">
        <v>11</v>
      </c>
      <c r="L836" s="252" t="s">
        <v>12</v>
      </c>
    </row>
    <row r="837" spans="1:12" ht="12.75">
      <c r="A837" s="252" t="s">
        <v>13</v>
      </c>
      <c r="B837" s="253">
        <v>17</v>
      </c>
      <c r="C837" s="253">
        <v>9</v>
      </c>
      <c r="D837" s="253">
        <v>0</v>
      </c>
      <c r="E837" s="253">
        <v>17</v>
      </c>
      <c r="F837" s="253">
        <v>0</v>
      </c>
      <c r="G837" s="253">
        <v>26</v>
      </c>
      <c r="H837" s="254">
        <v>0</v>
      </c>
      <c r="I837" s="254">
        <v>0</v>
      </c>
      <c r="J837" s="254">
        <v>0</v>
      </c>
      <c r="K837" s="255">
        <v>5.4968287526427062</v>
      </c>
      <c r="L837" s="254">
        <v>0</v>
      </c>
    </row>
    <row r="838" spans="1:12" ht="12.75">
      <c r="A838" s="252" t="s">
        <v>14</v>
      </c>
      <c r="B838" s="253">
        <v>0</v>
      </c>
      <c r="C838" s="253">
        <v>1</v>
      </c>
      <c r="D838" s="253">
        <v>0</v>
      </c>
      <c r="E838" s="253">
        <v>0</v>
      </c>
      <c r="F838" s="253">
        <v>0</v>
      </c>
      <c r="G838" s="253">
        <v>1</v>
      </c>
      <c r="H838" s="254">
        <v>0</v>
      </c>
      <c r="I838" s="254">
        <v>0</v>
      </c>
      <c r="J838" s="254">
        <v>0</v>
      </c>
      <c r="K838" s="255">
        <v>0.21141649048625794</v>
      </c>
      <c r="L838" s="254">
        <v>0</v>
      </c>
    </row>
    <row r="839" spans="1:12" ht="12.75">
      <c r="A839" s="252" t="s">
        <v>15</v>
      </c>
      <c r="B839" s="253">
        <v>27</v>
      </c>
      <c r="C839" s="253">
        <v>5</v>
      </c>
      <c r="D839" s="253">
        <v>0</v>
      </c>
      <c r="E839" s="253">
        <v>27</v>
      </c>
      <c r="F839" s="253">
        <v>0</v>
      </c>
      <c r="G839" s="253">
        <v>32</v>
      </c>
      <c r="H839" s="254">
        <v>0</v>
      </c>
      <c r="I839" s="254">
        <v>23.3</v>
      </c>
      <c r="J839" s="254">
        <v>0</v>
      </c>
      <c r="K839" s="255">
        <v>6.7653276955602539</v>
      </c>
      <c r="L839" s="254">
        <v>0</v>
      </c>
    </row>
    <row r="840" spans="1:12" ht="12.75">
      <c r="A840" s="252" t="s">
        <v>16</v>
      </c>
      <c r="B840" s="253">
        <v>11</v>
      </c>
      <c r="C840" s="253">
        <v>7</v>
      </c>
      <c r="D840" s="253">
        <v>0</v>
      </c>
      <c r="E840" s="253">
        <v>11</v>
      </c>
      <c r="F840" s="253">
        <v>0</v>
      </c>
      <c r="G840" s="253">
        <v>18</v>
      </c>
      <c r="H840" s="254">
        <v>365</v>
      </c>
      <c r="I840" s="254">
        <v>804.72</v>
      </c>
      <c r="J840" s="254">
        <v>20.277777777777779</v>
      </c>
      <c r="K840" s="255">
        <v>3.8054968287526423</v>
      </c>
      <c r="L840" s="254">
        <v>0.77167019027484141</v>
      </c>
    </row>
    <row r="841" spans="1:12" ht="12.75">
      <c r="A841" s="252" t="s">
        <v>17</v>
      </c>
      <c r="B841" s="253">
        <v>43</v>
      </c>
      <c r="C841" s="253">
        <v>13</v>
      </c>
      <c r="D841" s="253">
        <v>19</v>
      </c>
      <c r="E841" s="253">
        <v>24</v>
      </c>
      <c r="F841" s="253">
        <v>0</v>
      </c>
      <c r="G841" s="253">
        <v>37</v>
      </c>
      <c r="H841" s="254">
        <v>0</v>
      </c>
      <c r="I841" s="254">
        <v>0</v>
      </c>
      <c r="J841" s="254">
        <v>0</v>
      </c>
      <c r="K841" s="255">
        <v>7.822410147991544</v>
      </c>
      <c r="L841" s="254">
        <v>0</v>
      </c>
    </row>
    <row r="842" spans="1:12" ht="12.75">
      <c r="A842" s="252" t="s">
        <v>18</v>
      </c>
      <c r="B842" s="253">
        <v>1</v>
      </c>
      <c r="C842" s="253">
        <v>0</v>
      </c>
      <c r="D842" s="253">
        <v>0</v>
      </c>
      <c r="E842" s="253">
        <v>1</v>
      </c>
      <c r="F842" s="253">
        <v>0</v>
      </c>
      <c r="G842" s="253">
        <v>1</v>
      </c>
      <c r="H842" s="254">
        <v>0</v>
      </c>
      <c r="I842" s="254">
        <v>0</v>
      </c>
      <c r="J842" s="254">
        <v>0</v>
      </c>
      <c r="K842" s="255">
        <v>0.21141649048625794</v>
      </c>
      <c r="L842" s="254">
        <v>0</v>
      </c>
    </row>
    <row r="843" spans="1:12" ht="12.75">
      <c r="A843" s="252" t="s">
        <v>19</v>
      </c>
      <c r="B843" s="253">
        <v>99</v>
      </c>
      <c r="C843" s="253">
        <v>35</v>
      </c>
      <c r="D843" s="253">
        <v>19</v>
      </c>
      <c r="E843" s="253">
        <v>80</v>
      </c>
      <c r="F843" s="253">
        <v>0</v>
      </c>
      <c r="G843" s="253">
        <v>115</v>
      </c>
      <c r="H843" s="254">
        <v>365</v>
      </c>
      <c r="I843" s="254">
        <v>828.02</v>
      </c>
      <c r="J843" s="254">
        <v>3.1739130434782608</v>
      </c>
      <c r="K843" s="255">
        <v>24.312896405919659</v>
      </c>
      <c r="L843" s="254">
        <v>0.77167019027484129</v>
      </c>
    </row>
    <row r="844" spans="1:12" ht="12.75">
      <c r="A844" s="252" t="s">
        <v>128</v>
      </c>
      <c r="B844" s="252" t="s">
        <v>2</v>
      </c>
      <c r="C844" s="252" t="s">
        <v>3</v>
      </c>
      <c r="D844" s="252" t="s">
        <v>4</v>
      </c>
      <c r="E844" s="252" t="s">
        <v>5</v>
      </c>
      <c r="F844" s="252" t="s">
        <v>6</v>
      </c>
      <c r="G844" s="252" t="s">
        <v>7</v>
      </c>
      <c r="H844" s="252" t="s">
        <v>8</v>
      </c>
      <c r="I844" s="252" t="s">
        <v>9</v>
      </c>
      <c r="J844" s="252" t="s">
        <v>10</v>
      </c>
      <c r="K844" s="252" t="s">
        <v>11</v>
      </c>
      <c r="L844" s="252" t="s">
        <v>12</v>
      </c>
    </row>
    <row r="845" spans="1:12" ht="12.75">
      <c r="A845" s="252" t="s">
        <v>13</v>
      </c>
      <c r="B845" s="253">
        <v>11</v>
      </c>
      <c r="C845" s="253">
        <v>33</v>
      </c>
      <c r="D845" s="253">
        <v>0</v>
      </c>
      <c r="E845" s="253">
        <v>11</v>
      </c>
      <c r="F845" s="253">
        <v>0</v>
      </c>
      <c r="G845" s="253">
        <v>44</v>
      </c>
      <c r="H845" s="254">
        <v>735</v>
      </c>
      <c r="I845" s="254">
        <v>831.08</v>
      </c>
      <c r="J845" s="254">
        <v>16.704545454545453</v>
      </c>
      <c r="K845" s="255">
        <v>9.3023255813953494</v>
      </c>
      <c r="L845" s="254">
        <v>1.5539112050739958</v>
      </c>
    </row>
    <row r="846" spans="1:12" ht="12.75">
      <c r="A846" s="252" t="s">
        <v>14</v>
      </c>
      <c r="B846" s="253">
        <v>1</v>
      </c>
      <c r="C846" s="253">
        <v>3</v>
      </c>
      <c r="D846" s="253">
        <v>0</v>
      </c>
      <c r="E846" s="253">
        <v>1</v>
      </c>
      <c r="F846" s="253">
        <v>0</v>
      </c>
      <c r="G846" s="253">
        <v>4</v>
      </c>
      <c r="H846" s="254">
        <v>0</v>
      </c>
      <c r="I846" s="254">
        <v>0</v>
      </c>
      <c r="J846" s="254">
        <v>0</v>
      </c>
      <c r="K846" s="255">
        <v>0.84566596194503174</v>
      </c>
      <c r="L846" s="254">
        <v>0</v>
      </c>
    </row>
    <row r="847" spans="1:12" ht="12.75">
      <c r="A847" s="252" t="s">
        <v>15</v>
      </c>
      <c r="B847" s="253">
        <v>25</v>
      </c>
      <c r="C847" s="253">
        <v>16</v>
      </c>
      <c r="D847" s="253">
        <v>0</v>
      </c>
      <c r="E847" s="253">
        <v>25</v>
      </c>
      <c r="F847" s="253">
        <v>0</v>
      </c>
      <c r="G847" s="253">
        <v>41</v>
      </c>
      <c r="H847" s="254">
        <v>0</v>
      </c>
      <c r="I847" s="254">
        <v>232.02</v>
      </c>
      <c r="J847" s="254">
        <v>0</v>
      </c>
      <c r="K847" s="255">
        <v>8.6680761099365746</v>
      </c>
      <c r="L847" s="254">
        <v>0</v>
      </c>
    </row>
    <row r="848" spans="1:12" ht="12.75">
      <c r="A848" s="252" t="s">
        <v>16</v>
      </c>
      <c r="B848" s="253">
        <v>13</v>
      </c>
      <c r="C848" s="253">
        <v>40</v>
      </c>
      <c r="D848" s="253">
        <v>0</v>
      </c>
      <c r="E848" s="253">
        <v>13</v>
      </c>
      <c r="F848" s="253">
        <v>0</v>
      </c>
      <c r="G848" s="253">
        <v>53</v>
      </c>
      <c r="H848" s="254">
        <v>270</v>
      </c>
      <c r="I848" s="254">
        <v>461.36</v>
      </c>
      <c r="J848" s="254">
        <v>5.0943396226415096</v>
      </c>
      <c r="K848" s="255">
        <v>11.20507399577167</v>
      </c>
      <c r="L848" s="254">
        <v>0.57082452431289643</v>
      </c>
    </row>
    <row r="849" spans="1:12" ht="12.75">
      <c r="A849" s="252" t="s">
        <v>17</v>
      </c>
      <c r="B849" s="253">
        <v>36</v>
      </c>
      <c r="C849" s="253">
        <v>13</v>
      </c>
      <c r="D849" s="253">
        <v>20</v>
      </c>
      <c r="E849" s="253">
        <v>16</v>
      </c>
      <c r="F849" s="253">
        <v>0</v>
      </c>
      <c r="G849" s="253">
        <v>29</v>
      </c>
      <c r="H849" s="254">
        <v>0</v>
      </c>
      <c r="I849" s="254">
        <v>0</v>
      </c>
      <c r="J849" s="254">
        <v>0</v>
      </c>
      <c r="K849" s="255">
        <v>6.1310782241014792</v>
      </c>
      <c r="L849" s="254">
        <v>0</v>
      </c>
    </row>
    <row r="850" spans="1:12" ht="12.75">
      <c r="A850" s="252" t="s">
        <v>18</v>
      </c>
      <c r="B850" s="253">
        <v>1</v>
      </c>
      <c r="C850" s="253">
        <v>0</v>
      </c>
      <c r="D850" s="253">
        <v>0</v>
      </c>
      <c r="E850" s="253">
        <v>1</v>
      </c>
      <c r="F850" s="253">
        <v>0</v>
      </c>
      <c r="G850" s="253">
        <v>1</v>
      </c>
      <c r="H850" s="254">
        <v>0</v>
      </c>
      <c r="I850" s="254">
        <v>0</v>
      </c>
      <c r="J850" s="254">
        <v>0</v>
      </c>
      <c r="K850" s="255">
        <v>0.21141649048625794</v>
      </c>
      <c r="L850" s="254">
        <v>0</v>
      </c>
    </row>
    <row r="851" spans="1:12" ht="12.75">
      <c r="A851" s="252" t="s">
        <v>19</v>
      </c>
      <c r="B851" s="253">
        <v>87</v>
      </c>
      <c r="C851" s="253">
        <v>105</v>
      </c>
      <c r="D851" s="253">
        <v>20</v>
      </c>
      <c r="E851" s="253">
        <v>67</v>
      </c>
      <c r="F851" s="253">
        <v>0</v>
      </c>
      <c r="G851" s="253">
        <v>172</v>
      </c>
      <c r="H851" s="254">
        <v>1005</v>
      </c>
      <c r="I851" s="254">
        <v>1524.46</v>
      </c>
      <c r="J851" s="254">
        <v>5.8430232558139537</v>
      </c>
      <c r="K851" s="255">
        <v>36.363636363636367</v>
      </c>
      <c r="L851" s="254">
        <v>2.1247357293868929</v>
      </c>
    </row>
    <row r="852" spans="1:12" ht="12.75">
      <c r="A852" s="252" t="s">
        <v>129</v>
      </c>
      <c r="B852" s="252" t="s">
        <v>2</v>
      </c>
      <c r="C852" s="252" t="s">
        <v>3</v>
      </c>
      <c r="D852" s="252" t="s">
        <v>4</v>
      </c>
      <c r="E852" s="252" t="s">
        <v>5</v>
      </c>
      <c r="F852" s="252" t="s">
        <v>6</v>
      </c>
      <c r="G852" s="252" t="s">
        <v>7</v>
      </c>
      <c r="H852" s="252" t="s">
        <v>8</v>
      </c>
      <c r="I852" s="252" t="s">
        <v>9</v>
      </c>
      <c r="J852" s="252" t="s">
        <v>10</v>
      </c>
      <c r="K852" s="252" t="s">
        <v>11</v>
      </c>
      <c r="L852" s="252" t="s">
        <v>12</v>
      </c>
    </row>
    <row r="853" spans="1:12" ht="12.75">
      <c r="A853" s="252" t="s">
        <v>13</v>
      </c>
      <c r="B853" s="253">
        <v>37</v>
      </c>
      <c r="C853" s="253">
        <v>77</v>
      </c>
      <c r="D853" s="253">
        <v>0</v>
      </c>
      <c r="E853" s="253">
        <v>37</v>
      </c>
      <c r="F853" s="253">
        <v>0</v>
      </c>
      <c r="G853" s="253">
        <v>114</v>
      </c>
      <c r="H853" s="254">
        <v>870</v>
      </c>
      <c r="I853" s="254">
        <v>981.36</v>
      </c>
      <c r="J853" s="254">
        <v>7.6315789473684212</v>
      </c>
      <c r="K853" s="255">
        <v>24.101479915433405</v>
      </c>
      <c r="L853" s="254">
        <v>1.8393234672304439</v>
      </c>
    </row>
    <row r="854" spans="1:12" ht="12.75">
      <c r="A854" s="252" t="s">
        <v>14</v>
      </c>
      <c r="B854" s="253">
        <v>4</v>
      </c>
      <c r="C854" s="253">
        <v>12</v>
      </c>
      <c r="D854" s="253">
        <v>0</v>
      </c>
      <c r="E854" s="253">
        <v>4</v>
      </c>
      <c r="F854" s="253">
        <v>0</v>
      </c>
      <c r="G854" s="253">
        <v>16</v>
      </c>
      <c r="H854" s="254">
        <v>0</v>
      </c>
      <c r="I854" s="254">
        <v>0</v>
      </c>
      <c r="J854" s="254">
        <v>0</v>
      </c>
      <c r="K854" s="255">
        <v>3.382663847780127</v>
      </c>
      <c r="L854" s="254">
        <v>0</v>
      </c>
    </row>
    <row r="855" spans="1:12" ht="12.75">
      <c r="A855" s="252" t="s">
        <v>15</v>
      </c>
      <c r="B855" s="253">
        <v>29</v>
      </c>
      <c r="C855" s="253">
        <v>17</v>
      </c>
      <c r="D855" s="253">
        <v>0</v>
      </c>
      <c r="E855" s="253">
        <v>29</v>
      </c>
      <c r="F855" s="253">
        <v>0</v>
      </c>
      <c r="G855" s="253">
        <v>46</v>
      </c>
      <c r="H855" s="254">
        <v>0</v>
      </c>
      <c r="I855" s="254">
        <v>69.8</v>
      </c>
      <c r="J855" s="254">
        <v>0</v>
      </c>
      <c r="K855" s="255">
        <v>9.7251585623678647</v>
      </c>
      <c r="L855" s="254">
        <v>0</v>
      </c>
    </row>
    <row r="856" spans="1:12" ht="12.75">
      <c r="A856" s="252" t="s">
        <v>16</v>
      </c>
      <c r="B856" s="253">
        <v>50</v>
      </c>
      <c r="C856" s="253">
        <v>63</v>
      </c>
      <c r="D856" s="253">
        <v>0</v>
      </c>
      <c r="E856" s="253">
        <v>50</v>
      </c>
      <c r="F856" s="253">
        <v>0</v>
      </c>
      <c r="G856" s="253">
        <v>113</v>
      </c>
      <c r="H856" s="254">
        <v>695</v>
      </c>
      <c r="I856" s="254">
        <v>922.61</v>
      </c>
      <c r="J856" s="254">
        <v>6.1504424778761067</v>
      </c>
      <c r="K856" s="255">
        <v>23.890063424947147</v>
      </c>
      <c r="L856" s="254">
        <v>1.4693446088794928</v>
      </c>
    </row>
    <row r="857" spans="1:12" ht="12.75">
      <c r="A857" s="252" t="s">
        <v>17</v>
      </c>
      <c r="B857" s="253">
        <v>26</v>
      </c>
      <c r="C857" s="253">
        <v>6</v>
      </c>
      <c r="D857" s="253">
        <v>8</v>
      </c>
      <c r="E857" s="253">
        <v>18</v>
      </c>
      <c r="F857" s="253">
        <v>0</v>
      </c>
      <c r="G857" s="253">
        <v>24</v>
      </c>
      <c r="H857" s="254">
        <v>0</v>
      </c>
      <c r="I857" s="254">
        <v>0</v>
      </c>
      <c r="J857" s="254">
        <v>0</v>
      </c>
      <c r="K857" s="255">
        <v>5.07399577167019</v>
      </c>
      <c r="L857" s="254">
        <v>0</v>
      </c>
    </row>
    <row r="858" spans="1:12" ht="12.75">
      <c r="A858" s="252" t="s">
        <v>18</v>
      </c>
      <c r="B858" s="253">
        <v>0</v>
      </c>
      <c r="C858" s="253">
        <v>3</v>
      </c>
      <c r="D858" s="253">
        <v>0</v>
      </c>
      <c r="E858" s="253">
        <v>0</v>
      </c>
      <c r="F858" s="253">
        <v>0</v>
      </c>
      <c r="G858" s="253">
        <v>3</v>
      </c>
      <c r="H858" s="254">
        <v>0</v>
      </c>
      <c r="I858" s="254">
        <v>0</v>
      </c>
      <c r="J858" s="254">
        <v>0</v>
      </c>
      <c r="K858" s="255">
        <v>0.63424947145877375</v>
      </c>
      <c r="L858" s="254">
        <v>0</v>
      </c>
    </row>
    <row r="859" spans="1:12" ht="12.75">
      <c r="A859" s="252" t="s">
        <v>19</v>
      </c>
      <c r="B859" s="253">
        <v>146</v>
      </c>
      <c r="C859" s="253">
        <v>178</v>
      </c>
      <c r="D859" s="253">
        <v>8</v>
      </c>
      <c r="E859" s="253">
        <v>138</v>
      </c>
      <c r="F859" s="253">
        <v>0</v>
      </c>
      <c r="G859" s="253">
        <v>316</v>
      </c>
      <c r="H859" s="254">
        <v>1565</v>
      </c>
      <c r="I859" s="254">
        <v>1973.77</v>
      </c>
      <c r="J859" s="254">
        <v>4.9525316455696204</v>
      </c>
      <c r="K859" s="255">
        <v>66.807610993657505</v>
      </c>
      <c r="L859" s="254">
        <v>3.308668076109937</v>
      </c>
    </row>
    <row r="860" spans="1:12" ht="12.75">
      <c r="A860" s="252" t="s">
        <v>130</v>
      </c>
      <c r="B860" s="252" t="s">
        <v>2</v>
      </c>
      <c r="C860" s="252" t="s">
        <v>3</v>
      </c>
      <c r="D860" s="252" t="s">
        <v>4</v>
      </c>
      <c r="E860" s="252" t="s">
        <v>5</v>
      </c>
      <c r="F860" s="252" t="s">
        <v>6</v>
      </c>
      <c r="G860" s="252" t="s">
        <v>7</v>
      </c>
      <c r="H860" s="252" t="s">
        <v>8</v>
      </c>
      <c r="I860" s="252" t="s">
        <v>9</v>
      </c>
      <c r="J860" s="252" t="s">
        <v>10</v>
      </c>
      <c r="K860" s="252" t="s">
        <v>11</v>
      </c>
      <c r="L860" s="252" t="s">
        <v>12</v>
      </c>
    </row>
    <row r="861" spans="1:12" ht="12.75">
      <c r="A861" s="252" t="s">
        <v>13</v>
      </c>
      <c r="B861" s="253">
        <v>111</v>
      </c>
      <c r="C861" s="253">
        <v>22</v>
      </c>
      <c r="D861" s="253">
        <v>0</v>
      </c>
      <c r="E861" s="253">
        <v>111</v>
      </c>
      <c r="F861" s="253">
        <v>0</v>
      </c>
      <c r="G861" s="253">
        <v>133</v>
      </c>
      <c r="H861" s="254">
        <v>1159</v>
      </c>
      <c r="I861" s="254">
        <v>1309.3499999999999</v>
      </c>
      <c r="J861" s="254">
        <v>8.7142857142857153</v>
      </c>
      <c r="K861" s="255">
        <v>28.118393234672304</v>
      </c>
      <c r="L861" s="254">
        <v>2.4503171247357294</v>
      </c>
    </row>
    <row r="862" spans="1:12" ht="12.75">
      <c r="A862" s="252" t="s">
        <v>14</v>
      </c>
      <c r="B862" s="253">
        <v>16</v>
      </c>
      <c r="C862" s="253">
        <v>0</v>
      </c>
      <c r="D862" s="253">
        <v>0</v>
      </c>
      <c r="E862" s="253">
        <v>16</v>
      </c>
      <c r="F862" s="253">
        <v>0</v>
      </c>
      <c r="G862" s="253">
        <v>16</v>
      </c>
      <c r="H862" s="254">
        <v>0</v>
      </c>
      <c r="I862" s="254">
        <v>0</v>
      </c>
      <c r="J862" s="254">
        <v>0</v>
      </c>
      <c r="K862" s="255">
        <v>3.382663847780127</v>
      </c>
      <c r="L862" s="254">
        <v>0</v>
      </c>
    </row>
    <row r="863" spans="1:12" ht="12.75">
      <c r="A863" s="252" t="s">
        <v>15</v>
      </c>
      <c r="B863" s="253">
        <v>42</v>
      </c>
      <c r="C863" s="253">
        <v>4</v>
      </c>
      <c r="D863" s="253">
        <v>0</v>
      </c>
      <c r="E863" s="253">
        <v>42</v>
      </c>
      <c r="F863" s="253">
        <v>0</v>
      </c>
      <c r="G863" s="253">
        <v>46</v>
      </c>
      <c r="H863" s="254">
        <v>0</v>
      </c>
      <c r="I863" s="254">
        <v>0</v>
      </c>
      <c r="J863" s="254">
        <v>0</v>
      </c>
      <c r="K863" s="255">
        <v>9.7251585623678647</v>
      </c>
      <c r="L863" s="254">
        <v>0</v>
      </c>
    </row>
    <row r="864" spans="1:12" ht="12.75">
      <c r="A864" s="252" t="s">
        <v>16</v>
      </c>
      <c r="B864" s="253">
        <v>106</v>
      </c>
      <c r="C864" s="253">
        <v>14</v>
      </c>
      <c r="D864" s="253">
        <v>0</v>
      </c>
      <c r="E864" s="253">
        <v>106</v>
      </c>
      <c r="F864" s="253">
        <v>0</v>
      </c>
      <c r="G864" s="253">
        <v>120</v>
      </c>
      <c r="H864" s="254">
        <v>695</v>
      </c>
      <c r="I864" s="254">
        <v>833.96</v>
      </c>
      <c r="J864" s="254">
        <v>5.7916666666666661</v>
      </c>
      <c r="K864" s="255">
        <v>25.369978858350951</v>
      </c>
      <c r="L864" s="254">
        <v>1.4693446088794924</v>
      </c>
    </row>
    <row r="865" spans="1:12" ht="12.75">
      <c r="A865" s="252" t="s">
        <v>17</v>
      </c>
      <c r="B865" s="253">
        <v>23</v>
      </c>
      <c r="C865" s="253">
        <v>0</v>
      </c>
      <c r="D865" s="253">
        <v>2</v>
      </c>
      <c r="E865" s="253">
        <v>21</v>
      </c>
      <c r="F865" s="253">
        <v>0</v>
      </c>
      <c r="G865" s="253">
        <v>21</v>
      </c>
      <c r="H865" s="254">
        <v>0</v>
      </c>
      <c r="I865" s="254">
        <v>0</v>
      </c>
      <c r="J865" s="254">
        <v>0</v>
      </c>
      <c r="K865" s="255">
        <v>4.4397463002114161</v>
      </c>
      <c r="L865" s="254">
        <v>0</v>
      </c>
    </row>
    <row r="866" spans="1:12" ht="12.75">
      <c r="A866" s="252" t="s">
        <v>18</v>
      </c>
      <c r="B866" s="253">
        <v>3</v>
      </c>
      <c r="C866" s="253">
        <v>0</v>
      </c>
      <c r="D866" s="253">
        <v>0</v>
      </c>
      <c r="E866" s="253">
        <v>3</v>
      </c>
      <c r="F866" s="253">
        <v>0</v>
      </c>
      <c r="G866" s="253">
        <v>3</v>
      </c>
      <c r="H866" s="254">
        <v>0</v>
      </c>
      <c r="I866" s="254">
        <v>0</v>
      </c>
      <c r="J866" s="254">
        <v>0</v>
      </c>
      <c r="K866" s="255">
        <v>0.63424947145877375</v>
      </c>
      <c r="L866" s="254">
        <v>0</v>
      </c>
    </row>
    <row r="867" spans="1:12" ht="12.75">
      <c r="A867" s="252" t="s">
        <v>19</v>
      </c>
      <c r="B867" s="253">
        <v>301</v>
      </c>
      <c r="C867" s="253">
        <v>40</v>
      </c>
      <c r="D867" s="253">
        <v>2</v>
      </c>
      <c r="E867" s="253">
        <v>299</v>
      </c>
      <c r="F867" s="253">
        <v>0</v>
      </c>
      <c r="G867" s="253">
        <v>339</v>
      </c>
      <c r="H867" s="254">
        <v>1854</v>
      </c>
      <c r="I867" s="254">
        <v>2143.31</v>
      </c>
      <c r="J867" s="254">
        <v>5.4690265486725664</v>
      </c>
      <c r="K867" s="255">
        <v>71.670190274841431</v>
      </c>
      <c r="L867" s="254">
        <v>3.9196617336152211</v>
      </c>
    </row>
    <row r="868" spans="1:12" ht="12.75">
      <c r="A868" s="252" t="s">
        <v>131</v>
      </c>
      <c r="B868" s="252" t="s">
        <v>2</v>
      </c>
      <c r="C868" s="252" t="s">
        <v>3</v>
      </c>
      <c r="D868" s="252" t="s">
        <v>4</v>
      </c>
      <c r="E868" s="252" t="s">
        <v>5</v>
      </c>
      <c r="F868" s="252" t="s">
        <v>6</v>
      </c>
      <c r="G868" s="252" t="s">
        <v>7</v>
      </c>
      <c r="H868" s="252" t="s">
        <v>8</v>
      </c>
      <c r="I868" s="252" t="s">
        <v>9</v>
      </c>
      <c r="J868" s="252" t="s">
        <v>10</v>
      </c>
      <c r="K868" s="252" t="s">
        <v>11</v>
      </c>
      <c r="L868" s="252" t="s">
        <v>12</v>
      </c>
    </row>
    <row r="869" spans="1:12" ht="12.75">
      <c r="A869" s="252" t="s">
        <v>13</v>
      </c>
      <c r="B869" s="253">
        <v>54</v>
      </c>
      <c r="C869" s="253">
        <v>17</v>
      </c>
      <c r="D869" s="253">
        <v>0</v>
      </c>
      <c r="E869" s="253">
        <v>54</v>
      </c>
      <c r="F869" s="253">
        <v>0</v>
      </c>
      <c r="G869" s="253">
        <v>71</v>
      </c>
      <c r="H869" s="254">
        <v>1304</v>
      </c>
      <c r="I869" s="254">
        <v>1472.91</v>
      </c>
      <c r="J869" s="254">
        <v>18.366197183098592</v>
      </c>
      <c r="K869" s="255">
        <v>15.010570824524311</v>
      </c>
      <c r="L869" s="254">
        <v>2.7568710359408031</v>
      </c>
    </row>
    <row r="870" spans="1:12" ht="12.75">
      <c r="A870" s="252" t="s">
        <v>14</v>
      </c>
      <c r="B870" s="253">
        <v>6</v>
      </c>
      <c r="C870" s="253">
        <v>0</v>
      </c>
      <c r="D870" s="253">
        <v>0</v>
      </c>
      <c r="E870" s="253">
        <v>6</v>
      </c>
      <c r="F870" s="253">
        <v>0</v>
      </c>
      <c r="G870" s="253">
        <v>6</v>
      </c>
      <c r="H870" s="254">
        <v>0</v>
      </c>
      <c r="I870" s="254">
        <v>0</v>
      </c>
      <c r="J870" s="254">
        <v>0</v>
      </c>
      <c r="K870" s="255">
        <v>1.2684989429175475</v>
      </c>
      <c r="L870" s="254">
        <v>0</v>
      </c>
    </row>
    <row r="871" spans="1:12" ht="12.75">
      <c r="A871" s="252" t="s">
        <v>15</v>
      </c>
      <c r="B871" s="253">
        <v>29</v>
      </c>
      <c r="C871" s="253">
        <v>9</v>
      </c>
      <c r="D871" s="253">
        <v>0</v>
      </c>
      <c r="E871" s="253">
        <v>29</v>
      </c>
      <c r="F871" s="253">
        <v>0</v>
      </c>
      <c r="G871" s="253">
        <v>38</v>
      </c>
      <c r="H871" s="254">
        <v>0</v>
      </c>
      <c r="I871" s="254">
        <v>211.61</v>
      </c>
      <c r="J871" s="254">
        <v>0</v>
      </c>
      <c r="K871" s="255">
        <v>8.0338266384778017</v>
      </c>
      <c r="L871" s="254">
        <v>0</v>
      </c>
    </row>
    <row r="872" spans="1:12" ht="12.75">
      <c r="A872" s="252" t="s">
        <v>16</v>
      </c>
      <c r="B872" s="253">
        <v>57</v>
      </c>
      <c r="C872" s="253">
        <v>17</v>
      </c>
      <c r="D872" s="253">
        <v>0</v>
      </c>
      <c r="E872" s="253">
        <v>57</v>
      </c>
      <c r="F872" s="253">
        <v>0</v>
      </c>
      <c r="G872" s="253">
        <v>74</v>
      </c>
      <c r="H872" s="254">
        <v>520</v>
      </c>
      <c r="I872" s="254">
        <v>724.41</v>
      </c>
      <c r="J872" s="254">
        <v>7.0270270270270272</v>
      </c>
      <c r="K872" s="255">
        <v>15.644820295983088</v>
      </c>
      <c r="L872" s="254">
        <v>1.0993657505285415</v>
      </c>
    </row>
    <row r="873" spans="1:12" ht="12.75">
      <c r="A873" s="252" t="s">
        <v>17</v>
      </c>
      <c r="B873" s="253">
        <v>21</v>
      </c>
      <c r="C873" s="253">
        <v>3</v>
      </c>
      <c r="D873" s="253">
        <v>0</v>
      </c>
      <c r="E873" s="253">
        <v>21</v>
      </c>
      <c r="F873" s="253">
        <v>0</v>
      </c>
      <c r="G873" s="253">
        <v>24</v>
      </c>
      <c r="H873" s="254">
        <v>0</v>
      </c>
      <c r="I873" s="254">
        <v>0</v>
      </c>
      <c r="J873" s="254">
        <v>0</v>
      </c>
      <c r="K873" s="255">
        <v>5.07399577167019</v>
      </c>
      <c r="L873" s="254">
        <v>0</v>
      </c>
    </row>
    <row r="874" spans="1:12" ht="12.75">
      <c r="A874" s="252" t="s">
        <v>18</v>
      </c>
      <c r="B874" s="253">
        <v>1</v>
      </c>
      <c r="C874" s="253">
        <v>0</v>
      </c>
      <c r="D874" s="253">
        <v>0</v>
      </c>
      <c r="E874" s="253">
        <v>1</v>
      </c>
      <c r="F874" s="253">
        <v>0</v>
      </c>
      <c r="G874" s="253">
        <v>1</v>
      </c>
      <c r="H874" s="254">
        <v>0</v>
      </c>
      <c r="I874" s="254">
        <v>0</v>
      </c>
      <c r="J874" s="254">
        <v>0</v>
      </c>
      <c r="K874" s="255">
        <v>0.21141649048625794</v>
      </c>
      <c r="L874" s="254">
        <v>0</v>
      </c>
    </row>
    <row r="875" spans="1:12" ht="12.75">
      <c r="A875" s="252" t="s">
        <v>19</v>
      </c>
      <c r="B875" s="253">
        <v>168</v>
      </c>
      <c r="C875" s="253">
        <v>46</v>
      </c>
      <c r="D875" s="253">
        <v>0</v>
      </c>
      <c r="E875" s="253">
        <v>168</v>
      </c>
      <c r="F875" s="253">
        <v>0</v>
      </c>
      <c r="G875" s="253">
        <v>214</v>
      </c>
      <c r="H875" s="254">
        <v>1824</v>
      </c>
      <c r="I875" s="254">
        <v>2408.9299999999998</v>
      </c>
      <c r="J875" s="254">
        <v>8.5233644859813076</v>
      </c>
      <c r="K875" s="255">
        <v>45.243128964059196</v>
      </c>
      <c r="L875" s="254">
        <v>3.8562367864693443</v>
      </c>
    </row>
    <row r="876" spans="1:12" ht="12.75">
      <c r="A876" s="252" t="s">
        <v>132</v>
      </c>
      <c r="B876" s="252" t="s">
        <v>2</v>
      </c>
      <c r="C876" s="252" t="s">
        <v>3</v>
      </c>
      <c r="D876" s="252" t="s">
        <v>4</v>
      </c>
      <c r="E876" s="252" t="s">
        <v>5</v>
      </c>
      <c r="F876" s="252" t="s">
        <v>6</v>
      </c>
      <c r="G876" s="252" t="s">
        <v>7</v>
      </c>
      <c r="H876" s="252" t="s">
        <v>8</v>
      </c>
      <c r="I876" s="252" t="s">
        <v>9</v>
      </c>
      <c r="J876" s="252" t="s">
        <v>10</v>
      </c>
      <c r="K876" s="252" t="s">
        <v>11</v>
      </c>
      <c r="L876" s="252" t="s">
        <v>12</v>
      </c>
    </row>
    <row r="877" spans="1:12" ht="12.75">
      <c r="A877" s="252" t="s">
        <v>13</v>
      </c>
      <c r="B877" s="253">
        <v>14</v>
      </c>
      <c r="C877" s="253">
        <v>7</v>
      </c>
      <c r="D877" s="253">
        <v>0</v>
      </c>
      <c r="E877" s="253">
        <v>14</v>
      </c>
      <c r="F877" s="253">
        <v>0</v>
      </c>
      <c r="G877" s="253">
        <v>21</v>
      </c>
      <c r="H877" s="254">
        <v>-621.89</v>
      </c>
      <c r="I877" s="254">
        <v>-692.09</v>
      </c>
      <c r="J877" s="254">
        <v>-29.613809523809522</v>
      </c>
      <c r="K877" s="255">
        <v>4.4397463002114161</v>
      </c>
      <c r="L877" s="254">
        <v>-1.3147780126849895</v>
      </c>
    </row>
    <row r="878" spans="1:12" ht="12.75">
      <c r="A878" s="252" t="s">
        <v>14</v>
      </c>
      <c r="B878" s="253">
        <v>1</v>
      </c>
      <c r="C878" s="253">
        <v>4</v>
      </c>
      <c r="D878" s="253">
        <v>0</v>
      </c>
      <c r="E878" s="253">
        <v>1</v>
      </c>
      <c r="F878" s="253">
        <v>0</v>
      </c>
      <c r="G878" s="253">
        <v>5</v>
      </c>
      <c r="H878" s="254">
        <v>0</v>
      </c>
      <c r="I878" s="254">
        <v>0</v>
      </c>
      <c r="J878" s="254">
        <v>0</v>
      </c>
      <c r="K878" s="255">
        <v>1.0570824524312896</v>
      </c>
      <c r="L878" s="254">
        <v>0</v>
      </c>
    </row>
    <row r="879" spans="1:12" ht="12.75">
      <c r="A879" s="252" t="s">
        <v>15</v>
      </c>
      <c r="B879" s="253">
        <v>24</v>
      </c>
      <c r="C879" s="253">
        <v>9</v>
      </c>
      <c r="D879" s="253">
        <v>0</v>
      </c>
      <c r="E879" s="253">
        <v>24</v>
      </c>
      <c r="F879" s="253">
        <v>0</v>
      </c>
      <c r="G879" s="253">
        <v>33</v>
      </c>
      <c r="H879" s="254">
        <v>0</v>
      </c>
      <c r="I879" s="254">
        <v>0</v>
      </c>
      <c r="J879" s="254">
        <v>0</v>
      </c>
      <c r="K879" s="255">
        <v>6.9767441860465116</v>
      </c>
      <c r="L879" s="254">
        <v>0</v>
      </c>
    </row>
    <row r="880" spans="1:12" ht="12.75">
      <c r="A880" s="252" t="s">
        <v>16</v>
      </c>
      <c r="B880" s="253">
        <v>25</v>
      </c>
      <c r="C880" s="253">
        <v>10</v>
      </c>
      <c r="D880" s="253">
        <v>0</v>
      </c>
      <c r="E880" s="253">
        <v>25</v>
      </c>
      <c r="F880" s="253">
        <v>0</v>
      </c>
      <c r="G880" s="253">
        <v>35</v>
      </c>
      <c r="H880" s="254">
        <v>470</v>
      </c>
      <c r="I880" s="254">
        <v>473.46</v>
      </c>
      <c r="J880" s="254">
        <v>13.428571428571429</v>
      </c>
      <c r="K880" s="255">
        <v>7.3995771670190287</v>
      </c>
      <c r="L880" s="254">
        <v>0.99365750528541252</v>
      </c>
    </row>
    <row r="881" spans="1:12" ht="12.75">
      <c r="A881" s="252" t="s">
        <v>17</v>
      </c>
      <c r="B881" s="253">
        <v>24</v>
      </c>
      <c r="C881" s="253">
        <v>14</v>
      </c>
      <c r="D881" s="253">
        <v>4</v>
      </c>
      <c r="E881" s="253">
        <v>20</v>
      </c>
      <c r="F881" s="253">
        <v>0</v>
      </c>
      <c r="G881" s="253">
        <v>34</v>
      </c>
      <c r="H881" s="254">
        <v>0</v>
      </c>
      <c r="I881" s="254">
        <v>0</v>
      </c>
      <c r="J881" s="254">
        <v>0</v>
      </c>
      <c r="K881" s="255">
        <v>7.1881606765327692</v>
      </c>
      <c r="L881" s="254">
        <v>0</v>
      </c>
    </row>
    <row r="882" spans="1:12" ht="12.75">
      <c r="A882" s="252" t="s">
        <v>18</v>
      </c>
      <c r="B882" s="253">
        <v>0</v>
      </c>
      <c r="C882" s="253">
        <v>0</v>
      </c>
      <c r="D882" s="253">
        <v>0</v>
      </c>
      <c r="E882" s="253">
        <v>0</v>
      </c>
      <c r="F882" s="253">
        <v>0</v>
      </c>
      <c r="G882" s="253">
        <v>0</v>
      </c>
      <c r="H882" s="254">
        <v>0</v>
      </c>
      <c r="I882" s="254">
        <v>0</v>
      </c>
      <c r="J882" s="254">
        <v>0</v>
      </c>
      <c r="K882" s="255">
        <v>0</v>
      </c>
      <c r="L882" s="254">
        <v>0</v>
      </c>
    </row>
    <row r="883" spans="1:12" ht="12.75">
      <c r="A883" s="252" t="s">
        <v>19</v>
      </c>
      <c r="B883" s="253">
        <v>88</v>
      </c>
      <c r="C883" s="253">
        <v>44</v>
      </c>
      <c r="D883" s="253">
        <v>4</v>
      </c>
      <c r="E883" s="253">
        <v>84</v>
      </c>
      <c r="F883" s="253">
        <v>0</v>
      </c>
      <c r="G883" s="253">
        <v>128</v>
      </c>
      <c r="H883" s="254">
        <v>-151.88999999999999</v>
      </c>
      <c r="I883" s="254">
        <v>-218.63</v>
      </c>
      <c r="J883" s="254">
        <v>-1.1866406249999999</v>
      </c>
      <c r="K883" s="255">
        <v>27.061310782241016</v>
      </c>
      <c r="L883" s="254">
        <v>-0.32112050739957715</v>
      </c>
    </row>
    <row r="884" spans="1:12" ht="12.75">
      <c r="A884" s="252" t="s">
        <v>133</v>
      </c>
      <c r="B884" s="252" t="s">
        <v>2</v>
      </c>
      <c r="C884" s="252" t="s">
        <v>3</v>
      </c>
      <c r="D884" s="252" t="s">
        <v>4</v>
      </c>
      <c r="E884" s="252" t="s">
        <v>5</v>
      </c>
      <c r="F884" s="252" t="s">
        <v>6</v>
      </c>
      <c r="G884" s="252" t="s">
        <v>7</v>
      </c>
      <c r="H884" s="252" t="s">
        <v>8</v>
      </c>
      <c r="I884" s="252" t="s">
        <v>9</v>
      </c>
      <c r="J884" s="252" t="s">
        <v>10</v>
      </c>
      <c r="K884" s="252" t="s">
        <v>11</v>
      </c>
      <c r="L884" s="252" t="s">
        <v>12</v>
      </c>
    </row>
    <row r="885" spans="1:12" ht="12.75">
      <c r="A885" s="252" t="s">
        <v>13</v>
      </c>
      <c r="B885" s="253">
        <v>9</v>
      </c>
      <c r="C885" s="253">
        <v>10</v>
      </c>
      <c r="D885" s="253">
        <v>0</v>
      </c>
      <c r="E885" s="253">
        <v>9</v>
      </c>
      <c r="F885" s="253">
        <v>0</v>
      </c>
      <c r="G885" s="253">
        <v>19</v>
      </c>
      <c r="H885" s="254">
        <v>1259.8900000000001</v>
      </c>
      <c r="I885" s="254">
        <v>1411.75</v>
      </c>
      <c r="J885" s="254">
        <v>66.31</v>
      </c>
      <c r="K885" s="255">
        <v>4.0169133192389008</v>
      </c>
      <c r="L885" s="254">
        <v>2.6636152219873157</v>
      </c>
    </row>
    <row r="886" spans="1:12" ht="12.75">
      <c r="A886" s="252" t="s">
        <v>14</v>
      </c>
      <c r="B886" s="253">
        <v>4</v>
      </c>
      <c r="C886" s="253">
        <v>0</v>
      </c>
      <c r="D886" s="253">
        <v>0</v>
      </c>
      <c r="E886" s="253">
        <v>4</v>
      </c>
      <c r="F886" s="253">
        <v>0</v>
      </c>
      <c r="G886" s="253">
        <v>4</v>
      </c>
      <c r="H886" s="254">
        <v>0</v>
      </c>
      <c r="I886" s="254">
        <v>0</v>
      </c>
      <c r="J886" s="254">
        <v>0</v>
      </c>
      <c r="K886" s="255">
        <v>0.84566596194503174</v>
      </c>
      <c r="L886" s="254">
        <v>0</v>
      </c>
    </row>
    <row r="887" spans="1:12" ht="12.75">
      <c r="A887" s="252" t="s">
        <v>15</v>
      </c>
      <c r="B887" s="253">
        <v>26</v>
      </c>
      <c r="C887" s="253">
        <v>3</v>
      </c>
      <c r="D887" s="253">
        <v>0</v>
      </c>
      <c r="E887" s="253">
        <v>26</v>
      </c>
      <c r="F887" s="253">
        <v>0</v>
      </c>
      <c r="G887" s="253">
        <v>29</v>
      </c>
      <c r="H887" s="254">
        <v>0</v>
      </c>
      <c r="I887" s="254">
        <v>0</v>
      </c>
      <c r="J887" s="254">
        <v>0</v>
      </c>
      <c r="K887" s="255">
        <v>6.1310782241014792</v>
      </c>
      <c r="L887" s="254">
        <v>0</v>
      </c>
    </row>
    <row r="888" spans="1:12" ht="12.75">
      <c r="A888" s="252" t="s">
        <v>16</v>
      </c>
      <c r="B888" s="253">
        <v>21</v>
      </c>
      <c r="C888" s="253">
        <v>7</v>
      </c>
      <c r="D888" s="253">
        <v>0</v>
      </c>
      <c r="E888" s="253">
        <v>21</v>
      </c>
      <c r="F888" s="253">
        <v>0</v>
      </c>
      <c r="G888" s="253">
        <v>28</v>
      </c>
      <c r="H888" s="254">
        <v>470</v>
      </c>
      <c r="I888" s="254">
        <v>638.41</v>
      </c>
      <c r="J888" s="254">
        <v>16.785714285714288</v>
      </c>
      <c r="K888" s="255">
        <v>5.9196617336152224</v>
      </c>
      <c r="L888" s="254">
        <v>0.99365750528541252</v>
      </c>
    </row>
    <row r="889" spans="1:12" ht="12.75">
      <c r="A889" s="252" t="s">
        <v>17</v>
      </c>
      <c r="B889" s="253">
        <v>34</v>
      </c>
      <c r="C889" s="253">
        <v>18</v>
      </c>
      <c r="D889" s="253">
        <v>3</v>
      </c>
      <c r="E889" s="253">
        <v>31</v>
      </c>
      <c r="F889" s="253">
        <v>0</v>
      </c>
      <c r="G889" s="253">
        <v>49</v>
      </c>
      <c r="H889" s="254">
        <v>0</v>
      </c>
      <c r="I889" s="254">
        <v>0</v>
      </c>
      <c r="J889" s="254">
        <v>0</v>
      </c>
      <c r="K889" s="255">
        <v>10.359408033826638</v>
      </c>
      <c r="L889" s="254">
        <v>0</v>
      </c>
    </row>
    <row r="890" spans="1:12" ht="12.75">
      <c r="A890" s="252" t="s">
        <v>19</v>
      </c>
      <c r="B890" s="253">
        <v>94</v>
      </c>
      <c r="C890" s="253">
        <v>38</v>
      </c>
      <c r="D890" s="253">
        <v>3</v>
      </c>
      <c r="E890" s="253">
        <v>91</v>
      </c>
      <c r="F890" s="253">
        <v>0</v>
      </c>
      <c r="G890" s="253">
        <v>129</v>
      </c>
      <c r="H890" s="254">
        <v>1729.89</v>
      </c>
      <c r="I890" s="254">
        <v>2050.16</v>
      </c>
      <c r="J890" s="254">
        <v>13.41</v>
      </c>
      <c r="K890" s="255">
        <v>27.27272727272727</v>
      </c>
      <c r="L890" s="254">
        <v>3.6572727272727268</v>
      </c>
    </row>
    <row r="891" spans="1:12" ht="12.75">
      <c r="A891" s="252" t="s">
        <v>134</v>
      </c>
      <c r="B891" s="252" t="s">
        <v>2</v>
      </c>
      <c r="C891" s="252" t="s">
        <v>3</v>
      </c>
      <c r="D891" s="252" t="s">
        <v>4</v>
      </c>
      <c r="E891" s="252" t="s">
        <v>5</v>
      </c>
      <c r="F891" s="252" t="s">
        <v>6</v>
      </c>
      <c r="G891" s="252" t="s">
        <v>7</v>
      </c>
      <c r="H891" s="252" t="s">
        <v>8</v>
      </c>
      <c r="I891" s="252" t="s">
        <v>9</v>
      </c>
      <c r="J891" s="252" t="s">
        <v>10</v>
      </c>
      <c r="K891" s="252" t="s">
        <v>11</v>
      </c>
      <c r="L891" s="252" t="s">
        <v>12</v>
      </c>
    </row>
    <row r="892" spans="1:12" ht="12.75">
      <c r="A892" s="252" t="s">
        <v>13</v>
      </c>
      <c r="B892" s="253">
        <v>14</v>
      </c>
      <c r="C892" s="253">
        <v>18</v>
      </c>
      <c r="D892" s="253">
        <v>0</v>
      </c>
      <c r="E892" s="253">
        <v>14</v>
      </c>
      <c r="F892" s="253">
        <v>0</v>
      </c>
      <c r="G892" s="253">
        <v>32</v>
      </c>
      <c r="H892" s="254">
        <v>319</v>
      </c>
      <c r="I892" s="254">
        <v>359.83</v>
      </c>
      <c r="J892" s="254">
        <v>9.96875</v>
      </c>
      <c r="K892" s="255">
        <v>6.7653276955602539</v>
      </c>
      <c r="L892" s="254">
        <v>0.67441860465116288</v>
      </c>
    </row>
    <row r="893" spans="1:12" ht="12.75">
      <c r="A893" s="252" t="s">
        <v>14</v>
      </c>
      <c r="B893" s="253">
        <v>4</v>
      </c>
      <c r="C893" s="253">
        <v>1</v>
      </c>
      <c r="D893" s="253">
        <v>0</v>
      </c>
      <c r="E893" s="253">
        <v>4</v>
      </c>
      <c r="F893" s="253">
        <v>0</v>
      </c>
      <c r="G893" s="253">
        <v>5</v>
      </c>
      <c r="H893" s="254">
        <v>0</v>
      </c>
      <c r="I893" s="254">
        <v>0</v>
      </c>
      <c r="J893" s="254">
        <v>0</v>
      </c>
      <c r="K893" s="255">
        <v>1.0570824524312896</v>
      </c>
      <c r="L893" s="254">
        <v>0</v>
      </c>
    </row>
    <row r="894" spans="1:12" ht="12.75">
      <c r="A894" s="252" t="s">
        <v>15</v>
      </c>
      <c r="B894" s="253">
        <v>23</v>
      </c>
      <c r="C894" s="253">
        <v>4</v>
      </c>
      <c r="D894" s="253">
        <v>0</v>
      </c>
      <c r="E894" s="253">
        <v>23</v>
      </c>
      <c r="F894" s="253">
        <v>0</v>
      </c>
      <c r="G894" s="253">
        <v>27</v>
      </c>
      <c r="H894" s="254">
        <v>0</v>
      </c>
      <c r="I894" s="254">
        <v>0</v>
      </c>
      <c r="J894" s="254">
        <v>0</v>
      </c>
      <c r="K894" s="255">
        <v>5.7082452431289639</v>
      </c>
      <c r="L894" s="254">
        <v>0</v>
      </c>
    </row>
    <row r="895" spans="1:12" ht="12.75">
      <c r="A895" s="252" t="s">
        <v>16</v>
      </c>
      <c r="B895" s="253">
        <v>24</v>
      </c>
      <c r="C895" s="253">
        <v>2</v>
      </c>
      <c r="D895" s="253">
        <v>0</v>
      </c>
      <c r="E895" s="253">
        <v>24</v>
      </c>
      <c r="F895" s="253">
        <v>0</v>
      </c>
      <c r="G895" s="253">
        <v>26</v>
      </c>
      <c r="H895" s="254">
        <v>470</v>
      </c>
      <c r="I895" s="254">
        <v>627.46</v>
      </c>
      <c r="J895" s="254">
        <v>18.076923076923077</v>
      </c>
      <c r="K895" s="255">
        <v>5.4968287526427062</v>
      </c>
      <c r="L895" s="254">
        <v>0.99365750528541208</v>
      </c>
    </row>
    <row r="896" spans="1:12" ht="12.75">
      <c r="A896" s="252" t="s">
        <v>17</v>
      </c>
      <c r="B896" s="253">
        <v>49</v>
      </c>
      <c r="C896" s="253">
        <v>14</v>
      </c>
      <c r="D896" s="253">
        <v>20</v>
      </c>
      <c r="E896" s="253">
        <v>29</v>
      </c>
      <c r="F896" s="253">
        <v>0</v>
      </c>
      <c r="G896" s="253">
        <v>43</v>
      </c>
      <c r="H896" s="254">
        <v>0</v>
      </c>
      <c r="I896" s="254">
        <v>0</v>
      </c>
      <c r="J896" s="254">
        <v>0</v>
      </c>
      <c r="K896" s="255">
        <v>9.0909090909090917</v>
      </c>
      <c r="L896" s="254">
        <v>0</v>
      </c>
    </row>
    <row r="897" spans="1:12" ht="12.75">
      <c r="A897" s="252" t="s">
        <v>18</v>
      </c>
      <c r="B897" s="253">
        <v>0</v>
      </c>
      <c r="C897" s="253">
        <v>3</v>
      </c>
      <c r="D897" s="253">
        <v>0</v>
      </c>
      <c r="E897" s="253">
        <v>0</v>
      </c>
      <c r="F897" s="253">
        <v>0</v>
      </c>
      <c r="G897" s="253">
        <v>3</v>
      </c>
      <c r="H897" s="254">
        <v>0</v>
      </c>
      <c r="I897" s="254">
        <v>0</v>
      </c>
      <c r="J897" s="254">
        <v>0</v>
      </c>
      <c r="K897" s="255">
        <v>0.63424947145877375</v>
      </c>
      <c r="L897" s="254">
        <v>0</v>
      </c>
    </row>
    <row r="898" spans="1:12" ht="12.75">
      <c r="A898" s="252" t="s">
        <v>19</v>
      </c>
      <c r="B898" s="253">
        <v>114</v>
      </c>
      <c r="C898" s="253">
        <v>42</v>
      </c>
      <c r="D898" s="253">
        <v>20</v>
      </c>
      <c r="E898" s="253">
        <v>94</v>
      </c>
      <c r="F898" s="253">
        <v>0</v>
      </c>
      <c r="G898" s="253">
        <v>136</v>
      </c>
      <c r="H898" s="254">
        <v>789</v>
      </c>
      <c r="I898" s="254">
        <v>987.29</v>
      </c>
      <c r="J898" s="254">
        <v>5.8014705882352935</v>
      </c>
      <c r="K898" s="255">
        <v>28.752642706131077</v>
      </c>
      <c r="L898" s="254">
        <v>1.6680761099365751</v>
      </c>
    </row>
    <row r="899" spans="1:12" ht="12.75">
      <c r="A899" s="252" t="s">
        <v>135</v>
      </c>
      <c r="B899" s="252" t="s">
        <v>2</v>
      </c>
      <c r="C899" s="252" t="s">
        <v>3</v>
      </c>
      <c r="D899" s="252" t="s">
        <v>4</v>
      </c>
      <c r="E899" s="252" t="s">
        <v>5</v>
      </c>
      <c r="F899" s="252" t="s">
        <v>6</v>
      </c>
      <c r="G899" s="252" t="s">
        <v>7</v>
      </c>
      <c r="H899" s="252" t="s">
        <v>8</v>
      </c>
      <c r="I899" s="252" t="s">
        <v>9</v>
      </c>
      <c r="J899" s="252" t="s">
        <v>10</v>
      </c>
      <c r="K899" s="252" t="s">
        <v>11</v>
      </c>
      <c r="L899" s="252" t="s">
        <v>12</v>
      </c>
    </row>
    <row r="900" spans="1:12" ht="12.75">
      <c r="A900" s="252" t="s">
        <v>13</v>
      </c>
      <c r="B900" s="253">
        <v>17</v>
      </c>
      <c r="C900" s="253">
        <v>37</v>
      </c>
      <c r="D900" s="253">
        <v>0</v>
      </c>
      <c r="E900" s="253">
        <v>17</v>
      </c>
      <c r="F900" s="253">
        <v>0</v>
      </c>
      <c r="G900" s="253">
        <v>54</v>
      </c>
      <c r="H900" s="254">
        <v>628.57000000000005</v>
      </c>
      <c r="I900" s="254">
        <v>713.03</v>
      </c>
      <c r="J900" s="254">
        <v>11.640185185185185</v>
      </c>
      <c r="K900" s="255">
        <v>11.416490486257928</v>
      </c>
      <c r="L900" s="254">
        <v>1.3289006342494714</v>
      </c>
    </row>
    <row r="901" spans="1:12" ht="12.75">
      <c r="A901" s="252" t="s">
        <v>14</v>
      </c>
      <c r="B901" s="253">
        <v>4</v>
      </c>
      <c r="C901" s="253">
        <v>4</v>
      </c>
      <c r="D901" s="253">
        <v>0</v>
      </c>
      <c r="E901" s="253">
        <v>4</v>
      </c>
      <c r="F901" s="253">
        <v>0</v>
      </c>
      <c r="G901" s="253">
        <v>8</v>
      </c>
      <c r="H901" s="254">
        <v>0</v>
      </c>
      <c r="I901" s="254">
        <v>0</v>
      </c>
      <c r="J901" s="254">
        <v>0</v>
      </c>
      <c r="K901" s="255">
        <v>1.6913319238900635</v>
      </c>
      <c r="L901" s="254">
        <v>0</v>
      </c>
    </row>
    <row r="902" spans="1:12" ht="12.75">
      <c r="A902" s="252" t="s">
        <v>15</v>
      </c>
      <c r="B902" s="253">
        <v>18</v>
      </c>
      <c r="C902" s="253">
        <v>16</v>
      </c>
      <c r="D902" s="253">
        <v>0</v>
      </c>
      <c r="E902" s="253">
        <v>18</v>
      </c>
      <c r="F902" s="253">
        <v>0</v>
      </c>
      <c r="G902" s="253">
        <v>34</v>
      </c>
      <c r="H902" s="254">
        <v>0</v>
      </c>
      <c r="I902" s="254">
        <v>193.76</v>
      </c>
      <c r="J902" s="254">
        <v>0</v>
      </c>
      <c r="K902" s="255">
        <v>7.1881606765327692</v>
      </c>
      <c r="L902" s="254">
        <v>0</v>
      </c>
    </row>
    <row r="903" spans="1:12" ht="12.75">
      <c r="A903" s="252" t="s">
        <v>16</v>
      </c>
      <c r="B903" s="253">
        <v>18</v>
      </c>
      <c r="C903" s="253">
        <v>50</v>
      </c>
      <c r="D903" s="253">
        <v>0</v>
      </c>
      <c r="E903" s="253">
        <v>18</v>
      </c>
      <c r="F903" s="253">
        <v>0</v>
      </c>
      <c r="G903" s="253">
        <v>68</v>
      </c>
      <c r="H903" s="254">
        <v>1940</v>
      </c>
      <c r="I903" s="254">
        <v>2503.84</v>
      </c>
      <c r="J903" s="254">
        <v>28.529411764705884</v>
      </c>
      <c r="K903" s="255">
        <v>14.376321353065538</v>
      </c>
      <c r="L903" s="254">
        <v>4.1014799154334041</v>
      </c>
    </row>
    <row r="904" spans="1:12" ht="12.75">
      <c r="A904" s="252" t="s">
        <v>17</v>
      </c>
      <c r="B904" s="253">
        <v>42</v>
      </c>
      <c r="C904" s="253">
        <v>6</v>
      </c>
      <c r="D904" s="253">
        <v>13</v>
      </c>
      <c r="E904" s="253">
        <v>29</v>
      </c>
      <c r="F904" s="253">
        <v>0</v>
      </c>
      <c r="G904" s="253">
        <v>35</v>
      </c>
      <c r="H904" s="254">
        <v>0</v>
      </c>
      <c r="I904" s="254">
        <v>0</v>
      </c>
      <c r="J904" s="254">
        <v>0</v>
      </c>
      <c r="K904" s="255">
        <v>7.3995771670190287</v>
      </c>
      <c r="L904" s="254">
        <v>0</v>
      </c>
    </row>
    <row r="905" spans="1:12" ht="12.75">
      <c r="A905" s="252" t="s">
        <v>18</v>
      </c>
      <c r="B905" s="253">
        <v>3</v>
      </c>
      <c r="C905" s="253">
        <v>2</v>
      </c>
      <c r="D905" s="253">
        <v>0</v>
      </c>
      <c r="E905" s="253">
        <v>3</v>
      </c>
      <c r="F905" s="253">
        <v>0</v>
      </c>
      <c r="G905" s="253">
        <v>5</v>
      </c>
      <c r="H905" s="254">
        <v>0</v>
      </c>
      <c r="I905" s="254">
        <v>0</v>
      </c>
      <c r="J905" s="254">
        <v>0</v>
      </c>
      <c r="K905" s="255">
        <v>1.0570824524312896</v>
      </c>
      <c r="L905" s="254">
        <v>0</v>
      </c>
    </row>
    <row r="906" spans="1:12" ht="12.75">
      <c r="A906" s="252" t="s">
        <v>19</v>
      </c>
      <c r="B906" s="253">
        <v>102</v>
      </c>
      <c r="C906" s="253">
        <v>115</v>
      </c>
      <c r="D906" s="253">
        <v>13</v>
      </c>
      <c r="E906" s="253">
        <v>89</v>
      </c>
      <c r="F906" s="253">
        <v>0</v>
      </c>
      <c r="G906" s="253">
        <v>204</v>
      </c>
      <c r="H906" s="254">
        <v>2568.5700000000002</v>
      </c>
      <c r="I906" s="254">
        <v>3410.63</v>
      </c>
      <c r="J906" s="254">
        <v>12.591029411764705</v>
      </c>
      <c r="K906" s="255">
        <v>43.128964059196612</v>
      </c>
      <c r="L906" s="254">
        <v>5.4303805496828739</v>
      </c>
    </row>
    <row r="907" spans="1:12" ht="12.75">
      <c r="A907" s="252" t="s">
        <v>136</v>
      </c>
      <c r="B907" s="252" t="s">
        <v>2</v>
      </c>
      <c r="C907" s="252" t="s">
        <v>3</v>
      </c>
      <c r="D907" s="252" t="s">
        <v>4</v>
      </c>
      <c r="E907" s="252" t="s">
        <v>5</v>
      </c>
      <c r="F907" s="252" t="s">
        <v>6</v>
      </c>
      <c r="G907" s="252" t="s">
        <v>7</v>
      </c>
      <c r="H907" s="252" t="s">
        <v>8</v>
      </c>
      <c r="I907" s="252" t="s">
        <v>9</v>
      </c>
      <c r="J907" s="252" t="s">
        <v>10</v>
      </c>
      <c r="K907" s="252" t="s">
        <v>11</v>
      </c>
      <c r="L907" s="252" t="s">
        <v>12</v>
      </c>
    </row>
    <row r="908" spans="1:12" ht="12.75">
      <c r="A908" s="252" t="s">
        <v>13</v>
      </c>
      <c r="B908" s="253">
        <v>41</v>
      </c>
      <c r="C908" s="253">
        <v>84</v>
      </c>
      <c r="D908" s="253">
        <v>0</v>
      </c>
      <c r="E908" s="253">
        <v>41</v>
      </c>
      <c r="F908" s="253">
        <v>0</v>
      </c>
      <c r="G908" s="253">
        <v>125</v>
      </c>
      <c r="H908" s="254">
        <v>2793.57</v>
      </c>
      <c r="I908" s="254">
        <v>3255.95</v>
      </c>
      <c r="J908" s="254">
        <v>22.348560000000003</v>
      </c>
      <c r="K908" s="255">
        <v>26.427061310782243</v>
      </c>
      <c r="L908" s="254">
        <v>5.9060676532769572</v>
      </c>
    </row>
    <row r="909" spans="1:12" ht="12.75">
      <c r="A909" s="252" t="s">
        <v>14</v>
      </c>
      <c r="B909" s="253">
        <v>5</v>
      </c>
      <c r="C909" s="253">
        <v>10</v>
      </c>
      <c r="D909" s="253">
        <v>0</v>
      </c>
      <c r="E909" s="253">
        <v>5</v>
      </c>
      <c r="F909" s="253">
        <v>0</v>
      </c>
      <c r="G909" s="253">
        <v>15</v>
      </c>
      <c r="H909" s="254">
        <v>0</v>
      </c>
      <c r="I909" s="254">
        <v>0</v>
      </c>
      <c r="J909" s="254">
        <v>0</v>
      </c>
      <c r="K909" s="255">
        <v>3.1712473572938689</v>
      </c>
      <c r="L909" s="254">
        <v>0</v>
      </c>
    </row>
    <row r="910" spans="1:12" ht="12.75">
      <c r="A910" s="252" t="s">
        <v>15</v>
      </c>
      <c r="B910" s="253">
        <v>30</v>
      </c>
      <c r="C910" s="253">
        <v>15</v>
      </c>
      <c r="D910" s="253">
        <v>0</v>
      </c>
      <c r="E910" s="253">
        <v>30</v>
      </c>
      <c r="F910" s="253">
        <v>0</v>
      </c>
      <c r="G910" s="253">
        <v>45</v>
      </c>
      <c r="H910" s="254">
        <v>0</v>
      </c>
      <c r="I910" s="254">
        <v>172.95</v>
      </c>
      <c r="J910" s="254">
        <v>0</v>
      </c>
      <c r="K910" s="255">
        <v>9.513742071881607</v>
      </c>
      <c r="L910" s="254">
        <v>0</v>
      </c>
    </row>
    <row r="911" spans="1:12" ht="12.75">
      <c r="A911" s="252" t="s">
        <v>16</v>
      </c>
      <c r="B911" s="253">
        <v>54</v>
      </c>
      <c r="C911" s="253">
        <v>70</v>
      </c>
      <c r="D911" s="253">
        <v>0</v>
      </c>
      <c r="E911" s="253">
        <v>54</v>
      </c>
      <c r="F911" s="253">
        <v>0</v>
      </c>
      <c r="G911" s="253">
        <v>124</v>
      </c>
      <c r="H911" s="254">
        <v>2105</v>
      </c>
      <c r="I911" s="254">
        <v>2553.46</v>
      </c>
      <c r="J911" s="254">
        <v>16.975806451612904</v>
      </c>
      <c r="K911" s="255">
        <v>26.215644820295985</v>
      </c>
      <c r="L911" s="254">
        <v>4.4503171247357294</v>
      </c>
    </row>
    <row r="912" spans="1:12" ht="12.75">
      <c r="A912" s="252" t="s">
        <v>17</v>
      </c>
      <c r="B912" s="253">
        <v>35</v>
      </c>
      <c r="C912" s="253">
        <v>4</v>
      </c>
      <c r="D912" s="253">
        <v>16</v>
      </c>
      <c r="E912" s="253">
        <v>19</v>
      </c>
      <c r="F912" s="253">
        <v>0</v>
      </c>
      <c r="G912" s="253">
        <v>23</v>
      </c>
      <c r="H912" s="254">
        <v>0</v>
      </c>
      <c r="I912" s="254">
        <v>0</v>
      </c>
      <c r="J912" s="254">
        <v>0</v>
      </c>
      <c r="K912" s="255">
        <v>4.8625792811839323</v>
      </c>
      <c r="L912" s="254">
        <v>0</v>
      </c>
    </row>
    <row r="913" spans="1:12" ht="12.75">
      <c r="A913" s="252" t="s">
        <v>18</v>
      </c>
      <c r="B913" s="253">
        <v>5</v>
      </c>
      <c r="C913" s="253">
        <v>7</v>
      </c>
      <c r="D913" s="253">
        <v>0</v>
      </c>
      <c r="E913" s="253">
        <v>5</v>
      </c>
      <c r="F913" s="253">
        <v>0</v>
      </c>
      <c r="G913" s="253">
        <v>12</v>
      </c>
      <c r="H913" s="254">
        <v>0</v>
      </c>
      <c r="I913" s="254">
        <v>0</v>
      </c>
      <c r="J913" s="254">
        <v>0</v>
      </c>
      <c r="K913" s="255">
        <v>2.536997885835095</v>
      </c>
      <c r="L913" s="254">
        <v>0</v>
      </c>
    </row>
    <row r="914" spans="1:12" ht="12.75">
      <c r="A914" s="252" t="s">
        <v>19</v>
      </c>
      <c r="B914" s="253">
        <v>170</v>
      </c>
      <c r="C914" s="253">
        <v>190</v>
      </c>
      <c r="D914" s="253">
        <v>16</v>
      </c>
      <c r="E914" s="253">
        <v>154</v>
      </c>
      <c r="F914" s="253">
        <v>0</v>
      </c>
      <c r="G914" s="253">
        <v>344</v>
      </c>
      <c r="H914" s="254">
        <v>4898.57</v>
      </c>
      <c r="I914" s="254">
        <v>5982.36</v>
      </c>
      <c r="J914" s="254">
        <v>14.240029069767443</v>
      </c>
      <c r="K914" s="255">
        <v>72.727272727272734</v>
      </c>
      <c r="L914" s="254">
        <v>10.356384778012684</v>
      </c>
    </row>
    <row r="915" spans="1:12" ht="12.75">
      <c r="A915" s="252" t="s">
        <v>137</v>
      </c>
      <c r="B915" s="252" t="s">
        <v>2</v>
      </c>
      <c r="C915" s="252" t="s">
        <v>3</v>
      </c>
      <c r="D915" s="252" t="s">
        <v>4</v>
      </c>
      <c r="E915" s="252" t="s">
        <v>5</v>
      </c>
      <c r="F915" s="252" t="s">
        <v>6</v>
      </c>
      <c r="G915" s="252" t="s">
        <v>7</v>
      </c>
      <c r="H915" s="252" t="s">
        <v>8</v>
      </c>
      <c r="I915" s="252" t="s">
        <v>9</v>
      </c>
      <c r="J915" s="252" t="s">
        <v>10</v>
      </c>
      <c r="K915" s="252" t="s">
        <v>11</v>
      </c>
      <c r="L915" s="252" t="s">
        <v>12</v>
      </c>
    </row>
    <row r="916" spans="1:12" ht="12.75">
      <c r="A916" s="252" t="s">
        <v>13</v>
      </c>
      <c r="B916" s="253">
        <v>114</v>
      </c>
      <c r="C916" s="253">
        <v>63</v>
      </c>
      <c r="D916" s="253">
        <v>0</v>
      </c>
      <c r="E916" s="253">
        <v>114</v>
      </c>
      <c r="F916" s="253">
        <v>0</v>
      </c>
      <c r="G916" s="253">
        <v>177</v>
      </c>
      <c r="H916" s="254">
        <v>3038.57</v>
      </c>
      <c r="I916" s="254">
        <v>3564.58</v>
      </c>
      <c r="J916" s="254">
        <v>17.167062146892658</v>
      </c>
      <c r="K916" s="255">
        <v>37.420718816067655</v>
      </c>
      <c r="L916" s="254">
        <v>6.4240380549682881</v>
      </c>
    </row>
    <row r="917" spans="1:12" ht="12.75">
      <c r="A917" s="252" t="s">
        <v>14</v>
      </c>
      <c r="B917" s="253">
        <v>15</v>
      </c>
      <c r="C917" s="253">
        <v>0</v>
      </c>
      <c r="D917" s="253">
        <v>0</v>
      </c>
      <c r="E917" s="253">
        <v>15</v>
      </c>
      <c r="F917" s="253">
        <v>0</v>
      </c>
      <c r="G917" s="253">
        <v>15</v>
      </c>
      <c r="H917" s="254">
        <v>0</v>
      </c>
      <c r="I917" s="254">
        <v>0</v>
      </c>
      <c r="J917" s="254">
        <v>0</v>
      </c>
      <c r="K917" s="255">
        <v>3.1712473572938689</v>
      </c>
      <c r="L917" s="254">
        <v>0</v>
      </c>
    </row>
    <row r="918" spans="1:12" ht="12.75">
      <c r="A918" s="252" t="s">
        <v>15</v>
      </c>
      <c r="B918" s="253">
        <v>43</v>
      </c>
      <c r="C918" s="253">
        <v>4</v>
      </c>
      <c r="D918" s="253">
        <v>0</v>
      </c>
      <c r="E918" s="253">
        <v>43</v>
      </c>
      <c r="F918" s="253">
        <v>0</v>
      </c>
      <c r="G918" s="253">
        <v>47</v>
      </c>
      <c r="H918" s="254">
        <v>0</v>
      </c>
      <c r="I918" s="254">
        <v>229.81</v>
      </c>
      <c r="J918" s="254">
        <v>0</v>
      </c>
      <c r="K918" s="255">
        <v>9.9365750528541223</v>
      </c>
      <c r="L918" s="254">
        <v>0</v>
      </c>
    </row>
    <row r="919" spans="1:12" ht="12.75">
      <c r="A919" s="252" t="s">
        <v>16</v>
      </c>
      <c r="B919" s="253">
        <v>120</v>
      </c>
      <c r="C919" s="253">
        <v>7</v>
      </c>
      <c r="D919" s="253">
        <v>0</v>
      </c>
      <c r="E919" s="253">
        <v>120</v>
      </c>
      <c r="F919" s="253">
        <v>0</v>
      </c>
      <c r="G919" s="253">
        <v>127</v>
      </c>
      <c r="H919" s="254">
        <v>2470</v>
      </c>
      <c r="I919" s="254">
        <v>3270.51</v>
      </c>
      <c r="J919" s="254">
        <v>19.448818897637796</v>
      </c>
      <c r="K919" s="255">
        <v>26.849894291754758</v>
      </c>
      <c r="L919" s="254">
        <v>5.2219873150105709</v>
      </c>
    </row>
    <row r="920" spans="1:12" ht="12.75">
      <c r="A920" s="252" t="s">
        <v>17</v>
      </c>
      <c r="B920" s="253">
        <v>23</v>
      </c>
      <c r="C920" s="253">
        <v>1</v>
      </c>
      <c r="D920" s="253">
        <v>6</v>
      </c>
      <c r="E920" s="253">
        <v>17</v>
      </c>
      <c r="F920" s="253">
        <v>0</v>
      </c>
      <c r="G920" s="253">
        <v>18</v>
      </c>
      <c r="H920" s="254">
        <v>0</v>
      </c>
      <c r="I920" s="254">
        <v>0</v>
      </c>
      <c r="J920" s="254">
        <v>0</v>
      </c>
      <c r="K920" s="255">
        <v>3.8054968287526423</v>
      </c>
      <c r="L920" s="254">
        <v>0</v>
      </c>
    </row>
    <row r="921" spans="1:12" ht="12.75">
      <c r="A921" s="252" t="s">
        <v>18</v>
      </c>
      <c r="B921" s="253">
        <v>12</v>
      </c>
      <c r="C921" s="253">
        <v>0</v>
      </c>
      <c r="D921" s="253">
        <v>0</v>
      </c>
      <c r="E921" s="253">
        <v>12</v>
      </c>
      <c r="F921" s="253">
        <v>0</v>
      </c>
      <c r="G921" s="253">
        <v>12</v>
      </c>
      <c r="H921" s="254">
        <v>0</v>
      </c>
      <c r="I921" s="254">
        <v>0</v>
      </c>
      <c r="J921" s="254">
        <v>0</v>
      </c>
      <c r="K921" s="255">
        <v>2.536997885835095</v>
      </c>
      <c r="L921" s="254">
        <v>0</v>
      </c>
    </row>
    <row r="922" spans="1:12" ht="12.75">
      <c r="A922" s="252" t="s">
        <v>19</v>
      </c>
      <c r="B922" s="253">
        <v>327</v>
      </c>
      <c r="C922" s="253">
        <v>75</v>
      </c>
      <c r="D922" s="253">
        <v>6</v>
      </c>
      <c r="E922" s="253">
        <v>321</v>
      </c>
      <c r="F922" s="253">
        <v>0</v>
      </c>
      <c r="G922" s="253">
        <v>396</v>
      </c>
      <c r="H922" s="254">
        <v>5508.57</v>
      </c>
      <c r="I922" s="254">
        <v>7064.9</v>
      </c>
      <c r="J922" s="254">
        <v>13.910530303030303</v>
      </c>
      <c r="K922" s="255">
        <v>83.720930232558146</v>
      </c>
      <c r="L922" s="254">
        <v>11.646025369978862</v>
      </c>
    </row>
    <row r="923" spans="1:12" ht="12.75">
      <c r="A923" s="252" t="s">
        <v>138</v>
      </c>
      <c r="B923" s="252" t="s">
        <v>2</v>
      </c>
      <c r="C923" s="252" t="s">
        <v>3</v>
      </c>
      <c r="D923" s="252" t="s">
        <v>4</v>
      </c>
      <c r="E923" s="252" t="s">
        <v>5</v>
      </c>
      <c r="F923" s="252" t="s">
        <v>6</v>
      </c>
      <c r="G923" s="252" t="s">
        <v>7</v>
      </c>
      <c r="H923" s="252" t="s">
        <v>8</v>
      </c>
      <c r="I923" s="252" t="s">
        <v>9</v>
      </c>
      <c r="J923" s="252" t="s">
        <v>10</v>
      </c>
      <c r="K923" s="252" t="s">
        <v>11</v>
      </c>
      <c r="L923" s="252" t="s">
        <v>12</v>
      </c>
    </row>
    <row r="924" spans="1:12" ht="12.75">
      <c r="A924" s="252" t="s">
        <v>13</v>
      </c>
      <c r="B924" s="253">
        <v>108</v>
      </c>
      <c r="C924" s="253">
        <v>30</v>
      </c>
      <c r="D924" s="253">
        <v>0</v>
      </c>
      <c r="E924" s="253">
        <v>108</v>
      </c>
      <c r="F924" s="253">
        <v>0</v>
      </c>
      <c r="G924" s="253">
        <v>138</v>
      </c>
      <c r="H924" s="254">
        <v>2080</v>
      </c>
      <c r="I924" s="254">
        <v>2644.2400000000007</v>
      </c>
      <c r="J924" s="254">
        <v>15.072463768115943</v>
      </c>
      <c r="K924" s="255">
        <v>29.175475687103596</v>
      </c>
      <c r="L924" s="254">
        <v>4.3974630021141641</v>
      </c>
    </row>
    <row r="925" spans="1:12" ht="12.75">
      <c r="A925" s="252" t="s">
        <v>14</v>
      </c>
      <c r="B925" s="253">
        <v>7</v>
      </c>
      <c r="C925" s="253">
        <v>0</v>
      </c>
      <c r="D925" s="253">
        <v>0</v>
      </c>
      <c r="E925" s="253">
        <v>7</v>
      </c>
      <c r="F925" s="253">
        <v>0</v>
      </c>
      <c r="G925" s="253">
        <v>7</v>
      </c>
      <c r="H925" s="254">
        <v>0</v>
      </c>
      <c r="I925" s="254">
        <v>0</v>
      </c>
      <c r="J925" s="254">
        <v>0</v>
      </c>
      <c r="K925" s="255">
        <v>1.4799154334038056</v>
      </c>
      <c r="L925" s="254">
        <v>0</v>
      </c>
    </row>
    <row r="926" spans="1:12" ht="12.75">
      <c r="A926" s="252" t="s">
        <v>15</v>
      </c>
      <c r="B926" s="253">
        <v>32</v>
      </c>
      <c r="C926" s="253">
        <v>8</v>
      </c>
      <c r="D926" s="253">
        <v>0</v>
      </c>
      <c r="E926" s="253">
        <v>32</v>
      </c>
      <c r="F926" s="253">
        <v>0</v>
      </c>
      <c r="G926" s="253">
        <v>40</v>
      </c>
      <c r="H926" s="254">
        <v>0</v>
      </c>
      <c r="I926" s="254">
        <v>48.6</v>
      </c>
      <c r="J926" s="254">
        <v>0</v>
      </c>
      <c r="K926" s="255">
        <v>8.456659619450317</v>
      </c>
      <c r="L926" s="254">
        <v>0</v>
      </c>
    </row>
    <row r="927" spans="1:12" ht="12.75">
      <c r="A927" s="252" t="s">
        <v>16</v>
      </c>
      <c r="B927" s="253">
        <v>69</v>
      </c>
      <c r="C927" s="253">
        <v>8</v>
      </c>
      <c r="D927" s="253">
        <v>0</v>
      </c>
      <c r="E927" s="253">
        <v>69</v>
      </c>
      <c r="F927" s="253">
        <v>0</v>
      </c>
      <c r="G927" s="253">
        <v>77</v>
      </c>
      <c r="H927" s="254">
        <v>1220</v>
      </c>
      <c r="I927" s="254">
        <v>1648.83</v>
      </c>
      <c r="J927" s="254">
        <v>15.844155844155843</v>
      </c>
      <c r="K927" s="255">
        <v>16.279069767441861</v>
      </c>
      <c r="L927" s="254">
        <v>2.5792811839323466</v>
      </c>
    </row>
    <row r="928" spans="1:12" ht="12.75">
      <c r="A928" s="252" t="s">
        <v>17</v>
      </c>
      <c r="B928" s="253">
        <v>18</v>
      </c>
      <c r="C928" s="253">
        <v>6</v>
      </c>
      <c r="D928" s="253">
        <v>2</v>
      </c>
      <c r="E928" s="253">
        <v>16</v>
      </c>
      <c r="F928" s="253">
        <v>0</v>
      </c>
      <c r="G928" s="253">
        <v>22</v>
      </c>
      <c r="H928" s="254">
        <v>0</v>
      </c>
      <c r="I928" s="254">
        <v>0</v>
      </c>
      <c r="J928" s="254">
        <v>0</v>
      </c>
      <c r="K928" s="255">
        <v>4.6511627906976747</v>
      </c>
      <c r="L928" s="254">
        <v>0</v>
      </c>
    </row>
    <row r="929" spans="1:12" ht="12.75">
      <c r="A929" s="252" t="s">
        <v>18</v>
      </c>
      <c r="B929" s="253">
        <v>7</v>
      </c>
      <c r="C929" s="253">
        <v>1</v>
      </c>
      <c r="D929" s="253">
        <v>0</v>
      </c>
      <c r="E929" s="253">
        <v>7</v>
      </c>
      <c r="F929" s="253">
        <v>0</v>
      </c>
      <c r="G929" s="253">
        <v>8</v>
      </c>
      <c r="H929" s="254">
        <v>0</v>
      </c>
      <c r="I929" s="254">
        <v>0</v>
      </c>
      <c r="J929" s="254">
        <v>0</v>
      </c>
      <c r="K929" s="255">
        <v>1.6913319238900635</v>
      </c>
      <c r="L929" s="254">
        <v>0</v>
      </c>
    </row>
    <row r="930" spans="1:12" ht="12.75">
      <c r="A930" s="252" t="s">
        <v>19</v>
      </c>
      <c r="B930" s="253">
        <v>241</v>
      </c>
      <c r="C930" s="253">
        <v>53</v>
      </c>
      <c r="D930" s="253">
        <v>2</v>
      </c>
      <c r="E930" s="253">
        <v>239</v>
      </c>
      <c r="F930" s="253">
        <v>0</v>
      </c>
      <c r="G930" s="253">
        <v>292</v>
      </c>
      <c r="H930" s="254">
        <v>3300</v>
      </c>
      <c r="I930" s="254">
        <v>4341.670000000001</v>
      </c>
      <c r="J930" s="254">
        <v>11.301369863013699</v>
      </c>
      <c r="K930" s="255">
        <v>61.733615221987314</v>
      </c>
      <c r="L930" s="254">
        <v>6.9767441860465125</v>
      </c>
    </row>
    <row r="931" spans="1:12" ht="12.75">
      <c r="A931" s="252" t="s">
        <v>139</v>
      </c>
      <c r="B931" s="252" t="s">
        <v>2</v>
      </c>
      <c r="C931" s="252" t="s">
        <v>3</v>
      </c>
      <c r="D931" s="252" t="s">
        <v>4</v>
      </c>
      <c r="E931" s="252" t="s">
        <v>5</v>
      </c>
      <c r="F931" s="252" t="s">
        <v>6</v>
      </c>
      <c r="G931" s="252" t="s">
        <v>7</v>
      </c>
      <c r="H931" s="252" t="s">
        <v>8</v>
      </c>
      <c r="I931" s="252" t="s">
        <v>9</v>
      </c>
      <c r="J931" s="252" t="s">
        <v>10</v>
      </c>
      <c r="K931" s="252" t="s">
        <v>11</v>
      </c>
      <c r="L931" s="252" t="s">
        <v>12</v>
      </c>
    </row>
    <row r="932" spans="1:12" ht="12.75">
      <c r="A932" s="252" t="s">
        <v>13</v>
      </c>
      <c r="B932" s="253">
        <v>23</v>
      </c>
      <c r="C932" s="253">
        <v>8</v>
      </c>
      <c r="D932" s="253">
        <v>0</v>
      </c>
      <c r="E932" s="253">
        <v>23</v>
      </c>
      <c r="F932" s="253">
        <v>0</v>
      </c>
      <c r="G932" s="253">
        <v>31</v>
      </c>
      <c r="H932" s="254">
        <v>8968.7999999999993</v>
      </c>
      <c r="I932" s="254">
        <v>8186.85</v>
      </c>
      <c r="J932" s="254">
        <v>289.31612903225806</v>
      </c>
      <c r="K932" s="255">
        <v>6.5539112050739963</v>
      </c>
      <c r="L932" s="254">
        <v>18.961522198731501</v>
      </c>
    </row>
    <row r="933" spans="1:12" ht="12.75">
      <c r="A933" s="252" t="s">
        <v>14</v>
      </c>
      <c r="B933" s="253">
        <v>0</v>
      </c>
      <c r="C933" s="253">
        <v>0</v>
      </c>
      <c r="D933" s="253">
        <v>0</v>
      </c>
      <c r="E933" s="253">
        <v>0</v>
      </c>
      <c r="F933" s="253">
        <v>0</v>
      </c>
      <c r="G933" s="253">
        <v>0</v>
      </c>
      <c r="H933" s="254">
        <v>0</v>
      </c>
      <c r="I933" s="254">
        <v>225</v>
      </c>
      <c r="J933" s="254">
        <v>0</v>
      </c>
      <c r="K933" s="255">
        <v>0</v>
      </c>
      <c r="L933" s="254">
        <v>0</v>
      </c>
    </row>
    <row r="934" spans="1:12" ht="12.75">
      <c r="A934" s="252" t="s">
        <v>15</v>
      </c>
      <c r="B934" s="253">
        <v>23</v>
      </c>
      <c r="C934" s="253">
        <v>5</v>
      </c>
      <c r="D934" s="253">
        <v>0</v>
      </c>
      <c r="E934" s="253">
        <v>23</v>
      </c>
      <c r="F934" s="253">
        <v>0</v>
      </c>
      <c r="G934" s="253">
        <v>28</v>
      </c>
      <c r="H934" s="254">
        <v>0</v>
      </c>
      <c r="I934" s="254">
        <v>195</v>
      </c>
      <c r="J934" s="254">
        <v>0</v>
      </c>
      <c r="K934" s="255">
        <v>5.9196617336152224</v>
      </c>
      <c r="L934" s="254">
        <v>0</v>
      </c>
    </row>
    <row r="935" spans="1:12" ht="12.75">
      <c r="A935" s="252" t="s">
        <v>16</v>
      </c>
      <c r="B935" s="253">
        <v>12</v>
      </c>
      <c r="C935" s="253">
        <v>15</v>
      </c>
      <c r="D935" s="253">
        <v>0</v>
      </c>
      <c r="E935" s="253">
        <v>12</v>
      </c>
      <c r="F935" s="253">
        <v>0</v>
      </c>
      <c r="G935" s="253">
        <v>27</v>
      </c>
      <c r="H935" s="254">
        <v>7730.4</v>
      </c>
      <c r="I935" s="254">
        <v>7374.85</v>
      </c>
      <c r="J935" s="254">
        <v>286.31111111111107</v>
      </c>
      <c r="K935" s="255">
        <v>5.7082452431289639</v>
      </c>
      <c r="L935" s="254">
        <v>16.34334038054968</v>
      </c>
    </row>
    <row r="936" spans="1:12" ht="12.75">
      <c r="A936" s="252" t="s">
        <v>17</v>
      </c>
      <c r="B936" s="253">
        <v>22</v>
      </c>
      <c r="C936" s="253">
        <v>7</v>
      </c>
      <c r="D936" s="253">
        <v>3</v>
      </c>
      <c r="E936" s="253">
        <v>19</v>
      </c>
      <c r="F936" s="253">
        <v>0</v>
      </c>
      <c r="G936" s="253">
        <v>26</v>
      </c>
      <c r="H936" s="254">
        <v>0</v>
      </c>
      <c r="I936" s="254">
        <v>0</v>
      </c>
      <c r="J936" s="254">
        <v>0</v>
      </c>
      <c r="K936" s="255">
        <v>5.4968287526427062</v>
      </c>
      <c r="L936" s="254">
        <v>0</v>
      </c>
    </row>
    <row r="937" spans="1:12" ht="12.75">
      <c r="A937" s="252" t="s">
        <v>18</v>
      </c>
      <c r="B937" s="253">
        <v>1</v>
      </c>
      <c r="C937" s="253">
        <v>0</v>
      </c>
      <c r="D937" s="253">
        <v>0</v>
      </c>
      <c r="E937" s="253">
        <v>1</v>
      </c>
      <c r="F937" s="253">
        <v>0</v>
      </c>
      <c r="G937" s="253">
        <v>1</v>
      </c>
      <c r="H937" s="254">
        <v>0</v>
      </c>
      <c r="I937" s="254">
        <v>-300</v>
      </c>
      <c r="J937" s="254">
        <v>0</v>
      </c>
      <c r="K937" s="255">
        <v>0.21141649048625794</v>
      </c>
      <c r="L937" s="254">
        <v>0</v>
      </c>
    </row>
    <row r="938" spans="1:12" ht="12.75">
      <c r="A938" s="252" t="s">
        <v>19</v>
      </c>
      <c r="B938" s="253">
        <v>81</v>
      </c>
      <c r="C938" s="253">
        <v>35</v>
      </c>
      <c r="D938" s="253">
        <v>3</v>
      </c>
      <c r="E938" s="253">
        <v>78</v>
      </c>
      <c r="F938" s="253">
        <v>0</v>
      </c>
      <c r="G938" s="253">
        <v>113</v>
      </c>
      <c r="H938" s="254">
        <v>16699.2</v>
      </c>
      <c r="I938" s="254">
        <v>15681.7</v>
      </c>
      <c r="J938" s="254">
        <v>147.78053097345133</v>
      </c>
      <c r="K938" s="255">
        <v>23.890063424947147</v>
      </c>
      <c r="L938" s="254">
        <v>35.304862579281192</v>
      </c>
    </row>
    <row r="939" spans="1:12" ht="12.75">
      <c r="A939" s="252" t="s">
        <v>140</v>
      </c>
      <c r="B939" s="252" t="s">
        <v>2</v>
      </c>
      <c r="C939" s="252" t="s">
        <v>3</v>
      </c>
      <c r="D939" s="252" t="s">
        <v>4</v>
      </c>
      <c r="E939" s="252" t="s">
        <v>5</v>
      </c>
      <c r="F939" s="252" t="s">
        <v>6</v>
      </c>
      <c r="G939" s="252" t="s">
        <v>7</v>
      </c>
      <c r="H939" s="252" t="s">
        <v>8</v>
      </c>
      <c r="I939" s="252" t="s">
        <v>9</v>
      </c>
      <c r="J939" s="252" t="s">
        <v>10</v>
      </c>
      <c r="K939" s="252" t="s">
        <v>11</v>
      </c>
      <c r="L939" s="252" t="s">
        <v>12</v>
      </c>
    </row>
    <row r="940" spans="1:12" ht="12.75">
      <c r="A940" s="252" t="s">
        <v>13</v>
      </c>
      <c r="B940" s="253">
        <v>9</v>
      </c>
      <c r="C940" s="253">
        <v>3</v>
      </c>
      <c r="D940" s="253">
        <v>0</v>
      </c>
      <c r="E940" s="253">
        <v>9</v>
      </c>
      <c r="F940" s="253">
        <v>0</v>
      </c>
      <c r="G940" s="253">
        <v>12</v>
      </c>
      <c r="H940" s="254">
        <v>4204.82</v>
      </c>
      <c r="I940" s="254">
        <v>4263.66</v>
      </c>
      <c r="J940" s="254">
        <v>350.40166666666664</v>
      </c>
      <c r="K940" s="255">
        <v>2.536997885835095</v>
      </c>
      <c r="L940" s="254">
        <v>8.8896828752642705</v>
      </c>
    </row>
    <row r="941" spans="1:12" ht="12.75">
      <c r="A941" s="252" t="s">
        <v>15</v>
      </c>
      <c r="B941" s="253">
        <v>21</v>
      </c>
      <c r="C941" s="253">
        <v>5</v>
      </c>
      <c r="D941" s="253">
        <v>0</v>
      </c>
      <c r="E941" s="253">
        <v>21</v>
      </c>
      <c r="F941" s="253">
        <v>0</v>
      </c>
      <c r="G941" s="253">
        <v>26</v>
      </c>
      <c r="H941" s="254">
        <v>0</v>
      </c>
      <c r="I941" s="254">
        <v>559.07000000000005</v>
      </c>
      <c r="J941" s="254">
        <v>0</v>
      </c>
      <c r="K941" s="255">
        <v>5.4968287526427062</v>
      </c>
      <c r="L941" s="254">
        <v>0</v>
      </c>
    </row>
    <row r="942" spans="1:12" ht="12.75">
      <c r="A942" s="252" t="s">
        <v>16</v>
      </c>
      <c r="B942" s="253">
        <v>17</v>
      </c>
      <c r="C942" s="253">
        <v>6</v>
      </c>
      <c r="D942" s="253">
        <v>0</v>
      </c>
      <c r="E942" s="253">
        <v>17</v>
      </c>
      <c r="F942" s="253">
        <v>0</v>
      </c>
      <c r="G942" s="253">
        <v>23</v>
      </c>
      <c r="H942" s="254">
        <v>8192.64</v>
      </c>
      <c r="I942" s="254">
        <v>7397.13</v>
      </c>
      <c r="J942" s="254">
        <v>356.20173913043482</v>
      </c>
      <c r="K942" s="255">
        <v>4.8625792811839323</v>
      </c>
      <c r="L942" s="254">
        <v>17.320591966173364</v>
      </c>
    </row>
    <row r="943" spans="1:12" ht="12.75">
      <c r="A943" s="252" t="s">
        <v>17</v>
      </c>
      <c r="B943" s="253">
        <v>26</v>
      </c>
      <c r="C943" s="253">
        <v>25</v>
      </c>
      <c r="D943" s="253">
        <v>3</v>
      </c>
      <c r="E943" s="253">
        <v>23</v>
      </c>
      <c r="F943" s="253">
        <v>0</v>
      </c>
      <c r="G943" s="253">
        <v>48</v>
      </c>
      <c r="H943" s="254">
        <v>0</v>
      </c>
      <c r="I943" s="254">
        <v>0</v>
      </c>
      <c r="J943" s="254">
        <v>0</v>
      </c>
      <c r="K943" s="255">
        <v>10.14799154334038</v>
      </c>
      <c r="L943" s="254">
        <v>0</v>
      </c>
    </row>
    <row r="944" spans="1:12" ht="12.75">
      <c r="A944" s="252" t="s">
        <v>18</v>
      </c>
      <c r="B944" s="253">
        <v>1</v>
      </c>
      <c r="C944" s="253">
        <v>0</v>
      </c>
      <c r="D944" s="253">
        <v>0</v>
      </c>
      <c r="E944" s="253">
        <v>1</v>
      </c>
      <c r="F944" s="253">
        <v>0</v>
      </c>
      <c r="G944" s="253">
        <v>1</v>
      </c>
      <c r="H944" s="254">
        <v>0</v>
      </c>
      <c r="I944" s="254">
        <v>500</v>
      </c>
      <c r="J944" s="254">
        <v>0</v>
      </c>
      <c r="K944" s="255">
        <v>0.21141649048625794</v>
      </c>
      <c r="L944" s="254">
        <v>0</v>
      </c>
    </row>
    <row r="945" spans="1:12" ht="12.75">
      <c r="A945" s="252" t="s">
        <v>19</v>
      </c>
      <c r="B945" s="253">
        <v>74</v>
      </c>
      <c r="C945" s="253">
        <v>39</v>
      </c>
      <c r="D945" s="253">
        <v>3</v>
      </c>
      <c r="E945" s="253">
        <v>71</v>
      </c>
      <c r="F945" s="253">
        <v>0</v>
      </c>
      <c r="G945" s="253">
        <v>110</v>
      </c>
      <c r="H945" s="254">
        <v>12397.46</v>
      </c>
      <c r="I945" s="254">
        <v>12719.86</v>
      </c>
      <c r="J945" s="254">
        <v>112.70418181818182</v>
      </c>
      <c r="K945" s="255">
        <v>23.255813953488367</v>
      </c>
      <c r="L945" s="254">
        <v>26.210274841437631</v>
      </c>
    </row>
    <row r="946" spans="1:12" ht="12.75">
      <c r="A946" s="252" t="s">
        <v>141</v>
      </c>
      <c r="B946" s="252" t="s">
        <v>2</v>
      </c>
      <c r="C946" s="252" t="s">
        <v>3</v>
      </c>
      <c r="D946" s="252" t="s">
        <v>4</v>
      </c>
      <c r="E946" s="252" t="s">
        <v>5</v>
      </c>
      <c r="F946" s="252" t="s">
        <v>6</v>
      </c>
      <c r="G946" s="252" t="s">
        <v>7</v>
      </c>
      <c r="H946" s="252" t="s">
        <v>8</v>
      </c>
      <c r="I946" s="252" t="s">
        <v>9</v>
      </c>
      <c r="J946" s="252" t="s">
        <v>10</v>
      </c>
      <c r="K946" s="252" t="s">
        <v>11</v>
      </c>
      <c r="L946" s="252" t="s">
        <v>12</v>
      </c>
    </row>
    <row r="947" spans="1:12" ht="12.75">
      <c r="A947" s="252" t="s">
        <v>13</v>
      </c>
      <c r="B947" s="253">
        <v>5</v>
      </c>
      <c r="C947" s="253">
        <v>7</v>
      </c>
      <c r="D947" s="253">
        <v>0</v>
      </c>
      <c r="E947" s="253">
        <v>5</v>
      </c>
      <c r="F947" s="253">
        <v>0</v>
      </c>
      <c r="G947" s="253">
        <v>12</v>
      </c>
      <c r="H947" s="254">
        <v>3641.93</v>
      </c>
      <c r="I947" s="254">
        <v>1970.77</v>
      </c>
      <c r="J947" s="254">
        <v>303.49416666666667</v>
      </c>
      <c r="K947" s="255">
        <v>2.536997885835095</v>
      </c>
      <c r="L947" s="254">
        <v>7.6996405919661735</v>
      </c>
    </row>
    <row r="948" spans="1:12" ht="12.75">
      <c r="A948" s="252" t="s">
        <v>14</v>
      </c>
      <c r="B948" s="253">
        <v>0</v>
      </c>
      <c r="C948" s="253">
        <v>1</v>
      </c>
      <c r="D948" s="253">
        <v>0</v>
      </c>
      <c r="E948" s="253">
        <v>0</v>
      </c>
      <c r="F948" s="253">
        <v>0</v>
      </c>
      <c r="G948" s="253">
        <v>1</v>
      </c>
      <c r="H948" s="254">
        <v>258</v>
      </c>
      <c r="I948" s="254">
        <v>-6.98</v>
      </c>
      <c r="J948" s="254">
        <v>258</v>
      </c>
      <c r="K948" s="255">
        <v>0.21141649048625794</v>
      </c>
      <c r="L948" s="254">
        <v>0.54545454545454553</v>
      </c>
    </row>
    <row r="949" spans="1:12" ht="12.75">
      <c r="A949" s="252" t="s">
        <v>15</v>
      </c>
      <c r="B949" s="253">
        <v>20</v>
      </c>
      <c r="C949" s="253">
        <v>9</v>
      </c>
      <c r="D949" s="253">
        <v>0</v>
      </c>
      <c r="E949" s="253">
        <v>20</v>
      </c>
      <c r="F949" s="253">
        <v>0</v>
      </c>
      <c r="G949" s="253">
        <v>29</v>
      </c>
      <c r="H949" s="254">
        <v>0</v>
      </c>
      <c r="I949" s="254">
        <v>387.8</v>
      </c>
      <c r="J949" s="254">
        <v>0</v>
      </c>
      <c r="K949" s="255">
        <v>6.1310782241014792</v>
      </c>
      <c r="L949" s="254">
        <v>0</v>
      </c>
    </row>
    <row r="950" spans="1:12" ht="12.75">
      <c r="A950" s="252" t="s">
        <v>16</v>
      </c>
      <c r="B950" s="253">
        <v>19</v>
      </c>
      <c r="C950" s="253">
        <v>11</v>
      </c>
      <c r="D950" s="253">
        <v>0</v>
      </c>
      <c r="E950" s="253">
        <v>19</v>
      </c>
      <c r="F950" s="253">
        <v>0</v>
      </c>
      <c r="G950" s="253">
        <v>30</v>
      </c>
      <c r="H950" s="254">
        <v>8281.41</v>
      </c>
      <c r="I950" s="254">
        <v>-2126.2199999999998</v>
      </c>
      <c r="J950" s="254">
        <v>276.04700000000003</v>
      </c>
      <c r="K950" s="255">
        <v>6.3424947145877377</v>
      </c>
      <c r="L950" s="254">
        <v>17.508266384778011</v>
      </c>
    </row>
    <row r="951" spans="1:12" ht="12.75">
      <c r="A951" s="252" t="s">
        <v>17</v>
      </c>
      <c r="B951" s="253">
        <v>47</v>
      </c>
      <c r="C951" s="253">
        <v>6</v>
      </c>
      <c r="D951" s="253">
        <v>14</v>
      </c>
      <c r="E951" s="253">
        <v>33</v>
      </c>
      <c r="F951" s="253">
        <v>0</v>
      </c>
      <c r="G951" s="253">
        <v>39</v>
      </c>
      <c r="H951" s="254">
        <v>0</v>
      </c>
      <c r="I951" s="254">
        <v>0</v>
      </c>
      <c r="J951" s="254">
        <v>0</v>
      </c>
      <c r="K951" s="255">
        <v>8.2452431289640593</v>
      </c>
      <c r="L951" s="254">
        <v>0</v>
      </c>
    </row>
    <row r="952" spans="1:12" ht="12.75">
      <c r="A952" s="252" t="s">
        <v>18</v>
      </c>
      <c r="B952" s="253">
        <v>0</v>
      </c>
      <c r="C952" s="253">
        <v>1</v>
      </c>
      <c r="D952" s="253">
        <v>0</v>
      </c>
      <c r="E952" s="253">
        <v>0</v>
      </c>
      <c r="F952" s="253">
        <v>0</v>
      </c>
      <c r="G952" s="253">
        <v>1</v>
      </c>
      <c r="H952" s="254">
        <v>195</v>
      </c>
      <c r="I952" s="254">
        <v>-3.04</v>
      </c>
      <c r="J952" s="254">
        <v>195</v>
      </c>
      <c r="K952" s="255">
        <v>0.21141649048625794</v>
      </c>
      <c r="L952" s="254">
        <v>0.41226215644820291</v>
      </c>
    </row>
    <row r="953" spans="1:12" ht="12.75">
      <c r="A953" s="252" t="s">
        <v>19</v>
      </c>
      <c r="B953" s="253">
        <v>91</v>
      </c>
      <c r="C953" s="253">
        <v>35</v>
      </c>
      <c r="D953" s="253">
        <v>14</v>
      </c>
      <c r="E953" s="253">
        <v>77</v>
      </c>
      <c r="F953" s="253">
        <v>0</v>
      </c>
      <c r="G953" s="253">
        <v>112</v>
      </c>
      <c r="H953" s="254">
        <v>12376.34</v>
      </c>
      <c r="I953" s="254">
        <v>222.33</v>
      </c>
      <c r="J953" s="254">
        <v>110.5030357142857</v>
      </c>
      <c r="K953" s="255">
        <v>23.67864693446089</v>
      </c>
      <c r="L953" s="254">
        <v>26.165623678646934</v>
      </c>
    </row>
    <row r="954" spans="1:12" ht="12.75">
      <c r="A954" s="252" t="s">
        <v>142</v>
      </c>
      <c r="B954" s="252" t="s">
        <v>2</v>
      </c>
      <c r="C954" s="252" t="s">
        <v>3</v>
      </c>
      <c r="D954" s="252" t="s">
        <v>4</v>
      </c>
      <c r="E954" s="252" t="s">
        <v>5</v>
      </c>
      <c r="F954" s="252" t="s">
        <v>6</v>
      </c>
      <c r="G954" s="252" t="s">
        <v>7</v>
      </c>
      <c r="H954" s="252" t="s">
        <v>8</v>
      </c>
      <c r="I954" s="252" t="s">
        <v>9</v>
      </c>
      <c r="J954" s="252" t="s">
        <v>10</v>
      </c>
      <c r="K954" s="252" t="s">
        <v>11</v>
      </c>
      <c r="L954" s="252" t="s">
        <v>12</v>
      </c>
    </row>
    <row r="955" spans="1:12" ht="12.75">
      <c r="A955" s="252" t="s">
        <v>13</v>
      </c>
      <c r="B955" s="253">
        <v>9</v>
      </c>
      <c r="C955" s="253">
        <v>27</v>
      </c>
      <c r="D955" s="253">
        <v>0</v>
      </c>
      <c r="E955" s="253">
        <v>9</v>
      </c>
      <c r="F955" s="253">
        <v>0</v>
      </c>
      <c r="G955" s="253">
        <v>36</v>
      </c>
      <c r="H955" s="254">
        <v>9993.27</v>
      </c>
      <c r="I955" s="254">
        <v>13123.56</v>
      </c>
      <c r="J955" s="254">
        <v>277.59083333333331</v>
      </c>
      <c r="K955" s="255">
        <v>7.6109936575052846</v>
      </c>
      <c r="L955" s="254">
        <v>21.127420718816065</v>
      </c>
    </row>
    <row r="956" spans="1:12" ht="12.75">
      <c r="A956" s="252" t="s">
        <v>14</v>
      </c>
      <c r="B956" s="253">
        <v>1</v>
      </c>
      <c r="C956" s="253">
        <v>3</v>
      </c>
      <c r="D956" s="253">
        <v>0</v>
      </c>
      <c r="E956" s="253">
        <v>1</v>
      </c>
      <c r="F956" s="253">
        <v>0</v>
      </c>
      <c r="G956" s="253">
        <v>4</v>
      </c>
      <c r="H956" s="254">
        <v>921</v>
      </c>
      <c r="I956" s="254">
        <v>1060.8800000000001</v>
      </c>
      <c r="J956" s="254">
        <v>230.25</v>
      </c>
      <c r="K956" s="255">
        <v>0.84566596194503174</v>
      </c>
      <c r="L956" s="254">
        <v>1.9471458773784354</v>
      </c>
    </row>
    <row r="957" spans="1:12" ht="12.75">
      <c r="A957" s="252" t="s">
        <v>15</v>
      </c>
      <c r="B957" s="253">
        <v>24</v>
      </c>
      <c r="C957" s="253">
        <v>16</v>
      </c>
      <c r="D957" s="253">
        <v>0</v>
      </c>
      <c r="E957" s="253">
        <v>24</v>
      </c>
      <c r="F957" s="253">
        <v>0</v>
      </c>
      <c r="G957" s="253">
        <v>40</v>
      </c>
      <c r="H957" s="254">
        <v>0</v>
      </c>
      <c r="I957" s="254">
        <v>1493.02</v>
      </c>
      <c r="J957" s="254">
        <v>0</v>
      </c>
      <c r="K957" s="255">
        <v>8.456659619450317</v>
      </c>
      <c r="L957" s="254">
        <v>0</v>
      </c>
    </row>
    <row r="958" spans="1:12" ht="12.75">
      <c r="A958" s="252" t="s">
        <v>16</v>
      </c>
      <c r="B958" s="253">
        <v>20</v>
      </c>
      <c r="C958" s="253">
        <v>36</v>
      </c>
      <c r="D958" s="253">
        <v>0</v>
      </c>
      <c r="E958" s="253">
        <v>20</v>
      </c>
      <c r="F958" s="253">
        <v>0</v>
      </c>
      <c r="G958" s="253">
        <v>56</v>
      </c>
      <c r="H958" s="254">
        <v>16789.900000000001</v>
      </c>
      <c r="I958" s="254">
        <v>19900.939999999999</v>
      </c>
      <c r="J958" s="254">
        <v>299.81964285714287</v>
      </c>
      <c r="K958" s="255">
        <v>11.839323467230445</v>
      </c>
      <c r="L958" s="254">
        <v>35.496617336152227</v>
      </c>
    </row>
    <row r="959" spans="1:12" ht="12.75">
      <c r="A959" s="252" t="s">
        <v>17</v>
      </c>
      <c r="B959" s="253">
        <v>37</v>
      </c>
      <c r="C959" s="253">
        <v>13</v>
      </c>
      <c r="D959" s="253">
        <v>12</v>
      </c>
      <c r="E959" s="253">
        <v>25</v>
      </c>
      <c r="F959" s="253">
        <v>0</v>
      </c>
      <c r="G959" s="253">
        <v>38</v>
      </c>
      <c r="H959" s="254">
        <v>0</v>
      </c>
      <c r="I959" s="254">
        <v>0</v>
      </c>
      <c r="J959" s="254">
        <v>0</v>
      </c>
      <c r="K959" s="255">
        <v>8.0338266384778017</v>
      </c>
      <c r="L959" s="254">
        <v>0</v>
      </c>
    </row>
    <row r="960" spans="1:12" ht="12.75">
      <c r="A960" s="252" t="s">
        <v>18</v>
      </c>
      <c r="B960" s="253">
        <v>2</v>
      </c>
      <c r="C960" s="253">
        <v>1</v>
      </c>
      <c r="D960" s="253">
        <v>0</v>
      </c>
      <c r="E960" s="253">
        <v>2</v>
      </c>
      <c r="F960" s="253">
        <v>0</v>
      </c>
      <c r="G960" s="253">
        <v>3</v>
      </c>
      <c r="H960" s="254">
        <v>0</v>
      </c>
      <c r="I960" s="254">
        <v>0</v>
      </c>
      <c r="J960" s="254">
        <v>0</v>
      </c>
      <c r="K960" s="255">
        <v>0.63424947145877375</v>
      </c>
      <c r="L960" s="254">
        <v>0</v>
      </c>
    </row>
    <row r="961" spans="1:12" ht="12.75">
      <c r="A961" s="252" t="s">
        <v>19</v>
      </c>
      <c r="B961" s="253">
        <v>93</v>
      </c>
      <c r="C961" s="253">
        <v>96</v>
      </c>
      <c r="D961" s="253">
        <v>12</v>
      </c>
      <c r="E961" s="253">
        <v>81</v>
      </c>
      <c r="F961" s="253">
        <v>0</v>
      </c>
      <c r="G961" s="253">
        <v>177</v>
      </c>
      <c r="H961" s="254">
        <v>27704.17</v>
      </c>
      <c r="I961" s="254">
        <v>35578.400000000001</v>
      </c>
      <c r="J961" s="254">
        <v>156.52073446327685</v>
      </c>
      <c r="K961" s="255">
        <v>37.420718816067655</v>
      </c>
      <c r="L961" s="254">
        <v>58.571183932346727</v>
      </c>
    </row>
    <row r="962" spans="1:12" ht="12.75">
      <c r="A962" s="252" t="s">
        <v>143</v>
      </c>
      <c r="B962" s="252" t="s">
        <v>2</v>
      </c>
      <c r="C962" s="252" t="s">
        <v>3</v>
      </c>
      <c r="D962" s="252" t="s">
        <v>4</v>
      </c>
      <c r="E962" s="252" t="s">
        <v>5</v>
      </c>
      <c r="F962" s="252" t="s">
        <v>6</v>
      </c>
      <c r="G962" s="252" t="s">
        <v>7</v>
      </c>
      <c r="H962" s="252" t="s">
        <v>8</v>
      </c>
      <c r="I962" s="252" t="s">
        <v>9</v>
      </c>
      <c r="J962" s="252" t="s">
        <v>10</v>
      </c>
      <c r="K962" s="252" t="s">
        <v>11</v>
      </c>
      <c r="L962" s="252" t="s">
        <v>12</v>
      </c>
    </row>
    <row r="963" spans="1:12" ht="12.75">
      <c r="A963" s="252" t="s">
        <v>13</v>
      </c>
      <c r="B963" s="253">
        <v>31</v>
      </c>
      <c r="C963" s="253">
        <v>69</v>
      </c>
      <c r="D963" s="253">
        <v>0</v>
      </c>
      <c r="E963" s="253">
        <v>31</v>
      </c>
      <c r="F963" s="253">
        <v>0</v>
      </c>
      <c r="G963" s="253">
        <v>100</v>
      </c>
      <c r="H963" s="254">
        <v>37801.15</v>
      </c>
      <c r="I963" s="254">
        <v>43796.959999999999</v>
      </c>
      <c r="J963" s="254">
        <v>378.01150000000001</v>
      </c>
      <c r="K963" s="255">
        <v>21.141649048625794</v>
      </c>
      <c r="L963" s="254">
        <v>79.917864693446106</v>
      </c>
    </row>
    <row r="964" spans="1:12" ht="12.75">
      <c r="A964" s="252" t="s">
        <v>14</v>
      </c>
      <c r="B964" s="253">
        <v>5</v>
      </c>
      <c r="C964" s="253">
        <v>6</v>
      </c>
      <c r="D964" s="253">
        <v>0</v>
      </c>
      <c r="E964" s="253">
        <v>5</v>
      </c>
      <c r="F964" s="253">
        <v>0</v>
      </c>
      <c r="G964" s="253">
        <v>11</v>
      </c>
      <c r="H964" s="254">
        <v>3228</v>
      </c>
      <c r="I964" s="254">
        <v>4094.31</v>
      </c>
      <c r="J964" s="254">
        <v>293.45454545454544</v>
      </c>
      <c r="K964" s="255">
        <v>2.3255813953488373</v>
      </c>
      <c r="L964" s="254">
        <v>6.8245243128964059</v>
      </c>
    </row>
    <row r="965" spans="1:12" ht="12.75">
      <c r="A965" s="252" t="s">
        <v>15</v>
      </c>
      <c r="B965" s="253">
        <v>31</v>
      </c>
      <c r="C965" s="253">
        <v>15</v>
      </c>
      <c r="D965" s="253">
        <v>0</v>
      </c>
      <c r="E965" s="253">
        <v>31</v>
      </c>
      <c r="F965" s="253">
        <v>0</v>
      </c>
      <c r="G965" s="253">
        <v>46</v>
      </c>
      <c r="H965" s="254">
        <v>0</v>
      </c>
      <c r="I965" s="254">
        <v>1752.14</v>
      </c>
      <c r="J965" s="254">
        <v>0</v>
      </c>
      <c r="K965" s="255">
        <v>9.7251585623678647</v>
      </c>
      <c r="L965" s="254">
        <v>0</v>
      </c>
    </row>
    <row r="966" spans="1:12" ht="12.75">
      <c r="A966" s="252" t="s">
        <v>16</v>
      </c>
      <c r="B966" s="253">
        <v>49</v>
      </c>
      <c r="C966" s="253">
        <v>59</v>
      </c>
      <c r="D966" s="253">
        <v>0</v>
      </c>
      <c r="E966" s="253">
        <v>49</v>
      </c>
      <c r="F966" s="253">
        <v>0</v>
      </c>
      <c r="G966" s="253">
        <v>108</v>
      </c>
      <c r="H966" s="254">
        <v>36572.31</v>
      </c>
      <c r="I966" s="254">
        <v>44464.3</v>
      </c>
      <c r="J966" s="254">
        <v>338.63249999999999</v>
      </c>
      <c r="K966" s="255">
        <v>22.832980972515855</v>
      </c>
      <c r="L966" s="254">
        <v>77.31989429175475</v>
      </c>
    </row>
    <row r="967" spans="1:12" ht="12.75">
      <c r="A967" s="252" t="s">
        <v>17</v>
      </c>
      <c r="B967" s="253">
        <v>37</v>
      </c>
      <c r="C967" s="253">
        <v>10</v>
      </c>
      <c r="D967" s="253">
        <v>13</v>
      </c>
      <c r="E967" s="253">
        <v>24</v>
      </c>
      <c r="F967" s="253">
        <v>0</v>
      </c>
      <c r="G967" s="253">
        <v>34</v>
      </c>
      <c r="H967" s="254">
        <v>0</v>
      </c>
      <c r="I967" s="254">
        <v>0</v>
      </c>
      <c r="J967" s="254">
        <v>0</v>
      </c>
      <c r="K967" s="255">
        <v>7.1881606765327692</v>
      </c>
      <c r="L967" s="254">
        <v>0</v>
      </c>
    </row>
    <row r="968" spans="1:12" ht="12.75">
      <c r="A968" s="252" t="s">
        <v>18</v>
      </c>
      <c r="B968" s="253">
        <v>0</v>
      </c>
      <c r="C968" s="253">
        <v>1</v>
      </c>
      <c r="D968" s="253">
        <v>0</v>
      </c>
      <c r="E968" s="253">
        <v>0</v>
      </c>
      <c r="F968" s="253">
        <v>0</v>
      </c>
      <c r="G968" s="253">
        <v>1</v>
      </c>
      <c r="H968" s="254">
        <v>288</v>
      </c>
      <c r="I968" s="254">
        <v>356.86</v>
      </c>
      <c r="J968" s="254">
        <v>288</v>
      </c>
      <c r="K968" s="255">
        <v>0.21141649048625794</v>
      </c>
      <c r="L968" s="254">
        <v>0.60887949260042284</v>
      </c>
    </row>
    <row r="969" spans="1:12" ht="12.75">
      <c r="A969" s="252" t="s">
        <v>19</v>
      </c>
      <c r="B969" s="253">
        <v>153</v>
      </c>
      <c r="C969" s="253">
        <v>160</v>
      </c>
      <c r="D969" s="253">
        <v>13</v>
      </c>
      <c r="E969" s="253">
        <v>140</v>
      </c>
      <c r="F969" s="253">
        <v>0</v>
      </c>
      <c r="G969" s="253">
        <v>300</v>
      </c>
      <c r="H969" s="254">
        <v>77889.460000000006</v>
      </c>
      <c r="I969" s="254">
        <v>94464.57</v>
      </c>
      <c r="J969" s="254">
        <v>259.63153333333332</v>
      </c>
      <c r="K969" s="255">
        <v>63.424947145877368</v>
      </c>
      <c r="L969" s="254">
        <v>164.67116279069762</v>
      </c>
    </row>
    <row r="970" spans="1:12" ht="12.75">
      <c r="A970" s="252" t="s">
        <v>144</v>
      </c>
      <c r="B970" s="252" t="s">
        <v>2</v>
      </c>
      <c r="C970" s="252" t="s">
        <v>3</v>
      </c>
      <c r="D970" s="252" t="s">
        <v>4</v>
      </c>
      <c r="E970" s="252" t="s">
        <v>5</v>
      </c>
      <c r="F970" s="252" t="s">
        <v>6</v>
      </c>
      <c r="G970" s="252" t="s">
        <v>7</v>
      </c>
      <c r="H970" s="252" t="s">
        <v>8</v>
      </c>
      <c r="I970" s="252" t="s">
        <v>9</v>
      </c>
      <c r="J970" s="252" t="s">
        <v>10</v>
      </c>
      <c r="K970" s="252" t="s">
        <v>11</v>
      </c>
      <c r="L970" s="252" t="s">
        <v>12</v>
      </c>
    </row>
    <row r="971" spans="1:12" ht="12.75">
      <c r="A971" s="252" t="s">
        <v>13</v>
      </c>
      <c r="B971" s="253">
        <v>92</v>
      </c>
      <c r="C971" s="253">
        <v>22</v>
      </c>
      <c r="D971" s="253">
        <v>0</v>
      </c>
      <c r="E971" s="253">
        <v>92</v>
      </c>
      <c r="F971" s="253">
        <v>0</v>
      </c>
      <c r="G971" s="253">
        <v>114</v>
      </c>
      <c r="H971" s="254">
        <v>42917.440000000002</v>
      </c>
      <c r="I971" s="254">
        <v>55813.599999999999</v>
      </c>
      <c r="J971" s="254">
        <v>376.46877192982458</v>
      </c>
      <c r="K971" s="255">
        <v>24.101479915433405</v>
      </c>
      <c r="L971" s="254">
        <v>90.734545454545454</v>
      </c>
    </row>
    <row r="972" spans="1:12" ht="12.75">
      <c r="A972" s="252" t="s">
        <v>14</v>
      </c>
      <c r="B972" s="253">
        <v>12</v>
      </c>
      <c r="C972" s="253">
        <v>1</v>
      </c>
      <c r="D972" s="253">
        <v>0</v>
      </c>
      <c r="E972" s="253">
        <v>12</v>
      </c>
      <c r="F972" s="253">
        <v>0</v>
      </c>
      <c r="G972" s="253">
        <v>13</v>
      </c>
      <c r="H972" s="254">
        <v>3750</v>
      </c>
      <c r="I972" s="254">
        <v>4709.04</v>
      </c>
      <c r="J972" s="254">
        <v>288.46153846153845</v>
      </c>
      <c r="K972" s="255">
        <v>2.7484143763213531</v>
      </c>
      <c r="L972" s="254">
        <v>7.928118393234671</v>
      </c>
    </row>
    <row r="973" spans="1:12" ht="12.75">
      <c r="A973" s="252" t="s">
        <v>15</v>
      </c>
      <c r="B973" s="253">
        <v>42</v>
      </c>
      <c r="C973" s="253">
        <v>1</v>
      </c>
      <c r="D973" s="253">
        <v>0</v>
      </c>
      <c r="E973" s="253">
        <v>42</v>
      </c>
      <c r="F973" s="253">
        <v>0</v>
      </c>
      <c r="G973" s="253">
        <v>43</v>
      </c>
      <c r="H973" s="254">
        <v>0</v>
      </c>
      <c r="I973" s="254">
        <v>735.52</v>
      </c>
      <c r="J973" s="254">
        <v>0</v>
      </c>
      <c r="K973" s="255">
        <v>9.0909090909090917</v>
      </c>
      <c r="L973" s="254">
        <v>0</v>
      </c>
    </row>
    <row r="974" spans="1:12" ht="12.75">
      <c r="A974" s="252" t="s">
        <v>16</v>
      </c>
      <c r="B974" s="253">
        <v>94</v>
      </c>
      <c r="C974" s="253">
        <v>15</v>
      </c>
      <c r="D974" s="253">
        <v>0</v>
      </c>
      <c r="E974" s="253">
        <v>94</v>
      </c>
      <c r="F974" s="253">
        <v>0</v>
      </c>
      <c r="G974" s="253">
        <v>109</v>
      </c>
      <c r="H974" s="254">
        <v>37923.769999999997</v>
      </c>
      <c r="I974" s="254">
        <v>46185.16</v>
      </c>
      <c r="J974" s="254">
        <v>347.92449541284407</v>
      </c>
      <c r="K974" s="255">
        <v>23.044397463002113</v>
      </c>
      <c r="L974" s="254">
        <v>80.17710359408035</v>
      </c>
    </row>
    <row r="975" spans="1:12" ht="12.75">
      <c r="A975" s="252" t="s">
        <v>17</v>
      </c>
      <c r="B975" s="253">
        <v>28</v>
      </c>
      <c r="C975" s="253">
        <v>5</v>
      </c>
      <c r="D975" s="253">
        <v>3</v>
      </c>
      <c r="E975" s="253">
        <v>25</v>
      </c>
      <c r="F975" s="253">
        <v>0</v>
      </c>
      <c r="G975" s="253">
        <v>30</v>
      </c>
      <c r="H975" s="254">
        <v>0</v>
      </c>
      <c r="I975" s="254">
        <v>0</v>
      </c>
      <c r="J975" s="254">
        <v>0</v>
      </c>
      <c r="K975" s="255">
        <v>6.3424947145877377</v>
      </c>
      <c r="L975" s="254">
        <v>0</v>
      </c>
    </row>
    <row r="976" spans="1:12" ht="12.75">
      <c r="A976" s="252" t="s">
        <v>19</v>
      </c>
      <c r="B976" s="253">
        <v>268</v>
      </c>
      <c r="C976" s="253">
        <v>44</v>
      </c>
      <c r="D976" s="253">
        <v>3</v>
      </c>
      <c r="E976" s="253">
        <v>265</v>
      </c>
      <c r="F976" s="253">
        <v>0</v>
      </c>
      <c r="G976" s="253">
        <v>309</v>
      </c>
      <c r="H976" s="254">
        <v>84591.21</v>
      </c>
      <c r="I976" s="254">
        <v>107443.32</v>
      </c>
      <c r="J976" s="254">
        <v>273.75796116504853</v>
      </c>
      <c r="K976" s="255">
        <v>65.327695560253702</v>
      </c>
      <c r="L976" s="254">
        <v>178.83976744186046</v>
      </c>
    </row>
    <row r="977" spans="1:12" ht="12.75">
      <c r="A977" s="252" t="s">
        <v>145</v>
      </c>
      <c r="B977" s="252" t="s">
        <v>2</v>
      </c>
      <c r="C977" s="252" t="s">
        <v>3</v>
      </c>
      <c r="D977" s="252" t="s">
        <v>4</v>
      </c>
      <c r="E977" s="252" t="s">
        <v>5</v>
      </c>
      <c r="F977" s="252" t="s">
        <v>6</v>
      </c>
      <c r="G977" s="252" t="s">
        <v>7</v>
      </c>
      <c r="H977" s="252" t="s">
        <v>8</v>
      </c>
      <c r="I977" s="252" t="s">
        <v>9</v>
      </c>
      <c r="J977" s="252" t="s">
        <v>10</v>
      </c>
      <c r="K977" s="252" t="s">
        <v>11</v>
      </c>
      <c r="L977" s="252" t="s">
        <v>12</v>
      </c>
    </row>
    <row r="978" spans="1:12" ht="12.75">
      <c r="A978" s="252" t="s">
        <v>13</v>
      </c>
      <c r="B978" s="253">
        <v>47</v>
      </c>
      <c r="C978" s="253">
        <v>13</v>
      </c>
      <c r="D978" s="253">
        <v>0</v>
      </c>
      <c r="E978" s="253">
        <v>47</v>
      </c>
      <c r="F978" s="253">
        <v>0</v>
      </c>
      <c r="G978" s="253">
        <v>60</v>
      </c>
      <c r="H978" s="254">
        <v>17583.86</v>
      </c>
      <c r="I978" s="254">
        <v>23731.54</v>
      </c>
      <c r="J978" s="254">
        <v>293.06433333333337</v>
      </c>
      <c r="K978" s="255">
        <v>12.684989429175475</v>
      </c>
      <c r="L978" s="254">
        <v>37.175179704016919</v>
      </c>
    </row>
    <row r="979" spans="1:12" ht="12.75">
      <c r="A979" s="252" t="s">
        <v>14</v>
      </c>
      <c r="B979" s="253">
        <v>7</v>
      </c>
      <c r="C979" s="253">
        <v>0</v>
      </c>
      <c r="D979" s="253">
        <v>0</v>
      </c>
      <c r="E979" s="253">
        <v>7</v>
      </c>
      <c r="F979" s="253">
        <v>0</v>
      </c>
      <c r="G979" s="253">
        <v>7</v>
      </c>
      <c r="H979" s="254">
        <v>1848</v>
      </c>
      <c r="I979" s="254">
        <v>2587.75</v>
      </c>
      <c r="J979" s="254">
        <v>264</v>
      </c>
      <c r="K979" s="255">
        <v>1.4799154334038056</v>
      </c>
      <c r="L979" s="254">
        <v>3.9069767441860472</v>
      </c>
    </row>
    <row r="980" spans="1:12" ht="12.75">
      <c r="A980" s="252" t="s">
        <v>15</v>
      </c>
      <c r="B980" s="253">
        <v>25</v>
      </c>
      <c r="C980" s="253">
        <v>9</v>
      </c>
      <c r="D980" s="253">
        <v>0</v>
      </c>
      <c r="E980" s="253">
        <v>25</v>
      </c>
      <c r="F980" s="253">
        <v>0</v>
      </c>
      <c r="G980" s="253">
        <v>34</v>
      </c>
      <c r="H980" s="254">
        <v>0</v>
      </c>
      <c r="I980" s="254">
        <v>408.76</v>
      </c>
      <c r="J980" s="254">
        <v>0</v>
      </c>
      <c r="K980" s="255">
        <v>7.1881606765327692</v>
      </c>
      <c r="L980" s="254">
        <v>0</v>
      </c>
    </row>
    <row r="981" spans="1:12" ht="12.75">
      <c r="A981" s="252" t="s">
        <v>16</v>
      </c>
      <c r="B981" s="253">
        <v>63</v>
      </c>
      <c r="C981" s="253">
        <v>10</v>
      </c>
      <c r="D981" s="253">
        <v>0</v>
      </c>
      <c r="E981" s="253">
        <v>63</v>
      </c>
      <c r="F981" s="253">
        <v>0</v>
      </c>
      <c r="G981" s="253">
        <v>73</v>
      </c>
      <c r="H981" s="254">
        <v>21772.39</v>
      </c>
      <c r="I981" s="254">
        <v>26851.68</v>
      </c>
      <c r="J981" s="254">
        <v>298.25191780821916</v>
      </c>
      <c r="K981" s="255">
        <v>15.433403805496829</v>
      </c>
      <c r="L981" s="254">
        <v>46.030422832980967</v>
      </c>
    </row>
    <row r="982" spans="1:12" ht="12.75">
      <c r="A982" s="252" t="s">
        <v>17</v>
      </c>
      <c r="B982" s="253">
        <v>30</v>
      </c>
      <c r="C982" s="253">
        <v>3</v>
      </c>
      <c r="D982" s="253">
        <v>2</v>
      </c>
      <c r="E982" s="253">
        <v>28</v>
      </c>
      <c r="F982" s="253">
        <v>0</v>
      </c>
      <c r="G982" s="253">
        <v>31</v>
      </c>
      <c r="H982" s="254">
        <v>0</v>
      </c>
      <c r="I982" s="254">
        <v>0</v>
      </c>
      <c r="J982" s="254">
        <v>0</v>
      </c>
      <c r="K982" s="255">
        <v>6.5539112050739963</v>
      </c>
      <c r="L982" s="254">
        <v>0</v>
      </c>
    </row>
    <row r="983" spans="1:12" ht="12.75">
      <c r="A983" s="252" t="s">
        <v>18</v>
      </c>
      <c r="B983" s="253">
        <v>2</v>
      </c>
      <c r="C983" s="253">
        <v>0</v>
      </c>
      <c r="D983" s="253">
        <v>0</v>
      </c>
      <c r="E983" s="253">
        <v>2</v>
      </c>
      <c r="F983" s="253">
        <v>0</v>
      </c>
      <c r="G983" s="253">
        <v>2</v>
      </c>
      <c r="H983" s="254">
        <v>0</v>
      </c>
      <c r="I983" s="254">
        <v>0</v>
      </c>
      <c r="J983" s="254">
        <v>0</v>
      </c>
      <c r="K983" s="255">
        <v>0.42283298097251587</v>
      </c>
      <c r="L983" s="254">
        <v>0</v>
      </c>
    </row>
    <row r="984" spans="1:12" ht="12.75">
      <c r="A984" s="252" t="s">
        <v>19</v>
      </c>
      <c r="B984" s="253">
        <v>174</v>
      </c>
      <c r="C984" s="253">
        <v>35</v>
      </c>
      <c r="D984" s="253">
        <v>2</v>
      </c>
      <c r="E984" s="253">
        <v>172</v>
      </c>
      <c r="F984" s="253">
        <v>0</v>
      </c>
      <c r="G984" s="253">
        <v>207</v>
      </c>
      <c r="H984" s="254">
        <v>41204.25</v>
      </c>
      <c r="I984" s="254">
        <v>53579.73</v>
      </c>
      <c r="J984" s="254">
        <v>199.05434782608697</v>
      </c>
      <c r="K984" s="255">
        <v>43.763213530655392</v>
      </c>
      <c r="L984" s="254">
        <v>87.11257928118394</v>
      </c>
    </row>
    <row r="985" spans="1:12" ht="12.75">
      <c r="A985" s="252" t="s">
        <v>146</v>
      </c>
      <c r="B985" s="252" t="s">
        <v>2</v>
      </c>
      <c r="C985" s="252" t="s">
        <v>3</v>
      </c>
      <c r="D985" s="252" t="s">
        <v>4</v>
      </c>
      <c r="E985" s="252" t="s">
        <v>5</v>
      </c>
      <c r="F985" s="252" t="s">
        <v>6</v>
      </c>
      <c r="G985" s="252" t="s">
        <v>7</v>
      </c>
      <c r="H985" s="252" t="s">
        <v>8</v>
      </c>
      <c r="I985" s="252" t="s">
        <v>9</v>
      </c>
      <c r="J985" s="252" t="s">
        <v>10</v>
      </c>
      <c r="K985" s="252" t="s">
        <v>11</v>
      </c>
      <c r="L985" s="252" t="s">
        <v>12</v>
      </c>
    </row>
    <row r="986" spans="1:12" ht="12.75">
      <c r="A986" s="252" t="s">
        <v>13</v>
      </c>
      <c r="B986" s="253">
        <v>8</v>
      </c>
      <c r="C986" s="253">
        <v>9</v>
      </c>
      <c r="D986" s="253">
        <v>0</v>
      </c>
      <c r="E986" s="253">
        <v>8</v>
      </c>
      <c r="F986" s="253">
        <v>0</v>
      </c>
      <c r="G986" s="253">
        <v>17</v>
      </c>
      <c r="H986" s="254">
        <v>5519.34</v>
      </c>
      <c r="I986" s="254">
        <v>1530.93</v>
      </c>
      <c r="J986" s="254">
        <v>324.66705882352943</v>
      </c>
      <c r="K986" s="255">
        <v>3.5940803382663846</v>
      </c>
      <c r="L986" s="254">
        <v>11.668794926004228</v>
      </c>
    </row>
    <row r="987" spans="1:12" ht="12.75">
      <c r="A987" s="252" t="s">
        <v>14</v>
      </c>
      <c r="B987" s="253">
        <v>1</v>
      </c>
      <c r="C987" s="253">
        <v>0</v>
      </c>
      <c r="D987" s="253">
        <v>0</v>
      </c>
      <c r="E987" s="253">
        <v>1</v>
      </c>
      <c r="F987" s="253">
        <v>0</v>
      </c>
      <c r="G987" s="253">
        <v>1</v>
      </c>
      <c r="H987" s="254">
        <v>320</v>
      </c>
      <c r="I987" s="254">
        <v>90.96</v>
      </c>
      <c r="J987" s="254">
        <v>320</v>
      </c>
      <c r="K987" s="255">
        <v>0.21141649048625794</v>
      </c>
      <c r="L987" s="254">
        <v>0.67653276955602537</v>
      </c>
    </row>
    <row r="988" spans="1:12" ht="12.75">
      <c r="A988" s="252" t="s">
        <v>15</v>
      </c>
      <c r="B988" s="253">
        <v>20</v>
      </c>
      <c r="C988" s="253">
        <v>5</v>
      </c>
      <c r="D988" s="253">
        <v>0</v>
      </c>
      <c r="E988" s="253">
        <v>20</v>
      </c>
      <c r="F988" s="253">
        <v>0</v>
      </c>
      <c r="G988" s="253">
        <v>25</v>
      </c>
      <c r="H988" s="254">
        <v>0</v>
      </c>
      <c r="I988" s="254">
        <v>812.54</v>
      </c>
      <c r="J988" s="254">
        <v>0</v>
      </c>
      <c r="K988" s="255">
        <v>5.2854122621564485</v>
      </c>
      <c r="L988" s="254">
        <v>0</v>
      </c>
    </row>
    <row r="989" spans="1:12" ht="12.75">
      <c r="A989" s="252" t="s">
        <v>16</v>
      </c>
      <c r="B989" s="253">
        <v>22</v>
      </c>
      <c r="C989" s="253">
        <v>10</v>
      </c>
      <c r="D989" s="253">
        <v>0</v>
      </c>
      <c r="E989" s="253">
        <v>22</v>
      </c>
      <c r="F989" s="253">
        <v>0</v>
      </c>
      <c r="G989" s="253">
        <v>32</v>
      </c>
      <c r="H989" s="254">
        <v>11007.78</v>
      </c>
      <c r="I989" s="254">
        <v>9685.84</v>
      </c>
      <c r="J989" s="254">
        <v>343.99312500000002</v>
      </c>
      <c r="K989" s="255">
        <v>6.7653276955602539</v>
      </c>
      <c r="L989" s="254">
        <v>23.272262156448207</v>
      </c>
    </row>
    <row r="990" spans="1:12" ht="12.75">
      <c r="A990" s="252" t="s">
        <v>17</v>
      </c>
      <c r="B990" s="253">
        <v>31</v>
      </c>
      <c r="C990" s="253">
        <v>17</v>
      </c>
      <c r="D990" s="253">
        <v>4</v>
      </c>
      <c r="E990" s="253">
        <v>27</v>
      </c>
      <c r="F990" s="253">
        <v>0</v>
      </c>
      <c r="G990" s="253">
        <v>44</v>
      </c>
      <c r="H990" s="254">
        <v>0</v>
      </c>
      <c r="I990" s="254">
        <v>0</v>
      </c>
      <c r="J990" s="254">
        <v>0</v>
      </c>
      <c r="K990" s="255">
        <v>9.3023255813953494</v>
      </c>
      <c r="L990" s="254">
        <v>0</v>
      </c>
    </row>
    <row r="991" spans="1:12" ht="12.75">
      <c r="A991" s="252" t="s">
        <v>18</v>
      </c>
      <c r="B991" s="253">
        <v>0</v>
      </c>
      <c r="C991" s="253">
        <v>0</v>
      </c>
      <c r="D991" s="253">
        <v>0</v>
      </c>
      <c r="E991" s="253">
        <v>0</v>
      </c>
      <c r="F991" s="253">
        <v>0</v>
      </c>
      <c r="G991" s="253">
        <v>0</v>
      </c>
      <c r="H991" s="254">
        <v>0</v>
      </c>
      <c r="I991" s="254">
        <v>0</v>
      </c>
      <c r="J991" s="254">
        <v>0</v>
      </c>
      <c r="K991" s="255">
        <v>0</v>
      </c>
      <c r="L991" s="254">
        <v>0</v>
      </c>
    </row>
    <row r="992" spans="1:12" ht="12.75">
      <c r="A992" s="252" t="s">
        <v>19</v>
      </c>
      <c r="B992" s="253">
        <v>82</v>
      </c>
      <c r="C992" s="253">
        <v>41</v>
      </c>
      <c r="D992" s="253">
        <v>4</v>
      </c>
      <c r="E992" s="253">
        <v>78</v>
      </c>
      <c r="F992" s="253">
        <v>0</v>
      </c>
      <c r="G992" s="253">
        <v>119</v>
      </c>
      <c r="H992" s="254">
        <v>16847.12</v>
      </c>
      <c r="I992" s="254">
        <v>12120.27</v>
      </c>
      <c r="J992" s="254">
        <v>141.57243697478989</v>
      </c>
      <c r="K992" s="255">
        <v>25.158562367864693</v>
      </c>
      <c r="L992" s="254">
        <v>35.617589852008457</v>
      </c>
    </row>
    <row r="993" spans="1:12" ht="12.75">
      <c r="A993" s="252" t="s">
        <v>147</v>
      </c>
      <c r="B993" s="252" t="s">
        <v>2</v>
      </c>
      <c r="C993" s="252" t="s">
        <v>3</v>
      </c>
      <c r="D993" s="252" t="s">
        <v>4</v>
      </c>
      <c r="E993" s="252" t="s">
        <v>5</v>
      </c>
      <c r="F993" s="252" t="s">
        <v>6</v>
      </c>
      <c r="G993" s="252" t="s">
        <v>7</v>
      </c>
      <c r="H993" s="252" t="s">
        <v>8</v>
      </c>
      <c r="I993" s="252" t="s">
        <v>9</v>
      </c>
      <c r="J993" s="252" t="s">
        <v>10</v>
      </c>
      <c r="K993" s="252" t="s">
        <v>11</v>
      </c>
      <c r="L993" s="252" t="s">
        <v>12</v>
      </c>
    </row>
    <row r="994" spans="1:12" ht="12.75">
      <c r="A994" s="252" t="s">
        <v>13</v>
      </c>
      <c r="B994" s="253">
        <v>10</v>
      </c>
      <c r="C994" s="253">
        <v>7</v>
      </c>
      <c r="D994" s="253">
        <v>0</v>
      </c>
      <c r="E994" s="253">
        <v>10</v>
      </c>
      <c r="F994" s="253">
        <v>0</v>
      </c>
      <c r="G994" s="253">
        <v>17</v>
      </c>
      <c r="H994" s="254">
        <v>4138.72</v>
      </c>
      <c r="I994" s="254">
        <v>5198.24</v>
      </c>
      <c r="J994" s="254">
        <v>243.45411764705881</v>
      </c>
      <c r="K994" s="255">
        <v>3.5940803382663846</v>
      </c>
      <c r="L994" s="254">
        <v>8.7499365750528533</v>
      </c>
    </row>
    <row r="995" spans="1:12" ht="12.75">
      <c r="A995" s="252" t="s">
        <v>14</v>
      </c>
      <c r="B995" s="253">
        <v>0</v>
      </c>
      <c r="C995" s="253">
        <v>1</v>
      </c>
      <c r="D995" s="253">
        <v>0</v>
      </c>
      <c r="E995" s="253">
        <v>0</v>
      </c>
      <c r="F995" s="253">
        <v>0</v>
      </c>
      <c r="G995" s="253">
        <v>1</v>
      </c>
      <c r="H995" s="254">
        <v>190</v>
      </c>
      <c r="I995" s="254">
        <v>216.32</v>
      </c>
      <c r="J995" s="254">
        <v>190</v>
      </c>
      <c r="K995" s="255">
        <v>0.21141649048625794</v>
      </c>
      <c r="L995" s="254">
        <v>0.40169133192389012</v>
      </c>
    </row>
    <row r="996" spans="1:12" ht="12.75">
      <c r="A996" s="252" t="s">
        <v>15</v>
      </c>
      <c r="B996" s="253">
        <v>19</v>
      </c>
      <c r="C996" s="253">
        <v>3</v>
      </c>
      <c r="D996" s="253">
        <v>0</v>
      </c>
      <c r="E996" s="253">
        <v>19</v>
      </c>
      <c r="F996" s="253">
        <v>0</v>
      </c>
      <c r="G996" s="253">
        <v>22</v>
      </c>
      <c r="H996" s="254">
        <v>0</v>
      </c>
      <c r="I996" s="254">
        <v>664.94</v>
      </c>
      <c r="J996" s="254">
        <v>0</v>
      </c>
      <c r="K996" s="255">
        <v>4.6511627906976747</v>
      </c>
      <c r="L996" s="254">
        <v>0</v>
      </c>
    </row>
    <row r="997" spans="1:12" ht="12.75">
      <c r="A997" s="252" t="s">
        <v>16</v>
      </c>
      <c r="B997" s="253">
        <v>20</v>
      </c>
      <c r="C997" s="253">
        <v>9</v>
      </c>
      <c r="D997" s="253">
        <v>0</v>
      </c>
      <c r="E997" s="253">
        <v>20</v>
      </c>
      <c r="F997" s="253">
        <v>0</v>
      </c>
      <c r="G997" s="253">
        <v>29</v>
      </c>
      <c r="H997" s="254">
        <v>7551.45</v>
      </c>
      <c r="I997" s="254">
        <v>6764.72</v>
      </c>
      <c r="J997" s="254">
        <v>260.39482758620687</v>
      </c>
      <c r="K997" s="255">
        <v>6.1310782241014792</v>
      </c>
      <c r="L997" s="254">
        <v>15.965010570824523</v>
      </c>
    </row>
    <row r="998" spans="1:12" ht="12.75">
      <c r="A998" s="252" t="s">
        <v>17</v>
      </c>
      <c r="B998" s="253">
        <v>44</v>
      </c>
      <c r="C998" s="253">
        <v>18</v>
      </c>
      <c r="D998" s="253">
        <v>15</v>
      </c>
      <c r="E998" s="253">
        <v>29</v>
      </c>
      <c r="F998" s="253">
        <v>0</v>
      </c>
      <c r="G998" s="253">
        <v>47</v>
      </c>
      <c r="H998" s="254">
        <v>0</v>
      </c>
      <c r="I998" s="254">
        <v>0</v>
      </c>
      <c r="J998" s="254">
        <v>0</v>
      </c>
      <c r="K998" s="255">
        <v>9.9365750528541223</v>
      </c>
      <c r="L998" s="254">
        <v>0</v>
      </c>
    </row>
    <row r="999" spans="1:12" ht="12.75">
      <c r="A999" s="252" t="s">
        <v>19</v>
      </c>
      <c r="B999" s="253">
        <v>93</v>
      </c>
      <c r="C999" s="253">
        <v>38</v>
      </c>
      <c r="D999" s="253">
        <v>15</v>
      </c>
      <c r="E999" s="253">
        <v>78</v>
      </c>
      <c r="F999" s="253">
        <v>0</v>
      </c>
      <c r="G999" s="253">
        <v>116</v>
      </c>
      <c r="H999" s="254">
        <v>11880.17</v>
      </c>
      <c r="I999" s="254">
        <v>12844.22</v>
      </c>
      <c r="J999" s="254">
        <v>102.41525862068966</v>
      </c>
      <c r="K999" s="255">
        <v>24.524312896405917</v>
      </c>
      <c r="L999" s="254">
        <v>25.116638477801267</v>
      </c>
    </row>
    <row r="1000" spans="1:12" ht="12.75">
      <c r="A1000" s="252" t="s">
        <v>148</v>
      </c>
      <c r="B1000" s="252" t="s">
        <v>2</v>
      </c>
      <c r="C1000" s="252" t="s">
        <v>3</v>
      </c>
      <c r="D1000" s="252" t="s">
        <v>4</v>
      </c>
      <c r="E1000" s="252" t="s">
        <v>5</v>
      </c>
      <c r="F1000" s="252" t="s">
        <v>6</v>
      </c>
      <c r="G1000" s="252" t="s">
        <v>7</v>
      </c>
      <c r="H1000" s="252" t="s">
        <v>8</v>
      </c>
      <c r="I1000" s="252" t="s">
        <v>9</v>
      </c>
      <c r="J1000" s="252" t="s">
        <v>10</v>
      </c>
      <c r="K1000" s="252" t="s">
        <v>11</v>
      </c>
      <c r="L1000" s="252" t="s">
        <v>12</v>
      </c>
    </row>
    <row r="1001" spans="1:12" ht="12.75">
      <c r="A1001" s="252" t="s">
        <v>13</v>
      </c>
      <c r="B1001" s="253">
        <v>9</v>
      </c>
      <c r="C1001" s="253">
        <v>16</v>
      </c>
      <c r="D1001" s="253">
        <v>0</v>
      </c>
      <c r="E1001" s="253">
        <v>9</v>
      </c>
      <c r="F1001" s="253">
        <v>0</v>
      </c>
      <c r="G1001" s="253">
        <v>25</v>
      </c>
      <c r="H1001" s="254">
        <v>7356.19</v>
      </c>
      <c r="I1001" s="254">
        <v>5556.07</v>
      </c>
      <c r="J1001" s="254">
        <v>294.24759999999998</v>
      </c>
      <c r="K1001" s="255">
        <v>5.2854122621564485</v>
      </c>
      <c r="L1001" s="254">
        <v>15.552198731501058</v>
      </c>
    </row>
    <row r="1002" spans="1:12" ht="12.75">
      <c r="A1002" s="252" t="s">
        <v>14</v>
      </c>
      <c r="B1002" s="253">
        <v>1</v>
      </c>
      <c r="C1002" s="253">
        <v>0</v>
      </c>
      <c r="D1002" s="253">
        <v>0</v>
      </c>
      <c r="E1002" s="253">
        <v>1</v>
      </c>
      <c r="F1002" s="253">
        <v>0</v>
      </c>
      <c r="G1002" s="253">
        <v>1</v>
      </c>
      <c r="H1002" s="254">
        <v>190</v>
      </c>
      <c r="I1002" s="254">
        <v>214.32</v>
      </c>
      <c r="J1002" s="254">
        <v>190</v>
      </c>
      <c r="K1002" s="255">
        <v>0.21141649048625794</v>
      </c>
      <c r="L1002" s="254">
        <v>0.40169133192389012</v>
      </c>
    </row>
    <row r="1003" spans="1:12" ht="12.75">
      <c r="A1003" s="252" t="s">
        <v>15</v>
      </c>
      <c r="B1003" s="253">
        <v>16</v>
      </c>
      <c r="C1003" s="253">
        <v>6</v>
      </c>
      <c r="D1003" s="253">
        <v>0</v>
      </c>
      <c r="E1003" s="253">
        <v>16</v>
      </c>
      <c r="F1003" s="253">
        <v>0</v>
      </c>
      <c r="G1003" s="253">
        <v>22</v>
      </c>
      <c r="H1003" s="254">
        <v>0</v>
      </c>
      <c r="I1003" s="254">
        <v>297.39</v>
      </c>
      <c r="J1003" s="254">
        <v>0</v>
      </c>
      <c r="K1003" s="255">
        <v>4.6511627906976747</v>
      </c>
      <c r="L1003" s="254">
        <v>0</v>
      </c>
    </row>
    <row r="1004" spans="1:12" ht="12.75">
      <c r="A1004" s="252" t="s">
        <v>16</v>
      </c>
      <c r="B1004" s="253">
        <v>27</v>
      </c>
      <c r="C1004" s="253">
        <v>18</v>
      </c>
      <c r="D1004" s="253">
        <v>0</v>
      </c>
      <c r="E1004" s="253">
        <v>27</v>
      </c>
      <c r="F1004" s="253">
        <v>0</v>
      </c>
      <c r="G1004" s="253">
        <v>45</v>
      </c>
      <c r="H1004" s="254">
        <v>11982.99</v>
      </c>
      <c r="I1004" s="254">
        <v>14315.31</v>
      </c>
      <c r="J1004" s="254">
        <v>266.28866666666664</v>
      </c>
      <c r="K1004" s="255">
        <v>9.513742071881607</v>
      </c>
      <c r="L1004" s="254">
        <v>25.334016913319239</v>
      </c>
    </row>
    <row r="1005" spans="1:12" ht="12.75">
      <c r="A1005" s="252" t="s">
        <v>17</v>
      </c>
      <c r="B1005" s="253">
        <v>47</v>
      </c>
      <c r="C1005" s="253">
        <v>7</v>
      </c>
      <c r="D1005" s="253">
        <v>12</v>
      </c>
      <c r="E1005" s="253">
        <v>35</v>
      </c>
      <c r="F1005" s="253">
        <v>0</v>
      </c>
      <c r="G1005" s="253">
        <v>42</v>
      </c>
      <c r="H1005" s="254">
        <v>0</v>
      </c>
      <c r="I1005" s="254">
        <v>0</v>
      </c>
      <c r="J1005" s="254">
        <v>0</v>
      </c>
      <c r="K1005" s="255">
        <v>8.8794926004228323</v>
      </c>
      <c r="L1005" s="254">
        <v>0</v>
      </c>
    </row>
    <row r="1006" spans="1:12" ht="12.75">
      <c r="A1006" s="252" t="s">
        <v>19</v>
      </c>
      <c r="B1006" s="253">
        <v>100</v>
      </c>
      <c r="C1006" s="253">
        <v>47</v>
      </c>
      <c r="D1006" s="253">
        <v>12</v>
      </c>
      <c r="E1006" s="253">
        <v>88</v>
      </c>
      <c r="F1006" s="253">
        <v>0</v>
      </c>
      <c r="G1006" s="253">
        <v>135</v>
      </c>
      <c r="H1006" s="254">
        <v>19529.18</v>
      </c>
      <c r="I1006" s="254">
        <v>20383.09</v>
      </c>
      <c r="J1006" s="254">
        <v>144.66059259259259</v>
      </c>
      <c r="K1006" s="255">
        <v>28.541226215644819</v>
      </c>
      <c r="L1006" s="254">
        <v>41.287906976744182</v>
      </c>
    </row>
    <row r="1007" spans="1:12" ht="12.75">
      <c r="A1007" s="252" t="s">
        <v>149</v>
      </c>
      <c r="B1007" s="252" t="s">
        <v>2</v>
      </c>
      <c r="C1007" s="252" t="s">
        <v>3</v>
      </c>
      <c r="D1007" s="252" t="s">
        <v>4</v>
      </c>
      <c r="E1007" s="252" t="s">
        <v>5</v>
      </c>
      <c r="F1007" s="252" t="s">
        <v>6</v>
      </c>
      <c r="G1007" s="252" t="s">
        <v>7</v>
      </c>
      <c r="H1007" s="252" t="s">
        <v>8</v>
      </c>
      <c r="I1007" s="252" t="s">
        <v>9</v>
      </c>
      <c r="J1007" s="252" t="s">
        <v>10</v>
      </c>
      <c r="K1007" s="252" t="s">
        <v>11</v>
      </c>
      <c r="L1007" s="252" t="s">
        <v>12</v>
      </c>
    </row>
    <row r="1008" spans="1:12" ht="12.75">
      <c r="A1008" s="252" t="s">
        <v>13</v>
      </c>
      <c r="B1008" s="253">
        <v>16</v>
      </c>
      <c r="C1008" s="253">
        <v>29</v>
      </c>
      <c r="D1008" s="253">
        <v>0</v>
      </c>
      <c r="E1008" s="253">
        <v>16</v>
      </c>
      <c r="F1008" s="253">
        <v>0</v>
      </c>
      <c r="G1008" s="253">
        <v>45</v>
      </c>
      <c r="H1008" s="254">
        <v>13798.38</v>
      </c>
      <c r="I1008" s="254">
        <v>17092.580000000002</v>
      </c>
      <c r="J1008" s="254">
        <v>306.63066666666668</v>
      </c>
      <c r="K1008" s="255">
        <v>9.513742071881607</v>
      </c>
      <c r="L1008" s="254">
        <v>29.172050739957722</v>
      </c>
    </row>
    <row r="1009" spans="1:12" ht="12.75">
      <c r="A1009" s="252" t="s">
        <v>14</v>
      </c>
      <c r="B1009" s="253">
        <v>1</v>
      </c>
      <c r="C1009" s="253">
        <v>8</v>
      </c>
      <c r="D1009" s="253">
        <v>0</v>
      </c>
      <c r="E1009" s="253">
        <v>1</v>
      </c>
      <c r="F1009" s="253">
        <v>0</v>
      </c>
      <c r="G1009" s="253">
        <v>9</v>
      </c>
      <c r="H1009" s="254">
        <v>1875</v>
      </c>
      <c r="I1009" s="254">
        <v>2108.7199999999998</v>
      </c>
      <c r="J1009" s="254">
        <v>208.33333333333331</v>
      </c>
      <c r="K1009" s="255">
        <v>1.9027484143763211</v>
      </c>
      <c r="L1009" s="254">
        <v>3.9640591966173355</v>
      </c>
    </row>
    <row r="1010" spans="1:12" ht="12.75">
      <c r="A1010" s="252" t="s">
        <v>15</v>
      </c>
      <c r="B1010" s="253">
        <v>14</v>
      </c>
      <c r="C1010" s="253">
        <v>19</v>
      </c>
      <c r="D1010" s="253">
        <v>0</v>
      </c>
      <c r="E1010" s="253">
        <v>14</v>
      </c>
      <c r="F1010" s="253">
        <v>0</v>
      </c>
      <c r="G1010" s="253">
        <v>33</v>
      </c>
      <c r="H1010" s="254">
        <v>0</v>
      </c>
      <c r="I1010" s="254">
        <v>1499.03</v>
      </c>
      <c r="J1010" s="254">
        <v>0</v>
      </c>
      <c r="K1010" s="255">
        <v>6.9767441860465116</v>
      </c>
      <c r="L1010" s="254">
        <v>0</v>
      </c>
    </row>
    <row r="1011" spans="1:12" ht="12.75">
      <c r="A1011" s="252" t="s">
        <v>16</v>
      </c>
      <c r="B1011" s="253">
        <v>33</v>
      </c>
      <c r="C1011" s="253">
        <v>36</v>
      </c>
      <c r="D1011" s="253">
        <v>0</v>
      </c>
      <c r="E1011" s="253">
        <v>33</v>
      </c>
      <c r="F1011" s="253">
        <v>0</v>
      </c>
      <c r="G1011" s="253">
        <v>69</v>
      </c>
      <c r="H1011" s="254">
        <v>19265.009999999998</v>
      </c>
      <c r="I1011" s="254">
        <v>22418.1</v>
      </c>
      <c r="J1011" s="254">
        <v>279.20304347826089</v>
      </c>
      <c r="K1011" s="255">
        <v>14.587737843551798</v>
      </c>
      <c r="L1011" s="254">
        <v>40.729408033826644</v>
      </c>
    </row>
    <row r="1012" spans="1:12" ht="12.75">
      <c r="A1012" s="252" t="s">
        <v>17</v>
      </c>
      <c r="B1012" s="253">
        <v>42</v>
      </c>
      <c r="C1012" s="253">
        <v>4</v>
      </c>
      <c r="D1012" s="253">
        <v>14</v>
      </c>
      <c r="E1012" s="253">
        <v>28</v>
      </c>
      <c r="F1012" s="253">
        <v>0</v>
      </c>
      <c r="G1012" s="253">
        <v>32</v>
      </c>
      <c r="H1012" s="254">
        <v>0</v>
      </c>
      <c r="I1012" s="254">
        <v>0</v>
      </c>
      <c r="J1012" s="254">
        <v>0</v>
      </c>
      <c r="K1012" s="255">
        <v>6.7653276955602539</v>
      </c>
      <c r="L1012" s="254">
        <v>0</v>
      </c>
    </row>
    <row r="1013" spans="1:12" ht="12.75">
      <c r="A1013" s="252" t="s">
        <v>18</v>
      </c>
      <c r="B1013" s="253">
        <v>0</v>
      </c>
      <c r="C1013" s="253">
        <v>3</v>
      </c>
      <c r="D1013" s="253">
        <v>0</v>
      </c>
      <c r="E1013" s="253">
        <v>0</v>
      </c>
      <c r="F1013" s="253">
        <v>0</v>
      </c>
      <c r="G1013" s="253">
        <v>3</v>
      </c>
      <c r="H1013" s="254">
        <v>0</v>
      </c>
      <c r="I1013" s="254">
        <v>0</v>
      </c>
      <c r="J1013" s="254">
        <v>0</v>
      </c>
      <c r="K1013" s="255">
        <v>0.63424947145877375</v>
      </c>
      <c r="L1013" s="254">
        <v>0</v>
      </c>
    </row>
    <row r="1014" spans="1:12" ht="12.75">
      <c r="A1014" s="252" t="s">
        <v>19</v>
      </c>
      <c r="B1014" s="253">
        <v>106</v>
      </c>
      <c r="C1014" s="253">
        <v>99</v>
      </c>
      <c r="D1014" s="253">
        <v>14</v>
      </c>
      <c r="E1014" s="253">
        <v>92</v>
      </c>
      <c r="F1014" s="253">
        <v>0</v>
      </c>
      <c r="G1014" s="253">
        <v>191</v>
      </c>
      <c r="H1014" s="254">
        <v>34938.39</v>
      </c>
      <c r="I1014" s="254">
        <v>43118.43</v>
      </c>
      <c r="J1014" s="254">
        <v>182.92350785340312</v>
      </c>
      <c r="K1014" s="255">
        <v>40.380549682875262</v>
      </c>
      <c r="L1014" s="254">
        <v>73.865517970401683</v>
      </c>
    </row>
    <row r="1015" spans="1:12" ht="12.75">
      <c r="A1015" s="252" t="s">
        <v>150</v>
      </c>
      <c r="B1015" s="252" t="s">
        <v>2</v>
      </c>
      <c r="C1015" s="252" t="s">
        <v>3</v>
      </c>
      <c r="D1015" s="252" t="s">
        <v>4</v>
      </c>
      <c r="E1015" s="252" t="s">
        <v>5</v>
      </c>
      <c r="F1015" s="252" t="s">
        <v>6</v>
      </c>
      <c r="G1015" s="252" t="s">
        <v>7</v>
      </c>
      <c r="H1015" s="252" t="s">
        <v>8</v>
      </c>
      <c r="I1015" s="252" t="s">
        <v>9</v>
      </c>
      <c r="J1015" s="252" t="s">
        <v>10</v>
      </c>
      <c r="K1015" s="252" t="s">
        <v>11</v>
      </c>
      <c r="L1015" s="252" t="s">
        <v>12</v>
      </c>
    </row>
    <row r="1016" spans="1:12" ht="12.75">
      <c r="A1016" s="252" t="s">
        <v>13</v>
      </c>
      <c r="B1016" s="253">
        <v>35</v>
      </c>
      <c r="C1016" s="253">
        <v>64</v>
      </c>
      <c r="D1016" s="253">
        <v>0</v>
      </c>
      <c r="E1016" s="253">
        <v>35</v>
      </c>
      <c r="F1016" s="253">
        <v>0</v>
      </c>
      <c r="G1016" s="253">
        <v>99</v>
      </c>
      <c r="H1016" s="254">
        <v>38786.57</v>
      </c>
      <c r="I1016" s="254">
        <v>46200.49</v>
      </c>
      <c r="J1016" s="254">
        <v>391.78353535353534</v>
      </c>
      <c r="K1016" s="255">
        <v>20.930232558139537</v>
      </c>
      <c r="L1016" s="254">
        <v>82.001205073995791</v>
      </c>
    </row>
    <row r="1017" spans="1:12" ht="12.75">
      <c r="A1017" s="252" t="s">
        <v>14</v>
      </c>
      <c r="B1017" s="253">
        <v>9</v>
      </c>
      <c r="C1017" s="253">
        <v>32</v>
      </c>
      <c r="D1017" s="253">
        <v>0</v>
      </c>
      <c r="E1017" s="253">
        <v>9</v>
      </c>
      <c r="F1017" s="253">
        <v>0</v>
      </c>
      <c r="G1017" s="253">
        <v>41</v>
      </c>
      <c r="H1017" s="254">
        <v>12666</v>
      </c>
      <c r="I1017" s="254">
        <v>15569.29</v>
      </c>
      <c r="J1017" s="254">
        <v>308.92682926829269</v>
      </c>
      <c r="K1017" s="255">
        <v>8.6680761099365746</v>
      </c>
      <c r="L1017" s="254">
        <v>26.77801268498942</v>
      </c>
    </row>
    <row r="1018" spans="1:12" ht="12.75">
      <c r="A1018" s="252" t="s">
        <v>15</v>
      </c>
      <c r="B1018" s="253">
        <v>27</v>
      </c>
      <c r="C1018" s="253">
        <v>10</v>
      </c>
      <c r="D1018" s="253">
        <v>0</v>
      </c>
      <c r="E1018" s="253">
        <v>27</v>
      </c>
      <c r="F1018" s="253">
        <v>0</v>
      </c>
      <c r="G1018" s="253">
        <v>37</v>
      </c>
      <c r="H1018" s="254">
        <v>0</v>
      </c>
      <c r="I1018" s="254">
        <v>1596.32</v>
      </c>
      <c r="J1018" s="254">
        <v>0</v>
      </c>
      <c r="K1018" s="255">
        <v>7.822410147991544</v>
      </c>
      <c r="L1018" s="254">
        <v>0</v>
      </c>
    </row>
    <row r="1019" spans="1:12" ht="12.75">
      <c r="A1019" s="252" t="s">
        <v>16</v>
      </c>
      <c r="B1019" s="253">
        <v>62</v>
      </c>
      <c r="C1019" s="253">
        <v>79</v>
      </c>
      <c r="D1019" s="253">
        <v>0</v>
      </c>
      <c r="E1019" s="253">
        <v>62</v>
      </c>
      <c r="F1019" s="253">
        <v>0</v>
      </c>
      <c r="G1019" s="253">
        <v>141</v>
      </c>
      <c r="H1019" s="254">
        <v>49942.14</v>
      </c>
      <c r="I1019" s="254">
        <v>60084</v>
      </c>
      <c r="J1019" s="254">
        <v>354.19957446808513</v>
      </c>
      <c r="K1019" s="255">
        <v>29.809725158562372</v>
      </c>
      <c r="L1019" s="254">
        <v>105.58591966173364</v>
      </c>
    </row>
    <row r="1020" spans="1:12" ht="12.75">
      <c r="A1020" s="252" t="s">
        <v>17</v>
      </c>
      <c r="B1020" s="253">
        <v>32</v>
      </c>
      <c r="C1020" s="253">
        <v>1</v>
      </c>
      <c r="D1020" s="253">
        <v>13</v>
      </c>
      <c r="E1020" s="253">
        <v>19</v>
      </c>
      <c r="F1020" s="253">
        <v>0</v>
      </c>
      <c r="G1020" s="253">
        <v>20</v>
      </c>
      <c r="H1020" s="254">
        <v>0</v>
      </c>
      <c r="I1020" s="254">
        <v>0</v>
      </c>
      <c r="J1020" s="254">
        <v>0</v>
      </c>
      <c r="K1020" s="255">
        <v>4.2283298097251585</v>
      </c>
      <c r="L1020" s="254">
        <v>0</v>
      </c>
    </row>
    <row r="1021" spans="1:12" ht="12.75">
      <c r="A1021" s="252" t="s">
        <v>18</v>
      </c>
      <c r="B1021" s="253">
        <v>3</v>
      </c>
      <c r="C1021" s="253">
        <v>17</v>
      </c>
      <c r="D1021" s="253">
        <v>0</v>
      </c>
      <c r="E1021" s="253">
        <v>3</v>
      </c>
      <c r="F1021" s="253">
        <v>0</v>
      </c>
      <c r="G1021" s="253">
        <v>20</v>
      </c>
      <c r="H1021" s="254">
        <v>0</v>
      </c>
      <c r="I1021" s="254">
        <v>477.78</v>
      </c>
      <c r="J1021" s="254">
        <v>0</v>
      </c>
      <c r="K1021" s="255">
        <v>4.2283298097251585</v>
      </c>
      <c r="L1021" s="254">
        <v>0</v>
      </c>
    </row>
    <row r="1022" spans="1:12" ht="12.75">
      <c r="A1022" s="252" t="s">
        <v>19</v>
      </c>
      <c r="B1022" s="253">
        <v>168</v>
      </c>
      <c r="C1022" s="253">
        <v>203</v>
      </c>
      <c r="D1022" s="253">
        <v>13</v>
      </c>
      <c r="E1022" s="253">
        <v>155</v>
      </c>
      <c r="F1022" s="253">
        <v>0</v>
      </c>
      <c r="G1022" s="253">
        <v>358</v>
      </c>
      <c r="H1022" s="254">
        <v>101394.71</v>
      </c>
      <c r="I1022" s="254">
        <v>123927.88</v>
      </c>
      <c r="J1022" s="254">
        <v>283.22544692737426</v>
      </c>
      <c r="K1022" s="255">
        <v>75.687103594080341</v>
      </c>
      <c r="L1022" s="254">
        <v>214.36513742071878</v>
      </c>
    </row>
    <row r="1023" spans="1:12" ht="12.75">
      <c r="A1023" s="252" t="s">
        <v>151</v>
      </c>
      <c r="B1023" s="252" t="s">
        <v>2</v>
      </c>
      <c r="C1023" s="252" t="s">
        <v>3</v>
      </c>
      <c r="D1023" s="252" t="s">
        <v>4</v>
      </c>
      <c r="E1023" s="252" t="s">
        <v>5</v>
      </c>
      <c r="F1023" s="252" t="s">
        <v>6</v>
      </c>
      <c r="G1023" s="252" t="s">
        <v>7</v>
      </c>
      <c r="H1023" s="252" t="s">
        <v>8</v>
      </c>
      <c r="I1023" s="252" t="s">
        <v>9</v>
      </c>
      <c r="J1023" s="252" t="s">
        <v>10</v>
      </c>
      <c r="K1023" s="252" t="s">
        <v>11</v>
      </c>
      <c r="L1023" s="252" t="s">
        <v>12</v>
      </c>
    </row>
    <row r="1024" spans="1:12" ht="12.75">
      <c r="A1024" s="252" t="s">
        <v>13</v>
      </c>
      <c r="B1024" s="253">
        <v>93</v>
      </c>
      <c r="C1024" s="253">
        <v>21</v>
      </c>
      <c r="D1024" s="253">
        <v>0</v>
      </c>
      <c r="E1024" s="253">
        <v>93</v>
      </c>
      <c r="F1024" s="253">
        <v>0</v>
      </c>
      <c r="G1024" s="253">
        <v>114</v>
      </c>
      <c r="H1024" s="254">
        <v>43794.64</v>
      </c>
      <c r="I1024" s="254">
        <v>54754.76</v>
      </c>
      <c r="J1024" s="254">
        <v>384.16350877192986</v>
      </c>
      <c r="K1024" s="255">
        <v>24.101479915433405</v>
      </c>
      <c r="L1024" s="254">
        <v>92.589090909090913</v>
      </c>
    </row>
    <row r="1025" spans="1:12" ht="12.75">
      <c r="A1025" s="252" t="s">
        <v>14</v>
      </c>
      <c r="B1025" s="253">
        <v>41</v>
      </c>
      <c r="C1025" s="253">
        <v>0</v>
      </c>
      <c r="D1025" s="253">
        <v>0</v>
      </c>
      <c r="E1025" s="253">
        <v>41</v>
      </c>
      <c r="F1025" s="253">
        <v>0</v>
      </c>
      <c r="G1025" s="253">
        <v>41</v>
      </c>
      <c r="H1025" s="254">
        <v>12324</v>
      </c>
      <c r="I1025" s="254">
        <v>15543.51</v>
      </c>
      <c r="J1025" s="254">
        <v>300.58536585365857</v>
      </c>
      <c r="K1025" s="255">
        <v>8.6680761099365746</v>
      </c>
      <c r="L1025" s="254">
        <v>26.054968287526432</v>
      </c>
    </row>
    <row r="1026" spans="1:12" ht="12.75">
      <c r="A1026" s="252" t="s">
        <v>15</v>
      </c>
      <c r="B1026" s="253">
        <v>34</v>
      </c>
      <c r="C1026" s="253">
        <v>5</v>
      </c>
      <c r="D1026" s="253">
        <v>0</v>
      </c>
      <c r="E1026" s="253">
        <v>34</v>
      </c>
      <c r="F1026" s="253">
        <v>0</v>
      </c>
      <c r="G1026" s="253">
        <v>39</v>
      </c>
      <c r="H1026" s="254">
        <v>0</v>
      </c>
      <c r="I1026" s="254">
        <v>988.25</v>
      </c>
      <c r="J1026" s="254">
        <v>0</v>
      </c>
      <c r="K1026" s="255">
        <v>8.2452431289640593</v>
      </c>
      <c r="L1026" s="254">
        <v>0</v>
      </c>
    </row>
    <row r="1027" spans="1:12" ht="12.75">
      <c r="A1027" s="252" t="s">
        <v>16</v>
      </c>
      <c r="B1027" s="253">
        <v>127</v>
      </c>
      <c r="C1027" s="253">
        <v>14</v>
      </c>
      <c r="D1027" s="253">
        <v>0</v>
      </c>
      <c r="E1027" s="253">
        <v>127</v>
      </c>
      <c r="F1027" s="253">
        <v>0</v>
      </c>
      <c r="G1027" s="253">
        <v>141</v>
      </c>
      <c r="H1027" s="254">
        <v>46730.65</v>
      </c>
      <c r="I1027" s="254">
        <v>59645.07</v>
      </c>
      <c r="J1027" s="254">
        <v>331.42304964539005</v>
      </c>
      <c r="K1027" s="255">
        <v>29.809725158562372</v>
      </c>
      <c r="L1027" s="254">
        <v>98.796300211416494</v>
      </c>
    </row>
    <row r="1028" spans="1:12" ht="12.75">
      <c r="A1028" s="252" t="s">
        <v>17</v>
      </c>
      <c r="B1028" s="253">
        <v>20</v>
      </c>
      <c r="C1028" s="253">
        <v>2</v>
      </c>
      <c r="D1028" s="253">
        <v>1</v>
      </c>
      <c r="E1028" s="253">
        <v>19</v>
      </c>
      <c r="F1028" s="253">
        <v>0</v>
      </c>
      <c r="G1028" s="253">
        <v>21</v>
      </c>
      <c r="H1028" s="254">
        <v>0</v>
      </c>
      <c r="I1028" s="254">
        <v>0</v>
      </c>
      <c r="J1028" s="254">
        <v>0</v>
      </c>
      <c r="K1028" s="255">
        <v>4.4397463002114161</v>
      </c>
      <c r="L1028" s="254">
        <v>0</v>
      </c>
    </row>
    <row r="1029" spans="1:12" ht="12.75">
      <c r="A1029" s="252" t="s">
        <v>18</v>
      </c>
      <c r="B1029" s="253">
        <v>19</v>
      </c>
      <c r="C1029" s="253">
        <v>1</v>
      </c>
      <c r="D1029" s="253">
        <v>0</v>
      </c>
      <c r="E1029" s="253">
        <v>19</v>
      </c>
      <c r="F1029" s="253">
        <v>0</v>
      </c>
      <c r="G1029" s="253">
        <v>20</v>
      </c>
      <c r="H1029" s="254">
        <v>0</v>
      </c>
      <c r="I1029" s="254">
        <v>1252.53</v>
      </c>
      <c r="J1029" s="254">
        <v>0</v>
      </c>
      <c r="K1029" s="255">
        <v>4.2283298097251585</v>
      </c>
      <c r="L1029" s="254">
        <v>0</v>
      </c>
    </row>
    <row r="1030" spans="1:12" ht="12.75">
      <c r="A1030" s="252" t="s">
        <v>19</v>
      </c>
      <c r="B1030" s="253">
        <v>334</v>
      </c>
      <c r="C1030" s="253">
        <v>43</v>
      </c>
      <c r="D1030" s="253">
        <v>1</v>
      </c>
      <c r="E1030" s="253">
        <v>333</v>
      </c>
      <c r="F1030" s="253">
        <v>0</v>
      </c>
      <c r="G1030" s="253">
        <v>376</v>
      </c>
      <c r="H1030" s="254">
        <v>102849.29</v>
      </c>
      <c r="I1030" s="254">
        <v>132184.12</v>
      </c>
      <c r="J1030" s="254">
        <v>273.53534574468085</v>
      </c>
      <c r="K1030" s="255">
        <v>79.492600422832979</v>
      </c>
      <c r="L1030" s="254">
        <v>217.4403594080338</v>
      </c>
    </row>
    <row r="1031" spans="1:12" ht="12.75">
      <c r="A1031" s="252" t="s">
        <v>152</v>
      </c>
      <c r="B1031" s="252" t="s">
        <v>2</v>
      </c>
      <c r="C1031" s="252" t="s">
        <v>3</v>
      </c>
      <c r="D1031" s="252" t="s">
        <v>4</v>
      </c>
      <c r="E1031" s="252" t="s">
        <v>5</v>
      </c>
      <c r="F1031" s="252" t="s">
        <v>6</v>
      </c>
      <c r="G1031" s="252" t="s">
        <v>7</v>
      </c>
      <c r="H1031" s="252" t="s">
        <v>8</v>
      </c>
      <c r="I1031" s="252" t="s">
        <v>9</v>
      </c>
      <c r="J1031" s="252" t="s">
        <v>10</v>
      </c>
      <c r="K1031" s="252" t="s">
        <v>11</v>
      </c>
      <c r="L1031" s="252" t="s">
        <v>12</v>
      </c>
    </row>
    <row r="1032" spans="1:12" ht="12.75">
      <c r="A1032" s="252" t="s">
        <v>13</v>
      </c>
      <c r="B1032" s="253">
        <v>38</v>
      </c>
      <c r="C1032" s="253">
        <v>22</v>
      </c>
      <c r="D1032" s="253">
        <v>0</v>
      </c>
      <c r="E1032" s="253">
        <v>38</v>
      </c>
      <c r="F1032" s="253">
        <v>0</v>
      </c>
      <c r="G1032" s="253">
        <v>60</v>
      </c>
      <c r="H1032" s="254">
        <v>19794.46</v>
      </c>
      <c r="I1032" s="254">
        <v>26044.41</v>
      </c>
      <c r="J1032" s="254">
        <v>329.90766666666673</v>
      </c>
      <c r="K1032" s="255">
        <v>12.684989429175475</v>
      </c>
      <c r="L1032" s="254">
        <v>41.848752642706131</v>
      </c>
    </row>
    <row r="1033" spans="1:12" ht="12.75">
      <c r="A1033" s="252" t="s">
        <v>14</v>
      </c>
      <c r="B1033" s="253">
        <v>21</v>
      </c>
      <c r="C1033" s="253">
        <v>0</v>
      </c>
      <c r="D1033" s="253">
        <v>0</v>
      </c>
      <c r="E1033" s="253">
        <v>21</v>
      </c>
      <c r="F1033" s="253">
        <v>0</v>
      </c>
      <c r="G1033" s="253">
        <v>21</v>
      </c>
      <c r="H1033" s="254">
        <v>5797</v>
      </c>
      <c r="I1033" s="254">
        <v>7247.26</v>
      </c>
      <c r="J1033" s="254">
        <v>276.04761904761904</v>
      </c>
      <c r="K1033" s="255">
        <v>4.4397463002114161</v>
      </c>
      <c r="L1033" s="254">
        <v>12.255813953488373</v>
      </c>
    </row>
    <row r="1034" spans="1:12" ht="12.75">
      <c r="A1034" s="252" t="s">
        <v>15</v>
      </c>
      <c r="B1034" s="253">
        <v>29</v>
      </c>
      <c r="C1034" s="253">
        <v>13</v>
      </c>
      <c r="D1034" s="253">
        <v>0</v>
      </c>
      <c r="E1034" s="253">
        <v>29</v>
      </c>
      <c r="F1034" s="253">
        <v>0</v>
      </c>
      <c r="G1034" s="253">
        <v>42</v>
      </c>
      <c r="H1034" s="254">
        <v>0</v>
      </c>
      <c r="I1034" s="254">
        <v>2156.7399999999998</v>
      </c>
      <c r="J1034" s="254">
        <v>0</v>
      </c>
      <c r="K1034" s="255">
        <v>8.8794926004228323</v>
      </c>
      <c r="L1034" s="254">
        <v>0</v>
      </c>
    </row>
    <row r="1035" spans="1:12" ht="12.75">
      <c r="A1035" s="252" t="s">
        <v>16</v>
      </c>
      <c r="B1035" s="253">
        <v>56</v>
      </c>
      <c r="C1035" s="253">
        <v>10</v>
      </c>
      <c r="D1035" s="253">
        <v>0</v>
      </c>
      <c r="E1035" s="253">
        <v>56</v>
      </c>
      <c r="F1035" s="253">
        <v>0</v>
      </c>
      <c r="G1035" s="253">
        <v>66</v>
      </c>
      <c r="H1035" s="254">
        <v>21003.42</v>
      </c>
      <c r="I1035" s="254">
        <v>23638.720000000001</v>
      </c>
      <c r="J1035" s="254">
        <v>318.23363636363638</v>
      </c>
      <c r="K1035" s="255">
        <v>13.953488372093023</v>
      </c>
      <c r="L1035" s="254">
        <v>44.404693446088793</v>
      </c>
    </row>
    <row r="1036" spans="1:12" ht="12.75">
      <c r="A1036" s="252" t="s">
        <v>17</v>
      </c>
      <c r="B1036" s="253">
        <v>21</v>
      </c>
      <c r="C1036" s="253">
        <v>10</v>
      </c>
      <c r="D1036" s="253">
        <v>2</v>
      </c>
      <c r="E1036" s="253">
        <v>19</v>
      </c>
      <c r="F1036" s="253">
        <v>0</v>
      </c>
      <c r="G1036" s="253">
        <v>29</v>
      </c>
      <c r="H1036" s="254">
        <v>0</v>
      </c>
      <c r="I1036" s="254">
        <v>0</v>
      </c>
      <c r="J1036" s="254">
        <v>0</v>
      </c>
      <c r="K1036" s="255">
        <v>6.1310782241014792</v>
      </c>
      <c r="L1036" s="254">
        <v>0</v>
      </c>
    </row>
    <row r="1037" spans="1:12" ht="12.75">
      <c r="A1037" s="252" t="s">
        <v>18</v>
      </c>
      <c r="B1037" s="253">
        <v>1</v>
      </c>
      <c r="C1037" s="253">
        <v>1</v>
      </c>
      <c r="D1037" s="253">
        <v>0</v>
      </c>
      <c r="E1037" s="253">
        <v>1</v>
      </c>
      <c r="F1037" s="253">
        <v>0</v>
      </c>
      <c r="G1037" s="253">
        <v>2</v>
      </c>
      <c r="H1037" s="254">
        <v>0</v>
      </c>
      <c r="I1037" s="254">
        <v>-550</v>
      </c>
      <c r="J1037" s="254">
        <v>0</v>
      </c>
      <c r="K1037" s="255">
        <v>0.42283298097251587</v>
      </c>
      <c r="L1037" s="254">
        <v>0</v>
      </c>
    </row>
    <row r="1038" spans="1:12" ht="12.75">
      <c r="A1038" s="252" t="s">
        <v>19</v>
      </c>
      <c r="B1038" s="253">
        <v>166</v>
      </c>
      <c r="C1038" s="253">
        <v>56</v>
      </c>
      <c r="D1038" s="253">
        <v>2</v>
      </c>
      <c r="E1038" s="253">
        <v>164</v>
      </c>
      <c r="F1038" s="253">
        <v>0</v>
      </c>
      <c r="G1038" s="253">
        <v>220</v>
      </c>
      <c r="H1038" s="254">
        <v>46594.879999999997</v>
      </c>
      <c r="I1038" s="254">
        <v>58537.13</v>
      </c>
      <c r="J1038" s="254">
        <v>211.7949090909091</v>
      </c>
      <c r="K1038" s="255">
        <v>46.511627906976734</v>
      </c>
      <c r="L1038" s="254">
        <v>98.509260042283273</v>
      </c>
    </row>
    <row r="1039" spans="1:12" ht="12.75">
      <c r="A1039" s="252" t="s">
        <v>153</v>
      </c>
      <c r="B1039" s="252" t="s">
        <v>2</v>
      </c>
      <c r="C1039" s="252" t="s">
        <v>3</v>
      </c>
      <c r="D1039" s="252" t="s">
        <v>4</v>
      </c>
      <c r="E1039" s="252" t="s">
        <v>5</v>
      </c>
      <c r="F1039" s="252" t="s">
        <v>6</v>
      </c>
      <c r="G1039" s="252" t="s">
        <v>7</v>
      </c>
      <c r="H1039" s="252" t="s">
        <v>8</v>
      </c>
      <c r="I1039" s="252" t="s">
        <v>9</v>
      </c>
      <c r="J1039" s="252" t="s">
        <v>10</v>
      </c>
      <c r="K1039" s="252" t="s">
        <v>11</v>
      </c>
      <c r="L1039" s="252" t="s">
        <v>12</v>
      </c>
    </row>
    <row r="1040" spans="1:12" ht="12.75">
      <c r="A1040" s="252" t="s">
        <v>13</v>
      </c>
      <c r="B1040" s="253">
        <v>16</v>
      </c>
      <c r="C1040" s="253">
        <v>12</v>
      </c>
      <c r="D1040" s="253">
        <v>0</v>
      </c>
      <c r="E1040" s="253">
        <v>16</v>
      </c>
      <c r="F1040" s="253">
        <v>0</v>
      </c>
      <c r="G1040" s="253">
        <v>28</v>
      </c>
      <c r="H1040" s="254">
        <v>8345.36</v>
      </c>
      <c r="I1040" s="254">
        <v>10440.57</v>
      </c>
      <c r="J1040" s="254">
        <v>298.04857142857139</v>
      </c>
      <c r="K1040" s="255">
        <v>5.9196617336152224</v>
      </c>
      <c r="L1040" s="254">
        <v>17.643467230443974</v>
      </c>
    </row>
    <row r="1041" spans="1:12" ht="12.75">
      <c r="A1041" s="252" t="s">
        <v>14</v>
      </c>
      <c r="B1041" s="253">
        <v>1</v>
      </c>
      <c r="C1041" s="253">
        <v>1</v>
      </c>
      <c r="D1041" s="253">
        <v>0</v>
      </c>
      <c r="E1041" s="253">
        <v>1</v>
      </c>
      <c r="F1041" s="253">
        <v>0</v>
      </c>
      <c r="G1041" s="253">
        <v>2</v>
      </c>
      <c r="H1041" s="254">
        <v>460</v>
      </c>
      <c r="I1041" s="254">
        <v>-14.45</v>
      </c>
      <c r="J1041" s="254">
        <v>230</v>
      </c>
      <c r="K1041" s="255">
        <v>0.42283298097251587</v>
      </c>
      <c r="L1041" s="254">
        <v>0.9725158562367866</v>
      </c>
    </row>
    <row r="1042" spans="1:12" ht="12.75">
      <c r="A1042" s="252" t="s">
        <v>15</v>
      </c>
      <c r="B1042" s="253">
        <v>22</v>
      </c>
      <c r="C1042" s="253">
        <v>7</v>
      </c>
      <c r="D1042" s="253">
        <v>0</v>
      </c>
      <c r="E1042" s="253">
        <v>22</v>
      </c>
      <c r="F1042" s="253">
        <v>0</v>
      </c>
      <c r="G1042" s="253">
        <v>29</v>
      </c>
      <c r="H1042" s="254">
        <v>0</v>
      </c>
      <c r="I1042" s="254">
        <v>-136.57</v>
      </c>
      <c r="J1042" s="254">
        <v>0</v>
      </c>
      <c r="K1042" s="255">
        <v>6.1310782241014792</v>
      </c>
      <c r="L1042" s="254">
        <v>0</v>
      </c>
    </row>
    <row r="1043" spans="1:12" ht="12.75">
      <c r="A1043" s="252" t="s">
        <v>16</v>
      </c>
      <c r="B1043" s="253">
        <v>17</v>
      </c>
      <c r="C1043" s="253">
        <v>19</v>
      </c>
      <c r="D1043" s="253">
        <v>0</v>
      </c>
      <c r="E1043" s="253">
        <v>17</v>
      </c>
      <c r="F1043" s="253">
        <v>0</v>
      </c>
      <c r="G1043" s="253">
        <v>36</v>
      </c>
      <c r="H1043" s="254">
        <v>10242.99</v>
      </c>
      <c r="I1043" s="254">
        <v>10464.299999999999</v>
      </c>
      <c r="J1043" s="254">
        <v>284.52749999999997</v>
      </c>
      <c r="K1043" s="255">
        <v>7.6109936575052846</v>
      </c>
      <c r="L1043" s="254">
        <v>21.655369978858349</v>
      </c>
    </row>
    <row r="1044" spans="1:12" ht="12.75">
      <c r="A1044" s="252" t="s">
        <v>17</v>
      </c>
      <c r="B1044" s="253">
        <v>29</v>
      </c>
      <c r="C1044" s="253">
        <v>25</v>
      </c>
      <c r="D1044" s="253">
        <v>5</v>
      </c>
      <c r="E1044" s="253">
        <v>24</v>
      </c>
      <c r="F1044" s="253">
        <v>0</v>
      </c>
      <c r="G1044" s="253">
        <v>49</v>
      </c>
      <c r="H1044" s="254">
        <v>0</v>
      </c>
      <c r="I1044" s="254">
        <v>0</v>
      </c>
      <c r="J1044" s="254">
        <v>0</v>
      </c>
      <c r="K1044" s="255">
        <v>10.359408033826638</v>
      </c>
      <c r="L1044" s="254">
        <v>0</v>
      </c>
    </row>
    <row r="1045" spans="1:12" ht="12.75">
      <c r="A1045" s="252" t="s">
        <v>18</v>
      </c>
      <c r="B1045" s="253">
        <v>0</v>
      </c>
      <c r="C1045" s="253">
        <v>0</v>
      </c>
      <c r="D1045" s="253">
        <v>0</v>
      </c>
      <c r="E1045" s="253">
        <v>0</v>
      </c>
      <c r="F1045" s="253">
        <v>0</v>
      </c>
      <c r="G1045" s="253">
        <v>0</v>
      </c>
      <c r="H1045" s="254">
        <v>0</v>
      </c>
      <c r="I1045" s="254">
        <v>-2</v>
      </c>
      <c r="J1045" s="254">
        <v>0</v>
      </c>
      <c r="K1045" s="255">
        <v>0</v>
      </c>
      <c r="L1045" s="254">
        <v>0</v>
      </c>
    </row>
    <row r="1046" spans="1:12" ht="12.75">
      <c r="A1046" s="252" t="s">
        <v>19</v>
      </c>
      <c r="B1046" s="253">
        <v>85</v>
      </c>
      <c r="C1046" s="253">
        <v>64</v>
      </c>
      <c r="D1046" s="253">
        <v>5</v>
      </c>
      <c r="E1046" s="253">
        <v>80</v>
      </c>
      <c r="F1046" s="253">
        <v>0</v>
      </c>
      <c r="G1046" s="253">
        <v>144</v>
      </c>
      <c r="H1046" s="254">
        <v>19048.349999999999</v>
      </c>
      <c r="I1046" s="254">
        <v>20751.849999999999</v>
      </c>
      <c r="J1046" s="254">
        <v>132.28020833333335</v>
      </c>
      <c r="K1046" s="255">
        <v>30.443974630021138</v>
      </c>
      <c r="L1046" s="254">
        <v>40.271353065539117</v>
      </c>
    </row>
    <row r="1047" spans="1:12" ht="12.75">
      <c r="A1047" s="252" t="s">
        <v>154</v>
      </c>
      <c r="B1047" s="252" t="s">
        <v>2</v>
      </c>
      <c r="C1047" s="252" t="s">
        <v>3</v>
      </c>
      <c r="D1047" s="252" t="s">
        <v>4</v>
      </c>
      <c r="E1047" s="252" t="s">
        <v>5</v>
      </c>
      <c r="F1047" s="252" t="s">
        <v>6</v>
      </c>
      <c r="G1047" s="252" t="s">
        <v>7</v>
      </c>
      <c r="H1047" s="252" t="s">
        <v>8</v>
      </c>
      <c r="I1047" s="252" t="s">
        <v>9</v>
      </c>
      <c r="J1047" s="252" t="s">
        <v>10</v>
      </c>
      <c r="K1047" s="252" t="s">
        <v>11</v>
      </c>
      <c r="L1047" s="252" t="s">
        <v>12</v>
      </c>
    </row>
    <row r="1048" spans="1:12" ht="12.75">
      <c r="A1048" s="252" t="s">
        <v>13</v>
      </c>
      <c r="B1048" s="253">
        <v>14</v>
      </c>
      <c r="C1048" s="253">
        <v>6</v>
      </c>
      <c r="D1048" s="253">
        <v>0</v>
      </c>
      <c r="E1048" s="253">
        <v>14</v>
      </c>
      <c r="F1048" s="253">
        <v>0</v>
      </c>
      <c r="G1048" s="253">
        <v>20</v>
      </c>
      <c r="H1048" s="254">
        <v>5785.12</v>
      </c>
      <c r="I1048" s="254">
        <v>7068.2</v>
      </c>
      <c r="J1048" s="254">
        <v>289.25599999999997</v>
      </c>
      <c r="K1048" s="255">
        <v>4.2283298097251585</v>
      </c>
      <c r="L1048" s="254">
        <v>12.230697674418604</v>
      </c>
    </row>
    <row r="1049" spans="1:12" ht="12.75">
      <c r="A1049" s="252" t="s">
        <v>14</v>
      </c>
      <c r="B1049" s="253">
        <v>1</v>
      </c>
      <c r="C1049" s="253">
        <v>0</v>
      </c>
      <c r="D1049" s="253">
        <v>0</v>
      </c>
      <c r="E1049" s="253">
        <v>1</v>
      </c>
      <c r="F1049" s="253">
        <v>0</v>
      </c>
      <c r="G1049" s="253">
        <v>1</v>
      </c>
      <c r="H1049" s="254">
        <v>220</v>
      </c>
      <c r="I1049" s="254">
        <v>358.15</v>
      </c>
      <c r="J1049" s="254">
        <v>220</v>
      </c>
      <c r="K1049" s="255">
        <v>0.21141649048625794</v>
      </c>
      <c r="L1049" s="254">
        <v>0.46511627906976744</v>
      </c>
    </row>
    <row r="1050" spans="1:12" ht="12.75">
      <c r="A1050" s="252" t="s">
        <v>15</v>
      </c>
      <c r="B1050" s="253">
        <v>24</v>
      </c>
      <c r="C1050" s="253">
        <v>5</v>
      </c>
      <c r="D1050" s="253">
        <v>0</v>
      </c>
      <c r="E1050" s="253">
        <v>24</v>
      </c>
      <c r="F1050" s="253">
        <v>0</v>
      </c>
      <c r="G1050" s="253">
        <v>29</v>
      </c>
      <c r="H1050" s="254">
        <v>0</v>
      </c>
      <c r="I1050" s="254">
        <v>839.72</v>
      </c>
      <c r="J1050" s="254">
        <v>0</v>
      </c>
      <c r="K1050" s="255">
        <v>6.1310782241014792</v>
      </c>
      <c r="L1050" s="254">
        <v>0</v>
      </c>
    </row>
    <row r="1051" spans="1:12" ht="12.75">
      <c r="A1051" s="252" t="s">
        <v>16</v>
      </c>
      <c r="B1051" s="253">
        <v>23</v>
      </c>
      <c r="C1051" s="253">
        <v>2</v>
      </c>
      <c r="D1051" s="253">
        <v>0</v>
      </c>
      <c r="E1051" s="253">
        <v>23</v>
      </c>
      <c r="F1051" s="253">
        <v>0</v>
      </c>
      <c r="G1051" s="253">
        <v>25</v>
      </c>
      <c r="H1051" s="254">
        <v>7481.51</v>
      </c>
      <c r="I1051" s="254">
        <v>5831.38</v>
      </c>
      <c r="J1051" s="254">
        <v>299.2604</v>
      </c>
      <c r="K1051" s="255">
        <v>5.2854122621564485</v>
      </c>
      <c r="L1051" s="254">
        <v>15.817145877378437</v>
      </c>
    </row>
    <row r="1052" spans="1:12" ht="12.75">
      <c r="A1052" s="252" t="s">
        <v>17</v>
      </c>
      <c r="B1052" s="253">
        <v>48</v>
      </c>
      <c r="C1052" s="253">
        <v>15</v>
      </c>
      <c r="D1052" s="253">
        <v>11</v>
      </c>
      <c r="E1052" s="253">
        <v>37</v>
      </c>
      <c r="F1052" s="253">
        <v>0</v>
      </c>
      <c r="G1052" s="253">
        <v>52</v>
      </c>
      <c r="H1052" s="254">
        <v>0</v>
      </c>
      <c r="I1052" s="254">
        <v>0</v>
      </c>
      <c r="J1052" s="254">
        <v>0</v>
      </c>
      <c r="K1052" s="255">
        <v>10.993657505285412</v>
      </c>
      <c r="L1052" s="254">
        <v>0</v>
      </c>
    </row>
    <row r="1053" spans="1:12" ht="12.75">
      <c r="A1053" s="252" t="s">
        <v>19</v>
      </c>
      <c r="B1053" s="253">
        <v>110</v>
      </c>
      <c r="C1053" s="253">
        <v>28</v>
      </c>
      <c r="D1053" s="253">
        <v>11</v>
      </c>
      <c r="E1053" s="253">
        <v>99</v>
      </c>
      <c r="F1053" s="253">
        <v>0</v>
      </c>
      <c r="G1053" s="253">
        <v>127</v>
      </c>
      <c r="H1053" s="254">
        <v>13486.63</v>
      </c>
      <c r="I1053" s="254">
        <v>14097.45</v>
      </c>
      <c r="J1053" s="254">
        <v>106.19393700787401</v>
      </c>
      <c r="K1053" s="255">
        <v>26.849894291754758</v>
      </c>
      <c r="L1053" s="254">
        <v>28.512959830866809</v>
      </c>
    </row>
    <row r="1054" spans="1:12" ht="12.75">
      <c r="A1054" s="252" t="s">
        <v>155</v>
      </c>
      <c r="B1054" s="252" t="s">
        <v>2</v>
      </c>
      <c r="C1054" s="252" t="s">
        <v>3</v>
      </c>
      <c r="D1054" s="252" t="s">
        <v>4</v>
      </c>
      <c r="E1054" s="252" t="s">
        <v>5</v>
      </c>
      <c r="F1054" s="252" t="s">
        <v>6</v>
      </c>
      <c r="G1054" s="252" t="s">
        <v>7</v>
      </c>
      <c r="H1054" s="252" t="s">
        <v>8</v>
      </c>
      <c r="I1054" s="252" t="s">
        <v>9</v>
      </c>
      <c r="J1054" s="252" t="s">
        <v>10</v>
      </c>
      <c r="K1054" s="252" t="s">
        <v>11</v>
      </c>
      <c r="L1054" s="252" t="s">
        <v>12</v>
      </c>
    </row>
    <row r="1055" spans="1:12" ht="12.75">
      <c r="A1055" s="252" t="s">
        <v>13</v>
      </c>
      <c r="B1055" s="253">
        <v>14</v>
      </c>
      <c r="C1055" s="253">
        <v>11</v>
      </c>
      <c r="D1055" s="253">
        <v>0</v>
      </c>
      <c r="E1055" s="253">
        <v>14</v>
      </c>
      <c r="F1055" s="253">
        <v>0</v>
      </c>
      <c r="G1055" s="253">
        <v>25</v>
      </c>
      <c r="H1055" s="254">
        <v>6685.2</v>
      </c>
      <c r="I1055" s="254">
        <v>8512.42</v>
      </c>
      <c r="J1055" s="254">
        <v>267.40800000000002</v>
      </c>
      <c r="K1055" s="255">
        <v>5.2854122621564485</v>
      </c>
      <c r="L1055" s="254">
        <v>14.133615221987316</v>
      </c>
    </row>
    <row r="1056" spans="1:12" ht="12.75">
      <c r="A1056" s="252" t="s">
        <v>14</v>
      </c>
      <c r="B1056" s="253">
        <v>1</v>
      </c>
      <c r="C1056" s="253">
        <v>0</v>
      </c>
      <c r="D1056" s="253">
        <v>0</v>
      </c>
      <c r="E1056" s="253">
        <v>1</v>
      </c>
      <c r="F1056" s="253">
        <v>0</v>
      </c>
      <c r="G1056" s="253">
        <v>1</v>
      </c>
      <c r="H1056" s="254">
        <v>220</v>
      </c>
      <c r="I1056" s="254">
        <v>306.16000000000003</v>
      </c>
      <c r="J1056" s="254">
        <v>220</v>
      </c>
      <c r="K1056" s="255">
        <v>0.21141649048625794</v>
      </c>
      <c r="L1056" s="254">
        <v>0.46511627906976744</v>
      </c>
    </row>
    <row r="1057" spans="1:12" ht="12.75">
      <c r="A1057" s="252" t="s">
        <v>15</v>
      </c>
      <c r="B1057" s="253">
        <v>26</v>
      </c>
      <c r="C1057" s="253">
        <v>4</v>
      </c>
      <c r="D1057" s="253">
        <v>0</v>
      </c>
      <c r="E1057" s="253">
        <v>26</v>
      </c>
      <c r="F1057" s="253">
        <v>0</v>
      </c>
      <c r="G1057" s="253">
        <v>30</v>
      </c>
      <c r="H1057" s="254">
        <v>0</v>
      </c>
      <c r="I1057" s="254">
        <v>710.83</v>
      </c>
      <c r="J1057" s="254">
        <v>0</v>
      </c>
      <c r="K1057" s="255">
        <v>6.3424947145877377</v>
      </c>
      <c r="L1057" s="254">
        <v>0</v>
      </c>
    </row>
    <row r="1058" spans="1:12" ht="12.75">
      <c r="A1058" s="252" t="s">
        <v>16</v>
      </c>
      <c r="B1058" s="253">
        <v>17</v>
      </c>
      <c r="C1058" s="253">
        <v>9</v>
      </c>
      <c r="D1058" s="253">
        <v>0</v>
      </c>
      <c r="E1058" s="253">
        <v>17</v>
      </c>
      <c r="F1058" s="253">
        <v>0</v>
      </c>
      <c r="G1058" s="253">
        <v>26</v>
      </c>
      <c r="H1058" s="254">
        <v>8136.63</v>
      </c>
      <c r="I1058" s="254">
        <v>10347.51</v>
      </c>
      <c r="J1058" s="254">
        <v>312.94730769230767</v>
      </c>
      <c r="K1058" s="255">
        <v>5.4968287526427062</v>
      </c>
      <c r="L1058" s="254">
        <v>17.20217758985201</v>
      </c>
    </row>
    <row r="1059" spans="1:12" ht="12.75">
      <c r="A1059" s="252" t="s">
        <v>17</v>
      </c>
      <c r="B1059" s="253">
        <v>48</v>
      </c>
      <c r="C1059" s="253">
        <v>10</v>
      </c>
      <c r="D1059" s="253">
        <v>2</v>
      </c>
      <c r="E1059" s="253">
        <v>46</v>
      </c>
      <c r="F1059" s="253">
        <v>0</v>
      </c>
      <c r="G1059" s="253">
        <v>56</v>
      </c>
      <c r="H1059" s="254">
        <v>0</v>
      </c>
      <c r="I1059" s="254">
        <v>0</v>
      </c>
      <c r="J1059" s="254">
        <v>0</v>
      </c>
      <c r="K1059" s="255">
        <v>11.839323467230445</v>
      </c>
      <c r="L1059" s="254">
        <v>0</v>
      </c>
    </row>
    <row r="1060" spans="1:12" ht="12.75">
      <c r="A1060" s="252" t="s">
        <v>18</v>
      </c>
      <c r="B1060" s="253">
        <v>0</v>
      </c>
      <c r="C1060" s="253">
        <v>1</v>
      </c>
      <c r="D1060" s="253">
        <v>0</v>
      </c>
      <c r="E1060" s="253">
        <v>0</v>
      </c>
      <c r="F1060" s="253">
        <v>0</v>
      </c>
      <c r="G1060" s="253">
        <v>1</v>
      </c>
      <c r="H1060" s="254">
        <v>0</v>
      </c>
      <c r="I1060" s="254">
        <v>0</v>
      </c>
      <c r="J1060" s="254">
        <v>0</v>
      </c>
      <c r="K1060" s="255">
        <v>0.21141649048625794</v>
      </c>
      <c r="L1060" s="254">
        <v>0</v>
      </c>
    </row>
    <row r="1061" spans="1:12" ht="12.75">
      <c r="A1061" s="252" t="s">
        <v>19</v>
      </c>
      <c r="B1061" s="253">
        <v>106</v>
      </c>
      <c r="C1061" s="253">
        <v>35</v>
      </c>
      <c r="D1061" s="253">
        <v>2</v>
      </c>
      <c r="E1061" s="253">
        <v>104</v>
      </c>
      <c r="F1061" s="253">
        <v>0</v>
      </c>
      <c r="G1061" s="253">
        <v>139</v>
      </c>
      <c r="H1061" s="254">
        <v>15041.83</v>
      </c>
      <c r="I1061" s="254">
        <v>19876.919999999998</v>
      </c>
      <c r="J1061" s="254">
        <v>108.21460431654675</v>
      </c>
      <c r="K1061" s="255">
        <v>29.386892177589854</v>
      </c>
      <c r="L1061" s="254">
        <v>31.800909090909091</v>
      </c>
    </row>
    <row r="1062" spans="1:12" ht="12.75">
      <c r="A1062" s="252" t="s">
        <v>156</v>
      </c>
      <c r="B1062" s="252" t="s">
        <v>2</v>
      </c>
      <c r="C1062" s="252" t="s">
        <v>3</v>
      </c>
      <c r="D1062" s="252" t="s">
        <v>4</v>
      </c>
      <c r="E1062" s="252" t="s">
        <v>5</v>
      </c>
      <c r="F1062" s="252" t="s">
        <v>6</v>
      </c>
      <c r="G1062" s="252" t="s">
        <v>7</v>
      </c>
      <c r="H1062" s="252" t="s">
        <v>8</v>
      </c>
      <c r="I1062" s="252" t="s">
        <v>9</v>
      </c>
      <c r="J1062" s="252" t="s">
        <v>10</v>
      </c>
      <c r="K1062" s="252" t="s">
        <v>11</v>
      </c>
      <c r="L1062" s="252" t="s">
        <v>12</v>
      </c>
    </row>
    <row r="1063" spans="1:12" ht="12.75">
      <c r="A1063" s="252" t="s">
        <v>13</v>
      </c>
      <c r="B1063" s="253">
        <v>17</v>
      </c>
      <c r="C1063" s="253">
        <v>38</v>
      </c>
      <c r="D1063" s="253">
        <v>0</v>
      </c>
      <c r="E1063" s="253">
        <v>17</v>
      </c>
      <c r="F1063" s="253">
        <v>0</v>
      </c>
      <c r="G1063" s="253">
        <v>55</v>
      </c>
      <c r="H1063" s="254">
        <v>16496.13</v>
      </c>
      <c r="I1063" s="254">
        <v>20803.2</v>
      </c>
      <c r="J1063" s="254">
        <v>299.92963636363635</v>
      </c>
      <c r="K1063" s="255">
        <v>11.627906976744184</v>
      </c>
      <c r="L1063" s="254">
        <v>34.875539112050731</v>
      </c>
    </row>
    <row r="1064" spans="1:12" ht="12.75">
      <c r="A1064" s="252" t="s">
        <v>14</v>
      </c>
      <c r="B1064" s="253">
        <v>1</v>
      </c>
      <c r="C1064" s="253">
        <v>4</v>
      </c>
      <c r="D1064" s="253">
        <v>0</v>
      </c>
      <c r="E1064" s="253">
        <v>1</v>
      </c>
      <c r="F1064" s="253">
        <v>0</v>
      </c>
      <c r="G1064" s="253">
        <v>5</v>
      </c>
      <c r="H1064" s="254">
        <v>1234</v>
      </c>
      <c r="I1064" s="254">
        <v>1493.19</v>
      </c>
      <c r="J1064" s="254">
        <v>246.8</v>
      </c>
      <c r="K1064" s="255">
        <v>1.0570824524312896</v>
      </c>
      <c r="L1064" s="254">
        <v>2.6088794926004226</v>
      </c>
    </row>
    <row r="1065" spans="1:12" ht="12.75">
      <c r="A1065" s="252" t="s">
        <v>15</v>
      </c>
      <c r="B1065" s="253">
        <v>20</v>
      </c>
      <c r="C1065" s="253">
        <v>10</v>
      </c>
      <c r="D1065" s="253">
        <v>0</v>
      </c>
      <c r="E1065" s="253">
        <v>20</v>
      </c>
      <c r="F1065" s="253">
        <v>0</v>
      </c>
      <c r="G1065" s="253">
        <v>30</v>
      </c>
      <c r="H1065" s="254">
        <v>0</v>
      </c>
      <c r="I1065" s="254">
        <v>1097.27</v>
      </c>
      <c r="J1065" s="254">
        <v>0</v>
      </c>
      <c r="K1065" s="255">
        <v>6.3424947145877377</v>
      </c>
      <c r="L1065" s="254">
        <v>0</v>
      </c>
    </row>
    <row r="1066" spans="1:12" ht="12.75">
      <c r="A1066" s="252" t="s">
        <v>16</v>
      </c>
      <c r="B1066" s="253">
        <v>10</v>
      </c>
      <c r="C1066" s="253">
        <v>50</v>
      </c>
      <c r="D1066" s="253">
        <v>0</v>
      </c>
      <c r="E1066" s="253">
        <v>10</v>
      </c>
      <c r="F1066" s="253">
        <v>0</v>
      </c>
      <c r="G1066" s="253">
        <v>60</v>
      </c>
      <c r="H1066" s="254">
        <v>19971.77</v>
      </c>
      <c r="I1066" s="254">
        <v>24538.14</v>
      </c>
      <c r="J1066" s="254">
        <v>332.86283333333336</v>
      </c>
      <c r="K1066" s="255">
        <v>12.684989429175475</v>
      </c>
      <c r="L1066" s="254">
        <v>42.223615221987309</v>
      </c>
    </row>
    <row r="1067" spans="1:12" ht="12.75">
      <c r="A1067" s="252" t="s">
        <v>17</v>
      </c>
      <c r="B1067" s="253">
        <v>56</v>
      </c>
      <c r="C1067" s="253">
        <v>11</v>
      </c>
      <c r="D1067" s="253">
        <v>20</v>
      </c>
      <c r="E1067" s="253">
        <v>36</v>
      </c>
      <c r="F1067" s="253">
        <v>0</v>
      </c>
      <c r="G1067" s="253">
        <v>47</v>
      </c>
      <c r="H1067" s="254">
        <v>0</v>
      </c>
      <c r="I1067" s="254">
        <v>0</v>
      </c>
      <c r="J1067" s="254">
        <v>0</v>
      </c>
      <c r="K1067" s="255">
        <v>9.9365750528541223</v>
      </c>
      <c r="L1067" s="254">
        <v>0</v>
      </c>
    </row>
    <row r="1068" spans="1:12" ht="12.75">
      <c r="A1068" s="252" t="s">
        <v>18</v>
      </c>
      <c r="B1068" s="253">
        <v>1</v>
      </c>
      <c r="C1068" s="253">
        <v>1</v>
      </c>
      <c r="D1068" s="253">
        <v>0</v>
      </c>
      <c r="E1068" s="253">
        <v>1</v>
      </c>
      <c r="F1068" s="253">
        <v>0</v>
      </c>
      <c r="G1068" s="253">
        <v>2</v>
      </c>
      <c r="H1068" s="254">
        <v>0</v>
      </c>
      <c r="I1068" s="254">
        <v>2</v>
      </c>
      <c r="J1068" s="254">
        <v>0</v>
      </c>
      <c r="K1068" s="255">
        <v>0.42283298097251587</v>
      </c>
      <c r="L1068" s="254">
        <v>0</v>
      </c>
    </row>
    <row r="1069" spans="1:12" ht="12.75">
      <c r="A1069" s="252" t="s">
        <v>19</v>
      </c>
      <c r="B1069" s="253">
        <v>105</v>
      </c>
      <c r="C1069" s="253">
        <v>114</v>
      </c>
      <c r="D1069" s="253">
        <v>20</v>
      </c>
      <c r="E1069" s="253">
        <v>85</v>
      </c>
      <c r="F1069" s="253">
        <v>0</v>
      </c>
      <c r="G1069" s="253">
        <v>199</v>
      </c>
      <c r="H1069" s="254">
        <v>37701.9</v>
      </c>
      <c r="I1069" s="254">
        <v>47933.8</v>
      </c>
      <c r="J1069" s="254">
        <v>189.456783919598</v>
      </c>
      <c r="K1069" s="255">
        <v>42.071881606765331</v>
      </c>
      <c r="L1069" s="254">
        <v>79.70803382663847</v>
      </c>
    </row>
    <row r="1070" spans="1:12" ht="12.75">
      <c r="A1070" s="252" t="s">
        <v>157</v>
      </c>
      <c r="B1070" s="252" t="s">
        <v>2</v>
      </c>
      <c r="C1070" s="252" t="s">
        <v>3</v>
      </c>
      <c r="D1070" s="252" t="s">
        <v>4</v>
      </c>
      <c r="E1070" s="252" t="s">
        <v>5</v>
      </c>
      <c r="F1070" s="252" t="s">
        <v>6</v>
      </c>
      <c r="G1070" s="252" t="s">
        <v>7</v>
      </c>
      <c r="H1070" s="252" t="s">
        <v>8</v>
      </c>
      <c r="I1070" s="252" t="s">
        <v>9</v>
      </c>
      <c r="J1070" s="252" t="s">
        <v>10</v>
      </c>
      <c r="K1070" s="252" t="s">
        <v>11</v>
      </c>
      <c r="L1070" s="252" t="s">
        <v>12</v>
      </c>
    </row>
    <row r="1071" spans="1:12" ht="12.75">
      <c r="A1071" s="252" t="s">
        <v>13</v>
      </c>
      <c r="B1071" s="253">
        <v>46</v>
      </c>
      <c r="C1071" s="253">
        <v>74</v>
      </c>
      <c r="D1071" s="253">
        <v>0</v>
      </c>
      <c r="E1071" s="253">
        <v>46</v>
      </c>
      <c r="F1071" s="253">
        <v>0</v>
      </c>
      <c r="G1071" s="253">
        <v>120</v>
      </c>
      <c r="H1071" s="254">
        <v>41385.82</v>
      </c>
      <c r="I1071" s="254">
        <v>49476.77</v>
      </c>
      <c r="J1071" s="254">
        <v>344.88183333333336</v>
      </c>
      <c r="K1071" s="255">
        <v>25.369978858350951</v>
      </c>
      <c r="L1071" s="254">
        <v>87.49644820295984</v>
      </c>
    </row>
    <row r="1072" spans="1:12" ht="12.75">
      <c r="A1072" s="252" t="s">
        <v>14</v>
      </c>
      <c r="B1072" s="253">
        <v>6</v>
      </c>
      <c r="C1072" s="253">
        <v>3</v>
      </c>
      <c r="D1072" s="253">
        <v>0</v>
      </c>
      <c r="E1072" s="253">
        <v>6</v>
      </c>
      <c r="F1072" s="253">
        <v>0</v>
      </c>
      <c r="G1072" s="253">
        <v>9</v>
      </c>
      <c r="H1072" s="254">
        <v>2797</v>
      </c>
      <c r="I1072" s="254">
        <v>3489</v>
      </c>
      <c r="J1072" s="254">
        <v>310.77777777777777</v>
      </c>
      <c r="K1072" s="255">
        <v>1.9027484143763211</v>
      </c>
      <c r="L1072" s="254">
        <v>5.913319238900633</v>
      </c>
    </row>
    <row r="1073" spans="1:12" ht="12.75">
      <c r="A1073" s="252" t="s">
        <v>15</v>
      </c>
      <c r="B1073" s="253">
        <v>26</v>
      </c>
      <c r="C1073" s="253">
        <v>20</v>
      </c>
      <c r="D1073" s="253">
        <v>0</v>
      </c>
      <c r="E1073" s="253">
        <v>26</v>
      </c>
      <c r="F1073" s="253">
        <v>0</v>
      </c>
      <c r="G1073" s="253">
        <v>46</v>
      </c>
      <c r="H1073" s="254">
        <v>0</v>
      </c>
      <c r="I1073" s="254">
        <v>2284.1999999999998</v>
      </c>
      <c r="J1073" s="254">
        <v>0</v>
      </c>
      <c r="K1073" s="255">
        <v>9.7251585623678647</v>
      </c>
      <c r="L1073" s="254">
        <v>0</v>
      </c>
    </row>
    <row r="1074" spans="1:12" ht="12.75">
      <c r="A1074" s="252" t="s">
        <v>16</v>
      </c>
      <c r="B1074" s="253">
        <v>55</v>
      </c>
      <c r="C1074" s="253">
        <v>68</v>
      </c>
      <c r="D1074" s="253">
        <v>0</v>
      </c>
      <c r="E1074" s="253">
        <v>55</v>
      </c>
      <c r="F1074" s="253">
        <v>0</v>
      </c>
      <c r="G1074" s="253">
        <v>123</v>
      </c>
      <c r="H1074" s="254">
        <v>43587.99</v>
      </c>
      <c r="I1074" s="254">
        <v>50619.55</v>
      </c>
      <c r="J1074" s="254">
        <v>354.37390243902439</v>
      </c>
      <c r="K1074" s="255">
        <v>26.00422832980972</v>
      </c>
      <c r="L1074" s="254">
        <v>92.152198731501045</v>
      </c>
    </row>
    <row r="1075" spans="1:12" ht="12.75">
      <c r="A1075" s="252" t="s">
        <v>17</v>
      </c>
      <c r="B1075" s="253">
        <v>44</v>
      </c>
      <c r="C1075" s="253">
        <v>4</v>
      </c>
      <c r="D1075" s="253">
        <v>16</v>
      </c>
      <c r="E1075" s="253">
        <v>28</v>
      </c>
      <c r="F1075" s="253">
        <v>0</v>
      </c>
      <c r="G1075" s="253">
        <v>32</v>
      </c>
      <c r="H1075" s="254">
        <v>0</v>
      </c>
      <c r="I1075" s="254">
        <v>0</v>
      </c>
      <c r="J1075" s="254">
        <v>0</v>
      </c>
      <c r="K1075" s="255">
        <v>6.7653276955602539</v>
      </c>
      <c r="L1075" s="254">
        <v>0</v>
      </c>
    </row>
    <row r="1076" spans="1:12" ht="12.75">
      <c r="A1076" s="252" t="s">
        <v>18</v>
      </c>
      <c r="B1076" s="253">
        <v>1</v>
      </c>
      <c r="C1076" s="253">
        <v>2</v>
      </c>
      <c r="D1076" s="253">
        <v>0</v>
      </c>
      <c r="E1076" s="253">
        <v>1</v>
      </c>
      <c r="F1076" s="253">
        <v>0</v>
      </c>
      <c r="G1076" s="253">
        <v>3</v>
      </c>
      <c r="H1076" s="254">
        <v>0</v>
      </c>
      <c r="I1076" s="254">
        <v>0</v>
      </c>
      <c r="J1076" s="254">
        <v>0</v>
      </c>
      <c r="K1076" s="255">
        <v>0.63424947145877375</v>
      </c>
      <c r="L1076" s="254">
        <v>0</v>
      </c>
    </row>
    <row r="1077" spans="1:12" ht="12.75">
      <c r="A1077" s="252" t="s">
        <v>19</v>
      </c>
      <c r="B1077" s="253">
        <v>178</v>
      </c>
      <c r="C1077" s="253">
        <v>171</v>
      </c>
      <c r="D1077" s="253">
        <v>16</v>
      </c>
      <c r="E1077" s="253">
        <v>162</v>
      </c>
      <c r="F1077" s="253">
        <v>0</v>
      </c>
      <c r="G1077" s="253">
        <v>333</v>
      </c>
      <c r="H1077" s="254">
        <v>87770.81</v>
      </c>
      <c r="I1077" s="254">
        <v>105869.52</v>
      </c>
      <c r="J1077" s="254">
        <v>263.57600600600597</v>
      </c>
      <c r="K1077" s="255">
        <v>70.401691331923885</v>
      </c>
      <c r="L1077" s="254">
        <v>185.5619661733615</v>
      </c>
    </row>
    <row r="1078" spans="1:12" ht="12.75">
      <c r="A1078" s="252" t="s">
        <v>158</v>
      </c>
      <c r="B1078" s="252" t="s">
        <v>2</v>
      </c>
      <c r="C1078" s="252" t="s">
        <v>3</v>
      </c>
      <c r="D1078" s="252" t="s">
        <v>4</v>
      </c>
      <c r="E1078" s="252" t="s">
        <v>5</v>
      </c>
      <c r="F1078" s="252" t="s">
        <v>6</v>
      </c>
      <c r="G1078" s="252" t="s">
        <v>7</v>
      </c>
      <c r="H1078" s="252" t="s">
        <v>8</v>
      </c>
      <c r="I1078" s="252" t="s">
        <v>9</v>
      </c>
      <c r="J1078" s="252" t="s">
        <v>10</v>
      </c>
      <c r="K1078" s="252" t="s">
        <v>11</v>
      </c>
      <c r="L1078" s="252" t="s">
        <v>12</v>
      </c>
    </row>
    <row r="1079" spans="1:12" ht="12.75">
      <c r="A1079" s="252" t="s">
        <v>13</v>
      </c>
      <c r="B1079" s="253">
        <v>117</v>
      </c>
      <c r="C1079" s="253">
        <v>26</v>
      </c>
      <c r="D1079" s="253">
        <v>0</v>
      </c>
      <c r="E1079" s="253">
        <v>117</v>
      </c>
      <c r="F1079" s="253">
        <v>0</v>
      </c>
      <c r="G1079" s="253">
        <v>143</v>
      </c>
      <c r="H1079" s="254">
        <v>51253.69</v>
      </c>
      <c r="I1079" s="254">
        <v>63696.27</v>
      </c>
      <c r="J1079" s="254">
        <v>358.41741258741263</v>
      </c>
      <c r="K1079" s="255">
        <v>30.232558139534881</v>
      </c>
      <c r="L1079" s="254">
        <v>108.35875264270614</v>
      </c>
    </row>
    <row r="1080" spans="1:12" ht="12.75">
      <c r="A1080" s="252" t="s">
        <v>14</v>
      </c>
      <c r="B1080" s="253">
        <v>9</v>
      </c>
      <c r="C1080" s="253">
        <v>0</v>
      </c>
      <c r="D1080" s="253">
        <v>0</v>
      </c>
      <c r="E1080" s="253">
        <v>9</v>
      </c>
      <c r="F1080" s="253">
        <v>0</v>
      </c>
      <c r="G1080" s="253">
        <v>9</v>
      </c>
      <c r="H1080" s="254">
        <v>2797</v>
      </c>
      <c r="I1080" s="254">
        <v>3280.42</v>
      </c>
      <c r="J1080" s="254">
        <v>310.77777777777777</v>
      </c>
      <c r="K1080" s="255">
        <v>1.9027484143763211</v>
      </c>
      <c r="L1080" s="254">
        <v>5.913319238900633</v>
      </c>
    </row>
    <row r="1081" spans="1:12" ht="12.75">
      <c r="A1081" s="252" t="s">
        <v>15</v>
      </c>
      <c r="B1081" s="253">
        <v>44</v>
      </c>
      <c r="C1081" s="253">
        <v>2</v>
      </c>
      <c r="D1081" s="253">
        <v>0</v>
      </c>
      <c r="E1081" s="253">
        <v>44</v>
      </c>
      <c r="F1081" s="253">
        <v>0</v>
      </c>
      <c r="G1081" s="253">
        <v>46</v>
      </c>
      <c r="H1081" s="254">
        <v>0</v>
      </c>
      <c r="I1081" s="254">
        <v>1313.38</v>
      </c>
      <c r="J1081" s="254">
        <v>0</v>
      </c>
      <c r="K1081" s="255">
        <v>9.7251585623678647</v>
      </c>
      <c r="L1081" s="254">
        <v>0</v>
      </c>
    </row>
    <row r="1082" spans="1:12" ht="12.75">
      <c r="A1082" s="252" t="s">
        <v>16</v>
      </c>
      <c r="B1082" s="253">
        <v>121</v>
      </c>
      <c r="C1082" s="253">
        <v>22</v>
      </c>
      <c r="D1082" s="253">
        <v>0</v>
      </c>
      <c r="E1082" s="253">
        <v>121</v>
      </c>
      <c r="F1082" s="253">
        <v>0</v>
      </c>
      <c r="G1082" s="253">
        <v>143</v>
      </c>
      <c r="H1082" s="254">
        <v>51432.98</v>
      </c>
      <c r="I1082" s="254">
        <v>62351.16</v>
      </c>
      <c r="J1082" s="254">
        <v>359.67118881118881</v>
      </c>
      <c r="K1082" s="255">
        <v>30.232558139534881</v>
      </c>
      <c r="L1082" s="254">
        <v>108.73780126849893</v>
      </c>
    </row>
    <row r="1083" spans="1:12" ht="12.75">
      <c r="A1083" s="252" t="s">
        <v>17</v>
      </c>
      <c r="B1083" s="253">
        <v>31</v>
      </c>
      <c r="C1083" s="253">
        <v>2</v>
      </c>
      <c r="D1083" s="253">
        <v>5</v>
      </c>
      <c r="E1083" s="253">
        <v>26</v>
      </c>
      <c r="F1083" s="253">
        <v>0</v>
      </c>
      <c r="G1083" s="253">
        <v>28</v>
      </c>
      <c r="H1083" s="254">
        <v>0</v>
      </c>
      <c r="I1083" s="254">
        <v>0</v>
      </c>
      <c r="J1083" s="254">
        <v>0</v>
      </c>
      <c r="K1083" s="255">
        <v>5.9196617336152224</v>
      </c>
      <c r="L1083" s="254">
        <v>0</v>
      </c>
    </row>
    <row r="1084" spans="1:12" ht="12.75">
      <c r="A1084" s="252" t="s">
        <v>18</v>
      </c>
      <c r="B1084" s="253">
        <v>2</v>
      </c>
      <c r="C1084" s="253">
        <v>2</v>
      </c>
      <c r="D1084" s="253">
        <v>0</v>
      </c>
      <c r="E1084" s="253">
        <v>2</v>
      </c>
      <c r="F1084" s="253">
        <v>0</v>
      </c>
      <c r="G1084" s="253">
        <v>4</v>
      </c>
      <c r="H1084" s="254">
        <v>0</v>
      </c>
      <c r="I1084" s="254">
        <v>140.6</v>
      </c>
      <c r="J1084" s="254">
        <v>0</v>
      </c>
      <c r="K1084" s="255">
        <v>0.84566596194503174</v>
      </c>
      <c r="L1084" s="254">
        <v>0</v>
      </c>
    </row>
    <row r="1085" spans="1:12" ht="12.75">
      <c r="A1085" s="252" t="s">
        <v>19</v>
      </c>
      <c r="B1085" s="253">
        <v>324</v>
      </c>
      <c r="C1085" s="253">
        <v>54</v>
      </c>
      <c r="D1085" s="253">
        <v>5</v>
      </c>
      <c r="E1085" s="253">
        <v>319</v>
      </c>
      <c r="F1085" s="253">
        <v>0</v>
      </c>
      <c r="G1085" s="253">
        <v>373</v>
      </c>
      <c r="H1085" s="254">
        <v>105483.67</v>
      </c>
      <c r="I1085" s="254">
        <v>130781.83</v>
      </c>
      <c r="J1085" s="254">
        <v>282.79804289544239</v>
      </c>
      <c r="K1085" s="255">
        <v>78.858350951374206</v>
      </c>
      <c r="L1085" s="254">
        <v>223.0098731501057</v>
      </c>
    </row>
    <row r="1086" spans="1:12" ht="12.75">
      <c r="A1086" s="252" t="s">
        <v>159</v>
      </c>
      <c r="B1086" s="252" t="s">
        <v>2</v>
      </c>
      <c r="C1086" s="252" t="s">
        <v>3</v>
      </c>
      <c r="D1086" s="252" t="s">
        <v>4</v>
      </c>
      <c r="E1086" s="252" t="s">
        <v>5</v>
      </c>
      <c r="F1086" s="252" t="s">
        <v>6</v>
      </c>
      <c r="G1086" s="252" t="s">
        <v>7</v>
      </c>
      <c r="H1086" s="252" t="s">
        <v>8</v>
      </c>
      <c r="I1086" s="252" t="s">
        <v>9</v>
      </c>
      <c r="J1086" s="252" t="s">
        <v>10</v>
      </c>
      <c r="K1086" s="252" t="s">
        <v>11</v>
      </c>
      <c r="L1086" s="252" t="s">
        <v>12</v>
      </c>
    </row>
    <row r="1087" spans="1:12" ht="12.75">
      <c r="A1087" s="252" t="s">
        <v>13</v>
      </c>
      <c r="B1087" s="253">
        <v>65</v>
      </c>
      <c r="C1087" s="253">
        <v>28</v>
      </c>
      <c r="D1087" s="253">
        <v>0</v>
      </c>
      <c r="E1087" s="253">
        <v>65</v>
      </c>
      <c r="F1087" s="253">
        <v>0</v>
      </c>
      <c r="G1087" s="253">
        <v>93</v>
      </c>
      <c r="H1087" s="254">
        <v>30041.88</v>
      </c>
      <c r="I1087" s="254">
        <v>36916.53</v>
      </c>
      <c r="J1087" s="254">
        <v>323.03096774193551</v>
      </c>
      <c r="K1087" s="255">
        <v>19.661733615221987</v>
      </c>
      <c r="L1087" s="254">
        <v>63.513488372093036</v>
      </c>
    </row>
    <row r="1088" spans="1:12" ht="12.75">
      <c r="A1088" s="252" t="s">
        <v>14</v>
      </c>
      <c r="B1088" s="253">
        <v>4</v>
      </c>
      <c r="C1088" s="253">
        <v>0</v>
      </c>
      <c r="D1088" s="253">
        <v>0</v>
      </c>
      <c r="E1088" s="253">
        <v>4</v>
      </c>
      <c r="F1088" s="253">
        <v>0</v>
      </c>
      <c r="G1088" s="253">
        <v>4</v>
      </c>
      <c r="H1088" s="254">
        <v>2025.78</v>
      </c>
      <c r="I1088" s="254">
        <v>2501.61</v>
      </c>
      <c r="J1088" s="254">
        <v>506.44499999999999</v>
      </c>
      <c r="K1088" s="255">
        <v>0.84566596194503174</v>
      </c>
      <c r="L1088" s="254">
        <v>4.2828329809725165</v>
      </c>
    </row>
    <row r="1089" spans="1:12" ht="12.75">
      <c r="A1089" s="252" t="s">
        <v>15</v>
      </c>
      <c r="B1089" s="253">
        <v>37</v>
      </c>
      <c r="C1089" s="253">
        <v>6</v>
      </c>
      <c r="D1089" s="253">
        <v>0</v>
      </c>
      <c r="E1089" s="253">
        <v>37</v>
      </c>
      <c r="F1089" s="253">
        <v>0</v>
      </c>
      <c r="G1089" s="253">
        <v>43</v>
      </c>
      <c r="H1089" s="254">
        <v>0</v>
      </c>
      <c r="I1089" s="254">
        <v>-92.49</v>
      </c>
      <c r="J1089" s="254">
        <v>0</v>
      </c>
      <c r="K1089" s="255">
        <v>9.0909090909090917</v>
      </c>
      <c r="L1089" s="254">
        <v>0</v>
      </c>
    </row>
    <row r="1090" spans="1:12" ht="12.75">
      <c r="A1090" s="252" t="s">
        <v>16</v>
      </c>
      <c r="B1090" s="253">
        <v>81</v>
      </c>
      <c r="C1090" s="253">
        <v>29</v>
      </c>
      <c r="D1090" s="253">
        <v>0</v>
      </c>
      <c r="E1090" s="253">
        <v>81</v>
      </c>
      <c r="F1090" s="253">
        <v>0</v>
      </c>
      <c r="G1090" s="253">
        <v>110</v>
      </c>
      <c r="H1090" s="254">
        <v>33885.4</v>
      </c>
      <c r="I1090" s="254">
        <v>39904.53</v>
      </c>
      <c r="J1090" s="254">
        <v>308.04909090909092</v>
      </c>
      <c r="K1090" s="255">
        <v>23.255813953488367</v>
      </c>
      <c r="L1090" s="254">
        <v>71.63932346723044</v>
      </c>
    </row>
    <row r="1091" spans="1:12" ht="12.75">
      <c r="A1091" s="252" t="s">
        <v>17</v>
      </c>
      <c r="B1091" s="253">
        <v>28</v>
      </c>
      <c r="C1091" s="253">
        <v>5</v>
      </c>
      <c r="D1091" s="253">
        <v>7</v>
      </c>
      <c r="E1091" s="253">
        <v>21</v>
      </c>
      <c r="F1091" s="253">
        <v>0</v>
      </c>
      <c r="G1091" s="253">
        <v>26</v>
      </c>
      <c r="H1091" s="254">
        <v>0</v>
      </c>
      <c r="I1091" s="254">
        <v>0</v>
      </c>
      <c r="J1091" s="254">
        <v>0</v>
      </c>
      <c r="K1091" s="255">
        <v>5.4968287526427062</v>
      </c>
      <c r="L1091" s="254">
        <v>0</v>
      </c>
    </row>
    <row r="1092" spans="1:12" ht="12.75">
      <c r="A1092" s="252" t="s">
        <v>18</v>
      </c>
      <c r="B1092" s="253">
        <v>2</v>
      </c>
      <c r="C1092" s="253">
        <v>0</v>
      </c>
      <c r="D1092" s="253">
        <v>0</v>
      </c>
      <c r="E1092" s="253">
        <v>2</v>
      </c>
      <c r="F1092" s="253">
        <v>0</v>
      </c>
      <c r="G1092" s="253">
        <v>2</v>
      </c>
      <c r="H1092" s="254">
        <v>0</v>
      </c>
      <c r="I1092" s="254">
        <v>89.85</v>
      </c>
      <c r="J1092" s="254">
        <v>0</v>
      </c>
      <c r="K1092" s="255">
        <v>0.42283298097251587</v>
      </c>
      <c r="L1092" s="254">
        <v>0</v>
      </c>
    </row>
    <row r="1093" spans="1:12" ht="12.75">
      <c r="A1093" s="252" t="s">
        <v>19</v>
      </c>
      <c r="B1093" s="253">
        <v>217</v>
      </c>
      <c r="C1093" s="253">
        <v>68</v>
      </c>
      <c r="D1093" s="253">
        <v>7</v>
      </c>
      <c r="E1093" s="253">
        <v>210</v>
      </c>
      <c r="F1093" s="253">
        <v>0</v>
      </c>
      <c r="G1093" s="253">
        <v>278</v>
      </c>
      <c r="H1093" s="254">
        <v>65953.06</v>
      </c>
      <c r="I1093" s="254">
        <v>79320.03</v>
      </c>
      <c r="J1093" s="254">
        <v>237.24122302158273</v>
      </c>
      <c r="K1093" s="255">
        <v>58.773784355179707</v>
      </c>
      <c r="L1093" s="254">
        <v>139.43564482029598</v>
      </c>
    </row>
    <row r="1094" spans="1:12" ht="12.75">
      <c r="A1094" s="252" t="s">
        <v>160</v>
      </c>
      <c r="B1094" s="252" t="s">
        <v>2</v>
      </c>
      <c r="C1094" s="252" t="s">
        <v>3</v>
      </c>
      <c r="D1094" s="252" t="s">
        <v>4</v>
      </c>
      <c r="E1094" s="252" t="s">
        <v>5</v>
      </c>
      <c r="F1094" s="252" t="s">
        <v>6</v>
      </c>
      <c r="G1094" s="252" t="s">
        <v>7</v>
      </c>
      <c r="H1094" s="252" t="s">
        <v>8</v>
      </c>
      <c r="I1094" s="252" t="s">
        <v>9</v>
      </c>
      <c r="J1094" s="252" t="s">
        <v>10</v>
      </c>
      <c r="K1094" s="252" t="s">
        <v>11</v>
      </c>
      <c r="L1094" s="252" t="s">
        <v>12</v>
      </c>
    </row>
    <row r="1095" spans="1:12" ht="12.75">
      <c r="A1095" s="252" t="s">
        <v>13</v>
      </c>
      <c r="B1095" s="253">
        <v>28</v>
      </c>
      <c r="C1095" s="253">
        <v>14</v>
      </c>
      <c r="D1095" s="253">
        <v>0</v>
      </c>
      <c r="E1095" s="253">
        <v>28</v>
      </c>
      <c r="F1095" s="253">
        <v>0</v>
      </c>
      <c r="G1095" s="253">
        <v>42</v>
      </c>
      <c r="H1095" s="254">
        <v>17557.66</v>
      </c>
      <c r="I1095" s="254">
        <v>16179.95</v>
      </c>
      <c r="J1095" s="254">
        <v>418.03952380952381</v>
      </c>
      <c r="K1095" s="255">
        <v>8.8794926004228323</v>
      </c>
      <c r="L1095" s="254">
        <v>37.119788583509511</v>
      </c>
    </row>
    <row r="1096" spans="1:12" ht="12.75">
      <c r="A1096" s="252" t="s">
        <v>14</v>
      </c>
      <c r="B1096" s="253">
        <v>0</v>
      </c>
      <c r="C1096" s="253">
        <v>0</v>
      </c>
      <c r="D1096" s="253">
        <v>0</v>
      </c>
      <c r="E1096" s="253">
        <v>0</v>
      </c>
      <c r="F1096" s="253">
        <v>0</v>
      </c>
      <c r="G1096" s="253">
        <v>0</v>
      </c>
      <c r="H1096" s="254">
        <v>406.16</v>
      </c>
      <c r="I1096" s="254">
        <v>0</v>
      </c>
      <c r="J1096" s="254">
        <v>0</v>
      </c>
      <c r="K1096" s="255">
        <v>0</v>
      </c>
      <c r="L1096" s="254">
        <v>0</v>
      </c>
    </row>
    <row r="1097" spans="1:12" ht="12.75">
      <c r="A1097" s="252" t="s">
        <v>15</v>
      </c>
      <c r="B1097" s="253">
        <v>26</v>
      </c>
      <c r="C1097" s="253">
        <v>6</v>
      </c>
      <c r="D1097" s="253">
        <v>0</v>
      </c>
      <c r="E1097" s="253">
        <v>26</v>
      </c>
      <c r="F1097" s="253">
        <v>0</v>
      </c>
      <c r="G1097" s="253">
        <v>32</v>
      </c>
      <c r="H1097" s="254">
        <v>0</v>
      </c>
      <c r="I1097" s="254">
        <v>57.5</v>
      </c>
      <c r="J1097" s="254">
        <v>0</v>
      </c>
      <c r="K1097" s="255">
        <v>6.7653276955602539</v>
      </c>
      <c r="L1097" s="254">
        <v>0</v>
      </c>
    </row>
    <row r="1098" spans="1:12" ht="12.75">
      <c r="A1098" s="252" t="s">
        <v>16</v>
      </c>
      <c r="B1098" s="253">
        <v>55</v>
      </c>
      <c r="C1098" s="253">
        <v>19</v>
      </c>
      <c r="D1098" s="253">
        <v>0</v>
      </c>
      <c r="E1098" s="253">
        <v>55</v>
      </c>
      <c r="F1098" s="253">
        <v>0</v>
      </c>
      <c r="G1098" s="253">
        <v>74</v>
      </c>
      <c r="H1098" s="254">
        <v>22999.06</v>
      </c>
      <c r="I1098" s="254">
        <v>24465.47</v>
      </c>
      <c r="J1098" s="254">
        <v>310.79810810810812</v>
      </c>
      <c r="K1098" s="255">
        <v>15.644820295983088</v>
      </c>
      <c r="L1098" s="254">
        <v>48.623805496828751</v>
      </c>
    </row>
    <row r="1099" spans="1:12" ht="12.75">
      <c r="A1099" s="252" t="s">
        <v>17</v>
      </c>
      <c r="B1099" s="253">
        <v>26</v>
      </c>
      <c r="C1099" s="253">
        <v>20</v>
      </c>
      <c r="D1099" s="253">
        <v>4</v>
      </c>
      <c r="E1099" s="253">
        <v>22</v>
      </c>
      <c r="F1099" s="253">
        <v>0</v>
      </c>
      <c r="G1099" s="253">
        <v>42</v>
      </c>
      <c r="H1099" s="254">
        <v>0</v>
      </c>
      <c r="I1099" s="254">
        <v>0</v>
      </c>
      <c r="J1099" s="254">
        <v>0</v>
      </c>
      <c r="K1099" s="255">
        <v>8.8794926004228323</v>
      </c>
      <c r="L1099" s="254">
        <v>0</v>
      </c>
    </row>
    <row r="1100" spans="1:12" ht="12.75">
      <c r="A1100" s="252" t="s">
        <v>18</v>
      </c>
      <c r="B1100" s="253">
        <v>0</v>
      </c>
      <c r="C1100" s="253">
        <v>0</v>
      </c>
      <c r="D1100" s="253">
        <v>0</v>
      </c>
      <c r="E1100" s="253">
        <v>0</v>
      </c>
      <c r="F1100" s="253">
        <v>0</v>
      </c>
      <c r="G1100" s="253">
        <v>0</v>
      </c>
      <c r="H1100" s="254">
        <v>0</v>
      </c>
      <c r="I1100" s="254">
        <v>52.2</v>
      </c>
      <c r="J1100" s="254">
        <v>0</v>
      </c>
      <c r="K1100" s="255">
        <v>0</v>
      </c>
      <c r="L1100" s="254">
        <v>0</v>
      </c>
    </row>
    <row r="1101" spans="1:12" ht="12.75">
      <c r="A1101" s="252" t="s">
        <v>19</v>
      </c>
      <c r="B1101" s="253">
        <v>135</v>
      </c>
      <c r="C1101" s="253">
        <v>59</v>
      </c>
      <c r="D1101" s="253">
        <v>4</v>
      </c>
      <c r="E1101" s="253">
        <v>131</v>
      </c>
      <c r="F1101" s="253">
        <v>0</v>
      </c>
      <c r="G1101" s="253">
        <v>190</v>
      </c>
      <c r="H1101" s="254">
        <v>40962.879999999997</v>
      </c>
      <c r="I1101" s="254">
        <v>40755.120000000003</v>
      </c>
      <c r="J1101" s="254">
        <v>215.5941052631579</v>
      </c>
      <c r="K1101" s="255">
        <v>40.169133192389005</v>
      </c>
      <c r="L1101" s="254">
        <v>86.602283298097248</v>
      </c>
    </row>
    <row r="1102" spans="1:12" ht="12.75">
      <c r="A1102" s="252" t="s">
        <v>161</v>
      </c>
      <c r="B1102" s="252" t="s">
        <v>2</v>
      </c>
      <c r="C1102" s="252" t="s">
        <v>3</v>
      </c>
      <c r="D1102" s="252" t="s">
        <v>4</v>
      </c>
      <c r="E1102" s="252" t="s">
        <v>5</v>
      </c>
      <c r="F1102" s="252" t="s">
        <v>6</v>
      </c>
      <c r="G1102" s="252" t="s">
        <v>7</v>
      </c>
      <c r="H1102" s="252" t="s">
        <v>8</v>
      </c>
      <c r="I1102" s="252" t="s">
        <v>9</v>
      </c>
      <c r="J1102" s="252" t="s">
        <v>10</v>
      </c>
      <c r="K1102" s="252" t="s">
        <v>11</v>
      </c>
      <c r="L1102" s="252" t="s">
        <v>12</v>
      </c>
    </row>
    <row r="1103" spans="1:12" ht="12.75">
      <c r="A1103" s="252" t="s">
        <v>13</v>
      </c>
      <c r="B1103" s="253">
        <v>25</v>
      </c>
      <c r="C1103" s="253">
        <v>14</v>
      </c>
      <c r="D1103" s="253">
        <v>0</v>
      </c>
      <c r="E1103" s="253">
        <v>25</v>
      </c>
      <c r="F1103" s="253">
        <v>0</v>
      </c>
      <c r="G1103" s="253">
        <v>39</v>
      </c>
      <c r="H1103" s="254">
        <v>11628.31</v>
      </c>
      <c r="I1103" s="254">
        <v>12286.46</v>
      </c>
      <c r="J1103" s="254">
        <v>298.16179487179488</v>
      </c>
      <c r="K1103" s="255">
        <v>8.2452431289640593</v>
      </c>
      <c r="L1103" s="254">
        <v>24.584164904862583</v>
      </c>
    </row>
    <row r="1104" spans="1:12" ht="12.75">
      <c r="A1104" s="252" t="s">
        <v>14</v>
      </c>
      <c r="B1104" s="253">
        <v>0</v>
      </c>
      <c r="C1104" s="253">
        <v>0</v>
      </c>
      <c r="D1104" s="253">
        <v>0</v>
      </c>
      <c r="E1104" s="253">
        <v>0</v>
      </c>
      <c r="F1104" s="253">
        <v>0</v>
      </c>
      <c r="G1104" s="253">
        <v>0</v>
      </c>
      <c r="H1104" s="254">
        <v>0</v>
      </c>
      <c r="I1104" s="254">
        <v>83.67</v>
      </c>
      <c r="J1104" s="254">
        <v>0</v>
      </c>
      <c r="K1104" s="255">
        <v>0</v>
      </c>
      <c r="L1104" s="254">
        <v>0</v>
      </c>
    </row>
    <row r="1105" spans="1:12" ht="12.75">
      <c r="A1105" s="252" t="s">
        <v>15</v>
      </c>
      <c r="B1105" s="253">
        <v>25</v>
      </c>
      <c r="C1105" s="253">
        <v>11</v>
      </c>
      <c r="D1105" s="253">
        <v>0</v>
      </c>
      <c r="E1105" s="253">
        <v>25</v>
      </c>
      <c r="F1105" s="253">
        <v>0</v>
      </c>
      <c r="G1105" s="253">
        <v>36</v>
      </c>
      <c r="H1105" s="254">
        <v>0</v>
      </c>
      <c r="I1105" s="254">
        <v>824.61</v>
      </c>
      <c r="J1105" s="254">
        <v>0</v>
      </c>
      <c r="K1105" s="255">
        <v>7.6109936575052846</v>
      </c>
      <c r="L1105" s="254">
        <v>0</v>
      </c>
    </row>
    <row r="1106" spans="1:12" ht="12.75">
      <c r="A1106" s="252" t="s">
        <v>16</v>
      </c>
      <c r="B1106" s="253">
        <v>50</v>
      </c>
      <c r="C1106" s="253">
        <v>4</v>
      </c>
      <c r="D1106" s="253">
        <v>0</v>
      </c>
      <c r="E1106" s="253">
        <v>50</v>
      </c>
      <c r="F1106" s="253">
        <v>0</v>
      </c>
      <c r="G1106" s="253">
        <v>54</v>
      </c>
      <c r="H1106" s="254">
        <v>16941.490000000002</v>
      </c>
      <c r="I1106" s="254">
        <v>16489.34</v>
      </c>
      <c r="J1106" s="254">
        <v>313.73129629629631</v>
      </c>
      <c r="K1106" s="255">
        <v>11.416490486257928</v>
      </c>
      <c r="L1106" s="254">
        <v>35.817103594080343</v>
      </c>
    </row>
    <row r="1107" spans="1:12" ht="12.75">
      <c r="A1107" s="252" t="s">
        <v>17</v>
      </c>
      <c r="B1107" s="253">
        <v>41</v>
      </c>
      <c r="C1107" s="253">
        <v>22</v>
      </c>
      <c r="D1107" s="253">
        <v>4</v>
      </c>
      <c r="E1107" s="253">
        <v>37</v>
      </c>
      <c r="F1107" s="253">
        <v>0</v>
      </c>
      <c r="G1107" s="253">
        <v>59</v>
      </c>
      <c r="H1107" s="254">
        <v>0</v>
      </c>
      <c r="I1107" s="254">
        <v>0</v>
      </c>
      <c r="J1107" s="254">
        <v>0</v>
      </c>
      <c r="K1107" s="255">
        <v>12.47357293868922</v>
      </c>
      <c r="L1107" s="254">
        <v>0</v>
      </c>
    </row>
    <row r="1108" spans="1:12" ht="12.75">
      <c r="A1108" s="252" t="s">
        <v>19</v>
      </c>
      <c r="B1108" s="253">
        <v>141</v>
      </c>
      <c r="C1108" s="253">
        <v>51</v>
      </c>
      <c r="D1108" s="253">
        <v>4</v>
      </c>
      <c r="E1108" s="253">
        <v>137</v>
      </c>
      <c r="F1108" s="253">
        <v>0</v>
      </c>
      <c r="G1108" s="253">
        <v>188</v>
      </c>
      <c r="H1108" s="254">
        <v>28569.8</v>
      </c>
      <c r="I1108" s="254">
        <v>29684.080000000002</v>
      </c>
      <c r="J1108" s="254">
        <v>151.96702127659574</v>
      </c>
      <c r="K1108" s="255">
        <v>39.746300211416489</v>
      </c>
      <c r="L1108" s="254">
        <v>60.401268498942919</v>
      </c>
    </row>
    <row r="1109" spans="1:12" ht="12.75">
      <c r="A1109" s="252" t="s">
        <v>162</v>
      </c>
      <c r="B1109" s="252" t="s">
        <v>2</v>
      </c>
      <c r="C1109" s="252" t="s">
        <v>3</v>
      </c>
      <c r="D1109" s="252" t="s">
        <v>4</v>
      </c>
      <c r="E1109" s="252" t="s">
        <v>5</v>
      </c>
      <c r="F1109" s="252" t="s">
        <v>6</v>
      </c>
      <c r="G1109" s="252" t="s">
        <v>7</v>
      </c>
      <c r="H1109" s="252" t="s">
        <v>8</v>
      </c>
      <c r="I1109" s="252" t="s">
        <v>9</v>
      </c>
      <c r="J1109" s="252" t="s">
        <v>10</v>
      </c>
      <c r="K1109" s="252" t="s">
        <v>11</v>
      </c>
      <c r="L1109" s="252" t="s">
        <v>12</v>
      </c>
    </row>
    <row r="1110" spans="1:12" ht="12.75">
      <c r="A1110" s="252" t="s">
        <v>13</v>
      </c>
      <c r="B1110" s="253">
        <v>27</v>
      </c>
      <c r="C1110" s="253">
        <v>11</v>
      </c>
      <c r="D1110" s="253">
        <v>0</v>
      </c>
      <c r="E1110" s="253">
        <v>27</v>
      </c>
      <c r="F1110" s="253">
        <v>0</v>
      </c>
      <c r="G1110" s="253">
        <v>38</v>
      </c>
      <c r="H1110" s="254">
        <v>10059.620000000001</v>
      </c>
      <c r="I1110" s="254">
        <v>11675.03</v>
      </c>
      <c r="J1110" s="254">
        <v>264.72684210526319</v>
      </c>
      <c r="K1110" s="255">
        <v>8.0338266384778017</v>
      </c>
      <c r="L1110" s="254">
        <v>21.267695560253699</v>
      </c>
    </row>
    <row r="1111" spans="1:12" ht="12.75">
      <c r="A1111" s="252" t="s">
        <v>15</v>
      </c>
      <c r="B1111" s="253">
        <v>28</v>
      </c>
      <c r="C1111" s="253">
        <v>6</v>
      </c>
      <c r="D1111" s="253">
        <v>0</v>
      </c>
      <c r="E1111" s="253">
        <v>28</v>
      </c>
      <c r="F1111" s="253">
        <v>0</v>
      </c>
      <c r="G1111" s="253">
        <v>34</v>
      </c>
      <c r="H1111" s="254">
        <v>0</v>
      </c>
      <c r="I1111" s="254">
        <v>503.87</v>
      </c>
      <c r="J1111" s="254">
        <v>0</v>
      </c>
      <c r="K1111" s="255">
        <v>7.1881606765327692</v>
      </c>
      <c r="L1111" s="254">
        <v>0</v>
      </c>
    </row>
    <row r="1112" spans="1:12" ht="12.75">
      <c r="A1112" s="252" t="s">
        <v>16</v>
      </c>
      <c r="B1112" s="253">
        <v>43</v>
      </c>
      <c r="C1112" s="253">
        <v>16</v>
      </c>
      <c r="D1112" s="253">
        <v>0</v>
      </c>
      <c r="E1112" s="253">
        <v>43</v>
      </c>
      <c r="F1112" s="253">
        <v>0</v>
      </c>
      <c r="G1112" s="253">
        <v>59</v>
      </c>
      <c r="H1112" s="254">
        <v>17295.05</v>
      </c>
      <c r="I1112" s="254">
        <v>19283.59</v>
      </c>
      <c r="J1112" s="254">
        <v>293.13644067796611</v>
      </c>
      <c r="K1112" s="255">
        <v>12.47357293868922</v>
      </c>
      <c r="L1112" s="254">
        <v>36.56458773784356</v>
      </c>
    </row>
    <row r="1113" spans="1:12" ht="12.75">
      <c r="A1113" s="252" t="s">
        <v>17</v>
      </c>
      <c r="B1113" s="253">
        <v>59</v>
      </c>
      <c r="C1113" s="253">
        <v>9</v>
      </c>
      <c r="D1113" s="253">
        <v>17</v>
      </c>
      <c r="E1113" s="253">
        <v>42</v>
      </c>
      <c r="F1113" s="253">
        <v>0</v>
      </c>
      <c r="G1113" s="253">
        <v>51</v>
      </c>
      <c r="H1113" s="254">
        <v>0</v>
      </c>
      <c r="I1113" s="254">
        <v>0</v>
      </c>
      <c r="J1113" s="254">
        <v>0</v>
      </c>
      <c r="K1113" s="255">
        <v>10.782241014799153</v>
      </c>
      <c r="L1113" s="254">
        <v>0</v>
      </c>
    </row>
    <row r="1114" spans="1:12" ht="12.75">
      <c r="A1114" s="252" t="s">
        <v>19</v>
      </c>
      <c r="B1114" s="253">
        <v>157</v>
      </c>
      <c r="C1114" s="253">
        <v>42</v>
      </c>
      <c r="D1114" s="253">
        <v>17</v>
      </c>
      <c r="E1114" s="253">
        <v>140</v>
      </c>
      <c r="F1114" s="253">
        <v>0</v>
      </c>
      <c r="G1114" s="253">
        <v>182</v>
      </c>
      <c r="H1114" s="254">
        <v>27354.67</v>
      </c>
      <c r="I1114" s="254">
        <v>31462.49</v>
      </c>
      <c r="J1114" s="254">
        <v>150.30038461538462</v>
      </c>
      <c r="K1114" s="255">
        <v>38.477801268498943</v>
      </c>
      <c r="L1114" s="254">
        <v>57.832283298097245</v>
      </c>
    </row>
    <row r="1115" spans="1:12" ht="12.75">
      <c r="A1115" s="252" t="s">
        <v>163</v>
      </c>
      <c r="B1115" s="252" t="s">
        <v>2</v>
      </c>
      <c r="C1115" s="252" t="s">
        <v>3</v>
      </c>
      <c r="D1115" s="252" t="s">
        <v>4</v>
      </c>
      <c r="E1115" s="252" t="s">
        <v>5</v>
      </c>
      <c r="F1115" s="252" t="s">
        <v>6</v>
      </c>
      <c r="G1115" s="252" t="s">
        <v>7</v>
      </c>
      <c r="H1115" s="252" t="s">
        <v>8</v>
      </c>
      <c r="I1115" s="252" t="s">
        <v>9</v>
      </c>
      <c r="J1115" s="252" t="s">
        <v>10</v>
      </c>
      <c r="K1115" s="252" t="s">
        <v>11</v>
      </c>
      <c r="L1115" s="252" t="s">
        <v>12</v>
      </c>
    </row>
    <row r="1116" spans="1:12" ht="12.75">
      <c r="A1116" s="252" t="s">
        <v>13</v>
      </c>
      <c r="B1116" s="253">
        <v>21</v>
      </c>
      <c r="C1116" s="253">
        <v>42</v>
      </c>
      <c r="D1116" s="253">
        <v>0</v>
      </c>
      <c r="E1116" s="253">
        <v>21</v>
      </c>
      <c r="F1116" s="253">
        <v>0</v>
      </c>
      <c r="G1116" s="253">
        <v>63</v>
      </c>
      <c r="H1116" s="254">
        <v>24166.98</v>
      </c>
      <c r="I1116" s="254">
        <v>28525.97</v>
      </c>
      <c r="J1116" s="254">
        <v>383.60285714285715</v>
      </c>
      <c r="K1116" s="255">
        <v>13.31923890063425</v>
      </c>
      <c r="L1116" s="254">
        <v>51.092980972515868</v>
      </c>
    </row>
    <row r="1117" spans="1:12" ht="12.75">
      <c r="A1117" s="252" t="s">
        <v>15</v>
      </c>
      <c r="B1117" s="253">
        <v>26</v>
      </c>
      <c r="C1117" s="253">
        <v>16</v>
      </c>
      <c r="D1117" s="253">
        <v>0</v>
      </c>
      <c r="E1117" s="253">
        <v>26</v>
      </c>
      <c r="F1117" s="253">
        <v>0</v>
      </c>
      <c r="G1117" s="253">
        <v>42</v>
      </c>
      <c r="H1117" s="254">
        <v>0</v>
      </c>
      <c r="I1117" s="254">
        <v>1847.78</v>
      </c>
      <c r="J1117" s="254">
        <v>0</v>
      </c>
      <c r="K1117" s="255">
        <v>8.8794926004228323</v>
      </c>
      <c r="L1117" s="254">
        <v>0</v>
      </c>
    </row>
    <row r="1118" spans="1:12" ht="12.75">
      <c r="A1118" s="252" t="s">
        <v>16</v>
      </c>
      <c r="B1118" s="253">
        <v>40</v>
      </c>
      <c r="C1118" s="253">
        <v>64</v>
      </c>
      <c r="D1118" s="253">
        <v>0</v>
      </c>
      <c r="E1118" s="253">
        <v>40</v>
      </c>
      <c r="F1118" s="253">
        <v>0</v>
      </c>
      <c r="G1118" s="253">
        <v>104</v>
      </c>
      <c r="H1118" s="254">
        <v>33479.68</v>
      </c>
      <c r="I1118" s="254">
        <v>41944.08</v>
      </c>
      <c r="J1118" s="254">
        <v>321.92</v>
      </c>
      <c r="K1118" s="255">
        <v>21.987315010570825</v>
      </c>
      <c r="L1118" s="254">
        <v>70.781564482029594</v>
      </c>
    </row>
    <row r="1119" spans="1:12" ht="12.75">
      <c r="A1119" s="252" t="s">
        <v>17</v>
      </c>
      <c r="B1119" s="253">
        <v>50</v>
      </c>
      <c r="C1119" s="253">
        <v>10</v>
      </c>
      <c r="D1119" s="253">
        <v>17</v>
      </c>
      <c r="E1119" s="253">
        <v>33</v>
      </c>
      <c r="F1119" s="253">
        <v>0</v>
      </c>
      <c r="G1119" s="253">
        <v>43</v>
      </c>
      <c r="H1119" s="254">
        <v>0</v>
      </c>
      <c r="I1119" s="254">
        <v>0</v>
      </c>
      <c r="J1119" s="254">
        <v>0</v>
      </c>
      <c r="K1119" s="255">
        <v>9.0909090909090917</v>
      </c>
      <c r="L1119" s="254">
        <v>0</v>
      </c>
    </row>
    <row r="1120" spans="1:12" ht="12.75">
      <c r="A1120" s="252" t="s">
        <v>19</v>
      </c>
      <c r="B1120" s="253">
        <v>137</v>
      </c>
      <c r="C1120" s="253">
        <v>132</v>
      </c>
      <c r="D1120" s="253">
        <v>17</v>
      </c>
      <c r="E1120" s="253">
        <v>120</v>
      </c>
      <c r="F1120" s="253">
        <v>0</v>
      </c>
      <c r="G1120" s="253">
        <v>252</v>
      </c>
      <c r="H1120" s="254">
        <v>57646.66</v>
      </c>
      <c r="I1120" s="254">
        <v>72317.83</v>
      </c>
      <c r="J1120" s="254">
        <v>228.7565873015873</v>
      </c>
      <c r="K1120" s="255">
        <v>53.276955602537001</v>
      </c>
      <c r="L1120" s="254">
        <v>121.87454545454545</v>
      </c>
    </row>
    <row r="1121" spans="1:12" ht="12.75">
      <c r="A1121" s="252" t="s">
        <v>164</v>
      </c>
      <c r="B1121" s="252" t="s">
        <v>2</v>
      </c>
      <c r="C1121" s="252" t="s">
        <v>3</v>
      </c>
      <c r="D1121" s="252" t="s">
        <v>4</v>
      </c>
      <c r="E1121" s="252" t="s">
        <v>5</v>
      </c>
      <c r="F1121" s="252" t="s">
        <v>6</v>
      </c>
      <c r="G1121" s="252" t="s">
        <v>7</v>
      </c>
      <c r="H1121" s="252" t="s">
        <v>8</v>
      </c>
      <c r="I1121" s="252" t="s">
        <v>9</v>
      </c>
      <c r="J1121" s="252" t="s">
        <v>10</v>
      </c>
      <c r="K1121" s="252" t="s">
        <v>11</v>
      </c>
      <c r="L1121" s="252" t="s">
        <v>12</v>
      </c>
    </row>
    <row r="1122" spans="1:12" ht="12.75">
      <c r="A1122" s="252" t="s">
        <v>13</v>
      </c>
      <c r="B1122" s="253">
        <v>49</v>
      </c>
      <c r="C1122" s="253">
        <v>118</v>
      </c>
      <c r="D1122" s="253">
        <v>0</v>
      </c>
      <c r="E1122" s="253">
        <v>49</v>
      </c>
      <c r="F1122" s="253">
        <v>0</v>
      </c>
      <c r="G1122" s="253">
        <v>167</v>
      </c>
      <c r="H1122" s="254">
        <v>78481.240000000005</v>
      </c>
      <c r="I1122" s="254">
        <v>95013.26</v>
      </c>
      <c r="J1122" s="254">
        <v>469.94754491017966</v>
      </c>
      <c r="K1122" s="255">
        <v>35.306553911205071</v>
      </c>
      <c r="L1122" s="254">
        <v>165.92228329809726</v>
      </c>
    </row>
    <row r="1123" spans="1:12" ht="12.75">
      <c r="A1123" s="252" t="s">
        <v>15</v>
      </c>
      <c r="B1123" s="253">
        <v>24</v>
      </c>
      <c r="C1123" s="253">
        <v>18</v>
      </c>
      <c r="D1123" s="253">
        <v>0</v>
      </c>
      <c r="E1123" s="253">
        <v>24</v>
      </c>
      <c r="F1123" s="253">
        <v>0</v>
      </c>
      <c r="G1123" s="253">
        <v>42</v>
      </c>
      <c r="H1123" s="254">
        <v>0</v>
      </c>
      <c r="I1123" s="254">
        <v>1818.69</v>
      </c>
      <c r="J1123" s="254">
        <v>0</v>
      </c>
      <c r="K1123" s="255">
        <v>8.8794926004228323</v>
      </c>
      <c r="L1123" s="254">
        <v>0</v>
      </c>
    </row>
    <row r="1124" spans="1:12" ht="12.75">
      <c r="A1124" s="252" t="s">
        <v>16</v>
      </c>
      <c r="B1124" s="253">
        <v>78</v>
      </c>
      <c r="C1124" s="253">
        <v>103</v>
      </c>
      <c r="D1124" s="253">
        <v>0</v>
      </c>
      <c r="E1124" s="253">
        <v>78</v>
      </c>
      <c r="F1124" s="253">
        <v>0</v>
      </c>
      <c r="G1124" s="253">
        <v>181</v>
      </c>
      <c r="H1124" s="254">
        <v>78442.63</v>
      </c>
      <c r="I1124" s="254">
        <v>95195.63</v>
      </c>
      <c r="J1124" s="254">
        <v>433.38469613259667</v>
      </c>
      <c r="K1124" s="255">
        <v>38.266384778012686</v>
      </c>
      <c r="L1124" s="254">
        <v>165.84065539112049</v>
      </c>
    </row>
    <row r="1125" spans="1:12" ht="12.75">
      <c r="A1125" s="252" t="s">
        <v>17</v>
      </c>
      <c r="B1125" s="253">
        <v>41</v>
      </c>
      <c r="C1125" s="253">
        <v>3</v>
      </c>
      <c r="D1125" s="253">
        <v>25</v>
      </c>
      <c r="E1125" s="253">
        <v>16</v>
      </c>
      <c r="F1125" s="253">
        <v>0</v>
      </c>
      <c r="G1125" s="253">
        <v>19</v>
      </c>
      <c r="H1125" s="254">
        <v>0</v>
      </c>
      <c r="I1125" s="254">
        <v>0</v>
      </c>
      <c r="J1125" s="254">
        <v>0</v>
      </c>
      <c r="K1125" s="255">
        <v>4.0169133192389008</v>
      </c>
      <c r="L1125" s="254">
        <v>0</v>
      </c>
    </row>
    <row r="1126" spans="1:12" ht="12.75">
      <c r="A1126" s="252" t="s">
        <v>19</v>
      </c>
      <c r="B1126" s="253">
        <v>192</v>
      </c>
      <c r="C1126" s="253">
        <v>242</v>
      </c>
      <c r="D1126" s="253">
        <v>25</v>
      </c>
      <c r="E1126" s="253">
        <v>167</v>
      </c>
      <c r="F1126" s="253">
        <v>0</v>
      </c>
      <c r="G1126" s="253">
        <v>409</v>
      </c>
      <c r="H1126" s="254">
        <v>156923.87</v>
      </c>
      <c r="I1126" s="254">
        <v>192027.58</v>
      </c>
      <c r="J1126" s="254">
        <v>383.67694376528118</v>
      </c>
      <c r="K1126" s="255">
        <v>86.469344608879496</v>
      </c>
      <c r="L1126" s="254">
        <v>331.76293868921778</v>
      </c>
    </row>
    <row r="1127" spans="1:12" ht="12.75">
      <c r="A1127" s="252" t="s">
        <v>165</v>
      </c>
      <c r="B1127" s="252" t="s">
        <v>2</v>
      </c>
      <c r="C1127" s="252" t="s">
        <v>3</v>
      </c>
      <c r="D1127" s="252" t="s">
        <v>4</v>
      </c>
      <c r="E1127" s="252" t="s">
        <v>5</v>
      </c>
      <c r="F1127" s="252" t="s">
        <v>6</v>
      </c>
      <c r="G1127" s="252" t="s">
        <v>7</v>
      </c>
      <c r="H1127" s="252" t="s">
        <v>8</v>
      </c>
      <c r="I1127" s="252" t="s">
        <v>9</v>
      </c>
      <c r="J1127" s="252" t="s">
        <v>10</v>
      </c>
      <c r="K1127" s="252" t="s">
        <v>11</v>
      </c>
      <c r="L1127" s="252" t="s">
        <v>12</v>
      </c>
    </row>
    <row r="1128" spans="1:12" ht="12.75">
      <c r="A1128" s="252" t="s">
        <v>13</v>
      </c>
      <c r="B1128" s="253">
        <v>154</v>
      </c>
      <c r="C1128" s="253">
        <v>40</v>
      </c>
      <c r="D1128" s="253">
        <v>0</v>
      </c>
      <c r="E1128" s="253">
        <v>154</v>
      </c>
      <c r="F1128" s="253">
        <v>0</v>
      </c>
      <c r="G1128" s="253">
        <v>194</v>
      </c>
      <c r="H1128" s="254">
        <v>95679.88</v>
      </c>
      <c r="I1128" s="254">
        <v>114874.43</v>
      </c>
      <c r="J1128" s="254">
        <v>493.19525773195875</v>
      </c>
      <c r="K1128" s="255">
        <v>41.014799154334042</v>
      </c>
      <c r="L1128" s="254">
        <v>202.28304439746302</v>
      </c>
    </row>
    <row r="1129" spans="1:12" ht="12.75">
      <c r="A1129" s="252" t="s">
        <v>15</v>
      </c>
      <c r="B1129" s="253">
        <v>38</v>
      </c>
      <c r="C1129" s="253">
        <v>5</v>
      </c>
      <c r="D1129" s="253">
        <v>0</v>
      </c>
      <c r="E1129" s="253">
        <v>38</v>
      </c>
      <c r="F1129" s="253">
        <v>0</v>
      </c>
      <c r="G1129" s="253">
        <v>43</v>
      </c>
      <c r="H1129" s="254">
        <v>0</v>
      </c>
      <c r="I1129" s="254">
        <v>1068.28</v>
      </c>
      <c r="J1129" s="254">
        <v>0</v>
      </c>
      <c r="K1129" s="255">
        <v>9.0909090909090917</v>
      </c>
      <c r="L1129" s="254">
        <v>0</v>
      </c>
    </row>
    <row r="1130" spans="1:12" ht="12.75">
      <c r="A1130" s="252" t="s">
        <v>16</v>
      </c>
      <c r="B1130" s="253">
        <v>171</v>
      </c>
      <c r="C1130" s="253">
        <v>27</v>
      </c>
      <c r="D1130" s="253">
        <v>0</v>
      </c>
      <c r="E1130" s="253">
        <v>171</v>
      </c>
      <c r="F1130" s="253">
        <v>0</v>
      </c>
      <c r="G1130" s="253">
        <v>198</v>
      </c>
      <c r="H1130" s="254">
        <v>87087.33</v>
      </c>
      <c r="I1130" s="254">
        <v>105302.2</v>
      </c>
      <c r="J1130" s="254">
        <v>439.83499999999998</v>
      </c>
      <c r="K1130" s="255">
        <v>41.860465116279073</v>
      </c>
      <c r="L1130" s="254">
        <v>184.11697674418608</v>
      </c>
    </row>
    <row r="1131" spans="1:12" ht="12.75">
      <c r="A1131" s="252" t="s">
        <v>17</v>
      </c>
      <c r="B1131" s="253">
        <v>19</v>
      </c>
      <c r="C1131" s="253">
        <v>0</v>
      </c>
      <c r="D1131" s="253">
        <v>7</v>
      </c>
      <c r="E1131" s="253">
        <v>12</v>
      </c>
      <c r="F1131" s="253">
        <v>0</v>
      </c>
      <c r="G1131" s="253">
        <v>12</v>
      </c>
      <c r="H1131" s="254">
        <v>0</v>
      </c>
      <c r="I1131" s="254">
        <v>0</v>
      </c>
      <c r="J1131" s="254">
        <v>0</v>
      </c>
      <c r="K1131" s="255">
        <v>2.536997885835095</v>
      </c>
      <c r="L1131" s="254">
        <v>0</v>
      </c>
    </row>
    <row r="1132" spans="1:12" ht="12.75">
      <c r="A1132" s="252" t="s">
        <v>18</v>
      </c>
      <c r="B1132" s="253">
        <v>0</v>
      </c>
      <c r="C1132" s="253">
        <v>1</v>
      </c>
      <c r="D1132" s="253">
        <v>0</v>
      </c>
      <c r="E1132" s="253">
        <v>0</v>
      </c>
      <c r="F1132" s="253">
        <v>0</v>
      </c>
      <c r="G1132" s="253">
        <v>1</v>
      </c>
      <c r="H1132" s="254">
        <v>0</v>
      </c>
      <c r="I1132" s="254">
        <v>0</v>
      </c>
      <c r="J1132" s="254">
        <v>0</v>
      </c>
      <c r="K1132" s="255">
        <v>0.21141649048625794</v>
      </c>
      <c r="L1132" s="254">
        <v>0</v>
      </c>
    </row>
    <row r="1133" spans="1:12" ht="12.75">
      <c r="A1133" s="252" t="s">
        <v>19</v>
      </c>
      <c r="B1133" s="253">
        <v>382</v>
      </c>
      <c r="C1133" s="253">
        <v>73</v>
      </c>
      <c r="D1133" s="253">
        <v>7</v>
      </c>
      <c r="E1133" s="253">
        <v>375</v>
      </c>
      <c r="F1133" s="253">
        <v>0</v>
      </c>
      <c r="G1133" s="253">
        <v>448</v>
      </c>
      <c r="H1133" s="254">
        <v>182767.21</v>
      </c>
      <c r="I1133" s="254">
        <v>221244.91</v>
      </c>
      <c r="J1133" s="254">
        <v>407.96252232142854</v>
      </c>
      <c r="K1133" s="255">
        <v>94.714587737843559</v>
      </c>
      <c r="L1133" s="254">
        <v>386.40002114164906</v>
      </c>
    </row>
    <row r="1134" spans="1:12" ht="12.75">
      <c r="A1134" s="252" t="s">
        <v>166</v>
      </c>
      <c r="B1134" s="252" t="s">
        <v>2</v>
      </c>
      <c r="C1134" s="252" t="s">
        <v>3</v>
      </c>
      <c r="D1134" s="252" t="s">
        <v>4</v>
      </c>
      <c r="E1134" s="252" t="s">
        <v>5</v>
      </c>
      <c r="F1134" s="252" t="s">
        <v>6</v>
      </c>
      <c r="G1134" s="252" t="s">
        <v>7</v>
      </c>
      <c r="H1134" s="252" t="s">
        <v>8</v>
      </c>
      <c r="I1134" s="252" t="s">
        <v>9</v>
      </c>
      <c r="J1134" s="252" t="s">
        <v>10</v>
      </c>
      <c r="K1134" s="252" t="s">
        <v>11</v>
      </c>
      <c r="L1134" s="252" t="s">
        <v>12</v>
      </c>
    </row>
    <row r="1135" spans="1:12" ht="12.75">
      <c r="A1135" s="252" t="s">
        <v>13</v>
      </c>
      <c r="B1135" s="253">
        <v>168</v>
      </c>
      <c r="C1135" s="253">
        <v>25</v>
      </c>
      <c r="D1135" s="253">
        <v>0</v>
      </c>
      <c r="E1135" s="253">
        <v>168</v>
      </c>
      <c r="F1135" s="253">
        <v>0</v>
      </c>
      <c r="G1135" s="253">
        <v>193</v>
      </c>
      <c r="H1135" s="254">
        <v>95421.17</v>
      </c>
      <c r="I1135" s="254">
        <v>120985.25</v>
      </c>
      <c r="J1135" s="254">
        <v>494.41020725388603</v>
      </c>
      <c r="K1135" s="255">
        <v>40.803382663847778</v>
      </c>
      <c r="L1135" s="254">
        <v>201.73608879492599</v>
      </c>
    </row>
    <row r="1136" spans="1:12" ht="12.75">
      <c r="A1136" s="252" t="s">
        <v>15</v>
      </c>
      <c r="B1136" s="253">
        <v>36</v>
      </c>
      <c r="C1136" s="253">
        <v>4</v>
      </c>
      <c r="D1136" s="253">
        <v>0</v>
      </c>
      <c r="E1136" s="253">
        <v>36</v>
      </c>
      <c r="F1136" s="253">
        <v>0</v>
      </c>
      <c r="G1136" s="253">
        <v>40</v>
      </c>
      <c r="H1136" s="254">
        <v>0</v>
      </c>
      <c r="I1136" s="254">
        <v>711.73</v>
      </c>
      <c r="J1136" s="254">
        <v>0</v>
      </c>
      <c r="K1136" s="255">
        <v>8.456659619450317</v>
      </c>
      <c r="L1136" s="254">
        <v>0</v>
      </c>
    </row>
    <row r="1137" spans="1:12" ht="12.75">
      <c r="A1137" s="252" t="s">
        <v>16</v>
      </c>
      <c r="B1137" s="253">
        <v>168</v>
      </c>
      <c r="C1137" s="253">
        <v>21</v>
      </c>
      <c r="D1137" s="253">
        <v>0</v>
      </c>
      <c r="E1137" s="253">
        <v>168</v>
      </c>
      <c r="F1137" s="253">
        <v>0</v>
      </c>
      <c r="G1137" s="253">
        <v>189</v>
      </c>
      <c r="H1137" s="254">
        <v>81443.66</v>
      </c>
      <c r="I1137" s="254">
        <v>101020.31</v>
      </c>
      <c r="J1137" s="254">
        <v>430.918835978836</v>
      </c>
      <c r="K1137" s="255">
        <v>39.957716701902747</v>
      </c>
      <c r="L1137" s="254">
        <v>172.18532769556026</v>
      </c>
    </row>
    <row r="1138" spans="1:12" ht="12.75">
      <c r="A1138" s="252" t="s">
        <v>17</v>
      </c>
      <c r="B1138" s="253">
        <v>12</v>
      </c>
      <c r="C1138" s="253">
        <v>1</v>
      </c>
      <c r="D1138" s="253">
        <v>0</v>
      </c>
      <c r="E1138" s="253">
        <v>12</v>
      </c>
      <c r="F1138" s="253">
        <v>0</v>
      </c>
      <c r="G1138" s="253">
        <v>13</v>
      </c>
      <c r="H1138" s="254">
        <v>0</v>
      </c>
      <c r="I1138" s="254">
        <v>0</v>
      </c>
      <c r="J1138" s="254">
        <v>0</v>
      </c>
      <c r="K1138" s="255">
        <v>2.7484143763213531</v>
      </c>
      <c r="L1138" s="254">
        <v>0</v>
      </c>
    </row>
    <row r="1139" spans="1:12" ht="12.75">
      <c r="A1139" s="252" t="s">
        <v>19</v>
      </c>
      <c r="B1139" s="253">
        <v>384</v>
      </c>
      <c r="C1139" s="253">
        <v>51</v>
      </c>
      <c r="D1139" s="253">
        <v>0</v>
      </c>
      <c r="E1139" s="253">
        <v>384</v>
      </c>
      <c r="F1139" s="253">
        <v>0</v>
      </c>
      <c r="G1139" s="253">
        <v>435</v>
      </c>
      <c r="H1139" s="254">
        <v>176864.83</v>
      </c>
      <c r="I1139" s="254">
        <v>222717.29</v>
      </c>
      <c r="J1139" s="254">
        <v>406.58581609195403</v>
      </c>
      <c r="K1139" s="255">
        <v>91.966173361522195</v>
      </c>
      <c r="L1139" s="254">
        <v>373.92141649048631</v>
      </c>
    </row>
    <row r="1140" spans="1:12" ht="12.75">
      <c r="A1140" s="252" t="s">
        <v>167</v>
      </c>
      <c r="B1140" s="252" t="s">
        <v>2</v>
      </c>
      <c r="C1140" s="252" t="s">
        <v>3</v>
      </c>
      <c r="D1140" s="252" t="s">
        <v>4</v>
      </c>
      <c r="E1140" s="252" t="s">
        <v>5</v>
      </c>
      <c r="F1140" s="252" t="s">
        <v>6</v>
      </c>
      <c r="G1140" s="252" t="s">
        <v>7</v>
      </c>
      <c r="H1140" s="252" t="s">
        <v>8</v>
      </c>
      <c r="I1140" s="252" t="s">
        <v>9</v>
      </c>
      <c r="J1140" s="252" t="s">
        <v>10</v>
      </c>
      <c r="K1140" s="252" t="s">
        <v>11</v>
      </c>
      <c r="L1140" s="252" t="s">
        <v>12</v>
      </c>
    </row>
    <row r="1141" spans="1:12" ht="12.75">
      <c r="A1141" s="252" t="s">
        <v>13</v>
      </c>
      <c r="B1141" s="253">
        <v>65</v>
      </c>
      <c r="C1141" s="253">
        <v>25</v>
      </c>
      <c r="D1141" s="253">
        <v>0</v>
      </c>
      <c r="E1141" s="253">
        <v>65</v>
      </c>
      <c r="F1141" s="253">
        <v>0</v>
      </c>
      <c r="G1141" s="253">
        <v>90</v>
      </c>
      <c r="H1141" s="254">
        <v>36134.379999999997</v>
      </c>
      <c r="I1141" s="254">
        <v>30229.14</v>
      </c>
      <c r="J1141" s="254">
        <v>401.49311111111115</v>
      </c>
      <c r="K1141" s="255">
        <v>19.027484143763214</v>
      </c>
      <c r="L1141" s="254">
        <v>76.394038054968291</v>
      </c>
    </row>
    <row r="1142" spans="1:12" ht="12.75">
      <c r="A1142" s="252" t="s">
        <v>15</v>
      </c>
      <c r="B1142" s="253">
        <v>23</v>
      </c>
      <c r="C1142" s="253">
        <v>6</v>
      </c>
      <c r="D1142" s="253">
        <v>0</v>
      </c>
      <c r="E1142" s="253">
        <v>23</v>
      </c>
      <c r="F1142" s="253">
        <v>0</v>
      </c>
      <c r="G1142" s="253">
        <v>29</v>
      </c>
      <c r="H1142" s="254">
        <v>0</v>
      </c>
      <c r="I1142" s="254">
        <v>-630.85</v>
      </c>
      <c r="J1142" s="254">
        <v>0</v>
      </c>
      <c r="K1142" s="255">
        <v>6.1310782241014792</v>
      </c>
      <c r="L1142" s="254">
        <v>0</v>
      </c>
    </row>
    <row r="1143" spans="1:12" ht="12.75">
      <c r="A1143" s="252" t="s">
        <v>16</v>
      </c>
      <c r="B1143" s="253">
        <v>107</v>
      </c>
      <c r="C1143" s="253">
        <v>44</v>
      </c>
      <c r="D1143" s="253">
        <v>0</v>
      </c>
      <c r="E1143" s="253">
        <v>107</v>
      </c>
      <c r="F1143" s="253">
        <v>0</v>
      </c>
      <c r="G1143" s="253">
        <v>151</v>
      </c>
      <c r="H1143" s="254">
        <v>45623.95</v>
      </c>
      <c r="I1143" s="254">
        <v>53612.74</v>
      </c>
      <c r="J1143" s="254">
        <v>302.14536423841059</v>
      </c>
      <c r="K1143" s="255">
        <v>31.923890063424942</v>
      </c>
      <c r="L1143" s="254">
        <v>96.456553911205049</v>
      </c>
    </row>
    <row r="1144" spans="1:12" ht="12.75">
      <c r="A1144" s="252" t="s">
        <v>17</v>
      </c>
      <c r="B1144" s="253">
        <v>13</v>
      </c>
      <c r="C1144" s="253">
        <v>20</v>
      </c>
      <c r="D1144" s="253">
        <v>1</v>
      </c>
      <c r="E1144" s="253">
        <v>12</v>
      </c>
      <c r="F1144" s="253">
        <v>0</v>
      </c>
      <c r="G1144" s="253">
        <v>32</v>
      </c>
      <c r="H1144" s="254">
        <v>0</v>
      </c>
      <c r="I1144" s="254">
        <v>0</v>
      </c>
      <c r="J1144" s="254">
        <v>0</v>
      </c>
      <c r="K1144" s="255">
        <v>6.7653276955602539</v>
      </c>
      <c r="L1144" s="254">
        <v>0</v>
      </c>
    </row>
    <row r="1145" spans="1:12" ht="12.75">
      <c r="A1145" s="252" t="s">
        <v>18</v>
      </c>
      <c r="B1145" s="253">
        <v>1</v>
      </c>
      <c r="C1145" s="253">
        <v>0</v>
      </c>
      <c r="D1145" s="253">
        <v>0</v>
      </c>
      <c r="E1145" s="253">
        <v>1</v>
      </c>
      <c r="F1145" s="253">
        <v>0</v>
      </c>
      <c r="G1145" s="253">
        <v>1</v>
      </c>
      <c r="H1145" s="254">
        <v>0</v>
      </c>
      <c r="I1145" s="254">
        <v>0</v>
      </c>
      <c r="J1145" s="254">
        <v>0</v>
      </c>
      <c r="K1145" s="255">
        <v>0.21141649048625794</v>
      </c>
      <c r="L1145" s="254">
        <v>0</v>
      </c>
    </row>
    <row r="1146" spans="1:12" ht="12.75">
      <c r="A1146" s="252" t="s">
        <v>19</v>
      </c>
      <c r="B1146" s="253">
        <v>209</v>
      </c>
      <c r="C1146" s="253">
        <v>95</v>
      </c>
      <c r="D1146" s="253">
        <v>1</v>
      </c>
      <c r="E1146" s="253">
        <v>208</v>
      </c>
      <c r="F1146" s="253">
        <v>0</v>
      </c>
      <c r="G1146" s="253">
        <v>303</v>
      </c>
      <c r="H1146" s="254">
        <v>81758.33</v>
      </c>
      <c r="I1146" s="254">
        <v>83211.03</v>
      </c>
      <c r="J1146" s="254">
        <v>269.82947194719475</v>
      </c>
      <c r="K1146" s="255">
        <v>64.059196617336156</v>
      </c>
      <c r="L1146" s="254">
        <v>172.85059196617337</v>
      </c>
    </row>
    <row r="1147" spans="1:12" ht="12.75">
      <c r="A1147" s="252" t="s">
        <v>168</v>
      </c>
      <c r="B1147" s="252" t="s">
        <v>2</v>
      </c>
      <c r="C1147" s="252" t="s">
        <v>3</v>
      </c>
      <c r="D1147" s="252" t="s">
        <v>4</v>
      </c>
      <c r="E1147" s="252" t="s">
        <v>5</v>
      </c>
      <c r="F1147" s="252" t="s">
        <v>6</v>
      </c>
      <c r="G1147" s="252" t="s">
        <v>7</v>
      </c>
      <c r="H1147" s="252" t="s">
        <v>8</v>
      </c>
      <c r="I1147" s="252" t="s">
        <v>9</v>
      </c>
      <c r="J1147" s="252" t="s">
        <v>10</v>
      </c>
      <c r="K1147" s="252" t="s">
        <v>11</v>
      </c>
      <c r="L1147" s="252" t="s">
        <v>12</v>
      </c>
    </row>
    <row r="1148" spans="1:12" ht="12.75">
      <c r="A1148" s="252" t="s">
        <v>13</v>
      </c>
      <c r="B1148" s="253">
        <v>35</v>
      </c>
      <c r="C1148" s="253">
        <v>16</v>
      </c>
      <c r="D1148" s="253">
        <v>0</v>
      </c>
      <c r="E1148" s="253">
        <v>35</v>
      </c>
      <c r="F1148" s="253">
        <v>0</v>
      </c>
      <c r="G1148" s="253">
        <v>51</v>
      </c>
      <c r="H1148" s="254">
        <v>18537.61</v>
      </c>
      <c r="I1148" s="254">
        <v>21748.93</v>
      </c>
      <c r="J1148" s="254">
        <v>363.48254901960786</v>
      </c>
      <c r="K1148" s="255">
        <v>10.782241014799153</v>
      </c>
      <c r="L1148" s="254">
        <v>39.191564482029591</v>
      </c>
    </row>
    <row r="1149" spans="1:12" ht="12.75">
      <c r="A1149" s="252" t="s">
        <v>14</v>
      </c>
      <c r="B1149" s="253">
        <v>0</v>
      </c>
      <c r="C1149" s="253">
        <v>1</v>
      </c>
      <c r="D1149" s="253">
        <v>0</v>
      </c>
      <c r="E1149" s="253">
        <v>0</v>
      </c>
      <c r="F1149" s="253">
        <v>0</v>
      </c>
      <c r="G1149" s="253">
        <v>1</v>
      </c>
      <c r="H1149" s="254">
        <v>315</v>
      </c>
      <c r="I1149" s="254">
        <v>375.12</v>
      </c>
      <c r="J1149" s="254">
        <v>315</v>
      </c>
      <c r="K1149" s="255">
        <v>0.21141649048625794</v>
      </c>
      <c r="L1149" s="254">
        <v>0.66596194503171247</v>
      </c>
    </row>
    <row r="1150" spans="1:12" ht="12.75">
      <c r="A1150" s="252" t="s">
        <v>15</v>
      </c>
      <c r="B1150" s="253">
        <v>21</v>
      </c>
      <c r="C1150" s="253">
        <v>6</v>
      </c>
      <c r="D1150" s="253">
        <v>0</v>
      </c>
      <c r="E1150" s="253">
        <v>21</v>
      </c>
      <c r="F1150" s="253">
        <v>0</v>
      </c>
      <c r="G1150" s="253">
        <v>27</v>
      </c>
      <c r="H1150" s="254">
        <v>0</v>
      </c>
      <c r="I1150" s="254">
        <v>968.01</v>
      </c>
      <c r="J1150" s="254">
        <v>0</v>
      </c>
      <c r="K1150" s="255">
        <v>5.7082452431289639</v>
      </c>
      <c r="L1150" s="254">
        <v>0</v>
      </c>
    </row>
    <row r="1151" spans="1:12" ht="12.75">
      <c r="A1151" s="252" t="s">
        <v>16</v>
      </c>
      <c r="B1151" s="253">
        <v>74</v>
      </c>
      <c r="C1151" s="253">
        <v>40</v>
      </c>
      <c r="D1151" s="253">
        <v>0</v>
      </c>
      <c r="E1151" s="253">
        <v>74</v>
      </c>
      <c r="F1151" s="253">
        <v>0</v>
      </c>
      <c r="G1151" s="253">
        <v>114</v>
      </c>
      <c r="H1151" s="254">
        <v>31832.21</v>
      </c>
      <c r="I1151" s="254">
        <v>40035.19</v>
      </c>
      <c r="J1151" s="254">
        <v>279.22991228070174</v>
      </c>
      <c r="K1151" s="255">
        <v>24.101479915433405</v>
      </c>
      <c r="L1151" s="254">
        <v>67.298541226215647</v>
      </c>
    </row>
    <row r="1152" spans="1:12" ht="12.75">
      <c r="A1152" s="252" t="s">
        <v>17</v>
      </c>
      <c r="B1152" s="253">
        <v>30</v>
      </c>
      <c r="C1152" s="253">
        <v>17</v>
      </c>
      <c r="D1152" s="253">
        <v>5</v>
      </c>
      <c r="E1152" s="253">
        <v>25</v>
      </c>
      <c r="F1152" s="253">
        <v>0</v>
      </c>
      <c r="G1152" s="253">
        <v>42</v>
      </c>
      <c r="H1152" s="254">
        <v>0</v>
      </c>
      <c r="I1152" s="254">
        <v>0</v>
      </c>
      <c r="J1152" s="254">
        <v>0</v>
      </c>
      <c r="K1152" s="255">
        <v>8.8794926004228323</v>
      </c>
      <c r="L1152" s="254">
        <v>0</v>
      </c>
    </row>
    <row r="1153" spans="1:12" ht="12.75">
      <c r="A1153" s="252" t="s">
        <v>18</v>
      </c>
      <c r="B1153" s="253">
        <v>0</v>
      </c>
      <c r="C1153" s="253">
        <v>0</v>
      </c>
      <c r="D1153" s="253">
        <v>0</v>
      </c>
      <c r="E1153" s="253">
        <v>0</v>
      </c>
      <c r="F1153" s="253">
        <v>0</v>
      </c>
      <c r="G1153" s="253">
        <v>0</v>
      </c>
      <c r="H1153" s="254">
        <v>0</v>
      </c>
      <c r="I1153" s="254">
        <v>0</v>
      </c>
      <c r="J1153" s="254">
        <v>0</v>
      </c>
      <c r="K1153" s="255">
        <v>0</v>
      </c>
      <c r="L1153" s="254">
        <v>0</v>
      </c>
    </row>
    <row r="1154" spans="1:12" ht="12.75">
      <c r="A1154" s="252" t="s">
        <v>19</v>
      </c>
      <c r="B1154" s="253">
        <v>160</v>
      </c>
      <c r="C1154" s="253">
        <v>80</v>
      </c>
      <c r="D1154" s="253">
        <v>5</v>
      </c>
      <c r="E1154" s="253">
        <v>155</v>
      </c>
      <c r="F1154" s="253">
        <v>0</v>
      </c>
      <c r="G1154" s="253">
        <v>235</v>
      </c>
      <c r="H1154" s="254">
        <v>50684.82</v>
      </c>
      <c r="I1154" s="254">
        <v>63127.25</v>
      </c>
      <c r="J1154" s="254">
        <v>215.68008510638299</v>
      </c>
      <c r="K1154" s="255">
        <v>49.682875264270614</v>
      </c>
      <c r="L1154" s="254">
        <v>107.15606765327695</v>
      </c>
    </row>
    <row r="1155" spans="1:12" ht="12.75">
      <c r="A1155" s="252" t="s">
        <v>169</v>
      </c>
      <c r="B1155" s="252" t="s">
        <v>2</v>
      </c>
      <c r="C1155" s="252" t="s">
        <v>3</v>
      </c>
      <c r="D1155" s="252" t="s">
        <v>4</v>
      </c>
      <c r="E1155" s="252" t="s">
        <v>5</v>
      </c>
      <c r="F1155" s="252" t="s">
        <v>6</v>
      </c>
      <c r="G1155" s="252" t="s">
        <v>7</v>
      </c>
      <c r="H1155" s="252" t="s">
        <v>8</v>
      </c>
      <c r="I1155" s="252" t="s">
        <v>9</v>
      </c>
      <c r="J1155" s="252" t="s">
        <v>10</v>
      </c>
      <c r="K1155" s="252" t="s">
        <v>11</v>
      </c>
      <c r="L1155" s="252" t="s">
        <v>12</v>
      </c>
    </row>
    <row r="1156" spans="1:12" ht="12.75">
      <c r="A1156" s="252" t="s">
        <v>13</v>
      </c>
      <c r="B1156" s="253">
        <v>30</v>
      </c>
      <c r="C1156" s="253">
        <v>13</v>
      </c>
      <c r="D1156" s="253">
        <v>0</v>
      </c>
      <c r="E1156" s="253">
        <v>30</v>
      </c>
      <c r="F1156" s="253">
        <v>0</v>
      </c>
      <c r="G1156" s="253">
        <v>43</v>
      </c>
      <c r="H1156" s="254">
        <v>16847.2</v>
      </c>
      <c r="I1156" s="254">
        <v>24958.21</v>
      </c>
      <c r="J1156" s="254">
        <v>391.7953488372093</v>
      </c>
      <c r="K1156" s="255">
        <v>9.0909090909090917</v>
      </c>
      <c r="L1156" s="254">
        <v>35.617758985200844</v>
      </c>
    </row>
    <row r="1157" spans="1:12" ht="12.75">
      <c r="A1157" s="252" t="s">
        <v>14</v>
      </c>
      <c r="B1157" s="253">
        <v>1</v>
      </c>
      <c r="C1157" s="253">
        <v>1</v>
      </c>
      <c r="D1157" s="253">
        <v>0</v>
      </c>
      <c r="E1157" s="253">
        <v>1</v>
      </c>
      <c r="F1157" s="253">
        <v>0</v>
      </c>
      <c r="G1157" s="253">
        <v>2</v>
      </c>
      <c r="H1157" s="254">
        <v>845</v>
      </c>
      <c r="I1157" s="254">
        <v>988.56</v>
      </c>
      <c r="J1157" s="254">
        <v>422.5</v>
      </c>
      <c r="K1157" s="255">
        <v>0.42283298097251587</v>
      </c>
      <c r="L1157" s="254">
        <v>1.7864693446088795</v>
      </c>
    </row>
    <row r="1158" spans="1:12" ht="12.75">
      <c r="A1158" s="252" t="s">
        <v>15</v>
      </c>
      <c r="B1158" s="253">
        <v>19</v>
      </c>
      <c r="C1158" s="253">
        <v>7</v>
      </c>
      <c r="D1158" s="253">
        <v>0</v>
      </c>
      <c r="E1158" s="253">
        <v>19</v>
      </c>
      <c r="F1158" s="253">
        <v>0</v>
      </c>
      <c r="G1158" s="253">
        <v>26</v>
      </c>
      <c r="H1158" s="254">
        <v>0</v>
      </c>
      <c r="I1158" s="254">
        <v>1039</v>
      </c>
      <c r="J1158" s="254">
        <v>0</v>
      </c>
      <c r="K1158" s="255">
        <v>5.4968287526427062</v>
      </c>
      <c r="L1158" s="254">
        <v>0</v>
      </c>
    </row>
    <row r="1159" spans="1:12" ht="12.75">
      <c r="A1159" s="252" t="s">
        <v>16</v>
      </c>
      <c r="B1159" s="253">
        <v>84</v>
      </c>
      <c r="C1159" s="253">
        <v>32</v>
      </c>
      <c r="D1159" s="253">
        <v>0</v>
      </c>
      <c r="E1159" s="253">
        <v>84</v>
      </c>
      <c r="F1159" s="253">
        <v>0</v>
      </c>
      <c r="G1159" s="253">
        <v>116</v>
      </c>
      <c r="H1159" s="254">
        <v>34796.639999999999</v>
      </c>
      <c r="I1159" s="254">
        <v>34926.85</v>
      </c>
      <c r="J1159" s="254">
        <v>299.97103448275863</v>
      </c>
      <c r="K1159" s="255">
        <v>24.524312896405917</v>
      </c>
      <c r="L1159" s="254">
        <v>73.565835095137416</v>
      </c>
    </row>
    <row r="1160" spans="1:12" ht="12.75">
      <c r="A1160" s="252" t="s">
        <v>17</v>
      </c>
      <c r="B1160" s="253">
        <v>41</v>
      </c>
      <c r="C1160" s="253">
        <v>18</v>
      </c>
      <c r="D1160" s="253">
        <v>13</v>
      </c>
      <c r="E1160" s="253">
        <v>28</v>
      </c>
      <c r="F1160" s="253">
        <v>0</v>
      </c>
      <c r="G1160" s="253">
        <v>46</v>
      </c>
      <c r="H1160" s="254">
        <v>0</v>
      </c>
      <c r="I1160" s="254">
        <v>0</v>
      </c>
      <c r="J1160" s="254">
        <v>0</v>
      </c>
      <c r="K1160" s="255">
        <v>9.7251585623678647</v>
      </c>
      <c r="L1160" s="254">
        <v>0</v>
      </c>
    </row>
    <row r="1161" spans="1:12" ht="12.75">
      <c r="A1161" s="252" t="s">
        <v>19</v>
      </c>
      <c r="B1161" s="253">
        <v>175</v>
      </c>
      <c r="C1161" s="253">
        <v>71</v>
      </c>
      <c r="D1161" s="253">
        <v>13</v>
      </c>
      <c r="E1161" s="253">
        <v>162</v>
      </c>
      <c r="F1161" s="253">
        <v>0</v>
      </c>
      <c r="G1161" s="253">
        <v>233</v>
      </c>
      <c r="H1161" s="254">
        <v>52488.84</v>
      </c>
      <c r="I1161" s="254">
        <v>61912.62</v>
      </c>
      <c r="J1161" s="254">
        <v>225.273991416309</v>
      </c>
      <c r="K1161" s="255">
        <v>49.260042283298098</v>
      </c>
      <c r="L1161" s="254">
        <v>110.97006342494714</v>
      </c>
    </row>
    <row r="1162" spans="1:12" ht="12.75">
      <c r="A1162" s="252" t="s">
        <v>170</v>
      </c>
      <c r="B1162" s="252" t="s">
        <v>2</v>
      </c>
      <c r="C1162" s="252" t="s">
        <v>3</v>
      </c>
      <c r="D1162" s="252" t="s">
        <v>4</v>
      </c>
      <c r="E1162" s="252" t="s">
        <v>5</v>
      </c>
      <c r="F1162" s="252" t="s">
        <v>6</v>
      </c>
      <c r="G1162" s="252" t="s">
        <v>7</v>
      </c>
      <c r="H1162" s="252" t="s">
        <v>8</v>
      </c>
      <c r="I1162" s="252" t="s">
        <v>9</v>
      </c>
      <c r="J1162" s="252" t="s">
        <v>10</v>
      </c>
      <c r="K1162" s="252" t="s">
        <v>11</v>
      </c>
      <c r="L1162" s="252" t="s">
        <v>12</v>
      </c>
    </row>
    <row r="1163" spans="1:12" ht="12.75">
      <c r="A1163" s="252" t="s">
        <v>13</v>
      </c>
      <c r="B1163" s="253">
        <v>28</v>
      </c>
      <c r="C1163" s="253">
        <v>54</v>
      </c>
      <c r="D1163" s="253">
        <v>0</v>
      </c>
      <c r="E1163" s="253">
        <v>28</v>
      </c>
      <c r="F1163" s="253">
        <v>0</v>
      </c>
      <c r="G1163" s="253">
        <v>82</v>
      </c>
      <c r="H1163" s="254">
        <v>33971.050000000003</v>
      </c>
      <c r="I1163" s="254">
        <v>41155.199999999997</v>
      </c>
      <c r="J1163" s="254">
        <v>414.28109756097564</v>
      </c>
      <c r="K1163" s="255">
        <v>17.336152219873149</v>
      </c>
      <c r="L1163" s="254">
        <v>71.820401691331924</v>
      </c>
    </row>
    <row r="1164" spans="1:12" ht="12.75">
      <c r="A1164" s="252" t="s">
        <v>14</v>
      </c>
      <c r="B1164" s="253">
        <v>2</v>
      </c>
      <c r="C1164" s="253">
        <v>2</v>
      </c>
      <c r="D1164" s="253">
        <v>0</v>
      </c>
      <c r="E1164" s="253">
        <v>2</v>
      </c>
      <c r="F1164" s="253">
        <v>0</v>
      </c>
      <c r="G1164" s="253">
        <v>4</v>
      </c>
      <c r="H1164" s="254">
        <v>1380</v>
      </c>
      <c r="I1164" s="254">
        <v>1690.94</v>
      </c>
      <c r="J1164" s="254">
        <v>345</v>
      </c>
      <c r="K1164" s="255">
        <v>0.84566596194503174</v>
      </c>
      <c r="L1164" s="254">
        <v>2.9175475687103596</v>
      </c>
    </row>
    <row r="1165" spans="1:12" ht="12.75">
      <c r="A1165" s="252" t="s">
        <v>15</v>
      </c>
      <c r="B1165" s="253">
        <v>18</v>
      </c>
      <c r="C1165" s="253">
        <v>8</v>
      </c>
      <c r="D1165" s="253">
        <v>0</v>
      </c>
      <c r="E1165" s="253">
        <v>18</v>
      </c>
      <c r="F1165" s="253">
        <v>0</v>
      </c>
      <c r="G1165" s="253">
        <v>26</v>
      </c>
      <c r="H1165" s="254">
        <v>0</v>
      </c>
      <c r="I1165" s="254">
        <v>948.5</v>
      </c>
      <c r="J1165" s="254">
        <v>0</v>
      </c>
      <c r="K1165" s="255">
        <v>5.4968287526427062</v>
      </c>
      <c r="L1165" s="254">
        <v>0</v>
      </c>
    </row>
    <row r="1166" spans="1:12" ht="12.75">
      <c r="A1166" s="252" t="s">
        <v>16</v>
      </c>
      <c r="B1166" s="253">
        <v>85</v>
      </c>
      <c r="C1166" s="253">
        <v>89</v>
      </c>
      <c r="D1166" s="253">
        <v>0</v>
      </c>
      <c r="E1166" s="253">
        <v>85</v>
      </c>
      <c r="F1166" s="253">
        <v>0</v>
      </c>
      <c r="G1166" s="253">
        <v>174</v>
      </c>
      <c r="H1166" s="254">
        <v>50451.18</v>
      </c>
      <c r="I1166" s="254">
        <v>60454.62</v>
      </c>
      <c r="J1166" s="254">
        <v>289.94931034482755</v>
      </c>
      <c r="K1166" s="255">
        <v>36.786469344608882</v>
      </c>
      <c r="L1166" s="254">
        <v>106.66211416490485</v>
      </c>
    </row>
    <row r="1167" spans="1:12" ht="12.75">
      <c r="A1167" s="252" t="s">
        <v>17</v>
      </c>
      <c r="B1167" s="253">
        <v>45</v>
      </c>
      <c r="C1167" s="253">
        <v>6</v>
      </c>
      <c r="D1167" s="253">
        <v>20</v>
      </c>
      <c r="E1167" s="253">
        <v>25</v>
      </c>
      <c r="F1167" s="253">
        <v>0</v>
      </c>
      <c r="G1167" s="253">
        <v>31</v>
      </c>
      <c r="H1167" s="254">
        <v>0</v>
      </c>
      <c r="I1167" s="254">
        <v>0</v>
      </c>
      <c r="J1167" s="254">
        <v>0</v>
      </c>
      <c r="K1167" s="255">
        <v>6.5539112050739963</v>
      </c>
      <c r="L1167" s="254">
        <v>0</v>
      </c>
    </row>
    <row r="1168" spans="1:12" ht="12.75">
      <c r="A1168" s="252" t="s">
        <v>18</v>
      </c>
      <c r="B1168" s="253">
        <v>2</v>
      </c>
      <c r="C1168" s="253">
        <v>1</v>
      </c>
      <c r="D1168" s="253">
        <v>0</v>
      </c>
      <c r="E1168" s="253">
        <v>2</v>
      </c>
      <c r="F1168" s="253">
        <v>0</v>
      </c>
      <c r="G1168" s="253">
        <v>3</v>
      </c>
      <c r="H1168" s="254">
        <v>0</v>
      </c>
      <c r="I1168" s="254">
        <v>114.6</v>
      </c>
      <c r="J1168" s="254">
        <v>0</v>
      </c>
      <c r="K1168" s="255">
        <v>0.63424947145877375</v>
      </c>
      <c r="L1168" s="254">
        <v>0</v>
      </c>
    </row>
    <row r="1169" spans="1:12" ht="12.75">
      <c r="A1169" s="252" t="s">
        <v>19</v>
      </c>
      <c r="B1169" s="253">
        <v>180</v>
      </c>
      <c r="C1169" s="253">
        <v>160</v>
      </c>
      <c r="D1169" s="253">
        <v>20</v>
      </c>
      <c r="E1169" s="253">
        <v>160</v>
      </c>
      <c r="F1169" s="253">
        <v>0</v>
      </c>
      <c r="G1169" s="253">
        <v>320</v>
      </c>
      <c r="H1169" s="254">
        <v>85802.23</v>
      </c>
      <c r="I1169" s="254">
        <v>104363.86</v>
      </c>
      <c r="J1169" s="254">
        <v>268.13196875</v>
      </c>
      <c r="K1169" s="255">
        <v>67.653276955602536</v>
      </c>
      <c r="L1169" s="254">
        <v>181.40006342494718</v>
      </c>
    </row>
    <row r="1170" spans="1:12" ht="12.75">
      <c r="A1170" s="252" t="s">
        <v>171</v>
      </c>
      <c r="B1170" s="252" t="s">
        <v>2</v>
      </c>
      <c r="C1170" s="252" t="s">
        <v>3</v>
      </c>
      <c r="D1170" s="252" t="s">
        <v>4</v>
      </c>
      <c r="E1170" s="252" t="s">
        <v>5</v>
      </c>
      <c r="F1170" s="252" t="s">
        <v>6</v>
      </c>
      <c r="G1170" s="252" t="s">
        <v>7</v>
      </c>
      <c r="H1170" s="252" t="s">
        <v>8</v>
      </c>
      <c r="I1170" s="252" t="s">
        <v>9</v>
      </c>
      <c r="J1170" s="252" t="s">
        <v>10</v>
      </c>
      <c r="K1170" s="252" t="s">
        <v>11</v>
      </c>
      <c r="L1170" s="252" t="s">
        <v>12</v>
      </c>
    </row>
    <row r="1171" spans="1:12" ht="12.75">
      <c r="A1171" s="252" t="s">
        <v>13</v>
      </c>
      <c r="B1171" s="253">
        <v>70</v>
      </c>
      <c r="C1171" s="253">
        <v>91</v>
      </c>
      <c r="D1171" s="253">
        <v>0</v>
      </c>
      <c r="E1171" s="253">
        <v>70</v>
      </c>
      <c r="F1171" s="253">
        <v>0</v>
      </c>
      <c r="G1171" s="253">
        <v>161</v>
      </c>
      <c r="H1171" s="254">
        <v>73631.839999999997</v>
      </c>
      <c r="I1171" s="254">
        <v>84071.05</v>
      </c>
      <c r="J1171" s="254">
        <v>457.34062111801245</v>
      </c>
      <c r="K1171" s="255">
        <v>34.038054968287526</v>
      </c>
      <c r="L1171" s="254">
        <v>155.66985200845667</v>
      </c>
    </row>
    <row r="1172" spans="1:12" ht="12.75">
      <c r="A1172" s="252" t="s">
        <v>14</v>
      </c>
      <c r="B1172" s="253">
        <v>4</v>
      </c>
      <c r="C1172" s="253">
        <v>9</v>
      </c>
      <c r="D1172" s="253">
        <v>0</v>
      </c>
      <c r="E1172" s="253">
        <v>4</v>
      </c>
      <c r="F1172" s="253">
        <v>0</v>
      </c>
      <c r="G1172" s="253">
        <v>13</v>
      </c>
      <c r="H1172" s="254">
        <v>4622</v>
      </c>
      <c r="I1172" s="254">
        <v>5406.8</v>
      </c>
      <c r="J1172" s="254">
        <v>355.53846153846155</v>
      </c>
      <c r="K1172" s="255">
        <v>2.7484143763213531</v>
      </c>
      <c r="L1172" s="254">
        <v>9.7716701902748415</v>
      </c>
    </row>
    <row r="1173" spans="1:12" ht="12.75">
      <c r="A1173" s="252" t="s">
        <v>15</v>
      </c>
      <c r="B1173" s="253">
        <v>19</v>
      </c>
      <c r="C1173" s="253">
        <v>8</v>
      </c>
      <c r="D1173" s="253">
        <v>0</v>
      </c>
      <c r="E1173" s="253">
        <v>19</v>
      </c>
      <c r="F1173" s="253">
        <v>0</v>
      </c>
      <c r="G1173" s="253">
        <v>27</v>
      </c>
      <c r="H1173" s="254">
        <v>0</v>
      </c>
      <c r="I1173" s="254">
        <v>856.75</v>
      </c>
      <c r="J1173" s="254">
        <v>0</v>
      </c>
      <c r="K1173" s="255">
        <v>5.7082452431289639</v>
      </c>
      <c r="L1173" s="254">
        <v>0</v>
      </c>
    </row>
    <row r="1174" spans="1:12" ht="12.75">
      <c r="A1174" s="252" t="s">
        <v>16</v>
      </c>
      <c r="B1174" s="253">
        <v>142</v>
      </c>
      <c r="C1174" s="253">
        <v>67</v>
      </c>
      <c r="D1174" s="253">
        <v>0</v>
      </c>
      <c r="E1174" s="253">
        <v>142</v>
      </c>
      <c r="F1174" s="253">
        <v>0</v>
      </c>
      <c r="G1174" s="253">
        <v>209</v>
      </c>
      <c r="H1174" s="254">
        <v>71487.05</v>
      </c>
      <c r="I1174" s="254">
        <v>83029.95</v>
      </c>
      <c r="J1174" s="254">
        <v>342.0433014354067</v>
      </c>
      <c r="K1174" s="255">
        <v>44.186046511627907</v>
      </c>
      <c r="L1174" s="254">
        <v>151.13541226215645</v>
      </c>
    </row>
    <row r="1175" spans="1:12" ht="12.75">
      <c r="A1175" s="252" t="s">
        <v>17</v>
      </c>
      <c r="B1175" s="253">
        <v>30</v>
      </c>
      <c r="C1175" s="253">
        <v>1</v>
      </c>
      <c r="D1175" s="253">
        <v>16</v>
      </c>
      <c r="E1175" s="253">
        <v>14</v>
      </c>
      <c r="F1175" s="253">
        <v>0</v>
      </c>
      <c r="G1175" s="253">
        <v>15</v>
      </c>
      <c r="H1175" s="254">
        <v>0</v>
      </c>
      <c r="I1175" s="254">
        <v>0</v>
      </c>
      <c r="J1175" s="254">
        <v>0</v>
      </c>
      <c r="K1175" s="255">
        <v>3.1712473572938689</v>
      </c>
      <c r="L1175" s="254">
        <v>0</v>
      </c>
    </row>
    <row r="1176" spans="1:12" ht="12.75">
      <c r="A1176" s="252" t="s">
        <v>18</v>
      </c>
      <c r="B1176" s="253">
        <v>1</v>
      </c>
      <c r="C1176" s="253">
        <v>6</v>
      </c>
      <c r="D1176" s="253">
        <v>0</v>
      </c>
      <c r="E1176" s="253">
        <v>1</v>
      </c>
      <c r="F1176" s="253">
        <v>0</v>
      </c>
      <c r="G1176" s="253">
        <v>7</v>
      </c>
      <c r="H1176" s="254">
        <v>0</v>
      </c>
      <c r="I1176" s="254">
        <v>1348.71</v>
      </c>
      <c r="J1176" s="254">
        <v>0</v>
      </c>
      <c r="K1176" s="255">
        <v>1.4799154334038056</v>
      </c>
      <c r="L1176" s="254">
        <v>0</v>
      </c>
    </row>
    <row r="1177" spans="1:12" ht="12.75">
      <c r="A1177" s="252" t="s">
        <v>19</v>
      </c>
      <c r="B1177" s="253">
        <v>266</v>
      </c>
      <c r="C1177" s="253">
        <v>182</v>
      </c>
      <c r="D1177" s="253">
        <v>16</v>
      </c>
      <c r="E1177" s="253">
        <v>250</v>
      </c>
      <c r="F1177" s="253">
        <v>0</v>
      </c>
      <c r="G1177" s="253">
        <v>432</v>
      </c>
      <c r="H1177" s="254">
        <v>149740.89000000001</v>
      </c>
      <c r="I1177" s="254">
        <v>174713.26</v>
      </c>
      <c r="J1177" s="254">
        <v>346.62243055555552</v>
      </c>
      <c r="K1177" s="255">
        <v>91.331923890063422</v>
      </c>
      <c r="L1177" s="254">
        <v>316.57693446088797</v>
      </c>
    </row>
    <row r="1178" spans="1:12" ht="12.75">
      <c r="A1178" s="252" t="s">
        <v>172</v>
      </c>
      <c r="B1178" s="252" t="s">
        <v>2</v>
      </c>
      <c r="C1178" s="252" t="s">
        <v>3</v>
      </c>
      <c r="D1178" s="252" t="s">
        <v>4</v>
      </c>
      <c r="E1178" s="252" t="s">
        <v>5</v>
      </c>
      <c r="F1178" s="252" t="s">
        <v>6</v>
      </c>
      <c r="G1178" s="252" t="s">
        <v>7</v>
      </c>
      <c r="H1178" s="252" t="s">
        <v>8</v>
      </c>
      <c r="I1178" s="252" t="s">
        <v>9</v>
      </c>
      <c r="J1178" s="252" t="s">
        <v>10</v>
      </c>
      <c r="K1178" s="252" t="s">
        <v>11</v>
      </c>
      <c r="L1178" s="252" t="s">
        <v>12</v>
      </c>
    </row>
    <row r="1179" spans="1:12" ht="12.75">
      <c r="A1179" s="252" t="s">
        <v>13</v>
      </c>
      <c r="B1179" s="253">
        <v>143</v>
      </c>
      <c r="C1179" s="253">
        <v>27</v>
      </c>
      <c r="D1179" s="253">
        <v>0</v>
      </c>
      <c r="E1179" s="253">
        <v>143</v>
      </c>
      <c r="F1179" s="253">
        <v>0</v>
      </c>
      <c r="G1179" s="253">
        <v>170</v>
      </c>
      <c r="H1179" s="254">
        <v>75445.070000000007</v>
      </c>
      <c r="I1179" s="254">
        <v>96158.14</v>
      </c>
      <c r="J1179" s="254">
        <v>443.79452941176464</v>
      </c>
      <c r="K1179" s="255">
        <v>35.940803382663844</v>
      </c>
      <c r="L1179" s="254">
        <v>159.50331923890062</v>
      </c>
    </row>
    <row r="1180" spans="1:12" ht="12.75">
      <c r="A1180" s="252" t="s">
        <v>14</v>
      </c>
      <c r="B1180" s="253">
        <v>13</v>
      </c>
      <c r="C1180" s="253">
        <v>0</v>
      </c>
      <c r="D1180" s="253">
        <v>0</v>
      </c>
      <c r="E1180" s="253">
        <v>13</v>
      </c>
      <c r="F1180" s="253">
        <v>0</v>
      </c>
      <c r="G1180" s="253">
        <v>13</v>
      </c>
      <c r="H1180" s="254">
        <v>4622</v>
      </c>
      <c r="I1180" s="254">
        <v>5461.49</v>
      </c>
      <c r="J1180" s="254">
        <v>355.53846153846155</v>
      </c>
      <c r="K1180" s="255">
        <v>2.7484143763213531</v>
      </c>
      <c r="L1180" s="254">
        <v>9.7716701902748415</v>
      </c>
    </row>
    <row r="1181" spans="1:12" ht="12.75">
      <c r="A1181" s="252" t="s">
        <v>15</v>
      </c>
      <c r="B1181" s="253">
        <v>21</v>
      </c>
      <c r="C1181" s="253">
        <v>8</v>
      </c>
      <c r="D1181" s="253">
        <v>0</v>
      </c>
      <c r="E1181" s="253">
        <v>21</v>
      </c>
      <c r="F1181" s="253">
        <v>0</v>
      </c>
      <c r="G1181" s="253">
        <v>29</v>
      </c>
      <c r="H1181" s="254">
        <v>0</v>
      </c>
      <c r="I1181" s="254">
        <v>1487.6</v>
      </c>
      <c r="J1181" s="254">
        <v>0</v>
      </c>
      <c r="K1181" s="255">
        <v>6.1310782241014792</v>
      </c>
      <c r="L1181" s="254">
        <v>0</v>
      </c>
    </row>
    <row r="1182" spans="1:12" ht="12.75">
      <c r="A1182" s="252" t="s">
        <v>16</v>
      </c>
      <c r="B1182" s="253">
        <v>183</v>
      </c>
      <c r="C1182" s="253">
        <v>29</v>
      </c>
      <c r="D1182" s="253">
        <v>0</v>
      </c>
      <c r="E1182" s="253">
        <v>183</v>
      </c>
      <c r="F1182" s="253">
        <v>0</v>
      </c>
      <c r="G1182" s="253">
        <v>212</v>
      </c>
      <c r="H1182" s="254">
        <v>72781.240000000005</v>
      </c>
      <c r="I1182" s="254">
        <v>89378.12</v>
      </c>
      <c r="J1182" s="254">
        <v>343.3077358490566</v>
      </c>
      <c r="K1182" s="255">
        <v>44.82029598308668</v>
      </c>
      <c r="L1182" s="254">
        <v>153.87154334038055</v>
      </c>
    </row>
    <row r="1183" spans="1:12" ht="12.75">
      <c r="A1183" s="252" t="s">
        <v>17</v>
      </c>
      <c r="B1183" s="253">
        <v>15</v>
      </c>
      <c r="C1183" s="253">
        <v>0</v>
      </c>
      <c r="D1183" s="253">
        <v>5</v>
      </c>
      <c r="E1183" s="253">
        <v>10</v>
      </c>
      <c r="F1183" s="253">
        <v>0</v>
      </c>
      <c r="G1183" s="253">
        <v>10</v>
      </c>
      <c r="H1183" s="254">
        <v>0</v>
      </c>
      <c r="I1183" s="254">
        <v>0</v>
      </c>
      <c r="J1183" s="254">
        <v>0</v>
      </c>
      <c r="K1183" s="255">
        <v>2.1141649048625792</v>
      </c>
      <c r="L1183" s="254">
        <v>0</v>
      </c>
    </row>
    <row r="1184" spans="1:12" ht="12.75">
      <c r="A1184" s="252" t="s">
        <v>18</v>
      </c>
      <c r="B1184" s="253">
        <v>6</v>
      </c>
      <c r="C1184" s="253">
        <v>0</v>
      </c>
      <c r="D1184" s="253">
        <v>0</v>
      </c>
      <c r="E1184" s="253">
        <v>6</v>
      </c>
      <c r="F1184" s="253">
        <v>0</v>
      </c>
      <c r="G1184" s="253">
        <v>6</v>
      </c>
      <c r="H1184" s="254">
        <v>0</v>
      </c>
      <c r="I1184" s="254">
        <v>1808.86</v>
      </c>
      <c r="J1184" s="254">
        <v>0</v>
      </c>
      <c r="K1184" s="255">
        <v>1.2684989429175475</v>
      </c>
      <c r="L1184" s="254">
        <v>0</v>
      </c>
    </row>
    <row r="1185" spans="1:12" ht="12.75">
      <c r="A1185" s="252" t="s">
        <v>19</v>
      </c>
      <c r="B1185" s="253">
        <v>381</v>
      </c>
      <c r="C1185" s="253">
        <v>64</v>
      </c>
      <c r="D1185" s="253">
        <v>5</v>
      </c>
      <c r="E1185" s="253">
        <v>376</v>
      </c>
      <c r="F1185" s="253">
        <v>0</v>
      </c>
      <c r="G1185" s="253">
        <v>440</v>
      </c>
      <c r="H1185" s="254">
        <v>152848.31</v>
      </c>
      <c r="I1185" s="254">
        <v>194294.21</v>
      </c>
      <c r="J1185" s="254">
        <v>347.38252272727271</v>
      </c>
      <c r="K1185" s="255">
        <v>93.023255813953469</v>
      </c>
      <c r="L1185" s="254">
        <v>323.14653276955602</v>
      </c>
    </row>
    <row r="1186" spans="1:12" ht="12.75">
      <c r="A1186" s="252" t="s">
        <v>173</v>
      </c>
      <c r="B1186" s="252" t="s">
        <v>2</v>
      </c>
      <c r="C1186" s="252" t="s">
        <v>3</v>
      </c>
      <c r="D1186" s="252" t="s">
        <v>4</v>
      </c>
      <c r="E1186" s="252" t="s">
        <v>5</v>
      </c>
      <c r="F1186" s="252" t="s">
        <v>6</v>
      </c>
      <c r="G1186" s="252" t="s">
        <v>7</v>
      </c>
      <c r="H1186" s="252" t="s">
        <v>8</v>
      </c>
      <c r="I1186" s="252" t="s">
        <v>9</v>
      </c>
      <c r="J1186" s="252" t="s">
        <v>10</v>
      </c>
      <c r="K1186" s="252" t="s">
        <v>11</v>
      </c>
      <c r="L1186" s="252" t="s">
        <v>12</v>
      </c>
    </row>
    <row r="1187" spans="1:12" ht="12.75">
      <c r="A1187" s="252" t="s">
        <v>13</v>
      </c>
      <c r="B1187" s="253">
        <v>66</v>
      </c>
      <c r="C1187" s="253">
        <v>25</v>
      </c>
      <c r="D1187" s="253">
        <v>0</v>
      </c>
      <c r="E1187" s="253">
        <v>66</v>
      </c>
      <c r="F1187" s="253">
        <v>0</v>
      </c>
      <c r="G1187" s="253">
        <v>91</v>
      </c>
      <c r="H1187" s="254">
        <v>34207.74</v>
      </c>
      <c r="I1187" s="254">
        <v>41487.449999999997</v>
      </c>
      <c r="J1187" s="254">
        <v>375.90923076923076</v>
      </c>
      <c r="K1187" s="255">
        <v>19.238900634249472</v>
      </c>
      <c r="L1187" s="254">
        <v>72.32080338266384</v>
      </c>
    </row>
    <row r="1188" spans="1:12" ht="12.75">
      <c r="A1188" s="252" t="s">
        <v>14</v>
      </c>
      <c r="B1188" s="253">
        <v>7</v>
      </c>
      <c r="C1188" s="253">
        <v>0</v>
      </c>
      <c r="D1188" s="253">
        <v>0</v>
      </c>
      <c r="E1188" s="253">
        <v>7</v>
      </c>
      <c r="F1188" s="253">
        <v>0</v>
      </c>
      <c r="G1188" s="253">
        <v>7</v>
      </c>
      <c r="H1188" s="254">
        <v>2395</v>
      </c>
      <c r="I1188" s="254">
        <v>2788.75</v>
      </c>
      <c r="J1188" s="254">
        <v>342.14285714285717</v>
      </c>
      <c r="K1188" s="255">
        <v>1.4799154334038056</v>
      </c>
      <c r="L1188" s="254">
        <v>5.0634249471458785</v>
      </c>
    </row>
    <row r="1189" spans="1:12" ht="12.75">
      <c r="A1189" s="252" t="s">
        <v>15</v>
      </c>
      <c r="B1189" s="253">
        <v>23</v>
      </c>
      <c r="C1189" s="253">
        <v>12</v>
      </c>
      <c r="D1189" s="253">
        <v>0</v>
      </c>
      <c r="E1189" s="253">
        <v>23</v>
      </c>
      <c r="F1189" s="253">
        <v>0</v>
      </c>
      <c r="G1189" s="253">
        <v>35</v>
      </c>
      <c r="H1189" s="254">
        <v>0</v>
      </c>
      <c r="I1189" s="254">
        <v>1461.1</v>
      </c>
      <c r="J1189" s="254">
        <v>0</v>
      </c>
      <c r="K1189" s="255">
        <v>7.3995771670190287</v>
      </c>
      <c r="L1189" s="254">
        <v>0</v>
      </c>
    </row>
    <row r="1190" spans="1:12" ht="12.75">
      <c r="A1190" s="252" t="s">
        <v>16</v>
      </c>
      <c r="B1190" s="253">
        <v>125</v>
      </c>
      <c r="C1190" s="253">
        <v>45</v>
      </c>
      <c r="D1190" s="253">
        <v>0</v>
      </c>
      <c r="E1190" s="253">
        <v>125</v>
      </c>
      <c r="F1190" s="253">
        <v>0</v>
      </c>
      <c r="G1190" s="253">
        <v>170</v>
      </c>
      <c r="H1190" s="254">
        <v>50303.7</v>
      </c>
      <c r="I1190" s="254">
        <v>59413.07</v>
      </c>
      <c r="J1190" s="254">
        <v>295.9041176470588</v>
      </c>
      <c r="K1190" s="255">
        <v>35.940803382663844</v>
      </c>
      <c r="L1190" s="254">
        <v>106.3503171247357</v>
      </c>
    </row>
    <row r="1191" spans="1:12" ht="12.75">
      <c r="A1191" s="252" t="s">
        <v>17</v>
      </c>
      <c r="B1191" s="253">
        <v>10</v>
      </c>
      <c r="C1191" s="253">
        <v>4</v>
      </c>
      <c r="D1191" s="253">
        <v>0</v>
      </c>
      <c r="E1191" s="253">
        <v>10</v>
      </c>
      <c r="F1191" s="253">
        <v>0</v>
      </c>
      <c r="G1191" s="253">
        <v>14</v>
      </c>
      <c r="H1191" s="254">
        <v>0</v>
      </c>
      <c r="I1191" s="254">
        <v>0</v>
      </c>
      <c r="J1191" s="254">
        <v>0</v>
      </c>
      <c r="K1191" s="255">
        <v>2.9598308668076112</v>
      </c>
      <c r="L1191" s="254">
        <v>0</v>
      </c>
    </row>
    <row r="1192" spans="1:12" ht="12.75">
      <c r="A1192" s="252" t="s">
        <v>18</v>
      </c>
      <c r="B1192" s="253">
        <v>3</v>
      </c>
      <c r="C1192" s="253">
        <v>0</v>
      </c>
      <c r="D1192" s="253">
        <v>0</v>
      </c>
      <c r="E1192" s="253">
        <v>3</v>
      </c>
      <c r="F1192" s="253">
        <v>0</v>
      </c>
      <c r="G1192" s="253">
        <v>3</v>
      </c>
      <c r="H1192" s="254">
        <v>0</v>
      </c>
      <c r="I1192" s="254">
        <v>789.84</v>
      </c>
      <c r="J1192" s="254">
        <v>0</v>
      </c>
      <c r="K1192" s="255">
        <v>0.63424947145877375</v>
      </c>
      <c r="L1192" s="254">
        <v>0</v>
      </c>
    </row>
    <row r="1193" spans="1:12" ht="12.75">
      <c r="A1193" s="252" t="s">
        <v>19</v>
      </c>
      <c r="B1193" s="253">
        <v>234</v>
      </c>
      <c r="C1193" s="253">
        <v>86</v>
      </c>
      <c r="D1193" s="253">
        <v>0</v>
      </c>
      <c r="E1193" s="253">
        <v>234</v>
      </c>
      <c r="F1193" s="253">
        <v>0</v>
      </c>
      <c r="G1193" s="253">
        <v>320</v>
      </c>
      <c r="H1193" s="254">
        <v>86906.44</v>
      </c>
      <c r="I1193" s="254">
        <v>105940.21</v>
      </c>
      <c r="J1193" s="254">
        <v>271.58262500000001</v>
      </c>
      <c r="K1193" s="255">
        <v>67.653276955602536</v>
      </c>
      <c r="L1193" s="254">
        <v>183.73454545454547</v>
      </c>
    </row>
    <row r="1194" spans="1:12" ht="12.75">
      <c r="A1194" s="252" t="s">
        <v>174</v>
      </c>
      <c r="B1194" s="252" t="s">
        <v>2</v>
      </c>
      <c r="C1194" s="252" t="s">
        <v>3</v>
      </c>
      <c r="D1194" s="252" t="s">
        <v>4</v>
      </c>
      <c r="E1194" s="252" t="s">
        <v>5</v>
      </c>
      <c r="F1194" s="252" t="s">
        <v>6</v>
      </c>
      <c r="G1194" s="252" t="s">
        <v>7</v>
      </c>
      <c r="H1194" s="252" t="s">
        <v>8</v>
      </c>
      <c r="I1194" s="252" t="s">
        <v>9</v>
      </c>
      <c r="J1194" s="252" t="s">
        <v>10</v>
      </c>
      <c r="K1194" s="252" t="s">
        <v>11</v>
      </c>
      <c r="L1194" s="252" t="s">
        <v>12</v>
      </c>
    </row>
    <row r="1195" spans="1:12" ht="12.75">
      <c r="A1195" s="252" t="s">
        <v>13</v>
      </c>
      <c r="B1195" s="253">
        <v>40</v>
      </c>
      <c r="C1195" s="253">
        <v>26</v>
      </c>
      <c r="D1195" s="253">
        <v>0</v>
      </c>
      <c r="E1195" s="253">
        <v>40</v>
      </c>
      <c r="F1195" s="253">
        <v>0</v>
      </c>
      <c r="G1195" s="253">
        <v>66</v>
      </c>
      <c r="H1195" s="254">
        <v>22393.54</v>
      </c>
      <c r="I1195" s="254">
        <v>24662.61</v>
      </c>
      <c r="J1195" s="254">
        <v>339.29606060606062</v>
      </c>
      <c r="K1195" s="255">
        <v>13.953488372093023</v>
      </c>
      <c r="L1195" s="254">
        <v>47.343636363636371</v>
      </c>
    </row>
    <row r="1196" spans="1:12" ht="12.75">
      <c r="A1196" s="252" t="s">
        <v>14</v>
      </c>
      <c r="B1196" s="253">
        <v>0</v>
      </c>
      <c r="C1196" s="253">
        <v>0</v>
      </c>
      <c r="D1196" s="253">
        <v>0</v>
      </c>
      <c r="E1196" s="253">
        <v>0</v>
      </c>
      <c r="F1196" s="253">
        <v>0</v>
      </c>
      <c r="G1196" s="253">
        <v>0</v>
      </c>
      <c r="H1196" s="254">
        <v>0</v>
      </c>
      <c r="I1196" s="254">
        <v>-225</v>
      </c>
      <c r="J1196" s="254">
        <v>0</v>
      </c>
      <c r="K1196" s="255">
        <v>0</v>
      </c>
      <c r="L1196" s="254">
        <v>0</v>
      </c>
    </row>
    <row r="1197" spans="1:12" ht="12.75">
      <c r="A1197" s="252" t="s">
        <v>15</v>
      </c>
      <c r="B1197" s="253">
        <v>25</v>
      </c>
      <c r="C1197" s="253">
        <v>11</v>
      </c>
      <c r="D1197" s="253">
        <v>0</v>
      </c>
      <c r="E1197" s="253">
        <v>25</v>
      </c>
      <c r="F1197" s="253">
        <v>0</v>
      </c>
      <c r="G1197" s="253">
        <v>36</v>
      </c>
      <c r="H1197" s="254">
        <v>0</v>
      </c>
      <c r="I1197" s="254">
        <v>883.05</v>
      </c>
      <c r="J1197" s="254">
        <v>0</v>
      </c>
      <c r="K1197" s="255">
        <v>7.6109936575052846</v>
      </c>
      <c r="L1197" s="254">
        <v>0</v>
      </c>
    </row>
    <row r="1198" spans="1:12" ht="12.75">
      <c r="A1198" s="252" t="s">
        <v>16</v>
      </c>
      <c r="B1198" s="253">
        <v>96</v>
      </c>
      <c r="C1198" s="253">
        <v>46</v>
      </c>
      <c r="D1198" s="253">
        <v>0</v>
      </c>
      <c r="E1198" s="253">
        <v>96</v>
      </c>
      <c r="F1198" s="253">
        <v>0</v>
      </c>
      <c r="G1198" s="253">
        <v>142</v>
      </c>
      <c r="H1198" s="254">
        <v>41357</v>
      </c>
      <c r="I1198" s="254">
        <v>47623.74</v>
      </c>
      <c r="J1198" s="254">
        <v>291.24647887323943</v>
      </c>
      <c r="K1198" s="255">
        <v>30.021141649048623</v>
      </c>
      <c r="L1198" s="254">
        <v>87.435517970401676</v>
      </c>
    </row>
    <row r="1199" spans="1:12" ht="12.75">
      <c r="A1199" s="252" t="s">
        <v>17</v>
      </c>
      <c r="B1199" s="253">
        <v>13</v>
      </c>
      <c r="C1199" s="253">
        <v>20</v>
      </c>
      <c r="D1199" s="253">
        <v>2</v>
      </c>
      <c r="E1199" s="253">
        <v>11</v>
      </c>
      <c r="F1199" s="253">
        <v>0</v>
      </c>
      <c r="G1199" s="253">
        <v>31</v>
      </c>
      <c r="H1199" s="254">
        <v>0</v>
      </c>
      <c r="I1199" s="254">
        <v>0</v>
      </c>
      <c r="J1199" s="254">
        <v>0</v>
      </c>
      <c r="K1199" s="255">
        <v>6.5539112050739963</v>
      </c>
      <c r="L1199" s="254">
        <v>0</v>
      </c>
    </row>
    <row r="1200" spans="1:12" ht="12.75">
      <c r="A1200" s="252" t="s">
        <v>18</v>
      </c>
      <c r="B1200" s="253">
        <v>0</v>
      </c>
      <c r="C1200" s="253">
        <v>0</v>
      </c>
      <c r="D1200" s="253">
        <v>0</v>
      </c>
      <c r="E1200" s="253">
        <v>0</v>
      </c>
      <c r="F1200" s="253">
        <v>0</v>
      </c>
      <c r="G1200" s="253">
        <v>0</v>
      </c>
      <c r="H1200" s="254">
        <v>0</v>
      </c>
      <c r="I1200" s="254">
        <v>-7.0800000000000018</v>
      </c>
      <c r="J1200" s="254">
        <v>0</v>
      </c>
      <c r="K1200" s="255">
        <v>0</v>
      </c>
      <c r="L1200" s="254">
        <v>0</v>
      </c>
    </row>
    <row r="1201" spans="1:12" ht="12.75">
      <c r="A1201" s="252" t="s">
        <v>19</v>
      </c>
      <c r="B1201" s="253">
        <v>174</v>
      </c>
      <c r="C1201" s="253">
        <v>103</v>
      </c>
      <c r="D1201" s="253">
        <v>2</v>
      </c>
      <c r="E1201" s="253">
        <v>172</v>
      </c>
      <c r="F1201" s="253">
        <v>0</v>
      </c>
      <c r="G1201" s="253">
        <v>275</v>
      </c>
      <c r="H1201" s="254">
        <v>63750.54</v>
      </c>
      <c r="I1201" s="254">
        <v>72937.320000000007</v>
      </c>
      <c r="J1201" s="254">
        <v>231.82014545454547</v>
      </c>
      <c r="K1201" s="255">
        <v>58.139534883720927</v>
      </c>
      <c r="L1201" s="254">
        <v>134.77915433403805</v>
      </c>
    </row>
    <row r="1202" spans="1:12" ht="12.75">
      <c r="A1202" s="252" t="s">
        <v>175</v>
      </c>
      <c r="B1202" s="252" t="s">
        <v>2</v>
      </c>
      <c r="C1202" s="252" t="s">
        <v>3</v>
      </c>
      <c r="D1202" s="252" t="s">
        <v>4</v>
      </c>
      <c r="E1202" s="252" t="s">
        <v>5</v>
      </c>
      <c r="F1202" s="252" t="s">
        <v>6</v>
      </c>
      <c r="G1202" s="252" t="s">
        <v>7</v>
      </c>
      <c r="H1202" s="252" t="s">
        <v>8</v>
      </c>
      <c r="I1202" s="252" t="s">
        <v>9</v>
      </c>
      <c r="J1202" s="252" t="s">
        <v>10</v>
      </c>
      <c r="K1202" s="252" t="s">
        <v>11</v>
      </c>
      <c r="L1202" s="252" t="s">
        <v>12</v>
      </c>
    </row>
    <row r="1203" spans="1:12" ht="12.75">
      <c r="A1203" s="252" t="s">
        <v>13</v>
      </c>
      <c r="B1203" s="253">
        <v>51</v>
      </c>
      <c r="C1203" s="253">
        <v>18</v>
      </c>
      <c r="D1203" s="253">
        <v>0</v>
      </c>
      <c r="E1203" s="253">
        <v>51</v>
      </c>
      <c r="F1203" s="253">
        <v>0</v>
      </c>
      <c r="G1203" s="253">
        <v>69</v>
      </c>
      <c r="H1203" s="254">
        <v>22621.89</v>
      </c>
      <c r="I1203" s="254">
        <v>29737.27</v>
      </c>
      <c r="J1203" s="254">
        <v>327.85347826086962</v>
      </c>
      <c r="K1203" s="255">
        <v>14.587737843551798</v>
      </c>
      <c r="L1203" s="254">
        <v>47.826405919661738</v>
      </c>
    </row>
    <row r="1204" spans="1:12" ht="12.75">
      <c r="A1204" s="252" t="s">
        <v>14</v>
      </c>
      <c r="B1204" s="253">
        <v>0</v>
      </c>
      <c r="C1204" s="253">
        <v>0</v>
      </c>
      <c r="D1204" s="253">
        <v>0</v>
      </c>
      <c r="E1204" s="253">
        <v>0</v>
      </c>
      <c r="F1204" s="253">
        <v>0</v>
      </c>
      <c r="G1204" s="253">
        <v>0</v>
      </c>
      <c r="H1204" s="254">
        <v>0</v>
      </c>
      <c r="I1204" s="254">
        <v>-50</v>
      </c>
      <c r="J1204" s="254">
        <v>0</v>
      </c>
      <c r="K1204" s="255">
        <v>0</v>
      </c>
      <c r="L1204" s="254">
        <v>0</v>
      </c>
    </row>
    <row r="1205" spans="1:12" ht="12.75">
      <c r="A1205" s="252" t="s">
        <v>15</v>
      </c>
      <c r="B1205" s="253">
        <v>26</v>
      </c>
      <c r="C1205" s="253">
        <v>4</v>
      </c>
      <c r="D1205" s="253">
        <v>0</v>
      </c>
      <c r="E1205" s="253">
        <v>26</v>
      </c>
      <c r="F1205" s="253">
        <v>0</v>
      </c>
      <c r="G1205" s="253">
        <v>30</v>
      </c>
      <c r="H1205" s="254">
        <v>0</v>
      </c>
      <c r="I1205" s="254">
        <v>500.9</v>
      </c>
      <c r="J1205" s="254">
        <v>0</v>
      </c>
      <c r="K1205" s="255">
        <v>6.3424947145877377</v>
      </c>
      <c r="L1205" s="254">
        <v>0</v>
      </c>
    </row>
    <row r="1206" spans="1:12" ht="12.75">
      <c r="A1206" s="252" t="s">
        <v>16</v>
      </c>
      <c r="B1206" s="253">
        <v>112</v>
      </c>
      <c r="C1206" s="253">
        <v>21</v>
      </c>
      <c r="D1206" s="253">
        <v>0</v>
      </c>
      <c r="E1206" s="253">
        <v>112</v>
      </c>
      <c r="F1206" s="253">
        <v>0</v>
      </c>
      <c r="G1206" s="253">
        <v>133</v>
      </c>
      <c r="H1206" s="254">
        <v>38435.24</v>
      </c>
      <c r="I1206" s="254">
        <v>44066.58</v>
      </c>
      <c r="J1206" s="254">
        <v>288.98676691729327</v>
      </c>
      <c r="K1206" s="255">
        <v>28.118393234672304</v>
      </c>
      <c r="L1206" s="254">
        <v>81.258435517970398</v>
      </c>
    </row>
    <row r="1207" spans="1:12" ht="12.75">
      <c r="A1207" s="252" t="s">
        <v>17</v>
      </c>
      <c r="B1207" s="253">
        <v>29</v>
      </c>
      <c r="C1207" s="253">
        <v>11</v>
      </c>
      <c r="D1207" s="253">
        <v>12</v>
      </c>
      <c r="E1207" s="253">
        <v>17</v>
      </c>
      <c r="F1207" s="253">
        <v>0</v>
      </c>
      <c r="G1207" s="253">
        <v>28</v>
      </c>
      <c r="H1207" s="254">
        <v>0</v>
      </c>
      <c r="I1207" s="254">
        <v>0</v>
      </c>
      <c r="J1207" s="254">
        <v>0</v>
      </c>
      <c r="K1207" s="255">
        <v>5.9196617336152224</v>
      </c>
      <c r="L1207" s="254">
        <v>0</v>
      </c>
    </row>
    <row r="1208" spans="1:12" ht="12.75">
      <c r="A1208" s="252" t="s">
        <v>18</v>
      </c>
      <c r="B1208" s="253">
        <v>1</v>
      </c>
      <c r="C1208" s="253">
        <v>2</v>
      </c>
      <c r="D1208" s="253">
        <v>0</v>
      </c>
      <c r="E1208" s="253">
        <v>1</v>
      </c>
      <c r="F1208" s="253">
        <v>0</v>
      </c>
      <c r="G1208" s="253">
        <v>3</v>
      </c>
      <c r="H1208" s="254">
        <v>0</v>
      </c>
      <c r="I1208" s="254">
        <v>856.15</v>
      </c>
      <c r="J1208" s="254">
        <v>0</v>
      </c>
      <c r="K1208" s="255">
        <v>0.63424947145877375</v>
      </c>
      <c r="L1208" s="254">
        <v>0</v>
      </c>
    </row>
    <row r="1209" spans="1:12" ht="12.75">
      <c r="A1209" s="252" t="s">
        <v>19</v>
      </c>
      <c r="B1209" s="253">
        <v>219</v>
      </c>
      <c r="C1209" s="253">
        <v>56</v>
      </c>
      <c r="D1209" s="253">
        <v>12</v>
      </c>
      <c r="E1209" s="253">
        <v>207</v>
      </c>
      <c r="F1209" s="253">
        <v>0</v>
      </c>
      <c r="G1209" s="253">
        <v>263</v>
      </c>
      <c r="H1209" s="254">
        <v>61057.13</v>
      </c>
      <c r="I1209" s="254">
        <v>75110.899999999994</v>
      </c>
      <c r="J1209" s="254">
        <v>232.15638783269961</v>
      </c>
      <c r="K1209" s="255">
        <v>55.602536997885835</v>
      </c>
      <c r="L1209" s="254">
        <v>129.08484143763215</v>
      </c>
    </row>
    <row r="1210" spans="1:12" ht="12.75">
      <c r="A1210" s="252" t="s">
        <v>176</v>
      </c>
      <c r="B1210" s="252" t="s">
        <v>2</v>
      </c>
      <c r="C1210" s="252" t="s">
        <v>3</v>
      </c>
      <c r="D1210" s="252" t="s">
        <v>4</v>
      </c>
      <c r="E1210" s="252" t="s">
        <v>5</v>
      </c>
      <c r="F1210" s="252" t="s">
        <v>6</v>
      </c>
      <c r="G1210" s="252" t="s">
        <v>7</v>
      </c>
      <c r="H1210" s="252" t="s">
        <v>8</v>
      </c>
      <c r="I1210" s="252" t="s">
        <v>9</v>
      </c>
      <c r="J1210" s="252" t="s">
        <v>10</v>
      </c>
      <c r="K1210" s="252" t="s">
        <v>11</v>
      </c>
      <c r="L1210" s="252" t="s">
        <v>12</v>
      </c>
    </row>
    <row r="1211" spans="1:12" ht="12.75">
      <c r="A1211" s="252" t="s">
        <v>13</v>
      </c>
      <c r="B1211" s="253">
        <v>52</v>
      </c>
      <c r="C1211" s="253">
        <v>16</v>
      </c>
      <c r="D1211" s="253">
        <v>0</v>
      </c>
      <c r="E1211" s="253">
        <v>52</v>
      </c>
      <c r="F1211" s="253">
        <v>0</v>
      </c>
      <c r="G1211" s="253">
        <v>68</v>
      </c>
      <c r="H1211" s="254">
        <v>21730.53</v>
      </c>
      <c r="I1211" s="254">
        <v>26265.98</v>
      </c>
      <c r="J1211" s="254">
        <v>319.56661764705882</v>
      </c>
      <c r="K1211" s="255">
        <v>14.376321353065538</v>
      </c>
      <c r="L1211" s="254">
        <v>45.941923890063414</v>
      </c>
    </row>
    <row r="1212" spans="1:12" ht="12.75">
      <c r="A1212" s="252" t="s">
        <v>15</v>
      </c>
      <c r="B1212" s="253">
        <v>28</v>
      </c>
      <c r="C1212" s="253">
        <v>4</v>
      </c>
      <c r="D1212" s="253">
        <v>0</v>
      </c>
      <c r="E1212" s="253">
        <v>28</v>
      </c>
      <c r="F1212" s="253">
        <v>0</v>
      </c>
      <c r="G1212" s="253">
        <v>32</v>
      </c>
      <c r="H1212" s="254">
        <v>0</v>
      </c>
      <c r="I1212" s="254">
        <v>690.12</v>
      </c>
      <c r="J1212" s="254">
        <v>0</v>
      </c>
      <c r="K1212" s="255">
        <v>6.7653276955602539</v>
      </c>
      <c r="L1212" s="254">
        <v>0</v>
      </c>
    </row>
    <row r="1213" spans="1:12" ht="12.75">
      <c r="A1213" s="252" t="s">
        <v>16</v>
      </c>
      <c r="B1213" s="253">
        <v>97</v>
      </c>
      <c r="C1213" s="253">
        <v>24</v>
      </c>
      <c r="D1213" s="253">
        <v>0</v>
      </c>
      <c r="E1213" s="253">
        <v>97</v>
      </c>
      <c r="F1213" s="253">
        <v>0</v>
      </c>
      <c r="G1213" s="253">
        <v>121</v>
      </c>
      <c r="H1213" s="254">
        <v>34823.440000000002</v>
      </c>
      <c r="I1213" s="254">
        <v>41850.589999999997</v>
      </c>
      <c r="J1213" s="254">
        <v>287.79702479338846</v>
      </c>
      <c r="K1213" s="255">
        <v>25.581395348837209</v>
      </c>
      <c r="L1213" s="254">
        <v>73.622494714587745</v>
      </c>
    </row>
    <row r="1214" spans="1:12" ht="12.75">
      <c r="A1214" s="252" t="s">
        <v>17</v>
      </c>
      <c r="B1214" s="253">
        <v>27</v>
      </c>
      <c r="C1214" s="253">
        <v>14</v>
      </c>
      <c r="D1214" s="253">
        <v>10</v>
      </c>
      <c r="E1214" s="253">
        <v>17</v>
      </c>
      <c r="F1214" s="253">
        <v>0</v>
      </c>
      <c r="G1214" s="253">
        <v>31</v>
      </c>
      <c r="H1214" s="254">
        <v>0</v>
      </c>
      <c r="I1214" s="254">
        <v>0</v>
      </c>
      <c r="J1214" s="254">
        <v>0</v>
      </c>
      <c r="K1214" s="255">
        <v>6.5539112050739963</v>
      </c>
      <c r="L1214" s="254">
        <v>0</v>
      </c>
    </row>
    <row r="1215" spans="1:12" ht="12.75">
      <c r="A1215" s="252" t="s">
        <v>18</v>
      </c>
      <c r="B1215" s="253">
        <v>1</v>
      </c>
      <c r="C1215" s="253">
        <v>0</v>
      </c>
      <c r="D1215" s="253">
        <v>0</v>
      </c>
      <c r="E1215" s="253">
        <v>1</v>
      </c>
      <c r="F1215" s="253">
        <v>0</v>
      </c>
      <c r="G1215" s="253">
        <v>1</v>
      </c>
      <c r="H1215" s="254">
        <v>0</v>
      </c>
      <c r="I1215" s="254">
        <v>-856.15</v>
      </c>
      <c r="J1215" s="254">
        <v>0</v>
      </c>
      <c r="K1215" s="255">
        <v>0.21141649048625794</v>
      </c>
      <c r="L1215" s="254">
        <v>0</v>
      </c>
    </row>
    <row r="1216" spans="1:12" ht="12.75">
      <c r="A1216" s="252" t="s">
        <v>19</v>
      </c>
      <c r="B1216" s="253">
        <v>205</v>
      </c>
      <c r="C1216" s="253">
        <v>58</v>
      </c>
      <c r="D1216" s="253">
        <v>10</v>
      </c>
      <c r="E1216" s="253">
        <v>195</v>
      </c>
      <c r="F1216" s="253">
        <v>0</v>
      </c>
      <c r="G1216" s="253">
        <v>253</v>
      </c>
      <c r="H1216" s="254">
        <v>56553.97</v>
      </c>
      <c r="I1216" s="254">
        <v>67950.539999999994</v>
      </c>
      <c r="J1216" s="254">
        <v>223.53347826086957</v>
      </c>
      <c r="K1216" s="255">
        <v>53.488372093023251</v>
      </c>
      <c r="L1216" s="254">
        <v>119.56441860465117</v>
      </c>
    </row>
    <row r="1217" spans="1:12" ht="12.75">
      <c r="A1217" s="252" t="s">
        <v>177</v>
      </c>
      <c r="B1217" s="252" t="s">
        <v>2</v>
      </c>
      <c r="C1217" s="252" t="s">
        <v>3</v>
      </c>
      <c r="D1217" s="252" t="s">
        <v>4</v>
      </c>
      <c r="E1217" s="252" t="s">
        <v>5</v>
      </c>
      <c r="F1217" s="252" t="s">
        <v>6</v>
      </c>
      <c r="G1217" s="252" t="s">
        <v>7</v>
      </c>
      <c r="H1217" s="252" t="s">
        <v>8</v>
      </c>
      <c r="I1217" s="252" t="s">
        <v>9</v>
      </c>
      <c r="J1217" s="252" t="s">
        <v>10</v>
      </c>
      <c r="K1217" s="252" t="s">
        <v>11</v>
      </c>
      <c r="L1217" s="252" t="s">
        <v>12</v>
      </c>
    </row>
    <row r="1218" spans="1:12" ht="12.75">
      <c r="A1218" s="252" t="s">
        <v>13</v>
      </c>
      <c r="B1218" s="253">
        <v>38</v>
      </c>
      <c r="C1218" s="253">
        <v>49</v>
      </c>
      <c r="D1218" s="253">
        <v>0</v>
      </c>
      <c r="E1218" s="253">
        <v>38</v>
      </c>
      <c r="F1218" s="253">
        <v>0</v>
      </c>
      <c r="G1218" s="253">
        <v>87</v>
      </c>
      <c r="H1218" s="254">
        <v>33073.33</v>
      </c>
      <c r="I1218" s="254">
        <v>43963.69</v>
      </c>
      <c r="J1218" s="254">
        <v>380.15321839080462</v>
      </c>
      <c r="K1218" s="255">
        <v>18.393234672304441</v>
      </c>
      <c r="L1218" s="254">
        <v>69.922473572938699</v>
      </c>
    </row>
    <row r="1219" spans="1:12" ht="12.75">
      <c r="A1219" s="252" t="s">
        <v>15</v>
      </c>
      <c r="B1219" s="253">
        <v>18</v>
      </c>
      <c r="C1219" s="253">
        <v>15</v>
      </c>
      <c r="D1219" s="253">
        <v>0</v>
      </c>
      <c r="E1219" s="253">
        <v>18</v>
      </c>
      <c r="F1219" s="253">
        <v>0</v>
      </c>
      <c r="G1219" s="253">
        <v>33</v>
      </c>
      <c r="H1219" s="254">
        <v>0</v>
      </c>
      <c r="I1219" s="254">
        <v>1525.03</v>
      </c>
      <c r="J1219" s="254">
        <v>0</v>
      </c>
      <c r="K1219" s="255">
        <v>6.9767441860465116</v>
      </c>
      <c r="L1219" s="254">
        <v>0</v>
      </c>
    </row>
    <row r="1220" spans="1:12" ht="12.75">
      <c r="A1220" s="252" t="s">
        <v>16</v>
      </c>
      <c r="B1220" s="253">
        <v>84</v>
      </c>
      <c r="C1220" s="253">
        <v>84</v>
      </c>
      <c r="D1220" s="253">
        <v>0</v>
      </c>
      <c r="E1220" s="253">
        <v>84</v>
      </c>
      <c r="F1220" s="253">
        <v>0</v>
      </c>
      <c r="G1220" s="253">
        <v>168</v>
      </c>
      <c r="H1220" s="254">
        <v>49258.36</v>
      </c>
      <c r="I1220" s="254">
        <v>60612.49</v>
      </c>
      <c r="J1220" s="254">
        <v>293.20452380952383</v>
      </c>
      <c r="K1220" s="255">
        <v>35.517970401691329</v>
      </c>
      <c r="L1220" s="254">
        <v>104.14029598308669</v>
      </c>
    </row>
    <row r="1221" spans="1:12" ht="12.75">
      <c r="A1221" s="252" t="s">
        <v>17</v>
      </c>
      <c r="B1221" s="253">
        <v>30</v>
      </c>
      <c r="C1221" s="253">
        <v>4</v>
      </c>
      <c r="D1221" s="253">
        <v>12</v>
      </c>
      <c r="E1221" s="253">
        <v>18</v>
      </c>
      <c r="F1221" s="253">
        <v>0</v>
      </c>
      <c r="G1221" s="253">
        <v>22</v>
      </c>
      <c r="H1221" s="254">
        <v>0</v>
      </c>
      <c r="I1221" s="254">
        <v>0</v>
      </c>
      <c r="J1221" s="254">
        <v>0</v>
      </c>
      <c r="K1221" s="255">
        <v>4.6511627906976747</v>
      </c>
      <c r="L1221" s="254">
        <v>0</v>
      </c>
    </row>
    <row r="1222" spans="1:12" ht="12.75">
      <c r="A1222" s="252" t="s">
        <v>18</v>
      </c>
      <c r="B1222" s="253">
        <v>0</v>
      </c>
      <c r="C1222" s="253">
        <v>4</v>
      </c>
      <c r="D1222" s="253">
        <v>0</v>
      </c>
      <c r="E1222" s="253">
        <v>0</v>
      </c>
      <c r="F1222" s="253">
        <v>0</v>
      </c>
      <c r="G1222" s="253">
        <v>4</v>
      </c>
      <c r="H1222" s="254">
        <v>0</v>
      </c>
      <c r="I1222" s="254">
        <v>0</v>
      </c>
      <c r="J1222" s="254">
        <v>0</v>
      </c>
      <c r="K1222" s="255">
        <v>0.84566596194503174</v>
      </c>
      <c r="L1222" s="254">
        <v>0</v>
      </c>
    </row>
    <row r="1223" spans="1:12" ht="12.75">
      <c r="A1223" s="252" t="s">
        <v>19</v>
      </c>
      <c r="B1223" s="253">
        <v>170</v>
      </c>
      <c r="C1223" s="253">
        <v>156</v>
      </c>
      <c r="D1223" s="253">
        <v>12</v>
      </c>
      <c r="E1223" s="253">
        <v>158</v>
      </c>
      <c r="F1223" s="253">
        <v>0</v>
      </c>
      <c r="G1223" s="253">
        <v>314</v>
      </c>
      <c r="H1223" s="254">
        <v>82331.69</v>
      </c>
      <c r="I1223" s="254">
        <v>106101.21</v>
      </c>
      <c r="J1223" s="254">
        <v>262.20283439490447</v>
      </c>
      <c r="K1223" s="255">
        <v>66.38477801268499</v>
      </c>
      <c r="L1223" s="254">
        <v>174.06276955602539</v>
      </c>
    </row>
    <row r="1224" spans="1:12" ht="12.75">
      <c r="A1224" s="252" t="s">
        <v>178</v>
      </c>
      <c r="B1224" s="252" t="s">
        <v>2</v>
      </c>
      <c r="C1224" s="252" t="s">
        <v>3</v>
      </c>
      <c r="D1224" s="252" t="s">
        <v>4</v>
      </c>
      <c r="E1224" s="252" t="s">
        <v>5</v>
      </c>
      <c r="F1224" s="252" t="s">
        <v>6</v>
      </c>
      <c r="G1224" s="252" t="s">
        <v>7</v>
      </c>
      <c r="H1224" s="252" t="s">
        <v>8</v>
      </c>
      <c r="I1224" s="252" t="s">
        <v>9</v>
      </c>
      <c r="J1224" s="252" t="s">
        <v>10</v>
      </c>
      <c r="K1224" s="252" t="s">
        <v>11</v>
      </c>
      <c r="L1224" s="252" t="s">
        <v>12</v>
      </c>
    </row>
    <row r="1225" spans="1:12" ht="12.75">
      <c r="A1225" s="252" t="s">
        <v>13</v>
      </c>
      <c r="B1225" s="253">
        <v>60</v>
      </c>
      <c r="C1225" s="253">
        <v>104</v>
      </c>
      <c r="D1225" s="253">
        <v>0</v>
      </c>
      <c r="E1225" s="253">
        <v>60</v>
      </c>
      <c r="F1225" s="253">
        <v>0</v>
      </c>
      <c r="G1225" s="253">
        <v>164</v>
      </c>
      <c r="H1225" s="254">
        <v>70101.820000000007</v>
      </c>
      <c r="I1225" s="254">
        <v>76701.17</v>
      </c>
      <c r="J1225" s="254">
        <v>427.4501219512195</v>
      </c>
      <c r="K1225" s="255">
        <v>34.672304439746298</v>
      </c>
      <c r="L1225" s="254">
        <v>148.20680761099365</v>
      </c>
    </row>
    <row r="1226" spans="1:12" ht="12.75">
      <c r="A1226" s="252" t="s">
        <v>14</v>
      </c>
      <c r="B1226" s="253">
        <v>0</v>
      </c>
      <c r="C1226" s="253">
        <v>2</v>
      </c>
      <c r="D1226" s="253">
        <v>0</v>
      </c>
      <c r="E1226" s="253">
        <v>0</v>
      </c>
      <c r="F1226" s="253">
        <v>0</v>
      </c>
      <c r="G1226" s="253">
        <v>2</v>
      </c>
      <c r="H1226" s="254">
        <v>635</v>
      </c>
      <c r="I1226" s="254">
        <v>-923.15</v>
      </c>
      <c r="J1226" s="254">
        <v>317.5</v>
      </c>
      <c r="K1226" s="255">
        <v>0.42283298097251587</v>
      </c>
      <c r="L1226" s="254">
        <v>1.3424947145877379</v>
      </c>
    </row>
    <row r="1227" spans="1:12" ht="12.75">
      <c r="A1227" s="252" t="s">
        <v>15</v>
      </c>
      <c r="B1227" s="253">
        <v>25</v>
      </c>
      <c r="C1227" s="253">
        <v>8</v>
      </c>
      <c r="D1227" s="253">
        <v>0</v>
      </c>
      <c r="E1227" s="253">
        <v>25</v>
      </c>
      <c r="F1227" s="253">
        <v>0</v>
      </c>
      <c r="G1227" s="253">
        <v>33</v>
      </c>
      <c r="H1227" s="254">
        <v>0</v>
      </c>
      <c r="I1227" s="254">
        <v>1497.48</v>
      </c>
      <c r="J1227" s="254">
        <v>0</v>
      </c>
      <c r="K1227" s="255">
        <v>6.9767441860465116</v>
      </c>
      <c r="L1227" s="254">
        <v>0</v>
      </c>
    </row>
    <row r="1228" spans="1:12" ht="12.75">
      <c r="A1228" s="252" t="s">
        <v>16</v>
      </c>
      <c r="B1228" s="253">
        <v>120</v>
      </c>
      <c r="C1228" s="253">
        <v>97</v>
      </c>
      <c r="D1228" s="253">
        <v>0</v>
      </c>
      <c r="E1228" s="253">
        <v>120</v>
      </c>
      <c r="F1228" s="253">
        <v>0</v>
      </c>
      <c r="G1228" s="253">
        <v>217</v>
      </c>
      <c r="H1228" s="254">
        <v>77480.59</v>
      </c>
      <c r="I1228" s="254">
        <v>78285.34</v>
      </c>
      <c r="J1228" s="254">
        <v>357.05341013824886</v>
      </c>
      <c r="K1228" s="255">
        <v>45.877378435517969</v>
      </c>
      <c r="L1228" s="254">
        <v>163.8067441860465</v>
      </c>
    </row>
    <row r="1229" spans="1:12" ht="12.75">
      <c r="A1229" s="252" t="s">
        <v>17</v>
      </c>
      <c r="B1229" s="253">
        <v>22</v>
      </c>
      <c r="C1229" s="253">
        <v>0</v>
      </c>
      <c r="D1229" s="253">
        <v>11</v>
      </c>
      <c r="E1229" s="253">
        <v>11</v>
      </c>
      <c r="F1229" s="253">
        <v>0</v>
      </c>
      <c r="G1229" s="253">
        <v>11</v>
      </c>
      <c r="H1229" s="254">
        <v>0</v>
      </c>
      <c r="I1229" s="254">
        <v>0</v>
      </c>
      <c r="J1229" s="254">
        <v>0</v>
      </c>
      <c r="K1229" s="255">
        <v>2.3255813953488373</v>
      </c>
      <c r="L1229" s="254">
        <v>0</v>
      </c>
    </row>
    <row r="1230" spans="1:12" ht="12.75">
      <c r="A1230" s="252" t="s">
        <v>18</v>
      </c>
      <c r="B1230" s="253">
        <v>5</v>
      </c>
      <c r="C1230" s="253">
        <v>4</v>
      </c>
      <c r="D1230" s="253">
        <v>0</v>
      </c>
      <c r="E1230" s="253">
        <v>5</v>
      </c>
      <c r="F1230" s="253">
        <v>0</v>
      </c>
      <c r="G1230" s="253">
        <v>9</v>
      </c>
      <c r="H1230" s="254">
        <v>0</v>
      </c>
      <c r="I1230" s="254">
        <v>18</v>
      </c>
      <c r="J1230" s="254">
        <v>0</v>
      </c>
      <c r="K1230" s="255">
        <v>1.9027484143763211</v>
      </c>
      <c r="L1230" s="254">
        <v>0</v>
      </c>
    </row>
    <row r="1231" spans="1:12" ht="12.75">
      <c r="A1231" s="252" t="s">
        <v>19</v>
      </c>
      <c r="B1231" s="253">
        <v>232</v>
      </c>
      <c r="C1231" s="253">
        <v>215</v>
      </c>
      <c r="D1231" s="253">
        <v>11</v>
      </c>
      <c r="E1231" s="253">
        <v>221</v>
      </c>
      <c r="F1231" s="253">
        <v>0</v>
      </c>
      <c r="G1231" s="253">
        <v>436</v>
      </c>
      <c r="H1231" s="254">
        <v>148217.41</v>
      </c>
      <c r="I1231" s="254">
        <v>155578.84</v>
      </c>
      <c r="J1231" s="254">
        <v>339.94818807339448</v>
      </c>
      <c r="K1231" s="255">
        <v>92.177589852008452</v>
      </c>
      <c r="L1231" s="254">
        <v>313.35604651162788</v>
      </c>
    </row>
    <row r="1232" spans="1:12" ht="12.75">
      <c r="A1232" s="252" t="s">
        <v>179</v>
      </c>
      <c r="B1232" s="252" t="s">
        <v>2</v>
      </c>
      <c r="C1232" s="252" t="s">
        <v>3</v>
      </c>
      <c r="D1232" s="252" t="s">
        <v>4</v>
      </c>
      <c r="E1232" s="252" t="s">
        <v>5</v>
      </c>
      <c r="F1232" s="252" t="s">
        <v>6</v>
      </c>
      <c r="G1232" s="252" t="s">
        <v>7</v>
      </c>
      <c r="H1232" s="252" t="s">
        <v>8</v>
      </c>
      <c r="I1232" s="252" t="s">
        <v>9</v>
      </c>
      <c r="J1232" s="252" t="s">
        <v>10</v>
      </c>
      <c r="K1232" s="252" t="s">
        <v>11</v>
      </c>
      <c r="L1232" s="252" t="s">
        <v>12</v>
      </c>
    </row>
    <row r="1233" spans="1:12" ht="12.75">
      <c r="A1233" s="252" t="s">
        <v>13</v>
      </c>
      <c r="B1233" s="253">
        <v>146</v>
      </c>
      <c r="C1233" s="253">
        <v>23</v>
      </c>
      <c r="D1233" s="253">
        <v>0</v>
      </c>
      <c r="E1233" s="253">
        <v>146</v>
      </c>
      <c r="F1233" s="253">
        <v>0</v>
      </c>
      <c r="G1233" s="253">
        <v>169</v>
      </c>
      <c r="H1233" s="254">
        <v>73776.649999999994</v>
      </c>
      <c r="I1233" s="254">
        <v>89877.36</v>
      </c>
      <c r="J1233" s="254">
        <v>436.54822485207097</v>
      </c>
      <c r="K1233" s="255">
        <v>35.729386892177587</v>
      </c>
      <c r="L1233" s="254">
        <v>155.9760042283298</v>
      </c>
    </row>
    <row r="1234" spans="1:12" ht="12.75">
      <c r="A1234" s="252" t="s">
        <v>14</v>
      </c>
      <c r="B1234" s="253">
        <v>2</v>
      </c>
      <c r="C1234" s="253">
        <v>1</v>
      </c>
      <c r="D1234" s="253">
        <v>0</v>
      </c>
      <c r="E1234" s="253">
        <v>2</v>
      </c>
      <c r="F1234" s="253">
        <v>0</v>
      </c>
      <c r="G1234" s="253">
        <v>3</v>
      </c>
      <c r="H1234" s="254">
        <v>952</v>
      </c>
      <c r="I1234" s="254">
        <v>1335.3</v>
      </c>
      <c r="J1234" s="254">
        <v>317.33333333333331</v>
      </c>
      <c r="K1234" s="255">
        <v>0.63424947145877375</v>
      </c>
      <c r="L1234" s="254">
        <v>2.0126849894291756</v>
      </c>
    </row>
    <row r="1235" spans="1:12" ht="12.75">
      <c r="A1235" s="252" t="s">
        <v>15</v>
      </c>
      <c r="B1235" s="253">
        <v>32</v>
      </c>
      <c r="C1235" s="253">
        <v>4</v>
      </c>
      <c r="D1235" s="253">
        <v>0</v>
      </c>
      <c r="E1235" s="253">
        <v>32</v>
      </c>
      <c r="F1235" s="253">
        <v>0</v>
      </c>
      <c r="G1235" s="253">
        <v>36</v>
      </c>
      <c r="H1235" s="254">
        <v>0</v>
      </c>
      <c r="I1235" s="254">
        <v>1085.3699999999999</v>
      </c>
      <c r="J1235" s="254">
        <v>0</v>
      </c>
      <c r="K1235" s="255">
        <v>7.6109936575052846</v>
      </c>
      <c r="L1235" s="254">
        <v>0</v>
      </c>
    </row>
    <row r="1236" spans="1:12" ht="12.75">
      <c r="A1236" s="252" t="s">
        <v>16</v>
      </c>
      <c r="B1236" s="253">
        <v>202</v>
      </c>
      <c r="C1236" s="253">
        <v>18</v>
      </c>
      <c r="D1236" s="253">
        <v>0</v>
      </c>
      <c r="E1236" s="253">
        <v>202</v>
      </c>
      <c r="F1236" s="253">
        <v>0</v>
      </c>
      <c r="G1236" s="253">
        <v>220</v>
      </c>
      <c r="H1236" s="254">
        <v>79020.38</v>
      </c>
      <c r="I1236" s="254">
        <v>96293.56</v>
      </c>
      <c r="J1236" s="254">
        <v>359.18354545454548</v>
      </c>
      <c r="K1236" s="255">
        <v>46.511627906976734</v>
      </c>
      <c r="L1236" s="254">
        <v>167.06211416490481</v>
      </c>
    </row>
    <row r="1237" spans="1:12" ht="12.75">
      <c r="A1237" s="252" t="s">
        <v>17</v>
      </c>
      <c r="B1237" s="253">
        <v>11</v>
      </c>
      <c r="C1237" s="253">
        <v>0</v>
      </c>
      <c r="D1237" s="253">
        <v>1</v>
      </c>
      <c r="E1237" s="253">
        <v>10</v>
      </c>
      <c r="F1237" s="253">
        <v>0</v>
      </c>
      <c r="G1237" s="253">
        <v>10</v>
      </c>
      <c r="H1237" s="254">
        <v>0</v>
      </c>
      <c r="I1237" s="254">
        <v>0</v>
      </c>
      <c r="J1237" s="254">
        <v>0</v>
      </c>
      <c r="K1237" s="255">
        <v>2.1141649048625792</v>
      </c>
      <c r="L1237" s="254">
        <v>0</v>
      </c>
    </row>
    <row r="1238" spans="1:12" ht="12.75">
      <c r="A1238" s="252" t="s">
        <v>18</v>
      </c>
      <c r="B1238" s="253">
        <v>6</v>
      </c>
      <c r="C1238" s="253">
        <v>2</v>
      </c>
      <c r="D1238" s="253">
        <v>0</v>
      </c>
      <c r="E1238" s="253">
        <v>6</v>
      </c>
      <c r="F1238" s="253">
        <v>0</v>
      </c>
      <c r="G1238" s="253">
        <v>8</v>
      </c>
      <c r="H1238" s="254">
        <v>0</v>
      </c>
      <c r="I1238" s="254">
        <v>151.5</v>
      </c>
      <c r="J1238" s="254">
        <v>0</v>
      </c>
      <c r="K1238" s="255">
        <v>1.6913319238900635</v>
      </c>
      <c r="L1238" s="254">
        <v>0</v>
      </c>
    </row>
    <row r="1239" spans="1:12" ht="12.75">
      <c r="A1239" s="252" t="s">
        <v>19</v>
      </c>
      <c r="B1239" s="253">
        <v>399</v>
      </c>
      <c r="C1239" s="253">
        <v>48</v>
      </c>
      <c r="D1239" s="253">
        <v>1</v>
      </c>
      <c r="E1239" s="253">
        <v>398</v>
      </c>
      <c r="F1239" s="253">
        <v>0</v>
      </c>
      <c r="G1239" s="253">
        <v>446</v>
      </c>
      <c r="H1239" s="254">
        <v>153749.03</v>
      </c>
      <c r="I1239" s="254">
        <v>188743.09</v>
      </c>
      <c r="J1239" s="254">
        <v>344.72876681614349</v>
      </c>
      <c r="K1239" s="255">
        <v>94.291754756871029</v>
      </c>
      <c r="L1239" s="254">
        <v>325.05080338266379</v>
      </c>
    </row>
    <row r="1240" spans="1:12" ht="12.75">
      <c r="A1240" s="252" t="s">
        <v>180</v>
      </c>
      <c r="B1240" s="252" t="s">
        <v>2</v>
      </c>
      <c r="C1240" s="252" t="s">
        <v>3</v>
      </c>
      <c r="D1240" s="252" t="s">
        <v>4</v>
      </c>
      <c r="E1240" s="252" t="s">
        <v>5</v>
      </c>
      <c r="F1240" s="252" t="s">
        <v>6</v>
      </c>
      <c r="G1240" s="252" t="s">
        <v>7</v>
      </c>
      <c r="H1240" s="252" t="s">
        <v>8</v>
      </c>
      <c r="I1240" s="252" t="s">
        <v>9</v>
      </c>
      <c r="J1240" s="252" t="s">
        <v>10</v>
      </c>
      <c r="K1240" s="252" t="s">
        <v>11</v>
      </c>
      <c r="L1240" s="252" t="s">
        <v>12</v>
      </c>
    </row>
    <row r="1241" spans="1:12" ht="12.75">
      <c r="A1241" s="252" t="s">
        <v>13</v>
      </c>
      <c r="B1241" s="253">
        <v>88</v>
      </c>
      <c r="C1241" s="253">
        <v>26</v>
      </c>
      <c r="D1241" s="253">
        <v>0</v>
      </c>
      <c r="E1241" s="253">
        <v>88</v>
      </c>
      <c r="F1241" s="253">
        <v>0</v>
      </c>
      <c r="G1241" s="253">
        <v>114</v>
      </c>
      <c r="H1241" s="254">
        <v>41639.22</v>
      </c>
      <c r="I1241" s="254">
        <v>53030.68</v>
      </c>
      <c r="J1241" s="254">
        <v>365.25631578947366</v>
      </c>
      <c r="K1241" s="255">
        <v>24.101479915433405</v>
      </c>
      <c r="L1241" s="254">
        <v>88.032177589851997</v>
      </c>
    </row>
    <row r="1242" spans="1:12" ht="12.75">
      <c r="A1242" s="252" t="s">
        <v>14</v>
      </c>
      <c r="B1242" s="253">
        <v>1</v>
      </c>
      <c r="C1242" s="253">
        <v>0</v>
      </c>
      <c r="D1242" s="253">
        <v>0</v>
      </c>
      <c r="E1242" s="253">
        <v>1</v>
      </c>
      <c r="F1242" s="253">
        <v>0</v>
      </c>
      <c r="G1242" s="253">
        <v>1</v>
      </c>
      <c r="H1242" s="254">
        <v>265</v>
      </c>
      <c r="I1242" s="254">
        <v>358.92</v>
      </c>
      <c r="J1242" s="254">
        <v>265</v>
      </c>
      <c r="K1242" s="255">
        <v>0.21141649048625794</v>
      </c>
      <c r="L1242" s="254">
        <v>0.56025369978858353</v>
      </c>
    </row>
    <row r="1243" spans="1:12" ht="12.75">
      <c r="A1243" s="252" t="s">
        <v>15</v>
      </c>
      <c r="B1243" s="253">
        <v>27</v>
      </c>
      <c r="C1243" s="253">
        <v>6</v>
      </c>
      <c r="D1243" s="253">
        <v>0</v>
      </c>
      <c r="E1243" s="253">
        <v>27</v>
      </c>
      <c r="F1243" s="253">
        <v>0</v>
      </c>
      <c r="G1243" s="253">
        <v>33</v>
      </c>
      <c r="H1243" s="254">
        <v>0</v>
      </c>
      <c r="I1243" s="254">
        <v>1078.3499999999999</v>
      </c>
      <c r="J1243" s="254">
        <v>0</v>
      </c>
      <c r="K1243" s="255">
        <v>6.9767441860465116</v>
      </c>
      <c r="L1243" s="254">
        <v>0</v>
      </c>
    </row>
    <row r="1244" spans="1:12" ht="12.75">
      <c r="A1244" s="252" t="s">
        <v>16</v>
      </c>
      <c r="B1244" s="253">
        <v>144</v>
      </c>
      <c r="C1244" s="253">
        <v>44</v>
      </c>
      <c r="D1244" s="253">
        <v>0</v>
      </c>
      <c r="E1244" s="253">
        <v>144</v>
      </c>
      <c r="F1244" s="253">
        <v>0</v>
      </c>
      <c r="G1244" s="253">
        <v>188</v>
      </c>
      <c r="H1244" s="254">
        <v>59123.6</v>
      </c>
      <c r="I1244" s="254">
        <v>71891.14</v>
      </c>
      <c r="J1244" s="254">
        <v>314.48723404255321</v>
      </c>
      <c r="K1244" s="255">
        <v>39.746300211416489</v>
      </c>
      <c r="L1244" s="254">
        <v>124.99704016913319</v>
      </c>
    </row>
    <row r="1245" spans="1:12" ht="12.75">
      <c r="A1245" s="252" t="s">
        <v>17</v>
      </c>
      <c r="B1245" s="253">
        <v>10</v>
      </c>
      <c r="C1245" s="253">
        <v>4</v>
      </c>
      <c r="D1245" s="253">
        <v>1</v>
      </c>
      <c r="E1245" s="253">
        <v>9</v>
      </c>
      <c r="F1245" s="253">
        <v>0</v>
      </c>
      <c r="G1245" s="253">
        <v>13</v>
      </c>
      <c r="H1245" s="254">
        <v>0</v>
      </c>
      <c r="I1245" s="254">
        <v>0</v>
      </c>
      <c r="J1245" s="254">
        <v>0</v>
      </c>
      <c r="K1245" s="255">
        <v>2.7484143763213531</v>
      </c>
      <c r="L1245" s="254">
        <v>0</v>
      </c>
    </row>
    <row r="1246" spans="1:12" ht="12.75">
      <c r="A1246" s="252" t="s">
        <v>18</v>
      </c>
      <c r="B1246" s="253">
        <v>6</v>
      </c>
      <c r="C1246" s="253">
        <v>0</v>
      </c>
      <c r="D1246" s="253">
        <v>0</v>
      </c>
      <c r="E1246" s="253">
        <v>6</v>
      </c>
      <c r="F1246" s="253">
        <v>0</v>
      </c>
      <c r="G1246" s="253">
        <v>6</v>
      </c>
      <c r="H1246" s="254">
        <v>0</v>
      </c>
      <c r="I1246" s="254">
        <v>-75</v>
      </c>
      <c r="J1246" s="254">
        <v>0</v>
      </c>
      <c r="K1246" s="255">
        <v>1.2684989429175475</v>
      </c>
      <c r="L1246" s="254">
        <v>0</v>
      </c>
    </row>
    <row r="1247" spans="1:12" ht="12.75">
      <c r="A1247" s="252" t="s">
        <v>19</v>
      </c>
      <c r="B1247" s="253">
        <v>276</v>
      </c>
      <c r="C1247" s="253">
        <v>80</v>
      </c>
      <c r="D1247" s="253">
        <v>1</v>
      </c>
      <c r="E1247" s="253">
        <v>275</v>
      </c>
      <c r="F1247" s="253">
        <v>0</v>
      </c>
      <c r="G1247" s="253">
        <v>355</v>
      </c>
      <c r="H1247" s="254">
        <v>101027.82</v>
      </c>
      <c r="I1247" s="254">
        <v>126284.09</v>
      </c>
      <c r="J1247" s="254">
        <v>284.58540845070422</v>
      </c>
      <c r="K1247" s="255">
        <v>75.052854122621568</v>
      </c>
      <c r="L1247" s="254">
        <v>213.5894714587738</v>
      </c>
    </row>
    <row r="1248" spans="1:12" ht="12.75">
      <c r="A1248" s="252" t="s">
        <v>181</v>
      </c>
      <c r="B1248" s="252" t="s">
        <v>2</v>
      </c>
      <c r="C1248" s="252" t="s">
        <v>3</v>
      </c>
      <c r="D1248" s="252" t="s">
        <v>4</v>
      </c>
      <c r="E1248" s="252" t="s">
        <v>5</v>
      </c>
      <c r="F1248" s="252" t="s">
        <v>6</v>
      </c>
      <c r="G1248" s="252" t="s">
        <v>7</v>
      </c>
      <c r="H1248" s="252" t="s">
        <v>8</v>
      </c>
      <c r="I1248" s="252" t="s">
        <v>9</v>
      </c>
      <c r="J1248" s="252" t="s">
        <v>10</v>
      </c>
      <c r="K1248" s="252" t="s">
        <v>11</v>
      </c>
      <c r="L1248" s="252" t="s">
        <v>12</v>
      </c>
    </row>
    <row r="1249" spans="1:12" ht="12.75">
      <c r="A1249" s="252" t="s">
        <v>13</v>
      </c>
      <c r="B1249" s="253">
        <v>36</v>
      </c>
      <c r="C1249" s="253">
        <v>38</v>
      </c>
      <c r="D1249" s="253">
        <v>0</v>
      </c>
      <c r="E1249" s="253">
        <v>36</v>
      </c>
      <c r="F1249" s="253">
        <v>0</v>
      </c>
      <c r="G1249" s="253">
        <v>74</v>
      </c>
      <c r="H1249" s="254">
        <v>23264.81</v>
      </c>
      <c r="I1249" s="254">
        <v>27560.06</v>
      </c>
      <c r="J1249" s="254">
        <v>314.38932432432432</v>
      </c>
      <c r="K1249" s="255">
        <v>15.644820295983088</v>
      </c>
      <c r="L1249" s="254">
        <v>49.185644820295991</v>
      </c>
    </row>
    <row r="1250" spans="1:12" ht="12.75">
      <c r="A1250" s="252" t="s">
        <v>14</v>
      </c>
      <c r="B1250" s="253">
        <v>1</v>
      </c>
      <c r="C1250" s="253">
        <v>0</v>
      </c>
      <c r="D1250" s="253">
        <v>0</v>
      </c>
      <c r="E1250" s="253">
        <v>1</v>
      </c>
      <c r="F1250" s="253">
        <v>0</v>
      </c>
      <c r="G1250" s="253">
        <v>1</v>
      </c>
      <c r="H1250" s="254">
        <v>265</v>
      </c>
      <c r="I1250" s="254">
        <v>358.92</v>
      </c>
      <c r="J1250" s="254">
        <v>265</v>
      </c>
      <c r="K1250" s="255">
        <v>0.21141649048625794</v>
      </c>
      <c r="L1250" s="254">
        <v>0.56025369978858353</v>
      </c>
    </row>
    <row r="1251" spans="1:12" ht="12.75">
      <c r="A1251" s="252" t="s">
        <v>15</v>
      </c>
      <c r="B1251" s="253">
        <v>23</v>
      </c>
      <c r="C1251" s="253">
        <v>15</v>
      </c>
      <c r="D1251" s="253">
        <v>0</v>
      </c>
      <c r="E1251" s="253">
        <v>23</v>
      </c>
      <c r="F1251" s="253">
        <v>0</v>
      </c>
      <c r="G1251" s="253">
        <v>38</v>
      </c>
      <c r="H1251" s="254">
        <v>0</v>
      </c>
      <c r="I1251" s="254">
        <v>1272.9100000000001</v>
      </c>
      <c r="J1251" s="254">
        <v>0</v>
      </c>
      <c r="K1251" s="255">
        <v>8.0338266384778017</v>
      </c>
      <c r="L1251" s="254">
        <v>0</v>
      </c>
    </row>
    <row r="1252" spans="1:12" ht="12.75">
      <c r="A1252" s="252" t="s">
        <v>16</v>
      </c>
      <c r="B1252" s="253">
        <v>85</v>
      </c>
      <c r="C1252" s="253">
        <v>43</v>
      </c>
      <c r="D1252" s="253">
        <v>0</v>
      </c>
      <c r="E1252" s="253">
        <v>85</v>
      </c>
      <c r="F1252" s="253">
        <v>0</v>
      </c>
      <c r="G1252" s="253">
        <v>128</v>
      </c>
      <c r="H1252" s="254">
        <v>41919.08</v>
      </c>
      <c r="I1252" s="254">
        <v>46770.54</v>
      </c>
      <c r="J1252" s="254">
        <v>327.49281250000001</v>
      </c>
      <c r="K1252" s="255">
        <v>27.061310782241016</v>
      </c>
      <c r="L1252" s="254">
        <v>88.623847780126852</v>
      </c>
    </row>
    <row r="1253" spans="1:12" ht="12.75">
      <c r="A1253" s="252" t="s">
        <v>17</v>
      </c>
      <c r="B1253" s="253">
        <v>13</v>
      </c>
      <c r="C1253" s="253">
        <v>20</v>
      </c>
      <c r="D1253" s="253">
        <v>2</v>
      </c>
      <c r="E1253" s="253">
        <v>11</v>
      </c>
      <c r="F1253" s="253">
        <v>0</v>
      </c>
      <c r="G1253" s="253">
        <v>31</v>
      </c>
      <c r="H1253" s="254">
        <v>0</v>
      </c>
      <c r="I1253" s="254">
        <v>0</v>
      </c>
      <c r="J1253" s="254">
        <v>0</v>
      </c>
      <c r="K1253" s="255">
        <v>6.5539112050739963</v>
      </c>
      <c r="L1253" s="254">
        <v>0</v>
      </c>
    </row>
    <row r="1254" spans="1:12" ht="12.75">
      <c r="A1254" s="252" t="s">
        <v>18</v>
      </c>
      <c r="B1254" s="253">
        <v>1</v>
      </c>
      <c r="C1254" s="253">
        <v>1</v>
      </c>
      <c r="D1254" s="253">
        <v>0</v>
      </c>
      <c r="E1254" s="253">
        <v>1</v>
      </c>
      <c r="F1254" s="253">
        <v>0</v>
      </c>
      <c r="G1254" s="253">
        <v>2</v>
      </c>
      <c r="H1254" s="254">
        <v>0</v>
      </c>
      <c r="I1254" s="254">
        <v>-52</v>
      </c>
      <c r="J1254" s="254">
        <v>0</v>
      </c>
      <c r="K1254" s="255">
        <v>0.42283298097251587</v>
      </c>
      <c r="L1254" s="254">
        <v>0</v>
      </c>
    </row>
    <row r="1255" spans="1:12" ht="12.75">
      <c r="A1255" s="252" t="s">
        <v>19</v>
      </c>
      <c r="B1255" s="253">
        <v>159</v>
      </c>
      <c r="C1255" s="253">
        <v>117</v>
      </c>
      <c r="D1255" s="253">
        <v>2</v>
      </c>
      <c r="E1255" s="253">
        <v>157</v>
      </c>
      <c r="F1255" s="253">
        <v>0</v>
      </c>
      <c r="G1255" s="253">
        <v>274</v>
      </c>
      <c r="H1255" s="254">
        <v>65448.89</v>
      </c>
      <c r="I1255" s="254">
        <v>75910.429999999993</v>
      </c>
      <c r="J1255" s="254">
        <v>238.86456204379564</v>
      </c>
      <c r="K1255" s="255">
        <v>57.928118393234662</v>
      </c>
      <c r="L1255" s="254">
        <v>138.3697463002114</v>
      </c>
    </row>
    <row r="1256" spans="1:12" ht="12.75">
      <c r="A1256" s="252" t="s">
        <v>182</v>
      </c>
      <c r="B1256" s="252" t="s">
        <v>2</v>
      </c>
      <c r="C1256" s="252" t="s">
        <v>3</v>
      </c>
      <c r="D1256" s="252" t="s">
        <v>4</v>
      </c>
      <c r="E1256" s="252" t="s">
        <v>5</v>
      </c>
      <c r="F1256" s="252" t="s">
        <v>6</v>
      </c>
      <c r="G1256" s="252" t="s">
        <v>7</v>
      </c>
      <c r="H1256" s="252" t="s">
        <v>8</v>
      </c>
      <c r="I1256" s="252" t="s">
        <v>9</v>
      </c>
      <c r="J1256" s="252" t="s">
        <v>10</v>
      </c>
      <c r="K1256" s="252" t="s">
        <v>11</v>
      </c>
      <c r="L1256" s="252" t="s">
        <v>12</v>
      </c>
    </row>
    <row r="1257" spans="1:12" ht="12.75">
      <c r="A1257" s="252" t="s">
        <v>13</v>
      </c>
      <c r="B1257" s="253">
        <v>58</v>
      </c>
      <c r="C1257" s="253">
        <v>10</v>
      </c>
      <c r="D1257" s="253">
        <v>0</v>
      </c>
      <c r="E1257" s="253">
        <v>58</v>
      </c>
      <c r="F1257" s="253">
        <v>0</v>
      </c>
      <c r="G1257" s="253">
        <v>68</v>
      </c>
      <c r="H1257" s="254">
        <v>21977.62</v>
      </c>
      <c r="I1257" s="254">
        <v>27562.47</v>
      </c>
      <c r="J1257" s="254">
        <v>323.20029411764705</v>
      </c>
      <c r="K1257" s="255">
        <v>14.376321353065538</v>
      </c>
      <c r="L1257" s="254">
        <v>46.464312896405914</v>
      </c>
    </row>
    <row r="1258" spans="1:12" ht="12.75">
      <c r="A1258" s="252" t="s">
        <v>14</v>
      </c>
      <c r="B1258" s="253">
        <v>1</v>
      </c>
      <c r="C1258" s="253">
        <v>0</v>
      </c>
      <c r="D1258" s="253">
        <v>0</v>
      </c>
      <c r="E1258" s="253">
        <v>1</v>
      </c>
      <c r="F1258" s="253">
        <v>0</v>
      </c>
      <c r="G1258" s="253">
        <v>1</v>
      </c>
      <c r="H1258" s="254">
        <v>265</v>
      </c>
      <c r="I1258" s="254">
        <v>358.92</v>
      </c>
      <c r="J1258" s="254">
        <v>265</v>
      </c>
      <c r="K1258" s="255">
        <v>0.21141649048625794</v>
      </c>
      <c r="L1258" s="254">
        <v>0.56025369978858353</v>
      </c>
    </row>
    <row r="1259" spans="1:12" ht="12.75">
      <c r="A1259" s="252" t="s">
        <v>15</v>
      </c>
      <c r="B1259" s="253">
        <v>33</v>
      </c>
      <c r="C1259" s="253">
        <v>3</v>
      </c>
      <c r="D1259" s="253">
        <v>0</v>
      </c>
      <c r="E1259" s="253">
        <v>33</v>
      </c>
      <c r="F1259" s="253">
        <v>0</v>
      </c>
      <c r="G1259" s="253">
        <v>36</v>
      </c>
      <c r="H1259" s="254">
        <v>0</v>
      </c>
      <c r="I1259" s="254">
        <v>497.89</v>
      </c>
      <c r="J1259" s="254">
        <v>0</v>
      </c>
      <c r="K1259" s="255">
        <v>7.6109936575052846</v>
      </c>
      <c r="L1259" s="254">
        <v>0</v>
      </c>
    </row>
    <row r="1260" spans="1:12" ht="12.75">
      <c r="A1260" s="252" t="s">
        <v>16</v>
      </c>
      <c r="B1260" s="253">
        <v>100</v>
      </c>
      <c r="C1260" s="253">
        <v>23</v>
      </c>
      <c r="D1260" s="253">
        <v>0</v>
      </c>
      <c r="E1260" s="253">
        <v>100</v>
      </c>
      <c r="F1260" s="253">
        <v>0</v>
      </c>
      <c r="G1260" s="253">
        <v>123</v>
      </c>
      <c r="H1260" s="254">
        <v>39309.72</v>
      </c>
      <c r="I1260" s="254">
        <v>41339.589999999997</v>
      </c>
      <c r="J1260" s="254">
        <v>319.59121951219515</v>
      </c>
      <c r="K1260" s="255">
        <v>26.00422832980972</v>
      </c>
      <c r="L1260" s="254">
        <v>83.107230443974629</v>
      </c>
    </row>
    <row r="1261" spans="1:12" ht="12.75">
      <c r="A1261" s="252" t="s">
        <v>17</v>
      </c>
      <c r="B1261" s="253">
        <v>31</v>
      </c>
      <c r="C1261" s="253">
        <v>12</v>
      </c>
      <c r="D1261" s="253">
        <v>10</v>
      </c>
      <c r="E1261" s="253">
        <v>21</v>
      </c>
      <c r="F1261" s="253">
        <v>0</v>
      </c>
      <c r="G1261" s="253">
        <v>33</v>
      </c>
      <c r="H1261" s="254">
        <v>0</v>
      </c>
      <c r="I1261" s="254">
        <v>0</v>
      </c>
      <c r="J1261" s="254">
        <v>0</v>
      </c>
      <c r="K1261" s="255">
        <v>6.9767441860465116</v>
      </c>
      <c r="L1261" s="254">
        <v>0</v>
      </c>
    </row>
    <row r="1262" spans="1:12" ht="12.75">
      <c r="A1262" s="252" t="s">
        <v>18</v>
      </c>
      <c r="B1262" s="253">
        <v>2</v>
      </c>
      <c r="C1262" s="253">
        <v>0</v>
      </c>
      <c r="D1262" s="253">
        <v>0</v>
      </c>
      <c r="E1262" s="253">
        <v>2</v>
      </c>
      <c r="F1262" s="253">
        <v>0</v>
      </c>
      <c r="G1262" s="253">
        <v>2</v>
      </c>
      <c r="H1262" s="254">
        <v>0</v>
      </c>
      <c r="I1262" s="254">
        <v>198</v>
      </c>
      <c r="J1262" s="254">
        <v>0</v>
      </c>
      <c r="K1262" s="255">
        <v>0.42283298097251587</v>
      </c>
      <c r="L1262" s="254">
        <v>0</v>
      </c>
    </row>
    <row r="1263" spans="1:12" ht="12.75">
      <c r="A1263" s="252" t="s">
        <v>19</v>
      </c>
      <c r="B1263" s="253">
        <v>225</v>
      </c>
      <c r="C1263" s="253">
        <v>48</v>
      </c>
      <c r="D1263" s="253">
        <v>10</v>
      </c>
      <c r="E1263" s="253">
        <v>215</v>
      </c>
      <c r="F1263" s="253">
        <v>0</v>
      </c>
      <c r="G1263" s="253">
        <v>263</v>
      </c>
      <c r="H1263" s="254">
        <v>61552.34</v>
      </c>
      <c r="I1263" s="254">
        <v>69956.87</v>
      </c>
      <c r="J1263" s="254">
        <v>234.03931558935361</v>
      </c>
      <c r="K1263" s="255">
        <v>55.602536997885835</v>
      </c>
      <c r="L1263" s="254">
        <v>130.13179704016912</v>
      </c>
    </row>
    <row r="1264" spans="1:12" ht="12.75">
      <c r="A1264" s="252" t="s">
        <v>183</v>
      </c>
      <c r="B1264" s="252" t="s">
        <v>2</v>
      </c>
      <c r="C1264" s="252" t="s">
        <v>3</v>
      </c>
      <c r="D1264" s="252" t="s">
        <v>4</v>
      </c>
      <c r="E1264" s="252" t="s">
        <v>5</v>
      </c>
      <c r="F1264" s="252" t="s">
        <v>6</v>
      </c>
      <c r="G1264" s="252" t="s">
        <v>7</v>
      </c>
      <c r="H1264" s="252" t="s">
        <v>8</v>
      </c>
      <c r="I1264" s="252" t="s">
        <v>9</v>
      </c>
      <c r="J1264" s="252" t="s">
        <v>10</v>
      </c>
      <c r="K1264" s="252" t="s">
        <v>11</v>
      </c>
      <c r="L1264" s="252" t="s">
        <v>12</v>
      </c>
    </row>
    <row r="1265" spans="1:12" ht="12.75">
      <c r="A1265" s="252" t="s">
        <v>13</v>
      </c>
      <c r="B1265" s="253">
        <v>49</v>
      </c>
      <c r="C1265" s="253">
        <v>24</v>
      </c>
      <c r="D1265" s="253">
        <v>0</v>
      </c>
      <c r="E1265" s="253">
        <v>49</v>
      </c>
      <c r="F1265" s="253">
        <v>0</v>
      </c>
      <c r="G1265" s="253">
        <v>73</v>
      </c>
      <c r="H1265" s="254">
        <v>24544.6</v>
      </c>
      <c r="I1265" s="254">
        <v>30501.84</v>
      </c>
      <c r="J1265" s="254">
        <v>336.22739726027396</v>
      </c>
      <c r="K1265" s="255">
        <v>15.433403805496829</v>
      </c>
      <c r="L1265" s="254">
        <v>51.891331923890057</v>
      </c>
    </row>
    <row r="1266" spans="1:12" ht="12.75">
      <c r="A1266" s="252" t="s">
        <v>14</v>
      </c>
      <c r="B1266" s="253">
        <v>1</v>
      </c>
      <c r="C1266" s="253">
        <v>0</v>
      </c>
      <c r="D1266" s="253">
        <v>0</v>
      </c>
      <c r="E1266" s="253">
        <v>1</v>
      </c>
      <c r="F1266" s="253">
        <v>0</v>
      </c>
      <c r="G1266" s="253">
        <v>1</v>
      </c>
      <c r="H1266" s="254">
        <v>265</v>
      </c>
      <c r="I1266" s="254">
        <v>358.92</v>
      </c>
      <c r="J1266" s="254">
        <v>265</v>
      </c>
      <c r="K1266" s="255">
        <v>0.21141649048625794</v>
      </c>
      <c r="L1266" s="254">
        <v>0.56025369978858353</v>
      </c>
    </row>
    <row r="1267" spans="1:12" ht="12.75">
      <c r="A1267" s="252" t="s">
        <v>15</v>
      </c>
      <c r="B1267" s="253">
        <v>31</v>
      </c>
      <c r="C1267" s="253">
        <v>7</v>
      </c>
      <c r="D1267" s="253">
        <v>0</v>
      </c>
      <c r="E1267" s="253">
        <v>31</v>
      </c>
      <c r="F1267" s="253">
        <v>0</v>
      </c>
      <c r="G1267" s="253">
        <v>38</v>
      </c>
      <c r="H1267" s="254">
        <v>0</v>
      </c>
      <c r="I1267" s="254">
        <v>880.01</v>
      </c>
      <c r="J1267" s="254">
        <v>0</v>
      </c>
      <c r="K1267" s="255">
        <v>8.0338266384778017</v>
      </c>
      <c r="L1267" s="254">
        <v>0</v>
      </c>
    </row>
    <row r="1268" spans="1:12" ht="12.75">
      <c r="A1268" s="252" t="s">
        <v>16</v>
      </c>
      <c r="B1268" s="253">
        <v>99</v>
      </c>
      <c r="C1268" s="253">
        <v>16</v>
      </c>
      <c r="D1268" s="253">
        <v>0</v>
      </c>
      <c r="E1268" s="253">
        <v>99</v>
      </c>
      <c r="F1268" s="253">
        <v>0</v>
      </c>
      <c r="G1268" s="253">
        <v>115</v>
      </c>
      <c r="H1268" s="254">
        <v>29286.080000000002</v>
      </c>
      <c r="I1268" s="254">
        <v>33606.18</v>
      </c>
      <c r="J1268" s="254">
        <v>254.66156521739128</v>
      </c>
      <c r="K1268" s="255">
        <v>24.312896405919659</v>
      </c>
      <c r="L1268" s="254">
        <v>61.915602536997874</v>
      </c>
    </row>
    <row r="1269" spans="1:12" ht="12.75">
      <c r="A1269" s="252" t="s">
        <v>17</v>
      </c>
      <c r="B1269" s="253">
        <v>32</v>
      </c>
      <c r="C1269" s="253">
        <v>10</v>
      </c>
      <c r="D1269" s="253">
        <v>14</v>
      </c>
      <c r="E1269" s="253">
        <v>18</v>
      </c>
      <c r="F1269" s="253">
        <v>0</v>
      </c>
      <c r="G1269" s="253">
        <v>28</v>
      </c>
      <c r="H1269" s="254">
        <v>0</v>
      </c>
      <c r="I1269" s="254">
        <v>0</v>
      </c>
      <c r="J1269" s="254">
        <v>0</v>
      </c>
      <c r="K1269" s="255">
        <v>5.9196617336152224</v>
      </c>
      <c r="L1269" s="254">
        <v>0</v>
      </c>
    </row>
    <row r="1270" spans="1:12" ht="12.75">
      <c r="A1270" s="252" t="s">
        <v>18</v>
      </c>
      <c r="B1270" s="253">
        <v>2</v>
      </c>
      <c r="C1270" s="253">
        <v>1</v>
      </c>
      <c r="D1270" s="253">
        <v>0</v>
      </c>
      <c r="E1270" s="253">
        <v>2</v>
      </c>
      <c r="F1270" s="253">
        <v>0</v>
      </c>
      <c r="G1270" s="253">
        <v>3</v>
      </c>
      <c r="H1270" s="254">
        <v>0</v>
      </c>
      <c r="I1270" s="254">
        <v>-200</v>
      </c>
      <c r="J1270" s="254">
        <v>0</v>
      </c>
      <c r="K1270" s="255">
        <v>0.63424947145877375</v>
      </c>
      <c r="L1270" s="254">
        <v>0</v>
      </c>
    </row>
    <row r="1271" spans="1:12" ht="12.75">
      <c r="A1271" s="252" t="s">
        <v>19</v>
      </c>
      <c r="B1271" s="253">
        <v>214</v>
      </c>
      <c r="C1271" s="253">
        <v>58</v>
      </c>
      <c r="D1271" s="253">
        <v>14</v>
      </c>
      <c r="E1271" s="253">
        <v>200</v>
      </c>
      <c r="F1271" s="253">
        <v>0</v>
      </c>
      <c r="G1271" s="253">
        <v>258</v>
      </c>
      <c r="H1271" s="254">
        <v>54095.68</v>
      </c>
      <c r="I1271" s="254">
        <v>65146.95</v>
      </c>
      <c r="J1271" s="254">
        <v>209.67317829457363</v>
      </c>
      <c r="K1271" s="255">
        <v>54.54545454545454</v>
      </c>
      <c r="L1271" s="254">
        <v>114.36718816067651</v>
      </c>
    </row>
    <row r="1272" spans="1:12" ht="12.75">
      <c r="A1272" s="252" t="s">
        <v>184</v>
      </c>
      <c r="B1272" s="252" t="s">
        <v>2</v>
      </c>
      <c r="C1272" s="252" t="s">
        <v>3</v>
      </c>
      <c r="D1272" s="252" t="s">
        <v>4</v>
      </c>
      <c r="E1272" s="252" t="s">
        <v>5</v>
      </c>
      <c r="F1272" s="252" t="s">
        <v>6</v>
      </c>
      <c r="G1272" s="252" t="s">
        <v>7</v>
      </c>
      <c r="H1272" s="252" t="s">
        <v>8</v>
      </c>
      <c r="I1272" s="252" t="s">
        <v>9</v>
      </c>
      <c r="J1272" s="252" t="s">
        <v>10</v>
      </c>
      <c r="K1272" s="252" t="s">
        <v>11</v>
      </c>
      <c r="L1272" s="252" t="s">
        <v>12</v>
      </c>
    </row>
    <row r="1273" spans="1:12" ht="12.75">
      <c r="A1273" s="252" t="s">
        <v>13</v>
      </c>
      <c r="B1273" s="253">
        <v>54</v>
      </c>
      <c r="C1273" s="253">
        <v>45</v>
      </c>
      <c r="D1273" s="253">
        <v>0</v>
      </c>
      <c r="E1273" s="253">
        <v>54</v>
      </c>
      <c r="F1273" s="253">
        <v>0</v>
      </c>
      <c r="G1273" s="253">
        <v>99</v>
      </c>
      <c r="H1273" s="254">
        <v>36108.370000000003</v>
      </c>
      <c r="I1273" s="254">
        <v>45674.02</v>
      </c>
      <c r="J1273" s="254">
        <v>364.7310101010101</v>
      </c>
      <c r="K1273" s="255">
        <v>20.930232558139537</v>
      </c>
      <c r="L1273" s="254">
        <v>76.339048625792827</v>
      </c>
    </row>
    <row r="1274" spans="1:12" ht="12.75">
      <c r="A1274" s="252" t="s">
        <v>14</v>
      </c>
      <c r="B1274" s="253">
        <v>1</v>
      </c>
      <c r="C1274" s="253">
        <v>2</v>
      </c>
      <c r="D1274" s="253">
        <v>0</v>
      </c>
      <c r="E1274" s="253">
        <v>1</v>
      </c>
      <c r="F1274" s="253">
        <v>0</v>
      </c>
      <c r="G1274" s="253">
        <v>3</v>
      </c>
      <c r="H1274" s="254">
        <v>795</v>
      </c>
      <c r="I1274" s="254">
        <v>1145.5999999999999</v>
      </c>
      <c r="J1274" s="254">
        <v>265</v>
      </c>
      <c r="K1274" s="255">
        <v>0.63424947145877375</v>
      </c>
      <c r="L1274" s="254">
        <v>1.6807610993657505</v>
      </c>
    </row>
    <row r="1275" spans="1:12" ht="12.75">
      <c r="A1275" s="252" t="s">
        <v>15</v>
      </c>
      <c r="B1275" s="253">
        <v>26</v>
      </c>
      <c r="C1275" s="253">
        <v>8</v>
      </c>
      <c r="D1275" s="253">
        <v>0</v>
      </c>
      <c r="E1275" s="253">
        <v>26</v>
      </c>
      <c r="F1275" s="253">
        <v>0</v>
      </c>
      <c r="G1275" s="253">
        <v>34</v>
      </c>
      <c r="H1275" s="254">
        <v>0</v>
      </c>
      <c r="I1275" s="254">
        <v>984.93</v>
      </c>
      <c r="J1275" s="254">
        <v>0</v>
      </c>
      <c r="K1275" s="255">
        <v>7.1881606765327692</v>
      </c>
      <c r="L1275" s="254">
        <v>0</v>
      </c>
    </row>
    <row r="1276" spans="1:12" ht="12.75">
      <c r="A1276" s="252" t="s">
        <v>16</v>
      </c>
      <c r="B1276" s="253">
        <v>86</v>
      </c>
      <c r="C1276" s="253">
        <v>71</v>
      </c>
      <c r="D1276" s="253">
        <v>0</v>
      </c>
      <c r="E1276" s="253">
        <v>86</v>
      </c>
      <c r="F1276" s="253">
        <v>0</v>
      </c>
      <c r="G1276" s="253">
        <v>157</v>
      </c>
      <c r="H1276" s="254">
        <v>44932.49</v>
      </c>
      <c r="I1276" s="254">
        <v>52753.58</v>
      </c>
      <c r="J1276" s="254">
        <v>286.19420382165606</v>
      </c>
      <c r="K1276" s="255">
        <v>33.192389006342495</v>
      </c>
      <c r="L1276" s="254">
        <v>94.994693446088789</v>
      </c>
    </row>
    <row r="1277" spans="1:12" ht="12.75">
      <c r="A1277" s="252" t="s">
        <v>17</v>
      </c>
      <c r="B1277" s="253">
        <v>27</v>
      </c>
      <c r="C1277" s="253">
        <v>5</v>
      </c>
      <c r="D1277" s="253">
        <v>11</v>
      </c>
      <c r="E1277" s="253">
        <v>16</v>
      </c>
      <c r="F1277" s="253">
        <v>0</v>
      </c>
      <c r="G1277" s="253">
        <v>21</v>
      </c>
      <c r="H1277" s="254">
        <v>0</v>
      </c>
      <c r="I1277" s="254">
        <v>0</v>
      </c>
      <c r="J1277" s="254">
        <v>0</v>
      </c>
      <c r="K1277" s="255">
        <v>4.4397463002114161</v>
      </c>
      <c r="L1277" s="254">
        <v>0</v>
      </c>
    </row>
    <row r="1278" spans="1:12" ht="12.75">
      <c r="A1278" s="252" t="s">
        <v>18</v>
      </c>
      <c r="B1278" s="253">
        <v>0</v>
      </c>
      <c r="C1278" s="253">
        <v>1</v>
      </c>
      <c r="D1278" s="253">
        <v>0</v>
      </c>
      <c r="E1278" s="253">
        <v>0</v>
      </c>
      <c r="F1278" s="253">
        <v>0</v>
      </c>
      <c r="G1278" s="253">
        <v>1</v>
      </c>
      <c r="H1278" s="254">
        <v>0</v>
      </c>
      <c r="I1278" s="254">
        <v>0</v>
      </c>
      <c r="J1278" s="254">
        <v>0</v>
      </c>
      <c r="K1278" s="255">
        <v>0.21141649048625794</v>
      </c>
      <c r="L1278" s="254">
        <v>0</v>
      </c>
    </row>
    <row r="1279" spans="1:12" ht="12.75">
      <c r="A1279" s="252" t="s">
        <v>19</v>
      </c>
      <c r="B1279" s="253">
        <v>194</v>
      </c>
      <c r="C1279" s="253">
        <v>132</v>
      </c>
      <c r="D1279" s="253">
        <v>11</v>
      </c>
      <c r="E1279" s="253">
        <v>183</v>
      </c>
      <c r="F1279" s="253">
        <v>0</v>
      </c>
      <c r="G1279" s="253">
        <v>315</v>
      </c>
      <c r="H1279" s="254">
        <v>81835.86</v>
      </c>
      <c r="I1279" s="254">
        <v>100558.13</v>
      </c>
      <c r="J1279" s="254">
        <v>259.79638095238096</v>
      </c>
      <c r="K1279" s="255">
        <v>66.596194503171262</v>
      </c>
      <c r="L1279" s="254">
        <v>173.01450317124738</v>
      </c>
    </row>
    <row r="1280" spans="1:12" ht="12.75">
      <c r="A1280" s="252" t="s">
        <v>185</v>
      </c>
      <c r="B1280" s="252" t="s">
        <v>2</v>
      </c>
      <c r="C1280" s="252" t="s">
        <v>3</v>
      </c>
      <c r="D1280" s="252" t="s">
        <v>4</v>
      </c>
      <c r="E1280" s="252" t="s">
        <v>5</v>
      </c>
      <c r="F1280" s="252" t="s">
        <v>6</v>
      </c>
      <c r="G1280" s="252" t="s">
        <v>7</v>
      </c>
      <c r="H1280" s="252" t="s">
        <v>8</v>
      </c>
      <c r="I1280" s="252" t="s">
        <v>9</v>
      </c>
      <c r="J1280" s="252" t="s">
        <v>10</v>
      </c>
      <c r="K1280" s="252" t="s">
        <v>11</v>
      </c>
      <c r="L1280" s="252" t="s">
        <v>12</v>
      </c>
    </row>
    <row r="1281" spans="1:12" ht="12.75">
      <c r="A1281" s="252" t="s">
        <v>13</v>
      </c>
      <c r="B1281" s="253">
        <v>63</v>
      </c>
      <c r="C1281" s="253">
        <v>101</v>
      </c>
      <c r="D1281" s="253">
        <v>0</v>
      </c>
      <c r="E1281" s="253">
        <v>63</v>
      </c>
      <c r="F1281" s="253">
        <v>0</v>
      </c>
      <c r="G1281" s="253">
        <v>164</v>
      </c>
      <c r="H1281" s="254">
        <v>68970.17</v>
      </c>
      <c r="I1281" s="254">
        <v>84674.72</v>
      </c>
      <c r="J1281" s="254">
        <v>420.54981707317069</v>
      </c>
      <c r="K1281" s="255">
        <v>34.672304439746298</v>
      </c>
      <c r="L1281" s="254">
        <v>145.81431289640591</v>
      </c>
    </row>
    <row r="1282" spans="1:12" ht="12.75">
      <c r="A1282" s="252" t="s">
        <v>14</v>
      </c>
      <c r="B1282" s="253">
        <v>2</v>
      </c>
      <c r="C1282" s="253">
        <v>5</v>
      </c>
      <c r="D1282" s="253">
        <v>0</v>
      </c>
      <c r="E1282" s="253">
        <v>2</v>
      </c>
      <c r="F1282" s="253">
        <v>0</v>
      </c>
      <c r="G1282" s="253">
        <v>7</v>
      </c>
      <c r="H1282" s="254">
        <v>2734</v>
      </c>
      <c r="I1282" s="254">
        <v>3369.11</v>
      </c>
      <c r="J1282" s="254">
        <v>390.57142857142856</v>
      </c>
      <c r="K1282" s="255">
        <v>1.4799154334038056</v>
      </c>
      <c r="L1282" s="254">
        <v>5.7801268498942919</v>
      </c>
    </row>
    <row r="1283" spans="1:12" ht="12.75">
      <c r="A1283" s="252" t="s">
        <v>15</v>
      </c>
      <c r="B1283" s="253">
        <v>19</v>
      </c>
      <c r="C1283" s="253">
        <v>16</v>
      </c>
      <c r="D1283" s="253">
        <v>0</v>
      </c>
      <c r="E1283" s="253">
        <v>19</v>
      </c>
      <c r="F1283" s="253">
        <v>0</v>
      </c>
      <c r="G1283" s="253">
        <v>35</v>
      </c>
      <c r="H1283" s="254">
        <v>0</v>
      </c>
      <c r="I1283" s="254">
        <v>2157.7399999999998</v>
      </c>
      <c r="J1283" s="254">
        <v>0</v>
      </c>
      <c r="K1283" s="255">
        <v>7.3995771670190287</v>
      </c>
      <c r="L1283" s="254">
        <v>0</v>
      </c>
    </row>
    <row r="1284" spans="1:12" ht="12.75">
      <c r="A1284" s="252" t="s">
        <v>16</v>
      </c>
      <c r="B1284" s="253">
        <v>118</v>
      </c>
      <c r="C1284" s="253">
        <v>88</v>
      </c>
      <c r="D1284" s="253">
        <v>0</v>
      </c>
      <c r="E1284" s="253">
        <v>118</v>
      </c>
      <c r="F1284" s="253">
        <v>0</v>
      </c>
      <c r="G1284" s="253">
        <v>206</v>
      </c>
      <c r="H1284" s="254">
        <v>69291.53</v>
      </c>
      <c r="I1284" s="254">
        <v>80859.62</v>
      </c>
      <c r="J1284" s="254">
        <v>336.36665048543694</v>
      </c>
      <c r="K1284" s="255">
        <v>43.551797040169134</v>
      </c>
      <c r="L1284" s="254">
        <v>146.49372093023257</v>
      </c>
    </row>
    <row r="1285" spans="1:12" ht="12.75">
      <c r="A1285" s="252" t="s">
        <v>17</v>
      </c>
      <c r="B1285" s="253">
        <v>21</v>
      </c>
      <c r="C1285" s="253">
        <v>2</v>
      </c>
      <c r="D1285" s="253">
        <v>8</v>
      </c>
      <c r="E1285" s="253">
        <v>13</v>
      </c>
      <c r="F1285" s="253">
        <v>0</v>
      </c>
      <c r="G1285" s="253">
        <v>15</v>
      </c>
      <c r="H1285" s="254">
        <v>0</v>
      </c>
      <c r="I1285" s="254">
        <v>50</v>
      </c>
      <c r="J1285" s="254">
        <v>0</v>
      </c>
      <c r="K1285" s="255">
        <v>3.1712473572938689</v>
      </c>
      <c r="L1285" s="254">
        <v>0</v>
      </c>
    </row>
    <row r="1286" spans="1:12" ht="12.75">
      <c r="A1286" s="252" t="s">
        <v>18</v>
      </c>
      <c r="B1286" s="253">
        <v>0</v>
      </c>
      <c r="C1286" s="253">
        <v>1</v>
      </c>
      <c r="D1286" s="253">
        <v>0</v>
      </c>
      <c r="E1286" s="253">
        <v>0</v>
      </c>
      <c r="F1286" s="253">
        <v>0</v>
      </c>
      <c r="G1286" s="253">
        <v>1</v>
      </c>
      <c r="H1286" s="254">
        <v>0</v>
      </c>
      <c r="I1286" s="254">
        <v>0</v>
      </c>
      <c r="J1286" s="254">
        <v>0</v>
      </c>
      <c r="K1286" s="255">
        <v>0.21141649048625794</v>
      </c>
      <c r="L1286" s="254">
        <v>0</v>
      </c>
    </row>
    <row r="1287" spans="1:12" ht="12.75">
      <c r="A1287" s="252" t="s">
        <v>19</v>
      </c>
      <c r="B1287" s="253">
        <v>223</v>
      </c>
      <c r="C1287" s="253">
        <v>213</v>
      </c>
      <c r="D1287" s="253">
        <v>8</v>
      </c>
      <c r="E1287" s="253">
        <v>215</v>
      </c>
      <c r="F1287" s="253">
        <v>0</v>
      </c>
      <c r="G1287" s="253">
        <v>428</v>
      </c>
      <c r="H1287" s="254">
        <v>140995.70000000001</v>
      </c>
      <c r="I1287" s="254">
        <v>171111.19</v>
      </c>
      <c r="J1287" s="254">
        <v>329.4292056074766</v>
      </c>
      <c r="K1287" s="255">
        <v>90.486257928118391</v>
      </c>
      <c r="L1287" s="254">
        <v>298.08816067653277</v>
      </c>
    </row>
    <row r="1288" spans="1:12" ht="12.75">
      <c r="A1288" s="252" t="s">
        <v>186</v>
      </c>
      <c r="B1288" s="252" t="s">
        <v>2</v>
      </c>
      <c r="C1288" s="252" t="s">
        <v>3</v>
      </c>
      <c r="D1288" s="252" t="s">
        <v>4</v>
      </c>
      <c r="E1288" s="252" t="s">
        <v>5</v>
      </c>
      <c r="F1288" s="252" t="s">
        <v>6</v>
      </c>
      <c r="G1288" s="252" t="s">
        <v>7</v>
      </c>
      <c r="H1288" s="252" t="s">
        <v>8</v>
      </c>
      <c r="I1288" s="252" t="s">
        <v>9</v>
      </c>
      <c r="J1288" s="252" t="s">
        <v>10</v>
      </c>
      <c r="K1288" s="252" t="s">
        <v>11</v>
      </c>
      <c r="L1288" s="252" t="s">
        <v>12</v>
      </c>
    </row>
    <row r="1289" spans="1:12" ht="12.75">
      <c r="A1289" s="252" t="s">
        <v>13</v>
      </c>
      <c r="B1289" s="253">
        <v>133</v>
      </c>
      <c r="C1289" s="253">
        <v>44</v>
      </c>
      <c r="D1289" s="253">
        <v>0</v>
      </c>
      <c r="E1289" s="253">
        <v>133</v>
      </c>
      <c r="F1289" s="253">
        <v>0</v>
      </c>
      <c r="G1289" s="253">
        <v>177</v>
      </c>
      <c r="H1289" s="254">
        <v>77367.88</v>
      </c>
      <c r="I1289" s="254">
        <v>94249.16</v>
      </c>
      <c r="J1289" s="254">
        <v>437.10666666666663</v>
      </c>
      <c r="K1289" s="255">
        <v>37.420718816067655</v>
      </c>
      <c r="L1289" s="254">
        <v>163.56845665961944</v>
      </c>
    </row>
    <row r="1290" spans="1:12" ht="12.75">
      <c r="A1290" s="252" t="s">
        <v>14</v>
      </c>
      <c r="B1290" s="253">
        <v>7</v>
      </c>
      <c r="C1290" s="253">
        <v>0</v>
      </c>
      <c r="D1290" s="253">
        <v>0</v>
      </c>
      <c r="E1290" s="253">
        <v>7</v>
      </c>
      <c r="F1290" s="253">
        <v>0</v>
      </c>
      <c r="G1290" s="253">
        <v>7</v>
      </c>
      <c r="H1290" s="254">
        <v>2504</v>
      </c>
      <c r="I1290" s="254">
        <v>3007.57</v>
      </c>
      <c r="J1290" s="254">
        <v>357.71428571428572</v>
      </c>
      <c r="K1290" s="255">
        <v>1.4799154334038056</v>
      </c>
      <c r="L1290" s="254">
        <v>5.293868921775899</v>
      </c>
    </row>
    <row r="1291" spans="1:12" ht="12.75">
      <c r="A1291" s="252" t="s">
        <v>15</v>
      </c>
      <c r="B1291" s="253">
        <v>32</v>
      </c>
      <c r="C1291" s="253">
        <v>1</v>
      </c>
      <c r="D1291" s="253">
        <v>0</v>
      </c>
      <c r="E1291" s="253">
        <v>32</v>
      </c>
      <c r="F1291" s="253">
        <v>0</v>
      </c>
      <c r="G1291" s="253">
        <v>33</v>
      </c>
      <c r="H1291" s="254">
        <v>0</v>
      </c>
      <c r="I1291" s="254">
        <v>1122.69</v>
      </c>
      <c r="J1291" s="254">
        <v>0</v>
      </c>
      <c r="K1291" s="255">
        <v>6.9767441860465116</v>
      </c>
      <c r="L1291" s="254">
        <v>0</v>
      </c>
    </row>
    <row r="1292" spans="1:12" ht="12.75">
      <c r="A1292" s="252" t="s">
        <v>16</v>
      </c>
      <c r="B1292" s="253">
        <v>180</v>
      </c>
      <c r="C1292" s="253">
        <v>32</v>
      </c>
      <c r="D1292" s="253">
        <v>0</v>
      </c>
      <c r="E1292" s="253">
        <v>180</v>
      </c>
      <c r="F1292" s="253">
        <v>0</v>
      </c>
      <c r="G1292" s="253">
        <v>212</v>
      </c>
      <c r="H1292" s="254">
        <v>72813.149999999994</v>
      </c>
      <c r="I1292" s="254">
        <v>88122.83</v>
      </c>
      <c r="J1292" s="254">
        <v>343.45825471698112</v>
      </c>
      <c r="K1292" s="255">
        <v>44.82029598308668</v>
      </c>
      <c r="L1292" s="254">
        <v>153.93900634249471</v>
      </c>
    </row>
    <row r="1293" spans="1:12" ht="12.75">
      <c r="A1293" s="252" t="s">
        <v>17</v>
      </c>
      <c r="B1293" s="253">
        <v>15</v>
      </c>
      <c r="C1293" s="253">
        <v>0</v>
      </c>
      <c r="D1293" s="253">
        <v>3</v>
      </c>
      <c r="E1293" s="253">
        <v>12</v>
      </c>
      <c r="F1293" s="253">
        <v>0</v>
      </c>
      <c r="G1293" s="253">
        <v>12</v>
      </c>
      <c r="H1293" s="254">
        <v>0</v>
      </c>
      <c r="I1293" s="254">
        <v>-50</v>
      </c>
      <c r="J1293" s="254">
        <v>0</v>
      </c>
      <c r="K1293" s="255">
        <v>2.536997885835095</v>
      </c>
      <c r="L1293" s="254">
        <v>0</v>
      </c>
    </row>
    <row r="1294" spans="1:12" ht="12.75">
      <c r="A1294" s="252" t="s">
        <v>18</v>
      </c>
      <c r="B1294" s="253">
        <v>2</v>
      </c>
      <c r="C1294" s="253">
        <v>0</v>
      </c>
      <c r="D1294" s="253">
        <v>0</v>
      </c>
      <c r="E1294" s="253">
        <v>2</v>
      </c>
      <c r="F1294" s="253">
        <v>0</v>
      </c>
      <c r="G1294" s="253">
        <v>2</v>
      </c>
      <c r="H1294" s="254">
        <v>0</v>
      </c>
      <c r="I1294" s="254">
        <v>60</v>
      </c>
      <c r="J1294" s="254">
        <v>0</v>
      </c>
      <c r="K1294" s="255">
        <v>0.42283298097251587</v>
      </c>
      <c r="L1294" s="254">
        <v>0</v>
      </c>
    </row>
    <row r="1295" spans="1:12" ht="12.75">
      <c r="A1295" s="252" t="s">
        <v>19</v>
      </c>
      <c r="B1295" s="253">
        <v>369</v>
      </c>
      <c r="C1295" s="253">
        <v>77</v>
      </c>
      <c r="D1295" s="253">
        <v>3</v>
      </c>
      <c r="E1295" s="253">
        <v>366</v>
      </c>
      <c r="F1295" s="253">
        <v>0</v>
      </c>
      <c r="G1295" s="253">
        <v>443</v>
      </c>
      <c r="H1295" s="254">
        <v>152685.03</v>
      </c>
      <c r="I1295" s="254">
        <v>186512.25</v>
      </c>
      <c r="J1295" s="254">
        <v>344.66146726862303</v>
      </c>
      <c r="K1295" s="255">
        <v>93.657505285412256</v>
      </c>
      <c r="L1295" s="254">
        <v>322.80133192389007</v>
      </c>
    </row>
    <row r="1296" spans="1:12" ht="12.75">
      <c r="A1296" s="252" t="s">
        <v>187</v>
      </c>
      <c r="B1296" s="252" t="s">
        <v>2</v>
      </c>
      <c r="C1296" s="252" t="s">
        <v>3</v>
      </c>
      <c r="D1296" s="252" t="s">
        <v>4</v>
      </c>
      <c r="E1296" s="252" t="s">
        <v>5</v>
      </c>
      <c r="F1296" s="252" t="s">
        <v>6</v>
      </c>
      <c r="G1296" s="252" t="s">
        <v>7</v>
      </c>
      <c r="H1296" s="252" t="s">
        <v>8</v>
      </c>
      <c r="I1296" s="252" t="s">
        <v>9</v>
      </c>
      <c r="J1296" s="252" t="s">
        <v>10</v>
      </c>
      <c r="K1296" s="252" t="s">
        <v>11</v>
      </c>
      <c r="L1296" s="252" t="s">
        <v>12</v>
      </c>
    </row>
    <row r="1297" spans="1:12" ht="12.75">
      <c r="A1297" s="252" t="s">
        <v>13</v>
      </c>
      <c r="B1297" s="253">
        <v>119</v>
      </c>
      <c r="C1297" s="253">
        <v>46</v>
      </c>
      <c r="D1297" s="253">
        <v>0</v>
      </c>
      <c r="E1297" s="253">
        <v>119</v>
      </c>
      <c r="F1297" s="253">
        <v>0</v>
      </c>
      <c r="G1297" s="253">
        <v>165</v>
      </c>
      <c r="H1297" s="254">
        <v>58115.040000000001</v>
      </c>
      <c r="I1297" s="254">
        <v>73439.509999999995</v>
      </c>
      <c r="J1297" s="254">
        <v>352.21236363636365</v>
      </c>
      <c r="K1297" s="255">
        <v>34.883720930232556</v>
      </c>
      <c r="L1297" s="254">
        <v>122.86477801268502</v>
      </c>
    </row>
    <row r="1298" spans="1:12" ht="12.75">
      <c r="A1298" s="252" t="s">
        <v>14</v>
      </c>
      <c r="B1298" s="253">
        <v>3</v>
      </c>
      <c r="C1298" s="253">
        <v>0</v>
      </c>
      <c r="D1298" s="253">
        <v>0</v>
      </c>
      <c r="E1298" s="253">
        <v>3</v>
      </c>
      <c r="F1298" s="253">
        <v>0</v>
      </c>
      <c r="G1298" s="253">
        <v>3</v>
      </c>
      <c r="H1298" s="254">
        <v>1010</v>
      </c>
      <c r="I1298" s="254">
        <v>1153.6099999999999</v>
      </c>
      <c r="J1298" s="254">
        <v>336.66666666666663</v>
      </c>
      <c r="K1298" s="255">
        <v>0.63424947145877375</v>
      </c>
      <c r="L1298" s="254">
        <v>2.1353065539112048</v>
      </c>
    </row>
    <row r="1299" spans="1:12" ht="12.75">
      <c r="A1299" s="252" t="s">
        <v>15</v>
      </c>
      <c r="B1299" s="253">
        <v>23</v>
      </c>
      <c r="C1299" s="253">
        <v>7</v>
      </c>
      <c r="D1299" s="253">
        <v>0</v>
      </c>
      <c r="E1299" s="253">
        <v>23</v>
      </c>
      <c r="F1299" s="253">
        <v>0</v>
      </c>
      <c r="G1299" s="253">
        <v>30</v>
      </c>
      <c r="H1299" s="254">
        <v>0</v>
      </c>
      <c r="I1299" s="254">
        <v>590.58000000000004</v>
      </c>
      <c r="J1299" s="254">
        <v>0</v>
      </c>
      <c r="K1299" s="255">
        <v>6.3424947145877377</v>
      </c>
      <c r="L1299" s="254">
        <v>0</v>
      </c>
    </row>
    <row r="1300" spans="1:12" ht="12.75">
      <c r="A1300" s="252" t="s">
        <v>16</v>
      </c>
      <c r="B1300" s="253">
        <v>152</v>
      </c>
      <c r="C1300" s="253">
        <v>43</v>
      </c>
      <c r="D1300" s="253">
        <v>0</v>
      </c>
      <c r="E1300" s="253">
        <v>152</v>
      </c>
      <c r="F1300" s="253">
        <v>0</v>
      </c>
      <c r="G1300" s="253">
        <v>195</v>
      </c>
      <c r="H1300" s="254">
        <v>56497.63</v>
      </c>
      <c r="I1300" s="254">
        <v>68085.039999999994</v>
      </c>
      <c r="J1300" s="254">
        <v>289.73143589743592</v>
      </c>
      <c r="K1300" s="255">
        <v>41.226215644820293</v>
      </c>
      <c r="L1300" s="254">
        <v>119.44530655391121</v>
      </c>
    </row>
    <row r="1301" spans="1:12" ht="12.75">
      <c r="A1301" s="252" t="s">
        <v>17</v>
      </c>
      <c r="B1301" s="253">
        <v>12</v>
      </c>
      <c r="C1301" s="253">
        <v>1</v>
      </c>
      <c r="D1301" s="253">
        <v>0</v>
      </c>
      <c r="E1301" s="253">
        <v>12</v>
      </c>
      <c r="F1301" s="253">
        <v>0</v>
      </c>
      <c r="G1301" s="253">
        <v>13</v>
      </c>
      <c r="H1301" s="254">
        <v>0</v>
      </c>
      <c r="I1301" s="254">
        <v>0</v>
      </c>
      <c r="J1301" s="254">
        <v>0</v>
      </c>
      <c r="K1301" s="255">
        <v>2.7484143763213531</v>
      </c>
      <c r="L1301" s="254">
        <v>0</v>
      </c>
    </row>
    <row r="1302" spans="1:12" ht="12.75">
      <c r="A1302" s="252" t="s">
        <v>18</v>
      </c>
      <c r="B1302" s="253">
        <v>1</v>
      </c>
      <c r="C1302" s="253">
        <v>0</v>
      </c>
      <c r="D1302" s="253">
        <v>0</v>
      </c>
      <c r="E1302" s="253">
        <v>1</v>
      </c>
      <c r="F1302" s="253">
        <v>0</v>
      </c>
      <c r="G1302" s="253">
        <v>1</v>
      </c>
      <c r="H1302" s="254">
        <v>0</v>
      </c>
      <c r="I1302" s="254">
        <v>0</v>
      </c>
      <c r="J1302" s="254">
        <v>0</v>
      </c>
      <c r="K1302" s="255">
        <v>0.21141649048625794</v>
      </c>
      <c r="L1302" s="254">
        <v>0</v>
      </c>
    </row>
    <row r="1303" spans="1:12" ht="12.75">
      <c r="A1303" s="252" t="s">
        <v>19</v>
      </c>
      <c r="B1303" s="253">
        <v>310</v>
      </c>
      <c r="C1303" s="253">
        <v>97</v>
      </c>
      <c r="D1303" s="253">
        <v>0</v>
      </c>
      <c r="E1303" s="253">
        <v>310</v>
      </c>
      <c r="F1303" s="253">
        <v>0</v>
      </c>
      <c r="G1303" s="253">
        <v>407</v>
      </c>
      <c r="H1303" s="254">
        <v>115622.67</v>
      </c>
      <c r="I1303" s="254">
        <v>143268.74</v>
      </c>
      <c r="J1303" s="254">
        <v>284.0851842751843</v>
      </c>
      <c r="K1303" s="255">
        <v>86.04651162790698</v>
      </c>
      <c r="L1303" s="254">
        <v>244.44539112050742</v>
      </c>
    </row>
    <row r="1304" spans="1:12" ht="12.75">
      <c r="A1304" s="252" t="s">
        <v>188</v>
      </c>
      <c r="B1304" s="252" t="s">
        <v>2</v>
      </c>
      <c r="C1304" s="252" t="s">
        <v>3</v>
      </c>
      <c r="D1304" s="252" t="s">
        <v>4</v>
      </c>
      <c r="E1304" s="252" t="s">
        <v>5</v>
      </c>
      <c r="F1304" s="252" t="s">
        <v>6</v>
      </c>
      <c r="G1304" s="252" t="s">
        <v>7</v>
      </c>
      <c r="H1304" s="252" t="s">
        <v>8</v>
      </c>
      <c r="I1304" s="252" t="s">
        <v>9</v>
      </c>
      <c r="J1304" s="252" t="s">
        <v>10</v>
      </c>
      <c r="K1304" s="252" t="s">
        <v>11</v>
      </c>
      <c r="L1304" s="252" t="s">
        <v>12</v>
      </c>
    </row>
    <row r="1305" spans="1:12" ht="12.75">
      <c r="A1305" s="252" t="s">
        <v>13</v>
      </c>
      <c r="B1305" s="253">
        <v>73</v>
      </c>
      <c r="C1305" s="253">
        <v>36</v>
      </c>
      <c r="D1305" s="253">
        <v>0</v>
      </c>
      <c r="E1305" s="253">
        <v>73</v>
      </c>
      <c r="F1305" s="253">
        <v>0</v>
      </c>
      <c r="G1305" s="253">
        <v>109</v>
      </c>
      <c r="H1305" s="254">
        <v>41279.42</v>
      </c>
      <c r="I1305" s="254">
        <v>48185.42</v>
      </c>
      <c r="J1305" s="254">
        <v>378.71027522935782</v>
      </c>
      <c r="K1305" s="255">
        <v>23.044397463002113</v>
      </c>
      <c r="L1305" s="254">
        <v>87.27150105708246</v>
      </c>
    </row>
    <row r="1306" spans="1:12" ht="12.75">
      <c r="A1306" s="252" t="s">
        <v>14</v>
      </c>
      <c r="B1306" s="253">
        <v>0</v>
      </c>
      <c r="C1306" s="253">
        <v>0</v>
      </c>
      <c r="D1306" s="253">
        <v>0</v>
      </c>
      <c r="E1306" s="253">
        <v>0</v>
      </c>
      <c r="F1306" s="253">
        <v>0</v>
      </c>
      <c r="G1306" s="253">
        <v>0</v>
      </c>
      <c r="H1306" s="254">
        <v>90</v>
      </c>
      <c r="I1306" s="254">
        <v>294.35999999999996</v>
      </c>
      <c r="J1306" s="254">
        <v>0</v>
      </c>
      <c r="K1306" s="255">
        <v>0</v>
      </c>
      <c r="L1306" s="254">
        <v>0</v>
      </c>
    </row>
    <row r="1307" spans="1:12" ht="12.75">
      <c r="A1307" s="252" t="s">
        <v>15</v>
      </c>
      <c r="B1307" s="253">
        <v>20</v>
      </c>
      <c r="C1307" s="253">
        <v>14</v>
      </c>
      <c r="D1307" s="253">
        <v>0</v>
      </c>
      <c r="E1307" s="253">
        <v>20</v>
      </c>
      <c r="F1307" s="253">
        <v>0</v>
      </c>
      <c r="G1307" s="253">
        <v>34</v>
      </c>
      <c r="H1307" s="254">
        <v>0</v>
      </c>
      <c r="I1307" s="254">
        <v>1188.22</v>
      </c>
      <c r="J1307" s="254">
        <v>0</v>
      </c>
      <c r="K1307" s="255">
        <v>7.1881606765327692</v>
      </c>
      <c r="L1307" s="254">
        <v>0</v>
      </c>
    </row>
    <row r="1308" spans="1:12" ht="12.75">
      <c r="A1308" s="252" t="s">
        <v>16</v>
      </c>
      <c r="B1308" s="253">
        <v>94</v>
      </c>
      <c r="C1308" s="253">
        <v>35</v>
      </c>
      <c r="D1308" s="253">
        <v>0</v>
      </c>
      <c r="E1308" s="253">
        <v>94</v>
      </c>
      <c r="F1308" s="253">
        <v>0</v>
      </c>
      <c r="G1308" s="253">
        <v>129</v>
      </c>
      <c r="H1308" s="254">
        <v>38359.49</v>
      </c>
      <c r="I1308" s="254">
        <v>41071.339999999997</v>
      </c>
      <c r="J1308" s="254">
        <v>297.36038759689922</v>
      </c>
      <c r="K1308" s="255">
        <v>27.27272727272727</v>
      </c>
      <c r="L1308" s="254">
        <v>81.098287526427058</v>
      </c>
    </row>
    <row r="1309" spans="1:12" ht="12.75">
      <c r="A1309" s="252" t="s">
        <v>17</v>
      </c>
      <c r="B1309" s="253">
        <v>13</v>
      </c>
      <c r="C1309" s="253">
        <v>16</v>
      </c>
      <c r="D1309" s="253">
        <v>0</v>
      </c>
      <c r="E1309" s="253">
        <v>13</v>
      </c>
      <c r="F1309" s="253">
        <v>0</v>
      </c>
      <c r="G1309" s="253">
        <v>29</v>
      </c>
      <c r="H1309" s="254">
        <v>0</v>
      </c>
      <c r="I1309" s="254">
        <v>0</v>
      </c>
      <c r="J1309" s="254">
        <v>0</v>
      </c>
      <c r="K1309" s="255">
        <v>6.1310782241014792</v>
      </c>
      <c r="L1309" s="254">
        <v>0</v>
      </c>
    </row>
    <row r="1310" spans="1:12" ht="12.75">
      <c r="A1310" s="252" t="s">
        <v>18</v>
      </c>
      <c r="B1310" s="253">
        <v>0</v>
      </c>
      <c r="C1310" s="253">
        <v>0</v>
      </c>
      <c r="D1310" s="253">
        <v>0</v>
      </c>
      <c r="E1310" s="253">
        <v>0</v>
      </c>
      <c r="F1310" s="253">
        <v>0</v>
      </c>
      <c r="G1310" s="253">
        <v>0</v>
      </c>
      <c r="H1310" s="254">
        <v>0</v>
      </c>
      <c r="I1310" s="254">
        <v>0</v>
      </c>
      <c r="J1310" s="254">
        <v>0</v>
      </c>
      <c r="K1310" s="255">
        <v>0</v>
      </c>
      <c r="L1310" s="254">
        <v>0</v>
      </c>
    </row>
    <row r="1311" spans="1:12" ht="12.75">
      <c r="A1311" s="252" t="s">
        <v>19</v>
      </c>
      <c r="B1311" s="253">
        <v>200</v>
      </c>
      <c r="C1311" s="253">
        <v>101</v>
      </c>
      <c r="D1311" s="253">
        <v>0</v>
      </c>
      <c r="E1311" s="253">
        <v>200</v>
      </c>
      <c r="F1311" s="253">
        <v>0</v>
      </c>
      <c r="G1311" s="253">
        <v>301</v>
      </c>
      <c r="H1311" s="254">
        <v>79728.91</v>
      </c>
      <c r="I1311" s="254">
        <v>90739.34</v>
      </c>
      <c r="J1311" s="254">
        <v>264.88009966777406</v>
      </c>
      <c r="K1311" s="255">
        <v>63.63636363636364</v>
      </c>
      <c r="L1311" s="254">
        <v>168.56006342494715</v>
      </c>
    </row>
    <row r="1312" spans="1:12" ht="12.75">
      <c r="A1312" s="252" t="s">
        <v>189</v>
      </c>
      <c r="B1312" s="252" t="s">
        <v>2</v>
      </c>
      <c r="C1312" s="252" t="s">
        <v>3</v>
      </c>
      <c r="D1312" s="252" t="s">
        <v>4</v>
      </c>
      <c r="E1312" s="252" t="s">
        <v>5</v>
      </c>
      <c r="F1312" s="252" t="s">
        <v>6</v>
      </c>
      <c r="G1312" s="252" t="s">
        <v>7</v>
      </c>
      <c r="H1312" s="252" t="s">
        <v>8</v>
      </c>
      <c r="I1312" s="252" t="s">
        <v>9</v>
      </c>
      <c r="J1312" s="252" t="s">
        <v>10</v>
      </c>
      <c r="K1312" s="252" t="s">
        <v>11</v>
      </c>
      <c r="L1312" s="252" t="s">
        <v>12</v>
      </c>
    </row>
    <row r="1313" spans="1:12" ht="12.75">
      <c r="A1313" s="252" t="s">
        <v>13</v>
      </c>
      <c r="B1313" s="253">
        <v>56</v>
      </c>
      <c r="C1313" s="253">
        <v>20</v>
      </c>
      <c r="D1313" s="253">
        <v>0</v>
      </c>
      <c r="E1313" s="253">
        <v>56</v>
      </c>
      <c r="F1313" s="253">
        <v>0</v>
      </c>
      <c r="G1313" s="253">
        <v>76</v>
      </c>
      <c r="H1313" s="254">
        <v>25998</v>
      </c>
      <c r="I1313" s="254">
        <v>33935.03</v>
      </c>
      <c r="J1313" s="254">
        <v>342.07894736842104</v>
      </c>
      <c r="K1313" s="255">
        <v>16.067653276955603</v>
      </c>
      <c r="L1313" s="254">
        <v>54.964059196617335</v>
      </c>
    </row>
    <row r="1314" spans="1:12" ht="12.75">
      <c r="A1314" s="252" t="s">
        <v>14</v>
      </c>
      <c r="B1314" s="253">
        <v>0</v>
      </c>
      <c r="C1314" s="253">
        <v>0</v>
      </c>
      <c r="D1314" s="253">
        <v>0</v>
      </c>
      <c r="E1314" s="253">
        <v>0</v>
      </c>
      <c r="F1314" s="253">
        <v>0</v>
      </c>
      <c r="G1314" s="253">
        <v>0</v>
      </c>
      <c r="H1314" s="254">
        <v>0</v>
      </c>
      <c r="I1314" s="254">
        <v>127.46000000000002</v>
      </c>
      <c r="J1314" s="254">
        <v>0</v>
      </c>
      <c r="K1314" s="255">
        <v>0</v>
      </c>
      <c r="L1314" s="254">
        <v>0</v>
      </c>
    </row>
    <row r="1315" spans="1:12" ht="12.75">
      <c r="A1315" s="252" t="s">
        <v>15</v>
      </c>
      <c r="B1315" s="253">
        <v>26</v>
      </c>
      <c r="C1315" s="253">
        <v>10</v>
      </c>
      <c r="D1315" s="253">
        <v>0</v>
      </c>
      <c r="E1315" s="253">
        <v>26</v>
      </c>
      <c r="F1315" s="253">
        <v>0</v>
      </c>
      <c r="G1315" s="253">
        <v>36</v>
      </c>
      <c r="H1315" s="254">
        <v>0</v>
      </c>
      <c r="I1315" s="254">
        <v>915.95</v>
      </c>
      <c r="J1315" s="254">
        <v>0</v>
      </c>
      <c r="K1315" s="255">
        <v>7.6109936575052846</v>
      </c>
      <c r="L1315" s="254">
        <v>0</v>
      </c>
    </row>
    <row r="1316" spans="1:12" ht="12.75">
      <c r="A1316" s="252" t="s">
        <v>16</v>
      </c>
      <c r="B1316" s="253">
        <v>90</v>
      </c>
      <c r="C1316" s="253">
        <v>7</v>
      </c>
      <c r="D1316" s="253">
        <v>0</v>
      </c>
      <c r="E1316" s="253">
        <v>90</v>
      </c>
      <c r="F1316" s="253">
        <v>0</v>
      </c>
      <c r="G1316" s="253">
        <v>97</v>
      </c>
      <c r="H1316" s="254">
        <v>32385.87</v>
      </c>
      <c r="I1316" s="254">
        <v>33035.440000000002</v>
      </c>
      <c r="J1316" s="254">
        <v>333.87494845360823</v>
      </c>
      <c r="K1316" s="255">
        <v>20.507399577167021</v>
      </c>
      <c r="L1316" s="254">
        <v>68.469069767441866</v>
      </c>
    </row>
    <row r="1317" spans="1:12" ht="12.75">
      <c r="A1317" s="252" t="s">
        <v>17</v>
      </c>
      <c r="B1317" s="253">
        <v>29</v>
      </c>
      <c r="C1317" s="253">
        <v>5</v>
      </c>
      <c r="D1317" s="253">
        <v>3</v>
      </c>
      <c r="E1317" s="253">
        <v>26</v>
      </c>
      <c r="F1317" s="253">
        <v>0</v>
      </c>
      <c r="G1317" s="253">
        <v>31</v>
      </c>
      <c r="H1317" s="254">
        <v>0</v>
      </c>
      <c r="I1317" s="254">
        <v>0</v>
      </c>
      <c r="J1317" s="254">
        <v>0</v>
      </c>
      <c r="K1317" s="255">
        <v>6.5539112050739963</v>
      </c>
      <c r="L1317" s="254">
        <v>0</v>
      </c>
    </row>
    <row r="1318" spans="1:12" ht="12.75">
      <c r="A1318" s="252" t="s">
        <v>18</v>
      </c>
      <c r="B1318" s="253">
        <v>2</v>
      </c>
      <c r="C1318" s="253">
        <v>0</v>
      </c>
      <c r="D1318" s="253">
        <v>0</v>
      </c>
      <c r="E1318" s="253">
        <v>2</v>
      </c>
      <c r="F1318" s="253">
        <v>0</v>
      </c>
      <c r="G1318" s="253">
        <v>2</v>
      </c>
      <c r="H1318" s="254">
        <v>0</v>
      </c>
      <c r="I1318" s="254">
        <v>200</v>
      </c>
      <c r="J1318" s="254">
        <v>0</v>
      </c>
      <c r="K1318" s="255">
        <v>0.42283298097251587</v>
      </c>
      <c r="L1318" s="254">
        <v>0</v>
      </c>
    </row>
    <row r="1319" spans="1:12" ht="12.75">
      <c r="A1319" s="252" t="s">
        <v>19</v>
      </c>
      <c r="B1319" s="253">
        <v>203</v>
      </c>
      <c r="C1319" s="253">
        <v>42</v>
      </c>
      <c r="D1319" s="253">
        <v>3</v>
      </c>
      <c r="E1319" s="253">
        <v>200</v>
      </c>
      <c r="F1319" s="253">
        <v>0</v>
      </c>
      <c r="G1319" s="253">
        <v>242</v>
      </c>
      <c r="H1319" s="254">
        <v>58383.87</v>
      </c>
      <c r="I1319" s="254">
        <v>68213.88</v>
      </c>
      <c r="J1319" s="254">
        <v>241.2556611570248</v>
      </c>
      <c r="K1319" s="255">
        <v>51.162790697674417</v>
      </c>
      <c r="L1319" s="254">
        <v>123.43312896405919</v>
      </c>
    </row>
    <row r="1320" spans="1:12" ht="12.75">
      <c r="A1320" s="252" t="s">
        <v>190</v>
      </c>
      <c r="B1320" s="252" t="s">
        <v>2</v>
      </c>
      <c r="C1320" s="252" t="s">
        <v>3</v>
      </c>
      <c r="D1320" s="252" t="s">
        <v>4</v>
      </c>
      <c r="E1320" s="252" t="s">
        <v>5</v>
      </c>
      <c r="F1320" s="252" t="s">
        <v>6</v>
      </c>
      <c r="G1320" s="252" t="s">
        <v>7</v>
      </c>
      <c r="H1320" s="252" t="s">
        <v>8</v>
      </c>
      <c r="I1320" s="252" t="s">
        <v>9</v>
      </c>
      <c r="J1320" s="252" t="s">
        <v>10</v>
      </c>
      <c r="K1320" s="252" t="s">
        <v>11</v>
      </c>
      <c r="L1320" s="252" t="s">
        <v>12</v>
      </c>
    </row>
    <row r="1321" spans="1:12" ht="12.75">
      <c r="A1321" s="252" t="s">
        <v>13</v>
      </c>
      <c r="B1321" s="253">
        <v>55</v>
      </c>
      <c r="C1321" s="253">
        <v>28</v>
      </c>
      <c r="D1321" s="253">
        <v>0</v>
      </c>
      <c r="E1321" s="253">
        <v>55</v>
      </c>
      <c r="F1321" s="253">
        <v>0</v>
      </c>
      <c r="G1321" s="253">
        <v>83</v>
      </c>
      <c r="H1321" s="254">
        <v>35240.089999999997</v>
      </c>
      <c r="I1321" s="254">
        <v>42291.16</v>
      </c>
      <c r="J1321" s="254">
        <v>424.57939759036145</v>
      </c>
      <c r="K1321" s="255">
        <v>17.547568710359407</v>
      </c>
      <c r="L1321" s="254">
        <v>74.503361522198745</v>
      </c>
    </row>
    <row r="1322" spans="1:12" ht="12.75">
      <c r="A1322" s="252" t="s">
        <v>14</v>
      </c>
      <c r="B1322" s="253">
        <v>0</v>
      </c>
      <c r="C1322" s="253">
        <v>0</v>
      </c>
      <c r="D1322" s="253">
        <v>0</v>
      </c>
      <c r="E1322" s="253">
        <v>0</v>
      </c>
      <c r="F1322" s="253">
        <v>0</v>
      </c>
      <c r="G1322" s="253">
        <v>0</v>
      </c>
      <c r="H1322" s="254">
        <v>38</v>
      </c>
      <c r="I1322" s="254">
        <v>349.67</v>
      </c>
      <c r="J1322" s="254">
        <v>0</v>
      </c>
      <c r="K1322" s="255">
        <v>0</v>
      </c>
      <c r="L1322" s="254">
        <v>0</v>
      </c>
    </row>
    <row r="1323" spans="1:12" ht="12.75">
      <c r="A1323" s="252" t="s">
        <v>15</v>
      </c>
      <c r="B1323" s="253">
        <v>29</v>
      </c>
      <c r="C1323" s="253">
        <v>2</v>
      </c>
      <c r="D1323" s="253">
        <v>0</v>
      </c>
      <c r="E1323" s="253">
        <v>29</v>
      </c>
      <c r="F1323" s="253">
        <v>0</v>
      </c>
      <c r="G1323" s="253">
        <v>31</v>
      </c>
      <c r="H1323" s="254">
        <v>0</v>
      </c>
      <c r="I1323" s="254">
        <v>186.59</v>
      </c>
      <c r="J1323" s="254">
        <v>0</v>
      </c>
      <c r="K1323" s="255">
        <v>6.5539112050739963</v>
      </c>
      <c r="L1323" s="254">
        <v>0</v>
      </c>
    </row>
    <row r="1324" spans="1:12" ht="12.75">
      <c r="A1324" s="252" t="s">
        <v>16</v>
      </c>
      <c r="B1324" s="253">
        <v>82</v>
      </c>
      <c r="C1324" s="253">
        <v>21</v>
      </c>
      <c r="D1324" s="253">
        <v>0</v>
      </c>
      <c r="E1324" s="253">
        <v>82</v>
      </c>
      <c r="F1324" s="253">
        <v>0</v>
      </c>
      <c r="G1324" s="253">
        <v>103</v>
      </c>
      <c r="H1324" s="254">
        <v>31446.639999999999</v>
      </c>
      <c r="I1324" s="254">
        <v>32559.95</v>
      </c>
      <c r="J1324" s="254">
        <v>305.30718446601941</v>
      </c>
      <c r="K1324" s="255">
        <v>21.775898520084567</v>
      </c>
      <c r="L1324" s="254">
        <v>66.483382663847792</v>
      </c>
    </row>
    <row r="1325" spans="1:12" ht="12.75">
      <c r="A1325" s="252" t="s">
        <v>17</v>
      </c>
      <c r="B1325" s="253">
        <v>31</v>
      </c>
      <c r="C1325" s="253">
        <v>8</v>
      </c>
      <c r="D1325" s="253">
        <v>5</v>
      </c>
      <c r="E1325" s="253">
        <v>26</v>
      </c>
      <c r="F1325" s="253">
        <v>0</v>
      </c>
      <c r="G1325" s="253">
        <v>34</v>
      </c>
      <c r="H1325" s="254">
        <v>0</v>
      </c>
      <c r="I1325" s="254">
        <v>125</v>
      </c>
      <c r="J1325" s="254">
        <v>0</v>
      </c>
      <c r="K1325" s="255">
        <v>7.1881606765327692</v>
      </c>
      <c r="L1325" s="254">
        <v>0</v>
      </c>
    </row>
    <row r="1326" spans="1:12" ht="12.75">
      <c r="A1326" s="252" t="s">
        <v>18</v>
      </c>
      <c r="B1326" s="253">
        <v>1</v>
      </c>
      <c r="C1326" s="253">
        <v>0</v>
      </c>
      <c r="D1326" s="253">
        <v>0</v>
      </c>
      <c r="E1326" s="253">
        <v>1</v>
      </c>
      <c r="F1326" s="253">
        <v>0</v>
      </c>
      <c r="G1326" s="253">
        <v>1</v>
      </c>
      <c r="H1326" s="254">
        <v>0</v>
      </c>
      <c r="I1326" s="254">
        <v>-100</v>
      </c>
      <c r="J1326" s="254">
        <v>0</v>
      </c>
      <c r="K1326" s="255">
        <v>0.21141649048625794</v>
      </c>
      <c r="L1326" s="254">
        <v>0</v>
      </c>
    </row>
    <row r="1327" spans="1:12" ht="12.75">
      <c r="A1327" s="252" t="s">
        <v>19</v>
      </c>
      <c r="B1327" s="253">
        <v>198</v>
      </c>
      <c r="C1327" s="253">
        <v>59</v>
      </c>
      <c r="D1327" s="253">
        <v>5</v>
      </c>
      <c r="E1327" s="253">
        <v>193</v>
      </c>
      <c r="F1327" s="253">
        <v>0</v>
      </c>
      <c r="G1327" s="253">
        <v>252</v>
      </c>
      <c r="H1327" s="254">
        <v>66724.73</v>
      </c>
      <c r="I1327" s="254">
        <v>75412.37</v>
      </c>
      <c r="J1327" s="254">
        <v>264.78067460317459</v>
      </c>
      <c r="K1327" s="255">
        <v>53.276955602537001</v>
      </c>
      <c r="L1327" s="254">
        <v>141.06708245243129</v>
      </c>
    </row>
    <row r="1328" spans="1:12" ht="12.75">
      <c r="A1328" s="252" t="s">
        <v>191</v>
      </c>
      <c r="B1328" s="252" t="s">
        <v>2</v>
      </c>
      <c r="C1328" s="252" t="s">
        <v>3</v>
      </c>
      <c r="D1328" s="252" t="s">
        <v>4</v>
      </c>
      <c r="E1328" s="252" t="s">
        <v>5</v>
      </c>
      <c r="F1328" s="252" t="s">
        <v>6</v>
      </c>
      <c r="G1328" s="252" t="s">
        <v>7</v>
      </c>
      <c r="H1328" s="252" t="s">
        <v>8</v>
      </c>
      <c r="I1328" s="252" t="s">
        <v>9</v>
      </c>
      <c r="J1328" s="252" t="s">
        <v>10</v>
      </c>
      <c r="K1328" s="252" t="s">
        <v>11</v>
      </c>
      <c r="L1328" s="252" t="s">
        <v>12</v>
      </c>
    </row>
    <row r="1329" spans="1:12" ht="12.75">
      <c r="A1329" s="252" t="s">
        <v>13</v>
      </c>
      <c r="B1329" s="253">
        <v>51</v>
      </c>
      <c r="C1329" s="253">
        <v>55</v>
      </c>
      <c r="D1329" s="253">
        <v>0</v>
      </c>
      <c r="E1329" s="253">
        <v>51</v>
      </c>
      <c r="F1329" s="253">
        <v>0</v>
      </c>
      <c r="G1329" s="253">
        <v>106</v>
      </c>
      <c r="H1329" s="254">
        <v>41142.83</v>
      </c>
      <c r="I1329" s="254">
        <v>47784.23</v>
      </c>
      <c r="J1329" s="254">
        <v>388.13990566037734</v>
      </c>
      <c r="K1329" s="255">
        <v>22.41014799154334</v>
      </c>
      <c r="L1329" s="254">
        <v>86.98272727272726</v>
      </c>
    </row>
    <row r="1330" spans="1:12" ht="12.75">
      <c r="A1330" s="252" t="s">
        <v>14</v>
      </c>
      <c r="B1330" s="253">
        <v>0</v>
      </c>
      <c r="C1330" s="253">
        <v>19</v>
      </c>
      <c r="D1330" s="253">
        <v>0</v>
      </c>
      <c r="E1330" s="253">
        <v>0</v>
      </c>
      <c r="F1330" s="253">
        <v>0</v>
      </c>
      <c r="G1330" s="253">
        <v>19</v>
      </c>
      <c r="H1330" s="254">
        <v>5941</v>
      </c>
      <c r="I1330" s="254">
        <v>6820.97</v>
      </c>
      <c r="J1330" s="254">
        <v>312.68421052631578</v>
      </c>
      <c r="K1330" s="255">
        <v>4.0169133192389008</v>
      </c>
      <c r="L1330" s="254">
        <v>12.560253699788586</v>
      </c>
    </row>
    <row r="1331" spans="1:12" ht="12.75">
      <c r="A1331" s="252" t="s">
        <v>15</v>
      </c>
      <c r="B1331" s="253">
        <v>17</v>
      </c>
      <c r="C1331" s="253">
        <v>17</v>
      </c>
      <c r="D1331" s="253">
        <v>0</v>
      </c>
      <c r="E1331" s="253">
        <v>17</v>
      </c>
      <c r="F1331" s="253">
        <v>0</v>
      </c>
      <c r="G1331" s="253">
        <v>34</v>
      </c>
      <c r="H1331" s="254">
        <v>0</v>
      </c>
      <c r="I1331" s="254">
        <v>1537.95</v>
      </c>
      <c r="J1331" s="254">
        <v>0</v>
      </c>
      <c r="K1331" s="255">
        <v>7.1881606765327692</v>
      </c>
      <c r="L1331" s="254">
        <v>0</v>
      </c>
    </row>
    <row r="1332" spans="1:12" ht="12.75">
      <c r="A1332" s="252" t="s">
        <v>16</v>
      </c>
      <c r="B1332" s="253">
        <v>68</v>
      </c>
      <c r="C1332" s="253">
        <v>92</v>
      </c>
      <c r="D1332" s="253">
        <v>0</v>
      </c>
      <c r="E1332" s="253">
        <v>68</v>
      </c>
      <c r="F1332" s="253">
        <v>0</v>
      </c>
      <c r="G1332" s="253">
        <v>160</v>
      </c>
      <c r="H1332" s="254">
        <v>44687.37</v>
      </c>
      <c r="I1332" s="254">
        <v>52806.47</v>
      </c>
      <c r="J1332" s="254">
        <v>279.29606250000001</v>
      </c>
      <c r="K1332" s="255">
        <v>33.826638477801268</v>
      </c>
      <c r="L1332" s="254">
        <v>94.476469344608887</v>
      </c>
    </row>
    <row r="1333" spans="1:12" ht="12.75">
      <c r="A1333" s="252" t="s">
        <v>17</v>
      </c>
      <c r="B1333" s="253">
        <v>34</v>
      </c>
      <c r="C1333" s="253">
        <v>5</v>
      </c>
      <c r="D1333" s="253">
        <v>18</v>
      </c>
      <c r="E1333" s="253">
        <v>16</v>
      </c>
      <c r="F1333" s="253">
        <v>0</v>
      </c>
      <c r="G1333" s="253">
        <v>21</v>
      </c>
      <c r="H1333" s="254">
        <v>0</v>
      </c>
      <c r="I1333" s="254">
        <v>-125</v>
      </c>
      <c r="J1333" s="254">
        <v>0</v>
      </c>
      <c r="K1333" s="255">
        <v>4.4397463002114161</v>
      </c>
      <c r="L1333" s="254">
        <v>0</v>
      </c>
    </row>
    <row r="1334" spans="1:12" ht="12.75">
      <c r="A1334" s="252" t="s">
        <v>18</v>
      </c>
      <c r="B1334" s="253">
        <v>0</v>
      </c>
      <c r="C1334" s="253">
        <v>5</v>
      </c>
      <c r="D1334" s="253">
        <v>0</v>
      </c>
      <c r="E1334" s="253">
        <v>0</v>
      </c>
      <c r="F1334" s="253">
        <v>0</v>
      </c>
      <c r="G1334" s="253">
        <v>5</v>
      </c>
      <c r="H1334" s="254">
        <v>0</v>
      </c>
      <c r="I1334" s="254">
        <v>1772.69</v>
      </c>
      <c r="J1334" s="254">
        <v>0</v>
      </c>
      <c r="K1334" s="255">
        <v>1.0570824524312896</v>
      </c>
      <c r="L1334" s="254">
        <v>0</v>
      </c>
    </row>
    <row r="1335" spans="1:12" ht="12.75">
      <c r="A1335" s="252" t="s">
        <v>19</v>
      </c>
      <c r="B1335" s="253">
        <v>170</v>
      </c>
      <c r="C1335" s="253">
        <v>193</v>
      </c>
      <c r="D1335" s="253">
        <v>18</v>
      </c>
      <c r="E1335" s="253">
        <v>152</v>
      </c>
      <c r="F1335" s="253">
        <v>0</v>
      </c>
      <c r="G1335" s="253">
        <v>345</v>
      </c>
      <c r="H1335" s="254">
        <v>91771.199999999997</v>
      </c>
      <c r="I1335" s="254">
        <v>110597.31</v>
      </c>
      <c r="J1335" s="254">
        <v>266.00347826086954</v>
      </c>
      <c r="K1335" s="255">
        <v>72.938689217758991</v>
      </c>
      <c r="L1335" s="254">
        <v>194.01945031712475</v>
      </c>
    </row>
    <row r="1336" spans="1:12" ht="12.75">
      <c r="A1336" s="252" t="s">
        <v>192</v>
      </c>
      <c r="B1336" s="252" t="s">
        <v>2</v>
      </c>
      <c r="C1336" s="252" t="s">
        <v>3</v>
      </c>
      <c r="D1336" s="252" t="s">
        <v>4</v>
      </c>
      <c r="E1336" s="252" t="s">
        <v>5</v>
      </c>
      <c r="F1336" s="252" t="s">
        <v>6</v>
      </c>
      <c r="G1336" s="252" t="s">
        <v>7</v>
      </c>
      <c r="H1336" s="252" t="s">
        <v>8</v>
      </c>
      <c r="I1336" s="252" t="s">
        <v>9</v>
      </c>
      <c r="J1336" s="252" t="s">
        <v>10</v>
      </c>
      <c r="K1336" s="252" t="s">
        <v>11</v>
      </c>
      <c r="L1336" s="252" t="s">
        <v>12</v>
      </c>
    </row>
    <row r="1337" spans="1:12" ht="12.75">
      <c r="A1337" s="252" t="s">
        <v>13</v>
      </c>
      <c r="B1337" s="253">
        <v>74</v>
      </c>
      <c r="C1337" s="253">
        <v>78</v>
      </c>
      <c r="D1337" s="253">
        <v>0</v>
      </c>
      <c r="E1337" s="253">
        <v>74</v>
      </c>
      <c r="F1337" s="253">
        <v>0</v>
      </c>
      <c r="G1337" s="253">
        <v>152</v>
      </c>
      <c r="H1337" s="254">
        <v>69470.48</v>
      </c>
      <c r="I1337" s="254">
        <v>85654.58</v>
      </c>
      <c r="J1337" s="254">
        <v>457.04263157894741</v>
      </c>
      <c r="K1337" s="255">
        <v>32.135306553911207</v>
      </c>
      <c r="L1337" s="254">
        <v>146.87205073995776</v>
      </c>
    </row>
    <row r="1338" spans="1:12" ht="12.75">
      <c r="A1338" s="252" t="s">
        <v>14</v>
      </c>
      <c r="B1338" s="253">
        <v>19</v>
      </c>
      <c r="C1338" s="253">
        <v>10</v>
      </c>
      <c r="D1338" s="253">
        <v>0</v>
      </c>
      <c r="E1338" s="253">
        <v>19</v>
      </c>
      <c r="F1338" s="253">
        <v>0</v>
      </c>
      <c r="G1338" s="253">
        <v>29</v>
      </c>
      <c r="H1338" s="254">
        <v>10458</v>
      </c>
      <c r="I1338" s="254">
        <v>12122.83</v>
      </c>
      <c r="J1338" s="254">
        <v>360.62068965517238</v>
      </c>
      <c r="K1338" s="255">
        <v>6.1310782241014792</v>
      </c>
      <c r="L1338" s="254">
        <v>22.109936575052849</v>
      </c>
    </row>
    <row r="1339" spans="1:12" ht="12.75">
      <c r="A1339" s="252" t="s">
        <v>15</v>
      </c>
      <c r="B1339" s="253">
        <v>22</v>
      </c>
      <c r="C1339" s="253">
        <v>13</v>
      </c>
      <c r="D1339" s="253">
        <v>0</v>
      </c>
      <c r="E1339" s="253">
        <v>22</v>
      </c>
      <c r="F1339" s="253">
        <v>0</v>
      </c>
      <c r="G1339" s="253">
        <v>35</v>
      </c>
      <c r="H1339" s="254">
        <v>0</v>
      </c>
      <c r="I1339" s="254">
        <v>1563.79</v>
      </c>
      <c r="J1339" s="254">
        <v>0</v>
      </c>
      <c r="K1339" s="255">
        <v>7.3995771670190287</v>
      </c>
      <c r="L1339" s="254">
        <v>0</v>
      </c>
    </row>
    <row r="1340" spans="1:12" ht="12.75">
      <c r="A1340" s="252" t="s">
        <v>16</v>
      </c>
      <c r="B1340" s="253">
        <v>122</v>
      </c>
      <c r="C1340" s="253">
        <v>81</v>
      </c>
      <c r="D1340" s="253">
        <v>0</v>
      </c>
      <c r="E1340" s="253">
        <v>122</v>
      </c>
      <c r="F1340" s="253">
        <v>0</v>
      </c>
      <c r="G1340" s="253">
        <v>203</v>
      </c>
      <c r="H1340" s="254">
        <v>69833.740000000005</v>
      </c>
      <c r="I1340" s="254">
        <v>83831.09</v>
      </c>
      <c r="J1340" s="254">
        <v>344.00857142857143</v>
      </c>
      <c r="K1340" s="255">
        <v>42.917547568710361</v>
      </c>
      <c r="L1340" s="254">
        <v>147.6400422832981</v>
      </c>
    </row>
    <row r="1341" spans="1:12" ht="12.75">
      <c r="A1341" s="252" t="s">
        <v>17</v>
      </c>
      <c r="B1341" s="253">
        <v>21</v>
      </c>
      <c r="C1341" s="253">
        <v>1</v>
      </c>
      <c r="D1341" s="253">
        <v>8</v>
      </c>
      <c r="E1341" s="253">
        <v>13</v>
      </c>
      <c r="F1341" s="253">
        <v>0</v>
      </c>
      <c r="G1341" s="253">
        <v>14</v>
      </c>
      <c r="H1341" s="254">
        <v>0</v>
      </c>
      <c r="I1341" s="254">
        <v>0</v>
      </c>
      <c r="J1341" s="254">
        <v>0</v>
      </c>
      <c r="K1341" s="255">
        <v>2.9598308668076112</v>
      </c>
      <c r="L1341" s="254">
        <v>0</v>
      </c>
    </row>
    <row r="1342" spans="1:12" ht="12.75">
      <c r="A1342" s="252" t="s">
        <v>18</v>
      </c>
      <c r="B1342" s="253">
        <v>5</v>
      </c>
      <c r="C1342" s="253">
        <v>0</v>
      </c>
      <c r="D1342" s="253">
        <v>0</v>
      </c>
      <c r="E1342" s="253">
        <v>5</v>
      </c>
      <c r="F1342" s="253">
        <v>0</v>
      </c>
      <c r="G1342" s="253">
        <v>5</v>
      </c>
      <c r="H1342" s="254">
        <v>0</v>
      </c>
      <c r="I1342" s="254">
        <v>4293.17</v>
      </c>
      <c r="J1342" s="254">
        <v>0</v>
      </c>
      <c r="K1342" s="255">
        <v>1.0570824524312896</v>
      </c>
      <c r="L1342" s="254">
        <v>0</v>
      </c>
    </row>
    <row r="1343" spans="1:12" ht="12.75">
      <c r="A1343" s="252" t="s">
        <v>19</v>
      </c>
      <c r="B1343" s="253">
        <v>263</v>
      </c>
      <c r="C1343" s="253">
        <v>183</v>
      </c>
      <c r="D1343" s="253">
        <v>8</v>
      </c>
      <c r="E1343" s="253">
        <v>255</v>
      </c>
      <c r="F1343" s="253">
        <v>0</v>
      </c>
      <c r="G1343" s="253">
        <v>438</v>
      </c>
      <c r="H1343" s="254">
        <v>149762.22</v>
      </c>
      <c r="I1343" s="254">
        <v>187465.46</v>
      </c>
      <c r="J1343" s="254">
        <v>341.92287671232879</v>
      </c>
      <c r="K1343" s="255">
        <v>92.600422832980968</v>
      </c>
      <c r="L1343" s="254">
        <v>316.6220295983087</v>
      </c>
    </row>
    <row r="1344" spans="1:12" ht="12.75">
      <c r="A1344" s="252" t="s">
        <v>193</v>
      </c>
      <c r="B1344" s="252" t="s">
        <v>2</v>
      </c>
      <c r="C1344" s="252" t="s">
        <v>3</v>
      </c>
      <c r="D1344" s="252" t="s">
        <v>4</v>
      </c>
      <c r="E1344" s="252" t="s">
        <v>5</v>
      </c>
      <c r="F1344" s="252" t="s">
        <v>6</v>
      </c>
      <c r="G1344" s="252" t="s">
        <v>7</v>
      </c>
      <c r="H1344" s="252" t="s">
        <v>8</v>
      </c>
      <c r="I1344" s="252" t="s">
        <v>9</v>
      </c>
      <c r="J1344" s="252" t="s">
        <v>10</v>
      </c>
      <c r="K1344" s="252" t="s">
        <v>11</v>
      </c>
      <c r="L1344" s="252" t="s">
        <v>12</v>
      </c>
    </row>
    <row r="1345" spans="1:12" ht="12.75">
      <c r="A1345" s="252" t="s">
        <v>13</v>
      </c>
      <c r="B1345" s="253">
        <v>130</v>
      </c>
      <c r="C1345" s="253">
        <v>22</v>
      </c>
      <c r="D1345" s="253">
        <v>0</v>
      </c>
      <c r="E1345" s="253">
        <v>130</v>
      </c>
      <c r="F1345" s="253">
        <v>0</v>
      </c>
      <c r="G1345" s="253">
        <v>152</v>
      </c>
      <c r="H1345" s="254">
        <v>69868.149999999994</v>
      </c>
      <c r="I1345" s="254">
        <v>87586.9</v>
      </c>
      <c r="J1345" s="254">
        <v>459.65888157894739</v>
      </c>
      <c r="K1345" s="255">
        <v>32.135306553911207</v>
      </c>
      <c r="L1345" s="254">
        <v>147.71279069767445</v>
      </c>
    </row>
    <row r="1346" spans="1:12" ht="12.75">
      <c r="A1346" s="252" t="s">
        <v>14</v>
      </c>
      <c r="B1346" s="253">
        <v>25</v>
      </c>
      <c r="C1346" s="253">
        <v>2</v>
      </c>
      <c r="D1346" s="253">
        <v>0</v>
      </c>
      <c r="E1346" s="253">
        <v>25</v>
      </c>
      <c r="F1346" s="253">
        <v>0</v>
      </c>
      <c r="G1346" s="253">
        <v>27</v>
      </c>
      <c r="H1346" s="254">
        <v>10191</v>
      </c>
      <c r="I1346" s="254">
        <v>12013.4</v>
      </c>
      <c r="J1346" s="254">
        <v>377.44444444444446</v>
      </c>
      <c r="K1346" s="255">
        <v>5.7082452431289639</v>
      </c>
      <c r="L1346" s="254">
        <v>21.545454545454547</v>
      </c>
    </row>
    <row r="1347" spans="1:12" ht="12.75">
      <c r="A1347" s="252" t="s">
        <v>15</v>
      </c>
      <c r="B1347" s="253">
        <v>35</v>
      </c>
      <c r="C1347" s="253">
        <v>3</v>
      </c>
      <c r="D1347" s="253">
        <v>0</v>
      </c>
      <c r="E1347" s="253">
        <v>35</v>
      </c>
      <c r="F1347" s="253">
        <v>0</v>
      </c>
      <c r="G1347" s="253">
        <v>38</v>
      </c>
      <c r="H1347" s="254">
        <v>0</v>
      </c>
      <c r="I1347" s="254">
        <v>488.05</v>
      </c>
      <c r="J1347" s="254">
        <v>0</v>
      </c>
      <c r="K1347" s="255">
        <v>8.0338266384778017</v>
      </c>
      <c r="L1347" s="254">
        <v>0</v>
      </c>
    </row>
    <row r="1348" spans="1:12" ht="12.75">
      <c r="A1348" s="252" t="s">
        <v>16</v>
      </c>
      <c r="B1348" s="253">
        <v>176</v>
      </c>
      <c r="C1348" s="253">
        <v>37</v>
      </c>
      <c r="D1348" s="253">
        <v>0</v>
      </c>
      <c r="E1348" s="253">
        <v>176</v>
      </c>
      <c r="F1348" s="253">
        <v>0</v>
      </c>
      <c r="G1348" s="253">
        <v>213</v>
      </c>
      <c r="H1348" s="254">
        <v>73018.679999999993</v>
      </c>
      <c r="I1348" s="254">
        <v>89734.46</v>
      </c>
      <c r="J1348" s="254">
        <v>342.81070422535208</v>
      </c>
      <c r="K1348" s="255">
        <v>45.031712473572931</v>
      </c>
      <c r="L1348" s="254">
        <v>154.37353065539111</v>
      </c>
    </row>
    <row r="1349" spans="1:12" ht="12.75">
      <c r="A1349" s="252" t="s">
        <v>17</v>
      </c>
      <c r="B1349" s="253">
        <v>14</v>
      </c>
      <c r="C1349" s="253">
        <v>1</v>
      </c>
      <c r="D1349" s="253">
        <v>1</v>
      </c>
      <c r="E1349" s="253">
        <v>13</v>
      </c>
      <c r="F1349" s="253">
        <v>0</v>
      </c>
      <c r="G1349" s="253">
        <v>14</v>
      </c>
      <c r="H1349" s="254">
        <v>0</v>
      </c>
      <c r="I1349" s="254">
        <v>0</v>
      </c>
      <c r="J1349" s="254">
        <v>0</v>
      </c>
      <c r="K1349" s="255">
        <v>2.9598308668076112</v>
      </c>
      <c r="L1349" s="254">
        <v>0</v>
      </c>
    </row>
    <row r="1350" spans="1:12" ht="12.75">
      <c r="A1350" s="252" t="s">
        <v>18</v>
      </c>
      <c r="B1350" s="253">
        <v>5</v>
      </c>
      <c r="C1350" s="253">
        <v>1</v>
      </c>
      <c r="D1350" s="253">
        <v>0</v>
      </c>
      <c r="E1350" s="253">
        <v>5</v>
      </c>
      <c r="F1350" s="253">
        <v>0</v>
      </c>
      <c r="G1350" s="253">
        <v>6</v>
      </c>
      <c r="H1350" s="254">
        <v>0</v>
      </c>
      <c r="I1350" s="254">
        <v>4350.51</v>
      </c>
      <c r="J1350" s="254">
        <v>0</v>
      </c>
      <c r="K1350" s="255">
        <v>1.2684989429175475</v>
      </c>
      <c r="L1350" s="254">
        <v>0</v>
      </c>
    </row>
    <row r="1351" spans="1:12" ht="12.75">
      <c r="A1351" s="252" t="s">
        <v>19</v>
      </c>
      <c r="B1351" s="253">
        <v>385</v>
      </c>
      <c r="C1351" s="253">
        <v>66</v>
      </c>
      <c r="D1351" s="253">
        <v>1</v>
      </c>
      <c r="E1351" s="253">
        <v>384</v>
      </c>
      <c r="F1351" s="253">
        <v>0</v>
      </c>
      <c r="G1351" s="253">
        <v>450</v>
      </c>
      <c r="H1351" s="254">
        <v>153077.82999999999</v>
      </c>
      <c r="I1351" s="254">
        <v>194173.32</v>
      </c>
      <c r="J1351" s="254">
        <v>340.17295555555552</v>
      </c>
      <c r="K1351" s="255">
        <v>95.13742071881606</v>
      </c>
      <c r="L1351" s="254">
        <v>323.63177589852006</v>
      </c>
    </row>
    <row r="1352" spans="1:12" ht="12.75">
      <c r="A1352" s="252" t="s">
        <v>194</v>
      </c>
      <c r="B1352" s="252" t="s">
        <v>2</v>
      </c>
      <c r="C1352" s="252" t="s">
        <v>3</v>
      </c>
      <c r="D1352" s="252" t="s">
        <v>4</v>
      </c>
      <c r="E1352" s="252" t="s">
        <v>5</v>
      </c>
      <c r="F1352" s="252" t="s">
        <v>6</v>
      </c>
      <c r="G1352" s="252" t="s">
        <v>7</v>
      </c>
      <c r="H1352" s="252" t="s">
        <v>8</v>
      </c>
      <c r="I1352" s="252" t="s">
        <v>9</v>
      </c>
      <c r="J1352" s="252" t="s">
        <v>10</v>
      </c>
      <c r="K1352" s="252" t="s">
        <v>11</v>
      </c>
      <c r="L1352" s="252" t="s">
        <v>12</v>
      </c>
    </row>
    <row r="1353" spans="1:12" ht="12.75">
      <c r="A1353" s="252" t="s">
        <v>13</v>
      </c>
      <c r="B1353" s="253">
        <v>75</v>
      </c>
      <c r="C1353" s="253">
        <v>37</v>
      </c>
      <c r="D1353" s="253">
        <v>0</v>
      </c>
      <c r="E1353" s="253">
        <v>75</v>
      </c>
      <c r="F1353" s="253">
        <v>0</v>
      </c>
      <c r="G1353" s="253">
        <v>112</v>
      </c>
      <c r="H1353" s="254">
        <v>38404.65</v>
      </c>
      <c r="I1353" s="254">
        <v>47776.21</v>
      </c>
      <c r="J1353" s="254">
        <v>342.89866071428571</v>
      </c>
      <c r="K1353" s="255">
        <v>23.67864693446089</v>
      </c>
      <c r="L1353" s="254">
        <v>81.193763213530659</v>
      </c>
    </row>
    <row r="1354" spans="1:12" ht="12.75">
      <c r="A1354" s="252" t="s">
        <v>14</v>
      </c>
      <c r="B1354" s="253">
        <v>13</v>
      </c>
      <c r="C1354" s="253">
        <v>0</v>
      </c>
      <c r="D1354" s="253">
        <v>0</v>
      </c>
      <c r="E1354" s="253">
        <v>13</v>
      </c>
      <c r="F1354" s="253">
        <v>0</v>
      </c>
      <c r="G1354" s="253">
        <v>13</v>
      </c>
      <c r="H1354" s="254">
        <v>4016</v>
      </c>
      <c r="I1354" s="254">
        <v>4590.04</v>
      </c>
      <c r="J1354" s="254">
        <v>308.92307692307691</v>
      </c>
      <c r="K1354" s="255">
        <v>2.7484143763213531</v>
      </c>
      <c r="L1354" s="254">
        <v>8.4904862579281186</v>
      </c>
    </row>
    <row r="1355" spans="1:12" ht="12.75">
      <c r="A1355" s="252" t="s">
        <v>15</v>
      </c>
      <c r="B1355" s="253">
        <v>28</v>
      </c>
      <c r="C1355" s="253">
        <v>6</v>
      </c>
      <c r="D1355" s="253">
        <v>0</v>
      </c>
      <c r="E1355" s="253">
        <v>28</v>
      </c>
      <c r="F1355" s="253">
        <v>0</v>
      </c>
      <c r="G1355" s="253">
        <v>34</v>
      </c>
      <c r="H1355" s="254">
        <v>0</v>
      </c>
      <c r="I1355" s="254">
        <v>702.82</v>
      </c>
      <c r="J1355" s="254">
        <v>0</v>
      </c>
      <c r="K1355" s="255">
        <v>7.1881606765327692</v>
      </c>
      <c r="L1355" s="254">
        <v>0</v>
      </c>
    </row>
    <row r="1356" spans="1:12" ht="12.75">
      <c r="A1356" s="252" t="s">
        <v>16</v>
      </c>
      <c r="B1356" s="253">
        <v>127</v>
      </c>
      <c r="C1356" s="253">
        <v>38</v>
      </c>
      <c r="D1356" s="253">
        <v>0</v>
      </c>
      <c r="E1356" s="253">
        <v>127</v>
      </c>
      <c r="F1356" s="253">
        <v>0</v>
      </c>
      <c r="G1356" s="253">
        <v>165</v>
      </c>
      <c r="H1356" s="254">
        <v>47839.39</v>
      </c>
      <c r="I1356" s="254">
        <v>59406.98</v>
      </c>
      <c r="J1356" s="254">
        <v>289.93569696969701</v>
      </c>
      <c r="K1356" s="255">
        <v>34.883720930232556</v>
      </c>
      <c r="L1356" s="254">
        <v>101.14035940803383</v>
      </c>
    </row>
    <row r="1357" spans="1:12" ht="12.75">
      <c r="A1357" s="252" t="s">
        <v>17</v>
      </c>
      <c r="B1357" s="253">
        <v>14</v>
      </c>
      <c r="C1357" s="253">
        <v>3</v>
      </c>
      <c r="D1357" s="253">
        <v>1</v>
      </c>
      <c r="E1357" s="253">
        <v>13</v>
      </c>
      <c r="F1357" s="253">
        <v>0</v>
      </c>
      <c r="G1357" s="253">
        <v>16</v>
      </c>
      <c r="H1357" s="254">
        <v>0</v>
      </c>
      <c r="I1357" s="254">
        <v>0</v>
      </c>
      <c r="J1357" s="254">
        <v>0</v>
      </c>
      <c r="K1357" s="255">
        <v>3.382663847780127</v>
      </c>
      <c r="L1357" s="254">
        <v>0</v>
      </c>
    </row>
    <row r="1358" spans="1:12" ht="12.75">
      <c r="A1358" s="252" t="s">
        <v>18</v>
      </c>
      <c r="B1358" s="253">
        <v>5</v>
      </c>
      <c r="C1358" s="253">
        <v>0</v>
      </c>
      <c r="D1358" s="253">
        <v>0</v>
      </c>
      <c r="E1358" s="253">
        <v>5</v>
      </c>
      <c r="F1358" s="253">
        <v>0</v>
      </c>
      <c r="G1358" s="253">
        <v>5</v>
      </c>
      <c r="H1358" s="254">
        <v>0</v>
      </c>
      <c r="I1358" s="254">
        <v>1343.15</v>
      </c>
      <c r="J1358" s="254">
        <v>0</v>
      </c>
      <c r="K1358" s="255">
        <v>1.0570824524312896</v>
      </c>
      <c r="L1358" s="254">
        <v>0</v>
      </c>
    </row>
    <row r="1359" spans="1:12" ht="12.75">
      <c r="A1359" s="252" t="s">
        <v>19</v>
      </c>
      <c r="B1359" s="253">
        <v>262</v>
      </c>
      <c r="C1359" s="253">
        <v>84</v>
      </c>
      <c r="D1359" s="253">
        <v>1</v>
      </c>
      <c r="E1359" s="253">
        <v>261</v>
      </c>
      <c r="F1359" s="253">
        <v>0</v>
      </c>
      <c r="G1359" s="253">
        <v>345</v>
      </c>
      <c r="H1359" s="254">
        <v>90260.04</v>
      </c>
      <c r="I1359" s="254">
        <v>113819.2</v>
      </c>
      <c r="J1359" s="254">
        <v>261.62330434782609</v>
      </c>
      <c r="K1359" s="255">
        <v>72.938689217758991</v>
      </c>
      <c r="L1359" s="254">
        <v>190.82460887949262</v>
      </c>
    </row>
    <row r="1360" spans="1:12" ht="12.75">
      <c r="A1360" s="252" t="s">
        <v>195</v>
      </c>
      <c r="B1360" s="252" t="s">
        <v>2</v>
      </c>
      <c r="C1360" s="252" t="s">
        <v>3</v>
      </c>
      <c r="D1360" s="252" t="s">
        <v>4</v>
      </c>
      <c r="E1360" s="252" t="s">
        <v>5</v>
      </c>
      <c r="F1360" s="252" t="s">
        <v>6</v>
      </c>
      <c r="G1360" s="252" t="s">
        <v>7</v>
      </c>
      <c r="H1360" s="252" t="s">
        <v>8</v>
      </c>
      <c r="I1360" s="252" t="s">
        <v>9</v>
      </c>
      <c r="J1360" s="252" t="s">
        <v>10</v>
      </c>
      <c r="K1360" s="252" t="s">
        <v>11</v>
      </c>
      <c r="L1360" s="252" t="s">
        <v>12</v>
      </c>
    </row>
    <row r="1361" spans="1:12" ht="12.75">
      <c r="A1361" s="252" t="s">
        <v>13</v>
      </c>
      <c r="B1361" s="253">
        <v>38</v>
      </c>
      <c r="C1361" s="253">
        <v>50</v>
      </c>
      <c r="D1361" s="253">
        <v>0</v>
      </c>
      <c r="E1361" s="253">
        <v>38</v>
      </c>
      <c r="F1361" s="253">
        <v>0</v>
      </c>
      <c r="G1361" s="253">
        <v>88</v>
      </c>
      <c r="H1361" s="254">
        <v>26417.52</v>
      </c>
      <c r="I1361" s="254">
        <v>30725.3</v>
      </c>
      <c r="J1361" s="254">
        <v>300.1990909090909</v>
      </c>
      <c r="K1361" s="255">
        <v>18.604651162790699</v>
      </c>
      <c r="L1361" s="254">
        <v>55.850993657505285</v>
      </c>
    </row>
    <row r="1362" spans="1:12" ht="12.75">
      <c r="A1362" s="252" t="s">
        <v>14</v>
      </c>
      <c r="B1362" s="253">
        <v>2</v>
      </c>
      <c r="C1362" s="253">
        <v>0</v>
      </c>
      <c r="D1362" s="253">
        <v>0</v>
      </c>
      <c r="E1362" s="253">
        <v>2</v>
      </c>
      <c r="F1362" s="253">
        <v>0</v>
      </c>
      <c r="G1362" s="253">
        <v>2</v>
      </c>
      <c r="H1362" s="254">
        <v>900</v>
      </c>
      <c r="I1362" s="254">
        <v>990.2</v>
      </c>
      <c r="J1362" s="254">
        <v>450</v>
      </c>
      <c r="K1362" s="255">
        <v>0.42283298097251587</v>
      </c>
      <c r="L1362" s="254">
        <v>1.9027484143763211</v>
      </c>
    </row>
    <row r="1363" spans="1:12" ht="12.75">
      <c r="A1363" s="252" t="s">
        <v>15</v>
      </c>
      <c r="B1363" s="253">
        <v>18</v>
      </c>
      <c r="C1363" s="253">
        <v>7</v>
      </c>
      <c r="D1363" s="253">
        <v>0</v>
      </c>
      <c r="E1363" s="253">
        <v>18</v>
      </c>
      <c r="F1363" s="253">
        <v>0</v>
      </c>
      <c r="G1363" s="253">
        <v>25</v>
      </c>
      <c r="H1363" s="254">
        <v>0</v>
      </c>
      <c r="I1363" s="254">
        <v>834.68</v>
      </c>
      <c r="J1363" s="254">
        <v>0</v>
      </c>
      <c r="K1363" s="255">
        <v>5.2854122621564485</v>
      </c>
      <c r="L1363" s="254">
        <v>0</v>
      </c>
    </row>
    <row r="1364" spans="1:12" ht="12.75">
      <c r="A1364" s="252" t="s">
        <v>16</v>
      </c>
      <c r="B1364" s="253">
        <v>89</v>
      </c>
      <c r="C1364" s="253">
        <v>36</v>
      </c>
      <c r="D1364" s="253">
        <v>0</v>
      </c>
      <c r="E1364" s="253">
        <v>89</v>
      </c>
      <c r="F1364" s="253">
        <v>0</v>
      </c>
      <c r="G1364" s="253">
        <v>125</v>
      </c>
      <c r="H1364" s="254">
        <v>35845.440000000002</v>
      </c>
      <c r="I1364" s="254">
        <v>39407.79</v>
      </c>
      <c r="J1364" s="254">
        <v>286.76351999999997</v>
      </c>
      <c r="K1364" s="255">
        <v>26.427061310782243</v>
      </c>
      <c r="L1364" s="254">
        <v>75.783171247357302</v>
      </c>
    </row>
    <row r="1365" spans="1:12" ht="12.75">
      <c r="A1365" s="252" t="s">
        <v>17</v>
      </c>
      <c r="B1365" s="253">
        <v>16</v>
      </c>
      <c r="C1365" s="253">
        <v>20</v>
      </c>
      <c r="D1365" s="253">
        <v>3</v>
      </c>
      <c r="E1365" s="253">
        <v>13</v>
      </c>
      <c r="F1365" s="253">
        <v>0</v>
      </c>
      <c r="G1365" s="253">
        <v>33</v>
      </c>
      <c r="H1365" s="254">
        <v>0</v>
      </c>
      <c r="I1365" s="254">
        <v>0</v>
      </c>
      <c r="J1365" s="254">
        <v>0</v>
      </c>
      <c r="K1365" s="255">
        <v>6.9767441860465116</v>
      </c>
      <c r="L1365" s="254">
        <v>0</v>
      </c>
    </row>
    <row r="1366" spans="1:12" ht="12.75">
      <c r="A1366" s="252" t="s">
        <v>18</v>
      </c>
      <c r="B1366" s="253">
        <v>0</v>
      </c>
      <c r="C1366" s="253">
        <v>1</v>
      </c>
      <c r="D1366" s="253">
        <v>0</v>
      </c>
      <c r="E1366" s="253">
        <v>0</v>
      </c>
      <c r="F1366" s="253">
        <v>0</v>
      </c>
      <c r="G1366" s="253">
        <v>1</v>
      </c>
      <c r="H1366" s="254">
        <v>190</v>
      </c>
      <c r="I1366" s="254">
        <v>-409</v>
      </c>
      <c r="J1366" s="254">
        <v>190</v>
      </c>
      <c r="K1366" s="255">
        <v>0.21141649048625794</v>
      </c>
      <c r="L1366" s="254">
        <v>0.40169133192389012</v>
      </c>
    </row>
    <row r="1367" spans="1:12" ht="12.75">
      <c r="A1367" s="252" t="s">
        <v>19</v>
      </c>
      <c r="B1367" s="253">
        <v>163</v>
      </c>
      <c r="C1367" s="253">
        <v>114</v>
      </c>
      <c r="D1367" s="253">
        <v>3</v>
      </c>
      <c r="E1367" s="253">
        <v>160</v>
      </c>
      <c r="F1367" s="253">
        <v>0</v>
      </c>
      <c r="G1367" s="253">
        <v>274</v>
      </c>
      <c r="H1367" s="254">
        <v>63352.959999999999</v>
      </c>
      <c r="I1367" s="254">
        <v>71548.97</v>
      </c>
      <c r="J1367" s="254">
        <v>231.21518248175184</v>
      </c>
      <c r="K1367" s="255">
        <v>57.928118393234662</v>
      </c>
      <c r="L1367" s="254">
        <v>133.93860465116276</v>
      </c>
    </row>
    <row r="1368" spans="1:12" ht="12.75">
      <c r="A1368" s="252" t="s">
        <v>196</v>
      </c>
      <c r="B1368" s="252" t="s">
        <v>2</v>
      </c>
      <c r="C1368" s="252" t="s">
        <v>3</v>
      </c>
      <c r="D1368" s="252" t="s">
        <v>4</v>
      </c>
      <c r="E1368" s="252" t="s">
        <v>5</v>
      </c>
      <c r="F1368" s="252" t="s">
        <v>6</v>
      </c>
      <c r="G1368" s="252" t="s">
        <v>7</v>
      </c>
      <c r="H1368" s="252" t="s">
        <v>8</v>
      </c>
      <c r="I1368" s="252" t="s">
        <v>9</v>
      </c>
      <c r="J1368" s="252" t="s">
        <v>10</v>
      </c>
      <c r="K1368" s="252" t="s">
        <v>11</v>
      </c>
      <c r="L1368" s="252" t="s">
        <v>12</v>
      </c>
    </row>
    <row r="1369" spans="1:12" ht="12.75">
      <c r="A1369" s="252" t="s">
        <v>13</v>
      </c>
      <c r="B1369" s="253">
        <v>63</v>
      </c>
      <c r="C1369" s="253">
        <v>18</v>
      </c>
      <c r="D1369" s="253">
        <v>0</v>
      </c>
      <c r="E1369" s="253">
        <v>63</v>
      </c>
      <c r="F1369" s="253">
        <v>0</v>
      </c>
      <c r="G1369" s="253">
        <v>81</v>
      </c>
      <c r="H1369" s="254">
        <v>23544.84</v>
      </c>
      <c r="I1369" s="254">
        <v>29771.919999999998</v>
      </c>
      <c r="J1369" s="254">
        <v>290.67703703703705</v>
      </c>
      <c r="K1369" s="255">
        <v>17.124735729386892</v>
      </c>
      <c r="L1369" s="254">
        <v>49.777674418604647</v>
      </c>
    </row>
    <row r="1370" spans="1:12" ht="12.75">
      <c r="A1370" s="252" t="s">
        <v>14</v>
      </c>
      <c r="B1370" s="253">
        <v>0</v>
      </c>
      <c r="C1370" s="253">
        <v>3</v>
      </c>
      <c r="D1370" s="253">
        <v>0</v>
      </c>
      <c r="E1370" s="253">
        <v>0</v>
      </c>
      <c r="F1370" s="253">
        <v>0</v>
      </c>
      <c r="G1370" s="253">
        <v>3</v>
      </c>
      <c r="H1370" s="254">
        <v>980</v>
      </c>
      <c r="I1370" s="254">
        <v>1152.95</v>
      </c>
      <c r="J1370" s="254">
        <v>326.66666666666669</v>
      </c>
      <c r="K1370" s="255">
        <v>0.63424947145877375</v>
      </c>
      <c r="L1370" s="254">
        <v>2.0718816067653281</v>
      </c>
    </row>
    <row r="1371" spans="1:12" ht="12.75">
      <c r="A1371" s="252" t="s">
        <v>15</v>
      </c>
      <c r="B1371" s="253">
        <v>19</v>
      </c>
      <c r="C1371" s="253">
        <v>8</v>
      </c>
      <c r="D1371" s="253">
        <v>0</v>
      </c>
      <c r="E1371" s="253">
        <v>19</v>
      </c>
      <c r="F1371" s="253">
        <v>0</v>
      </c>
      <c r="G1371" s="253">
        <v>27</v>
      </c>
      <c r="H1371" s="254">
        <v>0</v>
      </c>
      <c r="I1371" s="254">
        <v>864.6</v>
      </c>
      <c r="J1371" s="254">
        <v>0</v>
      </c>
      <c r="K1371" s="255">
        <v>5.7082452431289639</v>
      </c>
      <c r="L1371" s="254">
        <v>0</v>
      </c>
    </row>
    <row r="1372" spans="1:12" ht="12.75">
      <c r="A1372" s="252" t="s">
        <v>16</v>
      </c>
      <c r="B1372" s="253">
        <v>91</v>
      </c>
      <c r="C1372" s="253">
        <v>14</v>
      </c>
      <c r="D1372" s="253">
        <v>0</v>
      </c>
      <c r="E1372" s="253">
        <v>91</v>
      </c>
      <c r="F1372" s="253">
        <v>0</v>
      </c>
      <c r="G1372" s="253">
        <v>105</v>
      </c>
      <c r="H1372" s="254">
        <v>34505.79</v>
      </c>
      <c r="I1372" s="254">
        <v>42261.69</v>
      </c>
      <c r="J1372" s="254">
        <v>328.62657142857142</v>
      </c>
      <c r="K1372" s="255">
        <v>22.198731501057082</v>
      </c>
      <c r="L1372" s="254">
        <v>72.950930232558136</v>
      </c>
    </row>
    <row r="1373" spans="1:12" ht="12.75">
      <c r="A1373" s="252" t="s">
        <v>17</v>
      </c>
      <c r="B1373" s="253">
        <v>31</v>
      </c>
      <c r="C1373" s="253">
        <v>10</v>
      </c>
      <c r="D1373" s="253">
        <v>9</v>
      </c>
      <c r="E1373" s="253">
        <v>22</v>
      </c>
      <c r="F1373" s="253">
        <v>0</v>
      </c>
      <c r="G1373" s="253">
        <v>32</v>
      </c>
      <c r="H1373" s="254">
        <v>0</v>
      </c>
      <c r="I1373" s="254">
        <v>0</v>
      </c>
      <c r="J1373" s="254">
        <v>0</v>
      </c>
      <c r="K1373" s="255">
        <v>6.7653276955602539</v>
      </c>
      <c r="L1373" s="254">
        <v>0</v>
      </c>
    </row>
    <row r="1374" spans="1:12" ht="12.75">
      <c r="A1374" s="252" t="s">
        <v>18</v>
      </c>
      <c r="B1374" s="253">
        <v>1</v>
      </c>
      <c r="C1374" s="253">
        <v>0</v>
      </c>
      <c r="D1374" s="253">
        <v>0</v>
      </c>
      <c r="E1374" s="253">
        <v>1</v>
      </c>
      <c r="F1374" s="253">
        <v>0</v>
      </c>
      <c r="G1374" s="253">
        <v>1</v>
      </c>
      <c r="H1374" s="254">
        <v>0</v>
      </c>
      <c r="I1374" s="254">
        <v>0</v>
      </c>
      <c r="J1374" s="254">
        <v>0</v>
      </c>
      <c r="K1374" s="255">
        <v>0.21141649048625794</v>
      </c>
      <c r="L1374" s="254">
        <v>0</v>
      </c>
    </row>
    <row r="1375" spans="1:12" ht="12.75">
      <c r="A1375" s="252" t="s">
        <v>19</v>
      </c>
      <c r="B1375" s="253">
        <v>205</v>
      </c>
      <c r="C1375" s="253">
        <v>53</v>
      </c>
      <c r="D1375" s="253">
        <v>9</v>
      </c>
      <c r="E1375" s="253">
        <v>196</v>
      </c>
      <c r="F1375" s="253">
        <v>0</v>
      </c>
      <c r="G1375" s="253">
        <v>249</v>
      </c>
      <c r="H1375" s="254">
        <v>59030.63</v>
      </c>
      <c r="I1375" s="254">
        <v>74051.16</v>
      </c>
      <c r="J1375" s="254">
        <v>237.07080321285139</v>
      </c>
      <c r="K1375" s="255">
        <v>52.642706131078221</v>
      </c>
      <c r="L1375" s="254">
        <v>124.8004862579281</v>
      </c>
    </row>
    <row r="1376" spans="1:12" ht="12.75">
      <c r="A1376" s="252" t="s">
        <v>197</v>
      </c>
      <c r="B1376" s="252" t="s">
        <v>2</v>
      </c>
      <c r="C1376" s="252" t="s">
        <v>3</v>
      </c>
      <c r="D1376" s="252" t="s">
        <v>4</v>
      </c>
      <c r="E1376" s="252" t="s">
        <v>5</v>
      </c>
      <c r="F1376" s="252" t="s">
        <v>6</v>
      </c>
      <c r="G1376" s="252" t="s">
        <v>7</v>
      </c>
      <c r="H1376" s="252" t="s">
        <v>8</v>
      </c>
      <c r="I1376" s="252" t="s">
        <v>9</v>
      </c>
      <c r="J1376" s="252" t="s">
        <v>10</v>
      </c>
      <c r="K1376" s="252" t="s">
        <v>11</v>
      </c>
      <c r="L1376" s="252" t="s">
        <v>12</v>
      </c>
    </row>
    <row r="1377" spans="1:12" ht="12.75">
      <c r="A1377" s="252" t="s">
        <v>13</v>
      </c>
      <c r="B1377" s="253">
        <v>64</v>
      </c>
      <c r="C1377" s="253">
        <v>16</v>
      </c>
      <c r="D1377" s="253">
        <v>0</v>
      </c>
      <c r="E1377" s="253">
        <v>64</v>
      </c>
      <c r="F1377" s="253">
        <v>0</v>
      </c>
      <c r="G1377" s="253">
        <v>80</v>
      </c>
      <c r="H1377" s="254">
        <v>23936.66</v>
      </c>
      <c r="I1377" s="254">
        <v>30290.42</v>
      </c>
      <c r="J1377" s="254">
        <v>299.20825000000002</v>
      </c>
      <c r="K1377" s="255">
        <v>16.913319238900634</v>
      </c>
      <c r="L1377" s="254">
        <v>50.606046511627909</v>
      </c>
    </row>
    <row r="1378" spans="1:12" ht="12.75">
      <c r="A1378" s="252" t="s">
        <v>14</v>
      </c>
      <c r="B1378" s="253">
        <v>3</v>
      </c>
      <c r="C1378" s="253">
        <v>0</v>
      </c>
      <c r="D1378" s="253">
        <v>0</v>
      </c>
      <c r="E1378" s="253">
        <v>3</v>
      </c>
      <c r="F1378" s="253">
        <v>0</v>
      </c>
      <c r="G1378" s="253">
        <v>3</v>
      </c>
      <c r="H1378" s="254">
        <v>980</v>
      </c>
      <c r="I1378" s="254">
        <v>1105.44</v>
      </c>
      <c r="J1378" s="254">
        <v>326.66666666666669</v>
      </c>
      <c r="K1378" s="255">
        <v>0.63424947145877375</v>
      </c>
      <c r="L1378" s="254">
        <v>2.0718816067653281</v>
      </c>
    </row>
    <row r="1379" spans="1:12" ht="12.75">
      <c r="A1379" s="252" t="s">
        <v>15</v>
      </c>
      <c r="B1379" s="253">
        <v>24</v>
      </c>
      <c r="C1379" s="253">
        <v>8</v>
      </c>
      <c r="D1379" s="253">
        <v>0</v>
      </c>
      <c r="E1379" s="253">
        <v>24</v>
      </c>
      <c r="F1379" s="253">
        <v>0</v>
      </c>
      <c r="G1379" s="253">
        <v>32</v>
      </c>
      <c r="H1379" s="254">
        <v>0</v>
      </c>
      <c r="I1379" s="254">
        <v>774.5</v>
      </c>
      <c r="J1379" s="254">
        <v>0</v>
      </c>
      <c r="K1379" s="255">
        <v>6.7653276955602539</v>
      </c>
      <c r="L1379" s="254">
        <v>0</v>
      </c>
    </row>
    <row r="1380" spans="1:12" ht="12.75">
      <c r="A1380" s="252" t="s">
        <v>16</v>
      </c>
      <c r="B1380" s="253">
        <v>88</v>
      </c>
      <c r="C1380" s="253">
        <v>16</v>
      </c>
      <c r="D1380" s="253">
        <v>0</v>
      </c>
      <c r="E1380" s="253">
        <v>88</v>
      </c>
      <c r="F1380" s="253">
        <v>0</v>
      </c>
      <c r="G1380" s="253">
        <v>104</v>
      </c>
      <c r="H1380" s="254">
        <v>29246.799999999999</v>
      </c>
      <c r="I1380" s="254">
        <v>36748.199999999997</v>
      </c>
      <c r="J1380" s="254">
        <v>281.21923076923076</v>
      </c>
      <c r="K1380" s="255">
        <v>21.987315010570825</v>
      </c>
      <c r="L1380" s="254">
        <v>61.832558139534896</v>
      </c>
    </row>
    <row r="1381" spans="1:12" ht="12.75">
      <c r="A1381" s="252" t="s">
        <v>17</v>
      </c>
      <c r="B1381" s="253">
        <v>32</v>
      </c>
      <c r="C1381" s="253">
        <v>14</v>
      </c>
      <c r="D1381" s="253">
        <v>16</v>
      </c>
      <c r="E1381" s="253">
        <v>16</v>
      </c>
      <c r="F1381" s="253">
        <v>0</v>
      </c>
      <c r="G1381" s="253">
        <v>30</v>
      </c>
      <c r="H1381" s="254">
        <v>0</v>
      </c>
      <c r="I1381" s="254">
        <v>0</v>
      </c>
      <c r="J1381" s="254">
        <v>0</v>
      </c>
      <c r="K1381" s="255">
        <v>6.3424947145877377</v>
      </c>
      <c r="L1381" s="254">
        <v>0</v>
      </c>
    </row>
    <row r="1382" spans="1:12" ht="12.75">
      <c r="A1382" s="252" t="s">
        <v>18</v>
      </c>
      <c r="B1382" s="253">
        <v>1</v>
      </c>
      <c r="C1382" s="253">
        <v>1</v>
      </c>
      <c r="D1382" s="253">
        <v>0</v>
      </c>
      <c r="E1382" s="253">
        <v>1</v>
      </c>
      <c r="F1382" s="253">
        <v>0</v>
      </c>
      <c r="G1382" s="253">
        <v>2</v>
      </c>
      <c r="H1382" s="254">
        <v>0</v>
      </c>
      <c r="I1382" s="254">
        <v>192.64</v>
      </c>
      <c r="J1382" s="254">
        <v>0</v>
      </c>
      <c r="K1382" s="255">
        <v>0.42283298097251587</v>
      </c>
      <c r="L1382" s="254">
        <v>0</v>
      </c>
    </row>
    <row r="1383" spans="1:12" ht="12.75">
      <c r="A1383" s="252" t="s">
        <v>19</v>
      </c>
      <c r="B1383" s="253">
        <v>212</v>
      </c>
      <c r="C1383" s="253">
        <v>55</v>
      </c>
      <c r="D1383" s="253">
        <v>16</v>
      </c>
      <c r="E1383" s="253">
        <v>196</v>
      </c>
      <c r="F1383" s="253">
        <v>0</v>
      </c>
      <c r="G1383" s="253">
        <v>251</v>
      </c>
      <c r="H1383" s="254">
        <v>54163.46</v>
      </c>
      <c r="I1383" s="254">
        <v>69111.199999999997</v>
      </c>
      <c r="J1383" s="254">
        <v>215.79067729083664</v>
      </c>
      <c r="K1383" s="255">
        <v>53.065539112050736</v>
      </c>
      <c r="L1383" s="254">
        <v>114.51048625792809</v>
      </c>
    </row>
    <row r="1384" spans="1:12" ht="12.75">
      <c r="A1384" s="252" t="s">
        <v>198</v>
      </c>
      <c r="B1384" s="252" t="s">
        <v>2</v>
      </c>
      <c r="C1384" s="252" t="s">
        <v>3</v>
      </c>
      <c r="D1384" s="252" t="s">
        <v>4</v>
      </c>
      <c r="E1384" s="252" t="s">
        <v>5</v>
      </c>
      <c r="F1384" s="252" t="s">
        <v>6</v>
      </c>
      <c r="G1384" s="252" t="s">
        <v>7</v>
      </c>
      <c r="H1384" s="252" t="s">
        <v>8</v>
      </c>
      <c r="I1384" s="252" t="s">
        <v>9</v>
      </c>
      <c r="J1384" s="252" t="s">
        <v>10</v>
      </c>
      <c r="K1384" s="252" t="s">
        <v>11</v>
      </c>
      <c r="L1384" s="252" t="s">
        <v>12</v>
      </c>
    </row>
    <row r="1385" spans="1:12" ht="12.75">
      <c r="A1385" s="252" t="s">
        <v>13</v>
      </c>
      <c r="B1385" s="253">
        <v>55</v>
      </c>
      <c r="C1385" s="253">
        <v>41</v>
      </c>
      <c r="D1385" s="253">
        <v>0</v>
      </c>
      <c r="E1385" s="253">
        <v>55</v>
      </c>
      <c r="F1385" s="253">
        <v>0</v>
      </c>
      <c r="G1385" s="253">
        <v>96</v>
      </c>
      <c r="H1385" s="254">
        <v>31332.38</v>
      </c>
      <c r="I1385" s="254">
        <v>38021.33</v>
      </c>
      <c r="J1385" s="254">
        <v>326.37895833333334</v>
      </c>
      <c r="K1385" s="255">
        <v>20.29598308668076</v>
      </c>
      <c r="L1385" s="254">
        <v>66.241818181818175</v>
      </c>
    </row>
    <row r="1386" spans="1:12" ht="12.75">
      <c r="A1386" s="252" t="s">
        <v>14</v>
      </c>
      <c r="B1386" s="253">
        <v>3</v>
      </c>
      <c r="C1386" s="253">
        <v>0</v>
      </c>
      <c r="D1386" s="253">
        <v>0</v>
      </c>
      <c r="E1386" s="253">
        <v>3</v>
      </c>
      <c r="F1386" s="253">
        <v>0</v>
      </c>
      <c r="G1386" s="253">
        <v>3</v>
      </c>
      <c r="H1386" s="254">
        <v>980</v>
      </c>
      <c r="I1386" s="254">
        <v>1352.49</v>
      </c>
      <c r="J1386" s="254">
        <v>326.66666666666669</v>
      </c>
      <c r="K1386" s="255">
        <v>0.63424947145877375</v>
      </c>
      <c r="L1386" s="254">
        <v>2.0718816067653281</v>
      </c>
    </row>
    <row r="1387" spans="1:12" ht="12.75">
      <c r="A1387" s="252" t="s">
        <v>15</v>
      </c>
      <c r="B1387" s="253">
        <v>21</v>
      </c>
      <c r="C1387" s="253">
        <v>14</v>
      </c>
      <c r="D1387" s="253">
        <v>0</v>
      </c>
      <c r="E1387" s="253">
        <v>21</v>
      </c>
      <c r="F1387" s="253">
        <v>0</v>
      </c>
      <c r="G1387" s="253">
        <v>35</v>
      </c>
      <c r="H1387" s="254">
        <v>0</v>
      </c>
      <c r="I1387" s="254">
        <v>412.15</v>
      </c>
      <c r="J1387" s="254">
        <v>0</v>
      </c>
      <c r="K1387" s="255">
        <v>7.3995771670190287</v>
      </c>
      <c r="L1387" s="254">
        <v>0</v>
      </c>
    </row>
    <row r="1388" spans="1:12" ht="12.75">
      <c r="A1388" s="252" t="s">
        <v>16</v>
      </c>
      <c r="B1388" s="253">
        <v>60</v>
      </c>
      <c r="C1388" s="253">
        <v>34</v>
      </c>
      <c r="D1388" s="253">
        <v>0</v>
      </c>
      <c r="E1388" s="253">
        <v>60</v>
      </c>
      <c r="F1388" s="253">
        <v>0</v>
      </c>
      <c r="G1388" s="253">
        <v>94</v>
      </c>
      <c r="H1388" s="254">
        <v>27010.58</v>
      </c>
      <c r="I1388" s="254">
        <v>31603.94</v>
      </c>
      <c r="J1388" s="254">
        <v>287.34659574468083</v>
      </c>
      <c r="K1388" s="255">
        <v>19.873150105708245</v>
      </c>
      <c r="L1388" s="254">
        <v>57.104820295983089</v>
      </c>
    </row>
    <row r="1389" spans="1:12" ht="12.75">
      <c r="A1389" s="252" t="s">
        <v>17</v>
      </c>
      <c r="B1389" s="253">
        <v>29</v>
      </c>
      <c r="C1389" s="253">
        <v>5</v>
      </c>
      <c r="D1389" s="253">
        <v>6</v>
      </c>
      <c r="E1389" s="253">
        <v>23</v>
      </c>
      <c r="F1389" s="253">
        <v>0</v>
      </c>
      <c r="G1389" s="253">
        <v>28</v>
      </c>
      <c r="H1389" s="254">
        <v>0</v>
      </c>
      <c r="I1389" s="254">
        <v>0</v>
      </c>
      <c r="J1389" s="254">
        <v>0</v>
      </c>
      <c r="K1389" s="255">
        <v>5.9196617336152224</v>
      </c>
      <c r="L1389" s="254">
        <v>0</v>
      </c>
    </row>
    <row r="1390" spans="1:12" ht="12.75">
      <c r="A1390" s="252" t="s">
        <v>18</v>
      </c>
      <c r="B1390" s="253">
        <v>2</v>
      </c>
      <c r="C1390" s="253">
        <v>0</v>
      </c>
      <c r="D1390" s="253">
        <v>0</v>
      </c>
      <c r="E1390" s="253">
        <v>2</v>
      </c>
      <c r="F1390" s="253">
        <v>0</v>
      </c>
      <c r="G1390" s="253">
        <v>2</v>
      </c>
      <c r="H1390" s="254">
        <v>0</v>
      </c>
      <c r="I1390" s="254">
        <v>384.44</v>
      </c>
      <c r="J1390" s="254">
        <v>0</v>
      </c>
      <c r="K1390" s="255">
        <v>0.42283298097251587</v>
      </c>
      <c r="L1390" s="254">
        <v>0</v>
      </c>
    </row>
    <row r="1391" spans="1:12" ht="12.75">
      <c r="A1391" s="252" t="s">
        <v>19</v>
      </c>
      <c r="B1391" s="253">
        <v>170</v>
      </c>
      <c r="C1391" s="253">
        <v>94</v>
      </c>
      <c r="D1391" s="253">
        <v>6</v>
      </c>
      <c r="E1391" s="253">
        <v>164</v>
      </c>
      <c r="F1391" s="253">
        <v>0</v>
      </c>
      <c r="G1391" s="253">
        <v>258</v>
      </c>
      <c r="H1391" s="254">
        <v>59322.96</v>
      </c>
      <c r="I1391" s="254">
        <v>71774.350000000006</v>
      </c>
      <c r="J1391" s="254">
        <v>229.93395348837211</v>
      </c>
      <c r="K1391" s="255">
        <v>54.54545454545454</v>
      </c>
      <c r="L1391" s="254">
        <v>125.41852008456659</v>
      </c>
    </row>
    <row r="1392" spans="1:12" ht="12.75">
      <c r="A1392" s="252" t="s">
        <v>199</v>
      </c>
      <c r="B1392" s="252" t="s">
        <v>2</v>
      </c>
      <c r="C1392" s="252" t="s">
        <v>3</v>
      </c>
      <c r="D1392" s="252" t="s">
        <v>4</v>
      </c>
      <c r="E1392" s="252" t="s">
        <v>5</v>
      </c>
      <c r="F1392" s="252" t="s">
        <v>6</v>
      </c>
      <c r="G1392" s="252" t="s">
        <v>7</v>
      </c>
      <c r="H1392" s="252" t="s">
        <v>8</v>
      </c>
      <c r="I1392" s="252" t="s">
        <v>9</v>
      </c>
      <c r="J1392" s="252" t="s">
        <v>10</v>
      </c>
      <c r="K1392" s="252" t="s">
        <v>11</v>
      </c>
      <c r="L1392" s="252" t="s">
        <v>12</v>
      </c>
    </row>
    <row r="1393" spans="1:12" ht="12.75">
      <c r="A1393" s="252" t="s">
        <v>13</v>
      </c>
      <c r="B1393" s="253">
        <v>55</v>
      </c>
      <c r="C1393" s="253">
        <v>72</v>
      </c>
      <c r="D1393" s="253">
        <v>0</v>
      </c>
      <c r="E1393" s="253">
        <v>55</v>
      </c>
      <c r="F1393" s="253">
        <v>0</v>
      </c>
      <c r="G1393" s="253">
        <v>127</v>
      </c>
      <c r="H1393" s="254">
        <v>56173.68</v>
      </c>
      <c r="I1393" s="254">
        <v>67308.52</v>
      </c>
      <c r="J1393" s="254">
        <v>442.31244094488187</v>
      </c>
      <c r="K1393" s="255">
        <v>26.849894291754758</v>
      </c>
      <c r="L1393" s="254">
        <v>118.76042283298098</v>
      </c>
    </row>
    <row r="1394" spans="1:12" ht="12.75">
      <c r="A1394" s="252" t="s">
        <v>14</v>
      </c>
      <c r="B1394" s="253">
        <v>0</v>
      </c>
      <c r="C1394" s="253">
        <v>0</v>
      </c>
      <c r="D1394" s="253">
        <v>0</v>
      </c>
      <c r="E1394" s="253">
        <v>0</v>
      </c>
      <c r="F1394" s="253">
        <v>0</v>
      </c>
      <c r="G1394" s="253">
        <v>0</v>
      </c>
      <c r="H1394" s="254">
        <v>0</v>
      </c>
      <c r="I1394" s="254">
        <v>-3397.32</v>
      </c>
      <c r="J1394" s="254">
        <v>0</v>
      </c>
      <c r="K1394" s="255">
        <v>0</v>
      </c>
      <c r="L1394" s="254">
        <v>0</v>
      </c>
    </row>
    <row r="1395" spans="1:12" ht="12.75">
      <c r="A1395" s="252" t="s">
        <v>15</v>
      </c>
      <c r="B1395" s="253">
        <v>22</v>
      </c>
      <c r="C1395" s="253">
        <v>20</v>
      </c>
      <c r="D1395" s="253">
        <v>0</v>
      </c>
      <c r="E1395" s="253">
        <v>22</v>
      </c>
      <c r="F1395" s="253">
        <v>0</v>
      </c>
      <c r="G1395" s="253">
        <v>42</v>
      </c>
      <c r="H1395" s="254">
        <v>0</v>
      </c>
      <c r="I1395" s="254">
        <v>2344.6</v>
      </c>
      <c r="J1395" s="254">
        <v>0</v>
      </c>
      <c r="K1395" s="255">
        <v>8.8794926004228323</v>
      </c>
      <c r="L1395" s="254">
        <v>0</v>
      </c>
    </row>
    <row r="1396" spans="1:12" ht="12.75">
      <c r="A1396" s="252" t="s">
        <v>16</v>
      </c>
      <c r="B1396" s="253">
        <v>65</v>
      </c>
      <c r="C1396" s="253">
        <v>65</v>
      </c>
      <c r="D1396" s="253">
        <v>0</v>
      </c>
      <c r="E1396" s="253">
        <v>65</v>
      </c>
      <c r="F1396" s="253">
        <v>0</v>
      </c>
      <c r="G1396" s="253">
        <v>130</v>
      </c>
      <c r="H1396" s="254">
        <v>54640.04</v>
      </c>
      <c r="I1396" s="254">
        <v>67167.350000000006</v>
      </c>
      <c r="J1396" s="254">
        <v>420.30800000000005</v>
      </c>
      <c r="K1396" s="255">
        <v>27.484143763213527</v>
      </c>
      <c r="L1396" s="254">
        <v>115.5180549682875</v>
      </c>
    </row>
    <row r="1397" spans="1:12" ht="12.75">
      <c r="A1397" s="252" t="s">
        <v>17</v>
      </c>
      <c r="B1397" s="253">
        <v>28</v>
      </c>
      <c r="C1397" s="253">
        <v>5</v>
      </c>
      <c r="D1397" s="253">
        <v>15</v>
      </c>
      <c r="E1397" s="253">
        <v>13</v>
      </c>
      <c r="F1397" s="253">
        <v>0</v>
      </c>
      <c r="G1397" s="253">
        <v>18</v>
      </c>
      <c r="H1397" s="254">
        <v>0</v>
      </c>
      <c r="I1397" s="254">
        <v>0</v>
      </c>
      <c r="J1397" s="254">
        <v>0</v>
      </c>
      <c r="K1397" s="255">
        <v>3.8054968287526423</v>
      </c>
      <c r="L1397" s="254">
        <v>0</v>
      </c>
    </row>
    <row r="1398" spans="1:12" ht="12.75">
      <c r="A1398" s="252" t="s">
        <v>18</v>
      </c>
      <c r="B1398" s="253">
        <v>0</v>
      </c>
      <c r="C1398" s="253">
        <v>3</v>
      </c>
      <c r="D1398" s="253">
        <v>0</v>
      </c>
      <c r="E1398" s="253">
        <v>0</v>
      </c>
      <c r="F1398" s="253">
        <v>0</v>
      </c>
      <c r="G1398" s="253">
        <v>3</v>
      </c>
      <c r="H1398" s="254">
        <v>0</v>
      </c>
      <c r="I1398" s="254">
        <v>100</v>
      </c>
      <c r="J1398" s="254">
        <v>0</v>
      </c>
      <c r="K1398" s="255">
        <v>0.63424947145877375</v>
      </c>
      <c r="L1398" s="254">
        <v>0</v>
      </c>
    </row>
    <row r="1399" spans="1:12" ht="12.75">
      <c r="A1399" s="252" t="s">
        <v>19</v>
      </c>
      <c r="B1399" s="253">
        <v>170</v>
      </c>
      <c r="C1399" s="253">
        <v>165</v>
      </c>
      <c r="D1399" s="253">
        <v>15</v>
      </c>
      <c r="E1399" s="253">
        <v>155</v>
      </c>
      <c r="F1399" s="253">
        <v>0</v>
      </c>
      <c r="G1399" s="253">
        <v>320</v>
      </c>
      <c r="H1399" s="254">
        <v>110813.72</v>
      </c>
      <c r="I1399" s="254">
        <v>133523.15</v>
      </c>
      <c r="J1399" s="254">
        <v>346.29287499999998</v>
      </c>
      <c r="K1399" s="255">
        <v>67.653276955602536</v>
      </c>
      <c r="L1399" s="254">
        <v>234.27847780126848</v>
      </c>
    </row>
    <row r="1400" spans="1:12" ht="12.75">
      <c r="A1400" s="252" t="s">
        <v>200</v>
      </c>
      <c r="B1400" s="252" t="s">
        <v>2</v>
      </c>
      <c r="C1400" s="252" t="s">
        <v>3</v>
      </c>
      <c r="D1400" s="252" t="s">
        <v>4</v>
      </c>
      <c r="E1400" s="252" t="s">
        <v>5</v>
      </c>
      <c r="F1400" s="252" t="s">
        <v>6</v>
      </c>
      <c r="G1400" s="252" t="s">
        <v>7</v>
      </c>
      <c r="H1400" s="252" t="s">
        <v>8</v>
      </c>
      <c r="I1400" s="252" t="s">
        <v>9</v>
      </c>
      <c r="J1400" s="252" t="s">
        <v>10</v>
      </c>
      <c r="K1400" s="252" t="s">
        <v>11</v>
      </c>
      <c r="L1400" s="252" t="s">
        <v>12</v>
      </c>
    </row>
    <row r="1401" spans="1:12" ht="12.75">
      <c r="A1401" s="252" t="s">
        <v>13</v>
      </c>
      <c r="B1401" s="253">
        <v>110</v>
      </c>
      <c r="C1401" s="253">
        <v>111</v>
      </c>
      <c r="D1401" s="253">
        <v>0</v>
      </c>
      <c r="E1401" s="253">
        <v>110</v>
      </c>
      <c r="F1401" s="253">
        <v>0</v>
      </c>
      <c r="G1401" s="253">
        <v>221</v>
      </c>
      <c r="H1401" s="254">
        <v>99308.95</v>
      </c>
      <c r="I1401" s="254">
        <v>119224.98</v>
      </c>
      <c r="J1401" s="254">
        <v>449.36176470588236</v>
      </c>
      <c r="K1401" s="255">
        <v>46.723044397462999</v>
      </c>
      <c r="L1401" s="254">
        <v>209.95549682875262</v>
      </c>
    </row>
    <row r="1402" spans="1:12" ht="12.75">
      <c r="A1402" s="252" t="s">
        <v>15</v>
      </c>
      <c r="B1402" s="253">
        <v>31</v>
      </c>
      <c r="C1402" s="253">
        <v>13</v>
      </c>
      <c r="D1402" s="253">
        <v>0</v>
      </c>
      <c r="E1402" s="253">
        <v>31</v>
      </c>
      <c r="F1402" s="253">
        <v>0</v>
      </c>
      <c r="G1402" s="253">
        <v>44</v>
      </c>
      <c r="H1402" s="254">
        <v>0</v>
      </c>
      <c r="I1402" s="254">
        <v>1499.16</v>
      </c>
      <c r="J1402" s="254">
        <v>0</v>
      </c>
      <c r="K1402" s="255">
        <v>9.3023255813953494</v>
      </c>
      <c r="L1402" s="254">
        <v>0</v>
      </c>
    </row>
    <row r="1403" spans="1:12" ht="12.75">
      <c r="A1403" s="252" t="s">
        <v>16</v>
      </c>
      <c r="B1403" s="253">
        <v>104</v>
      </c>
      <c r="C1403" s="253">
        <v>53</v>
      </c>
      <c r="D1403" s="253">
        <v>0</v>
      </c>
      <c r="E1403" s="253">
        <v>104</v>
      </c>
      <c r="F1403" s="253">
        <v>0</v>
      </c>
      <c r="G1403" s="253">
        <v>157</v>
      </c>
      <c r="H1403" s="254">
        <v>64475.89</v>
      </c>
      <c r="I1403" s="254">
        <v>80777.14</v>
      </c>
      <c r="J1403" s="254">
        <v>410.67445859872612</v>
      </c>
      <c r="K1403" s="255">
        <v>33.192389006342495</v>
      </c>
      <c r="L1403" s="254">
        <v>136.31266384778013</v>
      </c>
    </row>
    <row r="1404" spans="1:12" ht="12.75">
      <c r="A1404" s="252" t="s">
        <v>17</v>
      </c>
      <c r="B1404" s="253">
        <v>18</v>
      </c>
      <c r="C1404" s="253">
        <v>1</v>
      </c>
      <c r="D1404" s="253">
        <v>8</v>
      </c>
      <c r="E1404" s="253">
        <v>10</v>
      </c>
      <c r="F1404" s="253">
        <v>0</v>
      </c>
      <c r="G1404" s="253">
        <v>11</v>
      </c>
      <c r="H1404" s="254">
        <v>0</v>
      </c>
      <c r="I1404" s="254">
        <v>0</v>
      </c>
      <c r="J1404" s="254">
        <v>0</v>
      </c>
      <c r="K1404" s="255">
        <v>2.3255813953488373</v>
      </c>
      <c r="L1404" s="254">
        <v>0</v>
      </c>
    </row>
    <row r="1405" spans="1:12" ht="12.75">
      <c r="A1405" s="252" t="s">
        <v>18</v>
      </c>
      <c r="B1405" s="253">
        <v>3</v>
      </c>
      <c r="C1405" s="253">
        <v>0</v>
      </c>
      <c r="D1405" s="253">
        <v>0</v>
      </c>
      <c r="E1405" s="253">
        <v>3</v>
      </c>
      <c r="F1405" s="253">
        <v>0</v>
      </c>
      <c r="G1405" s="253">
        <v>3</v>
      </c>
      <c r="H1405" s="254">
        <v>0</v>
      </c>
      <c r="I1405" s="254">
        <v>-17.809999999999999</v>
      </c>
      <c r="J1405" s="254">
        <v>0</v>
      </c>
      <c r="K1405" s="255">
        <v>0.63424947145877375</v>
      </c>
      <c r="L1405" s="254">
        <v>0</v>
      </c>
    </row>
    <row r="1406" spans="1:12" ht="12.75">
      <c r="A1406" s="252" t="s">
        <v>19</v>
      </c>
      <c r="B1406" s="253">
        <v>266</v>
      </c>
      <c r="C1406" s="253">
        <v>178</v>
      </c>
      <c r="D1406" s="253">
        <v>8</v>
      </c>
      <c r="E1406" s="253">
        <v>258</v>
      </c>
      <c r="F1406" s="253">
        <v>0</v>
      </c>
      <c r="G1406" s="253">
        <v>436</v>
      </c>
      <c r="H1406" s="254">
        <v>163784.84</v>
      </c>
      <c r="I1406" s="254">
        <v>201483.47</v>
      </c>
      <c r="J1406" s="254">
        <v>375.6533027522936</v>
      </c>
      <c r="K1406" s="255">
        <v>92.177589852008452</v>
      </c>
      <c r="L1406" s="254">
        <v>346.26816067653277</v>
      </c>
    </row>
    <row r="1407" spans="1:12" ht="12.75">
      <c r="A1407" s="252" t="s">
        <v>201</v>
      </c>
      <c r="B1407" s="252" t="s">
        <v>2</v>
      </c>
      <c r="C1407" s="252" t="s">
        <v>3</v>
      </c>
      <c r="D1407" s="252" t="s">
        <v>4</v>
      </c>
      <c r="E1407" s="252" t="s">
        <v>5</v>
      </c>
      <c r="F1407" s="252" t="s">
        <v>6</v>
      </c>
      <c r="G1407" s="252" t="s">
        <v>7</v>
      </c>
      <c r="H1407" s="252" t="s">
        <v>8</v>
      </c>
      <c r="I1407" s="252" t="s">
        <v>9</v>
      </c>
      <c r="J1407" s="252" t="s">
        <v>10</v>
      </c>
      <c r="K1407" s="252" t="s">
        <v>11</v>
      </c>
      <c r="L1407" s="252" t="s">
        <v>12</v>
      </c>
    </row>
    <row r="1408" spans="1:12" ht="12.75">
      <c r="A1408" s="252" t="s">
        <v>13</v>
      </c>
      <c r="B1408" s="253">
        <v>186</v>
      </c>
      <c r="C1408" s="253">
        <v>42</v>
      </c>
      <c r="D1408" s="253">
        <v>0</v>
      </c>
      <c r="E1408" s="253">
        <v>186</v>
      </c>
      <c r="F1408" s="253">
        <v>0</v>
      </c>
      <c r="G1408" s="253">
        <v>228</v>
      </c>
      <c r="H1408" s="254">
        <v>105296.14</v>
      </c>
      <c r="I1408" s="254">
        <v>127440.91</v>
      </c>
      <c r="J1408" s="254">
        <v>461.82517543859649</v>
      </c>
      <c r="K1408" s="255">
        <v>48.20295983086681</v>
      </c>
      <c r="L1408" s="254">
        <v>222.61340380549683</v>
      </c>
    </row>
    <row r="1409" spans="1:12" ht="12.75">
      <c r="A1409" s="252" t="s">
        <v>15</v>
      </c>
      <c r="B1409" s="253">
        <v>38</v>
      </c>
      <c r="C1409" s="253">
        <v>7</v>
      </c>
      <c r="D1409" s="253">
        <v>0</v>
      </c>
      <c r="E1409" s="253">
        <v>38</v>
      </c>
      <c r="F1409" s="253">
        <v>0</v>
      </c>
      <c r="G1409" s="253">
        <v>45</v>
      </c>
      <c r="H1409" s="254">
        <v>0</v>
      </c>
      <c r="I1409" s="254">
        <v>1174.93</v>
      </c>
      <c r="J1409" s="254">
        <v>0</v>
      </c>
      <c r="K1409" s="255">
        <v>9.513742071881607</v>
      </c>
      <c r="L1409" s="254">
        <v>0</v>
      </c>
    </row>
    <row r="1410" spans="1:12" ht="12.75">
      <c r="A1410" s="252" t="s">
        <v>16</v>
      </c>
      <c r="B1410" s="253">
        <v>126</v>
      </c>
      <c r="C1410" s="253">
        <v>39</v>
      </c>
      <c r="D1410" s="253">
        <v>0</v>
      </c>
      <c r="E1410" s="253">
        <v>126</v>
      </c>
      <c r="F1410" s="253">
        <v>0</v>
      </c>
      <c r="G1410" s="253">
        <v>165</v>
      </c>
      <c r="H1410" s="254">
        <v>72395.91</v>
      </c>
      <c r="I1410" s="254">
        <v>87349.04</v>
      </c>
      <c r="J1410" s="254">
        <v>438.76309090909092</v>
      </c>
      <c r="K1410" s="255">
        <v>34.883720930232556</v>
      </c>
      <c r="L1410" s="254">
        <v>153.05689217758984</v>
      </c>
    </row>
    <row r="1411" spans="1:12" ht="12.75">
      <c r="A1411" s="252" t="s">
        <v>17</v>
      </c>
      <c r="B1411" s="253">
        <v>11</v>
      </c>
      <c r="C1411" s="253">
        <v>0</v>
      </c>
      <c r="D1411" s="253">
        <v>3</v>
      </c>
      <c r="E1411" s="253">
        <v>8</v>
      </c>
      <c r="F1411" s="253">
        <v>0</v>
      </c>
      <c r="G1411" s="253">
        <v>8</v>
      </c>
      <c r="H1411" s="254">
        <v>0</v>
      </c>
      <c r="I1411" s="254">
        <v>0</v>
      </c>
      <c r="J1411" s="254">
        <v>0</v>
      </c>
      <c r="K1411" s="255">
        <v>1.6913319238900635</v>
      </c>
      <c r="L1411" s="254">
        <v>0</v>
      </c>
    </row>
    <row r="1412" spans="1:12" ht="12.75">
      <c r="A1412" s="252" t="s">
        <v>18</v>
      </c>
      <c r="B1412" s="253">
        <v>3</v>
      </c>
      <c r="C1412" s="253">
        <v>1</v>
      </c>
      <c r="D1412" s="253">
        <v>0</v>
      </c>
      <c r="E1412" s="253">
        <v>3</v>
      </c>
      <c r="F1412" s="253">
        <v>0</v>
      </c>
      <c r="G1412" s="253">
        <v>4</v>
      </c>
      <c r="H1412" s="254">
        <v>0</v>
      </c>
      <c r="I1412" s="254">
        <v>170.66</v>
      </c>
      <c r="J1412" s="254">
        <v>0</v>
      </c>
      <c r="K1412" s="255">
        <v>0.84566596194503174</v>
      </c>
      <c r="L1412" s="254">
        <v>0</v>
      </c>
    </row>
    <row r="1413" spans="1:12" ht="12.75">
      <c r="A1413" s="252" t="s">
        <v>19</v>
      </c>
      <c r="B1413" s="253">
        <v>364</v>
      </c>
      <c r="C1413" s="253">
        <v>89</v>
      </c>
      <c r="D1413" s="253">
        <v>3</v>
      </c>
      <c r="E1413" s="253">
        <v>361</v>
      </c>
      <c r="F1413" s="253">
        <v>0</v>
      </c>
      <c r="G1413" s="253">
        <v>450</v>
      </c>
      <c r="H1413" s="254">
        <v>177692.05</v>
      </c>
      <c r="I1413" s="254">
        <v>216135.54</v>
      </c>
      <c r="J1413" s="254">
        <v>394.87122222222223</v>
      </c>
      <c r="K1413" s="255">
        <v>95.13742071881606</v>
      </c>
      <c r="L1413" s="254">
        <v>375.67029598308659</v>
      </c>
    </row>
    <row r="1414" spans="1:12" ht="12.75">
      <c r="A1414" s="252" t="s">
        <v>202</v>
      </c>
      <c r="B1414" s="252" t="s">
        <v>2</v>
      </c>
      <c r="C1414" s="252" t="s">
        <v>3</v>
      </c>
      <c r="D1414" s="252" t="s">
        <v>4</v>
      </c>
      <c r="E1414" s="252" t="s">
        <v>5</v>
      </c>
      <c r="F1414" s="252" t="s">
        <v>6</v>
      </c>
      <c r="G1414" s="252" t="s">
        <v>7</v>
      </c>
      <c r="H1414" s="252" t="s">
        <v>8</v>
      </c>
      <c r="I1414" s="252" t="s">
        <v>9</v>
      </c>
      <c r="J1414" s="252" t="s">
        <v>10</v>
      </c>
      <c r="K1414" s="252" t="s">
        <v>11</v>
      </c>
      <c r="L1414" s="252" t="s">
        <v>12</v>
      </c>
    </row>
    <row r="1415" spans="1:12" ht="12.75">
      <c r="A1415" s="252" t="s">
        <v>13</v>
      </c>
      <c r="B1415" s="253">
        <v>153</v>
      </c>
      <c r="C1415" s="253">
        <v>60</v>
      </c>
      <c r="D1415" s="253">
        <v>0</v>
      </c>
      <c r="E1415" s="253">
        <v>153</v>
      </c>
      <c r="F1415" s="253">
        <v>0</v>
      </c>
      <c r="G1415" s="253">
        <v>213</v>
      </c>
      <c r="H1415" s="254">
        <v>77519.13</v>
      </c>
      <c r="I1415" s="254">
        <v>100167.27</v>
      </c>
      <c r="J1415" s="254">
        <v>363.93957746478873</v>
      </c>
      <c r="K1415" s="255">
        <v>45.031712473572931</v>
      </c>
      <c r="L1415" s="254">
        <v>163.88822410147989</v>
      </c>
    </row>
    <row r="1416" spans="1:12" ht="12.75">
      <c r="A1416" s="252" t="s">
        <v>14</v>
      </c>
      <c r="B1416" s="253">
        <v>0</v>
      </c>
      <c r="C1416" s="253">
        <v>1</v>
      </c>
      <c r="D1416" s="253">
        <v>0</v>
      </c>
      <c r="E1416" s="253">
        <v>0</v>
      </c>
      <c r="F1416" s="253">
        <v>0</v>
      </c>
      <c r="G1416" s="253">
        <v>1</v>
      </c>
      <c r="H1416" s="254">
        <v>250</v>
      </c>
      <c r="I1416" s="254">
        <v>389</v>
      </c>
      <c r="J1416" s="254">
        <v>250</v>
      </c>
      <c r="K1416" s="255">
        <v>0.21141649048625794</v>
      </c>
      <c r="L1416" s="254">
        <v>0.52854122621564481</v>
      </c>
    </row>
    <row r="1417" spans="1:12" ht="12.75">
      <c r="A1417" s="252" t="s">
        <v>15</v>
      </c>
      <c r="B1417" s="253">
        <v>38</v>
      </c>
      <c r="C1417" s="253">
        <v>2</v>
      </c>
      <c r="D1417" s="253">
        <v>0</v>
      </c>
      <c r="E1417" s="253">
        <v>38</v>
      </c>
      <c r="F1417" s="253">
        <v>0</v>
      </c>
      <c r="G1417" s="253">
        <v>40</v>
      </c>
      <c r="H1417" s="254">
        <v>0</v>
      </c>
      <c r="I1417" s="254">
        <v>663.03</v>
      </c>
      <c r="J1417" s="254">
        <v>0</v>
      </c>
      <c r="K1417" s="255">
        <v>8.456659619450317</v>
      </c>
      <c r="L1417" s="254">
        <v>0</v>
      </c>
    </row>
    <row r="1418" spans="1:12" ht="12.75">
      <c r="A1418" s="252" t="s">
        <v>16</v>
      </c>
      <c r="B1418" s="253">
        <v>116</v>
      </c>
      <c r="C1418" s="253">
        <v>52</v>
      </c>
      <c r="D1418" s="253">
        <v>0</v>
      </c>
      <c r="E1418" s="253">
        <v>116</v>
      </c>
      <c r="F1418" s="253">
        <v>0</v>
      </c>
      <c r="G1418" s="253">
        <v>168</v>
      </c>
      <c r="H1418" s="254">
        <v>52307.51</v>
      </c>
      <c r="I1418" s="254">
        <v>62104.28</v>
      </c>
      <c r="J1418" s="254">
        <v>311.3542261904762</v>
      </c>
      <c r="K1418" s="255">
        <v>35.517970401691329</v>
      </c>
      <c r="L1418" s="254">
        <v>110.58670190274842</v>
      </c>
    </row>
    <row r="1419" spans="1:12" ht="12.75">
      <c r="A1419" s="252" t="s">
        <v>17</v>
      </c>
      <c r="B1419" s="253">
        <v>8</v>
      </c>
      <c r="C1419" s="253">
        <v>4</v>
      </c>
      <c r="D1419" s="253">
        <v>0</v>
      </c>
      <c r="E1419" s="253">
        <v>8</v>
      </c>
      <c r="F1419" s="253">
        <v>0</v>
      </c>
      <c r="G1419" s="253">
        <v>12</v>
      </c>
      <c r="H1419" s="254">
        <v>0</v>
      </c>
      <c r="I1419" s="254">
        <v>0</v>
      </c>
      <c r="J1419" s="254">
        <v>0</v>
      </c>
      <c r="K1419" s="255">
        <v>2.536997885835095</v>
      </c>
      <c r="L1419" s="254">
        <v>0</v>
      </c>
    </row>
    <row r="1420" spans="1:12" ht="12.75">
      <c r="A1420" s="252" t="s">
        <v>18</v>
      </c>
      <c r="B1420" s="253">
        <v>2</v>
      </c>
      <c r="C1420" s="253">
        <v>1</v>
      </c>
      <c r="D1420" s="253">
        <v>0</v>
      </c>
      <c r="E1420" s="253">
        <v>2</v>
      </c>
      <c r="F1420" s="253">
        <v>0</v>
      </c>
      <c r="G1420" s="253">
        <v>3</v>
      </c>
      <c r="H1420" s="254">
        <v>275</v>
      </c>
      <c r="I1420" s="254">
        <v>480.38</v>
      </c>
      <c r="J1420" s="254">
        <v>91.666666666666657</v>
      </c>
      <c r="K1420" s="255">
        <v>0.63424947145877375</v>
      </c>
      <c r="L1420" s="254">
        <v>0.58139534883720922</v>
      </c>
    </row>
    <row r="1421" spans="1:12" ht="12.75">
      <c r="A1421" s="252" t="s">
        <v>19</v>
      </c>
      <c r="B1421" s="253">
        <v>317</v>
      </c>
      <c r="C1421" s="253">
        <v>120</v>
      </c>
      <c r="D1421" s="253">
        <v>0</v>
      </c>
      <c r="E1421" s="253">
        <v>317</v>
      </c>
      <c r="F1421" s="253">
        <v>0</v>
      </c>
      <c r="G1421" s="253">
        <v>437</v>
      </c>
      <c r="H1421" s="254">
        <v>130351.64</v>
      </c>
      <c r="I1421" s="254">
        <v>163803.96</v>
      </c>
      <c r="J1421" s="254">
        <v>298.28750572082379</v>
      </c>
      <c r="K1421" s="255">
        <v>92.38900634249471</v>
      </c>
      <c r="L1421" s="254">
        <v>275.58486257928115</v>
      </c>
    </row>
    <row r="1422" spans="1:12" ht="12.75">
      <c r="A1422" s="252" t="s">
        <v>203</v>
      </c>
      <c r="B1422" s="252" t="s">
        <v>2</v>
      </c>
      <c r="C1422" s="252" t="s">
        <v>3</v>
      </c>
      <c r="D1422" s="252" t="s">
        <v>4</v>
      </c>
      <c r="E1422" s="252" t="s">
        <v>5</v>
      </c>
      <c r="F1422" s="252" t="s">
        <v>6</v>
      </c>
      <c r="G1422" s="252" t="s">
        <v>7</v>
      </c>
      <c r="H1422" s="252" t="s">
        <v>8</v>
      </c>
      <c r="I1422" s="252" t="s">
        <v>9</v>
      </c>
      <c r="J1422" s="252" t="s">
        <v>10</v>
      </c>
      <c r="K1422" s="252" t="s">
        <v>11</v>
      </c>
      <c r="L1422" s="252" t="s">
        <v>12</v>
      </c>
    </row>
    <row r="1423" spans="1:12" ht="12.75">
      <c r="A1423" s="252" t="s">
        <v>13</v>
      </c>
      <c r="B1423" s="253">
        <v>119</v>
      </c>
      <c r="C1423" s="253">
        <v>41</v>
      </c>
      <c r="D1423" s="253">
        <v>0</v>
      </c>
      <c r="E1423" s="253">
        <v>119</v>
      </c>
      <c r="F1423" s="253">
        <v>0</v>
      </c>
      <c r="G1423" s="253">
        <v>160</v>
      </c>
      <c r="H1423" s="254">
        <v>58003.21</v>
      </c>
      <c r="I1423" s="254">
        <v>73156.05</v>
      </c>
      <c r="J1423" s="254">
        <v>362.52006249999999</v>
      </c>
      <c r="K1423" s="255">
        <v>33.826638477801268</v>
      </c>
      <c r="L1423" s="254">
        <v>122.6283509513742</v>
      </c>
    </row>
    <row r="1424" spans="1:12" ht="12.75">
      <c r="A1424" s="252" t="s">
        <v>14</v>
      </c>
      <c r="B1424" s="253">
        <v>1</v>
      </c>
      <c r="C1424" s="253">
        <v>0</v>
      </c>
      <c r="D1424" s="253">
        <v>0</v>
      </c>
      <c r="E1424" s="253">
        <v>1</v>
      </c>
      <c r="F1424" s="253">
        <v>0</v>
      </c>
      <c r="G1424" s="253">
        <v>1</v>
      </c>
      <c r="H1424" s="254">
        <v>250</v>
      </c>
      <c r="I1424" s="254">
        <v>282</v>
      </c>
      <c r="J1424" s="254">
        <v>250</v>
      </c>
      <c r="K1424" s="255">
        <v>0.21141649048625794</v>
      </c>
      <c r="L1424" s="254">
        <v>0.52854122621564481</v>
      </c>
    </row>
    <row r="1425" spans="1:12" ht="12.75">
      <c r="A1425" s="252" t="s">
        <v>15</v>
      </c>
      <c r="B1425" s="253">
        <v>30</v>
      </c>
      <c r="C1425" s="253">
        <v>6</v>
      </c>
      <c r="D1425" s="253">
        <v>0</v>
      </c>
      <c r="E1425" s="253">
        <v>30</v>
      </c>
      <c r="F1425" s="253">
        <v>0</v>
      </c>
      <c r="G1425" s="253">
        <v>36</v>
      </c>
      <c r="H1425" s="254">
        <v>0</v>
      </c>
      <c r="I1425" s="254">
        <v>1378.74</v>
      </c>
      <c r="J1425" s="254">
        <v>0</v>
      </c>
      <c r="K1425" s="255">
        <v>7.6109936575052846</v>
      </c>
      <c r="L1425" s="254">
        <v>0</v>
      </c>
    </row>
    <row r="1426" spans="1:12" ht="12.75">
      <c r="A1426" s="252" t="s">
        <v>16</v>
      </c>
      <c r="B1426" s="253">
        <v>131</v>
      </c>
      <c r="C1426" s="253">
        <v>31</v>
      </c>
      <c r="D1426" s="253">
        <v>0</v>
      </c>
      <c r="E1426" s="253">
        <v>131</v>
      </c>
      <c r="F1426" s="253">
        <v>0</v>
      </c>
      <c r="G1426" s="253">
        <v>162</v>
      </c>
      <c r="H1426" s="254">
        <v>50202.32</v>
      </c>
      <c r="I1426" s="254">
        <v>63370.559999999998</v>
      </c>
      <c r="J1426" s="254">
        <v>309.89086419753085</v>
      </c>
      <c r="K1426" s="255">
        <v>34.249471458773783</v>
      </c>
      <c r="L1426" s="254">
        <v>106.13598308668075</v>
      </c>
    </row>
    <row r="1427" spans="1:12" ht="12.75">
      <c r="A1427" s="252" t="s">
        <v>17</v>
      </c>
      <c r="B1427" s="253">
        <v>12</v>
      </c>
      <c r="C1427" s="253">
        <v>9</v>
      </c>
      <c r="D1427" s="253">
        <v>2</v>
      </c>
      <c r="E1427" s="253">
        <v>10</v>
      </c>
      <c r="F1427" s="253">
        <v>0</v>
      </c>
      <c r="G1427" s="253">
        <v>19</v>
      </c>
      <c r="H1427" s="254">
        <v>0</v>
      </c>
      <c r="I1427" s="254">
        <v>0</v>
      </c>
      <c r="J1427" s="254">
        <v>0</v>
      </c>
      <c r="K1427" s="255">
        <v>4.0169133192389008</v>
      </c>
      <c r="L1427" s="254">
        <v>0</v>
      </c>
    </row>
    <row r="1428" spans="1:12" ht="12.75">
      <c r="A1428" s="252" t="s">
        <v>18</v>
      </c>
      <c r="B1428" s="253">
        <v>3</v>
      </c>
      <c r="C1428" s="253">
        <v>1</v>
      </c>
      <c r="D1428" s="253">
        <v>0</v>
      </c>
      <c r="E1428" s="253">
        <v>3</v>
      </c>
      <c r="F1428" s="253">
        <v>0</v>
      </c>
      <c r="G1428" s="253">
        <v>4</v>
      </c>
      <c r="H1428" s="254">
        <v>745</v>
      </c>
      <c r="I1428" s="254">
        <v>990.06</v>
      </c>
      <c r="J1428" s="254">
        <v>186.25</v>
      </c>
      <c r="K1428" s="255">
        <v>0.84566596194503174</v>
      </c>
      <c r="L1428" s="254">
        <v>1.5750528541226216</v>
      </c>
    </row>
    <row r="1429" spans="1:12" ht="12.75">
      <c r="A1429" s="252" t="s">
        <v>19</v>
      </c>
      <c r="B1429" s="253">
        <v>296</v>
      </c>
      <c r="C1429" s="253">
        <v>88</v>
      </c>
      <c r="D1429" s="253">
        <v>2</v>
      </c>
      <c r="E1429" s="253">
        <v>294</v>
      </c>
      <c r="F1429" s="253">
        <v>0</v>
      </c>
      <c r="G1429" s="253">
        <v>382</v>
      </c>
      <c r="H1429" s="254">
        <v>109200.53</v>
      </c>
      <c r="I1429" s="254">
        <v>139177.41</v>
      </c>
      <c r="J1429" s="254">
        <v>285.86526178010467</v>
      </c>
      <c r="K1429" s="255">
        <v>80.761099365750525</v>
      </c>
      <c r="L1429" s="254">
        <v>230.86792811839317</v>
      </c>
    </row>
    <row r="1430" spans="1:12" ht="12.75">
      <c r="A1430" s="252" t="s">
        <v>204</v>
      </c>
      <c r="B1430" s="252" t="s">
        <v>2</v>
      </c>
      <c r="C1430" s="252" t="s">
        <v>3</v>
      </c>
      <c r="D1430" s="252" t="s">
        <v>4</v>
      </c>
      <c r="E1430" s="252" t="s">
        <v>5</v>
      </c>
      <c r="F1430" s="252" t="s">
        <v>6</v>
      </c>
      <c r="G1430" s="252" t="s">
        <v>7</v>
      </c>
      <c r="H1430" s="252" t="s">
        <v>8</v>
      </c>
      <c r="I1430" s="252" t="s">
        <v>9</v>
      </c>
      <c r="J1430" s="252" t="s">
        <v>10</v>
      </c>
      <c r="K1430" s="252" t="s">
        <v>11</v>
      </c>
      <c r="L1430" s="252" t="s">
        <v>12</v>
      </c>
    </row>
    <row r="1431" spans="1:12" ht="12.75">
      <c r="A1431" s="252" t="s">
        <v>13</v>
      </c>
      <c r="B1431" s="253">
        <v>76</v>
      </c>
      <c r="C1431" s="253">
        <v>27</v>
      </c>
      <c r="D1431" s="253">
        <v>0</v>
      </c>
      <c r="E1431" s="253">
        <v>76</v>
      </c>
      <c r="F1431" s="253">
        <v>0</v>
      </c>
      <c r="G1431" s="253">
        <v>103</v>
      </c>
      <c r="H1431" s="254">
        <v>34830.870000000003</v>
      </c>
      <c r="I1431" s="254">
        <v>36479.97</v>
      </c>
      <c r="J1431" s="254">
        <v>338.16378640776696</v>
      </c>
      <c r="K1431" s="255">
        <v>21.775898520084567</v>
      </c>
      <c r="L1431" s="254">
        <v>73.638202959830849</v>
      </c>
    </row>
    <row r="1432" spans="1:12" ht="12.75">
      <c r="A1432" s="252" t="s">
        <v>14</v>
      </c>
      <c r="B1432" s="253">
        <v>1</v>
      </c>
      <c r="C1432" s="253">
        <v>0</v>
      </c>
      <c r="D1432" s="253">
        <v>0</v>
      </c>
      <c r="E1432" s="253">
        <v>1</v>
      </c>
      <c r="F1432" s="253">
        <v>0</v>
      </c>
      <c r="G1432" s="253">
        <v>1</v>
      </c>
      <c r="H1432" s="254">
        <v>250</v>
      </c>
      <c r="I1432" s="254">
        <v>282</v>
      </c>
      <c r="J1432" s="254">
        <v>250</v>
      </c>
      <c r="K1432" s="255">
        <v>0.21141649048625794</v>
      </c>
      <c r="L1432" s="254">
        <v>0.52854122621564481</v>
      </c>
    </row>
    <row r="1433" spans="1:12" ht="12.75">
      <c r="A1433" s="252" t="s">
        <v>15</v>
      </c>
      <c r="B1433" s="253">
        <v>22</v>
      </c>
      <c r="C1433" s="253">
        <v>7</v>
      </c>
      <c r="D1433" s="253">
        <v>0</v>
      </c>
      <c r="E1433" s="253">
        <v>22</v>
      </c>
      <c r="F1433" s="253">
        <v>0</v>
      </c>
      <c r="G1433" s="253">
        <v>29</v>
      </c>
      <c r="H1433" s="254">
        <v>0</v>
      </c>
      <c r="I1433" s="254">
        <v>-71.36</v>
      </c>
      <c r="J1433" s="254">
        <v>0</v>
      </c>
      <c r="K1433" s="255">
        <v>6.1310782241014792</v>
      </c>
      <c r="L1433" s="254">
        <v>0</v>
      </c>
    </row>
    <row r="1434" spans="1:12" ht="12.75">
      <c r="A1434" s="252" t="s">
        <v>16</v>
      </c>
      <c r="B1434" s="253">
        <v>113</v>
      </c>
      <c r="C1434" s="253">
        <v>46</v>
      </c>
      <c r="D1434" s="253">
        <v>0</v>
      </c>
      <c r="E1434" s="253">
        <v>113</v>
      </c>
      <c r="F1434" s="253">
        <v>0</v>
      </c>
      <c r="G1434" s="253">
        <v>159</v>
      </c>
      <c r="H1434" s="254">
        <v>45744.12</v>
      </c>
      <c r="I1434" s="254">
        <v>49679.01</v>
      </c>
      <c r="J1434" s="254">
        <v>287.69886792452832</v>
      </c>
      <c r="K1434" s="255">
        <v>33.61522198731501</v>
      </c>
      <c r="L1434" s="254">
        <v>96.710613107822411</v>
      </c>
    </row>
    <row r="1435" spans="1:12" ht="12.75">
      <c r="A1435" s="252" t="s">
        <v>17</v>
      </c>
      <c r="B1435" s="253">
        <v>19</v>
      </c>
      <c r="C1435" s="253">
        <v>7</v>
      </c>
      <c r="D1435" s="253">
        <v>5</v>
      </c>
      <c r="E1435" s="253">
        <v>14</v>
      </c>
      <c r="F1435" s="253">
        <v>0</v>
      </c>
      <c r="G1435" s="253">
        <v>21</v>
      </c>
      <c r="H1435" s="254">
        <v>0</v>
      </c>
      <c r="I1435" s="254">
        <v>0</v>
      </c>
      <c r="J1435" s="254">
        <v>0</v>
      </c>
      <c r="K1435" s="255">
        <v>4.4397463002114161</v>
      </c>
      <c r="L1435" s="254">
        <v>0</v>
      </c>
    </row>
    <row r="1436" spans="1:12" ht="12.75">
      <c r="A1436" s="252" t="s">
        <v>18</v>
      </c>
      <c r="B1436" s="253">
        <v>4</v>
      </c>
      <c r="C1436" s="253">
        <v>1</v>
      </c>
      <c r="D1436" s="253">
        <v>0</v>
      </c>
      <c r="E1436" s="253">
        <v>4</v>
      </c>
      <c r="F1436" s="253">
        <v>0</v>
      </c>
      <c r="G1436" s="253">
        <v>5</v>
      </c>
      <c r="H1436" s="254">
        <v>0</v>
      </c>
      <c r="I1436" s="254">
        <v>170.55</v>
      </c>
      <c r="J1436" s="254">
        <v>0</v>
      </c>
      <c r="K1436" s="255">
        <v>1.0570824524312896</v>
      </c>
      <c r="L1436" s="254">
        <v>0</v>
      </c>
    </row>
    <row r="1437" spans="1:12" ht="12.75">
      <c r="A1437" s="252" t="s">
        <v>19</v>
      </c>
      <c r="B1437" s="253">
        <v>235</v>
      </c>
      <c r="C1437" s="253">
        <v>88</v>
      </c>
      <c r="D1437" s="253">
        <v>5</v>
      </c>
      <c r="E1437" s="253">
        <v>230</v>
      </c>
      <c r="F1437" s="253">
        <v>0</v>
      </c>
      <c r="G1437" s="253">
        <v>318</v>
      </c>
      <c r="H1437" s="254">
        <v>80824.990000000005</v>
      </c>
      <c r="I1437" s="254">
        <v>86540.17</v>
      </c>
      <c r="J1437" s="254">
        <v>254.16663522012578</v>
      </c>
      <c r="K1437" s="255">
        <v>67.23044397463002</v>
      </c>
      <c r="L1437" s="254">
        <v>170.87735729386893</v>
      </c>
    </row>
    <row r="1438" spans="1:12" ht="12.75">
      <c r="A1438" s="252" t="s">
        <v>205</v>
      </c>
      <c r="B1438" s="252" t="s">
        <v>2</v>
      </c>
      <c r="C1438" s="252" t="s">
        <v>3</v>
      </c>
      <c r="D1438" s="252" t="s">
        <v>4</v>
      </c>
      <c r="E1438" s="252" t="s">
        <v>5</v>
      </c>
      <c r="F1438" s="252" t="s">
        <v>6</v>
      </c>
      <c r="G1438" s="252" t="s">
        <v>7</v>
      </c>
      <c r="H1438" s="252" t="s">
        <v>8</v>
      </c>
      <c r="I1438" s="252" t="s">
        <v>9</v>
      </c>
      <c r="J1438" s="252" t="s">
        <v>10</v>
      </c>
      <c r="K1438" s="252" t="s">
        <v>11</v>
      </c>
      <c r="L1438" s="252" t="s">
        <v>12</v>
      </c>
    </row>
    <row r="1439" spans="1:12" ht="12.75">
      <c r="A1439" s="252" t="s">
        <v>13</v>
      </c>
      <c r="B1439" s="253">
        <v>55</v>
      </c>
      <c r="C1439" s="253">
        <v>45</v>
      </c>
      <c r="D1439" s="253">
        <v>0</v>
      </c>
      <c r="E1439" s="253">
        <v>55</v>
      </c>
      <c r="F1439" s="253">
        <v>0</v>
      </c>
      <c r="G1439" s="253">
        <v>100</v>
      </c>
      <c r="H1439" s="254">
        <v>33031.269999999997</v>
      </c>
      <c r="I1439" s="254">
        <v>43935.05</v>
      </c>
      <c r="J1439" s="254">
        <v>330.31269999999995</v>
      </c>
      <c r="K1439" s="255">
        <v>21.141649048625794</v>
      </c>
      <c r="L1439" s="254">
        <v>69.833551797040158</v>
      </c>
    </row>
    <row r="1440" spans="1:12" ht="12.75">
      <c r="A1440" s="252" t="s">
        <v>14</v>
      </c>
      <c r="B1440" s="253">
        <v>0</v>
      </c>
      <c r="C1440" s="253">
        <v>0</v>
      </c>
      <c r="D1440" s="253">
        <v>0</v>
      </c>
      <c r="E1440" s="253">
        <v>0</v>
      </c>
      <c r="F1440" s="253">
        <v>0</v>
      </c>
      <c r="G1440" s="253">
        <v>0</v>
      </c>
      <c r="H1440" s="254">
        <v>0</v>
      </c>
      <c r="I1440" s="254">
        <v>0</v>
      </c>
      <c r="J1440" s="254">
        <v>0</v>
      </c>
      <c r="K1440" s="255">
        <v>0</v>
      </c>
      <c r="L1440" s="254">
        <v>0</v>
      </c>
    </row>
    <row r="1441" spans="1:12" ht="12.75">
      <c r="A1441" s="252" t="s">
        <v>15</v>
      </c>
      <c r="B1441" s="253">
        <v>19</v>
      </c>
      <c r="C1441" s="253">
        <v>9</v>
      </c>
      <c r="D1441" s="253">
        <v>0</v>
      </c>
      <c r="E1441" s="253">
        <v>19</v>
      </c>
      <c r="F1441" s="253">
        <v>0</v>
      </c>
      <c r="G1441" s="253">
        <v>28</v>
      </c>
      <c r="H1441" s="254">
        <v>0</v>
      </c>
      <c r="I1441" s="254">
        <v>948.74</v>
      </c>
      <c r="J1441" s="254">
        <v>0</v>
      </c>
      <c r="K1441" s="255">
        <v>5.9196617336152224</v>
      </c>
      <c r="L1441" s="254">
        <v>0</v>
      </c>
    </row>
    <row r="1442" spans="1:12" ht="12.75">
      <c r="A1442" s="252" t="s">
        <v>16</v>
      </c>
      <c r="B1442" s="253">
        <v>103</v>
      </c>
      <c r="C1442" s="253">
        <v>61</v>
      </c>
      <c r="D1442" s="253">
        <v>0</v>
      </c>
      <c r="E1442" s="253">
        <v>103</v>
      </c>
      <c r="F1442" s="253">
        <v>0</v>
      </c>
      <c r="G1442" s="253">
        <v>164</v>
      </c>
      <c r="H1442" s="254">
        <v>45426.66</v>
      </c>
      <c r="I1442" s="254">
        <v>56183.86</v>
      </c>
      <c r="J1442" s="254">
        <v>276.99182926829269</v>
      </c>
      <c r="K1442" s="255">
        <v>34.672304439746298</v>
      </c>
      <c r="L1442" s="254">
        <v>96.039450317124718</v>
      </c>
    </row>
    <row r="1443" spans="1:12" ht="12.75">
      <c r="A1443" s="252" t="s">
        <v>17</v>
      </c>
      <c r="B1443" s="253">
        <v>20</v>
      </c>
      <c r="C1443" s="253">
        <v>8</v>
      </c>
      <c r="D1443" s="253">
        <v>5</v>
      </c>
      <c r="E1443" s="253">
        <v>15</v>
      </c>
      <c r="F1443" s="253">
        <v>0</v>
      </c>
      <c r="G1443" s="253">
        <v>23</v>
      </c>
      <c r="H1443" s="254">
        <v>0</v>
      </c>
      <c r="I1443" s="254">
        <v>0</v>
      </c>
      <c r="J1443" s="254">
        <v>0</v>
      </c>
      <c r="K1443" s="255">
        <v>4.8625792811839323</v>
      </c>
      <c r="L1443" s="254">
        <v>0</v>
      </c>
    </row>
    <row r="1444" spans="1:12" ht="12.75">
      <c r="A1444" s="252" t="s">
        <v>18</v>
      </c>
      <c r="B1444" s="253">
        <v>5</v>
      </c>
      <c r="C1444" s="253">
        <v>0</v>
      </c>
      <c r="D1444" s="253">
        <v>0</v>
      </c>
      <c r="E1444" s="253">
        <v>5</v>
      </c>
      <c r="F1444" s="253">
        <v>0</v>
      </c>
      <c r="G1444" s="253">
        <v>5</v>
      </c>
      <c r="H1444" s="254">
        <v>275</v>
      </c>
      <c r="I1444" s="254">
        <v>429.56</v>
      </c>
      <c r="J1444" s="254">
        <v>55</v>
      </c>
      <c r="K1444" s="255">
        <v>1.0570824524312896</v>
      </c>
      <c r="L1444" s="254">
        <v>0.58139534883720922</v>
      </c>
    </row>
    <row r="1445" spans="1:12" ht="12.75">
      <c r="A1445" s="252" t="s">
        <v>19</v>
      </c>
      <c r="B1445" s="253">
        <v>202</v>
      </c>
      <c r="C1445" s="253">
        <v>123</v>
      </c>
      <c r="D1445" s="253">
        <v>5</v>
      </c>
      <c r="E1445" s="253">
        <v>197</v>
      </c>
      <c r="F1445" s="253">
        <v>0</v>
      </c>
      <c r="G1445" s="253">
        <v>320</v>
      </c>
      <c r="H1445" s="254">
        <v>78732.929999999993</v>
      </c>
      <c r="I1445" s="254">
        <v>101497.21</v>
      </c>
      <c r="J1445" s="254">
        <v>246.04040625000002</v>
      </c>
      <c r="K1445" s="255">
        <v>67.653276955602536</v>
      </c>
      <c r="L1445" s="254">
        <v>166.45439746300212</v>
      </c>
    </row>
    <row r="1446" spans="1:12" ht="12.75">
      <c r="A1446" s="252" t="s">
        <v>206</v>
      </c>
      <c r="B1446" s="252" t="s">
        <v>2</v>
      </c>
      <c r="C1446" s="252" t="s">
        <v>3</v>
      </c>
      <c r="D1446" s="252" t="s">
        <v>4</v>
      </c>
      <c r="E1446" s="252" t="s">
        <v>5</v>
      </c>
      <c r="F1446" s="252" t="s">
        <v>6</v>
      </c>
      <c r="G1446" s="252" t="s">
        <v>7</v>
      </c>
      <c r="H1446" s="252" t="s">
        <v>8</v>
      </c>
      <c r="I1446" s="252" t="s">
        <v>9</v>
      </c>
      <c r="J1446" s="252" t="s">
        <v>10</v>
      </c>
      <c r="K1446" s="252" t="s">
        <v>11</v>
      </c>
      <c r="L1446" s="252" t="s">
        <v>12</v>
      </c>
    </row>
    <row r="1447" spans="1:12" ht="12.75">
      <c r="A1447" s="252" t="s">
        <v>13</v>
      </c>
      <c r="B1447" s="253">
        <v>64</v>
      </c>
      <c r="C1447" s="253">
        <v>91</v>
      </c>
      <c r="D1447" s="253">
        <v>0</v>
      </c>
      <c r="E1447" s="253">
        <v>64</v>
      </c>
      <c r="F1447" s="253">
        <v>0</v>
      </c>
      <c r="G1447" s="253">
        <v>155</v>
      </c>
      <c r="H1447" s="254">
        <v>62543.199999999997</v>
      </c>
      <c r="I1447" s="254">
        <v>77766.95</v>
      </c>
      <c r="J1447" s="254">
        <v>403.50451612903225</v>
      </c>
      <c r="K1447" s="255">
        <v>32.76955602536998</v>
      </c>
      <c r="L1447" s="254">
        <v>132.22663847780129</v>
      </c>
    </row>
    <row r="1448" spans="1:12" ht="12.75">
      <c r="A1448" s="252" t="s">
        <v>14</v>
      </c>
      <c r="B1448" s="253">
        <v>0</v>
      </c>
      <c r="C1448" s="253">
        <v>3</v>
      </c>
      <c r="D1448" s="253">
        <v>0</v>
      </c>
      <c r="E1448" s="253">
        <v>0</v>
      </c>
      <c r="F1448" s="253">
        <v>0</v>
      </c>
      <c r="G1448" s="253">
        <v>3</v>
      </c>
      <c r="H1448" s="254">
        <v>1003</v>
      </c>
      <c r="I1448" s="254">
        <v>1224.18</v>
      </c>
      <c r="J1448" s="254">
        <v>334.33333333333337</v>
      </c>
      <c r="K1448" s="255">
        <v>0.63424947145877375</v>
      </c>
      <c r="L1448" s="254">
        <v>2.1205073995771668</v>
      </c>
    </row>
    <row r="1449" spans="1:12" ht="12.75">
      <c r="A1449" s="252" t="s">
        <v>15</v>
      </c>
      <c r="B1449" s="253">
        <v>26</v>
      </c>
      <c r="C1449" s="253">
        <v>14</v>
      </c>
      <c r="D1449" s="253">
        <v>0</v>
      </c>
      <c r="E1449" s="253">
        <v>26</v>
      </c>
      <c r="F1449" s="253">
        <v>0</v>
      </c>
      <c r="G1449" s="253">
        <v>40</v>
      </c>
      <c r="H1449" s="254">
        <v>0</v>
      </c>
      <c r="I1449" s="254">
        <v>1604.4</v>
      </c>
      <c r="J1449" s="254">
        <v>0</v>
      </c>
      <c r="K1449" s="255">
        <v>8.456659619450317</v>
      </c>
      <c r="L1449" s="254">
        <v>0</v>
      </c>
    </row>
    <row r="1450" spans="1:12" ht="12.75">
      <c r="A1450" s="252" t="s">
        <v>16</v>
      </c>
      <c r="B1450" s="253">
        <v>118</v>
      </c>
      <c r="C1450" s="253">
        <v>75</v>
      </c>
      <c r="D1450" s="253">
        <v>0</v>
      </c>
      <c r="E1450" s="253">
        <v>118</v>
      </c>
      <c r="F1450" s="253">
        <v>0</v>
      </c>
      <c r="G1450" s="253">
        <v>193</v>
      </c>
      <c r="H1450" s="254">
        <v>63244.43</v>
      </c>
      <c r="I1450" s="254">
        <v>75792.7</v>
      </c>
      <c r="J1450" s="254">
        <v>327.69134715025911</v>
      </c>
      <c r="K1450" s="255">
        <v>40.803382663847778</v>
      </c>
      <c r="L1450" s="254">
        <v>133.70915433403806</v>
      </c>
    </row>
    <row r="1451" spans="1:12" ht="12.75">
      <c r="A1451" s="252" t="s">
        <v>17</v>
      </c>
      <c r="B1451" s="253">
        <v>23</v>
      </c>
      <c r="C1451" s="253">
        <v>1</v>
      </c>
      <c r="D1451" s="253">
        <v>9</v>
      </c>
      <c r="E1451" s="253">
        <v>14</v>
      </c>
      <c r="F1451" s="253">
        <v>0</v>
      </c>
      <c r="G1451" s="253">
        <v>15</v>
      </c>
      <c r="H1451" s="254">
        <v>0</v>
      </c>
      <c r="I1451" s="254">
        <v>0</v>
      </c>
      <c r="J1451" s="254">
        <v>0</v>
      </c>
      <c r="K1451" s="255">
        <v>3.1712473572938689</v>
      </c>
      <c r="L1451" s="254">
        <v>0</v>
      </c>
    </row>
    <row r="1452" spans="1:12" ht="12.75">
      <c r="A1452" s="252" t="s">
        <v>18</v>
      </c>
      <c r="B1452" s="253">
        <v>4</v>
      </c>
      <c r="C1452" s="253">
        <v>0</v>
      </c>
      <c r="D1452" s="253">
        <v>0</v>
      </c>
      <c r="E1452" s="253">
        <v>4</v>
      </c>
      <c r="F1452" s="253">
        <v>0</v>
      </c>
      <c r="G1452" s="253">
        <v>4</v>
      </c>
      <c r="H1452" s="254">
        <v>324</v>
      </c>
      <c r="I1452" s="254">
        <v>540.27</v>
      </c>
      <c r="J1452" s="254">
        <v>81</v>
      </c>
      <c r="K1452" s="255">
        <v>0.84566596194503174</v>
      </c>
      <c r="L1452" s="254">
        <v>0.68498942917547567</v>
      </c>
    </row>
    <row r="1453" spans="1:12" ht="12.75">
      <c r="A1453" s="252" t="s">
        <v>19</v>
      </c>
      <c r="B1453" s="253">
        <v>235</v>
      </c>
      <c r="C1453" s="253">
        <v>184</v>
      </c>
      <c r="D1453" s="253">
        <v>9</v>
      </c>
      <c r="E1453" s="253">
        <v>226</v>
      </c>
      <c r="F1453" s="253">
        <v>0</v>
      </c>
      <c r="G1453" s="253">
        <v>410</v>
      </c>
      <c r="H1453" s="254">
        <v>127114.63</v>
      </c>
      <c r="I1453" s="254">
        <v>156928.5</v>
      </c>
      <c r="J1453" s="254">
        <v>310.03568292682928</v>
      </c>
      <c r="K1453" s="255">
        <v>86.680761099365753</v>
      </c>
      <c r="L1453" s="254">
        <v>268.74128964059196</v>
      </c>
    </row>
    <row r="1454" spans="1:12" ht="12.75">
      <c r="A1454" s="252" t="s">
        <v>207</v>
      </c>
      <c r="B1454" s="252" t="s">
        <v>2</v>
      </c>
      <c r="C1454" s="252" t="s">
        <v>3</v>
      </c>
      <c r="D1454" s="252" t="s">
        <v>4</v>
      </c>
      <c r="E1454" s="252" t="s">
        <v>5</v>
      </c>
      <c r="F1454" s="252" t="s">
        <v>6</v>
      </c>
      <c r="G1454" s="252" t="s">
        <v>7</v>
      </c>
      <c r="H1454" s="252" t="s">
        <v>8</v>
      </c>
      <c r="I1454" s="252" t="s">
        <v>9</v>
      </c>
      <c r="J1454" s="252" t="s">
        <v>10</v>
      </c>
      <c r="K1454" s="252" t="s">
        <v>11</v>
      </c>
      <c r="L1454" s="252" t="s">
        <v>12</v>
      </c>
    </row>
    <row r="1455" spans="1:12" ht="12.75">
      <c r="A1455" s="252" t="s">
        <v>13</v>
      </c>
      <c r="B1455" s="253">
        <v>130</v>
      </c>
      <c r="C1455" s="253">
        <v>49</v>
      </c>
      <c r="D1455" s="253">
        <v>0</v>
      </c>
      <c r="E1455" s="253">
        <v>130</v>
      </c>
      <c r="F1455" s="253">
        <v>0</v>
      </c>
      <c r="G1455" s="253">
        <v>179</v>
      </c>
      <c r="H1455" s="254">
        <v>72348.97</v>
      </c>
      <c r="I1455" s="254">
        <v>91101.23</v>
      </c>
      <c r="J1455" s="254">
        <v>404.18418994413406</v>
      </c>
      <c r="K1455" s="255">
        <v>37.84355179704017</v>
      </c>
      <c r="L1455" s="254">
        <v>152.95765327695557</v>
      </c>
    </row>
    <row r="1456" spans="1:12" ht="12.75">
      <c r="A1456" s="252" t="s">
        <v>14</v>
      </c>
      <c r="B1456" s="253">
        <v>3</v>
      </c>
      <c r="C1456" s="253">
        <v>0</v>
      </c>
      <c r="D1456" s="253">
        <v>0</v>
      </c>
      <c r="E1456" s="253">
        <v>3</v>
      </c>
      <c r="F1456" s="253">
        <v>0</v>
      </c>
      <c r="G1456" s="253">
        <v>3</v>
      </c>
      <c r="H1456" s="254">
        <v>1003</v>
      </c>
      <c r="I1456" s="254">
        <v>1176.3800000000001</v>
      </c>
      <c r="J1456" s="254">
        <v>334.33333333333337</v>
      </c>
      <c r="K1456" s="255">
        <v>0.63424947145877375</v>
      </c>
      <c r="L1456" s="254">
        <v>2.1205073995771668</v>
      </c>
    </row>
    <row r="1457" spans="1:12" ht="12.75">
      <c r="A1457" s="252" t="s">
        <v>15</v>
      </c>
      <c r="B1457" s="253">
        <v>36</v>
      </c>
      <c r="C1457" s="253">
        <v>3</v>
      </c>
      <c r="D1457" s="253">
        <v>0</v>
      </c>
      <c r="E1457" s="253">
        <v>36</v>
      </c>
      <c r="F1457" s="253">
        <v>0</v>
      </c>
      <c r="G1457" s="253">
        <v>39</v>
      </c>
      <c r="H1457" s="254">
        <v>0</v>
      </c>
      <c r="I1457" s="254">
        <v>929.67</v>
      </c>
      <c r="J1457" s="254">
        <v>0</v>
      </c>
      <c r="K1457" s="255">
        <v>8.2452431289640593</v>
      </c>
      <c r="L1457" s="254">
        <v>0</v>
      </c>
    </row>
    <row r="1458" spans="1:12" ht="12.75">
      <c r="A1458" s="252" t="s">
        <v>16</v>
      </c>
      <c r="B1458" s="253">
        <v>160</v>
      </c>
      <c r="C1458" s="253">
        <v>21</v>
      </c>
      <c r="D1458" s="253">
        <v>0</v>
      </c>
      <c r="E1458" s="253">
        <v>160</v>
      </c>
      <c r="F1458" s="253">
        <v>0</v>
      </c>
      <c r="G1458" s="253">
        <v>181</v>
      </c>
      <c r="H1458" s="254">
        <v>59541.62</v>
      </c>
      <c r="I1458" s="254">
        <v>72678.45</v>
      </c>
      <c r="J1458" s="254">
        <v>328.95922651933705</v>
      </c>
      <c r="K1458" s="255">
        <v>38.266384778012686</v>
      </c>
      <c r="L1458" s="254">
        <v>125.88080338266386</v>
      </c>
    </row>
    <row r="1459" spans="1:12" ht="12.75">
      <c r="A1459" s="252" t="s">
        <v>17</v>
      </c>
      <c r="B1459" s="253">
        <v>15</v>
      </c>
      <c r="C1459" s="253">
        <v>5</v>
      </c>
      <c r="D1459" s="253">
        <v>3</v>
      </c>
      <c r="E1459" s="253">
        <v>12</v>
      </c>
      <c r="F1459" s="253">
        <v>0</v>
      </c>
      <c r="G1459" s="253">
        <v>17</v>
      </c>
      <c r="H1459" s="254">
        <v>0</v>
      </c>
      <c r="I1459" s="254">
        <v>0</v>
      </c>
      <c r="J1459" s="254">
        <v>0</v>
      </c>
      <c r="K1459" s="255">
        <v>3.5940803382663846</v>
      </c>
      <c r="L1459" s="254">
        <v>0</v>
      </c>
    </row>
    <row r="1460" spans="1:12" ht="12.75">
      <c r="A1460" s="252" t="s">
        <v>18</v>
      </c>
      <c r="B1460" s="253">
        <v>3</v>
      </c>
      <c r="C1460" s="253">
        <v>1</v>
      </c>
      <c r="D1460" s="253">
        <v>0</v>
      </c>
      <c r="E1460" s="253">
        <v>3</v>
      </c>
      <c r="F1460" s="253">
        <v>0</v>
      </c>
      <c r="G1460" s="253">
        <v>4</v>
      </c>
      <c r="H1460" s="254">
        <v>0</v>
      </c>
      <c r="I1460" s="254">
        <v>181.46</v>
      </c>
      <c r="J1460" s="254">
        <v>0</v>
      </c>
      <c r="K1460" s="255">
        <v>0.84566596194503174</v>
      </c>
      <c r="L1460" s="254">
        <v>0</v>
      </c>
    </row>
    <row r="1461" spans="1:12" ht="12.75">
      <c r="A1461" s="252" t="s">
        <v>19</v>
      </c>
      <c r="B1461" s="253">
        <v>347</v>
      </c>
      <c r="C1461" s="253">
        <v>79</v>
      </c>
      <c r="D1461" s="253">
        <v>3</v>
      </c>
      <c r="E1461" s="253">
        <v>344</v>
      </c>
      <c r="F1461" s="253">
        <v>0</v>
      </c>
      <c r="G1461" s="253">
        <v>423</v>
      </c>
      <c r="H1461" s="254">
        <v>132893.59</v>
      </c>
      <c r="I1461" s="254">
        <v>166067.19</v>
      </c>
      <c r="J1461" s="254">
        <v>314.16924349881793</v>
      </c>
      <c r="K1461" s="255">
        <v>89.429175475687103</v>
      </c>
      <c r="L1461" s="254">
        <v>280.9589640591966</v>
      </c>
    </row>
    <row r="1462" spans="1:12" ht="12.75">
      <c r="A1462" s="252" t="s">
        <v>208</v>
      </c>
      <c r="B1462" s="252" t="s">
        <v>2</v>
      </c>
      <c r="C1462" s="252" t="s">
        <v>3</v>
      </c>
      <c r="D1462" s="252" t="s">
        <v>4</v>
      </c>
      <c r="E1462" s="252" t="s">
        <v>5</v>
      </c>
      <c r="F1462" s="252" t="s">
        <v>6</v>
      </c>
      <c r="G1462" s="252" t="s">
        <v>7</v>
      </c>
      <c r="H1462" s="252" t="s">
        <v>8</v>
      </c>
      <c r="I1462" s="252" t="s">
        <v>9</v>
      </c>
      <c r="J1462" s="252" t="s">
        <v>10</v>
      </c>
      <c r="K1462" s="252" t="s">
        <v>11</v>
      </c>
      <c r="L1462" s="252" t="s">
        <v>12</v>
      </c>
    </row>
    <row r="1463" spans="1:12" ht="12.75">
      <c r="A1463" s="252" t="s">
        <v>13</v>
      </c>
      <c r="B1463" s="253">
        <v>94</v>
      </c>
      <c r="C1463" s="253">
        <v>59</v>
      </c>
      <c r="D1463" s="253">
        <v>0</v>
      </c>
      <c r="E1463" s="253">
        <v>94</v>
      </c>
      <c r="F1463" s="253">
        <v>0</v>
      </c>
      <c r="G1463" s="253">
        <v>153</v>
      </c>
      <c r="H1463" s="254">
        <v>47462.19</v>
      </c>
      <c r="I1463" s="254">
        <v>59309</v>
      </c>
      <c r="J1463" s="254">
        <v>310.21039215686278</v>
      </c>
      <c r="K1463" s="255">
        <v>32.346723044397464</v>
      </c>
      <c r="L1463" s="254">
        <v>100.34289640591969</v>
      </c>
    </row>
    <row r="1464" spans="1:12" ht="12.75">
      <c r="A1464" s="252" t="s">
        <v>14</v>
      </c>
      <c r="B1464" s="253">
        <v>0</v>
      </c>
      <c r="C1464" s="253">
        <v>0</v>
      </c>
      <c r="D1464" s="253">
        <v>0</v>
      </c>
      <c r="E1464" s="253">
        <v>0</v>
      </c>
      <c r="F1464" s="253">
        <v>0</v>
      </c>
      <c r="G1464" s="253">
        <v>0</v>
      </c>
      <c r="H1464" s="254">
        <v>0</v>
      </c>
      <c r="I1464" s="254">
        <v>0</v>
      </c>
      <c r="J1464" s="254">
        <v>0</v>
      </c>
      <c r="K1464" s="255">
        <v>0</v>
      </c>
      <c r="L1464" s="254">
        <v>0</v>
      </c>
    </row>
    <row r="1465" spans="1:12" ht="12.75">
      <c r="A1465" s="252" t="s">
        <v>15</v>
      </c>
      <c r="B1465" s="253">
        <v>25</v>
      </c>
      <c r="C1465" s="253">
        <v>8</v>
      </c>
      <c r="D1465" s="253">
        <v>0</v>
      </c>
      <c r="E1465" s="253">
        <v>25</v>
      </c>
      <c r="F1465" s="253">
        <v>0</v>
      </c>
      <c r="G1465" s="253">
        <v>33</v>
      </c>
      <c r="H1465" s="254">
        <v>0</v>
      </c>
      <c r="I1465" s="254">
        <v>1195.77</v>
      </c>
      <c r="J1465" s="254">
        <v>0</v>
      </c>
      <c r="K1465" s="255">
        <v>6.9767441860465116</v>
      </c>
      <c r="L1465" s="254">
        <v>0</v>
      </c>
    </row>
    <row r="1466" spans="1:12" ht="12.75">
      <c r="A1466" s="252" t="s">
        <v>16</v>
      </c>
      <c r="B1466" s="253">
        <v>106</v>
      </c>
      <c r="C1466" s="253">
        <v>46</v>
      </c>
      <c r="D1466" s="253">
        <v>0</v>
      </c>
      <c r="E1466" s="253">
        <v>106</v>
      </c>
      <c r="F1466" s="253">
        <v>0</v>
      </c>
      <c r="G1466" s="253">
        <v>152</v>
      </c>
      <c r="H1466" s="254">
        <v>41340.49</v>
      </c>
      <c r="I1466" s="254">
        <v>52502.99</v>
      </c>
      <c r="J1466" s="254">
        <v>271.97690789473683</v>
      </c>
      <c r="K1466" s="255">
        <v>32.135306553911207</v>
      </c>
      <c r="L1466" s="254">
        <v>87.400613107822409</v>
      </c>
    </row>
    <row r="1467" spans="1:12" ht="12.75">
      <c r="A1467" s="252" t="s">
        <v>17</v>
      </c>
      <c r="B1467" s="253">
        <v>17</v>
      </c>
      <c r="C1467" s="253">
        <v>4</v>
      </c>
      <c r="D1467" s="253">
        <v>1</v>
      </c>
      <c r="E1467" s="253">
        <v>16</v>
      </c>
      <c r="F1467" s="253">
        <v>0</v>
      </c>
      <c r="G1467" s="253">
        <v>20</v>
      </c>
      <c r="H1467" s="254">
        <v>0</v>
      </c>
      <c r="I1467" s="254">
        <v>0</v>
      </c>
      <c r="J1467" s="254">
        <v>0</v>
      </c>
      <c r="K1467" s="255">
        <v>4.2283298097251585</v>
      </c>
      <c r="L1467" s="254">
        <v>0</v>
      </c>
    </row>
    <row r="1468" spans="1:12" ht="12.75">
      <c r="A1468" s="252" t="s">
        <v>18</v>
      </c>
      <c r="B1468" s="253">
        <v>1</v>
      </c>
      <c r="C1468" s="253">
        <v>2</v>
      </c>
      <c r="D1468" s="253">
        <v>0</v>
      </c>
      <c r="E1468" s="253">
        <v>1</v>
      </c>
      <c r="F1468" s="253">
        <v>0</v>
      </c>
      <c r="G1468" s="253">
        <v>3</v>
      </c>
      <c r="H1468" s="254">
        <v>352</v>
      </c>
      <c r="I1468" s="254">
        <v>534.05999999999995</v>
      </c>
      <c r="J1468" s="254">
        <v>117.33333333333334</v>
      </c>
      <c r="K1468" s="255">
        <v>0.63424947145877375</v>
      </c>
      <c r="L1468" s="254">
        <v>0.7441860465116279</v>
      </c>
    </row>
    <row r="1469" spans="1:12" ht="12.75">
      <c r="A1469" s="252" t="s">
        <v>19</v>
      </c>
      <c r="B1469" s="253">
        <v>243</v>
      </c>
      <c r="C1469" s="253">
        <v>119</v>
      </c>
      <c r="D1469" s="253">
        <v>1</v>
      </c>
      <c r="E1469" s="253">
        <v>242</v>
      </c>
      <c r="F1469" s="253">
        <v>0</v>
      </c>
      <c r="G1469" s="253">
        <v>361</v>
      </c>
      <c r="H1469" s="254">
        <v>89154.68</v>
      </c>
      <c r="I1469" s="254">
        <v>113541.82</v>
      </c>
      <c r="J1469" s="254">
        <v>246.96587257617728</v>
      </c>
      <c r="K1469" s="255">
        <v>76.321353065539114</v>
      </c>
      <c r="L1469" s="254">
        <v>188.48769556025371</v>
      </c>
    </row>
    <row r="1470" spans="1:12" ht="12.75">
      <c r="A1470" s="252" t="s">
        <v>209</v>
      </c>
      <c r="B1470" s="252" t="s">
        <v>2</v>
      </c>
      <c r="C1470" s="252" t="s">
        <v>3</v>
      </c>
      <c r="D1470" s="252" t="s">
        <v>4</v>
      </c>
      <c r="E1470" s="252" t="s">
        <v>5</v>
      </c>
      <c r="F1470" s="252" t="s">
        <v>6</v>
      </c>
      <c r="G1470" s="252" t="s">
        <v>7</v>
      </c>
      <c r="H1470" s="252" t="s">
        <v>8</v>
      </c>
      <c r="I1470" s="252" t="s">
        <v>9</v>
      </c>
      <c r="J1470" s="252" t="s">
        <v>10</v>
      </c>
      <c r="K1470" s="252" t="s">
        <v>11</v>
      </c>
      <c r="L1470" s="252" t="s">
        <v>12</v>
      </c>
    </row>
    <row r="1471" spans="1:12" ht="12.75">
      <c r="A1471" s="252" t="s">
        <v>13</v>
      </c>
      <c r="B1471" s="253">
        <v>70</v>
      </c>
      <c r="C1471" s="253">
        <v>54</v>
      </c>
      <c r="D1471" s="253">
        <v>0</v>
      </c>
      <c r="E1471" s="253">
        <v>70</v>
      </c>
      <c r="F1471" s="253">
        <v>0</v>
      </c>
      <c r="G1471" s="253">
        <v>124</v>
      </c>
      <c r="H1471" s="254">
        <v>34585.18</v>
      </c>
      <c r="I1471" s="254">
        <v>43115.54</v>
      </c>
      <c r="J1471" s="254">
        <v>278.91274193548384</v>
      </c>
      <c r="K1471" s="255">
        <v>26.215644820295985</v>
      </c>
      <c r="L1471" s="254">
        <v>73.118773784355184</v>
      </c>
    </row>
    <row r="1472" spans="1:12" ht="12.75">
      <c r="A1472" s="252" t="s">
        <v>15</v>
      </c>
      <c r="B1472" s="253">
        <v>15</v>
      </c>
      <c r="C1472" s="253">
        <v>11</v>
      </c>
      <c r="D1472" s="253">
        <v>0</v>
      </c>
      <c r="E1472" s="253">
        <v>15</v>
      </c>
      <c r="F1472" s="253">
        <v>0</v>
      </c>
      <c r="G1472" s="253">
        <v>26</v>
      </c>
      <c r="H1472" s="254">
        <v>0</v>
      </c>
      <c r="I1472" s="254">
        <v>1185.3499999999999</v>
      </c>
      <c r="J1472" s="254">
        <v>0</v>
      </c>
      <c r="K1472" s="255">
        <v>5.4968287526427062</v>
      </c>
      <c r="L1472" s="254">
        <v>0</v>
      </c>
    </row>
    <row r="1473" spans="1:12" ht="12.75">
      <c r="A1473" s="252" t="s">
        <v>16</v>
      </c>
      <c r="B1473" s="253">
        <v>75</v>
      </c>
      <c r="C1473" s="253">
        <v>35</v>
      </c>
      <c r="D1473" s="253">
        <v>0</v>
      </c>
      <c r="E1473" s="253">
        <v>75</v>
      </c>
      <c r="F1473" s="253">
        <v>0</v>
      </c>
      <c r="G1473" s="253">
        <v>110</v>
      </c>
      <c r="H1473" s="254">
        <v>28289.07</v>
      </c>
      <c r="I1473" s="254">
        <v>30545.01</v>
      </c>
      <c r="J1473" s="254">
        <v>257.17336363636366</v>
      </c>
      <c r="K1473" s="255">
        <v>23.255813953488367</v>
      </c>
      <c r="L1473" s="254">
        <v>59.807758985200834</v>
      </c>
    </row>
    <row r="1474" spans="1:12" ht="12.75">
      <c r="A1474" s="252" t="s">
        <v>17</v>
      </c>
      <c r="B1474" s="253">
        <v>20</v>
      </c>
      <c r="C1474" s="253">
        <v>15</v>
      </c>
      <c r="D1474" s="253">
        <v>3</v>
      </c>
      <c r="E1474" s="253">
        <v>17</v>
      </c>
      <c r="F1474" s="253">
        <v>0</v>
      </c>
      <c r="G1474" s="253">
        <v>32</v>
      </c>
      <c r="H1474" s="254">
        <v>0</v>
      </c>
      <c r="I1474" s="254">
        <v>0</v>
      </c>
      <c r="J1474" s="254">
        <v>0</v>
      </c>
      <c r="K1474" s="255">
        <v>6.7653276955602539</v>
      </c>
      <c r="L1474" s="254">
        <v>0</v>
      </c>
    </row>
    <row r="1475" spans="1:12" ht="12.75">
      <c r="A1475" s="252" t="s">
        <v>18</v>
      </c>
      <c r="B1475" s="253">
        <v>1</v>
      </c>
      <c r="C1475" s="253">
        <v>1</v>
      </c>
      <c r="D1475" s="253">
        <v>0</v>
      </c>
      <c r="E1475" s="253">
        <v>1</v>
      </c>
      <c r="F1475" s="253">
        <v>0</v>
      </c>
      <c r="G1475" s="253">
        <v>2</v>
      </c>
      <c r="H1475" s="254">
        <v>0</v>
      </c>
      <c r="I1475" s="254">
        <v>-74.959999999999994</v>
      </c>
      <c r="J1475" s="254">
        <v>0</v>
      </c>
      <c r="K1475" s="255">
        <v>0.42283298097251587</v>
      </c>
      <c r="L1475" s="254">
        <v>0</v>
      </c>
    </row>
    <row r="1476" spans="1:12" ht="12.75">
      <c r="A1476" s="252" t="s">
        <v>19</v>
      </c>
      <c r="B1476" s="253">
        <v>181</v>
      </c>
      <c r="C1476" s="253">
        <v>116</v>
      </c>
      <c r="D1476" s="253">
        <v>3</v>
      </c>
      <c r="E1476" s="253">
        <v>178</v>
      </c>
      <c r="F1476" s="253">
        <v>0</v>
      </c>
      <c r="G1476" s="253">
        <v>294</v>
      </c>
      <c r="H1476" s="254">
        <v>62874.25</v>
      </c>
      <c r="I1476" s="254">
        <v>74770.94</v>
      </c>
      <c r="J1476" s="254">
        <v>213.85799319727892</v>
      </c>
      <c r="K1476" s="255">
        <v>62.156448202959837</v>
      </c>
      <c r="L1476" s="254">
        <v>132.92653276955605</v>
      </c>
    </row>
    <row r="1477" spans="1:12" ht="12.75">
      <c r="A1477" s="252" t="s">
        <v>210</v>
      </c>
      <c r="B1477" s="252" t="s">
        <v>2</v>
      </c>
      <c r="C1477" s="252" t="s">
        <v>3</v>
      </c>
      <c r="D1477" s="252" t="s">
        <v>4</v>
      </c>
      <c r="E1477" s="252" t="s">
        <v>5</v>
      </c>
      <c r="F1477" s="252" t="s">
        <v>6</v>
      </c>
      <c r="G1477" s="252" t="s">
        <v>7</v>
      </c>
      <c r="H1477" s="252" t="s">
        <v>8</v>
      </c>
      <c r="I1477" s="252" t="s">
        <v>9</v>
      </c>
      <c r="J1477" s="252" t="s">
        <v>10</v>
      </c>
      <c r="K1477" s="252" t="s">
        <v>11</v>
      </c>
      <c r="L1477" s="252" t="s">
        <v>12</v>
      </c>
    </row>
    <row r="1478" spans="1:12" ht="12.75">
      <c r="A1478" s="252" t="s">
        <v>13</v>
      </c>
      <c r="B1478" s="253">
        <v>84</v>
      </c>
      <c r="C1478" s="253">
        <v>43</v>
      </c>
      <c r="D1478" s="253">
        <v>0</v>
      </c>
      <c r="E1478" s="253">
        <v>84</v>
      </c>
      <c r="F1478" s="253">
        <v>0</v>
      </c>
      <c r="G1478" s="253">
        <v>127</v>
      </c>
      <c r="H1478" s="254">
        <v>39859.26</v>
      </c>
      <c r="I1478" s="254">
        <v>44778.59</v>
      </c>
      <c r="J1478" s="254">
        <v>313.85244094488189</v>
      </c>
      <c r="K1478" s="255">
        <v>26.849894291754758</v>
      </c>
      <c r="L1478" s="254">
        <v>84.26904862579282</v>
      </c>
    </row>
    <row r="1479" spans="1:12" ht="12.75">
      <c r="A1479" s="252" t="s">
        <v>15</v>
      </c>
      <c r="B1479" s="253">
        <v>21</v>
      </c>
      <c r="C1479" s="253">
        <v>8</v>
      </c>
      <c r="D1479" s="253">
        <v>0</v>
      </c>
      <c r="E1479" s="253">
        <v>21</v>
      </c>
      <c r="F1479" s="253">
        <v>0</v>
      </c>
      <c r="G1479" s="253">
        <v>29</v>
      </c>
      <c r="H1479" s="254">
        <v>0</v>
      </c>
      <c r="I1479" s="254">
        <v>1001.86</v>
      </c>
      <c r="J1479" s="254">
        <v>0</v>
      </c>
      <c r="K1479" s="255">
        <v>6.1310782241014792</v>
      </c>
      <c r="L1479" s="254">
        <v>0</v>
      </c>
    </row>
    <row r="1480" spans="1:12" ht="12.75">
      <c r="A1480" s="252" t="s">
        <v>16</v>
      </c>
      <c r="B1480" s="253">
        <v>86</v>
      </c>
      <c r="C1480" s="253">
        <v>20</v>
      </c>
      <c r="D1480" s="253">
        <v>0</v>
      </c>
      <c r="E1480" s="253">
        <v>86</v>
      </c>
      <c r="F1480" s="253">
        <v>0</v>
      </c>
      <c r="G1480" s="253">
        <v>106</v>
      </c>
      <c r="H1480" s="254">
        <v>30376.62</v>
      </c>
      <c r="I1480" s="254">
        <v>30314.799999999999</v>
      </c>
      <c r="J1480" s="254">
        <v>286.5718867924528</v>
      </c>
      <c r="K1480" s="255">
        <v>22.41014799154334</v>
      </c>
      <c r="L1480" s="254">
        <v>64.221183932346719</v>
      </c>
    </row>
    <row r="1481" spans="1:12" ht="12.75">
      <c r="A1481" s="252" t="s">
        <v>17</v>
      </c>
      <c r="B1481" s="253">
        <v>32</v>
      </c>
      <c r="C1481" s="253">
        <v>10</v>
      </c>
      <c r="D1481" s="253">
        <v>6</v>
      </c>
      <c r="E1481" s="253">
        <v>26</v>
      </c>
      <c r="F1481" s="253">
        <v>0</v>
      </c>
      <c r="G1481" s="253">
        <v>36</v>
      </c>
      <c r="H1481" s="254">
        <v>0</v>
      </c>
      <c r="I1481" s="254">
        <v>0</v>
      </c>
      <c r="J1481" s="254">
        <v>0</v>
      </c>
      <c r="K1481" s="255">
        <v>7.6109936575052846</v>
      </c>
      <c r="L1481" s="254">
        <v>0</v>
      </c>
    </row>
    <row r="1482" spans="1:12" ht="12.75">
      <c r="A1482" s="252" t="s">
        <v>18</v>
      </c>
      <c r="B1482" s="253">
        <v>3</v>
      </c>
      <c r="C1482" s="253">
        <v>0</v>
      </c>
      <c r="D1482" s="253">
        <v>0</v>
      </c>
      <c r="E1482" s="253">
        <v>3</v>
      </c>
      <c r="F1482" s="253">
        <v>0</v>
      </c>
      <c r="G1482" s="253">
        <v>3</v>
      </c>
      <c r="H1482" s="254">
        <v>0</v>
      </c>
      <c r="I1482" s="254">
        <v>86.56</v>
      </c>
      <c r="J1482" s="254">
        <v>0</v>
      </c>
      <c r="K1482" s="255">
        <v>0.63424947145877375</v>
      </c>
      <c r="L1482" s="254">
        <v>0</v>
      </c>
    </row>
    <row r="1483" spans="1:12" ht="12.75">
      <c r="A1483" s="252" t="s">
        <v>19</v>
      </c>
      <c r="B1483" s="253">
        <v>226</v>
      </c>
      <c r="C1483" s="253">
        <v>81</v>
      </c>
      <c r="D1483" s="253">
        <v>6</v>
      </c>
      <c r="E1483" s="253">
        <v>220</v>
      </c>
      <c r="F1483" s="253">
        <v>0</v>
      </c>
      <c r="G1483" s="253">
        <v>301</v>
      </c>
      <c r="H1483" s="254">
        <v>70235.88</v>
      </c>
      <c r="I1483" s="254">
        <v>76181.81</v>
      </c>
      <c r="J1483" s="254">
        <v>233.34179401993356</v>
      </c>
      <c r="K1483" s="255">
        <v>63.63636363636364</v>
      </c>
      <c r="L1483" s="254">
        <v>148.49023255813955</v>
      </c>
    </row>
    <row r="1484" spans="1:12" ht="12.75">
      <c r="A1484" s="252" t="s">
        <v>211</v>
      </c>
      <c r="B1484" s="252" t="s">
        <v>2</v>
      </c>
      <c r="C1484" s="252" t="s">
        <v>3</v>
      </c>
      <c r="D1484" s="252" t="s">
        <v>4</v>
      </c>
      <c r="E1484" s="252" t="s">
        <v>5</v>
      </c>
      <c r="F1484" s="252" t="s">
        <v>6</v>
      </c>
      <c r="G1484" s="252" t="s">
        <v>7</v>
      </c>
      <c r="H1484" s="252" t="s">
        <v>8</v>
      </c>
      <c r="I1484" s="252" t="s">
        <v>9</v>
      </c>
      <c r="J1484" s="252" t="s">
        <v>10</v>
      </c>
      <c r="K1484" s="252" t="s">
        <v>11</v>
      </c>
      <c r="L1484" s="252" t="s">
        <v>12</v>
      </c>
    </row>
    <row r="1485" spans="1:12" ht="12.75">
      <c r="A1485" s="252" t="s">
        <v>13</v>
      </c>
      <c r="B1485" s="253">
        <v>86</v>
      </c>
      <c r="C1485" s="253">
        <v>26</v>
      </c>
      <c r="D1485" s="253">
        <v>0</v>
      </c>
      <c r="E1485" s="253">
        <v>86</v>
      </c>
      <c r="F1485" s="253">
        <v>0</v>
      </c>
      <c r="G1485" s="253">
        <v>112</v>
      </c>
      <c r="H1485" s="254">
        <v>32771.699999999997</v>
      </c>
      <c r="I1485" s="254">
        <v>38585.35</v>
      </c>
      <c r="J1485" s="254">
        <v>292.6044642857143</v>
      </c>
      <c r="K1485" s="255">
        <v>23.67864693446089</v>
      </c>
      <c r="L1485" s="254">
        <v>69.284778012684981</v>
      </c>
    </row>
    <row r="1486" spans="1:12" ht="12.75">
      <c r="A1486" s="252" t="s">
        <v>15</v>
      </c>
      <c r="B1486" s="253">
        <v>24</v>
      </c>
      <c r="C1486" s="253">
        <v>4</v>
      </c>
      <c r="D1486" s="253">
        <v>0</v>
      </c>
      <c r="E1486" s="253">
        <v>24</v>
      </c>
      <c r="F1486" s="253">
        <v>0</v>
      </c>
      <c r="G1486" s="253">
        <v>28</v>
      </c>
      <c r="H1486" s="254">
        <v>0</v>
      </c>
      <c r="I1486" s="254">
        <v>760.62</v>
      </c>
      <c r="J1486" s="254">
        <v>0</v>
      </c>
      <c r="K1486" s="255">
        <v>5.9196617336152224</v>
      </c>
      <c r="L1486" s="254">
        <v>0</v>
      </c>
    </row>
    <row r="1487" spans="1:12" ht="12.75">
      <c r="A1487" s="252" t="s">
        <v>16</v>
      </c>
      <c r="B1487" s="253">
        <v>89</v>
      </c>
      <c r="C1487" s="253">
        <v>18</v>
      </c>
      <c r="D1487" s="253">
        <v>0</v>
      </c>
      <c r="E1487" s="253">
        <v>89</v>
      </c>
      <c r="F1487" s="253">
        <v>0</v>
      </c>
      <c r="G1487" s="253">
        <v>107</v>
      </c>
      <c r="H1487" s="254">
        <v>29331.91</v>
      </c>
      <c r="I1487" s="254">
        <v>36585.14</v>
      </c>
      <c r="J1487" s="254">
        <v>274.13</v>
      </c>
      <c r="K1487" s="255">
        <v>22.621564482029598</v>
      </c>
      <c r="L1487" s="254">
        <v>62.012494714587739</v>
      </c>
    </row>
    <row r="1488" spans="1:12" ht="12.75">
      <c r="A1488" s="252" t="s">
        <v>17</v>
      </c>
      <c r="B1488" s="253">
        <v>36</v>
      </c>
      <c r="C1488" s="253">
        <v>10</v>
      </c>
      <c r="D1488" s="253">
        <v>10</v>
      </c>
      <c r="E1488" s="253">
        <v>26</v>
      </c>
      <c r="F1488" s="253">
        <v>0</v>
      </c>
      <c r="G1488" s="253">
        <v>36</v>
      </c>
      <c r="H1488" s="254">
        <v>0</v>
      </c>
      <c r="I1488" s="254">
        <v>0</v>
      </c>
      <c r="J1488" s="254">
        <v>0</v>
      </c>
      <c r="K1488" s="255">
        <v>7.6109936575052846</v>
      </c>
      <c r="L1488" s="254">
        <v>0</v>
      </c>
    </row>
    <row r="1489" spans="1:12" ht="12.75">
      <c r="A1489" s="252" t="s">
        <v>18</v>
      </c>
      <c r="B1489" s="253">
        <v>2</v>
      </c>
      <c r="C1489" s="253">
        <v>0</v>
      </c>
      <c r="D1489" s="253">
        <v>0</v>
      </c>
      <c r="E1489" s="253">
        <v>2</v>
      </c>
      <c r="F1489" s="253">
        <v>0</v>
      </c>
      <c r="G1489" s="253">
        <v>2</v>
      </c>
      <c r="H1489" s="254">
        <v>0</v>
      </c>
      <c r="I1489" s="254">
        <v>-45.18</v>
      </c>
      <c r="J1489" s="254">
        <v>0</v>
      </c>
      <c r="K1489" s="255">
        <v>0.42283298097251587</v>
      </c>
      <c r="L1489" s="254">
        <v>0</v>
      </c>
    </row>
    <row r="1490" spans="1:12" ht="12.75">
      <c r="A1490" s="252" t="s">
        <v>19</v>
      </c>
      <c r="B1490" s="253">
        <v>237</v>
      </c>
      <c r="C1490" s="253">
        <v>58</v>
      </c>
      <c r="D1490" s="253">
        <v>10</v>
      </c>
      <c r="E1490" s="253">
        <v>227</v>
      </c>
      <c r="F1490" s="253">
        <v>0</v>
      </c>
      <c r="G1490" s="253">
        <v>285</v>
      </c>
      <c r="H1490" s="254">
        <v>62103.61</v>
      </c>
      <c r="I1490" s="254">
        <v>75885.929999999993</v>
      </c>
      <c r="J1490" s="254">
        <v>217.90740350877192</v>
      </c>
      <c r="K1490" s="255">
        <v>60.253699788583511</v>
      </c>
      <c r="L1490" s="254">
        <v>131.29727272727274</v>
      </c>
    </row>
    <row r="1491" spans="1:12" ht="12.75">
      <c r="A1491" s="252" t="s">
        <v>212</v>
      </c>
      <c r="B1491" s="252" t="s">
        <v>2</v>
      </c>
      <c r="C1491" s="252" t="s">
        <v>3</v>
      </c>
      <c r="D1491" s="252" t="s">
        <v>4</v>
      </c>
      <c r="E1491" s="252" t="s">
        <v>5</v>
      </c>
      <c r="F1491" s="252" t="s">
        <v>6</v>
      </c>
      <c r="G1491" s="252" t="s">
        <v>7</v>
      </c>
      <c r="H1491" s="252" t="s">
        <v>8</v>
      </c>
      <c r="I1491" s="252" t="s">
        <v>9</v>
      </c>
      <c r="J1491" s="252" t="s">
        <v>10</v>
      </c>
      <c r="K1491" s="252" t="s">
        <v>11</v>
      </c>
      <c r="L1491" s="252" t="s">
        <v>12</v>
      </c>
    </row>
    <row r="1492" spans="1:12" ht="12.75">
      <c r="A1492" s="252" t="s">
        <v>13</v>
      </c>
      <c r="B1492" s="253">
        <v>74</v>
      </c>
      <c r="C1492" s="253">
        <v>93</v>
      </c>
      <c r="D1492" s="253">
        <v>0</v>
      </c>
      <c r="E1492" s="253">
        <v>74</v>
      </c>
      <c r="F1492" s="253">
        <v>0</v>
      </c>
      <c r="G1492" s="253">
        <v>167</v>
      </c>
      <c r="H1492" s="254">
        <v>55236.01</v>
      </c>
      <c r="I1492" s="254">
        <v>72102.509999999995</v>
      </c>
      <c r="J1492" s="254">
        <v>330.7545508982036</v>
      </c>
      <c r="K1492" s="255">
        <v>35.306553911205071</v>
      </c>
      <c r="L1492" s="254">
        <v>116.77803382663848</v>
      </c>
    </row>
    <row r="1493" spans="1:12" ht="12.75">
      <c r="A1493" s="252" t="s">
        <v>15</v>
      </c>
      <c r="B1493" s="253">
        <v>19</v>
      </c>
      <c r="C1493" s="253">
        <v>15</v>
      </c>
      <c r="D1493" s="253">
        <v>0</v>
      </c>
      <c r="E1493" s="253">
        <v>19</v>
      </c>
      <c r="F1493" s="253">
        <v>0</v>
      </c>
      <c r="G1493" s="253">
        <v>34</v>
      </c>
      <c r="H1493" s="254">
        <v>0</v>
      </c>
      <c r="I1493" s="254">
        <v>1757.14</v>
      </c>
      <c r="J1493" s="254">
        <v>0</v>
      </c>
      <c r="K1493" s="255">
        <v>7.1881606765327692</v>
      </c>
      <c r="L1493" s="254">
        <v>0</v>
      </c>
    </row>
    <row r="1494" spans="1:12" ht="12.75">
      <c r="A1494" s="252" t="s">
        <v>16</v>
      </c>
      <c r="B1494" s="253">
        <v>65</v>
      </c>
      <c r="C1494" s="253">
        <v>62</v>
      </c>
      <c r="D1494" s="253">
        <v>0</v>
      </c>
      <c r="E1494" s="253">
        <v>65</v>
      </c>
      <c r="F1494" s="253">
        <v>0</v>
      </c>
      <c r="G1494" s="253">
        <v>127</v>
      </c>
      <c r="H1494" s="254">
        <v>35202.959999999999</v>
      </c>
      <c r="I1494" s="254">
        <v>43730.6</v>
      </c>
      <c r="J1494" s="254">
        <v>277.18866141732286</v>
      </c>
      <c r="K1494" s="255">
        <v>26.849894291754758</v>
      </c>
      <c r="L1494" s="254">
        <v>74.424862579281196</v>
      </c>
    </row>
    <row r="1495" spans="1:12" ht="12.75">
      <c r="A1495" s="252" t="s">
        <v>17</v>
      </c>
      <c r="B1495" s="253">
        <v>36</v>
      </c>
      <c r="C1495" s="253">
        <v>8</v>
      </c>
      <c r="D1495" s="253">
        <v>20</v>
      </c>
      <c r="E1495" s="253">
        <v>16</v>
      </c>
      <c r="F1495" s="253">
        <v>0</v>
      </c>
      <c r="G1495" s="253">
        <v>24</v>
      </c>
      <c r="H1495" s="254">
        <v>0</v>
      </c>
      <c r="I1495" s="254">
        <v>0</v>
      </c>
      <c r="J1495" s="254">
        <v>0</v>
      </c>
      <c r="K1495" s="255">
        <v>5.07399577167019</v>
      </c>
      <c r="L1495" s="254">
        <v>0</v>
      </c>
    </row>
    <row r="1496" spans="1:12" ht="12.75">
      <c r="A1496" s="252" t="s">
        <v>18</v>
      </c>
      <c r="B1496" s="253">
        <v>1</v>
      </c>
      <c r="C1496" s="253">
        <v>4</v>
      </c>
      <c r="D1496" s="253">
        <v>0</v>
      </c>
      <c r="E1496" s="253">
        <v>1</v>
      </c>
      <c r="F1496" s="253">
        <v>0</v>
      </c>
      <c r="G1496" s="253">
        <v>5</v>
      </c>
      <c r="H1496" s="254">
        <v>0</v>
      </c>
      <c r="I1496" s="254">
        <v>96.75</v>
      </c>
      <c r="J1496" s="254">
        <v>0</v>
      </c>
      <c r="K1496" s="255">
        <v>1.0570824524312896</v>
      </c>
      <c r="L1496" s="254">
        <v>0</v>
      </c>
    </row>
    <row r="1497" spans="1:12" ht="12.75">
      <c r="A1497" s="252" t="s">
        <v>19</v>
      </c>
      <c r="B1497" s="253">
        <v>195</v>
      </c>
      <c r="C1497" s="253">
        <v>182</v>
      </c>
      <c r="D1497" s="253">
        <v>20</v>
      </c>
      <c r="E1497" s="253">
        <v>175</v>
      </c>
      <c r="F1497" s="253">
        <v>0</v>
      </c>
      <c r="G1497" s="253">
        <v>357</v>
      </c>
      <c r="H1497" s="254">
        <v>90438.97</v>
      </c>
      <c r="I1497" s="254">
        <v>117687</v>
      </c>
      <c r="J1497" s="254">
        <v>253.33044817927168</v>
      </c>
      <c r="K1497" s="255">
        <v>75.475687103594083</v>
      </c>
      <c r="L1497" s="254">
        <v>191.20289640591966</v>
      </c>
    </row>
    <row r="1498" spans="1:12" ht="12.75">
      <c r="A1498" s="252" t="s">
        <v>213</v>
      </c>
      <c r="B1498" s="252" t="s">
        <v>2</v>
      </c>
      <c r="C1498" s="252" t="s">
        <v>3</v>
      </c>
      <c r="D1498" s="252" t="s">
        <v>4</v>
      </c>
      <c r="E1498" s="252" t="s">
        <v>5</v>
      </c>
      <c r="F1498" s="252" t="s">
        <v>6</v>
      </c>
      <c r="G1498" s="252" t="s">
        <v>7</v>
      </c>
      <c r="H1498" s="252" t="s">
        <v>8</v>
      </c>
      <c r="I1498" s="252" t="s">
        <v>9</v>
      </c>
      <c r="J1498" s="252" t="s">
        <v>10</v>
      </c>
      <c r="K1498" s="252" t="s">
        <v>11</v>
      </c>
      <c r="L1498" s="252" t="s">
        <v>12</v>
      </c>
    </row>
    <row r="1499" spans="1:12" ht="12.75">
      <c r="A1499" s="252" t="s">
        <v>13</v>
      </c>
      <c r="B1499" s="253">
        <v>118</v>
      </c>
      <c r="C1499" s="253">
        <v>90</v>
      </c>
      <c r="D1499" s="253">
        <v>0</v>
      </c>
      <c r="E1499" s="253">
        <v>118</v>
      </c>
      <c r="F1499" s="253">
        <v>0</v>
      </c>
      <c r="G1499" s="253">
        <v>208</v>
      </c>
      <c r="H1499" s="254">
        <v>85392.12</v>
      </c>
      <c r="I1499" s="254">
        <v>102450.66</v>
      </c>
      <c r="J1499" s="254">
        <v>410.53903846153844</v>
      </c>
      <c r="K1499" s="255">
        <v>43.97463002114165</v>
      </c>
      <c r="L1499" s="254">
        <v>180.53302325581393</v>
      </c>
    </row>
    <row r="1500" spans="1:12" ht="12.75">
      <c r="A1500" s="252" t="s">
        <v>15</v>
      </c>
      <c r="B1500" s="253">
        <v>28</v>
      </c>
      <c r="C1500" s="253">
        <v>11</v>
      </c>
      <c r="D1500" s="253">
        <v>0</v>
      </c>
      <c r="E1500" s="253">
        <v>28</v>
      </c>
      <c r="F1500" s="253">
        <v>0</v>
      </c>
      <c r="G1500" s="253">
        <v>39</v>
      </c>
      <c r="H1500" s="254">
        <v>0</v>
      </c>
      <c r="I1500" s="254">
        <v>1395.02</v>
      </c>
      <c r="J1500" s="254">
        <v>0</v>
      </c>
      <c r="K1500" s="255">
        <v>8.2452431289640593</v>
      </c>
      <c r="L1500" s="254">
        <v>0</v>
      </c>
    </row>
    <row r="1501" spans="1:12" ht="12.75">
      <c r="A1501" s="252" t="s">
        <v>16</v>
      </c>
      <c r="B1501" s="253">
        <v>100</v>
      </c>
      <c r="C1501" s="253">
        <v>77</v>
      </c>
      <c r="D1501" s="253">
        <v>0</v>
      </c>
      <c r="E1501" s="253">
        <v>100</v>
      </c>
      <c r="F1501" s="253">
        <v>0</v>
      </c>
      <c r="G1501" s="253">
        <v>177</v>
      </c>
      <c r="H1501" s="254">
        <v>58712.2</v>
      </c>
      <c r="I1501" s="254">
        <v>72174.13</v>
      </c>
      <c r="J1501" s="254">
        <v>331.70734463276835</v>
      </c>
      <c r="K1501" s="255">
        <v>37.420718816067655</v>
      </c>
      <c r="L1501" s="254">
        <v>124.12727272727274</v>
      </c>
    </row>
    <row r="1502" spans="1:12" ht="12.75">
      <c r="A1502" s="252" t="s">
        <v>17</v>
      </c>
      <c r="B1502" s="253">
        <v>24</v>
      </c>
      <c r="C1502" s="253">
        <v>0</v>
      </c>
      <c r="D1502" s="253">
        <v>12</v>
      </c>
      <c r="E1502" s="253">
        <v>12</v>
      </c>
      <c r="F1502" s="253">
        <v>0</v>
      </c>
      <c r="G1502" s="253">
        <v>12</v>
      </c>
      <c r="H1502" s="254">
        <v>0</v>
      </c>
      <c r="I1502" s="254">
        <v>0</v>
      </c>
      <c r="J1502" s="254">
        <v>0</v>
      </c>
      <c r="K1502" s="255">
        <v>2.536997885835095</v>
      </c>
      <c r="L1502" s="254">
        <v>0</v>
      </c>
    </row>
    <row r="1503" spans="1:12" ht="12.75">
      <c r="A1503" s="252" t="s">
        <v>18</v>
      </c>
      <c r="B1503" s="253">
        <v>5</v>
      </c>
      <c r="C1503" s="253">
        <v>2</v>
      </c>
      <c r="D1503" s="253">
        <v>0</v>
      </c>
      <c r="E1503" s="253">
        <v>5</v>
      </c>
      <c r="F1503" s="253">
        <v>0</v>
      </c>
      <c r="G1503" s="253">
        <v>7</v>
      </c>
      <c r="H1503" s="254">
        <v>0</v>
      </c>
      <c r="I1503" s="254">
        <v>343.81</v>
      </c>
      <c r="J1503" s="254">
        <v>0</v>
      </c>
      <c r="K1503" s="255">
        <v>1.4799154334038056</v>
      </c>
      <c r="L1503" s="254">
        <v>0</v>
      </c>
    </row>
    <row r="1504" spans="1:12" ht="12.75">
      <c r="A1504" s="252" t="s">
        <v>19</v>
      </c>
      <c r="B1504" s="253">
        <v>275</v>
      </c>
      <c r="C1504" s="253">
        <v>180</v>
      </c>
      <c r="D1504" s="253">
        <v>12</v>
      </c>
      <c r="E1504" s="253">
        <v>263</v>
      </c>
      <c r="F1504" s="253">
        <v>0</v>
      </c>
      <c r="G1504" s="253">
        <v>443</v>
      </c>
      <c r="H1504" s="254">
        <v>144104.32000000001</v>
      </c>
      <c r="I1504" s="254">
        <v>176363.62</v>
      </c>
      <c r="J1504" s="254">
        <v>325.29191873589161</v>
      </c>
      <c r="K1504" s="255">
        <v>93.657505285412256</v>
      </c>
      <c r="L1504" s="254">
        <v>304.66029598308666</v>
      </c>
    </row>
    <row r="1505" spans="1:12" ht="12.75">
      <c r="A1505" s="252" t="s">
        <v>214</v>
      </c>
      <c r="B1505" s="252" t="s">
        <v>2</v>
      </c>
      <c r="C1505" s="252" t="s">
        <v>3</v>
      </c>
      <c r="D1505" s="252" t="s">
        <v>4</v>
      </c>
      <c r="E1505" s="252" t="s">
        <v>5</v>
      </c>
      <c r="F1505" s="252" t="s">
        <v>6</v>
      </c>
      <c r="G1505" s="252" t="s">
        <v>7</v>
      </c>
      <c r="H1505" s="252" t="s">
        <v>8</v>
      </c>
      <c r="I1505" s="252" t="s">
        <v>9</v>
      </c>
      <c r="J1505" s="252" t="s">
        <v>10</v>
      </c>
      <c r="K1505" s="252" t="s">
        <v>11</v>
      </c>
      <c r="L1505" s="252" t="s">
        <v>12</v>
      </c>
    </row>
    <row r="1506" spans="1:12" ht="12.75">
      <c r="A1506" s="252" t="s">
        <v>13</v>
      </c>
      <c r="B1506" s="253">
        <v>172</v>
      </c>
      <c r="C1506" s="253">
        <v>39</v>
      </c>
      <c r="D1506" s="253">
        <v>0</v>
      </c>
      <c r="E1506" s="253">
        <v>172</v>
      </c>
      <c r="F1506" s="253">
        <v>0</v>
      </c>
      <c r="G1506" s="253">
        <v>211</v>
      </c>
      <c r="H1506" s="254">
        <v>90957.21</v>
      </c>
      <c r="I1506" s="254">
        <v>113704.02</v>
      </c>
      <c r="J1506" s="254">
        <v>431.07682464454979</v>
      </c>
      <c r="K1506" s="255">
        <v>44.60887949260043</v>
      </c>
      <c r="L1506" s="254">
        <v>192.29854122621566</v>
      </c>
    </row>
    <row r="1507" spans="1:12" ht="12.75">
      <c r="A1507" s="252" t="s">
        <v>15</v>
      </c>
      <c r="B1507" s="253">
        <v>35</v>
      </c>
      <c r="C1507" s="253">
        <v>6</v>
      </c>
      <c r="D1507" s="253">
        <v>0</v>
      </c>
      <c r="E1507" s="253">
        <v>35</v>
      </c>
      <c r="F1507" s="253">
        <v>0</v>
      </c>
      <c r="G1507" s="253">
        <v>41</v>
      </c>
      <c r="H1507" s="254">
        <v>0</v>
      </c>
      <c r="I1507" s="254">
        <v>1257.9000000000001</v>
      </c>
      <c r="J1507" s="254">
        <v>0</v>
      </c>
      <c r="K1507" s="255">
        <v>8.6680761099365746</v>
      </c>
      <c r="L1507" s="254">
        <v>0</v>
      </c>
    </row>
    <row r="1508" spans="1:12" ht="12.75">
      <c r="A1508" s="252" t="s">
        <v>16</v>
      </c>
      <c r="B1508" s="253">
        <v>153</v>
      </c>
      <c r="C1508" s="253">
        <v>26</v>
      </c>
      <c r="D1508" s="253">
        <v>0</v>
      </c>
      <c r="E1508" s="253">
        <v>153</v>
      </c>
      <c r="F1508" s="253">
        <v>0</v>
      </c>
      <c r="G1508" s="253">
        <v>179</v>
      </c>
      <c r="H1508" s="254">
        <v>61905.440000000002</v>
      </c>
      <c r="I1508" s="254">
        <v>75994.89</v>
      </c>
      <c r="J1508" s="254">
        <v>345.84044692737427</v>
      </c>
      <c r="K1508" s="255">
        <v>37.84355179704017</v>
      </c>
      <c r="L1508" s="254">
        <v>130.8783086680761</v>
      </c>
    </row>
    <row r="1509" spans="1:12" ht="12.75">
      <c r="A1509" s="252" t="s">
        <v>17</v>
      </c>
      <c r="B1509" s="253">
        <v>12</v>
      </c>
      <c r="C1509" s="253">
        <v>2</v>
      </c>
      <c r="D1509" s="253">
        <v>0</v>
      </c>
      <c r="E1509" s="253">
        <v>12</v>
      </c>
      <c r="F1509" s="253">
        <v>0</v>
      </c>
      <c r="G1509" s="253">
        <v>14</v>
      </c>
      <c r="H1509" s="254">
        <v>0</v>
      </c>
      <c r="I1509" s="254">
        <v>0</v>
      </c>
      <c r="J1509" s="254">
        <v>0</v>
      </c>
      <c r="K1509" s="255">
        <v>2.9598308668076112</v>
      </c>
      <c r="L1509" s="254">
        <v>0</v>
      </c>
    </row>
    <row r="1510" spans="1:12" ht="12.75">
      <c r="A1510" s="252" t="s">
        <v>18</v>
      </c>
      <c r="B1510" s="253">
        <v>7</v>
      </c>
      <c r="C1510" s="253">
        <v>0</v>
      </c>
      <c r="D1510" s="253">
        <v>0</v>
      </c>
      <c r="E1510" s="253">
        <v>7</v>
      </c>
      <c r="F1510" s="253">
        <v>0</v>
      </c>
      <c r="G1510" s="253">
        <v>7</v>
      </c>
      <c r="H1510" s="254">
        <v>0</v>
      </c>
      <c r="I1510" s="254">
        <v>709.37</v>
      </c>
      <c r="J1510" s="254">
        <v>0</v>
      </c>
      <c r="K1510" s="255">
        <v>1.4799154334038056</v>
      </c>
      <c r="L1510" s="254">
        <v>0</v>
      </c>
    </row>
    <row r="1511" spans="1:12" ht="12.75">
      <c r="A1511" s="252" t="s">
        <v>19</v>
      </c>
      <c r="B1511" s="253">
        <v>379</v>
      </c>
      <c r="C1511" s="253">
        <v>73</v>
      </c>
      <c r="D1511" s="253">
        <v>0</v>
      </c>
      <c r="E1511" s="253">
        <v>379</v>
      </c>
      <c r="F1511" s="253">
        <v>0</v>
      </c>
      <c r="G1511" s="253">
        <v>452</v>
      </c>
      <c r="H1511" s="254">
        <v>152862.65</v>
      </c>
      <c r="I1511" s="254">
        <v>191666.18</v>
      </c>
      <c r="J1511" s="254">
        <v>338.19170353982298</v>
      </c>
      <c r="K1511" s="255">
        <v>95.560253699788589</v>
      </c>
      <c r="L1511" s="254">
        <v>323.17684989429176</v>
      </c>
    </row>
    <row r="1512" spans="1:12" ht="12.75">
      <c r="A1512" s="252" t="s">
        <v>215</v>
      </c>
      <c r="B1512" s="252" t="s">
        <v>2</v>
      </c>
      <c r="C1512" s="252" t="s">
        <v>3</v>
      </c>
      <c r="D1512" s="252" t="s">
        <v>4</v>
      </c>
      <c r="E1512" s="252" t="s">
        <v>5</v>
      </c>
      <c r="F1512" s="252" t="s">
        <v>6</v>
      </c>
      <c r="G1512" s="252" t="s">
        <v>7</v>
      </c>
      <c r="H1512" s="252" t="s">
        <v>8</v>
      </c>
      <c r="I1512" s="252" t="s">
        <v>9</v>
      </c>
      <c r="J1512" s="252" t="s">
        <v>10</v>
      </c>
      <c r="K1512" s="252" t="s">
        <v>11</v>
      </c>
      <c r="L1512" s="252" t="s">
        <v>12</v>
      </c>
    </row>
    <row r="1513" spans="1:12" ht="12.75">
      <c r="A1513" s="252" t="s">
        <v>13</v>
      </c>
      <c r="B1513" s="253">
        <v>121</v>
      </c>
      <c r="C1513" s="253">
        <v>58</v>
      </c>
      <c r="D1513" s="253">
        <v>0</v>
      </c>
      <c r="E1513" s="253">
        <v>121</v>
      </c>
      <c r="F1513" s="253">
        <v>0</v>
      </c>
      <c r="G1513" s="253">
        <v>179</v>
      </c>
      <c r="H1513" s="254">
        <v>57381.43</v>
      </c>
      <c r="I1513" s="254">
        <v>70343.69</v>
      </c>
      <c r="J1513" s="254">
        <v>320.56664804469273</v>
      </c>
      <c r="K1513" s="255">
        <v>37.84355179704017</v>
      </c>
      <c r="L1513" s="254">
        <v>121.31380549682875</v>
      </c>
    </row>
    <row r="1514" spans="1:12" ht="12.75">
      <c r="A1514" s="252" t="s">
        <v>15</v>
      </c>
      <c r="B1514" s="253">
        <v>34</v>
      </c>
      <c r="C1514" s="253">
        <v>7</v>
      </c>
      <c r="D1514" s="253">
        <v>0</v>
      </c>
      <c r="E1514" s="253">
        <v>34</v>
      </c>
      <c r="F1514" s="253">
        <v>0</v>
      </c>
      <c r="G1514" s="253">
        <v>41</v>
      </c>
      <c r="H1514" s="254">
        <v>0</v>
      </c>
      <c r="I1514" s="254">
        <v>986.44</v>
      </c>
      <c r="J1514" s="254">
        <v>0</v>
      </c>
      <c r="K1514" s="255">
        <v>8.6680761099365746</v>
      </c>
      <c r="L1514" s="254">
        <v>0</v>
      </c>
    </row>
    <row r="1515" spans="1:12" ht="12.75">
      <c r="A1515" s="252" t="s">
        <v>16</v>
      </c>
      <c r="B1515" s="253">
        <v>111</v>
      </c>
      <c r="C1515" s="253">
        <v>26</v>
      </c>
      <c r="D1515" s="253">
        <v>0</v>
      </c>
      <c r="E1515" s="253">
        <v>111</v>
      </c>
      <c r="F1515" s="253">
        <v>0</v>
      </c>
      <c r="G1515" s="253">
        <v>137</v>
      </c>
      <c r="H1515" s="254">
        <v>37649.47</v>
      </c>
      <c r="I1515" s="254">
        <v>46543.22</v>
      </c>
      <c r="J1515" s="254">
        <v>274.81364963503648</v>
      </c>
      <c r="K1515" s="255">
        <v>28.964059196617331</v>
      </c>
      <c r="L1515" s="254">
        <v>79.597188160676524</v>
      </c>
    </row>
    <row r="1516" spans="1:12" ht="12.75">
      <c r="A1516" s="252" t="s">
        <v>17</v>
      </c>
      <c r="B1516" s="253">
        <v>14</v>
      </c>
      <c r="C1516" s="253">
        <v>5</v>
      </c>
      <c r="D1516" s="253">
        <v>2</v>
      </c>
      <c r="E1516" s="253">
        <v>12</v>
      </c>
      <c r="F1516" s="253">
        <v>0</v>
      </c>
      <c r="G1516" s="253">
        <v>17</v>
      </c>
      <c r="H1516" s="254">
        <v>0</v>
      </c>
      <c r="I1516" s="254">
        <v>0</v>
      </c>
      <c r="J1516" s="254">
        <v>0</v>
      </c>
      <c r="K1516" s="255">
        <v>3.5940803382663846</v>
      </c>
      <c r="L1516" s="254">
        <v>0</v>
      </c>
    </row>
    <row r="1517" spans="1:12" ht="12.75">
      <c r="A1517" s="252" t="s">
        <v>18</v>
      </c>
      <c r="B1517" s="253">
        <v>2</v>
      </c>
      <c r="C1517" s="253">
        <v>1</v>
      </c>
      <c r="D1517" s="253">
        <v>0</v>
      </c>
      <c r="E1517" s="253">
        <v>2</v>
      </c>
      <c r="F1517" s="253">
        <v>0</v>
      </c>
      <c r="G1517" s="253">
        <v>3</v>
      </c>
      <c r="H1517" s="254">
        <v>0</v>
      </c>
      <c r="I1517" s="254">
        <v>3</v>
      </c>
      <c r="J1517" s="254">
        <v>0</v>
      </c>
      <c r="K1517" s="255">
        <v>0.63424947145877375</v>
      </c>
      <c r="L1517" s="254">
        <v>0</v>
      </c>
    </row>
    <row r="1518" spans="1:12" ht="12.75">
      <c r="A1518" s="252" t="s">
        <v>19</v>
      </c>
      <c r="B1518" s="253">
        <v>282</v>
      </c>
      <c r="C1518" s="253">
        <v>97</v>
      </c>
      <c r="D1518" s="253">
        <v>2</v>
      </c>
      <c r="E1518" s="253">
        <v>280</v>
      </c>
      <c r="F1518" s="253">
        <v>0</v>
      </c>
      <c r="G1518" s="253">
        <v>377</v>
      </c>
      <c r="H1518" s="254">
        <v>95030.9</v>
      </c>
      <c r="I1518" s="254">
        <v>117876.35</v>
      </c>
      <c r="J1518" s="254">
        <v>252.0713527851459</v>
      </c>
      <c r="K1518" s="255">
        <v>79.704016913319236</v>
      </c>
      <c r="L1518" s="254">
        <v>200.91099365750532</v>
      </c>
    </row>
    <row r="1519" spans="1:12" ht="12.75">
      <c r="A1519" s="252" t="s">
        <v>216</v>
      </c>
      <c r="B1519" s="252" t="s">
        <v>2</v>
      </c>
      <c r="C1519" s="252" t="s">
        <v>3</v>
      </c>
      <c r="D1519" s="252" t="s">
        <v>4</v>
      </c>
      <c r="E1519" s="252" t="s">
        <v>5</v>
      </c>
      <c r="F1519" s="252" t="s">
        <v>6</v>
      </c>
      <c r="G1519" s="252" t="s">
        <v>7</v>
      </c>
      <c r="H1519" s="252" t="s">
        <v>8</v>
      </c>
      <c r="I1519" s="252" t="s">
        <v>9</v>
      </c>
      <c r="J1519" s="252" t="s">
        <v>10</v>
      </c>
      <c r="K1519" s="252" t="s">
        <v>11</v>
      </c>
      <c r="L1519" s="252" t="s">
        <v>12</v>
      </c>
    </row>
    <row r="1520" spans="1:12" ht="12.75">
      <c r="A1520" s="252" t="s">
        <v>13</v>
      </c>
      <c r="B1520" s="253">
        <v>79</v>
      </c>
      <c r="C1520" s="253">
        <v>61</v>
      </c>
      <c r="D1520" s="253">
        <v>0</v>
      </c>
      <c r="E1520" s="253">
        <v>79</v>
      </c>
      <c r="F1520" s="253">
        <v>0</v>
      </c>
      <c r="G1520" s="253">
        <v>140</v>
      </c>
      <c r="H1520" s="254">
        <v>49658.21</v>
      </c>
      <c r="I1520" s="254">
        <v>59325.89</v>
      </c>
      <c r="J1520" s="254">
        <v>354.70150000000001</v>
      </c>
      <c r="K1520" s="255">
        <v>29.598308668076115</v>
      </c>
      <c r="L1520" s="254">
        <v>104.98564482029599</v>
      </c>
    </row>
    <row r="1521" spans="1:12" ht="12.75">
      <c r="A1521" s="252" t="s">
        <v>15</v>
      </c>
      <c r="B1521" s="253">
        <v>21</v>
      </c>
      <c r="C1521" s="253">
        <v>6</v>
      </c>
      <c r="D1521" s="253">
        <v>0</v>
      </c>
      <c r="E1521" s="253">
        <v>21</v>
      </c>
      <c r="F1521" s="253">
        <v>0</v>
      </c>
      <c r="G1521" s="253">
        <v>27</v>
      </c>
      <c r="H1521" s="254">
        <v>0</v>
      </c>
      <c r="I1521" s="254">
        <v>622</v>
      </c>
      <c r="J1521" s="254">
        <v>0</v>
      </c>
      <c r="K1521" s="255">
        <v>5.7082452431289639</v>
      </c>
      <c r="L1521" s="254">
        <v>0</v>
      </c>
    </row>
    <row r="1522" spans="1:12" ht="12.75">
      <c r="A1522" s="252" t="s">
        <v>16</v>
      </c>
      <c r="B1522" s="253">
        <v>74</v>
      </c>
      <c r="C1522" s="253">
        <v>48</v>
      </c>
      <c r="D1522" s="253">
        <v>0</v>
      </c>
      <c r="E1522" s="253">
        <v>74</v>
      </c>
      <c r="F1522" s="253">
        <v>0</v>
      </c>
      <c r="G1522" s="253">
        <v>122</v>
      </c>
      <c r="H1522" s="254">
        <v>36466.1</v>
      </c>
      <c r="I1522" s="254">
        <v>36031.699999999997</v>
      </c>
      <c r="J1522" s="254">
        <v>298.90245901639344</v>
      </c>
      <c r="K1522" s="255">
        <v>25.792811839323466</v>
      </c>
      <c r="L1522" s="254">
        <v>77.095348837209301</v>
      </c>
    </row>
    <row r="1523" spans="1:12" ht="12.75">
      <c r="A1523" s="252" t="s">
        <v>17</v>
      </c>
      <c r="B1523" s="253">
        <v>17</v>
      </c>
      <c r="C1523" s="253">
        <v>12</v>
      </c>
      <c r="D1523" s="253">
        <v>4</v>
      </c>
      <c r="E1523" s="253">
        <v>13</v>
      </c>
      <c r="F1523" s="253">
        <v>0</v>
      </c>
      <c r="G1523" s="253">
        <v>25</v>
      </c>
      <c r="H1523" s="254">
        <v>0</v>
      </c>
      <c r="I1523" s="254">
        <v>0</v>
      </c>
      <c r="J1523" s="254">
        <v>0</v>
      </c>
      <c r="K1523" s="255">
        <v>5.2854122621564485</v>
      </c>
      <c r="L1523" s="254">
        <v>0</v>
      </c>
    </row>
    <row r="1524" spans="1:12" ht="12.75">
      <c r="A1524" s="252" t="s">
        <v>18</v>
      </c>
      <c r="B1524" s="253">
        <v>0</v>
      </c>
      <c r="C1524" s="253">
        <v>0</v>
      </c>
      <c r="D1524" s="253">
        <v>0</v>
      </c>
      <c r="E1524" s="253">
        <v>0</v>
      </c>
      <c r="F1524" s="253">
        <v>0</v>
      </c>
      <c r="G1524" s="253">
        <v>0</v>
      </c>
      <c r="H1524" s="254">
        <v>0</v>
      </c>
      <c r="I1524" s="254">
        <v>-97.3</v>
      </c>
      <c r="J1524" s="254">
        <v>0</v>
      </c>
      <c r="K1524" s="255">
        <v>0</v>
      </c>
      <c r="L1524" s="254">
        <v>0</v>
      </c>
    </row>
    <row r="1525" spans="1:12" ht="12.75">
      <c r="A1525" s="252" t="s">
        <v>19</v>
      </c>
      <c r="B1525" s="253">
        <v>191</v>
      </c>
      <c r="C1525" s="253">
        <v>127</v>
      </c>
      <c r="D1525" s="253">
        <v>4</v>
      </c>
      <c r="E1525" s="253">
        <v>187</v>
      </c>
      <c r="F1525" s="253">
        <v>0</v>
      </c>
      <c r="G1525" s="253">
        <v>314</v>
      </c>
      <c r="H1525" s="254">
        <v>86124.31</v>
      </c>
      <c r="I1525" s="254">
        <v>95882.29</v>
      </c>
      <c r="J1525" s="254">
        <v>274.28124203821653</v>
      </c>
      <c r="K1525" s="255">
        <v>66.38477801268499</v>
      </c>
      <c r="L1525" s="254">
        <v>182.08099365750527</v>
      </c>
    </row>
    <row r="1526" spans="1:12" ht="12.75">
      <c r="A1526" s="252" t="s">
        <v>217</v>
      </c>
      <c r="B1526" s="252" t="s">
        <v>2</v>
      </c>
      <c r="C1526" s="252" t="s">
        <v>3</v>
      </c>
      <c r="D1526" s="252" t="s">
        <v>4</v>
      </c>
      <c r="E1526" s="252" t="s">
        <v>5</v>
      </c>
      <c r="F1526" s="252" t="s">
        <v>6</v>
      </c>
      <c r="G1526" s="252" t="s">
        <v>7</v>
      </c>
      <c r="H1526" s="252" t="s">
        <v>8</v>
      </c>
      <c r="I1526" s="252" t="s">
        <v>9</v>
      </c>
      <c r="J1526" s="252" t="s">
        <v>10</v>
      </c>
      <c r="K1526" s="252" t="s">
        <v>11</v>
      </c>
      <c r="L1526" s="252" t="s">
        <v>12</v>
      </c>
    </row>
    <row r="1527" spans="1:12" ht="12.75">
      <c r="A1527" s="252" t="s">
        <v>13</v>
      </c>
      <c r="B1527" s="253">
        <v>88</v>
      </c>
      <c r="C1527" s="253">
        <v>26</v>
      </c>
      <c r="D1527" s="253">
        <v>0</v>
      </c>
      <c r="E1527" s="253">
        <v>88</v>
      </c>
      <c r="F1527" s="253">
        <v>0</v>
      </c>
      <c r="G1527" s="253">
        <v>114</v>
      </c>
      <c r="H1527" s="254">
        <v>35350.31</v>
      </c>
      <c r="I1527" s="254">
        <v>45554.79</v>
      </c>
      <c r="J1527" s="254">
        <v>310.0904385964912</v>
      </c>
      <c r="K1527" s="255">
        <v>24.101479915433405</v>
      </c>
      <c r="L1527" s="254">
        <v>74.736384778012692</v>
      </c>
    </row>
    <row r="1528" spans="1:12" ht="12.75">
      <c r="A1528" s="252" t="s">
        <v>14</v>
      </c>
      <c r="B1528" s="253">
        <v>0</v>
      </c>
      <c r="C1528" s="253">
        <v>1</v>
      </c>
      <c r="D1528" s="253">
        <v>0</v>
      </c>
      <c r="E1528" s="253">
        <v>0</v>
      </c>
      <c r="F1528" s="253">
        <v>0</v>
      </c>
      <c r="G1528" s="253">
        <v>1</v>
      </c>
      <c r="H1528" s="254">
        <v>325</v>
      </c>
      <c r="I1528" s="254">
        <v>428.6</v>
      </c>
      <c r="J1528" s="254">
        <v>325</v>
      </c>
      <c r="K1528" s="255">
        <v>0.21141649048625794</v>
      </c>
      <c r="L1528" s="254">
        <v>0.68710359408033828</v>
      </c>
    </row>
    <row r="1529" spans="1:12" ht="12.75">
      <c r="A1529" s="252" t="s">
        <v>15</v>
      </c>
      <c r="B1529" s="253">
        <v>21</v>
      </c>
      <c r="C1529" s="253">
        <v>5</v>
      </c>
      <c r="D1529" s="253">
        <v>0</v>
      </c>
      <c r="E1529" s="253">
        <v>21</v>
      </c>
      <c r="F1529" s="253">
        <v>0</v>
      </c>
      <c r="G1529" s="253">
        <v>26</v>
      </c>
      <c r="H1529" s="254">
        <v>0</v>
      </c>
      <c r="I1529" s="254">
        <v>132.71</v>
      </c>
      <c r="J1529" s="254">
        <v>0</v>
      </c>
      <c r="K1529" s="255">
        <v>5.4968287526427062</v>
      </c>
      <c r="L1529" s="254">
        <v>0</v>
      </c>
    </row>
    <row r="1530" spans="1:12" ht="12.75">
      <c r="A1530" s="252" t="s">
        <v>16</v>
      </c>
      <c r="B1530" s="253">
        <v>82</v>
      </c>
      <c r="C1530" s="253">
        <v>11</v>
      </c>
      <c r="D1530" s="253">
        <v>0</v>
      </c>
      <c r="E1530" s="253">
        <v>82</v>
      </c>
      <c r="F1530" s="253">
        <v>0</v>
      </c>
      <c r="G1530" s="253">
        <v>93</v>
      </c>
      <c r="H1530" s="254">
        <v>28944.53</v>
      </c>
      <c r="I1530" s="254">
        <v>31878.639999999999</v>
      </c>
      <c r="J1530" s="254">
        <v>311.2315053763441</v>
      </c>
      <c r="K1530" s="255">
        <v>19.661733615221987</v>
      </c>
      <c r="L1530" s="254">
        <v>61.193509513742065</v>
      </c>
    </row>
    <row r="1531" spans="1:12" ht="12.75">
      <c r="A1531" s="252" t="s">
        <v>17</v>
      </c>
      <c r="B1531" s="253">
        <v>25</v>
      </c>
      <c r="C1531" s="253">
        <v>13</v>
      </c>
      <c r="D1531" s="253">
        <v>6</v>
      </c>
      <c r="E1531" s="253">
        <v>19</v>
      </c>
      <c r="F1531" s="253">
        <v>0</v>
      </c>
      <c r="G1531" s="253">
        <v>32</v>
      </c>
      <c r="H1531" s="254">
        <v>0</v>
      </c>
      <c r="I1531" s="254">
        <v>0</v>
      </c>
      <c r="J1531" s="254">
        <v>0</v>
      </c>
      <c r="K1531" s="255">
        <v>6.7653276955602539</v>
      </c>
      <c r="L1531" s="254">
        <v>0</v>
      </c>
    </row>
    <row r="1532" spans="1:12" ht="12.75">
      <c r="A1532" s="252" t="s">
        <v>18</v>
      </c>
      <c r="B1532" s="253">
        <v>0</v>
      </c>
      <c r="C1532" s="253">
        <v>2</v>
      </c>
      <c r="D1532" s="253">
        <v>0</v>
      </c>
      <c r="E1532" s="253">
        <v>0</v>
      </c>
      <c r="F1532" s="253">
        <v>0</v>
      </c>
      <c r="G1532" s="253">
        <v>2</v>
      </c>
      <c r="H1532" s="254">
        <v>312</v>
      </c>
      <c r="I1532" s="254">
        <v>788.94</v>
      </c>
      <c r="J1532" s="254">
        <v>156</v>
      </c>
      <c r="K1532" s="255">
        <v>0.42283298097251587</v>
      </c>
      <c r="L1532" s="254">
        <v>0.65961945031712488</v>
      </c>
    </row>
    <row r="1533" spans="1:12" ht="12.75">
      <c r="A1533" s="252" t="s">
        <v>19</v>
      </c>
      <c r="B1533" s="253">
        <v>216</v>
      </c>
      <c r="C1533" s="253">
        <v>58</v>
      </c>
      <c r="D1533" s="253">
        <v>6</v>
      </c>
      <c r="E1533" s="253">
        <v>210</v>
      </c>
      <c r="F1533" s="253">
        <v>0</v>
      </c>
      <c r="G1533" s="253">
        <v>268</v>
      </c>
      <c r="H1533" s="254">
        <v>64931.839999999997</v>
      </c>
      <c r="I1533" s="254">
        <v>78783.679999999993</v>
      </c>
      <c r="J1533" s="254">
        <v>242.28298507462685</v>
      </c>
      <c r="K1533" s="255">
        <v>56.659619450317123</v>
      </c>
      <c r="L1533" s="254">
        <v>137.27661733615219</v>
      </c>
    </row>
    <row r="1534" spans="1:12" ht="12.75">
      <c r="A1534" s="252" t="s">
        <v>218</v>
      </c>
      <c r="B1534" s="252" t="s">
        <v>2</v>
      </c>
      <c r="C1534" s="252" t="s">
        <v>3</v>
      </c>
      <c r="D1534" s="252" t="s">
        <v>4</v>
      </c>
      <c r="E1534" s="252" t="s">
        <v>5</v>
      </c>
      <c r="F1534" s="252" t="s">
        <v>6</v>
      </c>
      <c r="G1534" s="252" t="s">
        <v>7</v>
      </c>
      <c r="H1534" s="252" t="s">
        <v>8</v>
      </c>
      <c r="I1534" s="252" t="s">
        <v>9</v>
      </c>
      <c r="J1534" s="252" t="s">
        <v>10</v>
      </c>
      <c r="K1534" s="252" t="s">
        <v>11</v>
      </c>
      <c r="L1534" s="252" t="s">
        <v>12</v>
      </c>
    </row>
    <row r="1535" spans="1:12" ht="12.75">
      <c r="A1535" s="252" t="s">
        <v>13</v>
      </c>
      <c r="B1535" s="253">
        <v>77</v>
      </c>
      <c r="C1535" s="253">
        <v>33</v>
      </c>
      <c r="D1535" s="253">
        <v>0</v>
      </c>
      <c r="E1535" s="253">
        <v>77</v>
      </c>
      <c r="F1535" s="253">
        <v>0</v>
      </c>
      <c r="G1535" s="253">
        <v>110</v>
      </c>
      <c r="H1535" s="254">
        <v>33585.65</v>
      </c>
      <c r="I1535" s="254">
        <v>36162.04</v>
      </c>
      <c r="J1535" s="254">
        <v>305.3240909090909</v>
      </c>
      <c r="K1535" s="255">
        <v>23.255813953488367</v>
      </c>
      <c r="L1535" s="254">
        <v>71.005602536997884</v>
      </c>
    </row>
    <row r="1536" spans="1:12" ht="12.75">
      <c r="A1536" s="252" t="s">
        <v>14</v>
      </c>
      <c r="B1536" s="253">
        <v>1</v>
      </c>
      <c r="C1536" s="253">
        <v>0</v>
      </c>
      <c r="D1536" s="253">
        <v>0</v>
      </c>
      <c r="E1536" s="253">
        <v>1</v>
      </c>
      <c r="F1536" s="253">
        <v>0</v>
      </c>
      <c r="G1536" s="253">
        <v>1</v>
      </c>
      <c r="H1536" s="254">
        <v>325</v>
      </c>
      <c r="I1536" s="254">
        <v>426.6</v>
      </c>
      <c r="J1536" s="254">
        <v>325</v>
      </c>
      <c r="K1536" s="255">
        <v>0.21141649048625794</v>
      </c>
      <c r="L1536" s="254">
        <v>0.68710359408033828</v>
      </c>
    </row>
    <row r="1537" spans="1:12" ht="12.75">
      <c r="A1537" s="252" t="s">
        <v>15</v>
      </c>
      <c r="B1537" s="253">
        <v>22</v>
      </c>
      <c r="C1537" s="253">
        <v>5</v>
      </c>
      <c r="D1537" s="253">
        <v>0</v>
      </c>
      <c r="E1537" s="253">
        <v>22</v>
      </c>
      <c r="F1537" s="253">
        <v>0</v>
      </c>
      <c r="G1537" s="253">
        <v>27</v>
      </c>
      <c r="H1537" s="254">
        <v>0</v>
      </c>
      <c r="I1537" s="254">
        <v>541</v>
      </c>
      <c r="J1537" s="254">
        <v>0</v>
      </c>
      <c r="K1537" s="255">
        <v>5.7082452431289639</v>
      </c>
      <c r="L1537" s="254">
        <v>0</v>
      </c>
    </row>
    <row r="1538" spans="1:12" ht="12.75">
      <c r="A1538" s="252" t="s">
        <v>16</v>
      </c>
      <c r="B1538" s="253">
        <v>76</v>
      </c>
      <c r="C1538" s="253">
        <v>10</v>
      </c>
      <c r="D1538" s="253">
        <v>0</v>
      </c>
      <c r="E1538" s="253">
        <v>76</v>
      </c>
      <c r="F1538" s="253">
        <v>0</v>
      </c>
      <c r="G1538" s="253">
        <v>86</v>
      </c>
      <c r="H1538" s="254">
        <v>26531.599999999999</v>
      </c>
      <c r="I1538" s="254">
        <v>30004.98</v>
      </c>
      <c r="J1538" s="254">
        <v>308.50697674418603</v>
      </c>
      <c r="K1538" s="255">
        <v>18.181818181818183</v>
      </c>
      <c r="L1538" s="254">
        <v>56.092177589852007</v>
      </c>
    </row>
    <row r="1539" spans="1:12" ht="12.75">
      <c r="A1539" s="252" t="s">
        <v>17</v>
      </c>
      <c r="B1539" s="253">
        <v>31</v>
      </c>
      <c r="C1539" s="253">
        <v>11</v>
      </c>
      <c r="D1539" s="253">
        <v>9</v>
      </c>
      <c r="E1539" s="253">
        <v>22</v>
      </c>
      <c r="F1539" s="253">
        <v>0</v>
      </c>
      <c r="G1539" s="253">
        <v>33</v>
      </c>
      <c r="H1539" s="254">
        <v>0</v>
      </c>
      <c r="I1539" s="254">
        <v>0</v>
      </c>
      <c r="J1539" s="254">
        <v>0</v>
      </c>
      <c r="K1539" s="255">
        <v>6.9767441860465116</v>
      </c>
      <c r="L1539" s="254">
        <v>0</v>
      </c>
    </row>
    <row r="1540" spans="1:12" ht="12.75">
      <c r="A1540" s="252" t="s">
        <v>18</v>
      </c>
      <c r="B1540" s="253">
        <v>1</v>
      </c>
      <c r="C1540" s="253">
        <v>0</v>
      </c>
      <c r="D1540" s="253">
        <v>0</v>
      </c>
      <c r="E1540" s="253">
        <v>1</v>
      </c>
      <c r="F1540" s="253">
        <v>0</v>
      </c>
      <c r="G1540" s="253">
        <v>1</v>
      </c>
      <c r="H1540" s="254">
        <v>0</v>
      </c>
      <c r="I1540" s="254">
        <v>73.75</v>
      </c>
      <c r="J1540" s="254">
        <v>0</v>
      </c>
      <c r="K1540" s="255">
        <v>0.21141649048625794</v>
      </c>
      <c r="L1540" s="254">
        <v>0</v>
      </c>
    </row>
    <row r="1541" spans="1:12" ht="12.75">
      <c r="A1541" s="252" t="s">
        <v>19</v>
      </c>
      <c r="B1541" s="253">
        <v>208</v>
      </c>
      <c r="C1541" s="253">
        <v>59</v>
      </c>
      <c r="D1541" s="253">
        <v>9</v>
      </c>
      <c r="E1541" s="253">
        <v>199</v>
      </c>
      <c r="F1541" s="253">
        <v>0</v>
      </c>
      <c r="G1541" s="253">
        <v>258</v>
      </c>
      <c r="H1541" s="254">
        <v>60442.25</v>
      </c>
      <c r="I1541" s="254">
        <v>67208.37</v>
      </c>
      <c r="J1541" s="254">
        <v>234.27228682170542</v>
      </c>
      <c r="K1541" s="255">
        <v>54.54545454545454</v>
      </c>
      <c r="L1541" s="254">
        <v>127.78488372093021</v>
      </c>
    </row>
    <row r="1542" spans="1:12" ht="12.75">
      <c r="A1542" s="252" t="s">
        <v>219</v>
      </c>
      <c r="B1542" s="252" t="s">
        <v>2</v>
      </c>
      <c r="C1542" s="252" t="s">
        <v>3</v>
      </c>
      <c r="D1542" s="252" t="s">
        <v>4</v>
      </c>
      <c r="E1542" s="252" t="s">
        <v>5</v>
      </c>
      <c r="F1542" s="252" t="s">
        <v>6</v>
      </c>
      <c r="G1542" s="252" t="s">
        <v>7</v>
      </c>
      <c r="H1542" s="252" t="s">
        <v>8</v>
      </c>
      <c r="I1542" s="252" t="s">
        <v>9</v>
      </c>
      <c r="J1542" s="252" t="s">
        <v>10</v>
      </c>
      <c r="K1542" s="252" t="s">
        <v>11</v>
      </c>
      <c r="L1542" s="252" t="s">
        <v>12</v>
      </c>
    </row>
    <row r="1543" spans="1:12" ht="12.75">
      <c r="A1543" s="252" t="s">
        <v>13</v>
      </c>
      <c r="B1543" s="253">
        <v>65</v>
      </c>
      <c r="C1543" s="253">
        <v>85</v>
      </c>
      <c r="D1543" s="253">
        <v>0</v>
      </c>
      <c r="E1543" s="253">
        <v>65</v>
      </c>
      <c r="F1543" s="253">
        <v>0</v>
      </c>
      <c r="G1543" s="253">
        <v>150</v>
      </c>
      <c r="H1543" s="254">
        <v>43670.71</v>
      </c>
      <c r="I1543" s="254">
        <v>55572.05</v>
      </c>
      <c r="J1543" s="254">
        <v>291.13806666666665</v>
      </c>
      <c r="K1543" s="255">
        <v>31.712473572938684</v>
      </c>
      <c r="L1543" s="254">
        <v>92.327082452431284</v>
      </c>
    </row>
    <row r="1544" spans="1:12" ht="12.75">
      <c r="A1544" s="252" t="s">
        <v>14</v>
      </c>
      <c r="B1544" s="253">
        <v>0</v>
      </c>
      <c r="C1544" s="253">
        <v>0</v>
      </c>
      <c r="D1544" s="253">
        <v>0</v>
      </c>
      <c r="E1544" s="253">
        <v>0</v>
      </c>
      <c r="F1544" s="253">
        <v>0</v>
      </c>
      <c r="G1544" s="253">
        <v>0</v>
      </c>
      <c r="H1544" s="254">
        <v>0</v>
      </c>
      <c r="I1544" s="254">
        <v>0</v>
      </c>
      <c r="J1544" s="254">
        <v>0</v>
      </c>
      <c r="K1544" s="255">
        <v>0</v>
      </c>
      <c r="L1544" s="254">
        <v>0</v>
      </c>
    </row>
    <row r="1545" spans="1:12" ht="12.75">
      <c r="A1545" s="252" t="s">
        <v>15</v>
      </c>
      <c r="B1545" s="253">
        <v>21</v>
      </c>
      <c r="C1545" s="253">
        <v>13</v>
      </c>
      <c r="D1545" s="253">
        <v>0</v>
      </c>
      <c r="E1545" s="253">
        <v>21</v>
      </c>
      <c r="F1545" s="253">
        <v>0</v>
      </c>
      <c r="G1545" s="253">
        <v>34</v>
      </c>
      <c r="H1545" s="254">
        <v>0</v>
      </c>
      <c r="I1545" s="254">
        <v>938.06</v>
      </c>
      <c r="J1545" s="254">
        <v>0</v>
      </c>
      <c r="K1545" s="255">
        <v>7.1881606765327692</v>
      </c>
      <c r="L1545" s="254">
        <v>0</v>
      </c>
    </row>
    <row r="1546" spans="1:12" ht="12.75">
      <c r="A1546" s="252" t="s">
        <v>16</v>
      </c>
      <c r="B1546" s="253">
        <v>57</v>
      </c>
      <c r="C1546" s="253">
        <v>49</v>
      </c>
      <c r="D1546" s="253">
        <v>0</v>
      </c>
      <c r="E1546" s="253">
        <v>57</v>
      </c>
      <c r="F1546" s="253">
        <v>0</v>
      </c>
      <c r="G1546" s="253">
        <v>106</v>
      </c>
      <c r="H1546" s="254">
        <v>30169.06</v>
      </c>
      <c r="I1546" s="254">
        <v>38967.83</v>
      </c>
      <c r="J1546" s="254">
        <v>284.61377358490563</v>
      </c>
      <c r="K1546" s="255">
        <v>22.41014799154334</v>
      </c>
      <c r="L1546" s="254">
        <v>63.782367864693448</v>
      </c>
    </row>
    <row r="1547" spans="1:12" ht="12.75">
      <c r="A1547" s="252" t="s">
        <v>17</v>
      </c>
      <c r="B1547" s="253">
        <v>33</v>
      </c>
      <c r="C1547" s="253">
        <v>8</v>
      </c>
      <c r="D1547" s="253">
        <v>12</v>
      </c>
      <c r="E1547" s="253">
        <v>21</v>
      </c>
      <c r="F1547" s="253">
        <v>0</v>
      </c>
      <c r="G1547" s="253">
        <v>29</v>
      </c>
      <c r="H1547" s="254">
        <v>0</v>
      </c>
      <c r="I1547" s="254">
        <v>0</v>
      </c>
      <c r="J1547" s="254">
        <v>0</v>
      </c>
      <c r="K1547" s="255">
        <v>6.1310782241014792</v>
      </c>
      <c r="L1547" s="254">
        <v>0</v>
      </c>
    </row>
    <row r="1548" spans="1:12" ht="12.75">
      <c r="A1548" s="252" t="s">
        <v>18</v>
      </c>
      <c r="B1548" s="253">
        <v>2</v>
      </c>
      <c r="C1548" s="253">
        <v>1</v>
      </c>
      <c r="D1548" s="253">
        <v>0</v>
      </c>
      <c r="E1548" s="253">
        <v>2</v>
      </c>
      <c r="F1548" s="253">
        <v>0</v>
      </c>
      <c r="G1548" s="253">
        <v>3</v>
      </c>
      <c r="H1548" s="254">
        <v>0</v>
      </c>
      <c r="I1548" s="254">
        <v>210.41</v>
      </c>
      <c r="J1548" s="254">
        <v>0</v>
      </c>
      <c r="K1548" s="255">
        <v>0.63424947145877375</v>
      </c>
      <c r="L1548" s="254">
        <v>0</v>
      </c>
    </row>
    <row r="1549" spans="1:12" ht="12.75">
      <c r="A1549" s="252" t="s">
        <v>19</v>
      </c>
      <c r="B1549" s="253">
        <v>178</v>
      </c>
      <c r="C1549" s="253">
        <v>156</v>
      </c>
      <c r="D1549" s="253">
        <v>12</v>
      </c>
      <c r="E1549" s="253">
        <v>166</v>
      </c>
      <c r="F1549" s="253">
        <v>0</v>
      </c>
      <c r="G1549" s="253">
        <v>322</v>
      </c>
      <c r="H1549" s="254">
        <v>73839.77</v>
      </c>
      <c r="I1549" s="254">
        <v>95688.35</v>
      </c>
      <c r="J1549" s="254">
        <v>229.31605590062111</v>
      </c>
      <c r="K1549" s="255">
        <v>68.076109936575051</v>
      </c>
      <c r="L1549" s="254">
        <v>156.10945031712473</v>
      </c>
    </row>
    <row r="1550" spans="1:12" ht="12.75">
      <c r="A1550" s="252" t="s">
        <v>220</v>
      </c>
      <c r="B1550" s="252" t="s">
        <v>2</v>
      </c>
      <c r="C1550" s="252" t="s">
        <v>3</v>
      </c>
      <c r="D1550" s="252" t="s">
        <v>4</v>
      </c>
      <c r="E1550" s="252" t="s">
        <v>5</v>
      </c>
      <c r="F1550" s="252" t="s">
        <v>6</v>
      </c>
      <c r="G1550" s="252" t="s">
        <v>7</v>
      </c>
      <c r="H1550" s="252" t="s">
        <v>8</v>
      </c>
      <c r="I1550" s="252" t="s">
        <v>9</v>
      </c>
      <c r="J1550" s="252" t="s">
        <v>10</v>
      </c>
      <c r="K1550" s="252" t="s">
        <v>11</v>
      </c>
      <c r="L1550" s="252" t="s">
        <v>12</v>
      </c>
    </row>
    <row r="1551" spans="1:12" ht="12.75">
      <c r="A1551" s="252" t="s">
        <v>13</v>
      </c>
      <c r="B1551" s="253">
        <v>108</v>
      </c>
      <c r="C1551" s="253">
        <v>103</v>
      </c>
      <c r="D1551" s="253">
        <v>0</v>
      </c>
      <c r="E1551" s="253">
        <v>108</v>
      </c>
      <c r="F1551" s="253">
        <v>0</v>
      </c>
      <c r="G1551" s="253">
        <v>211</v>
      </c>
      <c r="H1551" s="254">
        <v>82019.97</v>
      </c>
      <c r="I1551" s="254">
        <v>99244.33</v>
      </c>
      <c r="J1551" s="254">
        <v>388.72023696682464</v>
      </c>
      <c r="K1551" s="255">
        <v>44.60887949260043</v>
      </c>
      <c r="L1551" s="254">
        <v>173.4037420718816</v>
      </c>
    </row>
    <row r="1552" spans="1:12" ht="12.75">
      <c r="A1552" s="252" t="s">
        <v>14</v>
      </c>
      <c r="B1552" s="253">
        <v>0</v>
      </c>
      <c r="C1552" s="253">
        <v>0</v>
      </c>
      <c r="D1552" s="253">
        <v>0</v>
      </c>
      <c r="E1552" s="253">
        <v>0</v>
      </c>
      <c r="F1552" s="253">
        <v>0</v>
      </c>
      <c r="G1552" s="253">
        <v>0</v>
      </c>
      <c r="H1552" s="254">
        <v>385</v>
      </c>
      <c r="I1552" s="254">
        <v>552.29999999999995</v>
      </c>
      <c r="J1552" s="254">
        <v>0</v>
      </c>
      <c r="K1552" s="255">
        <v>0</v>
      </c>
      <c r="L1552" s="254">
        <v>0</v>
      </c>
    </row>
    <row r="1553" spans="1:12" ht="12.75">
      <c r="A1553" s="252" t="s">
        <v>15</v>
      </c>
      <c r="B1553" s="253">
        <v>27</v>
      </c>
      <c r="C1553" s="253">
        <v>17</v>
      </c>
      <c r="D1553" s="253">
        <v>0</v>
      </c>
      <c r="E1553" s="253">
        <v>27</v>
      </c>
      <c r="F1553" s="253">
        <v>0</v>
      </c>
      <c r="G1553" s="253">
        <v>44</v>
      </c>
      <c r="H1553" s="254">
        <v>0</v>
      </c>
      <c r="I1553" s="254">
        <v>1206.8900000000001</v>
      </c>
      <c r="J1553" s="254">
        <v>0</v>
      </c>
      <c r="K1553" s="255">
        <v>9.3023255813953494</v>
      </c>
      <c r="L1553" s="254">
        <v>0</v>
      </c>
    </row>
    <row r="1554" spans="1:12" ht="12.75">
      <c r="A1554" s="252" t="s">
        <v>16</v>
      </c>
      <c r="B1554" s="253">
        <v>79</v>
      </c>
      <c r="C1554" s="253">
        <v>66</v>
      </c>
      <c r="D1554" s="253">
        <v>0</v>
      </c>
      <c r="E1554" s="253">
        <v>79</v>
      </c>
      <c r="F1554" s="253">
        <v>0</v>
      </c>
      <c r="G1554" s="253">
        <v>145</v>
      </c>
      <c r="H1554" s="254">
        <v>49627.81</v>
      </c>
      <c r="I1554" s="254">
        <v>58720.58</v>
      </c>
      <c r="J1554" s="254">
        <v>342.26075862068967</v>
      </c>
      <c r="K1554" s="255">
        <v>30.655391120507396</v>
      </c>
      <c r="L1554" s="254">
        <v>104.92137420718817</v>
      </c>
    </row>
    <row r="1555" spans="1:12" ht="12.75">
      <c r="A1555" s="252" t="s">
        <v>17</v>
      </c>
      <c r="B1555" s="253">
        <v>29</v>
      </c>
      <c r="C1555" s="253">
        <v>2</v>
      </c>
      <c r="D1555" s="253">
        <v>13</v>
      </c>
      <c r="E1555" s="253">
        <v>16</v>
      </c>
      <c r="F1555" s="253">
        <v>0</v>
      </c>
      <c r="G1555" s="253">
        <v>18</v>
      </c>
      <c r="H1555" s="254">
        <v>0</v>
      </c>
      <c r="I1555" s="254">
        <v>0</v>
      </c>
      <c r="J1555" s="254">
        <v>0</v>
      </c>
      <c r="K1555" s="255">
        <v>3.8054968287526423</v>
      </c>
      <c r="L1555" s="254">
        <v>0</v>
      </c>
    </row>
    <row r="1556" spans="1:12" ht="12.75">
      <c r="A1556" s="252" t="s">
        <v>18</v>
      </c>
      <c r="B1556" s="253">
        <v>2</v>
      </c>
      <c r="C1556" s="253">
        <v>5</v>
      </c>
      <c r="D1556" s="253">
        <v>0</v>
      </c>
      <c r="E1556" s="253">
        <v>2</v>
      </c>
      <c r="F1556" s="253">
        <v>0</v>
      </c>
      <c r="G1556" s="253">
        <v>7</v>
      </c>
      <c r="H1556" s="254">
        <v>0</v>
      </c>
      <c r="I1556" s="254">
        <v>233.85000000000002</v>
      </c>
      <c r="J1556" s="254">
        <v>0</v>
      </c>
      <c r="K1556" s="255">
        <v>1.4799154334038056</v>
      </c>
      <c r="L1556" s="254">
        <v>0</v>
      </c>
    </row>
    <row r="1557" spans="1:12" ht="12.75">
      <c r="A1557" s="252" t="s">
        <v>19</v>
      </c>
      <c r="B1557" s="253">
        <v>245</v>
      </c>
      <c r="C1557" s="253">
        <v>193</v>
      </c>
      <c r="D1557" s="253">
        <v>13</v>
      </c>
      <c r="E1557" s="253">
        <v>232</v>
      </c>
      <c r="F1557" s="253">
        <v>0</v>
      </c>
      <c r="G1557" s="253">
        <v>425</v>
      </c>
      <c r="H1557" s="254">
        <v>132032.78</v>
      </c>
      <c r="I1557" s="254">
        <v>159957.95000000001</v>
      </c>
      <c r="J1557" s="254">
        <v>310.66536470588233</v>
      </c>
      <c r="K1557" s="255">
        <v>89.852008456659618</v>
      </c>
      <c r="L1557" s="254">
        <v>279.13906976744187</v>
      </c>
    </row>
    <row r="1558" spans="1:12" ht="12.75">
      <c r="A1558" s="252" t="s">
        <v>221</v>
      </c>
      <c r="B1558" s="252" t="s">
        <v>2</v>
      </c>
      <c r="C1558" s="252" t="s">
        <v>3</v>
      </c>
      <c r="D1558" s="252" t="s">
        <v>4</v>
      </c>
      <c r="E1558" s="252" t="s">
        <v>5</v>
      </c>
      <c r="F1558" s="252" t="s">
        <v>6</v>
      </c>
      <c r="G1558" s="252" t="s">
        <v>7</v>
      </c>
      <c r="H1558" s="252" t="s">
        <v>8</v>
      </c>
      <c r="I1558" s="252" t="s">
        <v>9</v>
      </c>
      <c r="J1558" s="252" t="s">
        <v>10</v>
      </c>
      <c r="K1558" s="252" t="s">
        <v>11</v>
      </c>
      <c r="L1558" s="252" t="s">
        <v>12</v>
      </c>
    </row>
    <row r="1559" spans="1:12" ht="12.75">
      <c r="A1559" s="252" t="s">
        <v>13</v>
      </c>
      <c r="B1559" s="253">
        <v>174</v>
      </c>
      <c r="C1559" s="253">
        <v>48</v>
      </c>
      <c r="D1559" s="253">
        <v>0</v>
      </c>
      <c r="E1559" s="253">
        <v>174</v>
      </c>
      <c r="F1559" s="253">
        <v>0</v>
      </c>
      <c r="G1559" s="253">
        <v>222</v>
      </c>
      <c r="H1559" s="254">
        <v>89654.52</v>
      </c>
      <c r="I1559" s="254">
        <v>111655.8</v>
      </c>
      <c r="J1559" s="254">
        <v>403.84918918918919</v>
      </c>
      <c r="K1559" s="255">
        <v>46.934460887949257</v>
      </c>
      <c r="L1559" s="254">
        <v>189.54443974630018</v>
      </c>
    </row>
    <row r="1560" spans="1:12" ht="12.75">
      <c r="A1560" s="252" t="s">
        <v>14</v>
      </c>
      <c r="B1560" s="253">
        <v>0</v>
      </c>
      <c r="C1560" s="253">
        <v>1</v>
      </c>
      <c r="D1560" s="253">
        <v>0</v>
      </c>
      <c r="E1560" s="253">
        <v>0</v>
      </c>
      <c r="F1560" s="253">
        <v>0</v>
      </c>
      <c r="G1560" s="253">
        <v>1</v>
      </c>
      <c r="H1560" s="254">
        <v>225</v>
      </c>
      <c r="I1560" s="254">
        <v>255.8</v>
      </c>
      <c r="J1560" s="254">
        <v>225</v>
      </c>
      <c r="K1560" s="255">
        <v>0.21141649048625794</v>
      </c>
      <c r="L1560" s="254">
        <v>0.47568710359408028</v>
      </c>
    </row>
    <row r="1561" spans="1:12" ht="12.75">
      <c r="A1561" s="252" t="s">
        <v>15</v>
      </c>
      <c r="B1561" s="253">
        <v>40</v>
      </c>
      <c r="C1561" s="253">
        <v>10</v>
      </c>
      <c r="D1561" s="253">
        <v>0</v>
      </c>
      <c r="E1561" s="253">
        <v>40</v>
      </c>
      <c r="F1561" s="253">
        <v>0</v>
      </c>
      <c r="G1561" s="253">
        <v>50</v>
      </c>
      <c r="H1561" s="254">
        <v>0</v>
      </c>
      <c r="I1561" s="254">
        <v>1975.49</v>
      </c>
      <c r="J1561" s="254">
        <v>0</v>
      </c>
      <c r="K1561" s="255">
        <v>10.570824524312897</v>
      </c>
      <c r="L1561" s="254">
        <v>0</v>
      </c>
    </row>
    <row r="1562" spans="1:12" ht="12.75">
      <c r="A1562" s="252" t="s">
        <v>16</v>
      </c>
      <c r="B1562" s="253">
        <v>128</v>
      </c>
      <c r="C1562" s="253">
        <v>22</v>
      </c>
      <c r="D1562" s="253">
        <v>0</v>
      </c>
      <c r="E1562" s="253">
        <v>128</v>
      </c>
      <c r="F1562" s="253">
        <v>0</v>
      </c>
      <c r="G1562" s="253">
        <v>150</v>
      </c>
      <c r="H1562" s="254">
        <v>50844.56</v>
      </c>
      <c r="I1562" s="254">
        <v>62932.4</v>
      </c>
      <c r="J1562" s="254">
        <v>338.96373333333338</v>
      </c>
      <c r="K1562" s="255">
        <v>31.712473572938684</v>
      </c>
      <c r="L1562" s="254">
        <v>107.49378435517968</v>
      </c>
    </row>
    <row r="1563" spans="1:12" ht="12.75">
      <c r="A1563" s="252" t="s">
        <v>17</v>
      </c>
      <c r="B1563" s="253">
        <v>18</v>
      </c>
      <c r="C1563" s="253">
        <v>1</v>
      </c>
      <c r="D1563" s="253">
        <v>4</v>
      </c>
      <c r="E1563" s="253">
        <v>14</v>
      </c>
      <c r="F1563" s="253">
        <v>0</v>
      </c>
      <c r="G1563" s="253">
        <v>15</v>
      </c>
      <c r="H1563" s="254">
        <v>0</v>
      </c>
      <c r="I1563" s="254">
        <v>0</v>
      </c>
      <c r="J1563" s="254">
        <v>0</v>
      </c>
      <c r="K1563" s="255">
        <v>3.1712473572938689</v>
      </c>
      <c r="L1563" s="254">
        <v>0</v>
      </c>
    </row>
    <row r="1564" spans="1:12" ht="12.75">
      <c r="A1564" s="252" t="s">
        <v>18</v>
      </c>
      <c r="B1564" s="253">
        <v>7</v>
      </c>
      <c r="C1564" s="253">
        <v>0</v>
      </c>
      <c r="D1564" s="253">
        <v>0</v>
      </c>
      <c r="E1564" s="253">
        <v>7</v>
      </c>
      <c r="F1564" s="253">
        <v>0</v>
      </c>
      <c r="G1564" s="253">
        <v>7</v>
      </c>
      <c r="H1564" s="254">
        <v>0</v>
      </c>
      <c r="I1564" s="254">
        <v>636.24</v>
      </c>
      <c r="J1564" s="254">
        <v>0</v>
      </c>
      <c r="K1564" s="255">
        <v>1.4799154334038056</v>
      </c>
      <c r="L1564" s="254">
        <v>0</v>
      </c>
    </row>
    <row r="1565" spans="1:12" ht="12.75">
      <c r="A1565" s="252" t="s">
        <v>19</v>
      </c>
      <c r="B1565" s="253">
        <v>367</v>
      </c>
      <c r="C1565" s="253">
        <v>82</v>
      </c>
      <c r="D1565" s="253">
        <v>4</v>
      </c>
      <c r="E1565" s="253">
        <v>363</v>
      </c>
      <c r="F1565" s="253">
        <v>0</v>
      </c>
      <c r="G1565" s="253">
        <v>445</v>
      </c>
      <c r="H1565" s="254">
        <v>140724.07999999999</v>
      </c>
      <c r="I1565" s="254">
        <v>177455.73</v>
      </c>
      <c r="J1565" s="254">
        <v>316.23388764044944</v>
      </c>
      <c r="K1565" s="255">
        <v>94.080338266384771</v>
      </c>
      <c r="L1565" s="254">
        <v>297.51391120507395</v>
      </c>
    </row>
    <row r="1566" spans="1:12" ht="12.75">
      <c r="A1566" s="252" t="s">
        <v>222</v>
      </c>
      <c r="B1566" s="252" t="s">
        <v>2</v>
      </c>
      <c r="C1566" s="252" t="s">
        <v>3</v>
      </c>
      <c r="D1566" s="252" t="s">
        <v>4</v>
      </c>
      <c r="E1566" s="252" t="s">
        <v>5</v>
      </c>
      <c r="F1566" s="252" t="s">
        <v>6</v>
      </c>
      <c r="G1566" s="252" t="s">
        <v>7</v>
      </c>
      <c r="H1566" s="252" t="s">
        <v>8</v>
      </c>
      <c r="I1566" s="252" t="s">
        <v>9</v>
      </c>
      <c r="J1566" s="252" t="s">
        <v>10</v>
      </c>
      <c r="K1566" s="252" t="s">
        <v>11</v>
      </c>
      <c r="L1566" s="252" t="s">
        <v>12</v>
      </c>
    </row>
    <row r="1567" spans="1:12" ht="12.75">
      <c r="A1567" s="252" t="s">
        <v>13</v>
      </c>
      <c r="B1567" s="253">
        <v>107</v>
      </c>
      <c r="C1567" s="253">
        <v>56</v>
      </c>
      <c r="D1567" s="253">
        <v>0</v>
      </c>
      <c r="E1567" s="253">
        <v>107</v>
      </c>
      <c r="F1567" s="253">
        <v>0</v>
      </c>
      <c r="G1567" s="253">
        <v>163</v>
      </c>
      <c r="H1567" s="254">
        <v>50188.02</v>
      </c>
      <c r="I1567" s="254">
        <v>60154.47</v>
      </c>
      <c r="J1567" s="254">
        <v>307.90196319018401</v>
      </c>
      <c r="K1567" s="255">
        <v>34.460887949260041</v>
      </c>
      <c r="L1567" s="254">
        <v>106.10575052854124</v>
      </c>
    </row>
    <row r="1568" spans="1:12" ht="12.75">
      <c r="A1568" s="252" t="s">
        <v>14</v>
      </c>
      <c r="B1568" s="253">
        <v>0</v>
      </c>
      <c r="C1568" s="253">
        <v>0</v>
      </c>
      <c r="D1568" s="253">
        <v>0</v>
      </c>
      <c r="E1568" s="253">
        <v>0</v>
      </c>
      <c r="F1568" s="253">
        <v>0</v>
      </c>
      <c r="G1568" s="253">
        <v>0</v>
      </c>
      <c r="H1568" s="254">
        <v>0</v>
      </c>
      <c r="I1568" s="254">
        <v>0</v>
      </c>
      <c r="J1568" s="254">
        <v>0</v>
      </c>
      <c r="K1568" s="255">
        <v>0</v>
      </c>
      <c r="L1568" s="254">
        <v>0</v>
      </c>
    </row>
    <row r="1569" spans="1:12" ht="12.75">
      <c r="A1569" s="252" t="s">
        <v>15</v>
      </c>
      <c r="B1569" s="253">
        <v>35</v>
      </c>
      <c r="C1569" s="253">
        <v>12</v>
      </c>
      <c r="D1569" s="253">
        <v>0</v>
      </c>
      <c r="E1569" s="253">
        <v>35</v>
      </c>
      <c r="F1569" s="253">
        <v>0</v>
      </c>
      <c r="G1569" s="253">
        <v>47</v>
      </c>
      <c r="H1569" s="254">
        <v>0</v>
      </c>
      <c r="I1569" s="254">
        <v>1383.95</v>
      </c>
      <c r="J1569" s="254">
        <v>0</v>
      </c>
      <c r="K1569" s="255">
        <v>9.9365750528541223</v>
      </c>
      <c r="L1569" s="254">
        <v>0</v>
      </c>
    </row>
    <row r="1570" spans="1:12" ht="12.75">
      <c r="A1570" s="252" t="s">
        <v>16</v>
      </c>
      <c r="B1570" s="253">
        <v>82</v>
      </c>
      <c r="C1570" s="253">
        <v>33</v>
      </c>
      <c r="D1570" s="253">
        <v>0</v>
      </c>
      <c r="E1570" s="253">
        <v>82</v>
      </c>
      <c r="F1570" s="253">
        <v>0</v>
      </c>
      <c r="G1570" s="253">
        <v>115</v>
      </c>
      <c r="H1570" s="254">
        <v>32309.77</v>
      </c>
      <c r="I1570" s="254">
        <v>39666.879999999997</v>
      </c>
      <c r="J1570" s="254">
        <v>280.95452173913043</v>
      </c>
      <c r="K1570" s="255">
        <v>24.312896405919659</v>
      </c>
      <c r="L1570" s="254">
        <v>68.308181818181808</v>
      </c>
    </row>
    <row r="1571" spans="1:12" ht="12.75">
      <c r="A1571" s="252" t="s">
        <v>17</v>
      </c>
      <c r="B1571" s="253">
        <v>14</v>
      </c>
      <c r="C1571" s="253">
        <v>3</v>
      </c>
      <c r="D1571" s="253">
        <v>2</v>
      </c>
      <c r="E1571" s="253">
        <v>12</v>
      </c>
      <c r="F1571" s="253">
        <v>0</v>
      </c>
      <c r="G1571" s="253">
        <v>15</v>
      </c>
      <c r="H1571" s="254">
        <v>0</v>
      </c>
      <c r="I1571" s="254">
        <v>0</v>
      </c>
      <c r="J1571" s="254">
        <v>0</v>
      </c>
      <c r="K1571" s="255">
        <v>3.1712473572938689</v>
      </c>
      <c r="L1571" s="254">
        <v>0</v>
      </c>
    </row>
    <row r="1572" spans="1:12" ht="12.75">
      <c r="A1572" s="252" t="s">
        <v>18</v>
      </c>
      <c r="B1572" s="253">
        <v>1</v>
      </c>
      <c r="C1572" s="253">
        <v>2</v>
      </c>
      <c r="D1572" s="253">
        <v>0</v>
      </c>
      <c r="E1572" s="253">
        <v>1</v>
      </c>
      <c r="F1572" s="253">
        <v>0</v>
      </c>
      <c r="G1572" s="253">
        <v>3</v>
      </c>
      <c r="H1572" s="254">
        <v>0</v>
      </c>
      <c r="I1572" s="254">
        <v>354.85</v>
      </c>
      <c r="J1572" s="254">
        <v>0</v>
      </c>
      <c r="K1572" s="255">
        <v>0.63424947145877375</v>
      </c>
      <c r="L1572" s="254">
        <v>0</v>
      </c>
    </row>
    <row r="1573" spans="1:12" ht="12.75">
      <c r="A1573" s="252" t="s">
        <v>19</v>
      </c>
      <c r="B1573" s="253">
        <v>239</v>
      </c>
      <c r="C1573" s="253">
        <v>106</v>
      </c>
      <c r="D1573" s="253">
        <v>2</v>
      </c>
      <c r="E1573" s="253">
        <v>237</v>
      </c>
      <c r="F1573" s="253">
        <v>0</v>
      </c>
      <c r="G1573" s="253">
        <v>343</v>
      </c>
      <c r="H1573" s="254">
        <v>82497.789999999994</v>
      </c>
      <c r="I1573" s="254">
        <v>101560.15</v>
      </c>
      <c r="J1573" s="254">
        <v>240.51833819241983</v>
      </c>
      <c r="K1573" s="255">
        <v>72.515856236786476</v>
      </c>
      <c r="L1573" s="254">
        <v>174.41393234672307</v>
      </c>
    </row>
    <row r="1574" spans="1:12" ht="12.75">
      <c r="A1574" s="252" t="s">
        <v>223</v>
      </c>
      <c r="B1574" s="252" t="s">
        <v>2</v>
      </c>
      <c r="C1574" s="252" t="s">
        <v>3</v>
      </c>
      <c r="D1574" s="252" t="s">
        <v>4</v>
      </c>
      <c r="E1574" s="252" t="s">
        <v>5</v>
      </c>
      <c r="F1574" s="252" t="s">
        <v>6</v>
      </c>
      <c r="G1574" s="252" t="s">
        <v>7</v>
      </c>
      <c r="H1574" s="252" t="s">
        <v>8</v>
      </c>
      <c r="I1574" s="252" t="s">
        <v>9</v>
      </c>
      <c r="J1574" s="252" t="s">
        <v>10</v>
      </c>
      <c r="K1574" s="252" t="s">
        <v>11</v>
      </c>
      <c r="L1574" s="252" t="s">
        <v>12</v>
      </c>
    </row>
    <row r="1575" spans="1:12" ht="12.75">
      <c r="A1575" s="252" t="s">
        <v>13</v>
      </c>
      <c r="B1575" s="253">
        <v>73</v>
      </c>
      <c r="C1575" s="253">
        <v>56</v>
      </c>
      <c r="D1575" s="253">
        <v>0</v>
      </c>
      <c r="E1575" s="253">
        <v>73</v>
      </c>
      <c r="F1575" s="253">
        <v>0</v>
      </c>
      <c r="G1575" s="253">
        <v>129</v>
      </c>
      <c r="H1575" s="254">
        <v>35641.910000000003</v>
      </c>
      <c r="I1575" s="254">
        <v>41160.61</v>
      </c>
      <c r="J1575" s="254">
        <v>276.29387596899227</v>
      </c>
      <c r="K1575" s="255">
        <v>27.27272727272727</v>
      </c>
      <c r="L1575" s="254">
        <v>75.352875264270608</v>
      </c>
    </row>
    <row r="1576" spans="1:12" ht="12.75">
      <c r="A1576" s="252" t="s">
        <v>15</v>
      </c>
      <c r="B1576" s="253">
        <v>31</v>
      </c>
      <c r="C1576" s="253">
        <v>14</v>
      </c>
      <c r="D1576" s="253">
        <v>0</v>
      </c>
      <c r="E1576" s="253">
        <v>31</v>
      </c>
      <c r="F1576" s="253">
        <v>0</v>
      </c>
      <c r="G1576" s="253">
        <v>45</v>
      </c>
      <c r="H1576" s="254">
        <v>0</v>
      </c>
      <c r="I1576" s="254">
        <v>518.27</v>
      </c>
      <c r="J1576" s="254">
        <v>0</v>
      </c>
      <c r="K1576" s="255">
        <v>9.513742071881607</v>
      </c>
      <c r="L1576" s="254">
        <v>0</v>
      </c>
    </row>
    <row r="1577" spans="1:12" ht="12.75">
      <c r="A1577" s="252" t="s">
        <v>16</v>
      </c>
      <c r="B1577" s="253">
        <v>58</v>
      </c>
      <c r="C1577" s="253">
        <v>28</v>
      </c>
      <c r="D1577" s="253">
        <v>0</v>
      </c>
      <c r="E1577" s="253">
        <v>58</v>
      </c>
      <c r="F1577" s="253">
        <v>0</v>
      </c>
      <c r="G1577" s="253">
        <v>86</v>
      </c>
      <c r="H1577" s="254">
        <v>30391.86</v>
      </c>
      <c r="I1577" s="254">
        <v>34838.370000000003</v>
      </c>
      <c r="J1577" s="254">
        <v>353.39372093023258</v>
      </c>
      <c r="K1577" s="255">
        <v>18.181818181818183</v>
      </c>
      <c r="L1577" s="254">
        <v>64.253403805496831</v>
      </c>
    </row>
    <row r="1578" spans="1:12" ht="12.75">
      <c r="A1578" s="252" t="s">
        <v>17</v>
      </c>
      <c r="B1578" s="253">
        <v>15</v>
      </c>
      <c r="C1578" s="253">
        <v>15</v>
      </c>
      <c r="D1578" s="253">
        <v>2</v>
      </c>
      <c r="E1578" s="253">
        <v>13</v>
      </c>
      <c r="F1578" s="253">
        <v>0</v>
      </c>
      <c r="G1578" s="253">
        <v>28</v>
      </c>
      <c r="H1578" s="254">
        <v>0</v>
      </c>
      <c r="I1578" s="254">
        <v>0</v>
      </c>
      <c r="J1578" s="254">
        <v>0</v>
      </c>
      <c r="K1578" s="255">
        <v>5.9196617336152224</v>
      </c>
      <c r="L1578" s="254">
        <v>0</v>
      </c>
    </row>
    <row r="1579" spans="1:12" ht="12.75">
      <c r="A1579" s="252" t="s">
        <v>18</v>
      </c>
      <c r="B1579" s="253">
        <v>1</v>
      </c>
      <c r="C1579" s="253">
        <v>1</v>
      </c>
      <c r="D1579" s="253">
        <v>0</v>
      </c>
      <c r="E1579" s="253">
        <v>1</v>
      </c>
      <c r="F1579" s="253">
        <v>0</v>
      </c>
      <c r="G1579" s="253">
        <v>2</v>
      </c>
      <c r="H1579" s="254">
        <v>0</v>
      </c>
      <c r="I1579" s="254">
        <v>77.38</v>
      </c>
      <c r="J1579" s="254">
        <v>0</v>
      </c>
      <c r="K1579" s="255">
        <v>0.42283298097251587</v>
      </c>
      <c r="L1579" s="254">
        <v>0</v>
      </c>
    </row>
    <row r="1580" spans="1:12" ht="12.75">
      <c r="A1580" s="252" t="s">
        <v>19</v>
      </c>
      <c r="B1580" s="253">
        <v>178</v>
      </c>
      <c r="C1580" s="253">
        <v>114</v>
      </c>
      <c r="D1580" s="253">
        <v>2</v>
      </c>
      <c r="E1580" s="253">
        <v>176</v>
      </c>
      <c r="F1580" s="253">
        <v>0</v>
      </c>
      <c r="G1580" s="253">
        <v>290</v>
      </c>
      <c r="H1580" s="254">
        <v>66033.77</v>
      </c>
      <c r="I1580" s="254">
        <v>76594.63</v>
      </c>
      <c r="J1580" s="254">
        <v>227.70265517241378</v>
      </c>
      <c r="K1580" s="255">
        <v>61.310782241014792</v>
      </c>
      <c r="L1580" s="254">
        <v>139.60627906976745</v>
      </c>
    </row>
    <row r="1581" spans="1:12" ht="12.75">
      <c r="A1581" s="252" t="s">
        <v>224</v>
      </c>
      <c r="B1581" s="252" t="s">
        <v>2</v>
      </c>
      <c r="C1581" s="252" t="s">
        <v>3</v>
      </c>
      <c r="D1581" s="252" t="s">
        <v>4</v>
      </c>
      <c r="E1581" s="252" t="s">
        <v>5</v>
      </c>
      <c r="F1581" s="252" t="s">
        <v>6</v>
      </c>
      <c r="G1581" s="252" t="s">
        <v>7</v>
      </c>
      <c r="H1581" s="252" t="s">
        <v>8</v>
      </c>
      <c r="I1581" s="252" t="s">
        <v>9</v>
      </c>
      <c r="J1581" s="252" t="s">
        <v>10</v>
      </c>
      <c r="K1581" s="252" t="s">
        <v>11</v>
      </c>
      <c r="L1581" s="252" t="s">
        <v>12</v>
      </c>
    </row>
    <row r="1582" spans="1:12" ht="12.75">
      <c r="A1582" s="252" t="s">
        <v>13</v>
      </c>
      <c r="B1582" s="253">
        <v>82</v>
      </c>
      <c r="C1582" s="253">
        <v>35</v>
      </c>
      <c r="D1582" s="253">
        <v>0</v>
      </c>
      <c r="E1582" s="253">
        <v>82</v>
      </c>
      <c r="F1582" s="253">
        <v>0</v>
      </c>
      <c r="G1582" s="253">
        <v>117</v>
      </c>
      <c r="H1582" s="254">
        <v>39360.39</v>
      </c>
      <c r="I1582" s="254">
        <v>40910.269999999997</v>
      </c>
      <c r="J1582" s="254">
        <v>336.41358974358974</v>
      </c>
      <c r="K1582" s="255">
        <v>24.735729386892181</v>
      </c>
      <c r="L1582" s="254">
        <v>83.214355179704015</v>
      </c>
    </row>
    <row r="1583" spans="1:12" ht="12.75">
      <c r="A1583" s="252" t="s">
        <v>15</v>
      </c>
      <c r="B1583" s="253">
        <v>37</v>
      </c>
      <c r="C1583" s="253">
        <v>2</v>
      </c>
      <c r="D1583" s="253">
        <v>0</v>
      </c>
      <c r="E1583" s="253">
        <v>37</v>
      </c>
      <c r="F1583" s="253">
        <v>0</v>
      </c>
      <c r="G1583" s="253">
        <v>39</v>
      </c>
      <c r="H1583" s="254">
        <v>0</v>
      </c>
      <c r="I1583" s="254">
        <v>-17.5</v>
      </c>
      <c r="J1583" s="254">
        <v>0</v>
      </c>
      <c r="K1583" s="255">
        <v>8.2452431289640593</v>
      </c>
      <c r="L1583" s="254">
        <v>0</v>
      </c>
    </row>
    <row r="1584" spans="1:12" ht="12.75">
      <c r="A1584" s="252" t="s">
        <v>16</v>
      </c>
      <c r="B1584" s="253">
        <v>73</v>
      </c>
      <c r="C1584" s="253">
        <v>16</v>
      </c>
      <c r="D1584" s="253">
        <v>0</v>
      </c>
      <c r="E1584" s="253">
        <v>73</v>
      </c>
      <c r="F1584" s="253">
        <v>0</v>
      </c>
      <c r="G1584" s="253">
        <v>89</v>
      </c>
      <c r="H1584" s="254">
        <v>24499.11</v>
      </c>
      <c r="I1584" s="254">
        <v>31002.7</v>
      </c>
      <c r="J1584" s="254">
        <v>275.27089887640449</v>
      </c>
      <c r="K1584" s="255">
        <v>18.816067653276956</v>
      </c>
      <c r="L1584" s="254">
        <v>51.795158562367867</v>
      </c>
    </row>
    <row r="1585" spans="1:12" ht="12.75">
      <c r="A1585" s="252" t="s">
        <v>17</v>
      </c>
      <c r="B1585" s="253">
        <v>28</v>
      </c>
      <c r="C1585" s="253">
        <v>16</v>
      </c>
      <c r="D1585" s="253">
        <v>10</v>
      </c>
      <c r="E1585" s="253">
        <v>18</v>
      </c>
      <c r="F1585" s="253">
        <v>0</v>
      </c>
      <c r="G1585" s="253">
        <v>34</v>
      </c>
      <c r="H1585" s="254">
        <v>0</v>
      </c>
      <c r="I1585" s="254">
        <v>0</v>
      </c>
      <c r="J1585" s="254">
        <v>0</v>
      </c>
      <c r="K1585" s="255">
        <v>7.1881606765327692</v>
      </c>
      <c r="L1585" s="254">
        <v>0</v>
      </c>
    </row>
    <row r="1586" spans="1:12" ht="12.75">
      <c r="A1586" s="252" t="s">
        <v>18</v>
      </c>
      <c r="B1586" s="253">
        <v>3</v>
      </c>
      <c r="C1586" s="253">
        <v>2</v>
      </c>
      <c r="D1586" s="253">
        <v>0</v>
      </c>
      <c r="E1586" s="253">
        <v>3</v>
      </c>
      <c r="F1586" s="253">
        <v>0</v>
      </c>
      <c r="G1586" s="253">
        <v>5</v>
      </c>
      <c r="H1586" s="254">
        <v>812</v>
      </c>
      <c r="I1586" s="254">
        <v>1407.16</v>
      </c>
      <c r="J1586" s="254">
        <v>162.4</v>
      </c>
      <c r="K1586" s="255">
        <v>1.0570824524312896</v>
      </c>
      <c r="L1586" s="254">
        <v>1.7167019027484145</v>
      </c>
    </row>
    <row r="1587" spans="1:12" ht="12.75">
      <c r="A1587" s="252" t="s">
        <v>19</v>
      </c>
      <c r="B1587" s="253">
        <v>223</v>
      </c>
      <c r="C1587" s="253">
        <v>71</v>
      </c>
      <c r="D1587" s="253">
        <v>10</v>
      </c>
      <c r="E1587" s="253">
        <v>213</v>
      </c>
      <c r="F1587" s="253">
        <v>0</v>
      </c>
      <c r="G1587" s="253">
        <v>284</v>
      </c>
      <c r="H1587" s="254">
        <v>64671.5</v>
      </c>
      <c r="I1587" s="254">
        <v>73302.63</v>
      </c>
      <c r="J1587" s="254">
        <v>227.71654929577463</v>
      </c>
      <c r="K1587" s="255">
        <v>60.042283298097246</v>
      </c>
      <c r="L1587" s="254">
        <v>136.72621564482029</v>
      </c>
    </row>
    <row r="1588" spans="1:12" ht="12.75">
      <c r="A1588" s="252" t="s">
        <v>225</v>
      </c>
      <c r="B1588" s="252" t="s">
        <v>2</v>
      </c>
      <c r="C1588" s="252" t="s">
        <v>3</v>
      </c>
      <c r="D1588" s="252" t="s">
        <v>4</v>
      </c>
      <c r="E1588" s="252" t="s">
        <v>5</v>
      </c>
      <c r="F1588" s="252" t="s">
        <v>6</v>
      </c>
      <c r="G1588" s="252" t="s">
        <v>7</v>
      </c>
      <c r="H1588" s="252" t="s">
        <v>8</v>
      </c>
      <c r="I1588" s="252" t="s">
        <v>9</v>
      </c>
      <c r="J1588" s="252" t="s">
        <v>10</v>
      </c>
      <c r="K1588" s="252" t="s">
        <v>11</v>
      </c>
      <c r="L1588" s="252" t="s">
        <v>12</v>
      </c>
    </row>
    <row r="1589" spans="1:12" ht="12.75">
      <c r="A1589" s="252" t="s">
        <v>13</v>
      </c>
      <c r="B1589" s="253">
        <v>92</v>
      </c>
      <c r="C1589" s="253">
        <v>31</v>
      </c>
      <c r="D1589" s="253">
        <v>0</v>
      </c>
      <c r="E1589" s="253">
        <v>92</v>
      </c>
      <c r="F1589" s="253">
        <v>0</v>
      </c>
      <c r="G1589" s="253">
        <v>123</v>
      </c>
      <c r="H1589" s="254">
        <v>33425.94</v>
      </c>
      <c r="I1589" s="254">
        <v>36935.19</v>
      </c>
      <c r="J1589" s="254">
        <v>271.75560975609756</v>
      </c>
      <c r="K1589" s="255">
        <v>26.00422832980972</v>
      </c>
      <c r="L1589" s="254">
        <v>70.667949260042263</v>
      </c>
    </row>
    <row r="1590" spans="1:12" ht="12.75">
      <c r="A1590" s="252" t="s">
        <v>15</v>
      </c>
      <c r="B1590" s="253">
        <v>31</v>
      </c>
      <c r="C1590" s="253">
        <v>5</v>
      </c>
      <c r="D1590" s="253">
        <v>0</v>
      </c>
      <c r="E1590" s="253">
        <v>31</v>
      </c>
      <c r="F1590" s="253">
        <v>0</v>
      </c>
      <c r="G1590" s="253">
        <v>36</v>
      </c>
      <c r="H1590" s="254">
        <v>0</v>
      </c>
      <c r="I1590" s="254">
        <v>346</v>
      </c>
      <c r="J1590" s="254">
        <v>0</v>
      </c>
      <c r="K1590" s="255">
        <v>7.6109936575052846</v>
      </c>
      <c r="L1590" s="254">
        <v>0</v>
      </c>
    </row>
    <row r="1591" spans="1:12" ht="12.75">
      <c r="A1591" s="252" t="s">
        <v>16</v>
      </c>
      <c r="B1591" s="253">
        <v>74</v>
      </c>
      <c r="C1591" s="253">
        <v>20</v>
      </c>
      <c r="D1591" s="253">
        <v>0</v>
      </c>
      <c r="E1591" s="253">
        <v>74</v>
      </c>
      <c r="F1591" s="253">
        <v>0</v>
      </c>
      <c r="G1591" s="253">
        <v>94</v>
      </c>
      <c r="H1591" s="254">
        <v>27558.35</v>
      </c>
      <c r="I1591" s="254">
        <v>33299.550000000003</v>
      </c>
      <c r="J1591" s="254">
        <v>293.17393617021276</v>
      </c>
      <c r="K1591" s="255">
        <v>19.873150105708245</v>
      </c>
      <c r="L1591" s="254">
        <v>58.262896405919655</v>
      </c>
    </row>
    <row r="1592" spans="1:12" ht="12.75">
      <c r="A1592" s="252" t="s">
        <v>17</v>
      </c>
      <c r="B1592" s="253">
        <v>34</v>
      </c>
      <c r="C1592" s="253">
        <v>11</v>
      </c>
      <c r="D1592" s="253">
        <v>13</v>
      </c>
      <c r="E1592" s="253">
        <v>21</v>
      </c>
      <c r="F1592" s="253">
        <v>0</v>
      </c>
      <c r="G1592" s="253">
        <v>32</v>
      </c>
      <c r="H1592" s="254">
        <v>0</v>
      </c>
      <c r="I1592" s="254">
        <v>0</v>
      </c>
      <c r="J1592" s="254">
        <v>0</v>
      </c>
      <c r="K1592" s="255">
        <v>6.7653276955602539</v>
      </c>
      <c r="L1592" s="254">
        <v>0</v>
      </c>
    </row>
    <row r="1593" spans="1:12" ht="12.75">
      <c r="A1593" s="252" t="s">
        <v>18</v>
      </c>
      <c r="B1593" s="253">
        <v>3</v>
      </c>
      <c r="C1593" s="253">
        <v>0</v>
      </c>
      <c r="D1593" s="253">
        <v>0</v>
      </c>
      <c r="E1593" s="253">
        <v>3</v>
      </c>
      <c r="F1593" s="253">
        <v>0</v>
      </c>
      <c r="G1593" s="253">
        <v>3</v>
      </c>
      <c r="H1593" s="254">
        <v>0</v>
      </c>
      <c r="I1593" s="254">
        <v>127.03</v>
      </c>
      <c r="J1593" s="254">
        <v>0</v>
      </c>
      <c r="K1593" s="255">
        <v>0.63424947145877375</v>
      </c>
      <c r="L1593" s="254">
        <v>0</v>
      </c>
    </row>
    <row r="1594" spans="1:12" ht="12.75">
      <c r="A1594" s="252" t="s">
        <v>19</v>
      </c>
      <c r="B1594" s="253">
        <v>234</v>
      </c>
      <c r="C1594" s="253">
        <v>67</v>
      </c>
      <c r="D1594" s="253">
        <v>13</v>
      </c>
      <c r="E1594" s="253">
        <v>221</v>
      </c>
      <c r="F1594" s="253">
        <v>0</v>
      </c>
      <c r="G1594" s="253">
        <v>288</v>
      </c>
      <c r="H1594" s="254">
        <v>60984.29</v>
      </c>
      <c r="I1594" s="254">
        <v>70707.77</v>
      </c>
      <c r="J1594" s="254">
        <v>211.75100694444444</v>
      </c>
      <c r="K1594" s="255">
        <v>60.887949260042276</v>
      </c>
      <c r="L1594" s="254">
        <v>128.93084566596195</v>
      </c>
    </row>
    <row r="1595" spans="1:12" ht="12.75">
      <c r="A1595" s="252" t="s">
        <v>226</v>
      </c>
      <c r="B1595" s="252" t="s">
        <v>2</v>
      </c>
      <c r="C1595" s="252" t="s">
        <v>3</v>
      </c>
      <c r="D1595" s="252" t="s">
        <v>4</v>
      </c>
      <c r="E1595" s="252" t="s">
        <v>5</v>
      </c>
      <c r="F1595" s="252" t="s">
        <v>6</v>
      </c>
      <c r="G1595" s="252" t="s">
        <v>7</v>
      </c>
      <c r="H1595" s="252" t="s">
        <v>8</v>
      </c>
      <c r="I1595" s="252" t="s">
        <v>9</v>
      </c>
      <c r="J1595" s="252" t="s">
        <v>10</v>
      </c>
      <c r="K1595" s="252" t="s">
        <v>11</v>
      </c>
      <c r="L1595" s="252" t="s">
        <v>12</v>
      </c>
    </row>
    <row r="1596" spans="1:12" ht="12.75">
      <c r="A1596" s="252" t="s">
        <v>13</v>
      </c>
      <c r="B1596" s="253">
        <v>87</v>
      </c>
      <c r="C1596" s="253">
        <v>76</v>
      </c>
      <c r="D1596" s="253">
        <v>0</v>
      </c>
      <c r="E1596" s="253">
        <v>87</v>
      </c>
      <c r="F1596" s="253">
        <v>0</v>
      </c>
      <c r="G1596" s="253">
        <v>163</v>
      </c>
      <c r="H1596" s="254">
        <v>49536.15</v>
      </c>
      <c r="I1596" s="254">
        <v>65549.84</v>
      </c>
      <c r="J1596" s="254">
        <v>303.90276073619634</v>
      </c>
      <c r="K1596" s="255">
        <v>34.460887949260041</v>
      </c>
      <c r="L1596" s="254">
        <v>104.72758985200844</v>
      </c>
    </row>
    <row r="1597" spans="1:12" ht="12.75">
      <c r="A1597" s="252" t="s">
        <v>14</v>
      </c>
      <c r="B1597" s="253">
        <v>0</v>
      </c>
      <c r="C1597" s="253">
        <v>1</v>
      </c>
      <c r="D1597" s="253">
        <v>0</v>
      </c>
      <c r="E1597" s="253">
        <v>0</v>
      </c>
      <c r="F1597" s="253">
        <v>0</v>
      </c>
      <c r="G1597" s="253">
        <v>1</v>
      </c>
      <c r="H1597" s="254">
        <v>495</v>
      </c>
      <c r="I1597" s="254">
        <v>560.36</v>
      </c>
      <c r="J1597" s="254">
        <v>495</v>
      </c>
      <c r="K1597" s="255">
        <v>0.21141649048625794</v>
      </c>
      <c r="L1597" s="254">
        <v>1.0465116279069768</v>
      </c>
    </row>
    <row r="1598" spans="1:12" ht="12.75">
      <c r="A1598" s="252" t="s">
        <v>15</v>
      </c>
      <c r="B1598" s="253">
        <v>25</v>
      </c>
      <c r="C1598" s="253">
        <v>4</v>
      </c>
      <c r="D1598" s="253">
        <v>0</v>
      </c>
      <c r="E1598" s="253">
        <v>25</v>
      </c>
      <c r="F1598" s="253">
        <v>0</v>
      </c>
      <c r="G1598" s="253">
        <v>29</v>
      </c>
      <c r="H1598" s="254">
        <v>0</v>
      </c>
      <c r="I1598" s="254">
        <v>14.48</v>
      </c>
      <c r="J1598" s="254">
        <v>0</v>
      </c>
      <c r="K1598" s="255">
        <v>6.1310782241014792</v>
      </c>
      <c r="L1598" s="254">
        <v>0</v>
      </c>
    </row>
    <row r="1599" spans="1:12" ht="12.75">
      <c r="A1599" s="252" t="s">
        <v>16</v>
      </c>
      <c r="B1599" s="253">
        <v>62</v>
      </c>
      <c r="C1599" s="253">
        <v>53</v>
      </c>
      <c r="D1599" s="253">
        <v>0</v>
      </c>
      <c r="E1599" s="253">
        <v>62</v>
      </c>
      <c r="F1599" s="253">
        <v>0</v>
      </c>
      <c r="G1599" s="253">
        <v>115</v>
      </c>
      <c r="H1599" s="254">
        <v>33278.76</v>
      </c>
      <c r="I1599" s="254">
        <v>34929.550000000003</v>
      </c>
      <c r="J1599" s="254">
        <v>289.38052173913042</v>
      </c>
      <c r="K1599" s="255">
        <v>24.312896405919659</v>
      </c>
      <c r="L1599" s="254">
        <v>70.356786469344598</v>
      </c>
    </row>
    <row r="1600" spans="1:12" ht="12.75">
      <c r="A1600" s="252" t="s">
        <v>17</v>
      </c>
      <c r="B1600" s="253">
        <v>31</v>
      </c>
      <c r="C1600" s="253">
        <v>12</v>
      </c>
      <c r="D1600" s="253">
        <v>13</v>
      </c>
      <c r="E1600" s="253">
        <v>18</v>
      </c>
      <c r="F1600" s="253">
        <v>0</v>
      </c>
      <c r="G1600" s="253">
        <v>30</v>
      </c>
      <c r="H1600" s="254">
        <v>0</v>
      </c>
      <c r="I1600" s="254">
        <v>0</v>
      </c>
      <c r="J1600" s="254">
        <v>0</v>
      </c>
      <c r="K1600" s="255">
        <v>6.3424947145877377</v>
      </c>
      <c r="L1600" s="254">
        <v>0</v>
      </c>
    </row>
    <row r="1601" spans="1:12" ht="12.75">
      <c r="A1601" s="252" t="s">
        <v>18</v>
      </c>
      <c r="B1601" s="253">
        <v>3</v>
      </c>
      <c r="C1601" s="253">
        <v>0</v>
      </c>
      <c r="D1601" s="253">
        <v>0</v>
      </c>
      <c r="E1601" s="253">
        <v>3</v>
      </c>
      <c r="F1601" s="253">
        <v>0</v>
      </c>
      <c r="G1601" s="253">
        <v>3</v>
      </c>
      <c r="H1601" s="254">
        <v>0</v>
      </c>
      <c r="I1601" s="254">
        <v>251.26</v>
      </c>
      <c r="J1601" s="254">
        <v>0</v>
      </c>
      <c r="K1601" s="255">
        <v>0.63424947145877375</v>
      </c>
      <c r="L1601" s="254">
        <v>0</v>
      </c>
    </row>
    <row r="1602" spans="1:12" ht="12.75">
      <c r="A1602" s="252" t="s">
        <v>19</v>
      </c>
      <c r="B1602" s="253">
        <v>208</v>
      </c>
      <c r="C1602" s="253">
        <v>146</v>
      </c>
      <c r="D1602" s="253">
        <v>13</v>
      </c>
      <c r="E1602" s="253">
        <v>195</v>
      </c>
      <c r="F1602" s="253">
        <v>0</v>
      </c>
      <c r="G1602" s="253">
        <v>341</v>
      </c>
      <c r="H1602" s="254">
        <v>83309.91</v>
      </c>
      <c r="I1602" s="254">
        <v>101305.49</v>
      </c>
      <c r="J1602" s="254">
        <v>244.31058651026393</v>
      </c>
      <c r="K1602" s="255">
        <v>72.093023255813947</v>
      </c>
      <c r="L1602" s="254">
        <v>176.13088794926003</v>
      </c>
    </row>
    <row r="1603" spans="1:12" ht="12.75">
      <c r="A1603" s="252" t="s">
        <v>227</v>
      </c>
      <c r="B1603" s="252" t="s">
        <v>2</v>
      </c>
      <c r="C1603" s="252" t="s">
        <v>3</v>
      </c>
      <c r="D1603" s="252" t="s">
        <v>4</v>
      </c>
      <c r="E1603" s="252" t="s">
        <v>5</v>
      </c>
      <c r="F1603" s="252" t="s">
        <v>6</v>
      </c>
      <c r="G1603" s="252" t="s">
        <v>7</v>
      </c>
      <c r="H1603" s="252" t="s">
        <v>8</v>
      </c>
      <c r="I1603" s="252" t="s">
        <v>9</v>
      </c>
      <c r="J1603" s="252" t="s">
        <v>10</v>
      </c>
      <c r="K1603" s="252" t="s">
        <v>11</v>
      </c>
      <c r="L1603" s="252" t="s">
        <v>12</v>
      </c>
    </row>
    <row r="1604" spans="1:12" ht="12.75">
      <c r="A1604" s="252" t="s">
        <v>13</v>
      </c>
      <c r="B1604" s="253">
        <v>102</v>
      </c>
      <c r="C1604" s="253">
        <v>107</v>
      </c>
      <c r="D1604" s="253">
        <v>0</v>
      </c>
      <c r="E1604" s="253">
        <v>102</v>
      </c>
      <c r="F1604" s="253">
        <v>0</v>
      </c>
      <c r="G1604" s="253">
        <v>209</v>
      </c>
      <c r="H1604" s="254">
        <v>79817.7</v>
      </c>
      <c r="I1604" s="254">
        <v>97363.38</v>
      </c>
      <c r="J1604" s="254">
        <v>381.9028708133971</v>
      </c>
      <c r="K1604" s="255">
        <v>44.186046511627907</v>
      </c>
      <c r="L1604" s="254">
        <v>168.7477801268499</v>
      </c>
    </row>
    <row r="1605" spans="1:12" ht="12.75">
      <c r="A1605" s="252" t="s">
        <v>14</v>
      </c>
      <c r="B1605" s="253">
        <v>1</v>
      </c>
      <c r="C1605" s="253">
        <v>3</v>
      </c>
      <c r="D1605" s="253">
        <v>0</v>
      </c>
      <c r="E1605" s="253">
        <v>1</v>
      </c>
      <c r="F1605" s="253">
        <v>0</v>
      </c>
      <c r="G1605" s="253">
        <v>4</v>
      </c>
      <c r="H1605" s="254">
        <v>1794</v>
      </c>
      <c r="I1605" s="254">
        <v>2029.62</v>
      </c>
      <c r="J1605" s="254">
        <v>448.5</v>
      </c>
      <c r="K1605" s="255">
        <v>0.84566596194503174</v>
      </c>
      <c r="L1605" s="254">
        <v>3.792811839323468</v>
      </c>
    </row>
    <row r="1606" spans="1:12" ht="12.75">
      <c r="A1606" s="252" t="s">
        <v>15</v>
      </c>
      <c r="B1606" s="253">
        <v>21</v>
      </c>
      <c r="C1606" s="253">
        <v>10</v>
      </c>
      <c r="D1606" s="253">
        <v>0</v>
      </c>
      <c r="E1606" s="253">
        <v>21</v>
      </c>
      <c r="F1606" s="253">
        <v>0</v>
      </c>
      <c r="G1606" s="253">
        <v>31</v>
      </c>
      <c r="H1606" s="254">
        <v>0</v>
      </c>
      <c r="I1606" s="254">
        <v>1387.3</v>
      </c>
      <c r="J1606" s="254">
        <v>0</v>
      </c>
      <c r="K1606" s="255">
        <v>6.5539112050739963</v>
      </c>
      <c r="L1606" s="254">
        <v>0</v>
      </c>
    </row>
    <row r="1607" spans="1:12" ht="12.75">
      <c r="A1607" s="252" t="s">
        <v>16</v>
      </c>
      <c r="B1607" s="253">
        <v>83</v>
      </c>
      <c r="C1607" s="253">
        <v>77</v>
      </c>
      <c r="D1607" s="253">
        <v>0</v>
      </c>
      <c r="E1607" s="253">
        <v>83</v>
      </c>
      <c r="F1607" s="253">
        <v>0</v>
      </c>
      <c r="G1607" s="253">
        <v>160</v>
      </c>
      <c r="H1607" s="254">
        <v>54464.24</v>
      </c>
      <c r="I1607" s="254">
        <v>65059.14</v>
      </c>
      <c r="J1607" s="254">
        <v>340.4015</v>
      </c>
      <c r="K1607" s="255">
        <v>33.826638477801268</v>
      </c>
      <c r="L1607" s="254">
        <v>115.14638477801267</v>
      </c>
    </row>
    <row r="1608" spans="1:12" ht="12.75">
      <c r="A1608" s="252" t="s">
        <v>17</v>
      </c>
      <c r="B1608" s="253">
        <v>28</v>
      </c>
      <c r="C1608" s="253">
        <v>3</v>
      </c>
      <c r="D1608" s="253">
        <v>13</v>
      </c>
      <c r="E1608" s="253">
        <v>15</v>
      </c>
      <c r="F1608" s="253">
        <v>0</v>
      </c>
      <c r="G1608" s="253">
        <v>18</v>
      </c>
      <c r="H1608" s="254">
        <v>0</v>
      </c>
      <c r="I1608" s="254">
        <v>0</v>
      </c>
      <c r="J1608" s="254">
        <v>0</v>
      </c>
      <c r="K1608" s="255">
        <v>3.8054968287526423</v>
      </c>
      <c r="L1608" s="254">
        <v>0</v>
      </c>
    </row>
    <row r="1609" spans="1:12" ht="12.75">
      <c r="A1609" s="252" t="s">
        <v>18</v>
      </c>
      <c r="B1609" s="253">
        <v>4</v>
      </c>
      <c r="C1609" s="253">
        <v>0</v>
      </c>
      <c r="D1609" s="253">
        <v>0</v>
      </c>
      <c r="E1609" s="253">
        <v>4</v>
      </c>
      <c r="F1609" s="253">
        <v>0</v>
      </c>
      <c r="G1609" s="253">
        <v>4</v>
      </c>
      <c r="H1609" s="254">
        <v>490</v>
      </c>
      <c r="I1609" s="254">
        <v>1090.3399999999999</v>
      </c>
      <c r="J1609" s="254">
        <v>122.5</v>
      </c>
      <c r="K1609" s="255">
        <v>0.84566596194503174</v>
      </c>
      <c r="L1609" s="254">
        <v>1.035940803382664</v>
      </c>
    </row>
    <row r="1610" spans="1:12" ht="12.75">
      <c r="A1610" s="252" t="s">
        <v>19</v>
      </c>
      <c r="B1610" s="253">
        <v>239</v>
      </c>
      <c r="C1610" s="253">
        <v>200</v>
      </c>
      <c r="D1610" s="253">
        <v>13</v>
      </c>
      <c r="E1610" s="253">
        <v>226</v>
      </c>
      <c r="F1610" s="253">
        <v>0</v>
      </c>
      <c r="G1610" s="253">
        <v>426</v>
      </c>
      <c r="H1610" s="254">
        <v>136565.94</v>
      </c>
      <c r="I1610" s="254">
        <v>166929.78</v>
      </c>
      <c r="J1610" s="254">
        <v>320.57732394366195</v>
      </c>
      <c r="K1610" s="255">
        <v>90.063424947145862</v>
      </c>
      <c r="L1610" s="254">
        <v>288.72291754756867</v>
      </c>
    </row>
    <row r="1611" spans="1:12" ht="12.75">
      <c r="A1611" s="252" t="s">
        <v>228</v>
      </c>
      <c r="B1611" s="252" t="s">
        <v>2</v>
      </c>
      <c r="C1611" s="252" t="s">
        <v>3</v>
      </c>
      <c r="D1611" s="252" t="s">
        <v>4</v>
      </c>
      <c r="E1611" s="252" t="s">
        <v>5</v>
      </c>
      <c r="F1611" s="252" t="s">
        <v>6</v>
      </c>
      <c r="G1611" s="252" t="s">
        <v>7</v>
      </c>
      <c r="H1611" s="252" t="s">
        <v>8</v>
      </c>
      <c r="I1611" s="252" t="s">
        <v>9</v>
      </c>
      <c r="J1611" s="252" t="s">
        <v>10</v>
      </c>
      <c r="K1611" s="252" t="s">
        <v>11</v>
      </c>
      <c r="L1611" s="252" t="s">
        <v>12</v>
      </c>
    </row>
    <row r="1612" spans="1:12" ht="12.75">
      <c r="A1612" s="252" t="s">
        <v>13</v>
      </c>
      <c r="B1612" s="253">
        <v>178</v>
      </c>
      <c r="C1612" s="253">
        <v>45</v>
      </c>
      <c r="D1612" s="253">
        <v>0</v>
      </c>
      <c r="E1612" s="253">
        <v>178</v>
      </c>
      <c r="F1612" s="253">
        <v>0</v>
      </c>
      <c r="G1612" s="253">
        <v>223</v>
      </c>
      <c r="H1612" s="254">
        <v>86433.06</v>
      </c>
      <c r="I1612" s="254">
        <v>105945.27</v>
      </c>
      <c r="J1612" s="254">
        <v>387.59219730941703</v>
      </c>
      <c r="K1612" s="255">
        <v>47.145877378435515</v>
      </c>
      <c r="L1612" s="254">
        <v>182.73374207188161</v>
      </c>
    </row>
    <row r="1613" spans="1:12" ht="12.75">
      <c r="A1613" s="252" t="s">
        <v>14</v>
      </c>
      <c r="B1613" s="253">
        <v>4</v>
      </c>
      <c r="C1613" s="253">
        <v>0</v>
      </c>
      <c r="D1613" s="253">
        <v>0</v>
      </c>
      <c r="E1613" s="253">
        <v>4</v>
      </c>
      <c r="F1613" s="253">
        <v>0</v>
      </c>
      <c r="G1613" s="253">
        <v>4</v>
      </c>
      <c r="H1613" s="254">
        <v>1794</v>
      </c>
      <c r="I1613" s="254">
        <v>2023.62</v>
      </c>
      <c r="J1613" s="254">
        <v>448.5</v>
      </c>
      <c r="K1613" s="255">
        <v>0.84566596194503174</v>
      </c>
      <c r="L1613" s="254">
        <v>3.792811839323468</v>
      </c>
    </row>
    <row r="1614" spans="1:12" ht="12.75">
      <c r="A1614" s="252" t="s">
        <v>15</v>
      </c>
      <c r="B1614" s="253">
        <v>26</v>
      </c>
      <c r="C1614" s="253">
        <v>1</v>
      </c>
      <c r="D1614" s="253">
        <v>0</v>
      </c>
      <c r="E1614" s="253">
        <v>26</v>
      </c>
      <c r="F1614" s="253">
        <v>0</v>
      </c>
      <c r="G1614" s="253">
        <v>27</v>
      </c>
      <c r="H1614" s="254">
        <v>0</v>
      </c>
      <c r="I1614" s="254">
        <v>-245.38</v>
      </c>
      <c r="J1614" s="254">
        <v>0</v>
      </c>
      <c r="K1614" s="255">
        <v>5.7082452431289639</v>
      </c>
      <c r="L1614" s="254">
        <v>0</v>
      </c>
    </row>
    <row r="1615" spans="1:12" ht="12.75">
      <c r="A1615" s="252" t="s">
        <v>16</v>
      </c>
      <c r="B1615" s="253">
        <v>147</v>
      </c>
      <c r="C1615" s="253">
        <v>16</v>
      </c>
      <c r="D1615" s="253">
        <v>0</v>
      </c>
      <c r="E1615" s="253">
        <v>147</v>
      </c>
      <c r="F1615" s="253">
        <v>0</v>
      </c>
      <c r="G1615" s="253">
        <v>163</v>
      </c>
      <c r="H1615" s="254">
        <v>55574.75</v>
      </c>
      <c r="I1615" s="254">
        <v>70298.399999999994</v>
      </c>
      <c r="J1615" s="254">
        <v>340.9493865030675</v>
      </c>
      <c r="K1615" s="255">
        <v>34.460887949260041</v>
      </c>
      <c r="L1615" s="254">
        <v>117.49418604651164</v>
      </c>
    </row>
    <row r="1616" spans="1:12" ht="12.75">
      <c r="A1616" s="252" t="s">
        <v>17</v>
      </c>
      <c r="B1616" s="253">
        <v>18</v>
      </c>
      <c r="C1616" s="253">
        <v>1</v>
      </c>
      <c r="D1616" s="253">
        <v>2</v>
      </c>
      <c r="E1616" s="253">
        <v>16</v>
      </c>
      <c r="F1616" s="253">
        <v>0</v>
      </c>
      <c r="G1616" s="253">
        <v>17</v>
      </c>
      <c r="H1616" s="254">
        <v>0</v>
      </c>
      <c r="I1616" s="254">
        <v>0</v>
      </c>
      <c r="J1616" s="254">
        <v>0</v>
      </c>
      <c r="K1616" s="255">
        <v>3.5940803382663846</v>
      </c>
      <c r="L1616" s="254">
        <v>0</v>
      </c>
    </row>
    <row r="1617" spans="1:12" ht="12.75">
      <c r="A1617" s="252" t="s">
        <v>18</v>
      </c>
      <c r="B1617" s="253">
        <v>3</v>
      </c>
      <c r="C1617" s="253">
        <v>1</v>
      </c>
      <c r="D1617" s="253">
        <v>0</v>
      </c>
      <c r="E1617" s="253">
        <v>3</v>
      </c>
      <c r="F1617" s="253">
        <v>0</v>
      </c>
      <c r="G1617" s="253">
        <v>4</v>
      </c>
      <c r="H1617" s="254">
        <v>490</v>
      </c>
      <c r="I1617" s="254">
        <v>699.8</v>
      </c>
      <c r="J1617" s="254">
        <v>122.5</v>
      </c>
      <c r="K1617" s="255">
        <v>0.84566596194503174</v>
      </c>
      <c r="L1617" s="254">
        <v>1.035940803382664</v>
      </c>
    </row>
    <row r="1618" spans="1:12" ht="12.75">
      <c r="A1618" s="252" t="s">
        <v>19</v>
      </c>
      <c r="B1618" s="253">
        <v>376</v>
      </c>
      <c r="C1618" s="253">
        <v>64</v>
      </c>
      <c r="D1618" s="253">
        <v>2</v>
      </c>
      <c r="E1618" s="253">
        <v>374</v>
      </c>
      <c r="F1618" s="253">
        <v>0</v>
      </c>
      <c r="G1618" s="253">
        <v>438</v>
      </c>
      <c r="H1618" s="254">
        <v>144291.81</v>
      </c>
      <c r="I1618" s="254">
        <v>178721.71</v>
      </c>
      <c r="J1618" s="254">
        <v>329.43335616438361</v>
      </c>
      <c r="K1618" s="255">
        <v>92.600422832980968</v>
      </c>
      <c r="L1618" s="254">
        <v>305.05668076109941</v>
      </c>
    </row>
    <row r="1619" spans="1:12" ht="12.75">
      <c r="A1619" s="252" t="s">
        <v>229</v>
      </c>
      <c r="B1619" s="252" t="s">
        <v>2</v>
      </c>
      <c r="C1619" s="252" t="s">
        <v>3</v>
      </c>
      <c r="D1619" s="252" t="s">
        <v>4</v>
      </c>
      <c r="E1619" s="252" t="s">
        <v>5</v>
      </c>
      <c r="F1619" s="252" t="s">
        <v>6</v>
      </c>
      <c r="G1619" s="252" t="s">
        <v>7</v>
      </c>
      <c r="H1619" s="252" t="s">
        <v>8</v>
      </c>
      <c r="I1619" s="252" t="s">
        <v>9</v>
      </c>
      <c r="J1619" s="252" t="s">
        <v>10</v>
      </c>
      <c r="K1619" s="252" t="s">
        <v>11</v>
      </c>
      <c r="L1619" s="252" t="s">
        <v>12</v>
      </c>
    </row>
    <row r="1620" spans="1:12" ht="12.75">
      <c r="A1620" s="252" t="s">
        <v>13</v>
      </c>
      <c r="B1620" s="253">
        <v>101</v>
      </c>
      <c r="C1620" s="253">
        <v>52</v>
      </c>
      <c r="D1620" s="253">
        <v>0</v>
      </c>
      <c r="E1620" s="253">
        <v>101</v>
      </c>
      <c r="F1620" s="253">
        <v>0</v>
      </c>
      <c r="G1620" s="253">
        <v>153</v>
      </c>
      <c r="H1620" s="254">
        <v>45527.62</v>
      </c>
      <c r="I1620" s="254">
        <v>54164.480000000003</v>
      </c>
      <c r="J1620" s="254">
        <v>297.56614379084965</v>
      </c>
      <c r="K1620" s="255">
        <v>32.346723044397464</v>
      </c>
      <c r="L1620" s="254">
        <v>96.252896405919671</v>
      </c>
    </row>
    <row r="1621" spans="1:12" ht="12.75">
      <c r="A1621" s="252" t="s">
        <v>14</v>
      </c>
      <c r="B1621" s="253">
        <v>4</v>
      </c>
      <c r="C1621" s="253">
        <v>0</v>
      </c>
      <c r="D1621" s="253">
        <v>0</v>
      </c>
      <c r="E1621" s="253">
        <v>4</v>
      </c>
      <c r="F1621" s="253">
        <v>0</v>
      </c>
      <c r="G1621" s="253">
        <v>4</v>
      </c>
      <c r="H1621" s="254">
        <v>1527</v>
      </c>
      <c r="I1621" s="254">
        <v>1809.46</v>
      </c>
      <c r="J1621" s="254">
        <v>381.75</v>
      </c>
      <c r="K1621" s="255">
        <v>0.84566596194503174</v>
      </c>
      <c r="L1621" s="254">
        <v>3.2283298097251589</v>
      </c>
    </row>
    <row r="1622" spans="1:12" ht="12.75">
      <c r="A1622" s="252" t="s">
        <v>15</v>
      </c>
      <c r="B1622" s="253">
        <v>17</v>
      </c>
      <c r="C1622" s="253">
        <v>5</v>
      </c>
      <c r="D1622" s="253">
        <v>0</v>
      </c>
      <c r="E1622" s="253">
        <v>17</v>
      </c>
      <c r="F1622" s="253">
        <v>0</v>
      </c>
      <c r="G1622" s="253">
        <v>22</v>
      </c>
      <c r="H1622" s="254">
        <v>0</v>
      </c>
      <c r="I1622" s="254">
        <v>776.57</v>
      </c>
      <c r="J1622" s="254">
        <v>0</v>
      </c>
      <c r="K1622" s="255">
        <v>4.6511627906976747</v>
      </c>
      <c r="L1622" s="254">
        <v>0</v>
      </c>
    </row>
    <row r="1623" spans="1:12" ht="12.75">
      <c r="A1623" s="252" t="s">
        <v>16</v>
      </c>
      <c r="B1623" s="253">
        <v>77</v>
      </c>
      <c r="C1623" s="253">
        <v>19</v>
      </c>
      <c r="D1623" s="253">
        <v>0</v>
      </c>
      <c r="E1623" s="253">
        <v>77</v>
      </c>
      <c r="F1623" s="253">
        <v>0</v>
      </c>
      <c r="G1623" s="253">
        <v>96</v>
      </c>
      <c r="H1623" s="254">
        <v>27422.9</v>
      </c>
      <c r="I1623" s="254">
        <v>31918.07</v>
      </c>
      <c r="J1623" s="254">
        <v>285.65520833333335</v>
      </c>
      <c r="K1623" s="255">
        <v>20.29598308668076</v>
      </c>
      <c r="L1623" s="254">
        <v>57.976532769556016</v>
      </c>
    </row>
    <row r="1624" spans="1:12" ht="12.75">
      <c r="A1624" s="252" t="s">
        <v>17</v>
      </c>
      <c r="B1624" s="253">
        <v>17</v>
      </c>
      <c r="C1624" s="253">
        <v>3</v>
      </c>
      <c r="D1624" s="253">
        <v>1</v>
      </c>
      <c r="E1624" s="253">
        <v>16</v>
      </c>
      <c r="F1624" s="253">
        <v>0</v>
      </c>
      <c r="G1624" s="253">
        <v>19</v>
      </c>
      <c r="H1624" s="254">
        <v>0</v>
      </c>
      <c r="I1624" s="254">
        <v>75</v>
      </c>
      <c r="J1624" s="254">
        <v>0</v>
      </c>
      <c r="K1624" s="255">
        <v>4.0169133192389008</v>
      </c>
      <c r="L1624" s="254">
        <v>0</v>
      </c>
    </row>
    <row r="1625" spans="1:12" ht="12.75">
      <c r="A1625" s="252" t="s">
        <v>18</v>
      </c>
      <c r="B1625" s="253">
        <v>3</v>
      </c>
      <c r="C1625" s="253">
        <v>2</v>
      </c>
      <c r="D1625" s="253">
        <v>0</v>
      </c>
      <c r="E1625" s="253">
        <v>3</v>
      </c>
      <c r="F1625" s="253">
        <v>0</v>
      </c>
      <c r="G1625" s="253">
        <v>5</v>
      </c>
      <c r="H1625" s="254">
        <v>0</v>
      </c>
      <c r="I1625" s="254">
        <v>420.28</v>
      </c>
      <c r="J1625" s="254">
        <v>0</v>
      </c>
      <c r="K1625" s="255">
        <v>1.0570824524312896</v>
      </c>
      <c r="L1625" s="254">
        <v>0</v>
      </c>
    </row>
    <row r="1626" spans="1:12" ht="12.75">
      <c r="A1626" s="252" t="s">
        <v>19</v>
      </c>
      <c r="B1626" s="253">
        <v>219</v>
      </c>
      <c r="C1626" s="253">
        <v>81</v>
      </c>
      <c r="D1626" s="253">
        <v>1</v>
      </c>
      <c r="E1626" s="253">
        <v>218</v>
      </c>
      <c r="F1626" s="253">
        <v>0</v>
      </c>
      <c r="G1626" s="253">
        <v>299</v>
      </c>
      <c r="H1626" s="254">
        <v>74477.52</v>
      </c>
      <c r="I1626" s="254">
        <v>89163.86</v>
      </c>
      <c r="J1626" s="254">
        <v>249.08869565217393</v>
      </c>
      <c r="K1626" s="255">
        <v>63.213530655391111</v>
      </c>
      <c r="L1626" s="254">
        <v>157.45775898520083</v>
      </c>
    </row>
    <row r="1627" spans="1:12" ht="12.75">
      <c r="A1627" s="252" t="s">
        <v>230</v>
      </c>
      <c r="B1627" s="252" t="s">
        <v>2</v>
      </c>
      <c r="C1627" s="252" t="s">
        <v>3</v>
      </c>
      <c r="D1627" s="252" t="s">
        <v>4</v>
      </c>
      <c r="E1627" s="252" t="s">
        <v>5</v>
      </c>
      <c r="F1627" s="252" t="s">
        <v>6</v>
      </c>
      <c r="G1627" s="252" t="s">
        <v>7</v>
      </c>
      <c r="H1627" s="252" t="s">
        <v>8</v>
      </c>
      <c r="I1627" s="252" t="s">
        <v>9</v>
      </c>
      <c r="J1627" s="252" t="s">
        <v>10</v>
      </c>
      <c r="K1627" s="252" t="s">
        <v>11</v>
      </c>
      <c r="L1627" s="252" t="s">
        <v>12</v>
      </c>
    </row>
    <row r="1628" spans="1:12" ht="12.75">
      <c r="A1628" s="252" t="s">
        <v>13</v>
      </c>
      <c r="B1628" s="253">
        <v>74</v>
      </c>
      <c r="C1628" s="253">
        <v>41</v>
      </c>
      <c r="D1628" s="253">
        <v>0</v>
      </c>
      <c r="E1628" s="253">
        <v>74</v>
      </c>
      <c r="F1628" s="253">
        <v>0</v>
      </c>
      <c r="G1628" s="253">
        <v>115</v>
      </c>
      <c r="H1628" s="254">
        <v>37923.769999999997</v>
      </c>
      <c r="I1628" s="254">
        <v>46302.720000000001</v>
      </c>
      <c r="J1628" s="254">
        <v>329.77191304347826</v>
      </c>
      <c r="K1628" s="255">
        <v>24.312896405919659</v>
      </c>
      <c r="L1628" s="254">
        <v>80.177103594080322</v>
      </c>
    </row>
    <row r="1629" spans="1:12" ht="12.75">
      <c r="A1629" s="252" t="s">
        <v>14</v>
      </c>
      <c r="B1629" s="253">
        <v>0</v>
      </c>
      <c r="C1629" s="253">
        <v>0</v>
      </c>
      <c r="D1629" s="253">
        <v>0</v>
      </c>
      <c r="E1629" s="253">
        <v>0</v>
      </c>
      <c r="F1629" s="253">
        <v>0</v>
      </c>
      <c r="G1629" s="253">
        <v>0</v>
      </c>
      <c r="H1629" s="254">
        <v>509.22</v>
      </c>
      <c r="I1629" s="254">
        <v>499.91</v>
      </c>
      <c r="J1629" s="254">
        <v>0</v>
      </c>
      <c r="K1629" s="255">
        <v>0</v>
      </c>
      <c r="L1629" s="254">
        <v>0</v>
      </c>
    </row>
    <row r="1630" spans="1:12" ht="12.75">
      <c r="A1630" s="252" t="s">
        <v>15</v>
      </c>
      <c r="B1630" s="253">
        <v>12</v>
      </c>
      <c r="C1630" s="253">
        <v>12</v>
      </c>
      <c r="D1630" s="253">
        <v>0</v>
      </c>
      <c r="E1630" s="253">
        <v>12</v>
      </c>
      <c r="F1630" s="253">
        <v>0</v>
      </c>
      <c r="G1630" s="253">
        <v>24</v>
      </c>
      <c r="H1630" s="254">
        <v>0</v>
      </c>
      <c r="I1630" s="254">
        <v>1223.75</v>
      </c>
      <c r="J1630" s="254">
        <v>0</v>
      </c>
      <c r="K1630" s="255">
        <v>5.07399577167019</v>
      </c>
      <c r="L1630" s="254">
        <v>0</v>
      </c>
    </row>
    <row r="1631" spans="1:12" ht="12.75">
      <c r="A1631" s="252" t="s">
        <v>16</v>
      </c>
      <c r="B1631" s="253">
        <v>38</v>
      </c>
      <c r="C1631" s="253">
        <v>12</v>
      </c>
      <c r="D1631" s="253">
        <v>0</v>
      </c>
      <c r="E1631" s="253">
        <v>38</v>
      </c>
      <c r="F1631" s="253">
        <v>0</v>
      </c>
      <c r="G1631" s="253">
        <v>50</v>
      </c>
      <c r="H1631" s="254">
        <v>18027.2</v>
      </c>
      <c r="I1631" s="254">
        <v>17471.57</v>
      </c>
      <c r="J1631" s="254">
        <v>360.54400000000004</v>
      </c>
      <c r="K1631" s="255">
        <v>10.570824524312897</v>
      </c>
      <c r="L1631" s="254">
        <v>38.112473572938697</v>
      </c>
    </row>
    <row r="1632" spans="1:12" ht="12.75">
      <c r="A1632" s="252" t="s">
        <v>17</v>
      </c>
      <c r="B1632" s="253">
        <v>19</v>
      </c>
      <c r="C1632" s="253">
        <v>28</v>
      </c>
      <c r="D1632" s="253">
        <v>1</v>
      </c>
      <c r="E1632" s="253">
        <v>18</v>
      </c>
      <c r="F1632" s="253">
        <v>0</v>
      </c>
      <c r="G1632" s="253">
        <v>46</v>
      </c>
      <c r="H1632" s="254">
        <v>0</v>
      </c>
      <c r="I1632" s="254">
        <v>-75</v>
      </c>
      <c r="J1632" s="254">
        <v>0</v>
      </c>
      <c r="K1632" s="255">
        <v>9.7251585623678647</v>
      </c>
      <c r="L1632" s="254">
        <v>0</v>
      </c>
    </row>
    <row r="1633" spans="1:12" ht="12.75">
      <c r="A1633" s="252" t="s">
        <v>18</v>
      </c>
      <c r="B1633" s="253">
        <v>1</v>
      </c>
      <c r="C1633" s="253">
        <v>1</v>
      </c>
      <c r="D1633" s="253">
        <v>0</v>
      </c>
      <c r="E1633" s="253">
        <v>1</v>
      </c>
      <c r="F1633" s="253">
        <v>0</v>
      </c>
      <c r="G1633" s="253">
        <v>2</v>
      </c>
      <c r="H1633" s="254">
        <v>302</v>
      </c>
      <c r="I1633" s="254">
        <v>544.95000000000005</v>
      </c>
      <c r="J1633" s="254">
        <v>151</v>
      </c>
      <c r="K1633" s="255">
        <v>0.42283298097251587</v>
      </c>
      <c r="L1633" s="254">
        <v>0.63847780126849896</v>
      </c>
    </row>
    <row r="1634" spans="1:12" ht="12.75">
      <c r="A1634" s="252" t="s">
        <v>19</v>
      </c>
      <c r="B1634" s="253">
        <v>144</v>
      </c>
      <c r="C1634" s="253">
        <v>94</v>
      </c>
      <c r="D1634" s="253">
        <v>1</v>
      </c>
      <c r="E1634" s="253">
        <v>143</v>
      </c>
      <c r="F1634" s="253">
        <v>0</v>
      </c>
      <c r="G1634" s="253">
        <v>237</v>
      </c>
      <c r="H1634" s="254">
        <v>56762.19</v>
      </c>
      <c r="I1634" s="254">
        <v>65967.899999999994</v>
      </c>
      <c r="J1634" s="254">
        <v>239.50291139240508</v>
      </c>
      <c r="K1634" s="255">
        <v>50.105708245243122</v>
      </c>
      <c r="L1634" s="254">
        <v>120.00463002114164</v>
      </c>
    </row>
    <row r="1635" spans="1:12" ht="12.75">
      <c r="A1635" s="252" t="s">
        <v>231</v>
      </c>
      <c r="B1635" s="252" t="s">
        <v>2</v>
      </c>
      <c r="C1635" s="252" t="s">
        <v>3</v>
      </c>
      <c r="D1635" s="252" t="s">
        <v>4</v>
      </c>
      <c r="E1635" s="252" t="s">
        <v>5</v>
      </c>
      <c r="F1635" s="252" t="s">
        <v>6</v>
      </c>
      <c r="G1635" s="252" t="s">
        <v>7</v>
      </c>
      <c r="H1635" s="252" t="s">
        <v>8</v>
      </c>
      <c r="I1635" s="252" t="s">
        <v>9</v>
      </c>
      <c r="J1635" s="252" t="s">
        <v>10</v>
      </c>
      <c r="K1635" s="252" t="s">
        <v>11</v>
      </c>
      <c r="L1635" s="252" t="s">
        <v>12</v>
      </c>
    </row>
    <row r="1636" spans="1:12" ht="12.75">
      <c r="A1636" s="252" t="s">
        <v>13</v>
      </c>
      <c r="B1636" s="253">
        <v>74</v>
      </c>
      <c r="C1636" s="253">
        <v>21</v>
      </c>
      <c r="D1636" s="253">
        <v>0</v>
      </c>
      <c r="E1636" s="253">
        <v>74</v>
      </c>
      <c r="F1636" s="253">
        <v>0</v>
      </c>
      <c r="G1636" s="253">
        <v>95</v>
      </c>
      <c r="H1636" s="254">
        <v>26911.279999999999</v>
      </c>
      <c r="I1636" s="254">
        <v>28030.35</v>
      </c>
      <c r="J1636" s="254">
        <v>283.27663157894739</v>
      </c>
      <c r="K1636" s="255">
        <v>20.084566596194502</v>
      </c>
      <c r="L1636" s="254">
        <v>56.894883720930231</v>
      </c>
    </row>
    <row r="1637" spans="1:12" ht="12.75">
      <c r="A1637" s="252" t="s">
        <v>15</v>
      </c>
      <c r="B1637" s="253">
        <v>22</v>
      </c>
      <c r="C1637" s="253">
        <v>3</v>
      </c>
      <c r="D1637" s="253">
        <v>0</v>
      </c>
      <c r="E1637" s="253">
        <v>22</v>
      </c>
      <c r="F1637" s="253">
        <v>0</v>
      </c>
      <c r="G1637" s="253">
        <v>25</v>
      </c>
      <c r="H1637" s="254">
        <v>0</v>
      </c>
      <c r="I1637" s="254">
        <v>2083.15</v>
      </c>
      <c r="J1637" s="254">
        <v>0</v>
      </c>
      <c r="K1637" s="255">
        <v>5.2854122621564485</v>
      </c>
      <c r="L1637" s="254">
        <v>0</v>
      </c>
    </row>
    <row r="1638" spans="1:12" ht="12.75">
      <c r="A1638" s="252" t="s">
        <v>16</v>
      </c>
      <c r="B1638" s="253">
        <v>31</v>
      </c>
      <c r="C1638" s="253">
        <v>9</v>
      </c>
      <c r="D1638" s="253">
        <v>0</v>
      </c>
      <c r="E1638" s="253">
        <v>31</v>
      </c>
      <c r="F1638" s="253">
        <v>0</v>
      </c>
      <c r="G1638" s="253">
        <v>40</v>
      </c>
      <c r="H1638" s="254">
        <v>9924.15</v>
      </c>
      <c r="I1638" s="254">
        <v>5544.13</v>
      </c>
      <c r="J1638" s="254">
        <v>248.10374999999999</v>
      </c>
      <c r="K1638" s="255">
        <v>8.456659619450317</v>
      </c>
      <c r="L1638" s="254">
        <v>20.981289640591967</v>
      </c>
    </row>
    <row r="1639" spans="1:12" ht="12.75">
      <c r="A1639" s="252" t="s">
        <v>17</v>
      </c>
      <c r="B1639" s="253">
        <v>44</v>
      </c>
      <c r="C1639" s="253">
        <v>21</v>
      </c>
      <c r="D1639" s="253">
        <v>17</v>
      </c>
      <c r="E1639" s="253">
        <v>27</v>
      </c>
      <c r="F1639" s="253">
        <v>0</v>
      </c>
      <c r="G1639" s="253">
        <v>48</v>
      </c>
      <c r="H1639" s="254">
        <v>0</v>
      </c>
      <c r="I1639" s="254">
        <v>0</v>
      </c>
      <c r="J1639" s="254">
        <v>0</v>
      </c>
      <c r="K1639" s="255">
        <v>10.14799154334038</v>
      </c>
      <c r="L1639" s="254">
        <v>0</v>
      </c>
    </row>
    <row r="1640" spans="1:12" ht="12.75">
      <c r="A1640" s="252" t="s">
        <v>18</v>
      </c>
      <c r="B1640" s="253">
        <v>2</v>
      </c>
      <c r="C1640" s="253">
        <v>2</v>
      </c>
      <c r="D1640" s="253">
        <v>0</v>
      </c>
      <c r="E1640" s="253">
        <v>2</v>
      </c>
      <c r="F1640" s="253">
        <v>0</v>
      </c>
      <c r="G1640" s="253">
        <v>4</v>
      </c>
      <c r="H1640" s="254">
        <v>0</v>
      </c>
      <c r="I1640" s="254">
        <v>129.04</v>
      </c>
      <c r="J1640" s="254">
        <v>0</v>
      </c>
      <c r="K1640" s="255">
        <v>0.84566596194503174</v>
      </c>
      <c r="L1640" s="254">
        <v>0</v>
      </c>
    </row>
    <row r="1641" spans="1:12" ht="12.75">
      <c r="A1641" s="252" t="s">
        <v>19</v>
      </c>
      <c r="B1641" s="253">
        <v>173</v>
      </c>
      <c r="C1641" s="253">
        <v>56</v>
      </c>
      <c r="D1641" s="253">
        <v>17</v>
      </c>
      <c r="E1641" s="253">
        <v>156</v>
      </c>
      <c r="F1641" s="253">
        <v>0</v>
      </c>
      <c r="G1641" s="253">
        <v>212</v>
      </c>
      <c r="H1641" s="254">
        <v>36835.43</v>
      </c>
      <c r="I1641" s="254">
        <v>35786.67</v>
      </c>
      <c r="J1641" s="254">
        <v>173.75202830188678</v>
      </c>
      <c r="K1641" s="255">
        <v>44.82029598308668</v>
      </c>
      <c r="L1641" s="254">
        <v>77.876173361522191</v>
      </c>
    </row>
    <row r="1642" spans="1:12" ht="12.75">
      <c r="A1642" s="252" t="s">
        <v>232</v>
      </c>
      <c r="B1642" s="252" t="s">
        <v>2</v>
      </c>
      <c r="C1642" s="252" t="s">
        <v>3</v>
      </c>
      <c r="D1642" s="252" t="s">
        <v>4</v>
      </c>
      <c r="E1642" s="252" t="s">
        <v>5</v>
      </c>
      <c r="F1642" s="252" t="s">
        <v>6</v>
      </c>
      <c r="G1642" s="252" t="s">
        <v>7</v>
      </c>
      <c r="H1642" s="252" t="s">
        <v>8</v>
      </c>
      <c r="I1642" s="252" t="s">
        <v>9</v>
      </c>
      <c r="J1642" s="252" t="s">
        <v>10</v>
      </c>
      <c r="K1642" s="252" t="s">
        <v>11</v>
      </c>
      <c r="L1642" s="252" t="s">
        <v>12</v>
      </c>
    </row>
    <row r="1643" spans="1:12" ht="12.75">
      <c r="A1643" s="252" t="s">
        <v>13</v>
      </c>
      <c r="B1643" s="253">
        <v>71</v>
      </c>
      <c r="C1643" s="253">
        <v>20</v>
      </c>
      <c r="D1643" s="253">
        <v>0</v>
      </c>
      <c r="E1643" s="253">
        <v>71</v>
      </c>
      <c r="F1643" s="253">
        <v>0</v>
      </c>
      <c r="G1643" s="253">
        <v>91</v>
      </c>
      <c r="H1643" s="254">
        <v>24997.66</v>
      </c>
      <c r="I1643" s="254">
        <v>29455.9</v>
      </c>
      <c r="J1643" s="254">
        <v>274.69956043956046</v>
      </c>
      <c r="K1643" s="255">
        <v>19.238900634249472</v>
      </c>
      <c r="L1643" s="254">
        <v>52.849175475687098</v>
      </c>
    </row>
    <row r="1644" spans="1:12" ht="12.75">
      <c r="A1644" s="252" t="s">
        <v>15</v>
      </c>
      <c r="B1644" s="253">
        <v>21</v>
      </c>
      <c r="C1644" s="253">
        <v>4</v>
      </c>
      <c r="D1644" s="253">
        <v>0</v>
      </c>
      <c r="E1644" s="253">
        <v>21</v>
      </c>
      <c r="F1644" s="253">
        <v>0</v>
      </c>
      <c r="G1644" s="253">
        <v>25</v>
      </c>
      <c r="H1644" s="254">
        <v>0</v>
      </c>
      <c r="I1644" s="254">
        <v>451.5</v>
      </c>
      <c r="J1644" s="254">
        <v>0</v>
      </c>
      <c r="K1644" s="255">
        <v>5.2854122621564485</v>
      </c>
      <c r="L1644" s="254">
        <v>0</v>
      </c>
    </row>
    <row r="1645" spans="1:12" ht="12.75">
      <c r="A1645" s="252" t="s">
        <v>16</v>
      </c>
      <c r="B1645" s="253">
        <v>34</v>
      </c>
      <c r="C1645" s="253">
        <v>8</v>
      </c>
      <c r="D1645" s="253">
        <v>0</v>
      </c>
      <c r="E1645" s="253">
        <v>34</v>
      </c>
      <c r="F1645" s="253">
        <v>0</v>
      </c>
      <c r="G1645" s="253">
        <v>42</v>
      </c>
      <c r="H1645" s="254">
        <v>12942.36</v>
      </c>
      <c r="I1645" s="254">
        <v>15719.45</v>
      </c>
      <c r="J1645" s="254">
        <v>308.1514285714286</v>
      </c>
      <c r="K1645" s="255">
        <v>8.8794926004228323</v>
      </c>
      <c r="L1645" s="254">
        <v>27.362283298097253</v>
      </c>
    </row>
    <row r="1646" spans="1:12" ht="12.75">
      <c r="A1646" s="252" t="s">
        <v>17</v>
      </c>
      <c r="B1646" s="253">
        <v>47</v>
      </c>
      <c r="C1646" s="253">
        <v>9</v>
      </c>
      <c r="D1646" s="253">
        <v>10</v>
      </c>
      <c r="E1646" s="253">
        <v>37</v>
      </c>
      <c r="F1646" s="253">
        <v>0</v>
      </c>
      <c r="G1646" s="253">
        <v>46</v>
      </c>
      <c r="H1646" s="254">
        <v>0</v>
      </c>
      <c r="I1646" s="254">
        <v>0</v>
      </c>
      <c r="J1646" s="254">
        <v>0</v>
      </c>
      <c r="K1646" s="255">
        <v>9.7251585623678647</v>
      </c>
      <c r="L1646" s="254">
        <v>0</v>
      </c>
    </row>
    <row r="1647" spans="1:12" ht="12.75">
      <c r="A1647" s="252" t="s">
        <v>18</v>
      </c>
      <c r="B1647" s="253">
        <v>4</v>
      </c>
      <c r="C1647" s="253">
        <v>3</v>
      </c>
      <c r="D1647" s="253">
        <v>0</v>
      </c>
      <c r="E1647" s="253">
        <v>4</v>
      </c>
      <c r="F1647" s="253">
        <v>0</v>
      </c>
      <c r="G1647" s="253">
        <v>7</v>
      </c>
      <c r="H1647" s="254">
        <v>0</v>
      </c>
      <c r="I1647" s="254">
        <v>218.75</v>
      </c>
      <c r="J1647" s="254">
        <v>0</v>
      </c>
      <c r="K1647" s="255">
        <v>1.4799154334038056</v>
      </c>
      <c r="L1647" s="254">
        <v>0</v>
      </c>
    </row>
    <row r="1648" spans="1:12" ht="12.75">
      <c r="A1648" s="252" t="s">
        <v>19</v>
      </c>
      <c r="B1648" s="253">
        <v>177</v>
      </c>
      <c r="C1648" s="253">
        <v>44</v>
      </c>
      <c r="D1648" s="253">
        <v>10</v>
      </c>
      <c r="E1648" s="253">
        <v>167</v>
      </c>
      <c r="F1648" s="253">
        <v>0</v>
      </c>
      <c r="G1648" s="253">
        <v>211</v>
      </c>
      <c r="H1648" s="254">
        <v>37940.019999999997</v>
      </c>
      <c r="I1648" s="254">
        <v>45845.599999999999</v>
      </c>
      <c r="J1648" s="254">
        <v>179.81052132701421</v>
      </c>
      <c r="K1648" s="255">
        <v>44.60887949260043</v>
      </c>
      <c r="L1648" s="254">
        <v>80.211458773784358</v>
      </c>
    </row>
    <row r="1649" spans="1:12" ht="12.75">
      <c r="A1649" s="252" t="s">
        <v>233</v>
      </c>
      <c r="B1649" s="252" t="s">
        <v>2</v>
      </c>
      <c r="C1649" s="252" t="s">
        <v>3</v>
      </c>
      <c r="D1649" s="252" t="s">
        <v>4</v>
      </c>
      <c r="E1649" s="252" t="s">
        <v>5</v>
      </c>
      <c r="F1649" s="252" t="s">
        <v>6</v>
      </c>
      <c r="G1649" s="252" t="s">
        <v>7</v>
      </c>
      <c r="H1649" s="252" t="s">
        <v>8</v>
      </c>
      <c r="I1649" s="252" t="s">
        <v>9</v>
      </c>
      <c r="J1649" s="252" t="s">
        <v>10</v>
      </c>
      <c r="K1649" s="252" t="s">
        <v>11</v>
      </c>
      <c r="L1649" s="252" t="s">
        <v>12</v>
      </c>
    </row>
    <row r="1650" spans="1:12" ht="12.75">
      <c r="A1650" s="252" t="s">
        <v>13</v>
      </c>
      <c r="B1650" s="253">
        <v>58</v>
      </c>
      <c r="C1650" s="253">
        <v>44</v>
      </c>
      <c r="D1650" s="253">
        <v>0</v>
      </c>
      <c r="E1650" s="253">
        <v>58</v>
      </c>
      <c r="F1650" s="253">
        <v>0</v>
      </c>
      <c r="G1650" s="253">
        <v>102</v>
      </c>
      <c r="H1650" s="254">
        <v>29993.599999999999</v>
      </c>
      <c r="I1650" s="254">
        <v>36019.81</v>
      </c>
      <c r="J1650" s="254">
        <v>294.05490196078432</v>
      </c>
      <c r="K1650" s="255">
        <v>21.564482029598306</v>
      </c>
      <c r="L1650" s="254">
        <v>63.411416490486253</v>
      </c>
    </row>
    <row r="1651" spans="1:12" ht="12.75">
      <c r="A1651" s="252" t="s">
        <v>15</v>
      </c>
      <c r="B1651" s="253">
        <v>16</v>
      </c>
      <c r="C1651" s="253">
        <v>17</v>
      </c>
      <c r="D1651" s="253">
        <v>0</v>
      </c>
      <c r="E1651" s="253">
        <v>16</v>
      </c>
      <c r="F1651" s="253">
        <v>0</v>
      </c>
      <c r="G1651" s="253">
        <v>33</v>
      </c>
      <c r="H1651" s="254">
        <v>0</v>
      </c>
      <c r="I1651" s="254">
        <v>1412.79</v>
      </c>
      <c r="J1651" s="254">
        <v>0</v>
      </c>
      <c r="K1651" s="255">
        <v>6.9767441860465116</v>
      </c>
      <c r="L1651" s="254">
        <v>0</v>
      </c>
    </row>
    <row r="1652" spans="1:12" ht="12.75">
      <c r="A1652" s="252" t="s">
        <v>16</v>
      </c>
      <c r="B1652" s="253">
        <v>32</v>
      </c>
      <c r="C1652" s="253">
        <v>32</v>
      </c>
      <c r="D1652" s="253">
        <v>0</v>
      </c>
      <c r="E1652" s="253">
        <v>32</v>
      </c>
      <c r="F1652" s="253">
        <v>0</v>
      </c>
      <c r="G1652" s="253">
        <v>64</v>
      </c>
      <c r="H1652" s="254">
        <v>17431.150000000001</v>
      </c>
      <c r="I1652" s="254">
        <v>21259.82</v>
      </c>
      <c r="J1652" s="254">
        <v>272.36171875000002</v>
      </c>
      <c r="K1652" s="255">
        <v>13.530655391120508</v>
      </c>
      <c r="L1652" s="254">
        <v>36.852325581395348</v>
      </c>
    </row>
    <row r="1653" spans="1:12" ht="12.75">
      <c r="A1653" s="252" t="s">
        <v>17</v>
      </c>
      <c r="B1653" s="253">
        <v>46</v>
      </c>
      <c r="C1653" s="253">
        <v>13</v>
      </c>
      <c r="D1653" s="253">
        <v>18</v>
      </c>
      <c r="E1653" s="253">
        <v>28</v>
      </c>
      <c r="F1653" s="253">
        <v>0</v>
      </c>
      <c r="G1653" s="253">
        <v>41</v>
      </c>
      <c r="H1653" s="254">
        <v>0</v>
      </c>
      <c r="I1653" s="254">
        <v>0</v>
      </c>
      <c r="J1653" s="254">
        <v>0</v>
      </c>
      <c r="K1653" s="255">
        <v>8.6680761099365746</v>
      </c>
      <c r="L1653" s="254">
        <v>0</v>
      </c>
    </row>
    <row r="1654" spans="1:12" ht="12.75">
      <c r="A1654" s="252" t="s">
        <v>18</v>
      </c>
      <c r="B1654" s="253">
        <v>5</v>
      </c>
      <c r="C1654" s="253">
        <v>0</v>
      </c>
      <c r="D1654" s="253">
        <v>0</v>
      </c>
      <c r="E1654" s="253">
        <v>5</v>
      </c>
      <c r="F1654" s="253">
        <v>0</v>
      </c>
      <c r="G1654" s="253">
        <v>5</v>
      </c>
      <c r="H1654" s="254">
        <v>0</v>
      </c>
      <c r="I1654" s="254">
        <v>-148</v>
      </c>
      <c r="J1654" s="254">
        <v>0</v>
      </c>
      <c r="K1654" s="255">
        <v>1.0570824524312896</v>
      </c>
      <c r="L1654" s="254">
        <v>0</v>
      </c>
    </row>
    <row r="1655" spans="1:12" ht="12.75">
      <c r="A1655" s="252" t="s">
        <v>19</v>
      </c>
      <c r="B1655" s="253">
        <v>157</v>
      </c>
      <c r="C1655" s="253">
        <v>106</v>
      </c>
      <c r="D1655" s="253">
        <v>18</v>
      </c>
      <c r="E1655" s="253">
        <v>139</v>
      </c>
      <c r="F1655" s="253">
        <v>0</v>
      </c>
      <c r="G1655" s="253">
        <v>245</v>
      </c>
      <c r="H1655" s="254">
        <v>47424.75</v>
      </c>
      <c r="I1655" s="254">
        <v>58544.42</v>
      </c>
      <c r="J1655" s="254">
        <v>193.57040816326531</v>
      </c>
      <c r="K1655" s="255">
        <v>51.79704016913319</v>
      </c>
      <c r="L1655" s="254">
        <v>100.26374207188161</v>
      </c>
    </row>
    <row r="1656" spans="1:12" ht="12.75">
      <c r="A1656" s="252" t="s">
        <v>234</v>
      </c>
      <c r="B1656" s="252" t="s">
        <v>2</v>
      </c>
      <c r="C1656" s="252" t="s">
        <v>3</v>
      </c>
      <c r="D1656" s="252" t="s">
        <v>4</v>
      </c>
      <c r="E1656" s="252" t="s">
        <v>5</v>
      </c>
      <c r="F1656" s="252" t="s">
        <v>6</v>
      </c>
      <c r="G1656" s="252" t="s">
        <v>7</v>
      </c>
      <c r="H1656" s="252" t="s">
        <v>8</v>
      </c>
      <c r="I1656" s="252" t="s">
        <v>9</v>
      </c>
      <c r="J1656" s="252" t="s">
        <v>10</v>
      </c>
      <c r="K1656" s="252" t="s">
        <v>11</v>
      </c>
      <c r="L1656" s="252" t="s">
        <v>12</v>
      </c>
    </row>
    <row r="1657" spans="1:12" ht="12.75">
      <c r="A1657" s="252" t="s">
        <v>13</v>
      </c>
      <c r="B1657" s="253">
        <v>59</v>
      </c>
      <c r="C1657" s="253">
        <v>56</v>
      </c>
      <c r="D1657" s="253">
        <v>0</v>
      </c>
      <c r="E1657" s="253">
        <v>59</v>
      </c>
      <c r="F1657" s="253">
        <v>0</v>
      </c>
      <c r="G1657" s="253">
        <v>115</v>
      </c>
      <c r="H1657" s="254">
        <v>43111.09</v>
      </c>
      <c r="I1657" s="254">
        <v>48562.02</v>
      </c>
      <c r="J1657" s="254">
        <v>374.87904347826088</v>
      </c>
      <c r="K1657" s="255">
        <v>24.312896405919659</v>
      </c>
      <c r="L1657" s="254">
        <v>91.143953488372077</v>
      </c>
    </row>
    <row r="1658" spans="1:12" ht="12.75">
      <c r="A1658" s="252" t="s">
        <v>15</v>
      </c>
      <c r="B1658" s="253">
        <v>25</v>
      </c>
      <c r="C1658" s="253">
        <v>15</v>
      </c>
      <c r="D1658" s="253">
        <v>0</v>
      </c>
      <c r="E1658" s="253">
        <v>25</v>
      </c>
      <c r="F1658" s="253">
        <v>0</v>
      </c>
      <c r="G1658" s="253">
        <v>40</v>
      </c>
      <c r="H1658" s="254">
        <v>0</v>
      </c>
      <c r="I1658" s="254">
        <v>1170.17</v>
      </c>
      <c r="J1658" s="254">
        <v>0</v>
      </c>
      <c r="K1658" s="255">
        <v>8.456659619450317</v>
      </c>
      <c r="L1658" s="254">
        <v>0</v>
      </c>
    </row>
    <row r="1659" spans="1:12" ht="12.75">
      <c r="A1659" s="252" t="s">
        <v>16</v>
      </c>
      <c r="B1659" s="253">
        <v>49</v>
      </c>
      <c r="C1659" s="253">
        <v>45</v>
      </c>
      <c r="D1659" s="253">
        <v>0</v>
      </c>
      <c r="E1659" s="253">
        <v>49</v>
      </c>
      <c r="F1659" s="253">
        <v>0</v>
      </c>
      <c r="G1659" s="253">
        <v>94</v>
      </c>
      <c r="H1659" s="254">
        <v>31950.080000000002</v>
      </c>
      <c r="I1659" s="254">
        <v>38561.199999999997</v>
      </c>
      <c r="J1659" s="254">
        <v>339.89446808510644</v>
      </c>
      <c r="K1659" s="255">
        <v>19.873150105708245</v>
      </c>
      <c r="L1659" s="254">
        <v>67.547737843551801</v>
      </c>
    </row>
    <row r="1660" spans="1:12" ht="12.75">
      <c r="A1660" s="252" t="s">
        <v>17</v>
      </c>
      <c r="B1660" s="253">
        <v>41</v>
      </c>
      <c r="C1660" s="253">
        <v>7</v>
      </c>
      <c r="D1660" s="253">
        <v>20</v>
      </c>
      <c r="E1660" s="253">
        <v>21</v>
      </c>
      <c r="F1660" s="253">
        <v>0</v>
      </c>
      <c r="G1660" s="253">
        <v>28</v>
      </c>
      <c r="H1660" s="254">
        <v>0</v>
      </c>
      <c r="I1660" s="254">
        <v>0</v>
      </c>
      <c r="J1660" s="254">
        <v>0</v>
      </c>
      <c r="K1660" s="255">
        <v>5.9196617336152224</v>
      </c>
      <c r="L1660" s="254">
        <v>0</v>
      </c>
    </row>
    <row r="1661" spans="1:12" ht="12.75">
      <c r="A1661" s="252" t="s">
        <v>18</v>
      </c>
      <c r="B1661" s="253">
        <v>5</v>
      </c>
      <c r="C1661" s="253">
        <v>0</v>
      </c>
      <c r="D1661" s="253">
        <v>0</v>
      </c>
      <c r="E1661" s="253">
        <v>5</v>
      </c>
      <c r="F1661" s="253">
        <v>0</v>
      </c>
      <c r="G1661" s="253">
        <v>5</v>
      </c>
      <c r="H1661" s="254">
        <v>0</v>
      </c>
      <c r="I1661" s="254">
        <v>100</v>
      </c>
      <c r="J1661" s="254">
        <v>0</v>
      </c>
      <c r="K1661" s="255">
        <v>1.0570824524312896</v>
      </c>
      <c r="L1661" s="254">
        <v>0</v>
      </c>
    </row>
    <row r="1662" spans="1:12" ht="12.75">
      <c r="A1662" s="252" t="s">
        <v>19</v>
      </c>
      <c r="B1662" s="253">
        <v>179</v>
      </c>
      <c r="C1662" s="253">
        <v>123</v>
      </c>
      <c r="D1662" s="253">
        <v>20</v>
      </c>
      <c r="E1662" s="253">
        <v>159</v>
      </c>
      <c r="F1662" s="253">
        <v>0</v>
      </c>
      <c r="G1662" s="253">
        <v>282</v>
      </c>
      <c r="H1662" s="254">
        <v>75061.17</v>
      </c>
      <c r="I1662" s="254">
        <v>88393.39</v>
      </c>
      <c r="J1662" s="254">
        <v>266.17436170212767</v>
      </c>
      <c r="K1662" s="255">
        <v>59.619450317124745</v>
      </c>
      <c r="L1662" s="254">
        <v>158.69169133192389</v>
      </c>
    </row>
    <row r="1663" spans="1:12" ht="12.75">
      <c r="A1663" s="252" t="s">
        <v>235</v>
      </c>
      <c r="B1663" s="252" t="s">
        <v>2</v>
      </c>
      <c r="C1663" s="252" t="s">
        <v>3</v>
      </c>
      <c r="D1663" s="252" t="s">
        <v>4</v>
      </c>
      <c r="E1663" s="252" t="s">
        <v>5</v>
      </c>
      <c r="F1663" s="252" t="s">
        <v>6</v>
      </c>
      <c r="G1663" s="252" t="s">
        <v>7</v>
      </c>
      <c r="H1663" s="252" t="s">
        <v>8</v>
      </c>
      <c r="I1663" s="252" t="s">
        <v>9</v>
      </c>
      <c r="J1663" s="252" t="s">
        <v>10</v>
      </c>
      <c r="K1663" s="252" t="s">
        <v>11</v>
      </c>
      <c r="L1663" s="252" t="s">
        <v>12</v>
      </c>
    </row>
    <row r="1664" spans="1:12" ht="12.75">
      <c r="A1664" s="252" t="s">
        <v>13</v>
      </c>
      <c r="B1664" s="253">
        <v>90</v>
      </c>
      <c r="C1664" s="253">
        <v>34</v>
      </c>
      <c r="D1664" s="253">
        <v>0</v>
      </c>
      <c r="E1664" s="253">
        <v>90</v>
      </c>
      <c r="F1664" s="253">
        <v>0</v>
      </c>
      <c r="G1664" s="253">
        <v>124</v>
      </c>
      <c r="H1664" s="254">
        <v>42539.77</v>
      </c>
      <c r="I1664" s="254">
        <v>52988.23</v>
      </c>
      <c r="J1664" s="254">
        <v>343.06266129032258</v>
      </c>
      <c r="K1664" s="255">
        <v>26.215644820295985</v>
      </c>
      <c r="L1664" s="254">
        <v>89.936088794925993</v>
      </c>
    </row>
    <row r="1665" spans="1:12" ht="12.75">
      <c r="A1665" s="252" t="s">
        <v>15</v>
      </c>
      <c r="B1665" s="253">
        <v>34</v>
      </c>
      <c r="C1665" s="253">
        <v>2</v>
      </c>
      <c r="D1665" s="253">
        <v>0</v>
      </c>
      <c r="E1665" s="253">
        <v>34</v>
      </c>
      <c r="F1665" s="253">
        <v>0</v>
      </c>
      <c r="G1665" s="253">
        <v>36</v>
      </c>
      <c r="H1665" s="254">
        <v>0</v>
      </c>
      <c r="I1665" s="254">
        <v>307.68</v>
      </c>
      <c r="J1665" s="254">
        <v>0</v>
      </c>
      <c r="K1665" s="255">
        <v>7.6109936575052846</v>
      </c>
      <c r="L1665" s="254">
        <v>0</v>
      </c>
    </row>
    <row r="1666" spans="1:12" ht="12.75">
      <c r="A1666" s="252" t="s">
        <v>16</v>
      </c>
      <c r="B1666" s="253">
        <v>85</v>
      </c>
      <c r="C1666" s="253">
        <v>23</v>
      </c>
      <c r="D1666" s="253">
        <v>0</v>
      </c>
      <c r="E1666" s="253">
        <v>85</v>
      </c>
      <c r="F1666" s="253">
        <v>0</v>
      </c>
      <c r="G1666" s="253">
        <v>108</v>
      </c>
      <c r="H1666" s="254">
        <v>35282.39</v>
      </c>
      <c r="I1666" s="254">
        <v>44470.73</v>
      </c>
      <c r="J1666" s="254">
        <v>326.68879629629629</v>
      </c>
      <c r="K1666" s="255">
        <v>22.832980972515855</v>
      </c>
      <c r="L1666" s="254">
        <v>74.592790697674431</v>
      </c>
    </row>
    <row r="1667" spans="1:12" ht="12.75">
      <c r="A1667" s="252" t="s">
        <v>17</v>
      </c>
      <c r="B1667" s="253">
        <v>26</v>
      </c>
      <c r="C1667" s="253">
        <v>9</v>
      </c>
      <c r="D1667" s="253">
        <v>8</v>
      </c>
      <c r="E1667" s="253">
        <v>18</v>
      </c>
      <c r="F1667" s="253">
        <v>0</v>
      </c>
      <c r="G1667" s="253">
        <v>27</v>
      </c>
      <c r="H1667" s="254">
        <v>0</v>
      </c>
      <c r="I1667" s="254">
        <v>0</v>
      </c>
      <c r="J1667" s="254">
        <v>0</v>
      </c>
      <c r="K1667" s="255">
        <v>5.7082452431289639</v>
      </c>
      <c r="L1667" s="254">
        <v>0</v>
      </c>
    </row>
    <row r="1668" spans="1:12" ht="12.75">
      <c r="A1668" s="252" t="s">
        <v>18</v>
      </c>
      <c r="B1668" s="253">
        <v>3</v>
      </c>
      <c r="C1668" s="253">
        <v>1</v>
      </c>
      <c r="D1668" s="253">
        <v>0</v>
      </c>
      <c r="E1668" s="253">
        <v>3</v>
      </c>
      <c r="F1668" s="253">
        <v>0</v>
      </c>
      <c r="G1668" s="253">
        <v>4</v>
      </c>
      <c r="H1668" s="254">
        <v>0</v>
      </c>
      <c r="I1668" s="254">
        <v>148</v>
      </c>
      <c r="J1668" s="254">
        <v>0</v>
      </c>
      <c r="K1668" s="255">
        <v>0.84566596194503174</v>
      </c>
      <c r="L1668" s="254">
        <v>0</v>
      </c>
    </row>
    <row r="1669" spans="1:12" ht="12.75">
      <c r="A1669" s="252" t="s">
        <v>19</v>
      </c>
      <c r="B1669" s="253">
        <v>238</v>
      </c>
      <c r="C1669" s="253">
        <v>69</v>
      </c>
      <c r="D1669" s="253">
        <v>8</v>
      </c>
      <c r="E1669" s="253">
        <v>230</v>
      </c>
      <c r="F1669" s="253">
        <v>0</v>
      </c>
      <c r="G1669" s="253">
        <v>299</v>
      </c>
      <c r="H1669" s="254">
        <v>77822.16</v>
      </c>
      <c r="I1669" s="254">
        <v>97914.64</v>
      </c>
      <c r="J1669" s="254">
        <v>260.27478260869566</v>
      </c>
      <c r="K1669" s="255">
        <v>63.213530655391111</v>
      </c>
      <c r="L1669" s="254">
        <v>164.52887949260042</v>
      </c>
    </row>
    <row r="1670" spans="1:12" ht="12.75">
      <c r="A1670" s="252" t="s">
        <v>236</v>
      </c>
      <c r="B1670" s="252" t="s">
        <v>2</v>
      </c>
      <c r="C1670" s="252" t="s">
        <v>3</v>
      </c>
      <c r="D1670" s="252" t="s">
        <v>4</v>
      </c>
      <c r="E1670" s="252" t="s">
        <v>5</v>
      </c>
      <c r="F1670" s="252" t="s">
        <v>6</v>
      </c>
      <c r="G1670" s="252" t="s">
        <v>7</v>
      </c>
      <c r="H1670" s="252" t="s">
        <v>8</v>
      </c>
      <c r="I1670" s="252" t="s">
        <v>9</v>
      </c>
      <c r="J1670" s="252" t="s">
        <v>10</v>
      </c>
      <c r="K1670" s="252" t="s">
        <v>11</v>
      </c>
      <c r="L1670" s="252" t="s">
        <v>12</v>
      </c>
    </row>
    <row r="1671" spans="1:12" ht="12.75">
      <c r="A1671" s="252" t="s">
        <v>13</v>
      </c>
      <c r="B1671" s="253">
        <v>51</v>
      </c>
      <c r="C1671" s="253">
        <v>32</v>
      </c>
      <c r="D1671" s="253">
        <v>0</v>
      </c>
      <c r="E1671" s="253">
        <v>51</v>
      </c>
      <c r="F1671" s="253">
        <v>0</v>
      </c>
      <c r="G1671" s="253">
        <v>83</v>
      </c>
      <c r="H1671" s="254">
        <v>20250.91</v>
      </c>
      <c r="I1671" s="254">
        <v>23255.31</v>
      </c>
      <c r="J1671" s="254">
        <v>243.98686746987951</v>
      </c>
      <c r="K1671" s="255">
        <v>17.547568710359407</v>
      </c>
      <c r="L1671" s="254">
        <v>42.813763213530656</v>
      </c>
    </row>
    <row r="1672" spans="1:12" ht="12.75">
      <c r="A1672" s="252" t="s">
        <v>15</v>
      </c>
      <c r="B1672" s="253">
        <v>26</v>
      </c>
      <c r="C1672" s="253">
        <v>3</v>
      </c>
      <c r="D1672" s="253">
        <v>0</v>
      </c>
      <c r="E1672" s="253">
        <v>26</v>
      </c>
      <c r="F1672" s="253">
        <v>0</v>
      </c>
      <c r="G1672" s="253">
        <v>29</v>
      </c>
      <c r="H1672" s="254">
        <v>0</v>
      </c>
      <c r="I1672" s="254">
        <v>747.6</v>
      </c>
      <c r="J1672" s="254">
        <v>0</v>
      </c>
      <c r="K1672" s="255">
        <v>6.1310782241014792</v>
      </c>
      <c r="L1672" s="254">
        <v>0</v>
      </c>
    </row>
    <row r="1673" spans="1:12" ht="12.75">
      <c r="A1673" s="252" t="s">
        <v>16</v>
      </c>
      <c r="B1673" s="253">
        <v>53</v>
      </c>
      <c r="C1673" s="253">
        <v>13</v>
      </c>
      <c r="D1673" s="253">
        <v>0</v>
      </c>
      <c r="E1673" s="253">
        <v>53</v>
      </c>
      <c r="F1673" s="253">
        <v>0</v>
      </c>
      <c r="G1673" s="253">
        <v>66</v>
      </c>
      <c r="H1673" s="254">
        <v>17582.91</v>
      </c>
      <c r="I1673" s="254">
        <v>20674.25</v>
      </c>
      <c r="J1673" s="254">
        <v>266.4077272727273</v>
      </c>
      <c r="K1673" s="255">
        <v>13.953488372093023</v>
      </c>
      <c r="L1673" s="254">
        <v>37.173171247357295</v>
      </c>
    </row>
    <row r="1674" spans="1:12" ht="12.75">
      <c r="A1674" s="252" t="s">
        <v>17</v>
      </c>
      <c r="B1674" s="253">
        <v>26</v>
      </c>
      <c r="C1674" s="253">
        <v>5</v>
      </c>
      <c r="D1674" s="253">
        <v>6</v>
      </c>
      <c r="E1674" s="253">
        <v>20</v>
      </c>
      <c r="F1674" s="253">
        <v>0</v>
      </c>
      <c r="G1674" s="253">
        <v>25</v>
      </c>
      <c r="H1674" s="254">
        <v>0</v>
      </c>
      <c r="I1674" s="254">
        <v>0</v>
      </c>
      <c r="J1674" s="254">
        <v>0</v>
      </c>
      <c r="K1674" s="255">
        <v>5.2854122621564485</v>
      </c>
      <c r="L1674" s="254">
        <v>0</v>
      </c>
    </row>
    <row r="1675" spans="1:12" ht="12.75">
      <c r="A1675" s="252" t="s">
        <v>18</v>
      </c>
      <c r="B1675" s="253">
        <v>1</v>
      </c>
      <c r="C1675" s="253">
        <v>1</v>
      </c>
      <c r="D1675" s="253">
        <v>0</v>
      </c>
      <c r="E1675" s="253">
        <v>1</v>
      </c>
      <c r="F1675" s="253">
        <v>0</v>
      </c>
      <c r="G1675" s="253">
        <v>2</v>
      </c>
      <c r="H1675" s="254">
        <v>0</v>
      </c>
      <c r="I1675" s="254">
        <v>-61.979999999999983</v>
      </c>
      <c r="J1675" s="254">
        <v>0</v>
      </c>
      <c r="K1675" s="255">
        <v>0.42283298097251587</v>
      </c>
      <c r="L1675" s="254">
        <v>0</v>
      </c>
    </row>
    <row r="1676" spans="1:12" ht="12.75">
      <c r="A1676" s="252" t="s">
        <v>19</v>
      </c>
      <c r="B1676" s="253">
        <v>157</v>
      </c>
      <c r="C1676" s="253">
        <v>54</v>
      </c>
      <c r="D1676" s="253">
        <v>6</v>
      </c>
      <c r="E1676" s="253">
        <v>151</v>
      </c>
      <c r="F1676" s="253">
        <v>0</v>
      </c>
      <c r="G1676" s="253">
        <v>205</v>
      </c>
      <c r="H1676" s="254">
        <v>37833.82</v>
      </c>
      <c r="I1676" s="254">
        <v>44615.18</v>
      </c>
      <c r="J1676" s="254">
        <v>184.55521951219509</v>
      </c>
      <c r="K1676" s="255">
        <v>43.340380549682877</v>
      </c>
      <c r="L1676" s="254">
        <v>79.986934460887952</v>
      </c>
    </row>
    <row r="1677" spans="1:12" ht="12.75">
      <c r="A1677" s="252" t="s">
        <v>237</v>
      </c>
      <c r="B1677" s="252" t="s">
        <v>2</v>
      </c>
      <c r="C1677" s="252" t="s">
        <v>3</v>
      </c>
      <c r="D1677" s="252" t="s">
        <v>4</v>
      </c>
      <c r="E1677" s="252" t="s">
        <v>5</v>
      </c>
      <c r="F1677" s="252" t="s">
        <v>6</v>
      </c>
      <c r="G1677" s="252" t="s">
        <v>7</v>
      </c>
      <c r="H1677" s="252" t="s">
        <v>8</v>
      </c>
      <c r="I1677" s="252" t="s">
        <v>9</v>
      </c>
      <c r="J1677" s="252" t="s">
        <v>10</v>
      </c>
      <c r="K1677" s="252" t="s">
        <v>11</v>
      </c>
      <c r="L1677" s="252" t="s">
        <v>12</v>
      </c>
    </row>
    <row r="1678" spans="1:12" ht="12.75">
      <c r="A1678" s="252" t="s">
        <v>13</v>
      </c>
      <c r="B1678" s="253">
        <v>41</v>
      </c>
      <c r="C1678" s="253">
        <v>22</v>
      </c>
      <c r="D1678" s="253">
        <v>0</v>
      </c>
      <c r="E1678" s="253">
        <v>41</v>
      </c>
      <c r="F1678" s="253">
        <v>0</v>
      </c>
      <c r="G1678" s="253">
        <v>63</v>
      </c>
      <c r="H1678" s="254">
        <v>15669.75</v>
      </c>
      <c r="I1678" s="254">
        <v>23359.119999999999</v>
      </c>
      <c r="J1678" s="254">
        <v>248.72619047619045</v>
      </c>
      <c r="K1678" s="255">
        <v>13.31923890063425</v>
      </c>
      <c r="L1678" s="254">
        <v>33.128435517970402</v>
      </c>
    </row>
    <row r="1679" spans="1:12" ht="12.75">
      <c r="A1679" s="252" t="s">
        <v>15</v>
      </c>
      <c r="B1679" s="253">
        <v>14</v>
      </c>
      <c r="C1679" s="253">
        <v>7</v>
      </c>
      <c r="D1679" s="253">
        <v>0</v>
      </c>
      <c r="E1679" s="253">
        <v>14</v>
      </c>
      <c r="F1679" s="253">
        <v>0</v>
      </c>
      <c r="G1679" s="253">
        <v>21</v>
      </c>
      <c r="H1679" s="254">
        <v>0</v>
      </c>
      <c r="I1679" s="254">
        <v>301.27</v>
      </c>
      <c r="J1679" s="254">
        <v>0</v>
      </c>
      <c r="K1679" s="255">
        <v>4.4397463002114161</v>
      </c>
      <c r="L1679" s="254">
        <v>0</v>
      </c>
    </row>
    <row r="1680" spans="1:12" ht="12.75">
      <c r="A1680" s="252" t="s">
        <v>16</v>
      </c>
      <c r="B1680" s="253">
        <v>28</v>
      </c>
      <c r="C1680" s="253">
        <v>9</v>
      </c>
      <c r="D1680" s="253">
        <v>0</v>
      </c>
      <c r="E1680" s="253">
        <v>28</v>
      </c>
      <c r="F1680" s="253">
        <v>0</v>
      </c>
      <c r="G1680" s="253">
        <v>37</v>
      </c>
      <c r="H1680" s="254">
        <v>9768.61</v>
      </c>
      <c r="I1680" s="254">
        <v>10167.1</v>
      </c>
      <c r="J1680" s="254">
        <v>264.01648648648649</v>
      </c>
      <c r="K1680" s="255">
        <v>7.822410147991544</v>
      </c>
      <c r="L1680" s="254">
        <v>20.652452431289642</v>
      </c>
    </row>
    <row r="1681" spans="1:12" ht="12.75">
      <c r="A1681" s="252" t="s">
        <v>17</v>
      </c>
      <c r="B1681" s="253">
        <v>25</v>
      </c>
      <c r="C1681" s="253">
        <v>29</v>
      </c>
      <c r="D1681" s="253">
        <v>3</v>
      </c>
      <c r="E1681" s="253">
        <v>22</v>
      </c>
      <c r="F1681" s="253">
        <v>0</v>
      </c>
      <c r="G1681" s="253">
        <v>51</v>
      </c>
      <c r="H1681" s="254">
        <v>0</v>
      </c>
      <c r="I1681" s="254">
        <v>150</v>
      </c>
      <c r="J1681" s="254">
        <v>0</v>
      </c>
      <c r="K1681" s="255">
        <v>10.782241014799153</v>
      </c>
      <c r="L1681" s="254">
        <v>0</v>
      </c>
    </row>
    <row r="1682" spans="1:12" ht="12.75">
      <c r="A1682" s="252" t="s">
        <v>18</v>
      </c>
      <c r="B1682" s="253">
        <v>1</v>
      </c>
      <c r="C1682" s="253">
        <v>1</v>
      </c>
      <c r="D1682" s="253">
        <v>0</v>
      </c>
      <c r="E1682" s="253">
        <v>1</v>
      </c>
      <c r="F1682" s="253">
        <v>0</v>
      </c>
      <c r="G1682" s="253">
        <v>2</v>
      </c>
      <c r="H1682" s="254">
        <v>0</v>
      </c>
      <c r="I1682" s="254">
        <v>435.99</v>
      </c>
      <c r="J1682" s="254">
        <v>0</v>
      </c>
      <c r="K1682" s="255">
        <v>0.42283298097251587</v>
      </c>
      <c r="L1682" s="254">
        <v>0</v>
      </c>
    </row>
    <row r="1683" spans="1:12" ht="12.75">
      <c r="A1683" s="252" t="s">
        <v>19</v>
      </c>
      <c r="B1683" s="253">
        <v>109</v>
      </c>
      <c r="C1683" s="253">
        <v>68</v>
      </c>
      <c r="D1683" s="253">
        <v>3</v>
      </c>
      <c r="E1683" s="253">
        <v>106</v>
      </c>
      <c r="F1683" s="253">
        <v>0</v>
      </c>
      <c r="G1683" s="253">
        <v>174</v>
      </c>
      <c r="H1683" s="254">
        <v>25438.36</v>
      </c>
      <c r="I1683" s="254">
        <v>34413.480000000003</v>
      </c>
      <c r="J1683" s="254">
        <v>146.19747126436781</v>
      </c>
      <c r="K1683" s="255">
        <v>36.786469344608882</v>
      </c>
      <c r="L1683" s="254">
        <v>53.780887949260041</v>
      </c>
    </row>
    <row r="1684" spans="1:12" ht="12.75">
      <c r="A1684" s="252" t="s">
        <v>238</v>
      </c>
      <c r="B1684" s="252" t="s">
        <v>2</v>
      </c>
      <c r="C1684" s="252" t="s">
        <v>3</v>
      </c>
      <c r="D1684" s="252" t="s">
        <v>4</v>
      </c>
      <c r="E1684" s="252" t="s">
        <v>5</v>
      </c>
      <c r="F1684" s="252" t="s">
        <v>6</v>
      </c>
      <c r="G1684" s="252" t="s">
        <v>7</v>
      </c>
      <c r="H1684" s="252" t="s">
        <v>8</v>
      </c>
      <c r="I1684" s="252" t="s">
        <v>9</v>
      </c>
      <c r="J1684" s="252" t="s">
        <v>10</v>
      </c>
      <c r="K1684" s="252" t="s">
        <v>11</v>
      </c>
      <c r="L1684" s="252" t="s">
        <v>12</v>
      </c>
    </row>
    <row r="1685" spans="1:12" ht="12.75">
      <c r="A1685" s="252" t="s">
        <v>13</v>
      </c>
      <c r="B1685" s="253">
        <v>39</v>
      </c>
      <c r="C1685" s="253">
        <v>19</v>
      </c>
      <c r="D1685" s="253">
        <v>0</v>
      </c>
      <c r="E1685" s="253">
        <v>39</v>
      </c>
      <c r="F1685" s="253">
        <v>0</v>
      </c>
      <c r="G1685" s="253">
        <v>58</v>
      </c>
      <c r="H1685" s="254">
        <v>13995.43</v>
      </c>
      <c r="I1685" s="254">
        <v>15290.06</v>
      </c>
      <c r="J1685" s="254">
        <v>241.30051724137931</v>
      </c>
      <c r="K1685" s="255">
        <v>12.262156448202958</v>
      </c>
      <c r="L1685" s="254">
        <v>29.588646934460879</v>
      </c>
    </row>
    <row r="1686" spans="1:12" ht="12.75">
      <c r="A1686" s="252" t="s">
        <v>15</v>
      </c>
      <c r="B1686" s="253">
        <v>16</v>
      </c>
      <c r="C1686" s="253">
        <v>2</v>
      </c>
      <c r="D1686" s="253">
        <v>0</v>
      </c>
      <c r="E1686" s="253">
        <v>16</v>
      </c>
      <c r="F1686" s="253">
        <v>0</v>
      </c>
      <c r="G1686" s="253">
        <v>18</v>
      </c>
      <c r="H1686" s="254">
        <v>0</v>
      </c>
      <c r="I1686" s="254">
        <v>-92.57</v>
      </c>
      <c r="J1686" s="254">
        <v>0</v>
      </c>
      <c r="K1686" s="255">
        <v>3.8054968287526423</v>
      </c>
      <c r="L1686" s="254">
        <v>0</v>
      </c>
    </row>
    <row r="1687" spans="1:12" ht="12.75">
      <c r="A1687" s="252" t="s">
        <v>16</v>
      </c>
      <c r="B1687" s="253">
        <v>25</v>
      </c>
      <c r="C1687" s="253">
        <v>6</v>
      </c>
      <c r="D1687" s="253">
        <v>0</v>
      </c>
      <c r="E1687" s="253">
        <v>25</v>
      </c>
      <c r="F1687" s="253">
        <v>0</v>
      </c>
      <c r="G1687" s="253">
        <v>31</v>
      </c>
      <c r="H1687" s="254">
        <v>8484.9599999999991</v>
      </c>
      <c r="I1687" s="254">
        <v>6995.61</v>
      </c>
      <c r="J1687" s="254">
        <v>273.70838709677423</v>
      </c>
      <c r="K1687" s="255">
        <v>6.5539112050739963</v>
      </c>
      <c r="L1687" s="254">
        <v>17.938604651162791</v>
      </c>
    </row>
    <row r="1688" spans="1:12" ht="12.75">
      <c r="A1688" s="252" t="s">
        <v>17</v>
      </c>
      <c r="B1688" s="253">
        <v>50</v>
      </c>
      <c r="C1688" s="253">
        <v>15</v>
      </c>
      <c r="D1688" s="253">
        <v>15</v>
      </c>
      <c r="E1688" s="253">
        <v>35</v>
      </c>
      <c r="F1688" s="253">
        <v>0</v>
      </c>
      <c r="G1688" s="253">
        <v>50</v>
      </c>
      <c r="H1688" s="254">
        <v>0</v>
      </c>
      <c r="I1688" s="254">
        <v>-150</v>
      </c>
      <c r="J1688" s="254">
        <v>0</v>
      </c>
      <c r="K1688" s="255">
        <v>10.570824524312897</v>
      </c>
      <c r="L1688" s="254">
        <v>0</v>
      </c>
    </row>
    <row r="1689" spans="1:12" ht="12.75">
      <c r="A1689" s="252" t="s">
        <v>18</v>
      </c>
      <c r="B1689" s="253">
        <v>2</v>
      </c>
      <c r="C1689" s="253">
        <v>0</v>
      </c>
      <c r="D1689" s="253">
        <v>0</v>
      </c>
      <c r="E1689" s="253">
        <v>2</v>
      </c>
      <c r="F1689" s="253">
        <v>0</v>
      </c>
      <c r="G1689" s="253">
        <v>2</v>
      </c>
      <c r="H1689" s="254">
        <v>0</v>
      </c>
      <c r="I1689" s="254">
        <v>334.68</v>
      </c>
      <c r="J1689" s="254">
        <v>0</v>
      </c>
      <c r="K1689" s="255">
        <v>0.42283298097251587</v>
      </c>
      <c r="L1689" s="254">
        <v>0</v>
      </c>
    </row>
    <row r="1690" spans="1:12" ht="12.75">
      <c r="A1690" s="252" t="s">
        <v>19</v>
      </c>
      <c r="B1690" s="253">
        <v>132</v>
      </c>
      <c r="C1690" s="253">
        <v>42</v>
      </c>
      <c r="D1690" s="253">
        <v>15</v>
      </c>
      <c r="E1690" s="253">
        <v>117</v>
      </c>
      <c r="F1690" s="253">
        <v>0</v>
      </c>
      <c r="G1690" s="253">
        <v>159</v>
      </c>
      <c r="H1690" s="254">
        <v>22480.39</v>
      </c>
      <c r="I1690" s="254">
        <v>22377.78</v>
      </c>
      <c r="J1690" s="254">
        <v>141.38610062893082</v>
      </c>
      <c r="K1690" s="255">
        <v>33.61522198731501</v>
      </c>
      <c r="L1690" s="254">
        <v>47.527251585623681</v>
      </c>
    </row>
    <row r="1691" spans="1:12" ht="12.75">
      <c r="A1691" s="252" t="s">
        <v>239</v>
      </c>
      <c r="B1691" s="252" t="s">
        <v>2</v>
      </c>
      <c r="C1691" s="252" t="s">
        <v>3</v>
      </c>
      <c r="D1691" s="252" t="s">
        <v>4</v>
      </c>
      <c r="E1691" s="252" t="s">
        <v>5</v>
      </c>
      <c r="F1691" s="252" t="s">
        <v>6</v>
      </c>
      <c r="G1691" s="252" t="s">
        <v>7</v>
      </c>
      <c r="H1691" s="252" t="s">
        <v>8</v>
      </c>
      <c r="I1691" s="252" t="s">
        <v>9</v>
      </c>
      <c r="J1691" s="252" t="s">
        <v>10</v>
      </c>
      <c r="K1691" s="252" t="s">
        <v>11</v>
      </c>
      <c r="L1691" s="252" t="s">
        <v>12</v>
      </c>
    </row>
    <row r="1692" spans="1:12" ht="12.75">
      <c r="A1692" s="252" t="s">
        <v>13</v>
      </c>
      <c r="B1692" s="253">
        <v>40</v>
      </c>
      <c r="C1692" s="253">
        <v>8</v>
      </c>
      <c r="D1692" s="253">
        <v>0</v>
      </c>
      <c r="E1692" s="253">
        <v>40</v>
      </c>
      <c r="F1692" s="253">
        <v>0</v>
      </c>
      <c r="G1692" s="253">
        <v>48</v>
      </c>
      <c r="H1692" s="254">
        <v>11282.5</v>
      </c>
      <c r="I1692" s="254">
        <v>13607.66</v>
      </c>
      <c r="J1692" s="254">
        <v>235.05208333333331</v>
      </c>
      <c r="K1692" s="255">
        <v>10.14799154334038</v>
      </c>
      <c r="L1692" s="254">
        <v>23.853065539112048</v>
      </c>
    </row>
    <row r="1693" spans="1:12" ht="12.75">
      <c r="A1693" s="252" t="s">
        <v>15</v>
      </c>
      <c r="B1693" s="253">
        <v>16</v>
      </c>
      <c r="C1693" s="253">
        <v>6</v>
      </c>
      <c r="D1693" s="253">
        <v>0</v>
      </c>
      <c r="E1693" s="253">
        <v>16</v>
      </c>
      <c r="F1693" s="253">
        <v>0</v>
      </c>
      <c r="G1693" s="253">
        <v>22</v>
      </c>
      <c r="H1693" s="254">
        <v>0</v>
      </c>
      <c r="I1693" s="254">
        <v>226</v>
      </c>
      <c r="J1693" s="254">
        <v>0</v>
      </c>
      <c r="K1693" s="255">
        <v>4.6511627906976747</v>
      </c>
      <c r="L1693" s="254">
        <v>0</v>
      </c>
    </row>
    <row r="1694" spans="1:12" ht="12.75">
      <c r="A1694" s="252" t="s">
        <v>16</v>
      </c>
      <c r="B1694" s="253">
        <v>22</v>
      </c>
      <c r="C1694" s="253">
        <v>5</v>
      </c>
      <c r="D1694" s="253">
        <v>0</v>
      </c>
      <c r="E1694" s="253">
        <v>22</v>
      </c>
      <c r="F1694" s="253">
        <v>0</v>
      </c>
      <c r="G1694" s="253">
        <v>27</v>
      </c>
      <c r="H1694" s="254">
        <v>5798.52</v>
      </c>
      <c r="I1694" s="254">
        <v>7777.32</v>
      </c>
      <c r="J1694" s="254">
        <v>214.76</v>
      </c>
      <c r="K1694" s="255">
        <v>5.7082452431289639</v>
      </c>
      <c r="L1694" s="254">
        <v>12.259027484143765</v>
      </c>
    </row>
    <row r="1695" spans="1:12" ht="12.75">
      <c r="A1695" s="252" t="s">
        <v>17</v>
      </c>
      <c r="B1695" s="253">
        <v>50</v>
      </c>
      <c r="C1695" s="253">
        <v>10</v>
      </c>
      <c r="D1695" s="253">
        <v>15</v>
      </c>
      <c r="E1695" s="253">
        <v>35</v>
      </c>
      <c r="F1695" s="253">
        <v>0</v>
      </c>
      <c r="G1695" s="253">
        <v>45</v>
      </c>
      <c r="H1695" s="254">
        <v>0</v>
      </c>
      <c r="I1695" s="254">
        <v>0</v>
      </c>
      <c r="J1695" s="254">
        <v>0</v>
      </c>
      <c r="K1695" s="255">
        <v>9.513742071881607</v>
      </c>
      <c r="L1695" s="254">
        <v>0</v>
      </c>
    </row>
    <row r="1696" spans="1:12" ht="12.75">
      <c r="A1696" s="252" t="s">
        <v>18</v>
      </c>
      <c r="B1696" s="253">
        <v>0</v>
      </c>
      <c r="C1696" s="253">
        <v>0</v>
      </c>
      <c r="D1696" s="253">
        <v>0</v>
      </c>
      <c r="E1696" s="253">
        <v>0</v>
      </c>
      <c r="F1696" s="253">
        <v>0</v>
      </c>
      <c r="G1696" s="253">
        <v>0</v>
      </c>
      <c r="H1696" s="254">
        <v>0</v>
      </c>
      <c r="I1696" s="254">
        <v>-100</v>
      </c>
      <c r="J1696" s="254">
        <v>0</v>
      </c>
      <c r="K1696" s="255">
        <v>0</v>
      </c>
      <c r="L1696" s="254">
        <v>0</v>
      </c>
    </row>
    <row r="1697" spans="1:12" ht="12.75">
      <c r="A1697" s="252" t="s">
        <v>19</v>
      </c>
      <c r="B1697" s="253">
        <v>128</v>
      </c>
      <c r="C1697" s="253">
        <v>29</v>
      </c>
      <c r="D1697" s="253">
        <v>15</v>
      </c>
      <c r="E1697" s="253">
        <v>113</v>
      </c>
      <c r="F1697" s="253">
        <v>0</v>
      </c>
      <c r="G1697" s="253">
        <v>142</v>
      </c>
      <c r="H1697" s="254">
        <v>17081.02</v>
      </c>
      <c r="I1697" s="254">
        <v>21510.98</v>
      </c>
      <c r="J1697" s="254">
        <v>120.28887323943661</v>
      </c>
      <c r="K1697" s="255">
        <v>30.021141649048623</v>
      </c>
      <c r="L1697" s="254">
        <v>36.112093023255809</v>
      </c>
    </row>
    <row r="1698" spans="1:12" ht="12.75">
      <c r="A1698" s="252" t="s">
        <v>240</v>
      </c>
      <c r="B1698" s="252" t="s">
        <v>2</v>
      </c>
      <c r="C1698" s="252" t="s">
        <v>3</v>
      </c>
      <c r="D1698" s="252" t="s">
        <v>4</v>
      </c>
      <c r="E1698" s="252" t="s">
        <v>5</v>
      </c>
      <c r="F1698" s="252" t="s">
        <v>6</v>
      </c>
      <c r="G1698" s="252" t="s">
        <v>7</v>
      </c>
      <c r="H1698" s="252" t="s">
        <v>8</v>
      </c>
      <c r="I1698" s="252" t="s">
        <v>9</v>
      </c>
      <c r="J1698" s="252" t="s">
        <v>10</v>
      </c>
      <c r="K1698" s="252" t="s">
        <v>11</v>
      </c>
      <c r="L1698" s="252" t="s">
        <v>12</v>
      </c>
    </row>
    <row r="1699" spans="1:12" ht="12.75">
      <c r="A1699" s="252" t="s">
        <v>13</v>
      </c>
      <c r="B1699" s="253">
        <v>27</v>
      </c>
      <c r="C1699" s="253">
        <v>35</v>
      </c>
      <c r="D1699" s="253">
        <v>0</v>
      </c>
      <c r="E1699" s="253">
        <v>27</v>
      </c>
      <c r="F1699" s="253">
        <v>0</v>
      </c>
      <c r="G1699" s="253">
        <v>62</v>
      </c>
      <c r="H1699" s="254">
        <v>17240.95</v>
      </c>
      <c r="I1699" s="254">
        <v>20991.35</v>
      </c>
      <c r="J1699" s="254">
        <v>278.0798387096774</v>
      </c>
      <c r="K1699" s="255">
        <v>13.107822410147993</v>
      </c>
      <c r="L1699" s="254">
        <v>36.45021141649049</v>
      </c>
    </row>
    <row r="1700" spans="1:12" ht="12.75">
      <c r="A1700" s="252" t="s">
        <v>15</v>
      </c>
      <c r="B1700" s="253">
        <v>18</v>
      </c>
      <c r="C1700" s="253">
        <v>7</v>
      </c>
      <c r="D1700" s="253">
        <v>0</v>
      </c>
      <c r="E1700" s="253">
        <v>18</v>
      </c>
      <c r="F1700" s="253">
        <v>0</v>
      </c>
      <c r="G1700" s="253">
        <v>25</v>
      </c>
      <c r="H1700" s="254">
        <v>0</v>
      </c>
      <c r="I1700" s="254">
        <v>672</v>
      </c>
      <c r="J1700" s="254">
        <v>0</v>
      </c>
      <c r="K1700" s="255">
        <v>5.2854122621564485</v>
      </c>
      <c r="L1700" s="254">
        <v>0</v>
      </c>
    </row>
    <row r="1701" spans="1:12" ht="12.75">
      <c r="A1701" s="252" t="s">
        <v>16</v>
      </c>
      <c r="B1701" s="253">
        <v>19</v>
      </c>
      <c r="C1701" s="253">
        <v>17</v>
      </c>
      <c r="D1701" s="253">
        <v>0</v>
      </c>
      <c r="E1701" s="253">
        <v>19</v>
      </c>
      <c r="F1701" s="253">
        <v>0</v>
      </c>
      <c r="G1701" s="253">
        <v>36</v>
      </c>
      <c r="H1701" s="254">
        <v>9673.9699999999993</v>
      </c>
      <c r="I1701" s="254">
        <v>12494.62</v>
      </c>
      <c r="J1701" s="254">
        <v>268.7213888888889</v>
      </c>
      <c r="K1701" s="255">
        <v>7.6109936575052846</v>
      </c>
      <c r="L1701" s="254">
        <v>20.452367864693443</v>
      </c>
    </row>
    <row r="1702" spans="1:12" ht="12.75">
      <c r="A1702" s="252" t="s">
        <v>17</v>
      </c>
      <c r="B1702" s="253">
        <v>45</v>
      </c>
      <c r="C1702" s="253">
        <v>14</v>
      </c>
      <c r="D1702" s="253">
        <v>11</v>
      </c>
      <c r="E1702" s="253">
        <v>34</v>
      </c>
      <c r="F1702" s="253">
        <v>0</v>
      </c>
      <c r="G1702" s="253">
        <v>48</v>
      </c>
      <c r="H1702" s="254">
        <v>0</v>
      </c>
      <c r="I1702" s="254">
        <v>0</v>
      </c>
      <c r="J1702" s="254">
        <v>0</v>
      </c>
      <c r="K1702" s="255">
        <v>10.14799154334038</v>
      </c>
      <c r="L1702" s="254">
        <v>0</v>
      </c>
    </row>
    <row r="1703" spans="1:12" ht="12.75">
      <c r="A1703" s="252" t="s">
        <v>18</v>
      </c>
      <c r="B1703" s="253">
        <v>1</v>
      </c>
      <c r="C1703" s="253">
        <v>2</v>
      </c>
      <c r="D1703" s="253">
        <v>0</v>
      </c>
      <c r="E1703" s="253">
        <v>1</v>
      </c>
      <c r="F1703" s="253">
        <v>0</v>
      </c>
      <c r="G1703" s="253">
        <v>3</v>
      </c>
      <c r="H1703" s="254">
        <v>0</v>
      </c>
      <c r="I1703" s="254">
        <v>75</v>
      </c>
      <c r="J1703" s="254">
        <v>0</v>
      </c>
      <c r="K1703" s="255">
        <v>0.63424947145877375</v>
      </c>
      <c r="L1703" s="254">
        <v>0</v>
      </c>
    </row>
    <row r="1704" spans="1:12" ht="12.75">
      <c r="A1704" s="252" t="s">
        <v>19</v>
      </c>
      <c r="B1704" s="253">
        <v>110</v>
      </c>
      <c r="C1704" s="253">
        <v>75</v>
      </c>
      <c r="D1704" s="253">
        <v>11</v>
      </c>
      <c r="E1704" s="253">
        <v>99</v>
      </c>
      <c r="F1704" s="253">
        <v>0</v>
      </c>
      <c r="G1704" s="253">
        <v>174</v>
      </c>
      <c r="H1704" s="254">
        <v>26914.92</v>
      </c>
      <c r="I1704" s="254">
        <v>34232.97</v>
      </c>
      <c r="J1704" s="254">
        <v>154.68344827586208</v>
      </c>
      <c r="K1704" s="255">
        <v>36.786469344608882</v>
      </c>
      <c r="L1704" s="254">
        <v>56.902579281183932</v>
      </c>
    </row>
    <row r="1705" spans="1:12" ht="12.75">
      <c r="A1705" s="252" t="s">
        <v>241</v>
      </c>
      <c r="B1705" s="252" t="s">
        <v>2</v>
      </c>
      <c r="C1705" s="252" t="s">
        <v>3</v>
      </c>
      <c r="D1705" s="252" t="s">
        <v>4</v>
      </c>
      <c r="E1705" s="252" t="s">
        <v>5</v>
      </c>
      <c r="F1705" s="252" t="s">
        <v>6</v>
      </c>
      <c r="G1705" s="252" t="s">
        <v>7</v>
      </c>
      <c r="H1705" s="252" t="s">
        <v>8</v>
      </c>
      <c r="I1705" s="252" t="s">
        <v>9</v>
      </c>
      <c r="J1705" s="252" t="s">
        <v>10</v>
      </c>
      <c r="K1705" s="252" t="s">
        <v>11</v>
      </c>
      <c r="L1705" s="252" t="s">
        <v>12</v>
      </c>
    </row>
    <row r="1706" spans="1:12" ht="12.75">
      <c r="A1706" s="252" t="s">
        <v>13</v>
      </c>
      <c r="B1706" s="253">
        <v>36</v>
      </c>
      <c r="C1706" s="253">
        <v>95</v>
      </c>
      <c r="D1706" s="253">
        <v>0</v>
      </c>
      <c r="E1706" s="253">
        <v>36</v>
      </c>
      <c r="F1706" s="253">
        <v>0</v>
      </c>
      <c r="G1706" s="253">
        <v>131</v>
      </c>
      <c r="H1706" s="254">
        <v>41727</v>
      </c>
      <c r="I1706" s="254">
        <v>48622.12</v>
      </c>
      <c r="J1706" s="254">
        <v>318.52671755725191</v>
      </c>
      <c r="K1706" s="255">
        <v>27.695560253699785</v>
      </c>
      <c r="L1706" s="254">
        <v>88.217758985200831</v>
      </c>
    </row>
    <row r="1707" spans="1:12" ht="12.75">
      <c r="A1707" s="252" t="s">
        <v>15</v>
      </c>
      <c r="B1707" s="253">
        <v>21</v>
      </c>
      <c r="C1707" s="253">
        <v>10</v>
      </c>
      <c r="D1707" s="253">
        <v>0</v>
      </c>
      <c r="E1707" s="253">
        <v>21</v>
      </c>
      <c r="F1707" s="253">
        <v>0</v>
      </c>
      <c r="G1707" s="253">
        <v>31</v>
      </c>
      <c r="H1707" s="254">
        <v>0</v>
      </c>
      <c r="I1707" s="254">
        <v>718.9</v>
      </c>
      <c r="J1707" s="254">
        <v>0</v>
      </c>
      <c r="K1707" s="255">
        <v>6.5539112050739963</v>
      </c>
      <c r="L1707" s="254">
        <v>0</v>
      </c>
    </row>
    <row r="1708" spans="1:12" ht="12.75">
      <c r="A1708" s="252" t="s">
        <v>16</v>
      </c>
      <c r="B1708" s="253">
        <v>24</v>
      </c>
      <c r="C1708" s="253">
        <v>53</v>
      </c>
      <c r="D1708" s="253">
        <v>0</v>
      </c>
      <c r="E1708" s="253">
        <v>24</v>
      </c>
      <c r="F1708" s="253">
        <v>0</v>
      </c>
      <c r="G1708" s="253">
        <v>77</v>
      </c>
      <c r="H1708" s="254">
        <v>24570.07</v>
      </c>
      <c r="I1708" s="254">
        <v>28908.28</v>
      </c>
      <c r="J1708" s="254">
        <v>319.09181818181821</v>
      </c>
      <c r="K1708" s="255">
        <v>16.279069767441861</v>
      </c>
      <c r="L1708" s="254">
        <v>51.945179704016915</v>
      </c>
    </row>
    <row r="1709" spans="1:12" ht="12.75">
      <c r="A1709" s="252" t="s">
        <v>17</v>
      </c>
      <c r="B1709" s="253">
        <v>48</v>
      </c>
      <c r="C1709" s="253">
        <v>3</v>
      </c>
      <c r="D1709" s="253">
        <v>26</v>
      </c>
      <c r="E1709" s="253">
        <v>22</v>
      </c>
      <c r="F1709" s="253">
        <v>0</v>
      </c>
      <c r="G1709" s="253">
        <v>25</v>
      </c>
      <c r="H1709" s="254">
        <v>0</v>
      </c>
      <c r="I1709" s="254">
        <v>0</v>
      </c>
      <c r="J1709" s="254">
        <v>0</v>
      </c>
      <c r="K1709" s="255">
        <v>5.2854122621564485</v>
      </c>
      <c r="L1709" s="254">
        <v>0</v>
      </c>
    </row>
    <row r="1710" spans="1:12" ht="12.75">
      <c r="A1710" s="252" t="s">
        <v>18</v>
      </c>
      <c r="B1710" s="253">
        <v>2</v>
      </c>
      <c r="C1710" s="253">
        <v>2</v>
      </c>
      <c r="D1710" s="253">
        <v>0</v>
      </c>
      <c r="E1710" s="253">
        <v>2</v>
      </c>
      <c r="F1710" s="253">
        <v>0</v>
      </c>
      <c r="G1710" s="253">
        <v>4</v>
      </c>
      <c r="H1710" s="254">
        <v>0</v>
      </c>
      <c r="I1710" s="254">
        <v>-75</v>
      </c>
      <c r="J1710" s="254">
        <v>0</v>
      </c>
      <c r="K1710" s="255">
        <v>0.84566596194503174</v>
      </c>
      <c r="L1710" s="254">
        <v>0</v>
      </c>
    </row>
    <row r="1711" spans="1:12" ht="12.75">
      <c r="A1711" s="252" t="s">
        <v>19</v>
      </c>
      <c r="B1711" s="253">
        <v>131</v>
      </c>
      <c r="C1711" s="253">
        <v>163</v>
      </c>
      <c r="D1711" s="253">
        <v>26</v>
      </c>
      <c r="E1711" s="253">
        <v>105</v>
      </c>
      <c r="F1711" s="253">
        <v>0</v>
      </c>
      <c r="G1711" s="253">
        <v>268</v>
      </c>
      <c r="H1711" s="254">
        <v>66297.070000000007</v>
      </c>
      <c r="I1711" s="254">
        <v>78174.3</v>
      </c>
      <c r="J1711" s="254">
        <v>247.37712686567164</v>
      </c>
      <c r="K1711" s="255">
        <v>56.659619450317123</v>
      </c>
      <c r="L1711" s="254">
        <v>140.16293868921775</v>
      </c>
    </row>
    <row r="1712" spans="1:12" ht="12.75">
      <c r="A1712" s="252" t="s">
        <v>242</v>
      </c>
      <c r="B1712" s="252" t="s">
        <v>2</v>
      </c>
      <c r="C1712" s="252" t="s">
        <v>3</v>
      </c>
      <c r="D1712" s="252" t="s">
        <v>4</v>
      </c>
      <c r="E1712" s="252" t="s">
        <v>5</v>
      </c>
      <c r="F1712" s="252" t="s">
        <v>6</v>
      </c>
      <c r="G1712" s="252" t="s">
        <v>7</v>
      </c>
      <c r="H1712" s="252" t="s">
        <v>8</v>
      </c>
      <c r="I1712" s="252" t="s">
        <v>9</v>
      </c>
      <c r="J1712" s="252" t="s">
        <v>10</v>
      </c>
      <c r="K1712" s="252" t="s">
        <v>11</v>
      </c>
      <c r="L1712" s="252" t="s">
        <v>12</v>
      </c>
    </row>
    <row r="1713" spans="1:12" ht="12.75">
      <c r="A1713" s="252" t="s">
        <v>13</v>
      </c>
      <c r="B1713" s="253">
        <v>109</v>
      </c>
      <c r="C1713" s="253">
        <v>39</v>
      </c>
      <c r="D1713" s="253">
        <v>0</v>
      </c>
      <c r="E1713" s="253">
        <v>109</v>
      </c>
      <c r="F1713" s="253">
        <v>0</v>
      </c>
      <c r="G1713" s="253">
        <v>148</v>
      </c>
      <c r="H1713" s="254">
        <v>47426.18</v>
      </c>
      <c r="I1713" s="254">
        <v>59431.06</v>
      </c>
      <c r="J1713" s="254">
        <v>320.44716216216216</v>
      </c>
      <c r="K1713" s="255">
        <v>31.289640591966176</v>
      </c>
      <c r="L1713" s="254">
        <v>100.26676532769558</v>
      </c>
    </row>
    <row r="1714" spans="1:12" ht="12.75">
      <c r="A1714" s="252" t="s">
        <v>15</v>
      </c>
      <c r="B1714" s="253">
        <v>27</v>
      </c>
      <c r="C1714" s="253">
        <v>6</v>
      </c>
      <c r="D1714" s="253">
        <v>0</v>
      </c>
      <c r="E1714" s="253">
        <v>27</v>
      </c>
      <c r="F1714" s="253">
        <v>0</v>
      </c>
      <c r="G1714" s="253">
        <v>33</v>
      </c>
      <c r="H1714" s="254">
        <v>0</v>
      </c>
      <c r="I1714" s="254">
        <v>513</v>
      </c>
      <c r="J1714" s="254">
        <v>0</v>
      </c>
      <c r="K1714" s="255">
        <v>6.9767441860465116</v>
      </c>
      <c r="L1714" s="254">
        <v>0</v>
      </c>
    </row>
    <row r="1715" spans="1:12" ht="12.75">
      <c r="A1715" s="252" t="s">
        <v>16</v>
      </c>
      <c r="B1715" s="253">
        <v>71</v>
      </c>
      <c r="C1715" s="253">
        <v>17</v>
      </c>
      <c r="D1715" s="253">
        <v>0</v>
      </c>
      <c r="E1715" s="253">
        <v>71</v>
      </c>
      <c r="F1715" s="253">
        <v>0</v>
      </c>
      <c r="G1715" s="253">
        <v>88</v>
      </c>
      <c r="H1715" s="254">
        <v>28300.53</v>
      </c>
      <c r="I1715" s="254">
        <v>35065.14</v>
      </c>
      <c r="J1715" s="254">
        <v>321.59693181818182</v>
      </c>
      <c r="K1715" s="255">
        <v>18.604651162790699</v>
      </c>
      <c r="L1715" s="254">
        <v>59.831987315010572</v>
      </c>
    </row>
    <row r="1716" spans="1:12" ht="12.75">
      <c r="A1716" s="252" t="s">
        <v>17</v>
      </c>
      <c r="B1716" s="253">
        <v>25</v>
      </c>
      <c r="C1716" s="253">
        <v>4</v>
      </c>
      <c r="D1716" s="253">
        <v>0</v>
      </c>
      <c r="E1716" s="253">
        <v>25</v>
      </c>
      <c r="F1716" s="253">
        <v>0</v>
      </c>
      <c r="G1716" s="253">
        <v>29</v>
      </c>
      <c r="H1716" s="254">
        <v>0</v>
      </c>
      <c r="I1716" s="254">
        <v>0</v>
      </c>
      <c r="J1716" s="254">
        <v>0</v>
      </c>
      <c r="K1716" s="255">
        <v>6.1310782241014792</v>
      </c>
      <c r="L1716" s="254">
        <v>0</v>
      </c>
    </row>
    <row r="1717" spans="1:12" ht="12.75">
      <c r="A1717" s="252" t="s">
        <v>18</v>
      </c>
      <c r="B1717" s="253">
        <v>4</v>
      </c>
      <c r="C1717" s="253">
        <v>0</v>
      </c>
      <c r="D1717" s="253">
        <v>0</v>
      </c>
      <c r="E1717" s="253">
        <v>4</v>
      </c>
      <c r="F1717" s="253">
        <v>0</v>
      </c>
      <c r="G1717" s="253">
        <v>4</v>
      </c>
      <c r="H1717" s="254">
        <v>0</v>
      </c>
      <c r="I1717" s="254">
        <v>150</v>
      </c>
      <c r="J1717" s="254">
        <v>0</v>
      </c>
      <c r="K1717" s="255">
        <v>0.84566596194503174</v>
      </c>
      <c r="L1717" s="254">
        <v>0</v>
      </c>
    </row>
    <row r="1718" spans="1:12" ht="12.75">
      <c r="A1718" s="252" t="s">
        <v>19</v>
      </c>
      <c r="B1718" s="253">
        <v>236</v>
      </c>
      <c r="C1718" s="253">
        <v>66</v>
      </c>
      <c r="D1718" s="253">
        <v>0</v>
      </c>
      <c r="E1718" s="253">
        <v>236</v>
      </c>
      <c r="F1718" s="253">
        <v>0</v>
      </c>
      <c r="G1718" s="253">
        <v>302</v>
      </c>
      <c r="H1718" s="254">
        <v>75726.710000000006</v>
      </c>
      <c r="I1718" s="254">
        <v>95159.2</v>
      </c>
      <c r="J1718" s="254">
        <v>250.75069536423842</v>
      </c>
      <c r="K1718" s="255">
        <v>63.847780126849884</v>
      </c>
      <c r="L1718" s="254">
        <v>160.0987526427061</v>
      </c>
    </row>
    <row r="1719" spans="1:12" ht="12.75">
      <c r="A1719" s="252" t="s">
        <v>243</v>
      </c>
      <c r="B1719" s="252" t="s">
        <v>2</v>
      </c>
      <c r="C1719" s="252" t="s">
        <v>3</v>
      </c>
      <c r="D1719" s="252" t="s">
        <v>4</v>
      </c>
      <c r="E1719" s="252" t="s">
        <v>5</v>
      </c>
      <c r="F1719" s="252" t="s">
        <v>6</v>
      </c>
      <c r="G1719" s="252" t="s">
        <v>7</v>
      </c>
      <c r="H1719" s="252" t="s">
        <v>8</v>
      </c>
      <c r="I1719" s="252" t="s">
        <v>9</v>
      </c>
      <c r="J1719" s="252" t="s">
        <v>10</v>
      </c>
      <c r="K1719" s="252" t="s">
        <v>11</v>
      </c>
      <c r="L1719" s="252" t="s">
        <v>12</v>
      </c>
    </row>
    <row r="1720" spans="1:12" ht="12.75">
      <c r="A1720" s="252" t="s">
        <v>13</v>
      </c>
      <c r="B1720" s="253">
        <v>46</v>
      </c>
      <c r="C1720" s="253">
        <v>20</v>
      </c>
      <c r="D1720" s="253">
        <v>0</v>
      </c>
      <c r="E1720" s="253">
        <v>46</v>
      </c>
      <c r="F1720" s="253">
        <v>0</v>
      </c>
      <c r="G1720" s="253">
        <v>66</v>
      </c>
      <c r="H1720" s="254">
        <v>16578.77</v>
      </c>
      <c r="I1720" s="254">
        <v>18049.990000000002</v>
      </c>
      <c r="J1720" s="254">
        <v>251.19348484848484</v>
      </c>
      <c r="K1720" s="255">
        <v>13.953488372093023</v>
      </c>
      <c r="L1720" s="254">
        <v>35.050253699788577</v>
      </c>
    </row>
    <row r="1721" spans="1:12" ht="12.75">
      <c r="A1721" s="252" t="s">
        <v>15</v>
      </c>
      <c r="B1721" s="253">
        <v>19</v>
      </c>
      <c r="C1721" s="253">
        <v>2</v>
      </c>
      <c r="D1721" s="253">
        <v>0</v>
      </c>
      <c r="E1721" s="253">
        <v>19</v>
      </c>
      <c r="F1721" s="253">
        <v>0</v>
      </c>
      <c r="G1721" s="253">
        <v>21</v>
      </c>
      <c r="H1721" s="254">
        <v>0</v>
      </c>
      <c r="I1721" s="254">
        <v>-165.9</v>
      </c>
      <c r="J1721" s="254">
        <v>0</v>
      </c>
      <c r="K1721" s="255">
        <v>4.4397463002114161</v>
      </c>
      <c r="L1721" s="254">
        <v>0</v>
      </c>
    </row>
    <row r="1722" spans="1:12" ht="12.75">
      <c r="A1722" s="252" t="s">
        <v>16</v>
      </c>
      <c r="B1722" s="253">
        <v>41</v>
      </c>
      <c r="C1722" s="253">
        <v>11</v>
      </c>
      <c r="D1722" s="253">
        <v>0</v>
      </c>
      <c r="E1722" s="253">
        <v>41</v>
      </c>
      <c r="F1722" s="253">
        <v>0</v>
      </c>
      <c r="G1722" s="253">
        <v>52</v>
      </c>
      <c r="H1722" s="254">
        <v>13426.23</v>
      </c>
      <c r="I1722" s="254">
        <v>15196.32</v>
      </c>
      <c r="J1722" s="254">
        <v>258.19673076923078</v>
      </c>
      <c r="K1722" s="255">
        <v>10.993657505285412</v>
      </c>
      <c r="L1722" s="254">
        <v>28.38526427061311</v>
      </c>
    </row>
    <row r="1723" spans="1:12" ht="12.75">
      <c r="A1723" s="252" t="s">
        <v>17</v>
      </c>
      <c r="B1723" s="253">
        <v>29</v>
      </c>
      <c r="C1723" s="253">
        <v>5</v>
      </c>
      <c r="D1723" s="253">
        <v>3</v>
      </c>
      <c r="E1723" s="253">
        <v>26</v>
      </c>
      <c r="F1723" s="253">
        <v>0</v>
      </c>
      <c r="G1723" s="253">
        <v>31</v>
      </c>
      <c r="H1723" s="254">
        <v>0</v>
      </c>
      <c r="I1723" s="254">
        <v>0</v>
      </c>
      <c r="J1723" s="254">
        <v>0</v>
      </c>
      <c r="K1723" s="255">
        <v>6.5539112050739963</v>
      </c>
      <c r="L1723" s="254">
        <v>0</v>
      </c>
    </row>
    <row r="1724" spans="1:12" ht="12.75">
      <c r="A1724" s="252" t="s">
        <v>18</v>
      </c>
      <c r="B1724" s="253">
        <v>0</v>
      </c>
      <c r="C1724" s="253">
        <v>0</v>
      </c>
      <c r="D1724" s="253">
        <v>0</v>
      </c>
      <c r="E1724" s="253">
        <v>0</v>
      </c>
      <c r="F1724" s="253">
        <v>0</v>
      </c>
      <c r="G1724" s="253">
        <v>0</v>
      </c>
      <c r="H1724" s="254">
        <v>0</v>
      </c>
      <c r="I1724" s="254">
        <v>-150</v>
      </c>
      <c r="J1724" s="254">
        <v>0</v>
      </c>
      <c r="K1724" s="255">
        <v>0</v>
      </c>
      <c r="L1724" s="254">
        <v>0</v>
      </c>
    </row>
    <row r="1725" spans="1:12" ht="12.75">
      <c r="A1725" s="252" t="s">
        <v>19</v>
      </c>
      <c r="B1725" s="253">
        <v>135</v>
      </c>
      <c r="C1725" s="253">
        <v>38</v>
      </c>
      <c r="D1725" s="253">
        <v>3</v>
      </c>
      <c r="E1725" s="253">
        <v>132</v>
      </c>
      <c r="F1725" s="253">
        <v>0</v>
      </c>
      <c r="G1725" s="253">
        <v>170</v>
      </c>
      <c r="H1725" s="254">
        <v>30005</v>
      </c>
      <c r="I1725" s="254">
        <v>32930.410000000003</v>
      </c>
      <c r="J1725" s="254">
        <v>176.5</v>
      </c>
      <c r="K1725" s="255">
        <v>35.940803382663844</v>
      </c>
      <c r="L1725" s="254">
        <v>63.435517970401669</v>
      </c>
    </row>
    <row r="1726" spans="1:12" ht="12.75">
      <c r="A1726" s="252" t="s">
        <v>244</v>
      </c>
      <c r="B1726" s="252" t="s">
        <v>2</v>
      </c>
      <c r="C1726" s="252" t="s">
        <v>3</v>
      </c>
      <c r="D1726" s="252" t="s">
        <v>4</v>
      </c>
      <c r="E1726" s="252" t="s">
        <v>5</v>
      </c>
      <c r="F1726" s="252" t="s">
        <v>6</v>
      </c>
      <c r="G1726" s="252" t="s">
        <v>7</v>
      </c>
      <c r="H1726" s="252" t="s">
        <v>8</v>
      </c>
      <c r="I1726" s="252" t="s">
        <v>9</v>
      </c>
      <c r="J1726" s="252" t="s">
        <v>10</v>
      </c>
      <c r="K1726" s="252" t="s">
        <v>11</v>
      </c>
      <c r="L1726" s="252" t="s">
        <v>12</v>
      </c>
    </row>
    <row r="1727" spans="1:12" ht="12.75">
      <c r="A1727" s="252" t="s">
        <v>13</v>
      </c>
      <c r="B1727" s="253">
        <v>16</v>
      </c>
      <c r="C1727" s="253">
        <v>26</v>
      </c>
      <c r="D1727" s="253">
        <v>0</v>
      </c>
      <c r="E1727" s="253">
        <v>16</v>
      </c>
      <c r="F1727" s="253">
        <v>0</v>
      </c>
      <c r="G1727" s="253">
        <v>42</v>
      </c>
      <c r="H1727" s="254">
        <v>9713.18</v>
      </c>
      <c r="I1727" s="254">
        <v>12190.74</v>
      </c>
      <c r="J1727" s="254">
        <v>231.26619047619045</v>
      </c>
      <c r="K1727" s="255">
        <v>8.8794926004228323</v>
      </c>
      <c r="L1727" s="254">
        <v>20.535264270613105</v>
      </c>
    </row>
    <row r="1728" spans="1:12" ht="12.75">
      <c r="A1728" s="252" t="s">
        <v>15</v>
      </c>
      <c r="B1728" s="253">
        <v>10</v>
      </c>
      <c r="C1728" s="253">
        <v>7</v>
      </c>
      <c r="D1728" s="253">
        <v>0</v>
      </c>
      <c r="E1728" s="253">
        <v>10</v>
      </c>
      <c r="F1728" s="253">
        <v>0</v>
      </c>
      <c r="G1728" s="253">
        <v>17</v>
      </c>
      <c r="H1728" s="254">
        <v>0</v>
      </c>
      <c r="I1728" s="254">
        <v>729</v>
      </c>
      <c r="J1728" s="254">
        <v>0</v>
      </c>
      <c r="K1728" s="255">
        <v>3.5940803382663846</v>
      </c>
      <c r="L1728" s="254">
        <v>0</v>
      </c>
    </row>
    <row r="1729" spans="1:12" ht="12.75">
      <c r="A1729" s="252" t="s">
        <v>16</v>
      </c>
      <c r="B1729" s="253">
        <v>13</v>
      </c>
      <c r="C1729" s="253">
        <v>7</v>
      </c>
      <c r="D1729" s="253">
        <v>0</v>
      </c>
      <c r="E1729" s="253">
        <v>13</v>
      </c>
      <c r="F1729" s="253">
        <v>0</v>
      </c>
      <c r="G1729" s="253">
        <v>20</v>
      </c>
      <c r="H1729" s="254">
        <v>6040</v>
      </c>
      <c r="I1729" s="254">
        <v>5217.43</v>
      </c>
      <c r="J1729" s="254">
        <v>302</v>
      </c>
      <c r="K1729" s="255">
        <v>4.2283298097251585</v>
      </c>
      <c r="L1729" s="254">
        <v>12.76955602536998</v>
      </c>
    </row>
    <row r="1730" spans="1:12" ht="12.75">
      <c r="A1730" s="252" t="s">
        <v>17</v>
      </c>
      <c r="B1730" s="253">
        <v>31</v>
      </c>
      <c r="C1730" s="253">
        <v>25</v>
      </c>
      <c r="D1730" s="253">
        <v>4</v>
      </c>
      <c r="E1730" s="253">
        <v>27</v>
      </c>
      <c r="F1730" s="253">
        <v>0</v>
      </c>
      <c r="G1730" s="253">
        <v>52</v>
      </c>
      <c r="H1730" s="254">
        <v>0</v>
      </c>
      <c r="I1730" s="254">
        <v>0</v>
      </c>
      <c r="J1730" s="254">
        <v>0</v>
      </c>
      <c r="K1730" s="255">
        <v>10.993657505285412</v>
      </c>
      <c r="L1730" s="254">
        <v>0</v>
      </c>
    </row>
    <row r="1731" spans="1:12" ht="12.75">
      <c r="A1731" s="252" t="s">
        <v>19</v>
      </c>
      <c r="B1731" s="253">
        <v>70</v>
      </c>
      <c r="C1731" s="253">
        <v>65</v>
      </c>
      <c r="D1731" s="253">
        <v>4</v>
      </c>
      <c r="E1731" s="253">
        <v>66</v>
      </c>
      <c r="F1731" s="253">
        <v>0</v>
      </c>
      <c r="G1731" s="253">
        <v>131</v>
      </c>
      <c r="H1731" s="254">
        <v>15753.18</v>
      </c>
      <c r="I1731" s="254">
        <v>18137.169999999998</v>
      </c>
      <c r="J1731" s="254">
        <v>120.2532824427481</v>
      </c>
      <c r="K1731" s="255">
        <v>27.695560253699785</v>
      </c>
      <c r="L1731" s="254">
        <v>33.304820295983085</v>
      </c>
    </row>
    <row r="1732" spans="1:12" ht="12.75">
      <c r="A1732" s="252" t="s">
        <v>245</v>
      </c>
      <c r="B1732" s="252" t="s">
        <v>2</v>
      </c>
      <c r="C1732" s="252" t="s">
        <v>3</v>
      </c>
      <c r="D1732" s="252" t="s">
        <v>4</v>
      </c>
      <c r="E1732" s="252" t="s">
        <v>5</v>
      </c>
      <c r="F1732" s="252" t="s">
        <v>6</v>
      </c>
      <c r="G1732" s="252" t="s">
        <v>7</v>
      </c>
      <c r="H1732" s="252" t="s">
        <v>8</v>
      </c>
      <c r="I1732" s="252" t="s">
        <v>9</v>
      </c>
      <c r="J1732" s="252" t="s">
        <v>10</v>
      </c>
      <c r="K1732" s="252" t="s">
        <v>11</v>
      </c>
      <c r="L1732" s="252" t="s">
        <v>12</v>
      </c>
    </row>
    <row r="1733" spans="1:12" ht="12.75">
      <c r="A1733" s="252" t="s">
        <v>13</v>
      </c>
      <c r="B1733" s="253">
        <v>31</v>
      </c>
      <c r="C1733" s="253">
        <v>15</v>
      </c>
      <c r="D1733" s="253">
        <v>0</v>
      </c>
      <c r="E1733" s="253">
        <v>31</v>
      </c>
      <c r="F1733" s="253">
        <v>0</v>
      </c>
      <c r="G1733" s="253">
        <v>46</v>
      </c>
      <c r="H1733" s="254">
        <v>10756.67</v>
      </c>
      <c r="I1733" s="254">
        <v>12817.86</v>
      </c>
      <c r="J1733" s="254">
        <v>233.84065217391304</v>
      </c>
      <c r="K1733" s="255">
        <v>9.7251585623678647</v>
      </c>
      <c r="L1733" s="254">
        <v>22.741374207188159</v>
      </c>
    </row>
    <row r="1734" spans="1:12" ht="12.75">
      <c r="A1734" s="252" t="s">
        <v>15</v>
      </c>
      <c r="B1734" s="253">
        <v>14</v>
      </c>
      <c r="C1734" s="253">
        <v>7</v>
      </c>
      <c r="D1734" s="253">
        <v>0</v>
      </c>
      <c r="E1734" s="253">
        <v>14</v>
      </c>
      <c r="F1734" s="253">
        <v>0</v>
      </c>
      <c r="G1734" s="253">
        <v>21</v>
      </c>
      <c r="H1734" s="254">
        <v>0</v>
      </c>
      <c r="I1734" s="254">
        <v>246</v>
      </c>
      <c r="J1734" s="254">
        <v>0</v>
      </c>
      <c r="K1734" s="255">
        <v>4.4397463002114161</v>
      </c>
      <c r="L1734" s="254">
        <v>0</v>
      </c>
    </row>
    <row r="1735" spans="1:12" ht="12.75">
      <c r="A1735" s="252" t="s">
        <v>16</v>
      </c>
      <c r="B1735" s="253">
        <v>12</v>
      </c>
      <c r="C1735" s="253">
        <v>4</v>
      </c>
      <c r="D1735" s="253">
        <v>0</v>
      </c>
      <c r="E1735" s="253">
        <v>12</v>
      </c>
      <c r="F1735" s="253">
        <v>0</v>
      </c>
      <c r="G1735" s="253">
        <v>16</v>
      </c>
      <c r="H1735" s="254">
        <v>4942.8599999999997</v>
      </c>
      <c r="I1735" s="254">
        <v>3621.52</v>
      </c>
      <c r="J1735" s="254">
        <v>308.92874999999998</v>
      </c>
      <c r="K1735" s="255">
        <v>3.382663847780127</v>
      </c>
      <c r="L1735" s="254">
        <v>10.450021141649049</v>
      </c>
    </row>
    <row r="1736" spans="1:12" ht="12.75">
      <c r="A1736" s="252" t="s">
        <v>17</v>
      </c>
      <c r="B1736" s="253">
        <v>51</v>
      </c>
      <c r="C1736" s="253">
        <v>19</v>
      </c>
      <c r="D1736" s="253">
        <v>10</v>
      </c>
      <c r="E1736" s="253">
        <v>41</v>
      </c>
      <c r="F1736" s="253">
        <v>0</v>
      </c>
      <c r="G1736" s="253">
        <v>60</v>
      </c>
      <c r="H1736" s="254">
        <v>0</v>
      </c>
      <c r="I1736" s="254">
        <v>0</v>
      </c>
      <c r="J1736" s="254">
        <v>0</v>
      </c>
      <c r="K1736" s="255">
        <v>12.684989429175475</v>
      </c>
      <c r="L1736" s="254">
        <v>0</v>
      </c>
    </row>
    <row r="1737" spans="1:12" ht="12.75">
      <c r="A1737" s="252" t="s">
        <v>19</v>
      </c>
      <c r="B1737" s="253">
        <v>108</v>
      </c>
      <c r="C1737" s="253">
        <v>45</v>
      </c>
      <c r="D1737" s="253">
        <v>10</v>
      </c>
      <c r="E1737" s="253">
        <v>98</v>
      </c>
      <c r="F1737" s="253">
        <v>0</v>
      </c>
      <c r="G1737" s="253">
        <v>143</v>
      </c>
      <c r="H1737" s="254">
        <v>15699.53</v>
      </c>
      <c r="I1737" s="254">
        <v>16685.38</v>
      </c>
      <c r="J1737" s="254">
        <v>109.78692307692309</v>
      </c>
      <c r="K1737" s="255">
        <v>30.232558139534881</v>
      </c>
      <c r="L1737" s="254">
        <v>33.191395348837212</v>
      </c>
    </row>
    <row r="1738" spans="1:12" ht="12.75">
      <c r="A1738" s="252" t="s">
        <v>246</v>
      </c>
      <c r="B1738" s="252" t="s">
        <v>2</v>
      </c>
      <c r="C1738" s="252" t="s">
        <v>3</v>
      </c>
      <c r="D1738" s="252" t="s">
        <v>4</v>
      </c>
      <c r="E1738" s="252" t="s">
        <v>5</v>
      </c>
      <c r="F1738" s="252" t="s">
        <v>6</v>
      </c>
      <c r="G1738" s="252" t="s">
        <v>7</v>
      </c>
      <c r="H1738" s="252" t="s">
        <v>8</v>
      </c>
      <c r="I1738" s="252" t="s">
        <v>9</v>
      </c>
      <c r="J1738" s="252" t="s">
        <v>10</v>
      </c>
      <c r="K1738" s="252" t="s">
        <v>11</v>
      </c>
      <c r="L1738" s="252" t="s">
        <v>12</v>
      </c>
    </row>
    <row r="1739" spans="1:12" ht="12.75">
      <c r="A1739" s="252" t="s">
        <v>13</v>
      </c>
      <c r="B1739" s="253">
        <v>30</v>
      </c>
      <c r="C1739" s="253">
        <v>18</v>
      </c>
      <c r="D1739" s="253">
        <v>0</v>
      </c>
      <c r="E1739" s="253">
        <v>30</v>
      </c>
      <c r="F1739" s="253">
        <v>0</v>
      </c>
      <c r="G1739" s="253">
        <v>48</v>
      </c>
      <c r="H1739" s="254">
        <v>10931.06</v>
      </c>
      <c r="I1739" s="254">
        <v>13582.17</v>
      </c>
      <c r="J1739" s="254">
        <v>227.73041666666668</v>
      </c>
      <c r="K1739" s="255">
        <v>10.14799154334038</v>
      </c>
      <c r="L1739" s="254">
        <v>23.110063424947146</v>
      </c>
    </row>
    <row r="1740" spans="1:12" ht="12.75">
      <c r="A1740" s="252" t="s">
        <v>15</v>
      </c>
      <c r="B1740" s="253">
        <v>18</v>
      </c>
      <c r="C1740" s="253">
        <v>2</v>
      </c>
      <c r="D1740" s="253">
        <v>0</v>
      </c>
      <c r="E1740" s="253">
        <v>18</v>
      </c>
      <c r="F1740" s="253">
        <v>0</v>
      </c>
      <c r="G1740" s="253">
        <v>20</v>
      </c>
      <c r="H1740" s="254">
        <v>0</v>
      </c>
      <c r="I1740" s="254">
        <v>103.5</v>
      </c>
      <c r="J1740" s="254">
        <v>0</v>
      </c>
      <c r="K1740" s="255">
        <v>4.2283298097251585</v>
      </c>
      <c r="L1740" s="254">
        <v>0</v>
      </c>
    </row>
    <row r="1741" spans="1:12" ht="12.75">
      <c r="A1741" s="252" t="s">
        <v>16</v>
      </c>
      <c r="B1741" s="253">
        <v>13</v>
      </c>
      <c r="C1741" s="253">
        <v>10</v>
      </c>
      <c r="D1741" s="253">
        <v>0</v>
      </c>
      <c r="E1741" s="253">
        <v>13</v>
      </c>
      <c r="F1741" s="253">
        <v>0</v>
      </c>
      <c r="G1741" s="253">
        <v>23</v>
      </c>
      <c r="H1741" s="254">
        <v>6807.43</v>
      </c>
      <c r="I1741" s="254">
        <v>8362.06</v>
      </c>
      <c r="J1741" s="254">
        <v>295.97521739130434</v>
      </c>
      <c r="K1741" s="255">
        <v>4.8625792811839323</v>
      </c>
      <c r="L1741" s="254">
        <v>14.392029598308671</v>
      </c>
    </row>
    <row r="1742" spans="1:12" ht="12.75">
      <c r="A1742" s="252" t="s">
        <v>17</v>
      </c>
      <c r="B1742" s="253">
        <v>60</v>
      </c>
      <c r="C1742" s="253">
        <v>17</v>
      </c>
      <c r="D1742" s="253">
        <v>14</v>
      </c>
      <c r="E1742" s="253">
        <v>46</v>
      </c>
      <c r="F1742" s="253">
        <v>0</v>
      </c>
      <c r="G1742" s="253">
        <v>63</v>
      </c>
      <c r="H1742" s="254">
        <v>0</v>
      </c>
      <c r="I1742" s="254">
        <v>0</v>
      </c>
      <c r="J1742" s="254">
        <v>0</v>
      </c>
      <c r="K1742" s="255">
        <v>13.31923890063425</v>
      </c>
      <c r="L1742" s="254">
        <v>0</v>
      </c>
    </row>
    <row r="1743" spans="1:12" ht="12.75">
      <c r="A1743" s="252" t="s">
        <v>18</v>
      </c>
      <c r="B1743" s="253">
        <v>0</v>
      </c>
      <c r="C1743" s="253">
        <v>1</v>
      </c>
      <c r="D1743" s="253">
        <v>0</v>
      </c>
      <c r="E1743" s="253">
        <v>0</v>
      </c>
      <c r="F1743" s="253">
        <v>0</v>
      </c>
      <c r="G1743" s="253">
        <v>1</v>
      </c>
      <c r="H1743" s="254">
        <v>0</v>
      </c>
      <c r="I1743" s="254">
        <v>0</v>
      </c>
      <c r="J1743" s="254">
        <v>0</v>
      </c>
      <c r="K1743" s="255">
        <v>0.21141649048625794</v>
      </c>
      <c r="L1743" s="254">
        <v>0</v>
      </c>
    </row>
    <row r="1744" spans="1:12" ht="12.75">
      <c r="A1744" s="252" t="s">
        <v>19</v>
      </c>
      <c r="B1744" s="253">
        <v>121</v>
      </c>
      <c r="C1744" s="253">
        <v>48</v>
      </c>
      <c r="D1744" s="253">
        <v>14</v>
      </c>
      <c r="E1744" s="253">
        <v>107</v>
      </c>
      <c r="F1744" s="253">
        <v>0</v>
      </c>
      <c r="G1744" s="253">
        <v>155</v>
      </c>
      <c r="H1744" s="254">
        <v>17738.490000000002</v>
      </c>
      <c r="I1744" s="254">
        <v>22047.73</v>
      </c>
      <c r="J1744" s="254">
        <v>114.44187096774195</v>
      </c>
      <c r="K1744" s="255">
        <v>32.76955602536998</v>
      </c>
      <c r="L1744" s="254">
        <v>37.502093023255817</v>
      </c>
    </row>
    <row r="1745" spans="1:12" ht="12.75">
      <c r="A1745" s="252" t="s">
        <v>247</v>
      </c>
      <c r="B1745" s="252" t="s">
        <v>2</v>
      </c>
      <c r="C1745" s="252" t="s">
        <v>3</v>
      </c>
      <c r="D1745" s="252" t="s">
        <v>4</v>
      </c>
      <c r="E1745" s="252" t="s">
        <v>5</v>
      </c>
      <c r="F1745" s="252" t="s">
        <v>6</v>
      </c>
      <c r="G1745" s="252" t="s">
        <v>7</v>
      </c>
      <c r="H1745" s="252" t="s">
        <v>8</v>
      </c>
      <c r="I1745" s="252" t="s">
        <v>9</v>
      </c>
      <c r="J1745" s="252" t="s">
        <v>10</v>
      </c>
      <c r="K1745" s="252" t="s">
        <v>11</v>
      </c>
      <c r="L1745" s="252" t="s">
        <v>12</v>
      </c>
    </row>
    <row r="1746" spans="1:12" ht="12.75">
      <c r="A1746" s="252" t="s">
        <v>13</v>
      </c>
      <c r="B1746" s="253">
        <v>29</v>
      </c>
      <c r="C1746" s="253">
        <v>43</v>
      </c>
      <c r="D1746" s="253">
        <v>0</v>
      </c>
      <c r="E1746" s="253">
        <v>29</v>
      </c>
      <c r="F1746" s="253">
        <v>0</v>
      </c>
      <c r="G1746" s="253">
        <v>72</v>
      </c>
      <c r="H1746" s="254">
        <v>18380.18</v>
      </c>
      <c r="I1746" s="254">
        <v>24016.49</v>
      </c>
      <c r="J1746" s="254">
        <v>255.28027777777777</v>
      </c>
      <c r="K1746" s="255">
        <v>15.221987315010569</v>
      </c>
      <c r="L1746" s="254">
        <v>38.858731501057079</v>
      </c>
    </row>
    <row r="1747" spans="1:12" ht="12.75">
      <c r="A1747" s="252" t="s">
        <v>15</v>
      </c>
      <c r="B1747" s="253">
        <v>12</v>
      </c>
      <c r="C1747" s="253">
        <v>8</v>
      </c>
      <c r="D1747" s="253">
        <v>0</v>
      </c>
      <c r="E1747" s="253">
        <v>12</v>
      </c>
      <c r="F1747" s="253">
        <v>0</v>
      </c>
      <c r="G1747" s="253">
        <v>20</v>
      </c>
      <c r="H1747" s="254">
        <v>0</v>
      </c>
      <c r="I1747" s="254">
        <v>231</v>
      </c>
      <c r="J1747" s="254">
        <v>0</v>
      </c>
      <c r="K1747" s="255">
        <v>4.2283298097251585</v>
      </c>
      <c r="L1747" s="254">
        <v>0</v>
      </c>
    </row>
    <row r="1748" spans="1:12" ht="12.75">
      <c r="A1748" s="252" t="s">
        <v>16</v>
      </c>
      <c r="B1748" s="253">
        <v>17</v>
      </c>
      <c r="C1748" s="253">
        <v>18</v>
      </c>
      <c r="D1748" s="253">
        <v>0</v>
      </c>
      <c r="E1748" s="253">
        <v>17</v>
      </c>
      <c r="F1748" s="253">
        <v>0</v>
      </c>
      <c r="G1748" s="253">
        <v>35</v>
      </c>
      <c r="H1748" s="254">
        <v>11354.82</v>
      </c>
      <c r="I1748" s="254">
        <v>12800.37</v>
      </c>
      <c r="J1748" s="254">
        <v>324.42342857142853</v>
      </c>
      <c r="K1748" s="255">
        <v>7.3995771670190287</v>
      </c>
      <c r="L1748" s="254">
        <v>24.005961945031718</v>
      </c>
    </row>
    <row r="1749" spans="1:12" ht="12.75">
      <c r="A1749" s="252" t="s">
        <v>17</v>
      </c>
      <c r="B1749" s="253">
        <v>63</v>
      </c>
      <c r="C1749" s="253">
        <v>18</v>
      </c>
      <c r="D1749" s="253">
        <v>25</v>
      </c>
      <c r="E1749" s="253">
        <v>38</v>
      </c>
      <c r="F1749" s="253">
        <v>0</v>
      </c>
      <c r="G1749" s="253">
        <v>56</v>
      </c>
      <c r="H1749" s="254">
        <v>0</v>
      </c>
      <c r="I1749" s="254">
        <v>0</v>
      </c>
      <c r="J1749" s="254">
        <v>0</v>
      </c>
      <c r="K1749" s="255">
        <v>11.839323467230445</v>
      </c>
      <c r="L1749" s="254">
        <v>0</v>
      </c>
    </row>
    <row r="1750" spans="1:12" ht="12.75">
      <c r="A1750" s="252" t="s">
        <v>18</v>
      </c>
      <c r="B1750" s="253">
        <v>1</v>
      </c>
      <c r="C1750" s="253">
        <v>0</v>
      </c>
      <c r="D1750" s="253">
        <v>0</v>
      </c>
      <c r="E1750" s="253">
        <v>1</v>
      </c>
      <c r="F1750" s="253">
        <v>0</v>
      </c>
      <c r="G1750" s="253">
        <v>1</v>
      </c>
      <c r="H1750" s="254">
        <v>0</v>
      </c>
      <c r="I1750" s="254">
        <v>104.35</v>
      </c>
      <c r="J1750" s="254">
        <v>0</v>
      </c>
      <c r="K1750" s="255">
        <v>0.21141649048625794</v>
      </c>
      <c r="L1750" s="254">
        <v>0</v>
      </c>
    </row>
    <row r="1751" spans="1:12" ht="12.75">
      <c r="A1751" s="252" t="s">
        <v>19</v>
      </c>
      <c r="B1751" s="253">
        <v>122</v>
      </c>
      <c r="C1751" s="253">
        <v>87</v>
      </c>
      <c r="D1751" s="253">
        <v>25</v>
      </c>
      <c r="E1751" s="253">
        <v>97</v>
      </c>
      <c r="F1751" s="253">
        <v>0</v>
      </c>
      <c r="G1751" s="253">
        <v>184</v>
      </c>
      <c r="H1751" s="254">
        <v>29735</v>
      </c>
      <c r="I1751" s="254">
        <v>37152.21</v>
      </c>
      <c r="J1751" s="254">
        <v>161.60326086956522</v>
      </c>
      <c r="K1751" s="255">
        <v>38.900634249471459</v>
      </c>
      <c r="L1751" s="254">
        <v>62.864693446088808</v>
      </c>
    </row>
    <row r="1752" spans="1:12" ht="12.75">
      <c r="A1752" s="252" t="s">
        <v>248</v>
      </c>
      <c r="B1752" s="252" t="s">
        <v>2</v>
      </c>
      <c r="C1752" s="252" t="s">
        <v>3</v>
      </c>
      <c r="D1752" s="252" t="s">
        <v>4</v>
      </c>
      <c r="E1752" s="252" t="s">
        <v>5</v>
      </c>
      <c r="F1752" s="252" t="s">
        <v>6</v>
      </c>
      <c r="G1752" s="252" t="s">
        <v>7</v>
      </c>
      <c r="H1752" s="252" t="s">
        <v>8</v>
      </c>
      <c r="I1752" s="252" t="s">
        <v>9</v>
      </c>
      <c r="J1752" s="252" t="s">
        <v>10</v>
      </c>
      <c r="K1752" s="252" t="s">
        <v>11</v>
      </c>
      <c r="L1752" s="252" t="s">
        <v>12</v>
      </c>
    </row>
    <row r="1753" spans="1:12" ht="12.75">
      <c r="A1753" s="252" t="s">
        <v>13</v>
      </c>
      <c r="B1753" s="253">
        <v>48</v>
      </c>
      <c r="C1753" s="253">
        <v>69</v>
      </c>
      <c r="D1753" s="253">
        <v>0</v>
      </c>
      <c r="E1753" s="253">
        <v>48</v>
      </c>
      <c r="F1753" s="253">
        <v>0</v>
      </c>
      <c r="G1753" s="253">
        <v>117</v>
      </c>
      <c r="H1753" s="254">
        <v>36416.949999999997</v>
      </c>
      <c r="I1753" s="254">
        <v>45994.06</v>
      </c>
      <c r="J1753" s="254">
        <v>311.25598290598288</v>
      </c>
      <c r="K1753" s="255">
        <v>24.735729386892181</v>
      </c>
      <c r="L1753" s="254">
        <v>76.991437632135316</v>
      </c>
    </row>
    <row r="1754" spans="1:12" ht="12.75">
      <c r="A1754" s="252" t="s">
        <v>15</v>
      </c>
      <c r="B1754" s="253">
        <v>10</v>
      </c>
      <c r="C1754" s="253">
        <v>13</v>
      </c>
      <c r="D1754" s="253">
        <v>0</v>
      </c>
      <c r="E1754" s="253">
        <v>10</v>
      </c>
      <c r="F1754" s="253">
        <v>0</v>
      </c>
      <c r="G1754" s="253">
        <v>23</v>
      </c>
      <c r="H1754" s="254">
        <v>0</v>
      </c>
      <c r="I1754" s="254">
        <v>1517</v>
      </c>
      <c r="J1754" s="254">
        <v>0</v>
      </c>
      <c r="K1754" s="255">
        <v>4.8625792811839323</v>
      </c>
      <c r="L1754" s="254">
        <v>0</v>
      </c>
    </row>
    <row r="1755" spans="1:12" ht="12.75">
      <c r="A1755" s="252" t="s">
        <v>16</v>
      </c>
      <c r="B1755" s="253">
        <v>29</v>
      </c>
      <c r="C1755" s="253">
        <v>38</v>
      </c>
      <c r="D1755" s="253">
        <v>0</v>
      </c>
      <c r="E1755" s="253">
        <v>29</v>
      </c>
      <c r="F1755" s="253">
        <v>0</v>
      </c>
      <c r="G1755" s="253">
        <v>67</v>
      </c>
      <c r="H1755" s="254">
        <v>22538.94</v>
      </c>
      <c r="I1755" s="254">
        <v>26746.560000000001</v>
      </c>
      <c r="J1755" s="254">
        <v>336.40208955223881</v>
      </c>
      <c r="K1755" s="255">
        <v>14.164904862579281</v>
      </c>
      <c r="L1755" s="254">
        <v>47.651035940803382</v>
      </c>
    </row>
    <row r="1756" spans="1:12" ht="12.75">
      <c r="A1756" s="252" t="s">
        <v>17</v>
      </c>
      <c r="B1756" s="253">
        <v>56</v>
      </c>
      <c r="C1756" s="253">
        <v>12</v>
      </c>
      <c r="D1756" s="253">
        <v>23</v>
      </c>
      <c r="E1756" s="253">
        <v>33</v>
      </c>
      <c r="F1756" s="253">
        <v>0</v>
      </c>
      <c r="G1756" s="253">
        <v>45</v>
      </c>
      <c r="H1756" s="254">
        <v>0</v>
      </c>
      <c r="I1756" s="254">
        <v>0</v>
      </c>
      <c r="J1756" s="254">
        <v>0</v>
      </c>
      <c r="K1756" s="255">
        <v>9.513742071881607</v>
      </c>
      <c r="L1756" s="254">
        <v>0</v>
      </c>
    </row>
    <row r="1757" spans="1:12" ht="12.75">
      <c r="A1757" s="252" t="s">
        <v>18</v>
      </c>
      <c r="B1757" s="253">
        <v>1</v>
      </c>
      <c r="C1757" s="253">
        <v>0</v>
      </c>
      <c r="D1757" s="253">
        <v>0</v>
      </c>
      <c r="E1757" s="253">
        <v>1</v>
      </c>
      <c r="F1757" s="253">
        <v>0</v>
      </c>
      <c r="G1757" s="253">
        <v>1</v>
      </c>
      <c r="H1757" s="254">
        <v>0</v>
      </c>
      <c r="I1757" s="254">
        <v>15.5</v>
      </c>
      <c r="J1757" s="254">
        <v>0</v>
      </c>
      <c r="K1757" s="255">
        <v>0.21141649048625794</v>
      </c>
      <c r="L1757" s="254">
        <v>0</v>
      </c>
    </row>
    <row r="1758" spans="1:12" ht="12.75">
      <c r="A1758" s="252" t="s">
        <v>19</v>
      </c>
      <c r="B1758" s="253">
        <v>144</v>
      </c>
      <c r="C1758" s="253">
        <v>132</v>
      </c>
      <c r="D1758" s="253">
        <v>23</v>
      </c>
      <c r="E1758" s="253">
        <v>121</v>
      </c>
      <c r="F1758" s="253">
        <v>0</v>
      </c>
      <c r="G1758" s="253">
        <v>253</v>
      </c>
      <c r="H1758" s="254">
        <v>58955.89</v>
      </c>
      <c r="I1758" s="254">
        <v>74273.119999999995</v>
      </c>
      <c r="J1758" s="254">
        <v>233.02723320158103</v>
      </c>
      <c r="K1758" s="255">
        <v>53.488372093023251</v>
      </c>
      <c r="L1758" s="254">
        <v>124.64247357293871</v>
      </c>
    </row>
    <row r="1759" spans="1:12" ht="12.75">
      <c r="A1759" s="252" t="s">
        <v>249</v>
      </c>
      <c r="B1759" s="252" t="s">
        <v>2</v>
      </c>
      <c r="C1759" s="252" t="s">
        <v>3</v>
      </c>
      <c r="D1759" s="252" t="s">
        <v>4</v>
      </c>
      <c r="E1759" s="252" t="s">
        <v>5</v>
      </c>
      <c r="F1759" s="252" t="s">
        <v>6</v>
      </c>
      <c r="G1759" s="252" t="s">
        <v>7</v>
      </c>
      <c r="H1759" s="252" t="s">
        <v>8</v>
      </c>
      <c r="I1759" s="252" t="s">
        <v>9</v>
      </c>
      <c r="J1759" s="252" t="s">
        <v>10</v>
      </c>
      <c r="K1759" s="252" t="s">
        <v>11</v>
      </c>
      <c r="L1759" s="252" t="s">
        <v>12</v>
      </c>
    </row>
    <row r="1760" spans="1:12" ht="12.75">
      <c r="A1760" s="252" t="s">
        <v>13</v>
      </c>
      <c r="B1760" s="253">
        <v>84</v>
      </c>
      <c r="C1760" s="253">
        <v>32</v>
      </c>
      <c r="D1760" s="253">
        <v>0</v>
      </c>
      <c r="E1760" s="253">
        <v>84</v>
      </c>
      <c r="F1760" s="253">
        <v>0</v>
      </c>
      <c r="G1760" s="253">
        <v>116</v>
      </c>
      <c r="H1760" s="254">
        <v>38049.46</v>
      </c>
      <c r="I1760" s="254">
        <v>46659.77</v>
      </c>
      <c r="J1760" s="254">
        <v>328.01258620689651</v>
      </c>
      <c r="K1760" s="255">
        <v>24.524312896405917</v>
      </c>
      <c r="L1760" s="254">
        <v>80.442832980972497</v>
      </c>
    </row>
    <row r="1761" spans="1:12" ht="12.75">
      <c r="A1761" s="252" t="s">
        <v>15</v>
      </c>
      <c r="B1761" s="253">
        <v>21</v>
      </c>
      <c r="C1761" s="253">
        <v>4</v>
      </c>
      <c r="D1761" s="253">
        <v>0</v>
      </c>
      <c r="E1761" s="253">
        <v>21</v>
      </c>
      <c r="F1761" s="253">
        <v>0</v>
      </c>
      <c r="G1761" s="253">
        <v>25</v>
      </c>
      <c r="H1761" s="254">
        <v>0</v>
      </c>
      <c r="I1761" s="254">
        <v>555.85</v>
      </c>
      <c r="J1761" s="254">
        <v>0</v>
      </c>
      <c r="K1761" s="255">
        <v>5.2854122621564485</v>
      </c>
      <c r="L1761" s="254">
        <v>0</v>
      </c>
    </row>
    <row r="1762" spans="1:12" ht="12.75">
      <c r="A1762" s="252" t="s">
        <v>16</v>
      </c>
      <c r="B1762" s="253">
        <v>59</v>
      </c>
      <c r="C1762" s="253">
        <v>8</v>
      </c>
      <c r="D1762" s="253">
        <v>0</v>
      </c>
      <c r="E1762" s="253">
        <v>59</v>
      </c>
      <c r="F1762" s="253">
        <v>0</v>
      </c>
      <c r="G1762" s="253">
        <v>67</v>
      </c>
      <c r="H1762" s="254">
        <v>23239.03</v>
      </c>
      <c r="I1762" s="254">
        <v>27310.59</v>
      </c>
      <c r="J1762" s="254">
        <v>346.85119402985072</v>
      </c>
      <c r="K1762" s="255">
        <v>14.164904862579281</v>
      </c>
      <c r="L1762" s="254">
        <v>49.131141649048622</v>
      </c>
    </row>
    <row r="1763" spans="1:12" ht="12.75">
      <c r="A1763" s="252" t="s">
        <v>17</v>
      </c>
      <c r="B1763" s="253">
        <v>45</v>
      </c>
      <c r="C1763" s="253">
        <v>3</v>
      </c>
      <c r="D1763" s="253">
        <v>9</v>
      </c>
      <c r="E1763" s="253">
        <v>36</v>
      </c>
      <c r="F1763" s="253">
        <v>0</v>
      </c>
      <c r="G1763" s="253">
        <v>39</v>
      </c>
      <c r="H1763" s="254">
        <v>0</v>
      </c>
      <c r="I1763" s="254">
        <v>0</v>
      </c>
      <c r="J1763" s="254">
        <v>0</v>
      </c>
      <c r="K1763" s="255">
        <v>8.2452431289640593</v>
      </c>
      <c r="L1763" s="254">
        <v>0</v>
      </c>
    </row>
    <row r="1764" spans="1:12" ht="12.75">
      <c r="A1764" s="252" t="s">
        <v>18</v>
      </c>
      <c r="B1764" s="253">
        <v>0</v>
      </c>
      <c r="C1764" s="253">
        <v>2</v>
      </c>
      <c r="D1764" s="253">
        <v>0</v>
      </c>
      <c r="E1764" s="253">
        <v>0</v>
      </c>
      <c r="F1764" s="253">
        <v>0</v>
      </c>
      <c r="G1764" s="253">
        <v>2</v>
      </c>
      <c r="H1764" s="254">
        <v>0</v>
      </c>
      <c r="I1764" s="254">
        <v>11.5</v>
      </c>
      <c r="J1764" s="254">
        <v>0</v>
      </c>
      <c r="K1764" s="255">
        <v>0.42283298097251587</v>
      </c>
      <c r="L1764" s="254">
        <v>0</v>
      </c>
    </row>
    <row r="1765" spans="1:12" ht="12.75">
      <c r="A1765" s="252" t="s">
        <v>19</v>
      </c>
      <c r="B1765" s="253">
        <v>209</v>
      </c>
      <c r="C1765" s="253">
        <v>49</v>
      </c>
      <c r="D1765" s="253">
        <v>9</v>
      </c>
      <c r="E1765" s="253">
        <v>200</v>
      </c>
      <c r="F1765" s="253">
        <v>0</v>
      </c>
      <c r="G1765" s="253">
        <v>249</v>
      </c>
      <c r="H1765" s="254">
        <v>61288.49</v>
      </c>
      <c r="I1765" s="254">
        <v>74537.710000000006</v>
      </c>
      <c r="J1765" s="254">
        <v>246.13851405622489</v>
      </c>
      <c r="K1765" s="255">
        <v>52.642706131078221</v>
      </c>
      <c r="L1765" s="254">
        <v>129.57397463002113</v>
      </c>
    </row>
    <row r="1766" spans="1:12" ht="12.75">
      <c r="A1766" s="252" t="s">
        <v>250</v>
      </c>
      <c r="B1766" s="252" t="s">
        <v>2</v>
      </c>
      <c r="C1766" s="252" t="s">
        <v>3</v>
      </c>
      <c r="D1766" s="252" t="s">
        <v>4</v>
      </c>
      <c r="E1766" s="252" t="s">
        <v>5</v>
      </c>
      <c r="F1766" s="252" t="s">
        <v>6</v>
      </c>
      <c r="G1766" s="252" t="s">
        <v>7</v>
      </c>
      <c r="H1766" s="252" t="s">
        <v>8</v>
      </c>
      <c r="I1766" s="252" t="s">
        <v>9</v>
      </c>
      <c r="J1766" s="252" t="s">
        <v>10</v>
      </c>
      <c r="K1766" s="252" t="s">
        <v>11</v>
      </c>
      <c r="L1766" s="252" t="s">
        <v>12</v>
      </c>
    </row>
    <row r="1767" spans="1:12" ht="12.75">
      <c r="A1767" s="252" t="s">
        <v>13</v>
      </c>
      <c r="B1767" s="253">
        <v>32</v>
      </c>
      <c r="C1767" s="253">
        <v>22</v>
      </c>
      <c r="D1767" s="253">
        <v>0</v>
      </c>
      <c r="E1767" s="253">
        <v>32</v>
      </c>
      <c r="F1767" s="253">
        <v>0</v>
      </c>
      <c r="G1767" s="253">
        <v>54</v>
      </c>
      <c r="H1767" s="254">
        <v>15491.21</v>
      </c>
      <c r="I1767" s="254">
        <v>17162.240000000002</v>
      </c>
      <c r="J1767" s="254">
        <v>286.87425925925925</v>
      </c>
      <c r="K1767" s="255">
        <v>11.416490486257928</v>
      </c>
      <c r="L1767" s="254">
        <v>32.75097251585624</v>
      </c>
    </row>
    <row r="1768" spans="1:12" ht="12.75">
      <c r="A1768" s="252" t="s">
        <v>15</v>
      </c>
      <c r="B1768" s="253">
        <v>17</v>
      </c>
      <c r="C1768" s="253">
        <v>6</v>
      </c>
      <c r="D1768" s="253">
        <v>0</v>
      </c>
      <c r="E1768" s="253">
        <v>17</v>
      </c>
      <c r="F1768" s="253">
        <v>0</v>
      </c>
      <c r="G1768" s="253">
        <v>23</v>
      </c>
      <c r="H1768" s="254">
        <v>0</v>
      </c>
      <c r="I1768" s="254">
        <v>698.85</v>
      </c>
      <c r="J1768" s="254">
        <v>0</v>
      </c>
      <c r="K1768" s="255">
        <v>4.8625792811839323</v>
      </c>
      <c r="L1768" s="254">
        <v>0</v>
      </c>
    </row>
    <row r="1769" spans="1:12" ht="12.75">
      <c r="A1769" s="252" t="s">
        <v>16</v>
      </c>
      <c r="B1769" s="253">
        <v>33</v>
      </c>
      <c r="C1769" s="253">
        <v>6</v>
      </c>
      <c r="D1769" s="253">
        <v>0</v>
      </c>
      <c r="E1769" s="253">
        <v>33</v>
      </c>
      <c r="F1769" s="253">
        <v>0</v>
      </c>
      <c r="G1769" s="253">
        <v>39</v>
      </c>
      <c r="H1769" s="254">
        <v>10118.9</v>
      </c>
      <c r="I1769" s="254">
        <v>12049.15</v>
      </c>
      <c r="J1769" s="254">
        <v>259.45897435897439</v>
      </c>
      <c r="K1769" s="255">
        <v>8.2452431289640593</v>
      </c>
      <c r="L1769" s="254">
        <v>21.393023255813954</v>
      </c>
    </row>
    <row r="1770" spans="1:12" ht="12.75">
      <c r="A1770" s="252" t="s">
        <v>17</v>
      </c>
      <c r="B1770" s="253">
        <v>38</v>
      </c>
      <c r="C1770" s="253">
        <v>9</v>
      </c>
      <c r="D1770" s="253">
        <v>4</v>
      </c>
      <c r="E1770" s="253">
        <v>34</v>
      </c>
      <c r="F1770" s="253">
        <v>0</v>
      </c>
      <c r="G1770" s="253">
        <v>43</v>
      </c>
      <c r="H1770" s="254">
        <v>0</v>
      </c>
      <c r="I1770" s="254">
        <v>0</v>
      </c>
      <c r="J1770" s="254">
        <v>0</v>
      </c>
      <c r="K1770" s="255">
        <v>9.0909090909090917</v>
      </c>
      <c r="L1770" s="254">
        <v>0</v>
      </c>
    </row>
    <row r="1771" spans="1:12" ht="12.75">
      <c r="A1771" s="252" t="s">
        <v>18</v>
      </c>
      <c r="B1771" s="253">
        <v>2</v>
      </c>
      <c r="C1771" s="253">
        <v>0</v>
      </c>
      <c r="D1771" s="253">
        <v>0</v>
      </c>
      <c r="E1771" s="253">
        <v>2</v>
      </c>
      <c r="F1771" s="253">
        <v>0</v>
      </c>
      <c r="G1771" s="253">
        <v>2</v>
      </c>
      <c r="H1771" s="254">
        <v>0</v>
      </c>
      <c r="I1771" s="254">
        <v>0</v>
      </c>
      <c r="J1771" s="254">
        <v>0</v>
      </c>
      <c r="K1771" s="255">
        <v>0.42283298097251587</v>
      </c>
      <c r="L1771" s="254">
        <v>0</v>
      </c>
    </row>
    <row r="1772" spans="1:12" ht="12.75">
      <c r="A1772" s="252" t="s">
        <v>19</v>
      </c>
      <c r="B1772" s="253">
        <v>122</v>
      </c>
      <c r="C1772" s="253">
        <v>43</v>
      </c>
      <c r="D1772" s="253">
        <v>4</v>
      </c>
      <c r="E1772" s="253">
        <v>118</v>
      </c>
      <c r="F1772" s="253">
        <v>0</v>
      </c>
      <c r="G1772" s="253">
        <v>161</v>
      </c>
      <c r="H1772" s="254">
        <v>25610.11</v>
      </c>
      <c r="I1772" s="254">
        <v>29910.240000000002</v>
      </c>
      <c r="J1772" s="254">
        <v>159.06900621118012</v>
      </c>
      <c r="K1772" s="255">
        <v>34.038054968287526</v>
      </c>
      <c r="L1772" s="254">
        <v>54.143995771670198</v>
      </c>
    </row>
    <row r="1773" spans="1:12" ht="12.75">
      <c r="A1773" s="252" t="s">
        <v>251</v>
      </c>
      <c r="B1773" s="252" t="s">
        <v>2</v>
      </c>
      <c r="C1773" s="252" t="s">
        <v>3</v>
      </c>
      <c r="D1773" s="252" t="s">
        <v>4</v>
      </c>
      <c r="E1773" s="252" t="s">
        <v>5</v>
      </c>
      <c r="F1773" s="252" t="s">
        <v>6</v>
      </c>
      <c r="G1773" s="252" t="s">
        <v>7</v>
      </c>
      <c r="H1773" s="252" t="s">
        <v>8</v>
      </c>
      <c r="I1773" s="252" t="s">
        <v>9</v>
      </c>
      <c r="J1773" s="252" t="s">
        <v>10</v>
      </c>
      <c r="K1773" s="252" t="s">
        <v>11</v>
      </c>
      <c r="L1773" s="252" t="s">
        <v>12</v>
      </c>
    </row>
    <row r="1774" spans="1:12" ht="12.75">
      <c r="A1774" s="252" t="s">
        <v>13</v>
      </c>
      <c r="B1774" s="253">
        <v>14</v>
      </c>
      <c r="C1774" s="253">
        <v>19</v>
      </c>
      <c r="D1774" s="253">
        <v>0</v>
      </c>
      <c r="E1774" s="253">
        <v>14</v>
      </c>
      <c r="F1774" s="253">
        <v>0</v>
      </c>
      <c r="G1774" s="253">
        <v>33</v>
      </c>
      <c r="H1774" s="254">
        <v>8942.6299999999992</v>
      </c>
      <c r="I1774" s="254">
        <v>9688.42</v>
      </c>
      <c r="J1774" s="254">
        <v>270.98878787878789</v>
      </c>
      <c r="K1774" s="255">
        <v>6.9767441860465116</v>
      </c>
      <c r="L1774" s="254">
        <v>18.906194503171246</v>
      </c>
    </row>
    <row r="1775" spans="1:12" ht="12.75">
      <c r="A1775" s="252" t="s">
        <v>14</v>
      </c>
      <c r="B1775" s="253">
        <v>0</v>
      </c>
      <c r="C1775" s="253">
        <v>0</v>
      </c>
      <c r="D1775" s="253">
        <v>0</v>
      </c>
      <c r="E1775" s="253">
        <v>0</v>
      </c>
      <c r="F1775" s="253">
        <v>0</v>
      </c>
      <c r="G1775" s="253">
        <v>0</v>
      </c>
      <c r="H1775" s="254">
        <v>0</v>
      </c>
      <c r="I1775" s="254">
        <v>0</v>
      </c>
      <c r="J1775" s="254">
        <v>0</v>
      </c>
      <c r="K1775" s="255">
        <v>0</v>
      </c>
      <c r="L1775" s="254">
        <v>0</v>
      </c>
    </row>
    <row r="1776" spans="1:12" ht="12.75">
      <c r="A1776" s="252" t="s">
        <v>15</v>
      </c>
      <c r="B1776" s="253">
        <v>17</v>
      </c>
      <c r="C1776" s="253">
        <v>5</v>
      </c>
      <c r="D1776" s="253">
        <v>0</v>
      </c>
      <c r="E1776" s="253">
        <v>17</v>
      </c>
      <c r="F1776" s="253">
        <v>0</v>
      </c>
      <c r="G1776" s="253">
        <v>22</v>
      </c>
      <c r="H1776" s="254">
        <v>0</v>
      </c>
      <c r="I1776" s="254">
        <v>559.82000000000005</v>
      </c>
      <c r="J1776" s="254">
        <v>0</v>
      </c>
      <c r="K1776" s="255">
        <v>4.6511627906976747</v>
      </c>
      <c r="L1776" s="254">
        <v>0</v>
      </c>
    </row>
    <row r="1777" spans="1:12" ht="12.75">
      <c r="A1777" s="252" t="s">
        <v>16</v>
      </c>
      <c r="B1777" s="253">
        <v>11</v>
      </c>
      <c r="C1777" s="253">
        <v>5</v>
      </c>
      <c r="D1777" s="253">
        <v>0</v>
      </c>
      <c r="E1777" s="253">
        <v>11</v>
      </c>
      <c r="F1777" s="253">
        <v>0</v>
      </c>
      <c r="G1777" s="253">
        <v>16</v>
      </c>
      <c r="H1777" s="254">
        <v>4180</v>
      </c>
      <c r="I1777" s="254">
        <v>3614.72</v>
      </c>
      <c r="J1777" s="254">
        <v>261.25</v>
      </c>
      <c r="K1777" s="255">
        <v>3.382663847780127</v>
      </c>
      <c r="L1777" s="254">
        <v>8.8372093023255829</v>
      </c>
    </row>
    <row r="1778" spans="1:12" ht="12.75">
      <c r="A1778" s="252" t="s">
        <v>17</v>
      </c>
      <c r="B1778" s="253">
        <v>43</v>
      </c>
      <c r="C1778" s="253">
        <v>62</v>
      </c>
      <c r="D1778" s="253">
        <v>3</v>
      </c>
      <c r="E1778" s="253">
        <v>40</v>
      </c>
      <c r="F1778" s="253">
        <v>0</v>
      </c>
      <c r="G1778" s="253">
        <v>102</v>
      </c>
      <c r="H1778" s="254">
        <v>0</v>
      </c>
      <c r="I1778" s="254">
        <v>0</v>
      </c>
      <c r="J1778" s="254">
        <v>0</v>
      </c>
      <c r="K1778" s="255">
        <v>21.564482029598306</v>
      </c>
      <c r="L1778" s="254">
        <v>0</v>
      </c>
    </row>
    <row r="1779" spans="1:12" ht="12.75">
      <c r="A1779" s="252" t="s">
        <v>18</v>
      </c>
      <c r="B1779" s="253">
        <v>2</v>
      </c>
      <c r="C1779" s="253">
        <v>0</v>
      </c>
      <c r="D1779" s="253">
        <v>0</v>
      </c>
      <c r="E1779" s="253">
        <v>2</v>
      </c>
      <c r="F1779" s="253">
        <v>0</v>
      </c>
      <c r="G1779" s="253">
        <v>2</v>
      </c>
      <c r="H1779" s="254">
        <v>0</v>
      </c>
      <c r="I1779" s="254">
        <v>132.25</v>
      </c>
      <c r="J1779" s="254">
        <v>0</v>
      </c>
      <c r="K1779" s="255">
        <v>0.42283298097251587</v>
      </c>
      <c r="L1779" s="254">
        <v>0</v>
      </c>
    </row>
    <row r="1780" spans="1:12" ht="12.75">
      <c r="A1780" s="252" t="s">
        <v>19</v>
      </c>
      <c r="B1780" s="253">
        <v>87</v>
      </c>
      <c r="C1780" s="253">
        <v>91</v>
      </c>
      <c r="D1780" s="253">
        <v>3</v>
      </c>
      <c r="E1780" s="253">
        <v>84</v>
      </c>
      <c r="F1780" s="253">
        <v>0</v>
      </c>
      <c r="G1780" s="253">
        <v>175</v>
      </c>
      <c r="H1780" s="254">
        <v>13122.63</v>
      </c>
      <c r="I1780" s="254">
        <v>13995.21</v>
      </c>
      <c r="J1780" s="254">
        <v>74.986457142857148</v>
      </c>
      <c r="K1780" s="255">
        <v>36.99788583509514</v>
      </c>
      <c r="L1780" s="254">
        <v>27.743403805496833</v>
      </c>
    </row>
    <row r="1781" spans="1:12" ht="12.75">
      <c r="A1781" s="252" t="s">
        <v>252</v>
      </c>
      <c r="B1781" s="252" t="s">
        <v>2</v>
      </c>
      <c r="C1781" s="252" t="s">
        <v>3</v>
      </c>
      <c r="D1781" s="252" t="s">
        <v>4</v>
      </c>
      <c r="E1781" s="252" t="s">
        <v>5</v>
      </c>
      <c r="F1781" s="252" t="s">
        <v>6</v>
      </c>
      <c r="G1781" s="252" t="s">
        <v>7</v>
      </c>
      <c r="H1781" s="252" t="s">
        <v>8</v>
      </c>
      <c r="I1781" s="252" t="s">
        <v>9</v>
      </c>
      <c r="J1781" s="252" t="s">
        <v>10</v>
      </c>
      <c r="K1781" s="252" t="s">
        <v>11</v>
      </c>
      <c r="L1781" s="252" t="s">
        <v>12</v>
      </c>
    </row>
    <row r="1782" spans="1:12" ht="12.75">
      <c r="A1782" s="252" t="s">
        <v>13</v>
      </c>
      <c r="B1782" s="253">
        <v>19</v>
      </c>
      <c r="C1782" s="253">
        <v>13</v>
      </c>
      <c r="D1782" s="253">
        <v>0</v>
      </c>
      <c r="E1782" s="253">
        <v>19</v>
      </c>
      <c r="F1782" s="253">
        <v>0</v>
      </c>
      <c r="G1782" s="253">
        <v>32</v>
      </c>
      <c r="H1782" s="254">
        <v>8354.09</v>
      </c>
      <c r="I1782" s="254">
        <v>10163.040000000001</v>
      </c>
      <c r="J1782" s="254">
        <v>261.0653125</v>
      </c>
      <c r="K1782" s="255">
        <v>6.7653276955602539</v>
      </c>
      <c r="L1782" s="254">
        <v>17.661923890063427</v>
      </c>
    </row>
    <row r="1783" spans="1:12" ht="12.75">
      <c r="A1783" s="252" t="s">
        <v>15</v>
      </c>
      <c r="B1783" s="253">
        <v>15</v>
      </c>
      <c r="C1783" s="253">
        <v>2</v>
      </c>
      <c r="D1783" s="253">
        <v>0</v>
      </c>
      <c r="E1783" s="253">
        <v>15</v>
      </c>
      <c r="F1783" s="253">
        <v>0</v>
      </c>
      <c r="G1783" s="253">
        <v>17</v>
      </c>
      <c r="H1783" s="254">
        <v>0</v>
      </c>
      <c r="I1783" s="254">
        <v>199.22</v>
      </c>
      <c r="J1783" s="254">
        <v>0</v>
      </c>
      <c r="K1783" s="255">
        <v>3.5940803382663846</v>
      </c>
      <c r="L1783" s="254">
        <v>0</v>
      </c>
    </row>
    <row r="1784" spans="1:12" ht="12.75">
      <c r="A1784" s="252" t="s">
        <v>16</v>
      </c>
      <c r="B1784" s="253">
        <v>5</v>
      </c>
      <c r="C1784" s="253">
        <v>4</v>
      </c>
      <c r="D1784" s="253">
        <v>0</v>
      </c>
      <c r="E1784" s="253">
        <v>5</v>
      </c>
      <c r="F1784" s="253">
        <v>0</v>
      </c>
      <c r="G1784" s="253">
        <v>9</v>
      </c>
      <c r="H1784" s="254">
        <v>2849.37</v>
      </c>
      <c r="I1784" s="254">
        <v>1486.7</v>
      </c>
      <c r="J1784" s="254">
        <v>316.59666666666669</v>
      </c>
      <c r="K1784" s="255">
        <v>1.9027484143763211</v>
      </c>
      <c r="L1784" s="254">
        <v>6.0240380549682868</v>
      </c>
    </row>
    <row r="1785" spans="1:12" ht="12.75">
      <c r="A1785" s="252" t="s">
        <v>17</v>
      </c>
      <c r="B1785" s="253">
        <v>102</v>
      </c>
      <c r="C1785" s="253">
        <v>25</v>
      </c>
      <c r="D1785" s="253">
        <v>50</v>
      </c>
      <c r="E1785" s="253">
        <v>52</v>
      </c>
      <c r="F1785" s="253">
        <v>0</v>
      </c>
      <c r="G1785" s="253">
        <v>77</v>
      </c>
      <c r="H1785" s="254">
        <v>0</v>
      </c>
      <c r="I1785" s="254">
        <v>0</v>
      </c>
      <c r="J1785" s="254">
        <v>0</v>
      </c>
      <c r="K1785" s="255">
        <v>16.279069767441861</v>
      </c>
      <c r="L1785" s="254">
        <v>0</v>
      </c>
    </row>
    <row r="1786" spans="1:12" ht="12.75">
      <c r="A1786" s="252" t="s">
        <v>18</v>
      </c>
      <c r="B1786" s="253">
        <v>0</v>
      </c>
      <c r="C1786" s="253">
        <v>1</v>
      </c>
      <c r="D1786" s="253">
        <v>0</v>
      </c>
      <c r="E1786" s="253">
        <v>0</v>
      </c>
      <c r="F1786" s="253">
        <v>0</v>
      </c>
      <c r="G1786" s="253">
        <v>1</v>
      </c>
      <c r="H1786" s="254">
        <v>0</v>
      </c>
      <c r="I1786" s="254">
        <v>-48</v>
      </c>
      <c r="J1786" s="254">
        <v>0</v>
      </c>
      <c r="K1786" s="255">
        <v>0.21141649048625794</v>
      </c>
      <c r="L1786" s="254">
        <v>0</v>
      </c>
    </row>
    <row r="1787" spans="1:12" ht="12.75">
      <c r="A1787" s="252" t="s">
        <v>19</v>
      </c>
      <c r="B1787" s="253">
        <v>141</v>
      </c>
      <c r="C1787" s="253">
        <v>45</v>
      </c>
      <c r="D1787" s="253">
        <v>50</v>
      </c>
      <c r="E1787" s="253">
        <v>91</v>
      </c>
      <c r="F1787" s="253">
        <v>0</v>
      </c>
      <c r="G1787" s="253">
        <v>136</v>
      </c>
      <c r="H1787" s="254">
        <v>11203.46</v>
      </c>
      <c r="I1787" s="254">
        <v>11800.96</v>
      </c>
      <c r="J1787" s="254">
        <v>82.378382352941173</v>
      </c>
      <c r="K1787" s="255">
        <v>28.752642706131077</v>
      </c>
      <c r="L1787" s="254">
        <v>23.685961945031707</v>
      </c>
    </row>
    <row r="1788" spans="1:12" ht="12.75">
      <c r="A1788" s="252" t="s">
        <v>253</v>
      </c>
      <c r="B1788" s="252" t="s">
        <v>2</v>
      </c>
      <c r="C1788" s="252" t="s">
        <v>3</v>
      </c>
      <c r="D1788" s="252" t="s">
        <v>4</v>
      </c>
      <c r="E1788" s="252" t="s">
        <v>5</v>
      </c>
      <c r="F1788" s="252" t="s">
        <v>6</v>
      </c>
      <c r="G1788" s="252" t="s">
        <v>7</v>
      </c>
      <c r="H1788" s="252" t="s">
        <v>8</v>
      </c>
      <c r="I1788" s="252" t="s">
        <v>9</v>
      </c>
      <c r="J1788" s="252" t="s">
        <v>10</v>
      </c>
      <c r="K1788" s="252" t="s">
        <v>11</v>
      </c>
      <c r="L1788" s="252" t="s">
        <v>12</v>
      </c>
    </row>
    <row r="1789" spans="1:12" ht="12.75">
      <c r="A1789" s="252" t="s">
        <v>13</v>
      </c>
      <c r="B1789" s="253">
        <v>23</v>
      </c>
      <c r="C1789" s="253">
        <v>12</v>
      </c>
      <c r="D1789" s="253">
        <v>0</v>
      </c>
      <c r="E1789" s="253">
        <v>23</v>
      </c>
      <c r="F1789" s="253">
        <v>0</v>
      </c>
      <c r="G1789" s="253">
        <v>35</v>
      </c>
      <c r="H1789" s="254">
        <v>15683.21</v>
      </c>
      <c r="I1789" s="254">
        <v>11929.92</v>
      </c>
      <c r="J1789" s="254">
        <v>448.09171428571426</v>
      </c>
      <c r="K1789" s="255">
        <v>7.3995771670190287</v>
      </c>
      <c r="L1789" s="254">
        <v>33.15689217758986</v>
      </c>
    </row>
    <row r="1790" spans="1:12" ht="12.75">
      <c r="A1790" s="252" t="s">
        <v>15</v>
      </c>
      <c r="B1790" s="253">
        <v>13</v>
      </c>
      <c r="C1790" s="253">
        <v>4</v>
      </c>
      <c r="D1790" s="253">
        <v>0</v>
      </c>
      <c r="E1790" s="253">
        <v>13</v>
      </c>
      <c r="F1790" s="253">
        <v>0</v>
      </c>
      <c r="G1790" s="253">
        <v>17</v>
      </c>
      <c r="H1790" s="254">
        <v>0</v>
      </c>
      <c r="I1790" s="254">
        <v>391.8</v>
      </c>
      <c r="J1790" s="254">
        <v>0</v>
      </c>
      <c r="K1790" s="255">
        <v>3.5940803382663846</v>
      </c>
      <c r="L1790" s="254">
        <v>0</v>
      </c>
    </row>
    <row r="1791" spans="1:12" ht="12.75">
      <c r="A1791" s="252" t="s">
        <v>16</v>
      </c>
      <c r="B1791" s="253">
        <v>6</v>
      </c>
      <c r="C1791" s="253">
        <v>7</v>
      </c>
      <c r="D1791" s="253">
        <v>0</v>
      </c>
      <c r="E1791" s="253">
        <v>6</v>
      </c>
      <c r="F1791" s="253">
        <v>0</v>
      </c>
      <c r="G1791" s="253">
        <v>13</v>
      </c>
      <c r="H1791" s="254">
        <v>3682.52</v>
      </c>
      <c r="I1791" s="254">
        <v>3448.09</v>
      </c>
      <c r="J1791" s="254">
        <v>283.27076923076925</v>
      </c>
      <c r="K1791" s="255">
        <v>2.7484143763213531</v>
      </c>
      <c r="L1791" s="254">
        <v>7.7854545454545461</v>
      </c>
    </row>
    <row r="1792" spans="1:12" ht="12.75">
      <c r="A1792" s="252" t="s">
        <v>17</v>
      </c>
      <c r="B1792" s="253">
        <v>77</v>
      </c>
      <c r="C1792" s="253">
        <v>32</v>
      </c>
      <c r="D1792" s="253">
        <v>21</v>
      </c>
      <c r="E1792" s="253">
        <v>56</v>
      </c>
      <c r="F1792" s="253">
        <v>0</v>
      </c>
      <c r="G1792" s="253">
        <v>88</v>
      </c>
      <c r="H1792" s="254">
        <v>0</v>
      </c>
      <c r="I1792" s="254">
        <v>0</v>
      </c>
      <c r="J1792" s="254">
        <v>0</v>
      </c>
      <c r="K1792" s="255">
        <v>18.604651162790699</v>
      </c>
      <c r="L1792" s="254">
        <v>0</v>
      </c>
    </row>
    <row r="1793" spans="1:12" ht="12.75">
      <c r="A1793" s="252" t="s">
        <v>18</v>
      </c>
      <c r="B1793" s="253">
        <v>0</v>
      </c>
      <c r="C1793" s="253">
        <v>1</v>
      </c>
      <c r="D1793" s="253">
        <v>0</v>
      </c>
      <c r="E1793" s="253">
        <v>0</v>
      </c>
      <c r="F1793" s="253">
        <v>0</v>
      </c>
      <c r="G1793" s="253">
        <v>1</v>
      </c>
      <c r="H1793" s="254">
        <v>190</v>
      </c>
      <c r="I1793" s="254">
        <v>-2</v>
      </c>
      <c r="J1793" s="254">
        <v>190</v>
      </c>
      <c r="K1793" s="255">
        <v>0.21141649048625794</v>
      </c>
      <c r="L1793" s="254">
        <v>0.40169133192389012</v>
      </c>
    </row>
    <row r="1794" spans="1:12" ht="12.75">
      <c r="A1794" s="252" t="s">
        <v>19</v>
      </c>
      <c r="B1794" s="253">
        <v>119</v>
      </c>
      <c r="C1794" s="253">
        <v>56</v>
      </c>
      <c r="D1794" s="253">
        <v>21</v>
      </c>
      <c r="E1794" s="253">
        <v>98</v>
      </c>
      <c r="F1794" s="253">
        <v>0</v>
      </c>
      <c r="G1794" s="253">
        <v>154</v>
      </c>
      <c r="H1794" s="254">
        <v>19555.73</v>
      </c>
      <c r="I1794" s="254">
        <v>15767.81</v>
      </c>
      <c r="J1794" s="254">
        <v>126.98525974025974</v>
      </c>
      <c r="K1794" s="255">
        <v>32.558139534883722</v>
      </c>
      <c r="L1794" s="254">
        <v>41.344038054968287</v>
      </c>
    </row>
    <row r="1795" spans="1:12" ht="12.75">
      <c r="A1795" s="252" t="s">
        <v>254</v>
      </c>
      <c r="B1795" s="252" t="s">
        <v>2</v>
      </c>
      <c r="C1795" s="252" t="s">
        <v>3</v>
      </c>
      <c r="D1795" s="252" t="s">
        <v>4</v>
      </c>
      <c r="E1795" s="252" t="s">
        <v>5</v>
      </c>
      <c r="F1795" s="252" t="s">
        <v>6</v>
      </c>
      <c r="G1795" s="252" t="s">
        <v>7</v>
      </c>
      <c r="H1795" s="252" t="s">
        <v>8</v>
      </c>
      <c r="I1795" s="252" t="s">
        <v>9</v>
      </c>
      <c r="J1795" s="252" t="s">
        <v>10</v>
      </c>
      <c r="K1795" s="252" t="s">
        <v>11</v>
      </c>
      <c r="L1795" s="252" t="s">
        <v>12</v>
      </c>
    </row>
    <row r="1796" spans="1:12" ht="12.75">
      <c r="A1796" s="252" t="s">
        <v>13</v>
      </c>
      <c r="B1796" s="253">
        <v>23</v>
      </c>
      <c r="C1796" s="253">
        <v>32</v>
      </c>
      <c r="D1796" s="253">
        <v>0</v>
      </c>
      <c r="E1796" s="253">
        <v>23</v>
      </c>
      <c r="F1796" s="253">
        <v>0</v>
      </c>
      <c r="G1796" s="253">
        <v>55</v>
      </c>
      <c r="H1796" s="254">
        <v>15973.07</v>
      </c>
      <c r="I1796" s="254">
        <v>19312.22</v>
      </c>
      <c r="J1796" s="254">
        <v>290.41945454545453</v>
      </c>
      <c r="K1796" s="255">
        <v>11.627906976744184</v>
      </c>
      <c r="L1796" s="254">
        <v>33.769704016913309</v>
      </c>
    </row>
    <row r="1797" spans="1:12" ht="12.75">
      <c r="A1797" s="252" t="s">
        <v>15</v>
      </c>
      <c r="B1797" s="253">
        <v>12</v>
      </c>
      <c r="C1797" s="253">
        <v>9</v>
      </c>
      <c r="D1797" s="253">
        <v>0</v>
      </c>
      <c r="E1797" s="253">
        <v>12</v>
      </c>
      <c r="F1797" s="253">
        <v>0</v>
      </c>
      <c r="G1797" s="253">
        <v>21</v>
      </c>
      <c r="H1797" s="254">
        <v>0</v>
      </c>
      <c r="I1797" s="254">
        <v>338.35</v>
      </c>
      <c r="J1797" s="254">
        <v>0</v>
      </c>
      <c r="K1797" s="255">
        <v>4.4397463002114161</v>
      </c>
      <c r="L1797" s="254">
        <v>0</v>
      </c>
    </row>
    <row r="1798" spans="1:12" ht="12.75">
      <c r="A1798" s="252" t="s">
        <v>16</v>
      </c>
      <c r="B1798" s="253">
        <v>11</v>
      </c>
      <c r="C1798" s="253">
        <v>16</v>
      </c>
      <c r="D1798" s="253">
        <v>0</v>
      </c>
      <c r="E1798" s="253">
        <v>11</v>
      </c>
      <c r="F1798" s="253">
        <v>0</v>
      </c>
      <c r="G1798" s="253">
        <v>27</v>
      </c>
      <c r="H1798" s="254">
        <v>8969.9500000000007</v>
      </c>
      <c r="I1798" s="254">
        <v>11127.49</v>
      </c>
      <c r="J1798" s="254">
        <v>332.22037037037035</v>
      </c>
      <c r="K1798" s="255">
        <v>5.7082452431289639</v>
      </c>
      <c r="L1798" s="254">
        <v>18.963953488372091</v>
      </c>
    </row>
    <row r="1799" spans="1:12" ht="12.75">
      <c r="A1799" s="252" t="s">
        <v>17</v>
      </c>
      <c r="B1799" s="253">
        <v>87</v>
      </c>
      <c r="C1799" s="253">
        <v>12</v>
      </c>
      <c r="D1799" s="253">
        <v>37</v>
      </c>
      <c r="E1799" s="253">
        <v>50</v>
      </c>
      <c r="F1799" s="253">
        <v>0</v>
      </c>
      <c r="G1799" s="253">
        <v>62</v>
      </c>
      <c r="H1799" s="254">
        <v>0</v>
      </c>
      <c r="I1799" s="254">
        <v>0</v>
      </c>
      <c r="J1799" s="254">
        <v>0</v>
      </c>
      <c r="K1799" s="255">
        <v>13.107822410147993</v>
      </c>
      <c r="L1799" s="254">
        <v>0</v>
      </c>
    </row>
    <row r="1800" spans="1:12" ht="12.75">
      <c r="A1800" s="252" t="s">
        <v>18</v>
      </c>
      <c r="B1800" s="253">
        <v>1</v>
      </c>
      <c r="C1800" s="253">
        <v>0</v>
      </c>
      <c r="D1800" s="253">
        <v>0</v>
      </c>
      <c r="E1800" s="253">
        <v>1</v>
      </c>
      <c r="F1800" s="253">
        <v>0</v>
      </c>
      <c r="G1800" s="253">
        <v>1</v>
      </c>
      <c r="H1800" s="254">
        <v>0</v>
      </c>
      <c r="I1800" s="254">
        <v>0</v>
      </c>
      <c r="J1800" s="254">
        <v>0</v>
      </c>
      <c r="K1800" s="255">
        <v>0.21141649048625794</v>
      </c>
      <c r="L1800" s="254">
        <v>0</v>
      </c>
    </row>
    <row r="1801" spans="1:12" ht="12.75">
      <c r="A1801" s="252" t="s">
        <v>19</v>
      </c>
      <c r="B1801" s="253">
        <v>134</v>
      </c>
      <c r="C1801" s="253">
        <v>69</v>
      </c>
      <c r="D1801" s="253">
        <v>37</v>
      </c>
      <c r="E1801" s="253">
        <v>97</v>
      </c>
      <c r="F1801" s="253">
        <v>0</v>
      </c>
      <c r="G1801" s="253">
        <v>166</v>
      </c>
      <c r="H1801" s="254">
        <v>24943.02</v>
      </c>
      <c r="I1801" s="254">
        <v>30778.06</v>
      </c>
      <c r="J1801" s="254">
        <v>150.25915662650604</v>
      </c>
      <c r="K1801" s="255">
        <v>35.095137420718814</v>
      </c>
      <c r="L1801" s="254">
        <v>52.733657505285407</v>
      </c>
    </row>
    <row r="1802" spans="1:12" ht="12.75">
      <c r="A1802" s="252" t="s">
        <v>255</v>
      </c>
      <c r="B1802" s="252" t="s">
        <v>2</v>
      </c>
      <c r="C1802" s="252" t="s">
        <v>3</v>
      </c>
      <c r="D1802" s="252" t="s">
        <v>4</v>
      </c>
      <c r="E1802" s="252" t="s">
        <v>5</v>
      </c>
      <c r="F1802" s="252" t="s">
        <v>6</v>
      </c>
      <c r="G1802" s="252" t="s">
        <v>7</v>
      </c>
      <c r="H1802" s="252" t="s">
        <v>8</v>
      </c>
      <c r="I1802" s="252" t="s">
        <v>9</v>
      </c>
      <c r="J1802" s="252" t="s">
        <v>10</v>
      </c>
      <c r="K1802" s="252" t="s">
        <v>11</v>
      </c>
      <c r="L1802" s="252" t="s">
        <v>12</v>
      </c>
    </row>
    <row r="1803" spans="1:12" ht="12.75">
      <c r="A1803" s="252" t="s">
        <v>13</v>
      </c>
      <c r="B1803" s="253">
        <v>37</v>
      </c>
      <c r="C1803" s="253">
        <v>55</v>
      </c>
      <c r="D1803" s="253">
        <v>0</v>
      </c>
      <c r="E1803" s="253">
        <v>37</v>
      </c>
      <c r="F1803" s="253">
        <v>0</v>
      </c>
      <c r="G1803" s="253">
        <v>92</v>
      </c>
      <c r="H1803" s="254">
        <v>27964.12</v>
      </c>
      <c r="I1803" s="254">
        <v>33597.75</v>
      </c>
      <c r="J1803" s="254">
        <v>303.95782608695652</v>
      </c>
      <c r="K1803" s="255">
        <v>19.450317124735729</v>
      </c>
      <c r="L1803" s="254">
        <v>59.120761099365744</v>
      </c>
    </row>
    <row r="1804" spans="1:12" ht="12.75">
      <c r="A1804" s="252" t="s">
        <v>15</v>
      </c>
      <c r="B1804" s="253">
        <v>15</v>
      </c>
      <c r="C1804" s="253">
        <v>9</v>
      </c>
      <c r="D1804" s="253">
        <v>0</v>
      </c>
      <c r="E1804" s="253">
        <v>15</v>
      </c>
      <c r="F1804" s="253">
        <v>0</v>
      </c>
      <c r="G1804" s="253">
        <v>24</v>
      </c>
      <c r="H1804" s="254">
        <v>0</v>
      </c>
      <c r="I1804" s="254">
        <v>562.23</v>
      </c>
      <c r="J1804" s="254">
        <v>0</v>
      </c>
      <c r="K1804" s="255">
        <v>5.07399577167019</v>
      </c>
      <c r="L1804" s="254">
        <v>0</v>
      </c>
    </row>
    <row r="1805" spans="1:12" ht="12.75">
      <c r="A1805" s="252" t="s">
        <v>16</v>
      </c>
      <c r="B1805" s="253">
        <v>23</v>
      </c>
      <c r="C1805" s="253">
        <v>37</v>
      </c>
      <c r="D1805" s="253">
        <v>0</v>
      </c>
      <c r="E1805" s="253">
        <v>23</v>
      </c>
      <c r="F1805" s="253">
        <v>0</v>
      </c>
      <c r="G1805" s="253">
        <v>60</v>
      </c>
      <c r="H1805" s="254">
        <v>20456.78</v>
      </c>
      <c r="I1805" s="254">
        <v>23959.47</v>
      </c>
      <c r="J1805" s="254">
        <v>340.94633333333331</v>
      </c>
      <c r="K1805" s="255">
        <v>12.684989429175475</v>
      </c>
      <c r="L1805" s="254">
        <v>43.24900634249471</v>
      </c>
    </row>
    <row r="1806" spans="1:12" ht="12.75">
      <c r="A1806" s="252" t="s">
        <v>17</v>
      </c>
      <c r="B1806" s="253">
        <v>62</v>
      </c>
      <c r="C1806" s="253">
        <v>3</v>
      </c>
      <c r="D1806" s="253">
        <v>17</v>
      </c>
      <c r="E1806" s="253">
        <v>45</v>
      </c>
      <c r="F1806" s="253">
        <v>0</v>
      </c>
      <c r="G1806" s="253">
        <v>48</v>
      </c>
      <c r="H1806" s="254">
        <v>0</v>
      </c>
      <c r="I1806" s="254">
        <v>0</v>
      </c>
      <c r="J1806" s="254">
        <v>0</v>
      </c>
      <c r="K1806" s="255">
        <v>10.14799154334038</v>
      </c>
      <c r="L1806" s="254">
        <v>0</v>
      </c>
    </row>
    <row r="1807" spans="1:12" ht="12.75">
      <c r="A1807" s="252" t="s">
        <v>18</v>
      </c>
      <c r="B1807" s="253">
        <v>0</v>
      </c>
      <c r="C1807" s="253">
        <v>1</v>
      </c>
      <c r="D1807" s="253">
        <v>0</v>
      </c>
      <c r="E1807" s="253">
        <v>0</v>
      </c>
      <c r="F1807" s="253">
        <v>0</v>
      </c>
      <c r="G1807" s="253">
        <v>1</v>
      </c>
      <c r="H1807" s="254">
        <v>0</v>
      </c>
      <c r="I1807" s="254">
        <v>0</v>
      </c>
      <c r="J1807" s="254">
        <v>0</v>
      </c>
      <c r="K1807" s="255">
        <v>0.21141649048625794</v>
      </c>
      <c r="L1807" s="254">
        <v>0</v>
      </c>
    </row>
    <row r="1808" spans="1:12" ht="12.75">
      <c r="A1808" s="252" t="s">
        <v>19</v>
      </c>
      <c r="B1808" s="253">
        <v>137</v>
      </c>
      <c r="C1808" s="253">
        <v>105</v>
      </c>
      <c r="D1808" s="253">
        <v>17</v>
      </c>
      <c r="E1808" s="253">
        <v>120</v>
      </c>
      <c r="F1808" s="253">
        <v>0</v>
      </c>
      <c r="G1808" s="253">
        <v>225</v>
      </c>
      <c r="H1808" s="254">
        <v>48420.9</v>
      </c>
      <c r="I1808" s="254">
        <v>58119.45</v>
      </c>
      <c r="J1808" s="254">
        <v>215.20400000000001</v>
      </c>
      <c r="K1808" s="255">
        <v>47.56871035940803</v>
      </c>
      <c r="L1808" s="254">
        <v>102.36976744186046</v>
      </c>
    </row>
    <row r="1809" spans="1:12" ht="12.75">
      <c r="A1809" s="252" t="s">
        <v>256</v>
      </c>
      <c r="B1809" s="252" t="s">
        <v>2</v>
      </c>
      <c r="C1809" s="252" t="s">
        <v>3</v>
      </c>
      <c r="D1809" s="252" t="s">
        <v>4</v>
      </c>
      <c r="E1809" s="252" t="s">
        <v>5</v>
      </c>
      <c r="F1809" s="252" t="s">
        <v>6</v>
      </c>
      <c r="G1809" s="252" t="s">
        <v>7</v>
      </c>
      <c r="H1809" s="252" t="s">
        <v>8</v>
      </c>
      <c r="I1809" s="252" t="s">
        <v>9</v>
      </c>
      <c r="J1809" s="252" t="s">
        <v>10</v>
      </c>
      <c r="K1809" s="252" t="s">
        <v>11</v>
      </c>
      <c r="L1809" s="252" t="s">
        <v>12</v>
      </c>
    </row>
    <row r="1810" spans="1:12" ht="12.75">
      <c r="A1810" s="252" t="s">
        <v>13</v>
      </c>
      <c r="B1810" s="253">
        <v>74</v>
      </c>
      <c r="C1810" s="253">
        <v>41</v>
      </c>
      <c r="D1810" s="253">
        <v>0</v>
      </c>
      <c r="E1810" s="253">
        <v>74</v>
      </c>
      <c r="F1810" s="253">
        <v>0</v>
      </c>
      <c r="G1810" s="253">
        <v>115</v>
      </c>
      <c r="H1810" s="254">
        <v>32681.24</v>
      </c>
      <c r="I1810" s="254">
        <v>41540.519999999997</v>
      </c>
      <c r="J1810" s="254">
        <v>284.1846956521739</v>
      </c>
      <c r="K1810" s="255">
        <v>24.312896405919659</v>
      </c>
      <c r="L1810" s="254">
        <v>69.09353065539112</v>
      </c>
    </row>
    <row r="1811" spans="1:12" ht="12.75">
      <c r="A1811" s="252" t="s">
        <v>15</v>
      </c>
      <c r="B1811" s="253">
        <v>24</v>
      </c>
      <c r="C1811" s="253">
        <v>5</v>
      </c>
      <c r="D1811" s="253">
        <v>0</v>
      </c>
      <c r="E1811" s="253">
        <v>24</v>
      </c>
      <c r="F1811" s="253">
        <v>0</v>
      </c>
      <c r="G1811" s="253">
        <v>29</v>
      </c>
      <c r="H1811" s="254">
        <v>0</v>
      </c>
      <c r="I1811" s="254">
        <v>948.68</v>
      </c>
      <c r="J1811" s="254">
        <v>0</v>
      </c>
      <c r="K1811" s="255">
        <v>6.1310782241014792</v>
      </c>
      <c r="L1811" s="254">
        <v>0</v>
      </c>
    </row>
    <row r="1812" spans="1:12" ht="12.75">
      <c r="A1812" s="252" t="s">
        <v>16</v>
      </c>
      <c r="B1812" s="253">
        <v>55</v>
      </c>
      <c r="C1812" s="253">
        <v>17</v>
      </c>
      <c r="D1812" s="253">
        <v>0</v>
      </c>
      <c r="E1812" s="253">
        <v>55</v>
      </c>
      <c r="F1812" s="253">
        <v>0</v>
      </c>
      <c r="G1812" s="253">
        <v>72</v>
      </c>
      <c r="H1812" s="254">
        <v>24497.759999999998</v>
      </c>
      <c r="I1812" s="254">
        <v>29175.17</v>
      </c>
      <c r="J1812" s="254">
        <v>340.24666666666667</v>
      </c>
      <c r="K1812" s="255">
        <v>15.221987315010569</v>
      </c>
      <c r="L1812" s="254">
        <v>51.792304439746296</v>
      </c>
    </row>
    <row r="1813" spans="1:12" ht="12.75">
      <c r="A1813" s="252" t="s">
        <v>17</v>
      </c>
      <c r="B1813" s="253">
        <v>48</v>
      </c>
      <c r="C1813" s="253">
        <v>6</v>
      </c>
      <c r="D1813" s="253">
        <v>6</v>
      </c>
      <c r="E1813" s="253">
        <v>42</v>
      </c>
      <c r="F1813" s="253">
        <v>0</v>
      </c>
      <c r="G1813" s="253">
        <v>48</v>
      </c>
      <c r="H1813" s="254">
        <v>0</v>
      </c>
      <c r="I1813" s="254">
        <v>0</v>
      </c>
      <c r="J1813" s="254">
        <v>0</v>
      </c>
      <c r="K1813" s="255">
        <v>10.14799154334038</v>
      </c>
      <c r="L1813" s="254">
        <v>0</v>
      </c>
    </row>
    <row r="1814" spans="1:12" ht="12.75">
      <c r="A1814" s="252" t="s">
        <v>18</v>
      </c>
      <c r="B1814" s="253">
        <v>1</v>
      </c>
      <c r="C1814" s="253">
        <v>0</v>
      </c>
      <c r="D1814" s="253">
        <v>0</v>
      </c>
      <c r="E1814" s="253">
        <v>1</v>
      </c>
      <c r="F1814" s="253">
        <v>0</v>
      </c>
      <c r="G1814" s="253">
        <v>1</v>
      </c>
      <c r="H1814" s="254">
        <v>0</v>
      </c>
      <c r="I1814" s="254">
        <v>0</v>
      </c>
      <c r="J1814" s="254">
        <v>0</v>
      </c>
      <c r="K1814" s="255">
        <v>0.21141649048625794</v>
      </c>
      <c r="L1814" s="254">
        <v>0</v>
      </c>
    </row>
    <row r="1815" spans="1:12" ht="12.75">
      <c r="A1815" s="252" t="s">
        <v>19</v>
      </c>
      <c r="B1815" s="253">
        <v>202</v>
      </c>
      <c r="C1815" s="253">
        <v>69</v>
      </c>
      <c r="D1815" s="253">
        <v>6</v>
      </c>
      <c r="E1815" s="253">
        <v>196</v>
      </c>
      <c r="F1815" s="253">
        <v>0</v>
      </c>
      <c r="G1815" s="253">
        <v>265</v>
      </c>
      <c r="H1815" s="254">
        <v>57179</v>
      </c>
      <c r="I1815" s="254">
        <v>71664.37</v>
      </c>
      <c r="J1815" s="254">
        <v>215.76981132075471</v>
      </c>
      <c r="K1815" s="255">
        <v>56.02536997885835</v>
      </c>
      <c r="L1815" s="254">
        <v>120.88583509513742</v>
      </c>
    </row>
    <row r="1816" spans="1:12" ht="12.75">
      <c r="A1816" s="252" t="s">
        <v>257</v>
      </c>
      <c r="B1816" s="252" t="s">
        <v>2</v>
      </c>
      <c r="C1816" s="252" t="s">
        <v>3</v>
      </c>
      <c r="D1816" s="252" t="s">
        <v>4</v>
      </c>
      <c r="E1816" s="252" t="s">
        <v>5</v>
      </c>
      <c r="F1816" s="252" t="s">
        <v>6</v>
      </c>
      <c r="G1816" s="252" t="s">
        <v>7</v>
      </c>
      <c r="H1816" s="252" t="s">
        <v>8</v>
      </c>
      <c r="I1816" s="252" t="s">
        <v>9</v>
      </c>
      <c r="J1816" s="252" t="s">
        <v>10</v>
      </c>
      <c r="K1816" s="252" t="s">
        <v>11</v>
      </c>
      <c r="L1816" s="252" t="s">
        <v>12</v>
      </c>
    </row>
    <row r="1817" spans="1:12" ht="12.75">
      <c r="A1817" s="252" t="s">
        <v>13</v>
      </c>
      <c r="B1817" s="253">
        <v>35</v>
      </c>
      <c r="C1817" s="253">
        <v>13</v>
      </c>
      <c r="D1817" s="253">
        <v>0</v>
      </c>
      <c r="E1817" s="253">
        <v>35</v>
      </c>
      <c r="F1817" s="253">
        <v>0</v>
      </c>
      <c r="G1817" s="253">
        <v>48</v>
      </c>
      <c r="H1817" s="254">
        <v>11413.96</v>
      </c>
      <c r="I1817" s="254">
        <v>12472.18</v>
      </c>
      <c r="J1817" s="254">
        <v>237.79083333333332</v>
      </c>
      <c r="K1817" s="255">
        <v>10.14799154334038</v>
      </c>
      <c r="L1817" s="254">
        <v>24.130993657505282</v>
      </c>
    </row>
    <row r="1818" spans="1:12" ht="12.75">
      <c r="A1818" s="252" t="s">
        <v>15</v>
      </c>
      <c r="B1818" s="253">
        <v>19</v>
      </c>
      <c r="C1818" s="253">
        <v>6</v>
      </c>
      <c r="D1818" s="253">
        <v>0</v>
      </c>
      <c r="E1818" s="253">
        <v>19</v>
      </c>
      <c r="F1818" s="253">
        <v>0</v>
      </c>
      <c r="G1818" s="253">
        <v>25</v>
      </c>
      <c r="H1818" s="254">
        <v>0</v>
      </c>
      <c r="I1818" s="254">
        <v>291.3</v>
      </c>
      <c r="J1818" s="254">
        <v>0</v>
      </c>
      <c r="K1818" s="255">
        <v>5.2854122621564485</v>
      </c>
      <c r="L1818" s="254">
        <v>0</v>
      </c>
    </row>
    <row r="1819" spans="1:12" ht="12.75">
      <c r="A1819" s="252" t="s">
        <v>16</v>
      </c>
      <c r="B1819" s="253">
        <v>26</v>
      </c>
      <c r="C1819" s="253">
        <v>6</v>
      </c>
      <c r="D1819" s="253">
        <v>0</v>
      </c>
      <c r="E1819" s="253">
        <v>26</v>
      </c>
      <c r="F1819" s="253">
        <v>0</v>
      </c>
      <c r="G1819" s="253">
        <v>32</v>
      </c>
      <c r="H1819" s="254">
        <v>8882.74</v>
      </c>
      <c r="I1819" s="254">
        <v>10995</v>
      </c>
      <c r="J1819" s="254">
        <v>277.58562499999999</v>
      </c>
      <c r="K1819" s="255">
        <v>6.7653276955602539</v>
      </c>
      <c r="L1819" s="254">
        <v>18.779577167019028</v>
      </c>
    </row>
    <row r="1820" spans="1:12" ht="12.75">
      <c r="A1820" s="252" t="s">
        <v>17</v>
      </c>
      <c r="B1820" s="253">
        <v>47</v>
      </c>
      <c r="C1820" s="253">
        <v>11</v>
      </c>
      <c r="D1820" s="253">
        <v>5</v>
      </c>
      <c r="E1820" s="253">
        <v>42</v>
      </c>
      <c r="F1820" s="253">
        <v>0</v>
      </c>
      <c r="G1820" s="253">
        <v>53</v>
      </c>
      <c r="H1820" s="254">
        <v>0</v>
      </c>
      <c r="I1820" s="254">
        <v>0</v>
      </c>
      <c r="J1820" s="254">
        <v>0</v>
      </c>
      <c r="K1820" s="255">
        <v>11.20507399577167</v>
      </c>
      <c r="L1820" s="254">
        <v>0</v>
      </c>
    </row>
    <row r="1821" spans="1:12" ht="12.75">
      <c r="A1821" s="252" t="s">
        <v>18</v>
      </c>
      <c r="B1821" s="253">
        <v>0</v>
      </c>
      <c r="C1821" s="253">
        <v>0</v>
      </c>
      <c r="D1821" s="253">
        <v>0</v>
      </c>
      <c r="E1821" s="253">
        <v>0</v>
      </c>
      <c r="F1821" s="253">
        <v>0</v>
      </c>
      <c r="G1821" s="253">
        <v>0</v>
      </c>
      <c r="H1821" s="254">
        <v>0</v>
      </c>
      <c r="I1821" s="254">
        <v>0</v>
      </c>
      <c r="J1821" s="254">
        <v>0</v>
      </c>
      <c r="K1821" s="255">
        <v>0</v>
      </c>
      <c r="L1821" s="254">
        <v>0</v>
      </c>
    </row>
    <row r="1822" spans="1:12" ht="12.75">
      <c r="A1822" s="252" t="s">
        <v>19</v>
      </c>
      <c r="B1822" s="253">
        <v>127</v>
      </c>
      <c r="C1822" s="253">
        <v>36</v>
      </c>
      <c r="D1822" s="253">
        <v>5</v>
      </c>
      <c r="E1822" s="253">
        <v>122</v>
      </c>
      <c r="F1822" s="253">
        <v>0</v>
      </c>
      <c r="G1822" s="253">
        <v>158</v>
      </c>
      <c r="H1822" s="254">
        <v>20296.7</v>
      </c>
      <c r="I1822" s="254">
        <v>23758.48</v>
      </c>
      <c r="J1822" s="254">
        <v>128.46012658227849</v>
      </c>
      <c r="K1822" s="255">
        <v>33.403805496828753</v>
      </c>
      <c r="L1822" s="254">
        <v>42.910570824524314</v>
      </c>
    </row>
    <row r="1823" spans="1:12" ht="12.75">
      <c r="A1823" s="252" t="s">
        <v>258</v>
      </c>
      <c r="B1823" s="252" t="s">
        <v>2</v>
      </c>
      <c r="C1823" s="252" t="s">
        <v>3</v>
      </c>
      <c r="D1823" s="252" t="s">
        <v>4</v>
      </c>
      <c r="E1823" s="252" t="s">
        <v>5</v>
      </c>
      <c r="F1823" s="252" t="s">
        <v>6</v>
      </c>
      <c r="G1823" s="252" t="s">
        <v>7</v>
      </c>
      <c r="H1823" s="252" t="s">
        <v>8</v>
      </c>
      <c r="I1823" s="252" t="s">
        <v>9</v>
      </c>
      <c r="J1823" s="252" t="s">
        <v>10</v>
      </c>
      <c r="K1823" s="252" t="s">
        <v>11</v>
      </c>
      <c r="L1823" s="252" t="s">
        <v>12</v>
      </c>
    </row>
    <row r="1824" spans="1:12" ht="12.75">
      <c r="A1824" s="252" t="s">
        <v>13</v>
      </c>
      <c r="B1824" s="253">
        <v>16</v>
      </c>
      <c r="C1824" s="253">
        <v>8</v>
      </c>
      <c r="D1824" s="253">
        <v>0</v>
      </c>
      <c r="E1824" s="253">
        <v>16</v>
      </c>
      <c r="F1824" s="253">
        <v>0</v>
      </c>
      <c r="G1824" s="253">
        <v>24</v>
      </c>
      <c r="H1824" s="254">
        <v>7089.04</v>
      </c>
      <c r="I1824" s="254">
        <v>8484.25</v>
      </c>
      <c r="J1824" s="254">
        <v>295.37666666666667</v>
      </c>
      <c r="K1824" s="255">
        <v>5.07399577167019</v>
      </c>
      <c r="L1824" s="254">
        <v>14.987399577167018</v>
      </c>
    </row>
    <row r="1825" spans="1:12" ht="12.75">
      <c r="A1825" s="252" t="s">
        <v>15</v>
      </c>
      <c r="B1825" s="253">
        <v>14</v>
      </c>
      <c r="C1825" s="253">
        <v>1</v>
      </c>
      <c r="D1825" s="253">
        <v>0</v>
      </c>
      <c r="E1825" s="253">
        <v>14</v>
      </c>
      <c r="F1825" s="253">
        <v>0</v>
      </c>
      <c r="G1825" s="253">
        <v>15</v>
      </c>
      <c r="H1825" s="254">
        <v>0</v>
      </c>
      <c r="I1825" s="254">
        <v>436.72</v>
      </c>
      <c r="J1825" s="254">
        <v>0</v>
      </c>
      <c r="K1825" s="255">
        <v>3.1712473572938689</v>
      </c>
      <c r="L1825" s="254">
        <v>0</v>
      </c>
    </row>
    <row r="1826" spans="1:12" ht="12.75">
      <c r="A1826" s="252" t="s">
        <v>16</v>
      </c>
      <c r="B1826" s="253">
        <v>13</v>
      </c>
      <c r="C1826" s="253">
        <v>1</v>
      </c>
      <c r="D1826" s="253">
        <v>0</v>
      </c>
      <c r="E1826" s="253">
        <v>13</v>
      </c>
      <c r="F1826" s="253">
        <v>0</v>
      </c>
      <c r="G1826" s="253">
        <v>14</v>
      </c>
      <c r="H1826" s="254">
        <v>3960.68</v>
      </c>
      <c r="I1826" s="254">
        <v>2829.73</v>
      </c>
      <c r="J1826" s="254">
        <v>282.90571428571428</v>
      </c>
      <c r="K1826" s="255">
        <v>2.9598308668076112</v>
      </c>
      <c r="L1826" s="254">
        <v>8.3735306553911197</v>
      </c>
    </row>
    <row r="1827" spans="1:12" ht="12.75">
      <c r="A1827" s="252" t="s">
        <v>17</v>
      </c>
      <c r="B1827" s="253">
        <v>53</v>
      </c>
      <c r="C1827" s="253">
        <v>18</v>
      </c>
      <c r="D1827" s="253">
        <v>7</v>
      </c>
      <c r="E1827" s="253">
        <v>46</v>
      </c>
      <c r="F1827" s="253">
        <v>0</v>
      </c>
      <c r="G1827" s="253">
        <v>64</v>
      </c>
      <c r="H1827" s="254">
        <v>0</v>
      </c>
      <c r="I1827" s="254">
        <v>0</v>
      </c>
      <c r="J1827" s="254">
        <v>0</v>
      </c>
      <c r="K1827" s="255">
        <v>13.530655391120508</v>
      </c>
      <c r="L1827" s="254">
        <v>0</v>
      </c>
    </row>
    <row r="1828" spans="1:12" ht="12.75">
      <c r="A1828" s="252" t="s">
        <v>19</v>
      </c>
      <c r="B1828" s="253">
        <v>96</v>
      </c>
      <c r="C1828" s="253">
        <v>28</v>
      </c>
      <c r="D1828" s="253">
        <v>7</v>
      </c>
      <c r="E1828" s="253">
        <v>89</v>
      </c>
      <c r="F1828" s="253">
        <v>0</v>
      </c>
      <c r="G1828" s="253">
        <v>117</v>
      </c>
      <c r="H1828" s="254">
        <v>11049.72</v>
      </c>
      <c r="I1828" s="254">
        <v>11750.7</v>
      </c>
      <c r="J1828" s="254">
        <v>94.442051282051295</v>
      </c>
      <c r="K1828" s="255">
        <v>24.735729386892181</v>
      </c>
      <c r="L1828" s="254">
        <v>23.360930232558143</v>
      </c>
    </row>
    <row r="1829" spans="1:12" ht="12.75">
      <c r="A1829" s="252" t="s">
        <v>259</v>
      </c>
      <c r="B1829" s="252" t="s">
        <v>2</v>
      </c>
      <c r="C1829" s="252" t="s">
        <v>3</v>
      </c>
      <c r="D1829" s="252" t="s">
        <v>4</v>
      </c>
      <c r="E1829" s="252" t="s">
        <v>5</v>
      </c>
      <c r="F1829" s="252" t="s">
        <v>6</v>
      </c>
      <c r="G1829" s="252" t="s">
        <v>7</v>
      </c>
      <c r="H1829" s="252" t="s">
        <v>8</v>
      </c>
      <c r="I1829" s="252" t="s">
        <v>9</v>
      </c>
      <c r="J1829" s="252" t="s">
        <v>10</v>
      </c>
      <c r="K1829" s="252" t="s">
        <v>11</v>
      </c>
      <c r="L1829" s="252" t="s">
        <v>12</v>
      </c>
    </row>
    <row r="1830" spans="1:12" ht="12.75">
      <c r="A1830" s="252" t="s">
        <v>13</v>
      </c>
      <c r="B1830" s="253">
        <v>11</v>
      </c>
      <c r="C1830" s="253">
        <v>7</v>
      </c>
      <c r="D1830" s="253">
        <v>0</v>
      </c>
      <c r="E1830" s="253">
        <v>11</v>
      </c>
      <c r="F1830" s="253">
        <v>0</v>
      </c>
      <c r="G1830" s="253">
        <v>18</v>
      </c>
      <c r="H1830" s="254">
        <v>4256.7</v>
      </c>
      <c r="I1830" s="254">
        <v>5540.24</v>
      </c>
      <c r="J1830" s="254">
        <v>236.48333333333332</v>
      </c>
      <c r="K1830" s="255">
        <v>3.8054968287526423</v>
      </c>
      <c r="L1830" s="254">
        <v>8.9993657505285416</v>
      </c>
    </row>
    <row r="1831" spans="1:12" ht="12.75">
      <c r="A1831" s="252" t="s">
        <v>15</v>
      </c>
      <c r="B1831" s="253">
        <v>12</v>
      </c>
      <c r="C1831" s="253">
        <v>3</v>
      </c>
      <c r="D1831" s="253">
        <v>0</v>
      </c>
      <c r="E1831" s="253">
        <v>12</v>
      </c>
      <c r="F1831" s="253">
        <v>0</v>
      </c>
      <c r="G1831" s="253">
        <v>15</v>
      </c>
      <c r="H1831" s="254">
        <v>0</v>
      </c>
      <c r="I1831" s="254">
        <v>-23.65</v>
      </c>
      <c r="J1831" s="254">
        <v>0</v>
      </c>
      <c r="K1831" s="255">
        <v>3.1712473572938689</v>
      </c>
      <c r="L1831" s="254">
        <v>0</v>
      </c>
    </row>
    <row r="1832" spans="1:12" ht="12.75">
      <c r="A1832" s="252" t="s">
        <v>16</v>
      </c>
      <c r="B1832" s="253">
        <v>10</v>
      </c>
      <c r="C1832" s="253">
        <v>3</v>
      </c>
      <c r="D1832" s="253">
        <v>0</v>
      </c>
      <c r="E1832" s="253">
        <v>10</v>
      </c>
      <c r="F1832" s="253">
        <v>0</v>
      </c>
      <c r="G1832" s="253">
        <v>13</v>
      </c>
      <c r="H1832" s="254">
        <v>4519.45</v>
      </c>
      <c r="I1832" s="254">
        <v>2943.94</v>
      </c>
      <c r="J1832" s="254">
        <v>347.65</v>
      </c>
      <c r="K1832" s="255">
        <v>2.7484143763213531</v>
      </c>
      <c r="L1832" s="254">
        <v>9.554862579281183</v>
      </c>
    </row>
    <row r="1833" spans="1:12" ht="12.75">
      <c r="A1833" s="252" t="s">
        <v>17</v>
      </c>
      <c r="B1833" s="253">
        <v>63</v>
      </c>
      <c r="C1833" s="253">
        <v>17</v>
      </c>
      <c r="D1833" s="253">
        <v>7</v>
      </c>
      <c r="E1833" s="253">
        <v>56</v>
      </c>
      <c r="F1833" s="253">
        <v>0</v>
      </c>
      <c r="G1833" s="253">
        <v>73</v>
      </c>
      <c r="H1833" s="254">
        <v>0</v>
      </c>
      <c r="I1833" s="254">
        <v>0</v>
      </c>
      <c r="J1833" s="254">
        <v>0</v>
      </c>
      <c r="K1833" s="255">
        <v>15.433403805496829</v>
      </c>
      <c r="L1833" s="254">
        <v>0</v>
      </c>
    </row>
    <row r="1834" spans="1:12" ht="12.75">
      <c r="A1834" s="252" t="s">
        <v>19</v>
      </c>
      <c r="B1834" s="253">
        <v>96</v>
      </c>
      <c r="C1834" s="253">
        <v>30</v>
      </c>
      <c r="D1834" s="253">
        <v>7</v>
      </c>
      <c r="E1834" s="253">
        <v>89</v>
      </c>
      <c r="F1834" s="253">
        <v>0</v>
      </c>
      <c r="G1834" s="253">
        <v>119</v>
      </c>
      <c r="H1834" s="254">
        <v>8776.15</v>
      </c>
      <c r="I1834" s="254">
        <v>8460.5300000000007</v>
      </c>
      <c r="J1834" s="254">
        <v>73.749159663865555</v>
      </c>
      <c r="K1834" s="255">
        <v>25.158562367864693</v>
      </c>
      <c r="L1834" s="254">
        <v>18.554228329809725</v>
      </c>
    </row>
    <row r="1835" spans="1:12" ht="12.75">
      <c r="A1835" s="252" t="s">
        <v>260</v>
      </c>
      <c r="B1835" s="252" t="s">
        <v>2</v>
      </c>
      <c r="C1835" s="252" t="s">
        <v>3</v>
      </c>
      <c r="D1835" s="252" t="s">
        <v>4</v>
      </c>
      <c r="E1835" s="252" t="s">
        <v>5</v>
      </c>
      <c r="F1835" s="252" t="s">
        <v>6</v>
      </c>
      <c r="G1835" s="252" t="s">
        <v>7</v>
      </c>
      <c r="H1835" s="252" t="s">
        <v>8</v>
      </c>
      <c r="I1835" s="252" t="s">
        <v>9</v>
      </c>
      <c r="J1835" s="252" t="s">
        <v>10</v>
      </c>
      <c r="K1835" s="252" t="s">
        <v>11</v>
      </c>
      <c r="L1835" s="252" t="s">
        <v>12</v>
      </c>
    </row>
    <row r="1836" spans="1:12" ht="12.75">
      <c r="A1836" s="252" t="s">
        <v>13</v>
      </c>
      <c r="B1836" s="253">
        <v>13</v>
      </c>
      <c r="C1836" s="253">
        <v>8</v>
      </c>
      <c r="D1836" s="253">
        <v>0</v>
      </c>
      <c r="E1836" s="253">
        <v>13</v>
      </c>
      <c r="F1836" s="253">
        <v>0</v>
      </c>
      <c r="G1836" s="253">
        <v>21</v>
      </c>
      <c r="H1836" s="254">
        <v>5280.45</v>
      </c>
      <c r="I1836" s="254">
        <v>6517.82</v>
      </c>
      <c r="J1836" s="254">
        <v>251.45</v>
      </c>
      <c r="K1836" s="255">
        <v>4.4397463002114161</v>
      </c>
      <c r="L1836" s="254">
        <v>11.163742071881607</v>
      </c>
    </row>
    <row r="1837" spans="1:12" ht="12.75">
      <c r="A1837" s="252" t="s">
        <v>15</v>
      </c>
      <c r="B1837" s="253">
        <v>11</v>
      </c>
      <c r="C1837" s="253">
        <v>2</v>
      </c>
      <c r="D1837" s="253">
        <v>0</v>
      </c>
      <c r="E1837" s="253">
        <v>11</v>
      </c>
      <c r="F1837" s="253">
        <v>0</v>
      </c>
      <c r="G1837" s="253">
        <v>13</v>
      </c>
      <c r="H1837" s="254">
        <v>0</v>
      </c>
      <c r="I1837" s="254">
        <v>365.72</v>
      </c>
      <c r="J1837" s="254">
        <v>0</v>
      </c>
      <c r="K1837" s="255">
        <v>2.7484143763213531</v>
      </c>
      <c r="L1837" s="254">
        <v>0</v>
      </c>
    </row>
    <row r="1838" spans="1:12" ht="12.75">
      <c r="A1838" s="252" t="s">
        <v>16</v>
      </c>
      <c r="B1838" s="253">
        <v>8</v>
      </c>
      <c r="C1838" s="253">
        <v>2</v>
      </c>
      <c r="D1838" s="253">
        <v>0</v>
      </c>
      <c r="E1838" s="253">
        <v>8</v>
      </c>
      <c r="F1838" s="253">
        <v>0</v>
      </c>
      <c r="G1838" s="253">
        <v>10</v>
      </c>
      <c r="H1838" s="254">
        <v>2480</v>
      </c>
      <c r="I1838" s="254">
        <v>2218.15</v>
      </c>
      <c r="J1838" s="254">
        <v>248</v>
      </c>
      <c r="K1838" s="255">
        <v>2.1141649048625792</v>
      </c>
      <c r="L1838" s="254">
        <v>5.2431289640591983</v>
      </c>
    </row>
    <row r="1839" spans="1:12" ht="12.75">
      <c r="A1839" s="252" t="s">
        <v>17</v>
      </c>
      <c r="B1839" s="253">
        <v>73</v>
      </c>
      <c r="C1839" s="253">
        <v>22</v>
      </c>
      <c r="D1839" s="253">
        <v>21</v>
      </c>
      <c r="E1839" s="253">
        <v>52</v>
      </c>
      <c r="F1839" s="253">
        <v>0</v>
      </c>
      <c r="G1839" s="253">
        <v>74</v>
      </c>
      <c r="H1839" s="254">
        <v>0</v>
      </c>
      <c r="I1839" s="254">
        <v>0</v>
      </c>
      <c r="J1839" s="254">
        <v>0</v>
      </c>
      <c r="K1839" s="255">
        <v>15.644820295983088</v>
      </c>
      <c r="L1839" s="254">
        <v>0</v>
      </c>
    </row>
    <row r="1840" spans="1:12" ht="12.75">
      <c r="A1840" s="252" t="s">
        <v>19</v>
      </c>
      <c r="B1840" s="253">
        <v>105</v>
      </c>
      <c r="C1840" s="253">
        <v>34</v>
      </c>
      <c r="D1840" s="253">
        <v>21</v>
      </c>
      <c r="E1840" s="253">
        <v>84</v>
      </c>
      <c r="F1840" s="253">
        <v>0</v>
      </c>
      <c r="G1840" s="253">
        <v>118</v>
      </c>
      <c r="H1840" s="254">
        <v>7760.45</v>
      </c>
      <c r="I1840" s="254">
        <v>9101.69</v>
      </c>
      <c r="J1840" s="254">
        <v>65.766525423728822</v>
      </c>
      <c r="K1840" s="255">
        <v>24.947145877378439</v>
      </c>
      <c r="L1840" s="254">
        <v>16.40687103594081</v>
      </c>
    </row>
    <row r="1841" spans="1:12" ht="12.75">
      <c r="A1841" s="252" t="s">
        <v>261</v>
      </c>
      <c r="B1841" s="252" t="s">
        <v>2</v>
      </c>
      <c r="C1841" s="252" t="s">
        <v>3</v>
      </c>
      <c r="D1841" s="252" t="s">
        <v>4</v>
      </c>
      <c r="E1841" s="252" t="s">
        <v>5</v>
      </c>
      <c r="F1841" s="252" t="s">
        <v>6</v>
      </c>
      <c r="G1841" s="252" t="s">
        <v>7</v>
      </c>
      <c r="H1841" s="252" t="s">
        <v>8</v>
      </c>
      <c r="I1841" s="252" t="s">
        <v>9</v>
      </c>
      <c r="J1841" s="252" t="s">
        <v>10</v>
      </c>
      <c r="K1841" s="252" t="s">
        <v>11</v>
      </c>
      <c r="L1841" s="252" t="s">
        <v>12</v>
      </c>
    </row>
    <row r="1842" spans="1:12" ht="12.75">
      <c r="A1842" s="252" t="s">
        <v>13</v>
      </c>
      <c r="B1842" s="253">
        <v>13</v>
      </c>
      <c r="C1842" s="253">
        <v>39</v>
      </c>
      <c r="D1842" s="253">
        <v>0</v>
      </c>
      <c r="E1842" s="253">
        <v>13</v>
      </c>
      <c r="F1842" s="253">
        <v>0</v>
      </c>
      <c r="G1842" s="253">
        <v>52</v>
      </c>
      <c r="H1842" s="254">
        <v>13972.52</v>
      </c>
      <c r="I1842" s="254">
        <v>17128.830000000002</v>
      </c>
      <c r="J1842" s="254">
        <v>268.70230769230767</v>
      </c>
      <c r="K1842" s="255">
        <v>10.993657505285412</v>
      </c>
      <c r="L1842" s="254">
        <v>29.540211416490489</v>
      </c>
    </row>
    <row r="1843" spans="1:12" ht="12.75">
      <c r="A1843" s="252" t="s">
        <v>15</v>
      </c>
      <c r="B1843" s="253">
        <v>7</v>
      </c>
      <c r="C1843" s="253">
        <v>18</v>
      </c>
      <c r="D1843" s="253">
        <v>0</v>
      </c>
      <c r="E1843" s="253">
        <v>7</v>
      </c>
      <c r="F1843" s="253">
        <v>0</v>
      </c>
      <c r="G1843" s="253">
        <v>25</v>
      </c>
      <c r="H1843" s="254">
        <v>0</v>
      </c>
      <c r="I1843" s="254">
        <v>1335.73</v>
      </c>
      <c r="J1843" s="254">
        <v>0</v>
      </c>
      <c r="K1843" s="255">
        <v>5.2854122621564485</v>
      </c>
      <c r="L1843" s="254">
        <v>0</v>
      </c>
    </row>
    <row r="1844" spans="1:12" ht="12.75">
      <c r="A1844" s="252" t="s">
        <v>16</v>
      </c>
      <c r="B1844" s="253">
        <v>6</v>
      </c>
      <c r="C1844" s="253">
        <v>22</v>
      </c>
      <c r="D1844" s="253">
        <v>0</v>
      </c>
      <c r="E1844" s="253">
        <v>6</v>
      </c>
      <c r="F1844" s="253">
        <v>0</v>
      </c>
      <c r="G1844" s="253">
        <v>28</v>
      </c>
      <c r="H1844" s="254">
        <v>8006.87</v>
      </c>
      <c r="I1844" s="254">
        <v>9784.76</v>
      </c>
      <c r="J1844" s="254">
        <v>285.95964285714285</v>
      </c>
      <c r="K1844" s="255">
        <v>5.9196617336152224</v>
      </c>
      <c r="L1844" s="254">
        <v>16.927843551797039</v>
      </c>
    </row>
    <row r="1845" spans="1:12" ht="12.75">
      <c r="A1845" s="252" t="s">
        <v>17</v>
      </c>
      <c r="B1845" s="253">
        <v>73</v>
      </c>
      <c r="C1845" s="253">
        <v>15</v>
      </c>
      <c r="D1845" s="253">
        <v>18</v>
      </c>
      <c r="E1845" s="253">
        <v>55</v>
      </c>
      <c r="F1845" s="253">
        <v>0</v>
      </c>
      <c r="G1845" s="253">
        <v>70</v>
      </c>
      <c r="H1845" s="254">
        <v>0</v>
      </c>
      <c r="I1845" s="254">
        <v>0</v>
      </c>
      <c r="J1845" s="254">
        <v>0</v>
      </c>
      <c r="K1845" s="255">
        <v>14.799154334038057</v>
      </c>
      <c r="L1845" s="254">
        <v>0</v>
      </c>
    </row>
    <row r="1846" spans="1:12" ht="12.75">
      <c r="A1846" s="252" t="s">
        <v>18</v>
      </c>
      <c r="B1846" s="253">
        <v>0</v>
      </c>
      <c r="C1846" s="253">
        <v>1</v>
      </c>
      <c r="D1846" s="253">
        <v>0</v>
      </c>
      <c r="E1846" s="253">
        <v>0</v>
      </c>
      <c r="F1846" s="253">
        <v>0</v>
      </c>
      <c r="G1846" s="253">
        <v>1</v>
      </c>
      <c r="H1846" s="254">
        <v>0</v>
      </c>
      <c r="I1846" s="254">
        <v>0</v>
      </c>
      <c r="J1846" s="254">
        <v>0</v>
      </c>
      <c r="K1846" s="255">
        <v>0.21141649048625794</v>
      </c>
      <c r="L1846" s="254">
        <v>0</v>
      </c>
    </row>
    <row r="1847" spans="1:12" ht="12.75">
      <c r="A1847" s="252" t="s">
        <v>19</v>
      </c>
      <c r="B1847" s="253">
        <v>99</v>
      </c>
      <c r="C1847" s="253">
        <v>95</v>
      </c>
      <c r="D1847" s="253">
        <v>18</v>
      </c>
      <c r="E1847" s="253">
        <v>81</v>
      </c>
      <c r="F1847" s="253">
        <v>0</v>
      </c>
      <c r="G1847" s="253">
        <v>176</v>
      </c>
      <c r="H1847" s="254">
        <v>21979.39</v>
      </c>
      <c r="I1847" s="254">
        <v>28249.32</v>
      </c>
      <c r="J1847" s="254">
        <v>124.88289772727272</v>
      </c>
      <c r="K1847" s="255">
        <v>37.209302325581397</v>
      </c>
      <c r="L1847" s="254">
        <v>46.468054968287525</v>
      </c>
    </row>
    <row r="1848" spans="1:12" ht="12.75">
      <c r="A1848" s="252" t="s">
        <v>262</v>
      </c>
      <c r="B1848" s="252" t="s">
        <v>2</v>
      </c>
      <c r="C1848" s="252" t="s">
        <v>3</v>
      </c>
      <c r="D1848" s="252" t="s">
        <v>4</v>
      </c>
      <c r="E1848" s="252" t="s">
        <v>5</v>
      </c>
      <c r="F1848" s="252" t="s">
        <v>6</v>
      </c>
      <c r="G1848" s="252" t="s">
        <v>7</v>
      </c>
      <c r="H1848" s="252" t="s">
        <v>8</v>
      </c>
      <c r="I1848" s="252" t="s">
        <v>9</v>
      </c>
      <c r="J1848" s="252" t="s">
        <v>10</v>
      </c>
      <c r="K1848" s="252" t="s">
        <v>11</v>
      </c>
      <c r="L1848" s="252" t="s">
        <v>12</v>
      </c>
    </row>
    <row r="1849" spans="1:12" ht="12.75">
      <c r="A1849" s="252" t="s">
        <v>13</v>
      </c>
      <c r="B1849" s="253">
        <v>38</v>
      </c>
      <c r="C1849" s="253">
        <v>128</v>
      </c>
      <c r="D1849" s="253">
        <v>0</v>
      </c>
      <c r="E1849" s="253">
        <v>38</v>
      </c>
      <c r="F1849" s="253">
        <v>0</v>
      </c>
      <c r="G1849" s="253">
        <v>166</v>
      </c>
      <c r="H1849" s="254">
        <v>66186.12</v>
      </c>
      <c r="I1849" s="254">
        <v>77611.55</v>
      </c>
      <c r="J1849" s="254">
        <v>398.71156626506024</v>
      </c>
      <c r="K1849" s="255">
        <v>35.095137420718814</v>
      </c>
      <c r="L1849" s="254">
        <v>139.92837209302326</v>
      </c>
    </row>
    <row r="1850" spans="1:12" ht="12.75">
      <c r="A1850" s="252" t="s">
        <v>14</v>
      </c>
      <c r="B1850" s="253">
        <v>0</v>
      </c>
      <c r="C1850" s="253">
        <v>1</v>
      </c>
      <c r="D1850" s="253">
        <v>0</v>
      </c>
      <c r="E1850" s="253">
        <v>0</v>
      </c>
      <c r="F1850" s="253">
        <v>0</v>
      </c>
      <c r="G1850" s="253">
        <v>1</v>
      </c>
      <c r="H1850" s="254">
        <v>0</v>
      </c>
      <c r="I1850" s="254">
        <v>0</v>
      </c>
      <c r="J1850" s="254">
        <v>0</v>
      </c>
      <c r="K1850" s="255">
        <v>0.21141649048625794</v>
      </c>
      <c r="L1850" s="254">
        <v>0</v>
      </c>
    </row>
    <row r="1851" spans="1:12" ht="12.75">
      <c r="A1851" s="252" t="s">
        <v>15</v>
      </c>
      <c r="B1851" s="253">
        <v>21</v>
      </c>
      <c r="C1851" s="253">
        <v>25</v>
      </c>
      <c r="D1851" s="253">
        <v>0</v>
      </c>
      <c r="E1851" s="253">
        <v>21</v>
      </c>
      <c r="F1851" s="253">
        <v>0</v>
      </c>
      <c r="G1851" s="253">
        <v>46</v>
      </c>
      <c r="H1851" s="254">
        <v>0</v>
      </c>
      <c r="I1851" s="254">
        <v>2365.1999999999998</v>
      </c>
      <c r="J1851" s="254">
        <v>0</v>
      </c>
      <c r="K1851" s="255">
        <v>9.7251585623678647</v>
      </c>
      <c r="L1851" s="254">
        <v>0</v>
      </c>
    </row>
    <row r="1852" spans="1:12" ht="12.75">
      <c r="A1852" s="252" t="s">
        <v>16</v>
      </c>
      <c r="B1852" s="253">
        <v>25</v>
      </c>
      <c r="C1852" s="253">
        <v>76</v>
      </c>
      <c r="D1852" s="253">
        <v>0</v>
      </c>
      <c r="E1852" s="253">
        <v>25</v>
      </c>
      <c r="F1852" s="253">
        <v>0</v>
      </c>
      <c r="G1852" s="253">
        <v>101</v>
      </c>
      <c r="H1852" s="254">
        <v>40798.129999999997</v>
      </c>
      <c r="I1852" s="254">
        <v>48708.76</v>
      </c>
      <c r="J1852" s="254">
        <v>403.94188118811877</v>
      </c>
      <c r="K1852" s="255">
        <v>21.353065539112052</v>
      </c>
      <c r="L1852" s="254">
        <v>86.253974630021148</v>
      </c>
    </row>
    <row r="1853" spans="1:12" ht="12.75">
      <c r="A1853" s="252" t="s">
        <v>17</v>
      </c>
      <c r="B1853" s="253">
        <v>69</v>
      </c>
      <c r="C1853" s="253">
        <v>5</v>
      </c>
      <c r="D1853" s="253">
        <v>33</v>
      </c>
      <c r="E1853" s="253">
        <v>36</v>
      </c>
      <c r="F1853" s="253">
        <v>0</v>
      </c>
      <c r="G1853" s="253">
        <v>41</v>
      </c>
      <c r="H1853" s="254">
        <v>0</v>
      </c>
      <c r="I1853" s="254">
        <v>0</v>
      </c>
      <c r="J1853" s="254">
        <v>0</v>
      </c>
      <c r="K1853" s="255">
        <v>8.6680761099365746</v>
      </c>
      <c r="L1853" s="254">
        <v>0</v>
      </c>
    </row>
    <row r="1854" spans="1:12" ht="12.75">
      <c r="A1854" s="252" t="s">
        <v>18</v>
      </c>
      <c r="B1854" s="253">
        <v>1</v>
      </c>
      <c r="C1854" s="253">
        <v>4</v>
      </c>
      <c r="D1854" s="253">
        <v>0</v>
      </c>
      <c r="E1854" s="253">
        <v>1</v>
      </c>
      <c r="F1854" s="253">
        <v>0</v>
      </c>
      <c r="G1854" s="253">
        <v>5</v>
      </c>
      <c r="H1854" s="254">
        <v>0</v>
      </c>
      <c r="I1854" s="254">
        <v>0</v>
      </c>
      <c r="J1854" s="254">
        <v>0</v>
      </c>
      <c r="K1854" s="255">
        <v>1.0570824524312896</v>
      </c>
      <c r="L1854" s="254">
        <v>0</v>
      </c>
    </row>
    <row r="1855" spans="1:12" ht="12.75">
      <c r="A1855" s="252" t="s">
        <v>19</v>
      </c>
      <c r="B1855" s="253">
        <v>154</v>
      </c>
      <c r="C1855" s="253">
        <v>239</v>
      </c>
      <c r="D1855" s="253">
        <v>33</v>
      </c>
      <c r="E1855" s="253">
        <v>121</v>
      </c>
      <c r="F1855" s="253">
        <v>0</v>
      </c>
      <c r="G1855" s="253">
        <v>360</v>
      </c>
      <c r="H1855" s="254">
        <v>106984.25</v>
      </c>
      <c r="I1855" s="254">
        <v>128685.51</v>
      </c>
      <c r="J1855" s="254">
        <v>297.17847222222224</v>
      </c>
      <c r="K1855" s="255">
        <v>76.109936575052856</v>
      </c>
      <c r="L1855" s="254">
        <v>226.18234672304439</v>
      </c>
    </row>
    <row r="1856" spans="1:12" ht="12.75">
      <c r="A1856" s="252" t="s">
        <v>263</v>
      </c>
      <c r="B1856" s="252" t="s">
        <v>2</v>
      </c>
      <c r="C1856" s="252" t="s">
        <v>3</v>
      </c>
      <c r="D1856" s="252" t="s">
        <v>4</v>
      </c>
      <c r="E1856" s="252" t="s">
        <v>5</v>
      </c>
      <c r="F1856" s="252" t="s">
        <v>6</v>
      </c>
      <c r="G1856" s="252" t="s">
        <v>7</v>
      </c>
      <c r="H1856" s="252" t="s">
        <v>8</v>
      </c>
      <c r="I1856" s="252" t="s">
        <v>9</v>
      </c>
      <c r="J1856" s="252" t="s">
        <v>10</v>
      </c>
      <c r="K1856" s="252" t="s">
        <v>11</v>
      </c>
      <c r="L1856" s="252" t="s">
        <v>12</v>
      </c>
    </row>
    <row r="1857" spans="1:12" ht="12.75">
      <c r="A1857" s="252" t="s">
        <v>13</v>
      </c>
      <c r="B1857" s="253">
        <v>163</v>
      </c>
      <c r="C1857" s="253">
        <v>68</v>
      </c>
      <c r="D1857" s="253">
        <v>0</v>
      </c>
      <c r="E1857" s="253">
        <v>163</v>
      </c>
      <c r="F1857" s="253">
        <v>0</v>
      </c>
      <c r="G1857" s="253">
        <v>231</v>
      </c>
      <c r="H1857" s="254">
        <v>98079.91</v>
      </c>
      <c r="I1857" s="254">
        <v>119616.16</v>
      </c>
      <c r="J1857" s="254">
        <v>424.58835497835497</v>
      </c>
      <c r="K1857" s="255">
        <v>48.837209302325583</v>
      </c>
      <c r="L1857" s="254">
        <v>207.35710359408031</v>
      </c>
    </row>
    <row r="1858" spans="1:12" ht="12.75">
      <c r="A1858" s="252" t="s">
        <v>14</v>
      </c>
      <c r="B1858" s="253">
        <v>0</v>
      </c>
      <c r="C1858" s="253">
        <v>0</v>
      </c>
      <c r="D1858" s="253">
        <v>0</v>
      </c>
      <c r="E1858" s="253">
        <v>0</v>
      </c>
      <c r="F1858" s="253">
        <v>0</v>
      </c>
      <c r="G1858" s="253">
        <v>0</v>
      </c>
      <c r="H1858" s="254">
        <v>412</v>
      </c>
      <c r="I1858" s="254">
        <v>466.74</v>
      </c>
      <c r="J1858" s="254">
        <v>0</v>
      </c>
      <c r="K1858" s="255">
        <v>0</v>
      </c>
      <c r="L1858" s="254">
        <v>0</v>
      </c>
    </row>
    <row r="1859" spans="1:12" ht="12.75">
      <c r="A1859" s="252" t="s">
        <v>15</v>
      </c>
      <c r="B1859" s="253">
        <v>43</v>
      </c>
      <c r="C1859" s="253">
        <v>5</v>
      </c>
      <c r="D1859" s="253">
        <v>0</v>
      </c>
      <c r="E1859" s="253">
        <v>43</v>
      </c>
      <c r="F1859" s="253">
        <v>0</v>
      </c>
      <c r="G1859" s="253">
        <v>48</v>
      </c>
      <c r="H1859" s="254">
        <v>0</v>
      </c>
      <c r="I1859" s="254">
        <v>1238.48</v>
      </c>
      <c r="J1859" s="254">
        <v>0</v>
      </c>
      <c r="K1859" s="255">
        <v>10.14799154334038</v>
      </c>
      <c r="L1859" s="254">
        <v>0</v>
      </c>
    </row>
    <row r="1860" spans="1:12" ht="12.75">
      <c r="A1860" s="252" t="s">
        <v>16</v>
      </c>
      <c r="B1860" s="253">
        <v>100</v>
      </c>
      <c r="C1860" s="253">
        <v>32</v>
      </c>
      <c r="D1860" s="253">
        <v>0</v>
      </c>
      <c r="E1860" s="253">
        <v>100</v>
      </c>
      <c r="F1860" s="253">
        <v>0</v>
      </c>
      <c r="G1860" s="253">
        <v>132</v>
      </c>
      <c r="H1860" s="254">
        <v>53667.24</v>
      </c>
      <c r="I1860" s="254">
        <v>65090.09</v>
      </c>
      <c r="J1860" s="254">
        <v>406.57</v>
      </c>
      <c r="K1860" s="255">
        <v>27.906976744186046</v>
      </c>
      <c r="L1860" s="254">
        <v>113.4613953488372</v>
      </c>
    </row>
    <row r="1861" spans="1:12" ht="12.75">
      <c r="A1861" s="252" t="s">
        <v>17</v>
      </c>
      <c r="B1861" s="253">
        <v>40</v>
      </c>
      <c r="C1861" s="253">
        <v>1</v>
      </c>
      <c r="D1861" s="253">
        <v>10</v>
      </c>
      <c r="E1861" s="253">
        <v>30</v>
      </c>
      <c r="F1861" s="253">
        <v>0</v>
      </c>
      <c r="G1861" s="253">
        <v>31</v>
      </c>
      <c r="H1861" s="254">
        <v>0</v>
      </c>
      <c r="I1861" s="254">
        <v>0</v>
      </c>
      <c r="J1861" s="254">
        <v>0</v>
      </c>
      <c r="K1861" s="255">
        <v>6.5539112050739963</v>
      </c>
      <c r="L1861" s="254">
        <v>0</v>
      </c>
    </row>
    <row r="1862" spans="1:12" ht="12.75">
      <c r="A1862" s="252" t="s">
        <v>18</v>
      </c>
      <c r="B1862" s="253">
        <v>5</v>
      </c>
      <c r="C1862" s="253">
        <v>0</v>
      </c>
      <c r="D1862" s="253">
        <v>0</v>
      </c>
      <c r="E1862" s="253">
        <v>5</v>
      </c>
      <c r="F1862" s="253">
        <v>0</v>
      </c>
      <c r="G1862" s="253">
        <v>5</v>
      </c>
      <c r="H1862" s="254">
        <v>0</v>
      </c>
      <c r="I1862" s="254">
        <v>75</v>
      </c>
      <c r="J1862" s="254">
        <v>0</v>
      </c>
      <c r="K1862" s="255">
        <v>1.0570824524312896</v>
      </c>
      <c r="L1862" s="254">
        <v>0</v>
      </c>
    </row>
    <row r="1863" spans="1:12" ht="12.75">
      <c r="A1863" s="252" t="s">
        <v>19</v>
      </c>
      <c r="B1863" s="253">
        <v>351</v>
      </c>
      <c r="C1863" s="253">
        <v>106</v>
      </c>
      <c r="D1863" s="253">
        <v>10</v>
      </c>
      <c r="E1863" s="253">
        <v>341</v>
      </c>
      <c r="F1863" s="253">
        <v>0</v>
      </c>
      <c r="G1863" s="253">
        <v>447</v>
      </c>
      <c r="H1863" s="254">
        <v>152159.15</v>
      </c>
      <c r="I1863" s="254">
        <v>186486.47</v>
      </c>
      <c r="J1863" s="254">
        <v>340.40078299776286</v>
      </c>
      <c r="K1863" s="255">
        <v>94.503171247357315</v>
      </c>
      <c r="L1863" s="254">
        <v>321.68953488372097</v>
      </c>
    </row>
    <row r="1864" spans="1:12" ht="12.75">
      <c r="A1864" s="252" t="s">
        <v>264</v>
      </c>
      <c r="B1864" s="252" t="s">
        <v>2</v>
      </c>
      <c r="C1864" s="252" t="s">
        <v>3</v>
      </c>
      <c r="D1864" s="252" t="s">
        <v>4</v>
      </c>
      <c r="E1864" s="252" t="s">
        <v>5</v>
      </c>
      <c r="F1864" s="252" t="s">
        <v>6</v>
      </c>
      <c r="G1864" s="252" t="s">
        <v>7</v>
      </c>
      <c r="H1864" s="252" t="s">
        <v>8</v>
      </c>
      <c r="I1864" s="252" t="s">
        <v>9</v>
      </c>
      <c r="J1864" s="252" t="s">
        <v>10</v>
      </c>
      <c r="K1864" s="252" t="s">
        <v>11</v>
      </c>
      <c r="L1864" s="252" t="s">
        <v>12</v>
      </c>
    </row>
    <row r="1865" spans="1:12" ht="12.75">
      <c r="A1865" s="252" t="s">
        <v>13</v>
      </c>
      <c r="B1865" s="253">
        <v>186</v>
      </c>
      <c r="C1865" s="253">
        <v>35</v>
      </c>
      <c r="D1865" s="253">
        <v>0</v>
      </c>
      <c r="E1865" s="253">
        <v>186</v>
      </c>
      <c r="F1865" s="253">
        <v>0</v>
      </c>
      <c r="G1865" s="253">
        <v>221</v>
      </c>
      <c r="H1865" s="254">
        <v>89613.19</v>
      </c>
      <c r="I1865" s="254">
        <v>109748.98</v>
      </c>
      <c r="J1865" s="254">
        <v>405.4895475113122</v>
      </c>
      <c r="K1865" s="255">
        <v>46.723044397462999</v>
      </c>
      <c r="L1865" s="254">
        <v>189.45706131078222</v>
      </c>
    </row>
    <row r="1866" spans="1:12" ht="12.75">
      <c r="A1866" s="252" t="s">
        <v>14</v>
      </c>
      <c r="B1866" s="253">
        <v>0</v>
      </c>
      <c r="C1866" s="253">
        <v>1</v>
      </c>
      <c r="D1866" s="253">
        <v>0</v>
      </c>
      <c r="E1866" s="253">
        <v>0</v>
      </c>
      <c r="F1866" s="253">
        <v>0</v>
      </c>
      <c r="G1866" s="253">
        <v>1</v>
      </c>
      <c r="H1866" s="254">
        <v>338</v>
      </c>
      <c r="I1866" s="254">
        <v>383.26</v>
      </c>
      <c r="J1866" s="254">
        <v>338</v>
      </c>
      <c r="K1866" s="255">
        <v>0.21141649048625794</v>
      </c>
      <c r="L1866" s="254">
        <v>0.71458773784355178</v>
      </c>
    </row>
    <row r="1867" spans="1:12" ht="12.75">
      <c r="A1867" s="252" t="s">
        <v>15</v>
      </c>
      <c r="B1867" s="253">
        <v>46</v>
      </c>
      <c r="C1867" s="253">
        <v>2</v>
      </c>
      <c r="D1867" s="253">
        <v>0</v>
      </c>
      <c r="E1867" s="253">
        <v>46</v>
      </c>
      <c r="F1867" s="253">
        <v>0</v>
      </c>
      <c r="G1867" s="253">
        <v>48</v>
      </c>
      <c r="H1867" s="254">
        <v>0</v>
      </c>
      <c r="I1867" s="254">
        <v>1014.76</v>
      </c>
      <c r="J1867" s="254">
        <v>0</v>
      </c>
      <c r="K1867" s="255">
        <v>10.14799154334038</v>
      </c>
      <c r="L1867" s="254">
        <v>0</v>
      </c>
    </row>
    <row r="1868" spans="1:12" ht="12.75">
      <c r="A1868" s="252" t="s">
        <v>16</v>
      </c>
      <c r="B1868" s="253">
        <v>120</v>
      </c>
      <c r="C1868" s="253">
        <v>2</v>
      </c>
      <c r="D1868" s="253">
        <v>0</v>
      </c>
      <c r="E1868" s="253">
        <v>120</v>
      </c>
      <c r="F1868" s="253">
        <v>0</v>
      </c>
      <c r="G1868" s="253">
        <v>122</v>
      </c>
      <c r="H1868" s="254">
        <v>49390.16</v>
      </c>
      <c r="I1868" s="254">
        <v>61279.06</v>
      </c>
      <c r="J1868" s="254">
        <v>404.83737704918036</v>
      </c>
      <c r="K1868" s="255">
        <v>25.792811839323466</v>
      </c>
      <c r="L1868" s="254">
        <v>104.4189429175476</v>
      </c>
    </row>
    <row r="1869" spans="1:12" ht="12.75">
      <c r="A1869" s="252" t="s">
        <v>17</v>
      </c>
      <c r="B1869" s="253">
        <v>31</v>
      </c>
      <c r="C1869" s="253">
        <v>2</v>
      </c>
      <c r="D1869" s="253">
        <v>3</v>
      </c>
      <c r="E1869" s="253">
        <v>28</v>
      </c>
      <c r="F1869" s="253">
        <v>0</v>
      </c>
      <c r="G1869" s="253">
        <v>30</v>
      </c>
      <c r="H1869" s="254">
        <v>0</v>
      </c>
      <c r="I1869" s="254">
        <v>0</v>
      </c>
      <c r="J1869" s="254">
        <v>0</v>
      </c>
      <c r="K1869" s="255">
        <v>6.3424947145877377</v>
      </c>
      <c r="L1869" s="254">
        <v>0</v>
      </c>
    </row>
    <row r="1870" spans="1:12" ht="12.75">
      <c r="A1870" s="252" t="s">
        <v>18</v>
      </c>
      <c r="B1870" s="253">
        <v>4</v>
      </c>
      <c r="C1870" s="253">
        <v>0</v>
      </c>
      <c r="D1870" s="253">
        <v>0</v>
      </c>
      <c r="E1870" s="253">
        <v>4</v>
      </c>
      <c r="F1870" s="253">
        <v>0</v>
      </c>
      <c r="G1870" s="253">
        <v>4</v>
      </c>
      <c r="H1870" s="254">
        <v>0</v>
      </c>
      <c r="I1870" s="254">
        <v>-75</v>
      </c>
      <c r="J1870" s="254">
        <v>0</v>
      </c>
      <c r="K1870" s="255">
        <v>0.84566596194503174</v>
      </c>
      <c r="L1870" s="254">
        <v>0</v>
      </c>
    </row>
    <row r="1871" spans="1:12" ht="12.75">
      <c r="A1871" s="252" t="s">
        <v>19</v>
      </c>
      <c r="B1871" s="253">
        <v>387</v>
      </c>
      <c r="C1871" s="253">
        <v>42</v>
      </c>
      <c r="D1871" s="253">
        <v>3</v>
      </c>
      <c r="E1871" s="253">
        <v>384</v>
      </c>
      <c r="F1871" s="253">
        <v>0</v>
      </c>
      <c r="G1871" s="253">
        <v>426</v>
      </c>
      <c r="H1871" s="254">
        <v>139341.35</v>
      </c>
      <c r="I1871" s="254">
        <v>172351.06</v>
      </c>
      <c r="J1871" s="254">
        <v>327.09237089201878</v>
      </c>
      <c r="K1871" s="255">
        <v>90.063424947145862</v>
      </c>
      <c r="L1871" s="254">
        <v>294.59059196617335</v>
      </c>
    </row>
    <row r="1872" spans="1:12" ht="12.75">
      <c r="A1872" s="252" t="s">
        <v>265</v>
      </c>
      <c r="B1872" s="252" t="s">
        <v>2</v>
      </c>
      <c r="C1872" s="252" t="s">
        <v>3</v>
      </c>
      <c r="D1872" s="252" t="s">
        <v>4</v>
      </c>
      <c r="E1872" s="252" t="s">
        <v>5</v>
      </c>
      <c r="F1872" s="252" t="s">
        <v>6</v>
      </c>
      <c r="G1872" s="252" t="s">
        <v>7</v>
      </c>
      <c r="H1872" s="252" t="s">
        <v>8</v>
      </c>
      <c r="I1872" s="252" t="s">
        <v>9</v>
      </c>
      <c r="J1872" s="252" t="s">
        <v>10</v>
      </c>
      <c r="K1872" s="252" t="s">
        <v>11</v>
      </c>
      <c r="L1872" s="252" t="s">
        <v>12</v>
      </c>
    </row>
    <row r="1873" spans="1:12" ht="12.75">
      <c r="A1873" s="252" t="s">
        <v>13</v>
      </c>
      <c r="B1873" s="253">
        <v>47</v>
      </c>
      <c r="C1873" s="253">
        <v>15</v>
      </c>
      <c r="D1873" s="253">
        <v>0</v>
      </c>
      <c r="E1873" s="253">
        <v>47</v>
      </c>
      <c r="F1873" s="253">
        <v>0</v>
      </c>
      <c r="G1873" s="253">
        <v>62</v>
      </c>
      <c r="H1873" s="254">
        <v>16462.53</v>
      </c>
      <c r="I1873" s="254">
        <v>16277.38</v>
      </c>
      <c r="J1873" s="254">
        <v>265.52467741935487</v>
      </c>
      <c r="K1873" s="255">
        <v>13.107822410147993</v>
      </c>
      <c r="L1873" s="254">
        <v>34.804503171247354</v>
      </c>
    </row>
    <row r="1874" spans="1:12" ht="12.75">
      <c r="A1874" s="252" t="s">
        <v>14</v>
      </c>
      <c r="B1874" s="253">
        <v>0</v>
      </c>
      <c r="C1874" s="253">
        <v>0</v>
      </c>
      <c r="D1874" s="253">
        <v>0</v>
      </c>
      <c r="E1874" s="253">
        <v>0</v>
      </c>
      <c r="F1874" s="253">
        <v>0</v>
      </c>
      <c r="G1874" s="253">
        <v>0</v>
      </c>
      <c r="H1874" s="254">
        <v>0</v>
      </c>
      <c r="I1874" s="254">
        <v>0</v>
      </c>
      <c r="J1874" s="254">
        <v>0</v>
      </c>
      <c r="K1874" s="255">
        <v>0</v>
      </c>
      <c r="L1874" s="254">
        <v>0</v>
      </c>
    </row>
    <row r="1875" spans="1:12" ht="12.75">
      <c r="A1875" s="252" t="s">
        <v>15</v>
      </c>
      <c r="B1875" s="253">
        <v>24</v>
      </c>
      <c r="C1875" s="253">
        <v>7</v>
      </c>
      <c r="D1875" s="253">
        <v>0</v>
      </c>
      <c r="E1875" s="253">
        <v>24</v>
      </c>
      <c r="F1875" s="253">
        <v>0</v>
      </c>
      <c r="G1875" s="253">
        <v>31</v>
      </c>
      <c r="H1875" s="254">
        <v>0</v>
      </c>
      <c r="I1875" s="254">
        <v>347.51</v>
      </c>
      <c r="J1875" s="254">
        <v>0</v>
      </c>
      <c r="K1875" s="255">
        <v>6.5539112050739963</v>
      </c>
      <c r="L1875" s="254">
        <v>0</v>
      </c>
    </row>
    <row r="1876" spans="1:12" ht="12.75">
      <c r="A1876" s="252" t="s">
        <v>16</v>
      </c>
      <c r="B1876" s="253">
        <v>33</v>
      </c>
      <c r="C1876" s="253">
        <v>6</v>
      </c>
      <c r="D1876" s="253">
        <v>0</v>
      </c>
      <c r="E1876" s="253">
        <v>33</v>
      </c>
      <c r="F1876" s="253">
        <v>0</v>
      </c>
      <c r="G1876" s="253">
        <v>39</v>
      </c>
      <c r="H1876" s="254">
        <v>11050.82</v>
      </c>
      <c r="I1876" s="254">
        <v>11344.12</v>
      </c>
      <c r="J1876" s="254">
        <v>283.354358974359</v>
      </c>
      <c r="K1876" s="255">
        <v>8.2452431289640593</v>
      </c>
      <c r="L1876" s="254">
        <v>23.363255813953486</v>
      </c>
    </row>
    <row r="1877" spans="1:12" ht="12.75">
      <c r="A1877" s="252" t="s">
        <v>17</v>
      </c>
      <c r="B1877" s="253">
        <v>30</v>
      </c>
      <c r="C1877" s="253">
        <v>21</v>
      </c>
      <c r="D1877" s="253">
        <v>3</v>
      </c>
      <c r="E1877" s="253">
        <v>27</v>
      </c>
      <c r="F1877" s="253">
        <v>0</v>
      </c>
      <c r="G1877" s="253">
        <v>48</v>
      </c>
      <c r="H1877" s="254">
        <v>0</v>
      </c>
      <c r="I1877" s="254">
        <v>0</v>
      </c>
      <c r="J1877" s="254">
        <v>0</v>
      </c>
      <c r="K1877" s="255">
        <v>10.14799154334038</v>
      </c>
      <c r="L1877" s="254">
        <v>0</v>
      </c>
    </row>
    <row r="1878" spans="1:12" ht="12.75">
      <c r="A1878" s="252" t="s">
        <v>18</v>
      </c>
      <c r="B1878" s="253">
        <v>0</v>
      </c>
      <c r="C1878" s="253">
        <v>2</v>
      </c>
      <c r="D1878" s="253">
        <v>0</v>
      </c>
      <c r="E1878" s="253">
        <v>0</v>
      </c>
      <c r="F1878" s="253">
        <v>0</v>
      </c>
      <c r="G1878" s="253">
        <v>2</v>
      </c>
      <c r="H1878" s="254">
        <v>0</v>
      </c>
      <c r="I1878" s="254">
        <v>86.01</v>
      </c>
      <c r="J1878" s="254">
        <v>0</v>
      </c>
      <c r="K1878" s="255">
        <v>0.42283298097251587</v>
      </c>
      <c r="L1878" s="254">
        <v>0</v>
      </c>
    </row>
    <row r="1879" spans="1:12" ht="12.75">
      <c r="A1879" s="252" t="s">
        <v>19</v>
      </c>
      <c r="B1879" s="253">
        <v>134</v>
      </c>
      <c r="C1879" s="253">
        <v>51</v>
      </c>
      <c r="D1879" s="253">
        <v>3</v>
      </c>
      <c r="E1879" s="253">
        <v>131</v>
      </c>
      <c r="F1879" s="253">
        <v>0</v>
      </c>
      <c r="G1879" s="253">
        <v>182</v>
      </c>
      <c r="H1879" s="254">
        <v>27513.35</v>
      </c>
      <c r="I1879" s="254">
        <v>28055.02</v>
      </c>
      <c r="J1879" s="254">
        <v>151.17225274725274</v>
      </c>
      <c r="K1879" s="255">
        <v>38.477801268498943</v>
      </c>
      <c r="L1879" s="254">
        <v>58.167758985200855</v>
      </c>
    </row>
    <row r="1880" spans="1:12" ht="12.75">
      <c r="A1880" s="252" t="s">
        <v>266</v>
      </c>
      <c r="B1880" s="252" t="s">
        <v>2</v>
      </c>
      <c r="C1880" s="252" t="s">
        <v>3</v>
      </c>
      <c r="D1880" s="252" t="s">
        <v>4</v>
      </c>
      <c r="E1880" s="252" t="s">
        <v>5</v>
      </c>
      <c r="F1880" s="252" t="s">
        <v>6</v>
      </c>
      <c r="G1880" s="252" t="s">
        <v>7</v>
      </c>
      <c r="H1880" s="252" t="s">
        <v>8</v>
      </c>
      <c r="I1880" s="252" t="s">
        <v>9</v>
      </c>
      <c r="J1880" s="252" t="s">
        <v>10</v>
      </c>
      <c r="K1880" s="252" t="s">
        <v>11</v>
      </c>
      <c r="L1880" s="252" t="s">
        <v>12</v>
      </c>
    </row>
    <row r="1881" spans="1:12" ht="12.75">
      <c r="A1881" s="252" t="s">
        <v>13</v>
      </c>
      <c r="B1881" s="253">
        <v>13</v>
      </c>
      <c r="C1881" s="253">
        <v>40</v>
      </c>
      <c r="D1881" s="253">
        <v>0</v>
      </c>
      <c r="E1881" s="253">
        <v>13</v>
      </c>
      <c r="F1881" s="253">
        <v>0</v>
      </c>
      <c r="G1881" s="253">
        <v>53</v>
      </c>
      <c r="H1881" s="254">
        <v>13817.34</v>
      </c>
      <c r="I1881" s="254">
        <v>8361.0499999999993</v>
      </c>
      <c r="J1881" s="254">
        <v>260.7045283018868</v>
      </c>
      <c r="K1881" s="255">
        <v>11.20507399577167</v>
      </c>
      <c r="L1881" s="254">
        <v>29.212135306553911</v>
      </c>
    </row>
    <row r="1882" spans="1:12" ht="12.75">
      <c r="A1882" s="252" t="s">
        <v>15</v>
      </c>
      <c r="B1882" s="253">
        <v>11</v>
      </c>
      <c r="C1882" s="253">
        <v>4</v>
      </c>
      <c r="D1882" s="253">
        <v>0</v>
      </c>
      <c r="E1882" s="253">
        <v>11</v>
      </c>
      <c r="F1882" s="253">
        <v>0</v>
      </c>
      <c r="G1882" s="253">
        <v>15</v>
      </c>
      <c r="H1882" s="254">
        <v>0</v>
      </c>
      <c r="I1882" s="254">
        <v>585.52</v>
      </c>
      <c r="J1882" s="254">
        <v>0</v>
      </c>
      <c r="K1882" s="255">
        <v>3.1712473572938689</v>
      </c>
      <c r="L1882" s="254">
        <v>0</v>
      </c>
    </row>
    <row r="1883" spans="1:12" ht="12.75">
      <c r="A1883" s="252" t="s">
        <v>16</v>
      </c>
      <c r="B1883" s="253">
        <v>6</v>
      </c>
      <c r="C1883" s="253">
        <v>11</v>
      </c>
      <c r="D1883" s="253">
        <v>0</v>
      </c>
      <c r="E1883" s="253">
        <v>6</v>
      </c>
      <c r="F1883" s="253">
        <v>0</v>
      </c>
      <c r="G1883" s="253">
        <v>17</v>
      </c>
      <c r="H1883" s="254">
        <v>4428.05</v>
      </c>
      <c r="I1883" s="254">
        <v>-1681.4</v>
      </c>
      <c r="J1883" s="254">
        <v>260.47352941176473</v>
      </c>
      <c r="K1883" s="255">
        <v>3.5940803382663846</v>
      </c>
      <c r="L1883" s="254">
        <v>9.3616279069767447</v>
      </c>
    </row>
    <row r="1884" spans="1:12" ht="12.75">
      <c r="A1884" s="252" t="s">
        <v>17</v>
      </c>
      <c r="B1884" s="253">
        <v>47</v>
      </c>
      <c r="C1884" s="253">
        <v>23</v>
      </c>
      <c r="D1884" s="253">
        <v>6</v>
      </c>
      <c r="E1884" s="253">
        <v>41</v>
      </c>
      <c r="F1884" s="253">
        <v>0</v>
      </c>
      <c r="G1884" s="253">
        <v>64</v>
      </c>
      <c r="H1884" s="254">
        <v>0</v>
      </c>
      <c r="I1884" s="254">
        <v>0</v>
      </c>
      <c r="J1884" s="254">
        <v>0</v>
      </c>
      <c r="K1884" s="255">
        <v>13.530655391120508</v>
      </c>
      <c r="L1884" s="254">
        <v>0</v>
      </c>
    </row>
    <row r="1885" spans="1:12" ht="12.75">
      <c r="A1885" s="252" t="s">
        <v>18</v>
      </c>
      <c r="B1885" s="253">
        <v>2</v>
      </c>
      <c r="C1885" s="253">
        <v>0</v>
      </c>
      <c r="D1885" s="253">
        <v>0</v>
      </c>
      <c r="E1885" s="253">
        <v>2</v>
      </c>
      <c r="F1885" s="253">
        <v>0</v>
      </c>
      <c r="G1885" s="253">
        <v>2</v>
      </c>
      <c r="H1885" s="254">
        <v>1.78</v>
      </c>
      <c r="I1885" s="254">
        <v>78.5</v>
      </c>
      <c r="J1885" s="254">
        <v>0.89</v>
      </c>
      <c r="K1885" s="255">
        <v>0.42283298097251587</v>
      </c>
      <c r="L1885" s="254">
        <v>3.7632135306553917E-3</v>
      </c>
    </row>
    <row r="1886" spans="1:12" ht="12.75">
      <c r="A1886" s="252" t="s">
        <v>19</v>
      </c>
      <c r="B1886" s="253">
        <v>79</v>
      </c>
      <c r="C1886" s="253">
        <v>78</v>
      </c>
      <c r="D1886" s="253">
        <v>6</v>
      </c>
      <c r="E1886" s="253">
        <v>73</v>
      </c>
      <c r="F1886" s="253">
        <v>0</v>
      </c>
      <c r="G1886" s="253">
        <v>151</v>
      </c>
      <c r="H1886" s="254">
        <v>18247.169999999998</v>
      </c>
      <c r="I1886" s="254">
        <v>7343.67</v>
      </c>
      <c r="J1886" s="254">
        <v>120.84218543046357</v>
      </c>
      <c r="K1886" s="255">
        <v>31.923890063424942</v>
      </c>
      <c r="L1886" s="254">
        <v>38.577526427061301</v>
      </c>
    </row>
    <row r="1887" spans="1:12" ht="12.75">
      <c r="A1887" s="252" t="s">
        <v>267</v>
      </c>
      <c r="B1887" s="252" t="s">
        <v>2</v>
      </c>
      <c r="C1887" s="252" t="s">
        <v>3</v>
      </c>
      <c r="D1887" s="252" t="s">
        <v>4</v>
      </c>
      <c r="E1887" s="252" t="s">
        <v>5</v>
      </c>
      <c r="F1887" s="252" t="s">
        <v>6</v>
      </c>
      <c r="G1887" s="252" t="s">
        <v>7</v>
      </c>
      <c r="H1887" s="252" t="s">
        <v>8</v>
      </c>
      <c r="I1887" s="252" t="s">
        <v>9</v>
      </c>
      <c r="J1887" s="252" t="s">
        <v>10</v>
      </c>
      <c r="K1887" s="252" t="s">
        <v>11</v>
      </c>
      <c r="L1887" s="252" t="s">
        <v>12</v>
      </c>
    </row>
    <row r="1888" spans="1:12" ht="12.75">
      <c r="A1888" s="252" t="s">
        <v>13</v>
      </c>
      <c r="B1888" s="253">
        <v>40</v>
      </c>
      <c r="C1888" s="253">
        <v>7</v>
      </c>
      <c r="D1888" s="253">
        <v>0</v>
      </c>
      <c r="E1888" s="253">
        <v>40</v>
      </c>
      <c r="F1888" s="253">
        <v>0</v>
      </c>
      <c r="G1888" s="253">
        <v>47</v>
      </c>
      <c r="H1888" s="254">
        <v>12931.78</v>
      </c>
      <c r="I1888" s="254">
        <v>16094.84</v>
      </c>
      <c r="J1888" s="254">
        <v>275.14425531914895</v>
      </c>
      <c r="K1888" s="255">
        <v>9.9365750528541223</v>
      </c>
      <c r="L1888" s="254">
        <v>27.339915433403803</v>
      </c>
    </row>
    <row r="1889" spans="1:12" ht="12.75">
      <c r="A1889" s="252" t="s">
        <v>14</v>
      </c>
      <c r="B1889" s="253">
        <v>0</v>
      </c>
      <c r="C1889" s="253">
        <v>5</v>
      </c>
      <c r="D1889" s="253">
        <v>0</v>
      </c>
      <c r="E1889" s="253">
        <v>0</v>
      </c>
      <c r="F1889" s="253">
        <v>0</v>
      </c>
      <c r="G1889" s="253">
        <v>5</v>
      </c>
      <c r="H1889" s="254">
        <v>282</v>
      </c>
      <c r="I1889" s="254">
        <v>320.10000000000002</v>
      </c>
      <c r="J1889" s="254">
        <v>56.4</v>
      </c>
      <c r="K1889" s="255">
        <v>1.0570824524312896</v>
      </c>
      <c r="L1889" s="254">
        <v>0.59619450317124745</v>
      </c>
    </row>
    <row r="1890" spans="1:12" ht="12.75">
      <c r="A1890" s="252" t="s">
        <v>15</v>
      </c>
      <c r="B1890" s="253">
        <v>13</v>
      </c>
      <c r="C1890" s="253">
        <v>1</v>
      </c>
      <c r="D1890" s="253">
        <v>0</v>
      </c>
      <c r="E1890" s="253">
        <v>13</v>
      </c>
      <c r="F1890" s="253">
        <v>0</v>
      </c>
      <c r="G1890" s="253">
        <v>14</v>
      </c>
      <c r="H1890" s="254">
        <v>0</v>
      </c>
      <c r="I1890" s="254">
        <v>225.32</v>
      </c>
      <c r="J1890" s="254">
        <v>0</v>
      </c>
      <c r="K1890" s="255">
        <v>2.9598308668076112</v>
      </c>
      <c r="L1890" s="254">
        <v>0</v>
      </c>
    </row>
    <row r="1891" spans="1:12" ht="12.75">
      <c r="A1891" s="252" t="s">
        <v>16</v>
      </c>
      <c r="B1891" s="253">
        <v>14</v>
      </c>
      <c r="C1891" s="253">
        <v>4</v>
      </c>
      <c r="D1891" s="253">
        <v>0</v>
      </c>
      <c r="E1891" s="253">
        <v>14</v>
      </c>
      <c r="F1891" s="253">
        <v>0</v>
      </c>
      <c r="G1891" s="253">
        <v>18</v>
      </c>
      <c r="H1891" s="254">
        <v>5029.5</v>
      </c>
      <c r="I1891" s="254">
        <v>6102.38</v>
      </c>
      <c r="J1891" s="254">
        <v>279.41666666666669</v>
      </c>
      <c r="K1891" s="255">
        <v>3.8054968287526423</v>
      </c>
      <c r="L1891" s="254">
        <v>10.633192389006343</v>
      </c>
    </row>
    <row r="1892" spans="1:12" ht="12.75">
      <c r="A1892" s="252" t="s">
        <v>17</v>
      </c>
      <c r="B1892" s="253">
        <v>64</v>
      </c>
      <c r="C1892" s="253">
        <v>10</v>
      </c>
      <c r="D1892" s="253">
        <v>8</v>
      </c>
      <c r="E1892" s="253">
        <v>56</v>
      </c>
      <c r="F1892" s="253">
        <v>0</v>
      </c>
      <c r="G1892" s="253">
        <v>66</v>
      </c>
      <c r="H1892" s="254">
        <v>0</v>
      </c>
      <c r="I1892" s="254">
        <v>0</v>
      </c>
      <c r="J1892" s="254">
        <v>0</v>
      </c>
      <c r="K1892" s="255">
        <v>13.953488372093023</v>
      </c>
      <c r="L1892" s="254">
        <v>0</v>
      </c>
    </row>
    <row r="1893" spans="1:12" ht="12.75">
      <c r="A1893" s="252" t="s">
        <v>18</v>
      </c>
      <c r="B1893" s="253">
        <v>2</v>
      </c>
      <c r="C1893" s="253">
        <v>1</v>
      </c>
      <c r="D1893" s="253">
        <v>0</v>
      </c>
      <c r="E1893" s="253">
        <v>2</v>
      </c>
      <c r="F1893" s="253">
        <v>0</v>
      </c>
      <c r="G1893" s="253">
        <v>3</v>
      </c>
      <c r="H1893" s="254">
        <v>0</v>
      </c>
      <c r="I1893" s="254">
        <v>29.02</v>
      </c>
      <c r="J1893" s="254">
        <v>0</v>
      </c>
      <c r="K1893" s="255">
        <v>0.63424947145877375</v>
      </c>
      <c r="L1893" s="254">
        <v>0</v>
      </c>
    </row>
    <row r="1894" spans="1:12" ht="12.75">
      <c r="A1894" s="252" t="s">
        <v>19</v>
      </c>
      <c r="B1894" s="253">
        <v>133</v>
      </c>
      <c r="C1894" s="253">
        <v>28</v>
      </c>
      <c r="D1894" s="253">
        <v>8</v>
      </c>
      <c r="E1894" s="253">
        <v>125</v>
      </c>
      <c r="F1894" s="253">
        <v>0</v>
      </c>
      <c r="G1894" s="253">
        <v>153</v>
      </c>
      <c r="H1894" s="254">
        <v>18243.28</v>
      </c>
      <c r="I1894" s="254">
        <v>22771.66</v>
      </c>
      <c r="J1894" s="254">
        <v>119.23712418300654</v>
      </c>
      <c r="K1894" s="255">
        <v>32.346723044397464</v>
      </c>
      <c r="L1894" s="254">
        <v>38.569302325581404</v>
      </c>
    </row>
    <row r="1895" spans="1:12" ht="12.75">
      <c r="A1895" s="252" t="s">
        <v>268</v>
      </c>
      <c r="B1895" s="252" t="s">
        <v>2</v>
      </c>
      <c r="C1895" s="252" t="s">
        <v>3</v>
      </c>
      <c r="D1895" s="252" t="s">
        <v>4</v>
      </c>
      <c r="E1895" s="252" t="s">
        <v>5</v>
      </c>
      <c r="F1895" s="252" t="s">
        <v>6</v>
      </c>
      <c r="G1895" s="252" t="s">
        <v>7</v>
      </c>
      <c r="H1895" s="252" t="s">
        <v>8</v>
      </c>
      <c r="I1895" s="252" t="s">
        <v>9</v>
      </c>
      <c r="J1895" s="252" t="s">
        <v>10</v>
      </c>
      <c r="K1895" s="252" t="s">
        <v>11</v>
      </c>
      <c r="L1895" s="252" t="s">
        <v>12</v>
      </c>
    </row>
    <row r="1896" spans="1:12" ht="12.75">
      <c r="A1896" s="252" t="s">
        <v>13</v>
      </c>
      <c r="B1896" s="253">
        <v>36</v>
      </c>
      <c r="C1896" s="253">
        <v>14</v>
      </c>
      <c r="D1896" s="253">
        <v>0</v>
      </c>
      <c r="E1896" s="253">
        <v>36</v>
      </c>
      <c r="F1896" s="253">
        <v>0</v>
      </c>
      <c r="G1896" s="253">
        <v>50</v>
      </c>
      <c r="H1896" s="254">
        <v>13973</v>
      </c>
      <c r="I1896" s="254">
        <v>27211.91</v>
      </c>
      <c r="J1896" s="254">
        <v>279.45999999999998</v>
      </c>
      <c r="K1896" s="255">
        <v>10.570824524312897</v>
      </c>
      <c r="L1896" s="254">
        <v>29.541226215644823</v>
      </c>
    </row>
    <row r="1897" spans="1:12" ht="12.75">
      <c r="A1897" s="252" t="s">
        <v>14</v>
      </c>
      <c r="B1897" s="253">
        <v>5</v>
      </c>
      <c r="C1897" s="253">
        <v>8</v>
      </c>
      <c r="D1897" s="253">
        <v>0</v>
      </c>
      <c r="E1897" s="253">
        <v>5</v>
      </c>
      <c r="F1897" s="253">
        <v>0</v>
      </c>
      <c r="G1897" s="253">
        <v>13</v>
      </c>
      <c r="H1897" s="254">
        <v>5995.12</v>
      </c>
      <c r="I1897" s="254">
        <v>6939.03</v>
      </c>
      <c r="J1897" s="254">
        <v>461.16307692307697</v>
      </c>
      <c r="K1897" s="255">
        <v>2.7484143763213531</v>
      </c>
      <c r="L1897" s="254">
        <v>12.674672304439746</v>
      </c>
    </row>
    <row r="1898" spans="1:12" ht="12.75">
      <c r="A1898" s="252" t="s">
        <v>15</v>
      </c>
      <c r="B1898" s="253">
        <v>8</v>
      </c>
      <c r="C1898" s="253">
        <v>13</v>
      </c>
      <c r="D1898" s="253">
        <v>0</v>
      </c>
      <c r="E1898" s="253">
        <v>8</v>
      </c>
      <c r="F1898" s="253">
        <v>0</v>
      </c>
      <c r="G1898" s="253">
        <v>21</v>
      </c>
      <c r="H1898" s="254">
        <v>0</v>
      </c>
      <c r="I1898" s="254">
        <v>844.57</v>
      </c>
      <c r="J1898" s="254">
        <v>0</v>
      </c>
      <c r="K1898" s="255">
        <v>4.4397463002114161</v>
      </c>
      <c r="L1898" s="254">
        <v>0</v>
      </c>
    </row>
    <row r="1899" spans="1:12" ht="12.75">
      <c r="A1899" s="252" t="s">
        <v>16</v>
      </c>
      <c r="B1899" s="253">
        <v>15</v>
      </c>
      <c r="C1899" s="253">
        <v>22</v>
      </c>
      <c r="D1899" s="253">
        <v>0</v>
      </c>
      <c r="E1899" s="253">
        <v>15</v>
      </c>
      <c r="F1899" s="253">
        <v>0</v>
      </c>
      <c r="G1899" s="253">
        <v>37</v>
      </c>
      <c r="H1899" s="254">
        <v>11226.6</v>
      </c>
      <c r="I1899" s="254">
        <v>14305.8</v>
      </c>
      <c r="J1899" s="254">
        <v>303.42162162162163</v>
      </c>
      <c r="K1899" s="255">
        <v>7.822410147991544</v>
      </c>
      <c r="L1899" s="254">
        <v>23.734883720930238</v>
      </c>
    </row>
    <row r="1900" spans="1:12" ht="12.75">
      <c r="A1900" s="252" t="s">
        <v>17</v>
      </c>
      <c r="B1900" s="253">
        <v>66</v>
      </c>
      <c r="C1900" s="253">
        <v>9</v>
      </c>
      <c r="D1900" s="253">
        <v>19</v>
      </c>
      <c r="E1900" s="253">
        <v>47</v>
      </c>
      <c r="F1900" s="253">
        <v>0</v>
      </c>
      <c r="G1900" s="253">
        <v>56</v>
      </c>
      <c r="H1900" s="254">
        <v>0</v>
      </c>
      <c r="I1900" s="254">
        <v>0</v>
      </c>
      <c r="J1900" s="254">
        <v>0</v>
      </c>
      <c r="K1900" s="255">
        <v>11.839323467230445</v>
      </c>
      <c r="L1900" s="254">
        <v>0</v>
      </c>
    </row>
    <row r="1901" spans="1:12" ht="12.75">
      <c r="A1901" s="252" t="s">
        <v>18</v>
      </c>
      <c r="B1901" s="253">
        <v>0</v>
      </c>
      <c r="C1901" s="253">
        <v>3</v>
      </c>
      <c r="D1901" s="253">
        <v>0</v>
      </c>
      <c r="E1901" s="253">
        <v>0</v>
      </c>
      <c r="F1901" s="253">
        <v>0</v>
      </c>
      <c r="G1901" s="253">
        <v>3</v>
      </c>
      <c r="H1901" s="254">
        <v>0</v>
      </c>
      <c r="I1901" s="254">
        <v>0</v>
      </c>
      <c r="J1901" s="254">
        <v>0</v>
      </c>
      <c r="K1901" s="255">
        <v>0.63424947145877375</v>
      </c>
      <c r="L1901" s="254">
        <v>0</v>
      </c>
    </row>
    <row r="1902" spans="1:12" ht="12.75">
      <c r="A1902" s="252" t="s">
        <v>19</v>
      </c>
      <c r="B1902" s="253">
        <v>130</v>
      </c>
      <c r="C1902" s="253">
        <v>69</v>
      </c>
      <c r="D1902" s="253">
        <v>19</v>
      </c>
      <c r="E1902" s="253">
        <v>111</v>
      </c>
      <c r="F1902" s="253">
        <v>0</v>
      </c>
      <c r="G1902" s="253">
        <v>180</v>
      </c>
      <c r="H1902" s="254">
        <v>31194.720000000001</v>
      </c>
      <c r="I1902" s="254">
        <v>49301.31</v>
      </c>
      <c r="J1902" s="254">
        <v>173.304</v>
      </c>
      <c r="K1902" s="255">
        <v>38.054968287526428</v>
      </c>
      <c r="L1902" s="254">
        <v>65.950782241014807</v>
      </c>
    </row>
    <row r="1903" spans="1:12" ht="12.75">
      <c r="A1903" s="252" t="s">
        <v>269</v>
      </c>
      <c r="B1903" s="252" t="s">
        <v>2</v>
      </c>
      <c r="C1903" s="252" t="s">
        <v>3</v>
      </c>
      <c r="D1903" s="252" t="s">
        <v>4</v>
      </c>
      <c r="E1903" s="252" t="s">
        <v>5</v>
      </c>
      <c r="F1903" s="252" t="s">
        <v>6</v>
      </c>
      <c r="G1903" s="252" t="s">
        <v>7</v>
      </c>
      <c r="H1903" s="252" t="s">
        <v>8</v>
      </c>
      <c r="I1903" s="252" t="s">
        <v>9</v>
      </c>
      <c r="J1903" s="252" t="s">
        <v>10</v>
      </c>
      <c r="K1903" s="252" t="s">
        <v>11</v>
      </c>
      <c r="L1903" s="252" t="s">
        <v>12</v>
      </c>
    </row>
    <row r="1904" spans="1:12" ht="12.75">
      <c r="A1904" s="252" t="s">
        <v>13</v>
      </c>
      <c r="B1904" s="253">
        <v>39</v>
      </c>
      <c r="C1904" s="253">
        <v>60</v>
      </c>
      <c r="D1904" s="253">
        <v>0</v>
      </c>
      <c r="E1904" s="253">
        <v>39</v>
      </c>
      <c r="F1904" s="253">
        <v>0</v>
      </c>
      <c r="G1904" s="253">
        <v>99</v>
      </c>
      <c r="H1904" s="254">
        <v>33701</v>
      </c>
      <c r="I1904" s="254">
        <v>40135.47</v>
      </c>
      <c r="J1904" s="254">
        <v>340.4141414141414</v>
      </c>
      <c r="K1904" s="255">
        <v>20.930232558139537</v>
      </c>
      <c r="L1904" s="254">
        <v>71.249471458773797</v>
      </c>
    </row>
    <row r="1905" spans="1:12" ht="12.75">
      <c r="A1905" s="252" t="s">
        <v>14</v>
      </c>
      <c r="B1905" s="253">
        <v>13</v>
      </c>
      <c r="C1905" s="253">
        <v>5</v>
      </c>
      <c r="D1905" s="253">
        <v>0</v>
      </c>
      <c r="E1905" s="253">
        <v>13</v>
      </c>
      <c r="F1905" s="253">
        <v>0</v>
      </c>
      <c r="G1905" s="253">
        <v>18</v>
      </c>
      <c r="H1905" s="254">
        <v>6360</v>
      </c>
      <c r="I1905" s="254">
        <v>7320.34</v>
      </c>
      <c r="J1905" s="254">
        <v>353.33333333333337</v>
      </c>
      <c r="K1905" s="255">
        <v>3.8054968287526423</v>
      </c>
      <c r="L1905" s="254">
        <v>13.446088794926004</v>
      </c>
    </row>
    <row r="1906" spans="1:12" ht="12.75">
      <c r="A1906" s="252" t="s">
        <v>15</v>
      </c>
      <c r="B1906" s="253">
        <v>17</v>
      </c>
      <c r="C1906" s="253">
        <v>9</v>
      </c>
      <c r="D1906" s="253">
        <v>0</v>
      </c>
      <c r="E1906" s="253">
        <v>17</v>
      </c>
      <c r="F1906" s="253">
        <v>0</v>
      </c>
      <c r="G1906" s="253">
        <v>26</v>
      </c>
      <c r="H1906" s="254">
        <v>0</v>
      </c>
      <c r="I1906" s="254">
        <v>767.05</v>
      </c>
      <c r="J1906" s="254">
        <v>0</v>
      </c>
      <c r="K1906" s="255">
        <v>5.4968287526427062</v>
      </c>
      <c r="L1906" s="254">
        <v>0</v>
      </c>
    </row>
    <row r="1907" spans="1:12" ht="12.75">
      <c r="A1907" s="252" t="s">
        <v>16</v>
      </c>
      <c r="B1907" s="253">
        <v>32</v>
      </c>
      <c r="C1907" s="253">
        <v>27</v>
      </c>
      <c r="D1907" s="253">
        <v>0</v>
      </c>
      <c r="E1907" s="253">
        <v>32</v>
      </c>
      <c r="F1907" s="253">
        <v>0</v>
      </c>
      <c r="G1907" s="253">
        <v>59</v>
      </c>
      <c r="H1907" s="254">
        <v>20250.150000000001</v>
      </c>
      <c r="I1907" s="254">
        <v>23841.96</v>
      </c>
      <c r="J1907" s="254">
        <v>343.2228813559322</v>
      </c>
      <c r="K1907" s="255">
        <v>12.47357293868922</v>
      </c>
      <c r="L1907" s="254">
        <v>42.812156448202956</v>
      </c>
    </row>
    <row r="1908" spans="1:12" ht="12.75">
      <c r="A1908" s="252" t="s">
        <v>17</v>
      </c>
      <c r="B1908" s="253">
        <v>56</v>
      </c>
      <c r="C1908" s="253">
        <v>5</v>
      </c>
      <c r="D1908" s="253">
        <v>10</v>
      </c>
      <c r="E1908" s="253">
        <v>46</v>
      </c>
      <c r="F1908" s="253">
        <v>0</v>
      </c>
      <c r="G1908" s="253">
        <v>51</v>
      </c>
      <c r="H1908" s="254">
        <v>0</v>
      </c>
      <c r="I1908" s="254">
        <v>0</v>
      </c>
      <c r="J1908" s="254">
        <v>0</v>
      </c>
      <c r="K1908" s="255">
        <v>10.782241014799153</v>
      </c>
      <c r="L1908" s="254">
        <v>0</v>
      </c>
    </row>
    <row r="1909" spans="1:12" ht="12.75">
      <c r="A1909" s="252" t="s">
        <v>18</v>
      </c>
      <c r="B1909" s="253">
        <v>3</v>
      </c>
      <c r="C1909" s="253">
        <v>1</v>
      </c>
      <c r="D1909" s="253">
        <v>0</v>
      </c>
      <c r="E1909" s="253">
        <v>3</v>
      </c>
      <c r="F1909" s="253">
        <v>0</v>
      </c>
      <c r="G1909" s="253">
        <v>4</v>
      </c>
      <c r="H1909" s="254">
        <v>247.22</v>
      </c>
      <c r="I1909" s="254">
        <v>278.87</v>
      </c>
      <c r="J1909" s="254">
        <v>61.805</v>
      </c>
      <c r="K1909" s="255">
        <v>0.84566596194503174</v>
      </c>
      <c r="L1909" s="254">
        <v>0.52266384778012698</v>
      </c>
    </row>
    <row r="1910" spans="1:12" ht="12.75">
      <c r="A1910" s="252" t="s">
        <v>19</v>
      </c>
      <c r="B1910" s="253">
        <v>160</v>
      </c>
      <c r="C1910" s="253">
        <v>107</v>
      </c>
      <c r="D1910" s="253">
        <v>10</v>
      </c>
      <c r="E1910" s="253">
        <v>150</v>
      </c>
      <c r="F1910" s="253">
        <v>0</v>
      </c>
      <c r="G1910" s="253">
        <v>257</v>
      </c>
      <c r="H1910" s="254">
        <v>60558.37</v>
      </c>
      <c r="I1910" s="254">
        <v>72343.69</v>
      </c>
      <c r="J1910" s="254">
        <v>235.63568093385211</v>
      </c>
      <c r="K1910" s="255">
        <v>54.334038054968289</v>
      </c>
      <c r="L1910" s="254">
        <v>128.03038054968286</v>
      </c>
    </row>
    <row r="1911" spans="1:12" ht="12.75">
      <c r="A1911" s="252" t="s">
        <v>270</v>
      </c>
      <c r="B1911" s="252" t="s">
        <v>2</v>
      </c>
      <c r="C1911" s="252" t="s">
        <v>3</v>
      </c>
      <c r="D1911" s="252" t="s">
        <v>4</v>
      </c>
      <c r="E1911" s="252" t="s">
        <v>5</v>
      </c>
      <c r="F1911" s="252" t="s">
        <v>6</v>
      </c>
      <c r="G1911" s="252" t="s">
        <v>7</v>
      </c>
      <c r="H1911" s="252" t="s">
        <v>8</v>
      </c>
      <c r="I1911" s="252" t="s">
        <v>9</v>
      </c>
      <c r="J1911" s="252" t="s">
        <v>10</v>
      </c>
      <c r="K1911" s="252" t="s">
        <v>11</v>
      </c>
      <c r="L1911" s="252" t="s">
        <v>12</v>
      </c>
    </row>
    <row r="1912" spans="1:12" ht="12.75">
      <c r="A1912" s="252" t="s">
        <v>13</v>
      </c>
      <c r="B1912" s="253">
        <v>66</v>
      </c>
      <c r="C1912" s="253">
        <v>24</v>
      </c>
      <c r="D1912" s="253">
        <v>0</v>
      </c>
      <c r="E1912" s="253">
        <v>66</v>
      </c>
      <c r="F1912" s="253">
        <v>0</v>
      </c>
      <c r="G1912" s="253">
        <v>90</v>
      </c>
      <c r="H1912" s="254">
        <v>29291.34</v>
      </c>
      <c r="I1912" s="254">
        <v>35551.839999999997</v>
      </c>
      <c r="J1912" s="254">
        <v>325.45933333333335</v>
      </c>
      <c r="K1912" s="255">
        <v>19.027484143763214</v>
      </c>
      <c r="L1912" s="254">
        <v>61.926723044397455</v>
      </c>
    </row>
    <row r="1913" spans="1:12" ht="12.75">
      <c r="A1913" s="252" t="s">
        <v>14</v>
      </c>
      <c r="B1913" s="253">
        <v>17</v>
      </c>
      <c r="C1913" s="253">
        <v>0</v>
      </c>
      <c r="D1913" s="253">
        <v>0</v>
      </c>
      <c r="E1913" s="253">
        <v>17</v>
      </c>
      <c r="F1913" s="253">
        <v>0</v>
      </c>
      <c r="G1913" s="253">
        <v>17</v>
      </c>
      <c r="H1913" s="254">
        <v>6111</v>
      </c>
      <c r="I1913" s="254">
        <v>7111.97</v>
      </c>
      <c r="J1913" s="254">
        <v>359.47058823529414</v>
      </c>
      <c r="K1913" s="255">
        <v>3.5940803382663846</v>
      </c>
      <c r="L1913" s="254">
        <v>12.919661733615222</v>
      </c>
    </row>
    <row r="1914" spans="1:12" ht="12.75">
      <c r="A1914" s="252" t="s">
        <v>15</v>
      </c>
      <c r="B1914" s="253">
        <v>25</v>
      </c>
      <c r="C1914" s="253">
        <v>1</v>
      </c>
      <c r="D1914" s="253">
        <v>0</v>
      </c>
      <c r="E1914" s="253">
        <v>25</v>
      </c>
      <c r="F1914" s="253">
        <v>0</v>
      </c>
      <c r="G1914" s="253">
        <v>26</v>
      </c>
      <c r="H1914" s="254">
        <v>0</v>
      </c>
      <c r="I1914" s="254">
        <v>175</v>
      </c>
      <c r="J1914" s="254">
        <v>0</v>
      </c>
      <c r="K1914" s="255">
        <v>5.4968287526427062</v>
      </c>
      <c r="L1914" s="254">
        <v>0</v>
      </c>
    </row>
    <row r="1915" spans="1:12" ht="12.75">
      <c r="A1915" s="252" t="s">
        <v>16</v>
      </c>
      <c r="B1915" s="253">
        <v>52</v>
      </c>
      <c r="C1915" s="253">
        <v>17</v>
      </c>
      <c r="D1915" s="253">
        <v>0</v>
      </c>
      <c r="E1915" s="253">
        <v>52</v>
      </c>
      <c r="F1915" s="253">
        <v>0</v>
      </c>
      <c r="G1915" s="253">
        <v>69</v>
      </c>
      <c r="H1915" s="254">
        <v>23047.31</v>
      </c>
      <c r="I1915" s="254">
        <v>28683.08</v>
      </c>
      <c r="J1915" s="254">
        <v>334.01898550724638</v>
      </c>
      <c r="K1915" s="255">
        <v>14.587737843551798</v>
      </c>
      <c r="L1915" s="254">
        <v>48.72581395348837</v>
      </c>
    </row>
    <row r="1916" spans="1:12" ht="12.75">
      <c r="A1916" s="252" t="s">
        <v>17</v>
      </c>
      <c r="B1916" s="253">
        <v>51</v>
      </c>
      <c r="C1916" s="253">
        <v>4</v>
      </c>
      <c r="D1916" s="253">
        <v>11</v>
      </c>
      <c r="E1916" s="253">
        <v>40</v>
      </c>
      <c r="F1916" s="253">
        <v>0</v>
      </c>
      <c r="G1916" s="253">
        <v>44</v>
      </c>
      <c r="H1916" s="254">
        <v>0</v>
      </c>
      <c r="I1916" s="254">
        <v>200</v>
      </c>
      <c r="J1916" s="254">
        <v>0</v>
      </c>
      <c r="K1916" s="255">
        <v>9.3023255813953494</v>
      </c>
      <c r="L1916" s="254">
        <v>0</v>
      </c>
    </row>
    <row r="1917" spans="1:12" ht="12.75">
      <c r="A1917" s="252" t="s">
        <v>18</v>
      </c>
      <c r="B1917" s="253">
        <v>4</v>
      </c>
      <c r="C1917" s="253">
        <v>0</v>
      </c>
      <c r="D1917" s="253">
        <v>0</v>
      </c>
      <c r="E1917" s="253">
        <v>4</v>
      </c>
      <c r="F1917" s="253">
        <v>0</v>
      </c>
      <c r="G1917" s="253">
        <v>4</v>
      </c>
      <c r="H1917" s="254">
        <v>0</v>
      </c>
      <c r="I1917" s="254">
        <v>0</v>
      </c>
      <c r="J1917" s="254">
        <v>0</v>
      </c>
      <c r="K1917" s="255">
        <v>0.84566596194503174</v>
      </c>
      <c r="L1917" s="254">
        <v>0</v>
      </c>
    </row>
    <row r="1918" spans="1:12" ht="12.75">
      <c r="A1918" s="252" t="s">
        <v>19</v>
      </c>
      <c r="B1918" s="253">
        <v>215</v>
      </c>
      <c r="C1918" s="253">
        <v>46</v>
      </c>
      <c r="D1918" s="253">
        <v>11</v>
      </c>
      <c r="E1918" s="253">
        <v>204</v>
      </c>
      <c r="F1918" s="253">
        <v>0</v>
      </c>
      <c r="G1918" s="253">
        <v>250</v>
      </c>
      <c r="H1918" s="254">
        <v>58449.65</v>
      </c>
      <c r="I1918" s="254">
        <v>71721.89</v>
      </c>
      <c r="J1918" s="254">
        <v>233.79859999999999</v>
      </c>
      <c r="K1918" s="255">
        <v>52.854122621564485</v>
      </c>
      <c r="L1918" s="254">
        <v>123.57219873150106</v>
      </c>
    </row>
    <row r="1919" spans="1:12" ht="12.75">
      <c r="A1919" s="252" t="s">
        <v>271</v>
      </c>
      <c r="B1919" s="252" t="s">
        <v>2</v>
      </c>
      <c r="C1919" s="252" t="s">
        <v>3</v>
      </c>
      <c r="D1919" s="252" t="s">
        <v>4</v>
      </c>
      <c r="E1919" s="252" t="s">
        <v>5</v>
      </c>
      <c r="F1919" s="252" t="s">
        <v>6</v>
      </c>
      <c r="G1919" s="252" t="s">
        <v>7</v>
      </c>
      <c r="H1919" s="252" t="s">
        <v>8</v>
      </c>
      <c r="I1919" s="252" t="s">
        <v>9</v>
      </c>
      <c r="J1919" s="252" t="s">
        <v>10</v>
      </c>
      <c r="K1919" s="252" t="s">
        <v>11</v>
      </c>
      <c r="L1919" s="252" t="s">
        <v>12</v>
      </c>
    </row>
    <row r="1920" spans="1:12" ht="12.75">
      <c r="A1920" s="252" t="s">
        <v>13</v>
      </c>
      <c r="B1920" s="253">
        <v>38</v>
      </c>
      <c r="C1920" s="253">
        <v>14</v>
      </c>
      <c r="D1920" s="253">
        <v>0</v>
      </c>
      <c r="E1920" s="253">
        <v>38</v>
      </c>
      <c r="F1920" s="253">
        <v>0</v>
      </c>
      <c r="G1920" s="253">
        <v>52</v>
      </c>
      <c r="H1920" s="254">
        <v>13244.66</v>
      </c>
      <c r="I1920" s="254">
        <v>14692.17</v>
      </c>
      <c r="J1920" s="254">
        <v>254.70500000000001</v>
      </c>
      <c r="K1920" s="255">
        <v>10.993657505285412</v>
      </c>
      <c r="L1920" s="254">
        <v>28.00139534883721</v>
      </c>
    </row>
    <row r="1921" spans="1:12" ht="12.75">
      <c r="A1921" s="252" t="s">
        <v>14</v>
      </c>
      <c r="B1921" s="253">
        <v>3</v>
      </c>
      <c r="C1921" s="253">
        <v>0</v>
      </c>
      <c r="D1921" s="253">
        <v>0</v>
      </c>
      <c r="E1921" s="253">
        <v>3</v>
      </c>
      <c r="F1921" s="253">
        <v>0</v>
      </c>
      <c r="G1921" s="253">
        <v>3</v>
      </c>
      <c r="H1921" s="254">
        <v>1150</v>
      </c>
      <c r="I1921" s="254">
        <v>1437.59</v>
      </c>
      <c r="J1921" s="254">
        <v>383.33333333333337</v>
      </c>
      <c r="K1921" s="255">
        <v>0.63424947145877375</v>
      </c>
      <c r="L1921" s="254">
        <v>2.4312896405919657</v>
      </c>
    </row>
    <row r="1922" spans="1:12" ht="12.75">
      <c r="A1922" s="252" t="s">
        <v>15</v>
      </c>
      <c r="B1922" s="253">
        <v>16</v>
      </c>
      <c r="C1922" s="253">
        <v>10</v>
      </c>
      <c r="D1922" s="253">
        <v>0</v>
      </c>
      <c r="E1922" s="253">
        <v>16</v>
      </c>
      <c r="F1922" s="253">
        <v>0</v>
      </c>
      <c r="G1922" s="253">
        <v>26</v>
      </c>
      <c r="H1922" s="254">
        <v>0</v>
      </c>
      <c r="I1922" s="254">
        <v>1074</v>
      </c>
      <c r="J1922" s="254">
        <v>0</v>
      </c>
      <c r="K1922" s="255">
        <v>5.4968287526427062</v>
      </c>
      <c r="L1922" s="254">
        <v>0</v>
      </c>
    </row>
    <row r="1923" spans="1:12" ht="12.75">
      <c r="A1923" s="252" t="s">
        <v>16</v>
      </c>
      <c r="B1923" s="253">
        <v>37</v>
      </c>
      <c r="C1923" s="253">
        <v>11</v>
      </c>
      <c r="D1923" s="253">
        <v>0</v>
      </c>
      <c r="E1923" s="253">
        <v>37</v>
      </c>
      <c r="F1923" s="253">
        <v>0</v>
      </c>
      <c r="G1923" s="253">
        <v>48</v>
      </c>
      <c r="H1923" s="254">
        <v>13399.35</v>
      </c>
      <c r="I1923" s="254">
        <v>16085.5</v>
      </c>
      <c r="J1923" s="254">
        <v>279.15312499999999</v>
      </c>
      <c r="K1923" s="255">
        <v>10.14799154334038</v>
      </c>
      <c r="L1923" s="254">
        <v>28.328435517970401</v>
      </c>
    </row>
    <row r="1924" spans="1:12" ht="12.75">
      <c r="A1924" s="252" t="s">
        <v>17</v>
      </c>
      <c r="B1924" s="253">
        <v>43</v>
      </c>
      <c r="C1924" s="253">
        <v>6</v>
      </c>
      <c r="D1924" s="253">
        <v>6</v>
      </c>
      <c r="E1924" s="253">
        <v>37</v>
      </c>
      <c r="F1924" s="253">
        <v>0</v>
      </c>
      <c r="G1924" s="253">
        <v>43</v>
      </c>
      <c r="H1924" s="254">
        <v>0</v>
      </c>
      <c r="I1924" s="254">
        <v>-200</v>
      </c>
      <c r="J1924" s="254">
        <v>0</v>
      </c>
      <c r="K1924" s="255">
        <v>9.0909090909090917</v>
      </c>
      <c r="L1924" s="254">
        <v>0</v>
      </c>
    </row>
    <row r="1925" spans="1:12" ht="12.75">
      <c r="A1925" s="252" t="s">
        <v>18</v>
      </c>
      <c r="B1925" s="253">
        <v>0</v>
      </c>
      <c r="C1925" s="253">
        <v>0</v>
      </c>
      <c r="D1925" s="253">
        <v>0</v>
      </c>
      <c r="E1925" s="253">
        <v>0</v>
      </c>
      <c r="F1925" s="253">
        <v>0</v>
      </c>
      <c r="G1925" s="253">
        <v>0</v>
      </c>
      <c r="H1925" s="254">
        <v>0</v>
      </c>
      <c r="I1925" s="254">
        <v>0</v>
      </c>
      <c r="J1925" s="254">
        <v>0</v>
      </c>
      <c r="K1925" s="255">
        <v>0</v>
      </c>
      <c r="L1925" s="254">
        <v>0</v>
      </c>
    </row>
    <row r="1926" spans="1:12" ht="12.75">
      <c r="A1926" s="252" t="s">
        <v>19</v>
      </c>
      <c r="B1926" s="253">
        <v>137</v>
      </c>
      <c r="C1926" s="253">
        <v>41</v>
      </c>
      <c r="D1926" s="253">
        <v>6</v>
      </c>
      <c r="E1926" s="253">
        <v>131</v>
      </c>
      <c r="F1926" s="253">
        <v>0</v>
      </c>
      <c r="G1926" s="253">
        <v>172</v>
      </c>
      <c r="H1926" s="254">
        <v>27794.01</v>
      </c>
      <c r="I1926" s="254">
        <v>33089.26</v>
      </c>
      <c r="J1926" s="254">
        <v>161.59308139534883</v>
      </c>
      <c r="K1926" s="255">
        <v>36.363636363636367</v>
      </c>
      <c r="L1926" s="254">
        <v>58.761120507399589</v>
      </c>
    </row>
    <row r="1927" spans="1:12" ht="12.75">
      <c r="A1927" s="252" t="s">
        <v>272</v>
      </c>
      <c r="B1927" s="252" t="s">
        <v>2</v>
      </c>
      <c r="C1927" s="252" t="s">
        <v>3</v>
      </c>
      <c r="D1927" s="252" t="s">
        <v>4</v>
      </c>
      <c r="E1927" s="252" t="s">
        <v>5</v>
      </c>
      <c r="F1927" s="252" t="s">
        <v>6</v>
      </c>
      <c r="G1927" s="252" t="s">
        <v>7</v>
      </c>
      <c r="H1927" s="252" t="s">
        <v>8</v>
      </c>
      <c r="I1927" s="252" t="s">
        <v>9</v>
      </c>
      <c r="J1927" s="252" t="s">
        <v>10</v>
      </c>
      <c r="K1927" s="252" t="s">
        <v>11</v>
      </c>
      <c r="L1927" s="252" t="s">
        <v>12</v>
      </c>
    </row>
    <row r="1928" spans="1:12" ht="12.75">
      <c r="A1928" s="252" t="s">
        <v>13</v>
      </c>
      <c r="B1928" s="253">
        <v>17</v>
      </c>
      <c r="C1928" s="253">
        <v>9</v>
      </c>
      <c r="D1928" s="253">
        <v>0</v>
      </c>
      <c r="E1928" s="253">
        <v>17</v>
      </c>
      <c r="F1928" s="253">
        <v>0</v>
      </c>
      <c r="G1928" s="253">
        <v>26</v>
      </c>
      <c r="H1928" s="254">
        <v>6008.22</v>
      </c>
      <c r="I1928" s="254">
        <v>7139.29</v>
      </c>
      <c r="J1928" s="254">
        <v>231.08538461538461</v>
      </c>
      <c r="K1928" s="255">
        <v>5.4968287526427062</v>
      </c>
      <c r="L1928" s="254">
        <v>12.702367864693446</v>
      </c>
    </row>
    <row r="1929" spans="1:12" ht="12.75">
      <c r="A1929" s="252" t="s">
        <v>14</v>
      </c>
      <c r="B1929" s="253">
        <v>1</v>
      </c>
      <c r="C1929" s="253">
        <v>0</v>
      </c>
      <c r="D1929" s="253">
        <v>0</v>
      </c>
      <c r="E1929" s="253">
        <v>1</v>
      </c>
      <c r="F1929" s="253">
        <v>0</v>
      </c>
      <c r="G1929" s="253">
        <v>1</v>
      </c>
      <c r="H1929" s="254">
        <v>460</v>
      </c>
      <c r="I1929" s="254">
        <v>443.88</v>
      </c>
      <c r="J1929" s="254">
        <v>460</v>
      </c>
      <c r="K1929" s="255">
        <v>0.21141649048625794</v>
      </c>
      <c r="L1929" s="254">
        <v>0.9725158562367866</v>
      </c>
    </row>
    <row r="1930" spans="1:12" ht="12.75">
      <c r="A1930" s="252" t="s">
        <v>15</v>
      </c>
      <c r="B1930" s="253">
        <v>14</v>
      </c>
      <c r="C1930" s="253">
        <v>4</v>
      </c>
      <c r="D1930" s="253">
        <v>0</v>
      </c>
      <c r="E1930" s="253">
        <v>14</v>
      </c>
      <c r="F1930" s="253">
        <v>0</v>
      </c>
      <c r="G1930" s="253">
        <v>18</v>
      </c>
      <c r="H1930" s="254">
        <v>0</v>
      </c>
      <c r="I1930" s="254">
        <v>-527.85</v>
      </c>
      <c r="J1930" s="254">
        <v>0</v>
      </c>
      <c r="K1930" s="255">
        <v>3.8054968287526423</v>
      </c>
      <c r="L1930" s="254">
        <v>0</v>
      </c>
    </row>
    <row r="1931" spans="1:12" ht="12.75">
      <c r="A1931" s="252" t="s">
        <v>16</v>
      </c>
      <c r="B1931" s="253">
        <v>22</v>
      </c>
      <c r="C1931" s="253">
        <v>4</v>
      </c>
      <c r="D1931" s="253">
        <v>0</v>
      </c>
      <c r="E1931" s="253">
        <v>22</v>
      </c>
      <c r="F1931" s="253">
        <v>0</v>
      </c>
      <c r="G1931" s="253">
        <v>26</v>
      </c>
      <c r="H1931" s="254">
        <v>8107.31</v>
      </c>
      <c r="I1931" s="254">
        <v>8266.89</v>
      </c>
      <c r="J1931" s="254">
        <v>311.81961538461542</v>
      </c>
      <c r="K1931" s="255">
        <v>5.4968287526427062</v>
      </c>
      <c r="L1931" s="254">
        <v>17.140190274841437</v>
      </c>
    </row>
    <row r="1932" spans="1:12" ht="12.75">
      <c r="A1932" s="252" t="s">
        <v>17</v>
      </c>
      <c r="B1932" s="253">
        <v>43</v>
      </c>
      <c r="C1932" s="253">
        <v>21</v>
      </c>
      <c r="D1932" s="253">
        <v>6</v>
      </c>
      <c r="E1932" s="253">
        <v>37</v>
      </c>
      <c r="F1932" s="253">
        <v>0</v>
      </c>
      <c r="G1932" s="253">
        <v>58</v>
      </c>
      <c r="H1932" s="254">
        <v>0</v>
      </c>
      <c r="I1932" s="254">
        <v>0</v>
      </c>
      <c r="J1932" s="254">
        <v>0</v>
      </c>
      <c r="K1932" s="255">
        <v>12.262156448202958</v>
      </c>
      <c r="L1932" s="254">
        <v>0</v>
      </c>
    </row>
    <row r="1933" spans="1:12" ht="12.75">
      <c r="A1933" s="252" t="s">
        <v>19</v>
      </c>
      <c r="B1933" s="253">
        <v>97</v>
      </c>
      <c r="C1933" s="253">
        <v>38</v>
      </c>
      <c r="D1933" s="253">
        <v>6</v>
      </c>
      <c r="E1933" s="253">
        <v>91</v>
      </c>
      <c r="F1933" s="253">
        <v>0</v>
      </c>
      <c r="G1933" s="253">
        <v>129</v>
      </c>
      <c r="H1933" s="254">
        <v>14575.53</v>
      </c>
      <c r="I1933" s="254">
        <v>15322.21</v>
      </c>
      <c r="J1933" s="254">
        <v>112.98860465116279</v>
      </c>
      <c r="K1933" s="255">
        <v>27.27272727272727</v>
      </c>
      <c r="L1933" s="254">
        <v>30.815073995771662</v>
      </c>
    </row>
    <row r="1934" spans="1:12" ht="12.75">
      <c r="A1934" s="252" t="s">
        <v>273</v>
      </c>
      <c r="B1934" s="252" t="s">
        <v>2</v>
      </c>
      <c r="C1934" s="252" t="s">
        <v>3</v>
      </c>
      <c r="D1934" s="252" t="s">
        <v>4</v>
      </c>
      <c r="E1934" s="252" t="s">
        <v>5</v>
      </c>
      <c r="F1934" s="252" t="s">
        <v>6</v>
      </c>
      <c r="G1934" s="252" t="s">
        <v>7</v>
      </c>
      <c r="H1934" s="252" t="s">
        <v>8</v>
      </c>
      <c r="I1934" s="252" t="s">
        <v>9</v>
      </c>
      <c r="J1934" s="252" t="s">
        <v>10</v>
      </c>
      <c r="K1934" s="252" t="s">
        <v>11</v>
      </c>
      <c r="L1934" s="252" t="s">
        <v>12</v>
      </c>
    </row>
    <row r="1935" spans="1:12" ht="12.75">
      <c r="A1935" s="252" t="s">
        <v>13</v>
      </c>
      <c r="B1935" s="253">
        <v>14</v>
      </c>
      <c r="C1935" s="253">
        <v>8</v>
      </c>
      <c r="D1935" s="253">
        <v>0</v>
      </c>
      <c r="E1935" s="253">
        <v>14</v>
      </c>
      <c r="F1935" s="253">
        <v>0</v>
      </c>
      <c r="G1935" s="253">
        <v>22</v>
      </c>
      <c r="H1935" s="254">
        <v>7589.95</v>
      </c>
      <c r="I1935" s="254">
        <v>9461.1</v>
      </c>
      <c r="J1935" s="254">
        <v>344.99772727272727</v>
      </c>
      <c r="K1935" s="255">
        <v>4.6511627906976747</v>
      </c>
      <c r="L1935" s="254">
        <v>16.046405919661733</v>
      </c>
    </row>
    <row r="1936" spans="1:12" ht="12.75">
      <c r="A1936" s="252" t="s">
        <v>14</v>
      </c>
      <c r="B1936" s="253">
        <v>0</v>
      </c>
      <c r="C1936" s="253">
        <v>0</v>
      </c>
      <c r="D1936" s="253">
        <v>0</v>
      </c>
      <c r="E1936" s="253">
        <v>0</v>
      </c>
      <c r="F1936" s="253">
        <v>0</v>
      </c>
      <c r="G1936" s="253">
        <v>0</v>
      </c>
      <c r="H1936" s="254">
        <v>0</v>
      </c>
      <c r="I1936" s="254">
        <v>0</v>
      </c>
      <c r="J1936" s="254">
        <v>0</v>
      </c>
      <c r="K1936" s="255">
        <v>0</v>
      </c>
      <c r="L1936" s="254">
        <v>0</v>
      </c>
    </row>
    <row r="1937" spans="1:12" ht="12.75">
      <c r="A1937" s="252" t="s">
        <v>15</v>
      </c>
      <c r="B1937" s="253">
        <v>17</v>
      </c>
      <c r="C1937" s="253">
        <v>7</v>
      </c>
      <c r="D1937" s="253">
        <v>0</v>
      </c>
      <c r="E1937" s="253">
        <v>17</v>
      </c>
      <c r="F1937" s="253">
        <v>0</v>
      </c>
      <c r="G1937" s="253">
        <v>24</v>
      </c>
      <c r="H1937" s="254">
        <v>0</v>
      </c>
      <c r="I1937" s="254">
        <v>371.04</v>
      </c>
      <c r="J1937" s="254">
        <v>0</v>
      </c>
      <c r="K1937" s="255">
        <v>5.07399577167019</v>
      </c>
      <c r="L1937" s="254">
        <v>0</v>
      </c>
    </row>
    <row r="1938" spans="1:12" ht="12.75">
      <c r="A1938" s="252" t="s">
        <v>16</v>
      </c>
      <c r="B1938" s="253">
        <v>18</v>
      </c>
      <c r="C1938" s="253">
        <v>2</v>
      </c>
      <c r="D1938" s="253">
        <v>0</v>
      </c>
      <c r="E1938" s="253">
        <v>18</v>
      </c>
      <c r="F1938" s="253">
        <v>0</v>
      </c>
      <c r="G1938" s="253">
        <v>20</v>
      </c>
      <c r="H1938" s="254">
        <v>5790</v>
      </c>
      <c r="I1938" s="254">
        <v>6868.39</v>
      </c>
      <c r="J1938" s="254">
        <v>289.5</v>
      </c>
      <c r="K1938" s="255">
        <v>4.2283298097251585</v>
      </c>
      <c r="L1938" s="254">
        <v>12.241014799154335</v>
      </c>
    </row>
    <row r="1939" spans="1:12" ht="12.75">
      <c r="A1939" s="252" t="s">
        <v>17</v>
      </c>
      <c r="B1939" s="253">
        <v>57</v>
      </c>
      <c r="C1939" s="253">
        <v>12</v>
      </c>
      <c r="D1939" s="253">
        <v>10</v>
      </c>
      <c r="E1939" s="253">
        <v>47</v>
      </c>
      <c r="F1939" s="253">
        <v>0</v>
      </c>
      <c r="G1939" s="253">
        <v>59</v>
      </c>
      <c r="H1939" s="254">
        <v>0</v>
      </c>
      <c r="I1939" s="254">
        <v>0</v>
      </c>
      <c r="J1939" s="254">
        <v>0</v>
      </c>
      <c r="K1939" s="255">
        <v>12.47357293868922</v>
      </c>
      <c r="L1939" s="254">
        <v>0</v>
      </c>
    </row>
    <row r="1940" spans="1:12" ht="12.75">
      <c r="A1940" s="252" t="s">
        <v>19</v>
      </c>
      <c r="B1940" s="253">
        <v>106</v>
      </c>
      <c r="C1940" s="253">
        <v>29</v>
      </c>
      <c r="D1940" s="253">
        <v>10</v>
      </c>
      <c r="E1940" s="253">
        <v>96</v>
      </c>
      <c r="F1940" s="253">
        <v>0</v>
      </c>
      <c r="G1940" s="253">
        <v>125</v>
      </c>
      <c r="H1940" s="254">
        <v>13379.95</v>
      </c>
      <c r="I1940" s="254">
        <v>16700.53</v>
      </c>
      <c r="J1940" s="254">
        <v>107.03959999999999</v>
      </c>
      <c r="K1940" s="255">
        <v>26.427061310782243</v>
      </c>
      <c r="L1940" s="254">
        <v>28.287420718816069</v>
      </c>
    </row>
    <row r="1941" spans="1:12" ht="12.75">
      <c r="A1941" s="252" t="s">
        <v>274</v>
      </c>
      <c r="B1941" s="252" t="s">
        <v>2</v>
      </c>
      <c r="C1941" s="252" t="s">
        <v>3</v>
      </c>
      <c r="D1941" s="252" t="s">
        <v>4</v>
      </c>
      <c r="E1941" s="252" t="s">
        <v>5</v>
      </c>
      <c r="F1941" s="252" t="s">
        <v>6</v>
      </c>
      <c r="G1941" s="252" t="s">
        <v>7</v>
      </c>
      <c r="H1941" s="252" t="s">
        <v>8</v>
      </c>
      <c r="I1941" s="252" t="s">
        <v>9</v>
      </c>
      <c r="J1941" s="252" t="s">
        <v>10</v>
      </c>
      <c r="K1941" s="252" t="s">
        <v>11</v>
      </c>
      <c r="L1941" s="252" t="s">
        <v>12</v>
      </c>
    </row>
    <row r="1942" spans="1:12" ht="12.75">
      <c r="A1942" s="252" t="s">
        <v>13</v>
      </c>
      <c r="B1942" s="253">
        <v>18</v>
      </c>
      <c r="C1942" s="253">
        <v>9</v>
      </c>
      <c r="D1942" s="253">
        <v>0</v>
      </c>
      <c r="E1942" s="253">
        <v>18</v>
      </c>
      <c r="F1942" s="253">
        <v>0</v>
      </c>
      <c r="G1942" s="253">
        <v>27</v>
      </c>
      <c r="H1942" s="254">
        <v>6697</v>
      </c>
      <c r="I1942" s="254">
        <v>9374.1299999999992</v>
      </c>
      <c r="J1942" s="254">
        <v>248.03703703703704</v>
      </c>
      <c r="K1942" s="255">
        <v>5.7082452431289639</v>
      </c>
      <c r="L1942" s="254">
        <v>14.158562367864695</v>
      </c>
    </row>
    <row r="1943" spans="1:12" ht="12.75">
      <c r="A1943" s="252" t="s">
        <v>14</v>
      </c>
      <c r="B1943" s="253">
        <v>0</v>
      </c>
      <c r="C1943" s="253">
        <v>1</v>
      </c>
      <c r="D1943" s="253">
        <v>0</v>
      </c>
      <c r="E1943" s="253">
        <v>0</v>
      </c>
      <c r="F1943" s="253">
        <v>0</v>
      </c>
      <c r="G1943" s="253">
        <v>1</v>
      </c>
      <c r="H1943" s="254">
        <v>190</v>
      </c>
      <c r="I1943" s="254">
        <v>216.32</v>
      </c>
      <c r="J1943" s="254">
        <v>190</v>
      </c>
      <c r="K1943" s="255">
        <v>0.21141649048625794</v>
      </c>
      <c r="L1943" s="254">
        <v>0.40169133192389012</v>
      </c>
    </row>
    <row r="1944" spans="1:12" ht="12.75">
      <c r="A1944" s="252" t="s">
        <v>15</v>
      </c>
      <c r="B1944" s="253">
        <v>20</v>
      </c>
      <c r="C1944" s="253">
        <v>8</v>
      </c>
      <c r="D1944" s="253">
        <v>0</v>
      </c>
      <c r="E1944" s="253">
        <v>20</v>
      </c>
      <c r="F1944" s="253">
        <v>0</v>
      </c>
      <c r="G1944" s="253">
        <v>28</v>
      </c>
      <c r="H1944" s="254">
        <v>0</v>
      </c>
      <c r="I1944" s="254">
        <v>755.12</v>
      </c>
      <c r="J1944" s="254">
        <v>0</v>
      </c>
      <c r="K1944" s="255">
        <v>5.9196617336152224</v>
      </c>
      <c r="L1944" s="254">
        <v>0</v>
      </c>
    </row>
    <row r="1945" spans="1:12" ht="12.75">
      <c r="A1945" s="252" t="s">
        <v>16</v>
      </c>
      <c r="B1945" s="253">
        <v>11</v>
      </c>
      <c r="C1945" s="253">
        <v>4</v>
      </c>
      <c r="D1945" s="253">
        <v>0</v>
      </c>
      <c r="E1945" s="253">
        <v>11</v>
      </c>
      <c r="F1945" s="253">
        <v>0</v>
      </c>
      <c r="G1945" s="253">
        <v>15</v>
      </c>
      <c r="H1945" s="254">
        <v>4423.26</v>
      </c>
      <c r="I1945" s="254">
        <v>3459.23</v>
      </c>
      <c r="J1945" s="254">
        <v>294.88400000000001</v>
      </c>
      <c r="K1945" s="255">
        <v>3.1712473572938689</v>
      </c>
      <c r="L1945" s="254">
        <v>9.3515010570824515</v>
      </c>
    </row>
    <row r="1946" spans="1:12" ht="12.75">
      <c r="A1946" s="252" t="s">
        <v>17</v>
      </c>
      <c r="B1946" s="253">
        <v>59</v>
      </c>
      <c r="C1946" s="253">
        <v>13</v>
      </c>
      <c r="D1946" s="253">
        <v>10</v>
      </c>
      <c r="E1946" s="253">
        <v>49</v>
      </c>
      <c r="F1946" s="253">
        <v>0</v>
      </c>
      <c r="G1946" s="253">
        <v>62</v>
      </c>
      <c r="H1946" s="254">
        <v>0</v>
      </c>
      <c r="I1946" s="254">
        <v>0</v>
      </c>
      <c r="J1946" s="254">
        <v>0</v>
      </c>
      <c r="K1946" s="255">
        <v>13.107822410147993</v>
      </c>
      <c r="L1946" s="254">
        <v>0</v>
      </c>
    </row>
    <row r="1947" spans="1:12" ht="12.75">
      <c r="A1947" s="252" t="s">
        <v>19</v>
      </c>
      <c r="B1947" s="253">
        <v>108</v>
      </c>
      <c r="C1947" s="253">
        <v>35</v>
      </c>
      <c r="D1947" s="253">
        <v>10</v>
      </c>
      <c r="E1947" s="253">
        <v>98</v>
      </c>
      <c r="F1947" s="253">
        <v>0</v>
      </c>
      <c r="G1947" s="253">
        <v>133</v>
      </c>
      <c r="H1947" s="254">
        <v>11310.26</v>
      </c>
      <c r="I1947" s="254">
        <v>13804.8</v>
      </c>
      <c r="J1947" s="254">
        <v>85.039548872180461</v>
      </c>
      <c r="K1947" s="255">
        <v>28.118393234672304</v>
      </c>
      <c r="L1947" s="254">
        <v>23.911754756871037</v>
      </c>
    </row>
    <row r="1948" spans="1:12" ht="12.75">
      <c r="A1948" s="252" t="s">
        <v>275</v>
      </c>
      <c r="B1948" s="252" t="s">
        <v>2</v>
      </c>
      <c r="C1948" s="252" t="s">
        <v>3</v>
      </c>
      <c r="D1948" s="252" t="s">
        <v>4</v>
      </c>
      <c r="E1948" s="252" t="s">
        <v>5</v>
      </c>
      <c r="F1948" s="252" t="s">
        <v>6</v>
      </c>
      <c r="G1948" s="252" t="s">
        <v>7</v>
      </c>
      <c r="H1948" s="252" t="s">
        <v>8</v>
      </c>
      <c r="I1948" s="252" t="s">
        <v>9</v>
      </c>
      <c r="J1948" s="252" t="s">
        <v>10</v>
      </c>
      <c r="K1948" s="252" t="s">
        <v>11</v>
      </c>
      <c r="L1948" s="252" t="s">
        <v>12</v>
      </c>
    </row>
    <row r="1949" spans="1:12" ht="12.75">
      <c r="A1949" s="252" t="s">
        <v>13</v>
      </c>
      <c r="B1949" s="253">
        <v>20</v>
      </c>
      <c r="C1949" s="253">
        <v>40</v>
      </c>
      <c r="D1949" s="253">
        <v>0</v>
      </c>
      <c r="E1949" s="253">
        <v>20</v>
      </c>
      <c r="F1949" s="253">
        <v>0</v>
      </c>
      <c r="G1949" s="253">
        <v>60</v>
      </c>
      <c r="H1949" s="254">
        <v>17218.330000000002</v>
      </c>
      <c r="I1949" s="254">
        <v>20956.41</v>
      </c>
      <c r="J1949" s="254">
        <v>286.97216666666668</v>
      </c>
      <c r="K1949" s="255">
        <v>12.684989429175475</v>
      </c>
      <c r="L1949" s="254">
        <v>36.402389006342489</v>
      </c>
    </row>
    <row r="1950" spans="1:12" ht="12.75">
      <c r="A1950" s="252" t="s">
        <v>14</v>
      </c>
      <c r="B1950" s="253">
        <v>1</v>
      </c>
      <c r="C1950" s="253">
        <v>0</v>
      </c>
      <c r="D1950" s="253">
        <v>0</v>
      </c>
      <c r="E1950" s="253">
        <v>1</v>
      </c>
      <c r="F1950" s="253">
        <v>0</v>
      </c>
      <c r="G1950" s="253">
        <v>1</v>
      </c>
      <c r="H1950" s="254">
        <v>190</v>
      </c>
      <c r="I1950" s="254">
        <v>474.32</v>
      </c>
      <c r="J1950" s="254">
        <v>190</v>
      </c>
      <c r="K1950" s="255">
        <v>0.21141649048625794</v>
      </c>
      <c r="L1950" s="254">
        <v>0.40169133192389012</v>
      </c>
    </row>
    <row r="1951" spans="1:12" ht="12.75">
      <c r="A1951" s="252" t="s">
        <v>15</v>
      </c>
      <c r="B1951" s="253">
        <v>24</v>
      </c>
      <c r="C1951" s="253">
        <v>23</v>
      </c>
      <c r="D1951" s="253">
        <v>0</v>
      </c>
      <c r="E1951" s="253">
        <v>24</v>
      </c>
      <c r="F1951" s="253">
        <v>0</v>
      </c>
      <c r="G1951" s="253">
        <v>47</v>
      </c>
      <c r="H1951" s="254">
        <v>0</v>
      </c>
      <c r="I1951" s="254">
        <v>2077.27</v>
      </c>
      <c r="J1951" s="254">
        <v>0</v>
      </c>
      <c r="K1951" s="255">
        <v>9.9365750528541223</v>
      </c>
      <c r="L1951" s="254">
        <v>0</v>
      </c>
    </row>
    <row r="1952" spans="1:12" ht="12.75">
      <c r="A1952" s="252" t="s">
        <v>16</v>
      </c>
      <c r="B1952" s="253">
        <v>12</v>
      </c>
      <c r="C1952" s="253">
        <v>25</v>
      </c>
      <c r="D1952" s="253">
        <v>0</v>
      </c>
      <c r="E1952" s="253">
        <v>12</v>
      </c>
      <c r="F1952" s="253">
        <v>0</v>
      </c>
      <c r="G1952" s="253">
        <v>37</v>
      </c>
      <c r="H1952" s="254">
        <v>9581.4500000000007</v>
      </c>
      <c r="I1952" s="254">
        <v>11318.87</v>
      </c>
      <c r="J1952" s="254">
        <v>258.95810810810809</v>
      </c>
      <c r="K1952" s="255">
        <v>7.822410147991544</v>
      </c>
      <c r="L1952" s="254">
        <v>20.256765327695565</v>
      </c>
    </row>
    <row r="1953" spans="1:12" ht="12.75">
      <c r="A1953" s="252" t="s">
        <v>17</v>
      </c>
      <c r="B1953" s="253">
        <v>62</v>
      </c>
      <c r="C1953" s="253">
        <v>3</v>
      </c>
      <c r="D1953" s="253">
        <v>14</v>
      </c>
      <c r="E1953" s="253">
        <v>48</v>
      </c>
      <c r="F1953" s="253">
        <v>0</v>
      </c>
      <c r="G1953" s="253">
        <v>51</v>
      </c>
      <c r="H1953" s="254">
        <v>0</v>
      </c>
      <c r="I1953" s="254">
        <v>0</v>
      </c>
      <c r="J1953" s="254">
        <v>0</v>
      </c>
      <c r="K1953" s="255">
        <v>10.782241014799153</v>
      </c>
      <c r="L1953" s="254">
        <v>0</v>
      </c>
    </row>
    <row r="1954" spans="1:12" ht="12.75">
      <c r="A1954" s="252" t="s">
        <v>18</v>
      </c>
      <c r="B1954" s="253">
        <v>0</v>
      </c>
      <c r="C1954" s="253">
        <v>3</v>
      </c>
      <c r="D1954" s="253">
        <v>0</v>
      </c>
      <c r="E1954" s="253">
        <v>0</v>
      </c>
      <c r="F1954" s="253">
        <v>0</v>
      </c>
      <c r="G1954" s="253">
        <v>3</v>
      </c>
      <c r="H1954" s="254">
        <v>0</v>
      </c>
      <c r="I1954" s="254">
        <v>0</v>
      </c>
      <c r="J1954" s="254">
        <v>0</v>
      </c>
      <c r="K1954" s="255">
        <v>0.63424947145877375</v>
      </c>
      <c r="L1954" s="254">
        <v>0</v>
      </c>
    </row>
    <row r="1955" spans="1:12" ht="12.75">
      <c r="A1955" s="252" t="s">
        <v>19</v>
      </c>
      <c r="B1955" s="253">
        <v>119</v>
      </c>
      <c r="C1955" s="253">
        <v>94</v>
      </c>
      <c r="D1955" s="253">
        <v>14</v>
      </c>
      <c r="E1955" s="253">
        <v>105</v>
      </c>
      <c r="F1955" s="253">
        <v>0</v>
      </c>
      <c r="G1955" s="253">
        <v>199</v>
      </c>
      <c r="H1955" s="254">
        <v>26989.78</v>
      </c>
      <c r="I1955" s="254">
        <v>34826.870000000003</v>
      </c>
      <c r="J1955" s="254">
        <v>135.6270351758794</v>
      </c>
      <c r="K1955" s="255">
        <v>42.071881606765331</v>
      </c>
      <c r="L1955" s="254">
        <v>57.060845665961942</v>
      </c>
    </row>
    <row r="1956" spans="1:12" ht="12.75">
      <c r="A1956" s="252" t="s">
        <v>276</v>
      </c>
      <c r="B1956" s="252" t="s">
        <v>2</v>
      </c>
      <c r="C1956" s="252" t="s">
        <v>3</v>
      </c>
      <c r="D1956" s="252" t="s">
        <v>4</v>
      </c>
      <c r="E1956" s="252" t="s">
        <v>5</v>
      </c>
      <c r="F1956" s="252" t="s">
        <v>6</v>
      </c>
      <c r="G1956" s="252" t="s">
        <v>7</v>
      </c>
      <c r="H1956" s="252" t="s">
        <v>8</v>
      </c>
      <c r="I1956" s="252" t="s">
        <v>9</v>
      </c>
      <c r="J1956" s="252" t="s">
        <v>10</v>
      </c>
      <c r="K1956" s="252" t="s">
        <v>11</v>
      </c>
      <c r="L1956" s="252" t="s">
        <v>12</v>
      </c>
    </row>
    <row r="1957" spans="1:12" ht="12.75">
      <c r="A1957" s="252" t="s">
        <v>13</v>
      </c>
      <c r="B1957" s="253">
        <v>46</v>
      </c>
      <c r="C1957" s="253">
        <v>132</v>
      </c>
      <c r="D1957" s="253">
        <v>0</v>
      </c>
      <c r="E1957" s="253">
        <v>46</v>
      </c>
      <c r="F1957" s="253">
        <v>0</v>
      </c>
      <c r="G1957" s="253">
        <v>178</v>
      </c>
      <c r="H1957" s="254">
        <v>57733.36</v>
      </c>
      <c r="I1957" s="254">
        <v>68166.98</v>
      </c>
      <c r="J1957" s="254">
        <v>324.34471910112359</v>
      </c>
      <c r="K1957" s="255">
        <v>37.632135306553913</v>
      </c>
      <c r="L1957" s="254">
        <v>122.05784355179705</v>
      </c>
    </row>
    <row r="1958" spans="1:12" ht="12.75">
      <c r="A1958" s="252" t="s">
        <v>14</v>
      </c>
      <c r="B1958" s="253">
        <v>1</v>
      </c>
      <c r="C1958" s="253">
        <v>0</v>
      </c>
      <c r="D1958" s="253">
        <v>0</v>
      </c>
      <c r="E1958" s="253">
        <v>1</v>
      </c>
      <c r="F1958" s="253">
        <v>0</v>
      </c>
      <c r="G1958" s="253">
        <v>1</v>
      </c>
      <c r="H1958" s="254">
        <v>225</v>
      </c>
      <c r="I1958" s="254">
        <v>253.8</v>
      </c>
      <c r="J1958" s="254">
        <v>225</v>
      </c>
      <c r="K1958" s="255">
        <v>0.21141649048625794</v>
      </c>
      <c r="L1958" s="254">
        <v>0.47568710359408028</v>
      </c>
    </row>
    <row r="1959" spans="1:12" ht="12.75">
      <c r="A1959" s="252" t="s">
        <v>15</v>
      </c>
      <c r="B1959" s="253">
        <v>38</v>
      </c>
      <c r="C1959" s="253">
        <v>17</v>
      </c>
      <c r="D1959" s="253">
        <v>0</v>
      </c>
      <c r="E1959" s="253">
        <v>38</v>
      </c>
      <c r="F1959" s="253">
        <v>0</v>
      </c>
      <c r="G1959" s="253">
        <v>55</v>
      </c>
      <c r="H1959" s="254">
        <v>0</v>
      </c>
      <c r="I1959" s="254">
        <v>2247.48</v>
      </c>
      <c r="J1959" s="254">
        <v>0</v>
      </c>
      <c r="K1959" s="255">
        <v>11.627906976744184</v>
      </c>
      <c r="L1959" s="254">
        <v>0</v>
      </c>
    </row>
    <row r="1960" spans="1:12" ht="12.75">
      <c r="A1960" s="252" t="s">
        <v>16</v>
      </c>
      <c r="B1960" s="253">
        <v>32</v>
      </c>
      <c r="C1960" s="253">
        <v>49</v>
      </c>
      <c r="D1960" s="253">
        <v>0</v>
      </c>
      <c r="E1960" s="253">
        <v>32</v>
      </c>
      <c r="F1960" s="253">
        <v>0</v>
      </c>
      <c r="G1960" s="253">
        <v>81</v>
      </c>
      <c r="H1960" s="254">
        <v>26038.29</v>
      </c>
      <c r="I1960" s="254">
        <v>30348.18</v>
      </c>
      <c r="J1960" s="254">
        <v>321.46037037037036</v>
      </c>
      <c r="K1960" s="255">
        <v>17.124735729386892</v>
      </c>
      <c r="L1960" s="254">
        <v>55.049238900634236</v>
      </c>
    </row>
    <row r="1961" spans="1:12" ht="12.75">
      <c r="A1961" s="252" t="s">
        <v>17</v>
      </c>
      <c r="B1961" s="253">
        <v>51</v>
      </c>
      <c r="C1961" s="253">
        <v>3</v>
      </c>
      <c r="D1961" s="253">
        <v>20</v>
      </c>
      <c r="E1961" s="253">
        <v>31</v>
      </c>
      <c r="F1961" s="253">
        <v>0</v>
      </c>
      <c r="G1961" s="253">
        <v>34</v>
      </c>
      <c r="H1961" s="254">
        <v>0</v>
      </c>
      <c r="I1961" s="254">
        <v>0</v>
      </c>
      <c r="J1961" s="254">
        <v>0</v>
      </c>
      <c r="K1961" s="255">
        <v>7.1881606765327692</v>
      </c>
      <c r="L1961" s="254">
        <v>0</v>
      </c>
    </row>
    <row r="1962" spans="1:12" ht="12.75">
      <c r="A1962" s="252" t="s">
        <v>18</v>
      </c>
      <c r="B1962" s="253">
        <v>2</v>
      </c>
      <c r="C1962" s="253">
        <v>3</v>
      </c>
      <c r="D1962" s="253">
        <v>0</v>
      </c>
      <c r="E1962" s="253">
        <v>2</v>
      </c>
      <c r="F1962" s="253">
        <v>0</v>
      </c>
      <c r="G1962" s="253">
        <v>5</v>
      </c>
      <c r="H1962" s="254">
        <v>0</v>
      </c>
      <c r="I1962" s="254">
        <v>421.87</v>
      </c>
      <c r="J1962" s="254">
        <v>0</v>
      </c>
      <c r="K1962" s="255">
        <v>1.0570824524312896</v>
      </c>
      <c r="L1962" s="254">
        <v>0</v>
      </c>
    </row>
    <row r="1963" spans="1:12" ht="12.75">
      <c r="A1963" s="252" t="s">
        <v>19</v>
      </c>
      <c r="B1963" s="253">
        <v>170</v>
      </c>
      <c r="C1963" s="253">
        <v>204</v>
      </c>
      <c r="D1963" s="253">
        <v>20</v>
      </c>
      <c r="E1963" s="253">
        <v>150</v>
      </c>
      <c r="F1963" s="253">
        <v>0</v>
      </c>
      <c r="G1963" s="253">
        <v>354</v>
      </c>
      <c r="H1963" s="254">
        <v>83996.65</v>
      </c>
      <c r="I1963" s="254">
        <v>101438.31</v>
      </c>
      <c r="J1963" s="254">
        <v>237.27867231638419</v>
      </c>
      <c r="K1963" s="255">
        <v>74.84143763213531</v>
      </c>
      <c r="L1963" s="254">
        <v>177.58276955602537</v>
      </c>
    </row>
    <row r="1964" spans="1:12" ht="12.75">
      <c r="A1964" s="252" t="s">
        <v>277</v>
      </c>
      <c r="B1964" s="252" t="s">
        <v>2</v>
      </c>
      <c r="C1964" s="252" t="s">
        <v>3</v>
      </c>
      <c r="D1964" s="252" t="s">
        <v>4</v>
      </c>
      <c r="E1964" s="252" t="s">
        <v>5</v>
      </c>
      <c r="F1964" s="252" t="s">
        <v>6</v>
      </c>
      <c r="G1964" s="252" t="s">
        <v>7</v>
      </c>
      <c r="H1964" s="252" t="s">
        <v>8</v>
      </c>
      <c r="I1964" s="252" t="s">
        <v>9</v>
      </c>
      <c r="J1964" s="252" t="s">
        <v>10</v>
      </c>
      <c r="K1964" s="252" t="s">
        <v>11</v>
      </c>
      <c r="L1964" s="252" t="s">
        <v>12</v>
      </c>
    </row>
    <row r="1965" spans="1:12" ht="12.75">
      <c r="A1965" s="252" t="s">
        <v>13</v>
      </c>
      <c r="B1965" s="253">
        <v>164</v>
      </c>
      <c r="C1965" s="253">
        <v>24</v>
      </c>
      <c r="D1965" s="253">
        <v>0</v>
      </c>
      <c r="E1965" s="253">
        <v>164</v>
      </c>
      <c r="F1965" s="253">
        <v>0</v>
      </c>
      <c r="G1965" s="253">
        <v>188</v>
      </c>
      <c r="H1965" s="254">
        <v>61199.68</v>
      </c>
      <c r="I1965" s="254">
        <v>76704.55</v>
      </c>
      <c r="J1965" s="254">
        <v>325.53021276595746</v>
      </c>
      <c r="K1965" s="255">
        <v>39.746300211416489</v>
      </c>
      <c r="L1965" s="254">
        <v>129.38621564482028</v>
      </c>
    </row>
    <row r="1966" spans="1:12" ht="12.75">
      <c r="A1966" s="252" t="s">
        <v>14</v>
      </c>
      <c r="B1966" s="253">
        <v>0</v>
      </c>
      <c r="C1966" s="253">
        <v>0</v>
      </c>
      <c r="D1966" s="253">
        <v>0</v>
      </c>
      <c r="E1966" s="253">
        <v>0</v>
      </c>
      <c r="F1966" s="253">
        <v>0</v>
      </c>
      <c r="G1966" s="253">
        <v>0</v>
      </c>
      <c r="H1966" s="254">
        <v>0</v>
      </c>
      <c r="I1966" s="254">
        <v>0</v>
      </c>
      <c r="J1966" s="254">
        <v>0</v>
      </c>
      <c r="K1966" s="255">
        <v>0</v>
      </c>
      <c r="L1966" s="254">
        <v>0</v>
      </c>
    </row>
    <row r="1967" spans="1:12" ht="12.75">
      <c r="A1967" s="252" t="s">
        <v>15</v>
      </c>
      <c r="B1967" s="253">
        <v>54</v>
      </c>
      <c r="C1967" s="253">
        <v>3</v>
      </c>
      <c r="D1967" s="253">
        <v>0</v>
      </c>
      <c r="E1967" s="253">
        <v>54</v>
      </c>
      <c r="F1967" s="253">
        <v>0</v>
      </c>
      <c r="G1967" s="253">
        <v>57</v>
      </c>
      <c r="H1967" s="254">
        <v>0</v>
      </c>
      <c r="I1967" s="254">
        <v>960.72</v>
      </c>
      <c r="J1967" s="254">
        <v>0</v>
      </c>
      <c r="K1967" s="255">
        <v>12.050739957716702</v>
      </c>
      <c r="L1967" s="254">
        <v>0</v>
      </c>
    </row>
    <row r="1968" spans="1:12" ht="12.75">
      <c r="A1968" s="252" t="s">
        <v>16</v>
      </c>
      <c r="B1968" s="253">
        <v>80</v>
      </c>
      <c r="C1968" s="253">
        <v>9</v>
      </c>
      <c r="D1968" s="253">
        <v>0</v>
      </c>
      <c r="E1968" s="253">
        <v>80</v>
      </c>
      <c r="F1968" s="253">
        <v>0</v>
      </c>
      <c r="G1968" s="253">
        <v>89</v>
      </c>
      <c r="H1968" s="254">
        <v>28663.49</v>
      </c>
      <c r="I1968" s="254">
        <v>34835.050000000003</v>
      </c>
      <c r="J1968" s="254">
        <v>322.06168539325841</v>
      </c>
      <c r="K1968" s="255">
        <v>18.816067653276956</v>
      </c>
      <c r="L1968" s="254">
        <v>60.599344608879498</v>
      </c>
    </row>
    <row r="1969" spans="1:12" ht="12.75">
      <c r="A1969" s="252" t="s">
        <v>17</v>
      </c>
      <c r="B1969" s="253">
        <v>32</v>
      </c>
      <c r="C1969" s="253">
        <v>1</v>
      </c>
      <c r="D1969" s="253">
        <v>5</v>
      </c>
      <c r="E1969" s="253">
        <v>27</v>
      </c>
      <c r="F1969" s="253">
        <v>0</v>
      </c>
      <c r="G1969" s="253">
        <v>28</v>
      </c>
      <c r="H1969" s="254">
        <v>0</v>
      </c>
      <c r="I1969" s="254">
        <v>0</v>
      </c>
      <c r="J1969" s="254">
        <v>0</v>
      </c>
      <c r="K1969" s="255">
        <v>5.9196617336152224</v>
      </c>
      <c r="L1969" s="254">
        <v>0</v>
      </c>
    </row>
    <row r="1970" spans="1:12" ht="12.75">
      <c r="A1970" s="252" t="s">
        <v>18</v>
      </c>
      <c r="B1970" s="253">
        <v>5</v>
      </c>
      <c r="C1970" s="253">
        <v>7</v>
      </c>
      <c r="D1970" s="253">
        <v>0</v>
      </c>
      <c r="E1970" s="253">
        <v>5</v>
      </c>
      <c r="F1970" s="253">
        <v>0</v>
      </c>
      <c r="G1970" s="253">
        <v>12</v>
      </c>
      <c r="H1970" s="254">
        <v>0</v>
      </c>
      <c r="I1970" s="254">
        <v>1612.6</v>
      </c>
      <c r="J1970" s="254">
        <v>0</v>
      </c>
      <c r="K1970" s="255">
        <v>2.536997885835095</v>
      </c>
      <c r="L1970" s="254">
        <v>0</v>
      </c>
    </row>
    <row r="1971" spans="1:12" ht="12.75">
      <c r="A1971" s="252" t="s">
        <v>19</v>
      </c>
      <c r="B1971" s="253">
        <v>335</v>
      </c>
      <c r="C1971" s="253">
        <v>44</v>
      </c>
      <c r="D1971" s="253">
        <v>5</v>
      </c>
      <c r="E1971" s="253">
        <v>330</v>
      </c>
      <c r="F1971" s="253">
        <v>0</v>
      </c>
      <c r="G1971" s="253">
        <v>374</v>
      </c>
      <c r="H1971" s="254">
        <v>89863.17</v>
      </c>
      <c r="I1971" s="254">
        <v>114112.92</v>
      </c>
      <c r="J1971" s="254">
        <v>240.27585561497327</v>
      </c>
      <c r="K1971" s="255">
        <v>79.069767441860463</v>
      </c>
      <c r="L1971" s="254">
        <v>189.98556025369976</v>
      </c>
    </row>
    <row r="1972" spans="1:12" ht="12.75">
      <c r="A1972" s="252" t="s">
        <v>278</v>
      </c>
      <c r="B1972" s="252" t="s">
        <v>2</v>
      </c>
      <c r="C1972" s="252" t="s">
        <v>3</v>
      </c>
      <c r="D1972" s="252" t="s">
        <v>4</v>
      </c>
      <c r="E1972" s="252" t="s">
        <v>5</v>
      </c>
      <c r="F1972" s="252" t="s">
        <v>6</v>
      </c>
      <c r="G1972" s="252" t="s">
        <v>7</v>
      </c>
      <c r="H1972" s="252" t="s">
        <v>8</v>
      </c>
      <c r="I1972" s="252" t="s">
        <v>9</v>
      </c>
      <c r="J1972" s="252" t="s">
        <v>10</v>
      </c>
      <c r="K1972" s="252" t="s">
        <v>11</v>
      </c>
      <c r="L1972" s="252" t="s">
        <v>12</v>
      </c>
    </row>
    <row r="1973" spans="1:12" ht="12.75">
      <c r="A1973" s="252" t="s">
        <v>13</v>
      </c>
      <c r="B1973" s="253">
        <v>61</v>
      </c>
      <c r="C1973" s="253">
        <v>26</v>
      </c>
      <c r="D1973" s="253">
        <v>0</v>
      </c>
      <c r="E1973" s="253">
        <v>61</v>
      </c>
      <c r="F1973" s="253">
        <v>0</v>
      </c>
      <c r="G1973" s="253">
        <v>87</v>
      </c>
      <c r="H1973" s="254">
        <v>22226.27</v>
      </c>
      <c r="I1973" s="254">
        <v>23940.35</v>
      </c>
      <c r="J1973" s="254">
        <v>255.47436781609196</v>
      </c>
      <c r="K1973" s="255">
        <v>18.393234672304441</v>
      </c>
      <c r="L1973" s="254">
        <v>46.99</v>
      </c>
    </row>
    <row r="1974" spans="1:12" ht="12.75">
      <c r="A1974" s="252" t="s">
        <v>15</v>
      </c>
      <c r="B1974" s="253">
        <v>40</v>
      </c>
      <c r="C1974" s="253">
        <v>7</v>
      </c>
      <c r="D1974" s="253">
        <v>0</v>
      </c>
      <c r="E1974" s="253">
        <v>40</v>
      </c>
      <c r="F1974" s="253">
        <v>0</v>
      </c>
      <c r="G1974" s="253">
        <v>47</v>
      </c>
      <c r="H1974" s="254">
        <v>0</v>
      </c>
      <c r="I1974" s="254">
        <v>487.99</v>
      </c>
      <c r="J1974" s="254">
        <v>0</v>
      </c>
      <c r="K1974" s="255">
        <v>9.9365750528541223</v>
      </c>
      <c r="L1974" s="254">
        <v>0</v>
      </c>
    </row>
    <row r="1975" spans="1:12" ht="12.75">
      <c r="A1975" s="252" t="s">
        <v>16</v>
      </c>
      <c r="B1975" s="253">
        <v>47</v>
      </c>
      <c r="C1975" s="253">
        <v>7</v>
      </c>
      <c r="D1975" s="253">
        <v>0</v>
      </c>
      <c r="E1975" s="253">
        <v>47</v>
      </c>
      <c r="F1975" s="253">
        <v>0</v>
      </c>
      <c r="G1975" s="253">
        <v>54</v>
      </c>
      <c r="H1975" s="254">
        <v>14616.5</v>
      </c>
      <c r="I1975" s="254">
        <v>18441.98</v>
      </c>
      <c r="J1975" s="254">
        <v>270.67592592592592</v>
      </c>
      <c r="K1975" s="255">
        <v>11.416490486257928</v>
      </c>
      <c r="L1975" s="254">
        <v>30.901691331923892</v>
      </c>
    </row>
    <row r="1976" spans="1:12" ht="12.75">
      <c r="A1976" s="252" t="s">
        <v>17</v>
      </c>
      <c r="B1976" s="253">
        <v>28</v>
      </c>
      <c r="C1976" s="253">
        <v>7</v>
      </c>
      <c r="D1976" s="253">
        <v>3</v>
      </c>
      <c r="E1976" s="253">
        <v>25</v>
      </c>
      <c r="F1976" s="253">
        <v>0</v>
      </c>
      <c r="G1976" s="253">
        <v>32</v>
      </c>
      <c r="H1976" s="254">
        <v>0</v>
      </c>
      <c r="I1976" s="254">
        <v>0</v>
      </c>
      <c r="J1976" s="254">
        <v>0</v>
      </c>
      <c r="K1976" s="255">
        <v>6.7653276955602539</v>
      </c>
      <c r="L1976" s="254">
        <v>0</v>
      </c>
    </row>
    <row r="1977" spans="1:12" ht="12.75">
      <c r="A1977" s="252" t="s">
        <v>18</v>
      </c>
      <c r="B1977" s="253">
        <v>0</v>
      </c>
      <c r="C1977" s="253">
        <v>0</v>
      </c>
      <c r="D1977" s="253">
        <v>0</v>
      </c>
      <c r="E1977" s="253">
        <v>0</v>
      </c>
      <c r="F1977" s="253">
        <v>0</v>
      </c>
      <c r="G1977" s="253">
        <v>0</v>
      </c>
      <c r="H1977" s="254">
        <v>0</v>
      </c>
      <c r="I1977" s="254">
        <v>6.5</v>
      </c>
      <c r="J1977" s="254">
        <v>0</v>
      </c>
      <c r="K1977" s="255">
        <v>0</v>
      </c>
      <c r="L1977" s="254">
        <v>0</v>
      </c>
    </row>
    <row r="1978" spans="1:12" ht="12.75">
      <c r="A1978" s="252" t="s">
        <v>19</v>
      </c>
      <c r="B1978" s="253">
        <v>176</v>
      </c>
      <c r="C1978" s="253">
        <v>47</v>
      </c>
      <c r="D1978" s="253">
        <v>3</v>
      </c>
      <c r="E1978" s="253">
        <v>173</v>
      </c>
      <c r="F1978" s="253">
        <v>0</v>
      </c>
      <c r="G1978" s="253">
        <v>220</v>
      </c>
      <c r="H1978" s="254">
        <v>36842.769999999997</v>
      </c>
      <c r="I1978" s="254">
        <v>42876.82</v>
      </c>
      <c r="J1978" s="254">
        <v>167.46713636363634</v>
      </c>
      <c r="K1978" s="255">
        <v>46.511627906976734</v>
      </c>
      <c r="L1978" s="254">
        <v>77.89169133192388</v>
      </c>
    </row>
    <row r="1979" spans="1:12" ht="12.75">
      <c r="A1979" s="252" t="s">
        <v>279</v>
      </c>
      <c r="B1979" s="252" t="s">
        <v>2</v>
      </c>
      <c r="C1979" s="252" t="s">
        <v>3</v>
      </c>
      <c r="D1979" s="252" t="s">
        <v>4</v>
      </c>
      <c r="E1979" s="252" t="s">
        <v>5</v>
      </c>
      <c r="F1979" s="252" t="s">
        <v>6</v>
      </c>
      <c r="G1979" s="252" t="s">
        <v>7</v>
      </c>
      <c r="H1979" s="252" t="s">
        <v>8</v>
      </c>
      <c r="I1979" s="252" t="s">
        <v>9</v>
      </c>
      <c r="J1979" s="252" t="s">
        <v>10</v>
      </c>
      <c r="K1979" s="252" t="s">
        <v>11</v>
      </c>
      <c r="L1979" s="252" t="s">
        <v>12</v>
      </c>
    </row>
    <row r="1980" spans="1:12" ht="12.75">
      <c r="A1980" s="252" t="s">
        <v>13</v>
      </c>
      <c r="B1980" s="253">
        <v>31</v>
      </c>
      <c r="C1980" s="253">
        <v>6</v>
      </c>
      <c r="D1980" s="253">
        <v>0</v>
      </c>
      <c r="E1980" s="253">
        <v>31</v>
      </c>
      <c r="F1980" s="253">
        <v>0</v>
      </c>
      <c r="G1980" s="253">
        <v>37</v>
      </c>
      <c r="H1980" s="254">
        <v>9295.93</v>
      </c>
      <c r="I1980" s="254">
        <v>11328.96</v>
      </c>
      <c r="J1980" s="254">
        <v>251.24135135135137</v>
      </c>
      <c r="K1980" s="255">
        <v>7.822410147991544</v>
      </c>
      <c r="L1980" s="254">
        <v>19.653128964059199</v>
      </c>
    </row>
    <row r="1981" spans="1:12" ht="12.75">
      <c r="A1981" s="252" t="s">
        <v>14</v>
      </c>
      <c r="B1981" s="253">
        <v>0</v>
      </c>
      <c r="C1981" s="253">
        <v>0</v>
      </c>
      <c r="D1981" s="253">
        <v>0</v>
      </c>
      <c r="E1981" s="253">
        <v>0</v>
      </c>
      <c r="F1981" s="253">
        <v>0</v>
      </c>
      <c r="G1981" s="253">
        <v>0</v>
      </c>
      <c r="H1981" s="254">
        <v>354.88</v>
      </c>
      <c r="I1981" s="254">
        <v>400.31</v>
      </c>
      <c r="J1981" s="254">
        <v>0</v>
      </c>
      <c r="K1981" s="255">
        <v>0</v>
      </c>
      <c r="L1981" s="254">
        <v>0</v>
      </c>
    </row>
    <row r="1982" spans="1:12" ht="12.75">
      <c r="A1982" s="252" t="s">
        <v>15</v>
      </c>
      <c r="B1982" s="253">
        <v>20</v>
      </c>
      <c r="C1982" s="253">
        <v>6</v>
      </c>
      <c r="D1982" s="253">
        <v>0</v>
      </c>
      <c r="E1982" s="253">
        <v>20</v>
      </c>
      <c r="F1982" s="253">
        <v>0</v>
      </c>
      <c r="G1982" s="253">
        <v>26</v>
      </c>
      <c r="H1982" s="254">
        <v>0</v>
      </c>
      <c r="I1982" s="254">
        <v>-1032.75</v>
      </c>
      <c r="J1982" s="254">
        <v>0</v>
      </c>
      <c r="K1982" s="255">
        <v>5.4968287526427062</v>
      </c>
      <c r="L1982" s="254">
        <v>0</v>
      </c>
    </row>
    <row r="1983" spans="1:12" ht="12.75">
      <c r="A1983" s="252" t="s">
        <v>16</v>
      </c>
      <c r="B1983" s="253">
        <v>16</v>
      </c>
      <c r="C1983" s="253">
        <v>9</v>
      </c>
      <c r="D1983" s="253">
        <v>0</v>
      </c>
      <c r="E1983" s="253">
        <v>16</v>
      </c>
      <c r="F1983" s="253">
        <v>0</v>
      </c>
      <c r="G1983" s="253">
        <v>25</v>
      </c>
      <c r="H1983" s="254">
        <v>7416.62</v>
      </c>
      <c r="I1983" s="254">
        <v>6746.36</v>
      </c>
      <c r="J1983" s="254">
        <v>296.66480000000001</v>
      </c>
      <c r="K1983" s="255">
        <v>5.2854122621564485</v>
      </c>
      <c r="L1983" s="254">
        <v>15.679957716701903</v>
      </c>
    </row>
    <row r="1984" spans="1:12" ht="12.75">
      <c r="A1984" s="252" t="s">
        <v>17</v>
      </c>
      <c r="B1984" s="253">
        <v>32</v>
      </c>
      <c r="C1984" s="253">
        <v>29</v>
      </c>
      <c r="D1984" s="253">
        <v>3</v>
      </c>
      <c r="E1984" s="253">
        <v>29</v>
      </c>
      <c r="F1984" s="253">
        <v>0</v>
      </c>
      <c r="G1984" s="253">
        <v>58</v>
      </c>
      <c r="H1984" s="254">
        <v>0</v>
      </c>
      <c r="I1984" s="254">
        <v>0</v>
      </c>
      <c r="J1984" s="254">
        <v>0</v>
      </c>
      <c r="K1984" s="255">
        <v>12.262156448202958</v>
      </c>
      <c r="L1984" s="254">
        <v>0</v>
      </c>
    </row>
    <row r="1985" spans="1:12" ht="12.75">
      <c r="A1985" s="252" t="s">
        <v>18</v>
      </c>
      <c r="B1985" s="253">
        <v>0</v>
      </c>
      <c r="C1985" s="253">
        <v>0</v>
      </c>
      <c r="D1985" s="253">
        <v>0</v>
      </c>
      <c r="E1985" s="253">
        <v>0</v>
      </c>
      <c r="F1985" s="253">
        <v>0</v>
      </c>
      <c r="G1985" s="253">
        <v>0</v>
      </c>
      <c r="H1985" s="254">
        <v>-249</v>
      </c>
      <c r="I1985" s="254">
        <v>-280.87</v>
      </c>
      <c r="J1985" s="254">
        <v>0</v>
      </c>
      <c r="K1985" s="255">
        <v>0</v>
      </c>
      <c r="L1985" s="254">
        <v>0</v>
      </c>
    </row>
    <row r="1986" spans="1:12" ht="12.75">
      <c r="A1986" s="252" t="s">
        <v>19</v>
      </c>
      <c r="B1986" s="253">
        <v>99</v>
      </c>
      <c r="C1986" s="253">
        <v>50</v>
      </c>
      <c r="D1986" s="253">
        <v>3</v>
      </c>
      <c r="E1986" s="253">
        <v>96</v>
      </c>
      <c r="F1986" s="253">
        <v>0</v>
      </c>
      <c r="G1986" s="253">
        <v>146</v>
      </c>
      <c r="H1986" s="254">
        <v>16818.43</v>
      </c>
      <c r="I1986" s="254">
        <v>17162.009999999998</v>
      </c>
      <c r="J1986" s="254">
        <v>115.19472602739727</v>
      </c>
      <c r="K1986" s="255">
        <v>30.866807610993657</v>
      </c>
      <c r="L1986" s="254">
        <v>35.556934460887945</v>
      </c>
    </row>
    <row r="1987" spans="1:12" ht="12.75">
      <c r="A1987" s="252" t="s">
        <v>280</v>
      </c>
      <c r="B1987" s="252" t="s">
        <v>2</v>
      </c>
      <c r="C1987" s="252" t="s">
        <v>3</v>
      </c>
      <c r="D1987" s="252" t="s">
        <v>4</v>
      </c>
      <c r="E1987" s="252" t="s">
        <v>5</v>
      </c>
      <c r="F1987" s="252" t="s">
        <v>6</v>
      </c>
      <c r="G1987" s="252" t="s">
        <v>7</v>
      </c>
      <c r="H1987" s="252" t="s">
        <v>8</v>
      </c>
      <c r="I1987" s="252" t="s">
        <v>9</v>
      </c>
      <c r="J1987" s="252" t="s">
        <v>10</v>
      </c>
      <c r="K1987" s="252" t="s">
        <v>11</v>
      </c>
      <c r="L1987" s="252" t="s">
        <v>12</v>
      </c>
    </row>
    <row r="1988" spans="1:12" ht="12.75">
      <c r="A1988" s="252" t="s">
        <v>13</v>
      </c>
      <c r="B1988" s="253">
        <v>16</v>
      </c>
      <c r="C1988" s="253">
        <v>10</v>
      </c>
      <c r="D1988" s="253">
        <v>0</v>
      </c>
      <c r="E1988" s="253">
        <v>16</v>
      </c>
      <c r="F1988" s="253">
        <v>0</v>
      </c>
      <c r="G1988" s="253">
        <v>26</v>
      </c>
      <c r="H1988" s="254">
        <v>6212.89</v>
      </c>
      <c r="I1988" s="254">
        <v>4734.84</v>
      </c>
      <c r="J1988" s="254">
        <v>238.95730769230769</v>
      </c>
      <c r="K1988" s="255">
        <v>5.4968287526427062</v>
      </c>
      <c r="L1988" s="254">
        <v>13.135073995771668</v>
      </c>
    </row>
    <row r="1989" spans="1:12" ht="12.75">
      <c r="A1989" s="252" t="s">
        <v>15</v>
      </c>
      <c r="B1989" s="253">
        <v>18</v>
      </c>
      <c r="C1989" s="253">
        <v>2</v>
      </c>
      <c r="D1989" s="253">
        <v>0</v>
      </c>
      <c r="E1989" s="253">
        <v>18</v>
      </c>
      <c r="F1989" s="253">
        <v>0</v>
      </c>
      <c r="G1989" s="253">
        <v>20</v>
      </c>
      <c r="H1989" s="254">
        <v>0</v>
      </c>
      <c r="I1989" s="254">
        <v>8.09</v>
      </c>
      <c r="J1989" s="254">
        <v>0</v>
      </c>
      <c r="K1989" s="255">
        <v>4.2283298097251585</v>
      </c>
      <c r="L1989" s="254">
        <v>0</v>
      </c>
    </row>
    <row r="1990" spans="1:12" ht="12.75">
      <c r="A1990" s="252" t="s">
        <v>16</v>
      </c>
      <c r="B1990" s="253">
        <v>16</v>
      </c>
      <c r="C1990" s="253">
        <v>6</v>
      </c>
      <c r="D1990" s="253">
        <v>0</v>
      </c>
      <c r="E1990" s="253">
        <v>16</v>
      </c>
      <c r="F1990" s="253">
        <v>0</v>
      </c>
      <c r="G1990" s="253">
        <v>22</v>
      </c>
      <c r="H1990" s="254">
        <v>5797.28</v>
      </c>
      <c r="I1990" s="254">
        <v>5089.8</v>
      </c>
      <c r="J1990" s="254">
        <v>263.51272727272726</v>
      </c>
      <c r="K1990" s="255">
        <v>4.6511627906976747</v>
      </c>
      <c r="L1990" s="254">
        <v>12.256405919661734</v>
      </c>
    </row>
    <row r="1991" spans="1:12" ht="12.75">
      <c r="A1991" s="252" t="s">
        <v>17</v>
      </c>
      <c r="B1991" s="253">
        <v>58</v>
      </c>
      <c r="C1991" s="253">
        <v>17</v>
      </c>
      <c r="D1991" s="253">
        <v>8</v>
      </c>
      <c r="E1991" s="253">
        <v>50</v>
      </c>
      <c r="F1991" s="253">
        <v>0</v>
      </c>
      <c r="G1991" s="253">
        <v>67</v>
      </c>
      <c r="H1991" s="254">
        <v>0</v>
      </c>
      <c r="I1991" s="254">
        <v>0</v>
      </c>
      <c r="J1991" s="254">
        <v>0</v>
      </c>
      <c r="K1991" s="255">
        <v>14.164904862579281</v>
      </c>
      <c r="L1991" s="254">
        <v>0</v>
      </c>
    </row>
    <row r="1992" spans="1:12" ht="12.75">
      <c r="A1992" s="252" t="s">
        <v>19</v>
      </c>
      <c r="B1992" s="253">
        <v>108</v>
      </c>
      <c r="C1992" s="253">
        <v>35</v>
      </c>
      <c r="D1992" s="253">
        <v>8</v>
      </c>
      <c r="E1992" s="253">
        <v>100</v>
      </c>
      <c r="F1992" s="253">
        <v>0</v>
      </c>
      <c r="G1992" s="253">
        <v>135</v>
      </c>
      <c r="H1992" s="254">
        <v>12010.17</v>
      </c>
      <c r="I1992" s="254">
        <v>9832.73</v>
      </c>
      <c r="J1992" s="254">
        <v>88.964222222222219</v>
      </c>
      <c r="K1992" s="255">
        <v>28.541226215644819</v>
      </c>
      <c r="L1992" s="254">
        <v>25.391479915433401</v>
      </c>
    </row>
    <row r="1993" spans="1:12" ht="12.75">
      <c r="A1993" s="252" t="s">
        <v>281</v>
      </c>
      <c r="B1993" s="252" t="s">
        <v>2</v>
      </c>
      <c r="C1993" s="252" t="s">
        <v>3</v>
      </c>
      <c r="D1993" s="252" t="s">
        <v>4</v>
      </c>
      <c r="E1993" s="252" t="s">
        <v>5</v>
      </c>
      <c r="F1993" s="252" t="s">
        <v>6</v>
      </c>
      <c r="G1993" s="252" t="s">
        <v>7</v>
      </c>
      <c r="H1993" s="252" t="s">
        <v>8</v>
      </c>
      <c r="I1993" s="252" t="s">
        <v>9</v>
      </c>
      <c r="J1993" s="252" t="s">
        <v>10</v>
      </c>
      <c r="K1993" s="252" t="s">
        <v>11</v>
      </c>
      <c r="L1993" s="252" t="s">
        <v>12</v>
      </c>
    </row>
    <row r="1994" spans="1:12" ht="12.75">
      <c r="A1994" s="252" t="s">
        <v>13</v>
      </c>
      <c r="B1994" s="253">
        <v>15</v>
      </c>
      <c r="C1994" s="253">
        <v>14</v>
      </c>
      <c r="D1994" s="253">
        <v>0</v>
      </c>
      <c r="E1994" s="253">
        <v>15</v>
      </c>
      <c r="F1994" s="253">
        <v>0</v>
      </c>
      <c r="G1994" s="253">
        <v>29</v>
      </c>
      <c r="H1994" s="254">
        <v>7792.45</v>
      </c>
      <c r="I1994" s="254">
        <v>9580.83</v>
      </c>
      <c r="J1994" s="254">
        <v>268.70517241379309</v>
      </c>
      <c r="K1994" s="255">
        <v>6.1310782241014792</v>
      </c>
      <c r="L1994" s="254">
        <v>16.474524312896406</v>
      </c>
    </row>
    <row r="1995" spans="1:12" ht="12.75">
      <c r="A1995" s="252" t="s">
        <v>15</v>
      </c>
      <c r="B1995" s="253">
        <v>15</v>
      </c>
      <c r="C1995" s="253">
        <v>2</v>
      </c>
      <c r="D1995" s="253">
        <v>0</v>
      </c>
      <c r="E1995" s="253">
        <v>15</v>
      </c>
      <c r="F1995" s="253">
        <v>0</v>
      </c>
      <c r="G1995" s="253">
        <v>17</v>
      </c>
      <c r="H1995" s="254">
        <v>0</v>
      </c>
      <c r="I1995" s="254">
        <v>238</v>
      </c>
      <c r="J1995" s="254">
        <v>0</v>
      </c>
      <c r="K1995" s="255">
        <v>3.5940803382663846</v>
      </c>
      <c r="L1995" s="254">
        <v>0</v>
      </c>
    </row>
    <row r="1996" spans="1:12" ht="12.75">
      <c r="A1996" s="252" t="s">
        <v>16</v>
      </c>
      <c r="B1996" s="253">
        <v>17</v>
      </c>
      <c r="C1996" s="253">
        <v>7</v>
      </c>
      <c r="D1996" s="253">
        <v>0</v>
      </c>
      <c r="E1996" s="253">
        <v>17</v>
      </c>
      <c r="F1996" s="253">
        <v>0</v>
      </c>
      <c r="G1996" s="253">
        <v>24</v>
      </c>
      <c r="H1996" s="254">
        <v>6217.21</v>
      </c>
      <c r="I1996" s="254">
        <v>7375</v>
      </c>
      <c r="J1996" s="254">
        <v>259.05041666666671</v>
      </c>
      <c r="K1996" s="255">
        <v>5.07399577167019</v>
      </c>
      <c r="L1996" s="254">
        <v>13.144207188160676</v>
      </c>
    </row>
    <row r="1997" spans="1:12" ht="12.75">
      <c r="A1997" s="252" t="s">
        <v>17</v>
      </c>
      <c r="B1997" s="253">
        <v>67</v>
      </c>
      <c r="C1997" s="253">
        <v>16</v>
      </c>
      <c r="D1997" s="253">
        <v>9</v>
      </c>
      <c r="E1997" s="253">
        <v>58</v>
      </c>
      <c r="F1997" s="253">
        <v>0</v>
      </c>
      <c r="G1997" s="253">
        <v>74</v>
      </c>
      <c r="H1997" s="254">
        <v>0</v>
      </c>
      <c r="I1997" s="254">
        <v>0</v>
      </c>
      <c r="J1997" s="254">
        <v>0</v>
      </c>
      <c r="K1997" s="255">
        <v>15.644820295983088</v>
      </c>
      <c r="L1997" s="254">
        <v>0</v>
      </c>
    </row>
    <row r="1998" spans="1:12" ht="12.75">
      <c r="A1998" s="252" t="s">
        <v>18</v>
      </c>
      <c r="B1998" s="253">
        <v>0</v>
      </c>
      <c r="C1998" s="253">
        <v>1</v>
      </c>
      <c r="D1998" s="253">
        <v>0</v>
      </c>
      <c r="E1998" s="253">
        <v>0</v>
      </c>
      <c r="F1998" s="253">
        <v>0</v>
      </c>
      <c r="G1998" s="253">
        <v>1</v>
      </c>
      <c r="H1998" s="254">
        <v>0</v>
      </c>
      <c r="I1998" s="254">
        <v>60.82</v>
      </c>
      <c r="J1998" s="254">
        <v>0</v>
      </c>
      <c r="K1998" s="255">
        <v>0.21141649048625794</v>
      </c>
      <c r="L1998" s="254">
        <v>0</v>
      </c>
    </row>
    <row r="1999" spans="1:12" ht="12.75">
      <c r="A1999" s="252" t="s">
        <v>19</v>
      </c>
      <c r="B1999" s="253">
        <v>114</v>
      </c>
      <c r="C1999" s="253">
        <v>40</v>
      </c>
      <c r="D1999" s="253">
        <v>9</v>
      </c>
      <c r="E1999" s="253">
        <v>105</v>
      </c>
      <c r="F1999" s="253">
        <v>0</v>
      </c>
      <c r="G1999" s="253">
        <v>145</v>
      </c>
      <c r="H1999" s="254">
        <v>14009.66</v>
      </c>
      <c r="I1999" s="254">
        <v>17254.650000000001</v>
      </c>
      <c r="J1999" s="254">
        <v>96.618344827586213</v>
      </c>
      <c r="K1999" s="255">
        <v>30.655391120507396</v>
      </c>
      <c r="L1999" s="254">
        <v>29.618731501057081</v>
      </c>
    </row>
    <row r="2000" spans="1:12" ht="12.75">
      <c r="A2000" s="252" t="s">
        <v>282</v>
      </c>
      <c r="B2000" s="252" t="s">
        <v>2</v>
      </c>
      <c r="C2000" s="252" t="s">
        <v>3</v>
      </c>
      <c r="D2000" s="252" t="s">
        <v>4</v>
      </c>
      <c r="E2000" s="252" t="s">
        <v>5</v>
      </c>
      <c r="F2000" s="252" t="s">
        <v>6</v>
      </c>
      <c r="G2000" s="252" t="s">
        <v>7</v>
      </c>
      <c r="H2000" s="252" t="s">
        <v>8</v>
      </c>
      <c r="I2000" s="252" t="s">
        <v>9</v>
      </c>
      <c r="J2000" s="252" t="s">
        <v>10</v>
      </c>
      <c r="K2000" s="252" t="s">
        <v>11</v>
      </c>
      <c r="L2000" s="252" t="s">
        <v>12</v>
      </c>
    </row>
    <row r="2001" spans="1:12" ht="12.75">
      <c r="A2001" s="252" t="s">
        <v>13</v>
      </c>
      <c r="B2001" s="253">
        <v>19</v>
      </c>
      <c r="C2001" s="253">
        <v>37</v>
      </c>
      <c r="D2001" s="253">
        <v>0</v>
      </c>
      <c r="E2001" s="253">
        <v>19</v>
      </c>
      <c r="F2001" s="253">
        <v>0</v>
      </c>
      <c r="G2001" s="253">
        <v>56</v>
      </c>
      <c r="H2001" s="254">
        <v>15229.39</v>
      </c>
      <c r="I2001" s="254">
        <v>18480.73</v>
      </c>
      <c r="J2001" s="254">
        <v>271.95339285714289</v>
      </c>
      <c r="K2001" s="255">
        <v>11.839323467230445</v>
      </c>
      <c r="L2001" s="254">
        <v>32.197441860465126</v>
      </c>
    </row>
    <row r="2002" spans="1:12" ht="12.75">
      <c r="A2002" s="252" t="s">
        <v>14</v>
      </c>
      <c r="B2002" s="253">
        <v>0</v>
      </c>
      <c r="C2002" s="253">
        <v>10</v>
      </c>
      <c r="D2002" s="253">
        <v>0</v>
      </c>
      <c r="E2002" s="253">
        <v>0</v>
      </c>
      <c r="F2002" s="253">
        <v>0</v>
      </c>
      <c r="G2002" s="253">
        <v>10</v>
      </c>
      <c r="H2002" s="254">
        <v>3044</v>
      </c>
      <c r="I2002" s="254">
        <v>3678.13</v>
      </c>
      <c r="J2002" s="254">
        <v>304.39999999999998</v>
      </c>
      <c r="K2002" s="255">
        <v>2.1141649048625792</v>
      </c>
      <c r="L2002" s="254">
        <v>6.4355179704016932</v>
      </c>
    </row>
    <row r="2003" spans="1:12" ht="12.75">
      <c r="A2003" s="252" t="s">
        <v>15</v>
      </c>
      <c r="B2003" s="253">
        <v>12</v>
      </c>
      <c r="C2003" s="253">
        <v>14</v>
      </c>
      <c r="D2003" s="253">
        <v>0</v>
      </c>
      <c r="E2003" s="253">
        <v>12</v>
      </c>
      <c r="F2003" s="253">
        <v>0</v>
      </c>
      <c r="G2003" s="253">
        <v>26</v>
      </c>
      <c r="H2003" s="254">
        <v>0</v>
      </c>
      <c r="I2003" s="254">
        <v>1422.1</v>
      </c>
      <c r="J2003" s="254">
        <v>0</v>
      </c>
      <c r="K2003" s="255">
        <v>5.4968287526427062</v>
      </c>
      <c r="L2003" s="254">
        <v>0</v>
      </c>
    </row>
    <row r="2004" spans="1:12" ht="12.75">
      <c r="A2004" s="252" t="s">
        <v>16</v>
      </c>
      <c r="B2004" s="253">
        <v>17</v>
      </c>
      <c r="C2004" s="253">
        <v>44</v>
      </c>
      <c r="D2004" s="253">
        <v>0</v>
      </c>
      <c r="E2004" s="253">
        <v>17</v>
      </c>
      <c r="F2004" s="253">
        <v>0</v>
      </c>
      <c r="G2004" s="253">
        <v>61</v>
      </c>
      <c r="H2004" s="254">
        <v>16424.23</v>
      </c>
      <c r="I2004" s="254">
        <v>18524.07</v>
      </c>
      <c r="J2004" s="254">
        <v>269.24967213114752</v>
      </c>
      <c r="K2004" s="255">
        <v>12.896405919661733</v>
      </c>
      <c r="L2004" s="254">
        <v>34.723530655391116</v>
      </c>
    </row>
    <row r="2005" spans="1:12" ht="12.75">
      <c r="A2005" s="252" t="s">
        <v>17</v>
      </c>
      <c r="B2005" s="253">
        <v>74</v>
      </c>
      <c r="C2005" s="253">
        <v>14</v>
      </c>
      <c r="D2005" s="253">
        <v>25</v>
      </c>
      <c r="E2005" s="253">
        <v>49</v>
      </c>
      <c r="F2005" s="253">
        <v>0</v>
      </c>
      <c r="G2005" s="253">
        <v>63</v>
      </c>
      <c r="H2005" s="254">
        <v>0</v>
      </c>
      <c r="I2005" s="254">
        <v>0</v>
      </c>
      <c r="J2005" s="254">
        <v>0</v>
      </c>
      <c r="K2005" s="255">
        <v>13.31923890063425</v>
      </c>
      <c r="L2005" s="254">
        <v>0</v>
      </c>
    </row>
    <row r="2006" spans="1:12" ht="12.75">
      <c r="A2006" s="252" t="s">
        <v>18</v>
      </c>
      <c r="B2006" s="253">
        <v>1</v>
      </c>
      <c r="C2006" s="253">
        <v>0</v>
      </c>
      <c r="D2006" s="253">
        <v>0</v>
      </c>
      <c r="E2006" s="253">
        <v>1</v>
      </c>
      <c r="F2006" s="253">
        <v>0</v>
      </c>
      <c r="G2006" s="253">
        <v>1</v>
      </c>
      <c r="H2006" s="254">
        <v>0</v>
      </c>
      <c r="I2006" s="254">
        <v>151.29</v>
      </c>
      <c r="J2006" s="254">
        <v>0</v>
      </c>
      <c r="K2006" s="255">
        <v>0.21141649048625794</v>
      </c>
      <c r="L2006" s="254">
        <v>0</v>
      </c>
    </row>
    <row r="2007" spans="1:12" ht="12.75">
      <c r="A2007" s="252" t="s">
        <v>19</v>
      </c>
      <c r="B2007" s="253">
        <v>123</v>
      </c>
      <c r="C2007" s="253">
        <v>119</v>
      </c>
      <c r="D2007" s="253">
        <v>25</v>
      </c>
      <c r="E2007" s="253">
        <v>98</v>
      </c>
      <c r="F2007" s="253">
        <v>0</v>
      </c>
      <c r="G2007" s="253">
        <v>217</v>
      </c>
      <c r="H2007" s="254">
        <v>34697.620000000003</v>
      </c>
      <c r="I2007" s="254">
        <v>42256.32</v>
      </c>
      <c r="J2007" s="254">
        <v>159.89686635944702</v>
      </c>
      <c r="K2007" s="255">
        <v>45.877378435517969</v>
      </c>
      <c r="L2007" s="254">
        <v>73.356490486257925</v>
      </c>
    </row>
    <row r="2008" spans="1:12" ht="12.75">
      <c r="A2008" s="252" t="s">
        <v>283</v>
      </c>
      <c r="B2008" s="252" t="s">
        <v>2</v>
      </c>
      <c r="C2008" s="252" t="s">
        <v>3</v>
      </c>
      <c r="D2008" s="252" t="s">
        <v>4</v>
      </c>
      <c r="E2008" s="252" t="s">
        <v>5</v>
      </c>
      <c r="F2008" s="252" t="s">
        <v>6</v>
      </c>
      <c r="G2008" s="252" t="s">
        <v>7</v>
      </c>
      <c r="H2008" s="252" t="s">
        <v>8</v>
      </c>
      <c r="I2008" s="252" t="s">
        <v>9</v>
      </c>
      <c r="J2008" s="252" t="s">
        <v>10</v>
      </c>
      <c r="K2008" s="252" t="s">
        <v>11</v>
      </c>
      <c r="L2008" s="252" t="s">
        <v>12</v>
      </c>
    </row>
    <row r="2009" spans="1:12" ht="12.75">
      <c r="A2009" s="252" t="s">
        <v>13</v>
      </c>
      <c r="B2009" s="253">
        <v>43</v>
      </c>
      <c r="C2009" s="253">
        <v>64</v>
      </c>
      <c r="D2009" s="253">
        <v>0</v>
      </c>
      <c r="E2009" s="253">
        <v>43</v>
      </c>
      <c r="F2009" s="253">
        <v>0</v>
      </c>
      <c r="G2009" s="253">
        <v>107</v>
      </c>
      <c r="H2009" s="254">
        <v>34346.44</v>
      </c>
      <c r="I2009" s="254">
        <v>40598.379999999997</v>
      </c>
      <c r="J2009" s="254">
        <v>320.9947663551402</v>
      </c>
      <c r="K2009" s="255">
        <v>22.621564482029598</v>
      </c>
      <c r="L2009" s="254">
        <v>72.61403805496829</v>
      </c>
    </row>
    <row r="2010" spans="1:12" ht="12.75">
      <c r="A2010" s="252" t="s">
        <v>14</v>
      </c>
      <c r="B2010" s="253">
        <v>10</v>
      </c>
      <c r="C2010" s="253">
        <v>9</v>
      </c>
      <c r="D2010" s="253">
        <v>0</v>
      </c>
      <c r="E2010" s="253">
        <v>10</v>
      </c>
      <c r="F2010" s="253">
        <v>0</v>
      </c>
      <c r="G2010" s="253">
        <v>19</v>
      </c>
      <c r="H2010" s="254">
        <v>6884</v>
      </c>
      <c r="I2010" s="254">
        <v>8815.23</v>
      </c>
      <c r="J2010" s="254">
        <v>362.31578947368422</v>
      </c>
      <c r="K2010" s="255">
        <v>4.0169133192389008</v>
      </c>
      <c r="L2010" s="254">
        <v>14.553911205073996</v>
      </c>
    </row>
    <row r="2011" spans="1:12" ht="12.75">
      <c r="A2011" s="252" t="s">
        <v>15</v>
      </c>
      <c r="B2011" s="253">
        <v>25</v>
      </c>
      <c r="C2011" s="253">
        <v>20</v>
      </c>
      <c r="D2011" s="253">
        <v>0</v>
      </c>
      <c r="E2011" s="253">
        <v>25</v>
      </c>
      <c r="F2011" s="253">
        <v>0</v>
      </c>
      <c r="G2011" s="253">
        <v>45</v>
      </c>
      <c r="H2011" s="254">
        <v>0</v>
      </c>
      <c r="I2011" s="254">
        <v>2340.87</v>
      </c>
      <c r="J2011" s="254">
        <v>0</v>
      </c>
      <c r="K2011" s="255">
        <v>9.513742071881607</v>
      </c>
      <c r="L2011" s="254">
        <v>0</v>
      </c>
    </row>
    <row r="2012" spans="1:12" ht="12.75">
      <c r="A2012" s="252" t="s">
        <v>16</v>
      </c>
      <c r="B2012" s="253">
        <v>52</v>
      </c>
      <c r="C2012" s="253">
        <v>52</v>
      </c>
      <c r="D2012" s="253">
        <v>0</v>
      </c>
      <c r="E2012" s="253">
        <v>52</v>
      </c>
      <c r="F2012" s="253">
        <v>0</v>
      </c>
      <c r="G2012" s="253">
        <v>104</v>
      </c>
      <c r="H2012" s="254">
        <v>34288.080000000002</v>
      </c>
      <c r="I2012" s="254">
        <v>40329.629999999997</v>
      </c>
      <c r="J2012" s="254">
        <v>329.69307692307694</v>
      </c>
      <c r="K2012" s="255">
        <v>21.987315010570825</v>
      </c>
      <c r="L2012" s="254">
        <v>72.490655391120512</v>
      </c>
    </row>
    <row r="2013" spans="1:12" ht="12.75">
      <c r="A2013" s="252" t="s">
        <v>17</v>
      </c>
      <c r="B2013" s="253">
        <v>63</v>
      </c>
      <c r="C2013" s="253">
        <v>5</v>
      </c>
      <c r="D2013" s="253">
        <v>29</v>
      </c>
      <c r="E2013" s="253">
        <v>34</v>
      </c>
      <c r="F2013" s="253">
        <v>0</v>
      </c>
      <c r="G2013" s="253">
        <v>39</v>
      </c>
      <c r="H2013" s="254">
        <v>0</v>
      </c>
      <c r="I2013" s="254">
        <v>0</v>
      </c>
      <c r="J2013" s="254">
        <v>0</v>
      </c>
      <c r="K2013" s="255">
        <v>8.2452431289640593</v>
      </c>
      <c r="L2013" s="254">
        <v>0</v>
      </c>
    </row>
    <row r="2014" spans="1:12" ht="12.75">
      <c r="A2014" s="252" t="s">
        <v>18</v>
      </c>
      <c r="B2014" s="253">
        <v>0</v>
      </c>
      <c r="C2014" s="253">
        <v>0</v>
      </c>
      <c r="D2014" s="253">
        <v>0</v>
      </c>
      <c r="E2014" s="253">
        <v>0</v>
      </c>
      <c r="F2014" s="253">
        <v>0</v>
      </c>
      <c r="G2014" s="253">
        <v>0</v>
      </c>
      <c r="H2014" s="254">
        <v>0</v>
      </c>
      <c r="I2014" s="254">
        <v>47.5</v>
      </c>
      <c r="J2014" s="254">
        <v>0</v>
      </c>
      <c r="K2014" s="255">
        <v>0</v>
      </c>
      <c r="L2014" s="254">
        <v>0</v>
      </c>
    </row>
    <row r="2015" spans="1:12" ht="12.75">
      <c r="A2015" s="252" t="s">
        <v>19</v>
      </c>
      <c r="B2015" s="253">
        <v>193</v>
      </c>
      <c r="C2015" s="253">
        <v>150</v>
      </c>
      <c r="D2015" s="253">
        <v>29</v>
      </c>
      <c r="E2015" s="253">
        <v>164</v>
      </c>
      <c r="F2015" s="253">
        <v>0</v>
      </c>
      <c r="G2015" s="253">
        <v>314</v>
      </c>
      <c r="H2015" s="254">
        <v>75518.52</v>
      </c>
      <c r="I2015" s="254">
        <v>92131.61</v>
      </c>
      <c r="J2015" s="254">
        <v>240.50484076433119</v>
      </c>
      <c r="K2015" s="255">
        <v>66.38477801268499</v>
      </c>
      <c r="L2015" s="254">
        <v>159.65860465116282</v>
      </c>
    </row>
    <row r="2016" spans="1:12" ht="12.75">
      <c r="A2016" s="252" t="s">
        <v>284</v>
      </c>
      <c r="B2016" s="252" t="s">
        <v>2</v>
      </c>
      <c r="C2016" s="252" t="s">
        <v>3</v>
      </c>
      <c r="D2016" s="252" t="s">
        <v>4</v>
      </c>
      <c r="E2016" s="252" t="s">
        <v>5</v>
      </c>
      <c r="F2016" s="252" t="s">
        <v>6</v>
      </c>
      <c r="G2016" s="252" t="s">
        <v>7</v>
      </c>
      <c r="H2016" s="252" t="s">
        <v>8</v>
      </c>
      <c r="I2016" s="252" t="s">
        <v>9</v>
      </c>
      <c r="J2016" s="252" t="s">
        <v>10</v>
      </c>
      <c r="K2016" s="252" t="s">
        <v>11</v>
      </c>
      <c r="L2016" s="252" t="s">
        <v>12</v>
      </c>
    </row>
    <row r="2017" spans="1:12" ht="12.75">
      <c r="A2017" s="252" t="s">
        <v>13</v>
      </c>
      <c r="B2017" s="253">
        <v>98</v>
      </c>
      <c r="C2017" s="253">
        <v>41</v>
      </c>
      <c r="D2017" s="253">
        <v>0</v>
      </c>
      <c r="E2017" s="253">
        <v>98</v>
      </c>
      <c r="F2017" s="253">
        <v>0</v>
      </c>
      <c r="G2017" s="253">
        <v>139</v>
      </c>
      <c r="H2017" s="254">
        <v>42528.05</v>
      </c>
      <c r="I2017" s="254">
        <v>52518.27</v>
      </c>
      <c r="J2017" s="254">
        <v>305.95719424460435</v>
      </c>
      <c r="K2017" s="255">
        <v>29.386892177589854</v>
      </c>
      <c r="L2017" s="254">
        <v>89.911310782241017</v>
      </c>
    </row>
    <row r="2018" spans="1:12" ht="12.75">
      <c r="A2018" s="252" t="s">
        <v>14</v>
      </c>
      <c r="B2018" s="253">
        <v>19</v>
      </c>
      <c r="C2018" s="253">
        <v>1</v>
      </c>
      <c r="D2018" s="253">
        <v>0</v>
      </c>
      <c r="E2018" s="253">
        <v>19</v>
      </c>
      <c r="F2018" s="253">
        <v>0</v>
      </c>
      <c r="G2018" s="253">
        <v>20</v>
      </c>
      <c r="H2018" s="254">
        <v>7109</v>
      </c>
      <c r="I2018" s="254">
        <v>8695.25</v>
      </c>
      <c r="J2018" s="254">
        <v>355.45</v>
      </c>
      <c r="K2018" s="255">
        <v>4.2283298097251585</v>
      </c>
      <c r="L2018" s="254">
        <v>15.029598308668078</v>
      </c>
    </row>
    <row r="2019" spans="1:12" ht="12.75">
      <c r="A2019" s="252" t="s">
        <v>15</v>
      </c>
      <c r="B2019" s="253">
        <v>43</v>
      </c>
      <c r="C2019" s="253">
        <v>6</v>
      </c>
      <c r="D2019" s="253">
        <v>0</v>
      </c>
      <c r="E2019" s="253">
        <v>43</v>
      </c>
      <c r="F2019" s="253">
        <v>0</v>
      </c>
      <c r="G2019" s="253">
        <v>49</v>
      </c>
      <c r="H2019" s="254">
        <v>0</v>
      </c>
      <c r="I2019" s="254">
        <v>318.5</v>
      </c>
      <c r="J2019" s="254">
        <v>0</v>
      </c>
      <c r="K2019" s="255">
        <v>10.359408033826638</v>
      </c>
      <c r="L2019" s="254">
        <v>0</v>
      </c>
    </row>
    <row r="2020" spans="1:12" ht="12.75">
      <c r="A2020" s="252" t="s">
        <v>16</v>
      </c>
      <c r="B2020" s="253">
        <v>100</v>
      </c>
      <c r="C2020" s="253">
        <v>21</v>
      </c>
      <c r="D2020" s="253">
        <v>0</v>
      </c>
      <c r="E2020" s="253">
        <v>100</v>
      </c>
      <c r="F2020" s="253">
        <v>0</v>
      </c>
      <c r="G2020" s="253">
        <v>121</v>
      </c>
      <c r="H2020" s="254">
        <v>39233.230000000003</v>
      </c>
      <c r="I2020" s="254">
        <v>48360.58</v>
      </c>
      <c r="J2020" s="254">
        <v>324.24157024793391</v>
      </c>
      <c r="K2020" s="255">
        <v>25.581395348837209</v>
      </c>
      <c r="L2020" s="254">
        <v>82.945517970401681</v>
      </c>
    </row>
    <row r="2021" spans="1:12" ht="12.75">
      <c r="A2021" s="252" t="s">
        <v>17</v>
      </c>
      <c r="B2021" s="253">
        <v>39</v>
      </c>
      <c r="C2021" s="253">
        <v>4</v>
      </c>
      <c r="D2021" s="253">
        <v>11</v>
      </c>
      <c r="E2021" s="253">
        <v>28</v>
      </c>
      <c r="F2021" s="253">
        <v>0</v>
      </c>
      <c r="G2021" s="253">
        <v>32</v>
      </c>
      <c r="H2021" s="254">
        <v>0</v>
      </c>
      <c r="I2021" s="254">
        <v>0</v>
      </c>
      <c r="J2021" s="254">
        <v>0</v>
      </c>
      <c r="K2021" s="255">
        <v>6.7653276955602539</v>
      </c>
      <c r="L2021" s="254">
        <v>0</v>
      </c>
    </row>
    <row r="2022" spans="1:12" ht="12.75">
      <c r="A2022" s="252" t="s">
        <v>18</v>
      </c>
      <c r="B2022" s="253">
        <v>0</v>
      </c>
      <c r="C2022" s="253">
        <v>1</v>
      </c>
      <c r="D2022" s="253">
        <v>0</v>
      </c>
      <c r="E2022" s="253">
        <v>0</v>
      </c>
      <c r="F2022" s="253">
        <v>0</v>
      </c>
      <c r="G2022" s="253">
        <v>1</v>
      </c>
      <c r="H2022" s="254">
        <v>0</v>
      </c>
      <c r="I2022" s="254">
        <v>137</v>
      </c>
      <c r="J2022" s="254">
        <v>0</v>
      </c>
      <c r="K2022" s="255">
        <v>0.21141649048625794</v>
      </c>
      <c r="L2022" s="254">
        <v>0</v>
      </c>
    </row>
    <row r="2023" spans="1:12" ht="12.75">
      <c r="A2023" s="252" t="s">
        <v>19</v>
      </c>
      <c r="B2023" s="253">
        <v>299</v>
      </c>
      <c r="C2023" s="253">
        <v>74</v>
      </c>
      <c r="D2023" s="253">
        <v>11</v>
      </c>
      <c r="E2023" s="253">
        <v>288</v>
      </c>
      <c r="F2023" s="253">
        <v>0</v>
      </c>
      <c r="G2023" s="253">
        <v>362</v>
      </c>
      <c r="H2023" s="254">
        <v>88870.28</v>
      </c>
      <c r="I2023" s="254">
        <v>110029.6</v>
      </c>
      <c r="J2023" s="254">
        <v>245.49801104972374</v>
      </c>
      <c r="K2023" s="255">
        <v>76.532769556025372</v>
      </c>
      <c r="L2023" s="254">
        <v>187.88642706131074</v>
      </c>
    </row>
    <row r="2024" spans="1:12" ht="12.75">
      <c r="A2024" s="252" t="s">
        <v>285</v>
      </c>
      <c r="B2024" s="252" t="s">
        <v>2</v>
      </c>
      <c r="C2024" s="252" t="s">
        <v>3</v>
      </c>
      <c r="D2024" s="252" t="s">
        <v>4</v>
      </c>
      <c r="E2024" s="252" t="s">
        <v>5</v>
      </c>
      <c r="F2024" s="252" t="s">
        <v>6</v>
      </c>
      <c r="G2024" s="252" t="s">
        <v>7</v>
      </c>
      <c r="H2024" s="252" t="s">
        <v>8</v>
      </c>
      <c r="I2024" s="252" t="s">
        <v>9</v>
      </c>
      <c r="J2024" s="252" t="s">
        <v>10</v>
      </c>
      <c r="K2024" s="252" t="s">
        <v>11</v>
      </c>
      <c r="L2024" s="252" t="s">
        <v>12</v>
      </c>
    </row>
    <row r="2025" spans="1:12" ht="12.75">
      <c r="A2025" s="252" t="s">
        <v>13</v>
      </c>
      <c r="B2025" s="253">
        <v>61</v>
      </c>
      <c r="C2025" s="253">
        <v>33</v>
      </c>
      <c r="D2025" s="253">
        <v>0</v>
      </c>
      <c r="E2025" s="253">
        <v>61</v>
      </c>
      <c r="F2025" s="253">
        <v>0</v>
      </c>
      <c r="G2025" s="253">
        <v>94</v>
      </c>
      <c r="H2025" s="254">
        <v>22281.11</v>
      </c>
      <c r="I2025" s="254">
        <v>26979.919999999998</v>
      </c>
      <c r="J2025" s="254">
        <v>237.03308510638297</v>
      </c>
      <c r="K2025" s="255">
        <v>19.873150105708245</v>
      </c>
      <c r="L2025" s="254">
        <v>47.105940803382651</v>
      </c>
    </row>
    <row r="2026" spans="1:12" ht="12.75">
      <c r="A2026" s="252" t="s">
        <v>14</v>
      </c>
      <c r="B2026" s="253">
        <v>13</v>
      </c>
      <c r="C2026" s="253">
        <v>0</v>
      </c>
      <c r="D2026" s="253">
        <v>0</v>
      </c>
      <c r="E2026" s="253">
        <v>13</v>
      </c>
      <c r="F2026" s="253">
        <v>0</v>
      </c>
      <c r="G2026" s="253">
        <v>13</v>
      </c>
      <c r="H2026" s="254">
        <v>3814</v>
      </c>
      <c r="I2026" s="254">
        <v>4352.1899999999996</v>
      </c>
      <c r="J2026" s="254">
        <v>293.38461538461542</v>
      </c>
      <c r="K2026" s="255">
        <v>2.7484143763213531</v>
      </c>
      <c r="L2026" s="254">
        <v>8.0634249471458777</v>
      </c>
    </row>
    <row r="2027" spans="1:12" ht="12.75">
      <c r="A2027" s="252" t="s">
        <v>15</v>
      </c>
      <c r="B2027" s="253">
        <v>33</v>
      </c>
      <c r="C2027" s="253">
        <v>8</v>
      </c>
      <c r="D2027" s="253">
        <v>0</v>
      </c>
      <c r="E2027" s="253">
        <v>33</v>
      </c>
      <c r="F2027" s="253">
        <v>0</v>
      </c>
      <c r="G2027" s="253">
        <v>41</v>
      </c>
      <c r="H2027" s="254">
        <v>0</v>
      </c>
      <c r="I2027" s="254">
        <v>1089.1600000000001</v>
      </c>
      <c r="J2027" s="254">
        <v>0</v>
      </c>
      <c r="K2027" s="255">
        <v>8.6680761099365746</v>
      </c>
      <c r="L2027" s="254">
        <v>0</v>
      </c>
    </row>
    <row r="2028" spans="1:12" ht="12.75">
      <c r="A2028" s="252" t="s">
        <v>16</v>
      </c>
      <c r="B2028" s="253">
        <v>55</v>
      </c>
      <c r="C2028" s="253">
        <v>16</v>
      </c>
      <c r="D2028" s="253">
        <v>0</v>
      </c>
      <c r="E2028" s="253">
        <v>55</v>
      </c>
      <c r="F2028" s="253">
        <v>0</v>
      </c>
      <c r="G2028" s="253">
        <v>71</v>
      </c>
      <c r="H2028" s="254">
        <v>18627.23</v>
      </c>
      <c r="I2028" s="254">
        <v>21953.73</v>
      </c>
      <c r="J2028" s="254">
        <v>262.35535211267603</v>
      </c>
      <c r="K2028" s="255">
        <v>15.010570824524311</v>
      </c>
      <c r="L2028" s="254">
        <v>39.381035940803379</v>
      </c>
    </row>
    <row r="2029" spans="1:12" ht="12.75">
      <c r="A2029" s="252" t="s">
        <v>17</v>
      </c>
      <c r="B2029" s="253">
        <v>32</v>
      </c>
      <c r="C2029" s="253">
        <v>12</v>
      </c>
      <c r="D2029" s="253">
        <v>3</v>
      </c>
      <c r="E2029" s="253">
        <v>29</v>
      </c>
      <c r="F2029" s="253">
        <v>0</v>
      </c>
      <c r="G2029" s="253">
        <v>41</v>
      </c>
      <c r="H2029" s="254">
        <v>0</v>
      </c>
      <c r="I2029" s="254">
        <v>0</v>
      </c>
      <c r="J2029" s="254">
        <v>0</v>
      </c>
      <c r="K2029" s="255">
        <v>8.6680761099365746</v>
      </c>
      <c r="L2029" s="254">
        <v>0</v>
      </c>
    </row>
    <row r="2030" spans="1:12" ht="12.75">
      <c r="A2030" s="252" t="s">
        <v>18</v>
      </c>
      <c r="B2030" s="253">
        <v>1</v>
      </c>
      <c r="C2030" s="253">
        <v>2</v>
      </c>
      <c r="D2030" s="253">
        <v>0</v>
      </c>
      <c r="E2030" s="253">
        <v>1</v>
      </c>
      <c r="F2030" s="253">
        <v>0</v>
      </c>
      <c r="G2030" s="253">
        <v>3</v>
      </c>
      <c r="H2030" s="254">
        <v>440</v>
      </c>
      <c r="I2030" s="254">
        <v>831.82</v>
      </c>
      <c r="J2030" s="254">
        <v>146.66666666666666</v>
      </c>
      <c r="K2030" s="255">
        <v>0.63424947145877375</v>
      </c>
      <c r="L2030" s="254">
        <v>0.93023255813953487</v>
      </c>
    </row>
    <row r="2031" spans="1:12" ht="12.75">
      <c r="A2031" s="252" t="s">
        <v>19</v>
      </c>
      <c r="B2031" s="253">
        <v>195</v>
      </c>
      <c r="C2031" s="253">
        <v>71</v>
      </c>
      <c r="D2031" s="253">
        <v>3</v>
      </c>
      <c r="E2031" s="253">
        <v>192</v>
      </c>
      <c r="F2031" s="253">
        <v>0</v>
      </c>
      <c r="G2031" s="253">
        <v>263</v>
      </c>
      <c r="H2031" s="254">
        <v>45162.34</v>
      </c>
      <c r="I2031" s="254">
        <v>55206.82</v>
      </c>
      <c r="J2031" s="254">
        <v>171.7199239543726</v>
      </c>
      <c r="K2031" s="255">
        <v>55.602536997885835</v>
      </c>
      <c r="L2031" s="254">
        <v>95.480634249471464</v>
      </c>
    </row>
    <row r="2032" spans="1:12" ht="12.75">
      <c r="A2032" s="252" t="s">
        <v>286</v>
      </c>
      <c r="B2032" s="252" t="s">
        <v>2</v>
      </c>
      <c r="C2032" s="252" t="s">
        <v>3</v>
      </c>
      <c r="D2032" s="252" t="s">
        <v>4</v>
      </c>
      <c r="E2032" s="252" t="s">
        <v>5</v>
      </c>
      <c r="F2032" s="252" t="s">
        <v>6</v>
      </c>
      <c r="G2032" s="252" t="s">
        <v>7</v>
      </c>
      <c r="H2032" s="252" t="s">
        <v>8</v>
      </c>
      <c r="I2032" s="252" t="s">
        <v>9</v>
      </c>
      <c r="J2032" s="252" t="s">
        <v>10</v>
      </c>
      <c r="K2032" s="252" t="s">
        <v>11</v>
      </c>
      <c r="L2032" s="252" t="s">
        <v>12</v>
      </c>
    </row>
    <row r="2033" spans="1:12" ht="12.75">
      <c r="A2033" s="252" t="s">
        <v>13</v>
      </c>
      <c r="B2033" s="253">
        <v>32</v>
      </c>
      <c r="C2033" s="253">
        <v>22</v>
      </c>
      <c r="D2033" s="253">
        <v>0</v>
      </c>
      <c r="E2033" s="253">
        <v>32</v>
      </c>
      <c r="F2033" s="253">
        <v>0</v>
      </c>
      <c r="G2033" s="253">
        <v>54</v>
      </c>
      <c r="H2033" s="254">
        <v>13288.41</v>
      </c>
      <c r="I2033" s="254">
        <v>15088.61</v>
      </c>
      <c r="J2033" s="254">
        <v>246.08166666666668</v>
      </c>
      <c r="K2033" s="255">
        <v>11.416490486257928</v>
      </c>
      <c r="L2033" s="254">
        <v>28.093890063424947</v>
      </c>
    </row>
    <row r="2034" spans="1:12" ht="12.75">
      <c r="A2034" s="252" t="s">
        <v>14</v>
      </c>
      <c r="B2034" s="253">
        <v>3</v>
      </c>
      <c r="C2034" s="253">
        <v>0</v>
      </c>
      <c r="D2034" s="253">
        <v>0</v>
      </c>
      <c r="E2034" s="253">
        <v>3</v>
      </c>
      <c r="F2034" s="253">
        <v>0</v>
      </c>
      <c r="G2034" s="253">
        <v>3</v>
      </c>
      <c r="H2034" s="254">
        <v>768</v>
      </c>
      <c r="I2034" s="254">
        <v>866.3</v>
      </c>
      <c r="J2034" s="254">
        <v>256</v>
      </c>
      <c r="K2034" s="255">
        <v>0.63424947145877375</v>
      </c>
      <c r="L2034" s="254">
        <v>1.6236786469344608</v>
      </c>
    </row>
    <row r="2035" spans="1:12" ht="12.75">
      <c r="A2035" s="252" t="s">
        <v>15</v>
      </c>
      <c r="B2035" s="253">
        <v>24</v>
      </c>
      <c r="C2035" s="253">
        <v>6</v>
      </c>
      <c r="D2035" s="253">
        <v>0</v>
      </c>
      <c r="E2035" s="253">
        <v>24</v>
      </c>
      <c r="F2035" s="253">
        <v>0</v>
      </c>
      <c r="G2035" s="253">
        <v>30</v>
      </c>
      <c r="H2035" s="254">
        <v>0</v>
      </c>
      <c r="I2035" s="254">
        <v>-419.05</v>
      </c>
      <c r="J2035" s="254">
        <v>0</v>
      </c>
      <c r="K2035" s="255">
        <v>6.3424947145877377</v>
      </c>
      <c r="L2035" s="254">
        <v>0</v>
      </c>
    </row>
    <row r="2036" spans="1:12" ht="12.75">
      <c r="A2036" s="252" t="s">
        <v>16</v>
      </c>
      <c r="B2036" s="253">
        <v>34</v>
      </c>
      <c r="C2036" s="253">
        <v>8</v>
      </c>
      <c r="D2036" s="253">
        <v>0</v>
      </c>
      <c r="E2036" s="253">
        <v>34</v>
      </c>
      <c r="F2036" s="253">
        <v>0</v>
      </c>
      <c r="G2036" s="253">
        <v>42</v>
      </c>
      <c r="H2036" s="254">
        <v>10382.700000000001</v>
      </c>
      <c r="I2036" s="254">
        <v>12999.58</v>
      </c>
      <c r="J2036" s="254">
        <v>247.20714285714286</v>
      </c>
      <c r="K2036" s="255">
        <v>8.8794926004228323</v>
      </c>
      <c r="L2036" s="254">
        <v>21.950739957716706</v>
      </c>
    </row>
    <row r="2037" spans="1:12" ht="12.75">
      <c r="A2037" s="252" t="s">
        <v>17</v>
      </c>
      <c r="B2037" s="253">
        <v>41</v>
      </c>
      <c r="C2037" s="253">
        <v>19</v>
      </c>
      <c r="D2037" s="253">
        <v>7</v>
      </c>
      <c r="E2037" s="253">
        <v>34</v>
      </c>
      <c r="F2037" s="253">
        <v>0</v>
      </c>
      <c r="G2037" s="253">
        <v>53</v>
      </c>
      <c r="H2037" s="254">
        <v>0</v>
      </c>
      <c r="I2037" s="254">
        <v>0</v>
      </c>
      <c r="J2037" s="254">
        <v>0</v>
      </c>
      <c r="K2037" s="255">
        <v>11.20507399577167</v>
      </c>
      <c r="L2037" s="254">
        <v>0</v>
      </c>
    </row>
    <row r="2038" spans="1:12" ht="12.75">
      <c r="A2038" s="252" t="s">
        <v>18</v>
      </c>
      <c r="B2038" s="253">
        <v>0</v>
      </c>
      <c r="C2038" s="253">
        <v>0</v>
      </c>
      <c r="D2038" s="253">
        <v>0</v>
      </c>
      <c r="E2038" s="253">
        <v>0</v>
      </c>
      <c r="F2038" s="253">
        <v>0</v>
      </c>
      <c r="G2038" s="253">
        <v>0</v>
      </c>
      <c r="H2038" s="254">
        <v>0</v>
      </c>
      <c r="I2038" s="254">
        <v>-75</v>
      </c>
      <c r="J2038" s="254">
        <v>0</v>
      </c>
      <c r="K2038" s="255">
        <v>0</v>
      </c>
      <c r="L2038" s="254">
        <v>0</v>
      </c>
    </row>
    <row r="2039" spans="1:12" ht="12.75">
      <c r="A2039" s="252" t="s">
        <v>19</v>
      </c>
      <c r="B2039" s="253">
        <v>134</v>
      </c>
      <c r="C2039" s="253">
        <v>55</v>
      </c>
      <c r="D2039" s="253">
        <v>7</v>
      </c>
      <c r="E2039" s="253">
        <v>127</v>
      </c>
      <c r="F2039" s="253">
        <v>0</v>
      </c>
      <c r="G2039" s="253">
        <v>182</v>
      </c>
      <c r="H2039" s="254">
        <v>24439.11</v>
      </c>
      <c r="I2039" s="254">
        <v>28460.44</v>
      </c>
      <c r="J2039" s="254">
        <v>134.28082417582419</v>
      </c>
      <c r="K2039" s="255">
        <v>38.477801268498943</v>
      </c>
      <c r="L2039" s="254">
        <v>51.668308668076115</v>
      </c>
    </row>
    <row r="2040" spans="1:12" ht="12.75">
      <c r="A2040" s="252" t="s">
        <v>287</v>
      </c>
      <c r="B2040" s="252" t="s">
        <v>2</v>
      </c>
      <c r="C2040" s="252" t="s">
        <v>3</v>
      </c>
      <c r="D2040" s="252" t="s">
        <v>4</v>
      </c>
      <c r="E2040" s="252" t="s">
        <v>5</v>
      </c>
      <c r="F2040" s="252" t="s">
        <v>6</v>
      </c>
      <c r="G2040" s="252" t="s">
        <v>7</v>
      </c>
      <c r="H2040" s="252" t="s">
        <v>8</v>
      </c>
      <c r="I2040" s="252" t="s">
        <v>9</v>
      </c>
      <c r="J2040" s="252" t="s">
        <v>10</v>
      </c>
      <c r="K2040" s="252" t="s">
        <v>11</v>
      </c>
      <c r="L2040" s="252" t="s">
        <v>12</v>
      </c>
    </row>
    <row r="2041" spans="1:12" ht="12.75">
      <c r="A2041" s="252" t="s">
        <v>13</v>
      </c>
      <c r="B2041" s="253">
        <v>35</v>
      </c>
      <c r="C2041" s="253">
        <v>12</v>
      </c>
      <c r="D2041" s="253">
        <v>0</v>
      </c>
      <c r="E2041" s="253">
        <v>35</v>
      </c>
      <c r="F2041" s="253">
        <v>0</v>
      </c>
      <c r="G2041" s="253">
        <v>47</v>
      </c>
      <c r="H2041" s="254">
        <v>12084.45</v>
      </c>
      <c r="I2041" s="254">
        <v>14779.84</v>
      </c>
      <c r="J2041" s="254">
        <v>257.11595744680852</v>
      </c>
      <c r="K2041" s="255">
        <v>9.9365750528541223</v>
      </c>
      <c r="L2041" s="254">
        <v>25.548520084566594</v>
      </c>
    </row>
    <row r="2042" spans="1:12" ht="12.75">
      <c r="A2042" s="252" t="s">
        <v>14</v>
      </c>
      <c r="B2042" s="253">
        <v>0</v>
      </c>
      <c r="C2042" s="253">
        <v>0</v>
      </c>
      <c r="D2042" s="253">
        <v>0</v>
      </c>
      <c r="E2042" s="253">
        <v>0</v>
      </c>
      <c r="F2042" s="253">
        <v>0</v>
      </c>
      <c r="G2042" s="253">
        <v>0</v>
      </c>
      <c r="H2042" s="254">
        <v>0</v>
      </c>
      <c r="I2042" s="254">
        <v>0</v>
      </c>
      <c r="J2042" s="254">
        <v>0</v>
      </c>
      <c r="K2042" s="255">
        <v>0</v>
      </c>
      <c r="L2042" s="254">
        <v>0</v>
      </c>
    </row>
    <row r="2043" spans="1:12" ht="12.75">
      <c r="A2043" s="252" t="s">
        <v>15</v>
      </c>
      <c r="B2043" s="253">
        <v>25</v>
      </c>
      <c r="C2043" s="253">
        <v>3</v>
      </c>
      <c r="D2043" s="253">
        <v>0</v>
      </c>
      <c r="E2043" s="253">
        <v>25</v>
      </c>
      <c r="F2043" s="253">
        <v>0</v>
      </c>
      <c r="G2043" s="253">
        <v>28</v>
      </c>
      <c r="H2043" s="254">
        <v>0</v>
      </c>
      <c r="I2043" s="254">
        <v>438.67</v>
      </c>
      <c r="J2043" s="254">
        <v>0</v>
      </c>
      <c r="K2043" s="255">
        <v>5.9196617336152224</v>
      </c>
      <c r="L2043" s="254">
        <v>0</v>
      </c>
    </row>
    <row r="2044" spans="1:12" ht="12.75">
      <c r="A2044" s="252" t="s">
        <v>16</v>
      </c>
      <c r="B2044" s="253">
        <v>31</v>
      </c>
      <c r="C2044" s="253">
        <v>8</v>
      </c>
      <c r="D2044" s="253">
        <v>0</v>
      </c>
      <c r="E2044" s="253">
        <v>31</v>
      </c>
      <c r="F2044" s="253">
        <v>0</v>
      </c>
      <c r="G2044" s="253">
        <v>39</v>
      </c>
      <c r="H2044" s="254">
        <v>9782.7000000000007</v>
      </c>
      <c r="I2044" s="254">
        <v>12855.4</v>
      </c>
      <c r="J2044" s="254">
        <v>250.83846153846153</v>
      </c>
      <c r="K2044" s="255">
        <v>8.2452431289640593</v>
      </c>
      <c r="L2044" s="254">
        <v>20.682241014799157</v>
      </c>
    </row>
    <row r="2045" spans="1:12" ht="12.75">
      <c r="A2045" s="252" t="s">
        <v>17</v>
      </c>
      <c r="B2045" s="253">
        <v>53</v>
      </c>
      <c r="C2045" s="253">
        <v>20</v>
      </c>
      <c r="D2045" s="253">
        <v>10</v>
      </c>
      <c r="E2045" s="253">
        <v>43</v>
      </c>
      <c r="F2045" s="253">
        <v>0</v>
      </c>
      <c r="G2045" s="253">
        <v>63</v>
      </c>
      <c r="H2045" s="254">
        <v>0</v>
      </c>
      <c r="I2045" s="254">
        <v>0</v>
      </c>
      <c r="J2045" s="254">
        <v>0</v>
      </c>
      <c r="K2045" s="255">
        <v>13.31923890063425</v>
      </c>
      <c r="L2045" s="254">
        <v>0</v>
      </c>
    </row>
    <row r="2046" spans="1:12" ht="12.75">
      <c r="A2046" s="252" t="s">
        <v>18</v>
      </c>
      <c r="B2046" s="253">
        <v>2</v>
      </c>
      <c r="C2046" s="253">
        <v>2</v>
      </c>
      <c r="D2046" s="253">
        <v>0</v>
      </c>
      <c r="E2046" s="253">
        <v>2</v>
      </c>
      <c r="F2046" s="253">
        <v>0</v>
      </c>
      <c r="G2046" s="253">
        <v>4</v>
      </c>
      <c r="H2046" s="254">
        <v>390</v>
      </c>
      <c r="I2046" s="254">
        <v>683.79</v>
      </c>
      <c r="J2046" s="254">
        <v>97.5</v>
      </c>
      <c r="K2046" s="255">
        <v>0.84566596194503174</v>
      </c>
      <c r="L2046" s="254">
        <v>0.82452431289640582</v>
      </c>
    </row>
    <row r="2047" spans="1:12" ht="12.75">
      <c r="A2047" s="252" t="s">
        <v>19</v>
      </c>
      <c r="B2047" s="253">
        <v>146</v>
      </c>
      <c r="C2047" s="253">
        <v>45</v>
      </c>
      <c r="D2047" s="253">
        <v>10</v>
      </c>
      <c r="E2047" s="253">
        <v>136</v>
      </c>
      <c r="F2047" s="253">
        <v>0</v>
      </c>
      <c r="G2047" s="253">
        <v>181</v>
      </c>
      <c r="H2047" s="254">
        <v>22257.15</v>
      </c>
      <c r="I2047" s="254">
        <v>28757.7</v>
      </c>
      <c r="J2047" s="254">
        <v>122.96767955801104</v>
      </c>
      <c r="K2047" s="255">
        <v>38.266384778012686</v>
      </c>
      <c r="L2047" s="254">
        <v>47.055285412262144</v>
      </c>
    </row>
    <row r="2048" spans="1:12" ht="12.75">
      <c r="A2048" s="252" t="s">
        <v>288</v>
      </c>
      <c r="B2048" s="252" t="s">
        <v>2</v>
      </c>
      <c r="C2048" s="252" t="s">
        <v>3</v>
      </c>
      <c r="D2048" s="252" t="s">
        <v>4</v>
      </c>
      <c r="E2048" s="252" t="s">
        <v>5</v>
      </c>
      <c r="F2048" s="252" t="s">
        <v>6</v>
      </c>
      <c r="G2048" s="252" t="s">
        <v>7</v>
      </c>
      <c r="H2048" s="252" t="s">
        <v>8</v>
      </c>
      <c r="I2048" s="252" t="s">
        <v>9</v>
      </c>
      <c r="J2048" s="252" t="s">
        <v>10</v>
      </c>
      <c r="K2048" s="252" t="s">
        <v>11</v>
      </c>
      <c r="L2048" s="252" t="s">
        <v>12</v>
      </c>
    </row>
    <row r="2049" spans="1:12" ht="12.75">
      <c r="A2049" s="252" t="s">
        <v>13</v>
      </c>
      <c r="B2049" s="253">
        <v>28</v>
      </c>
      <c r="C2049" s="253">
        <v>15</v>
      </c>
      <c r="D2049" s="253">
        <v>0</v>
      </c>
      <c r="E2049" s="253">
        <v>28</v>
      </c>
      <c r="F2049" s="253">
        <v>0</v>
      </c>
      <c r="G2049" s="253">
        <v>43</v>
      </c>
      <c r="H2049" s="254">
        <v>11503.08</v>
      </c>
      <c r="I2049" s="254">
        <v>15129.61</v>
      </c>
      <c r="J2049" s="254">
        <v>267.51348837209304</v>
      </c>
      <c r="K2049" s="255">
        <v>9.0909090909090917</v>
      </c>
      <c r="L2049" s="254">
        <v>24.31940803382664</v>
      </c>
    </row>
    <row r="2050" spans="1:12" ht="12.75">
      <c r="A2050" s="252" t="s">
        <v>14</v>
      </c>
      <c r="B2050" s="253">
        <v>0</v>
      </c>
      <c r="C2050" s="253">
        <v>1</v>
      </c>
      <c r="D2050" s="253">
        <v>0</v>
      </c>
      <c r="E2050" s="253">
        <v>0</v>
      </c>
      <c r="F2050" s="253">
        <v>0</v>
      </c>
      <c r="G2050" s="253">
        <v>1</v>
      </c>
      <c r="H2050" s="254">
        <v>721</v>
      </c>
      <c r="I2050" s="254">
        <v>880.83</v>
      </c>
      <c r="J2050" s="254">
        <v>721</v>
      </c>
      <c r="K2050" s="255">
        <v>0.21141649048625794</v>
      </c>
      <c r="L2050" s="254">
        <v>1.5243128964059196</v>
      </c>
    </row>
    <row r="2051" spans="1:12" ht="12.75">
      <c r="A2051" s="252" t="s">
        <v>15</v>
      </c>
      <c r="B2051" s="253">
        <v>21</v>
      </c>
      <c r="C2051" s="253">
        <v>10</v>
      </c>
      <c r="D2051" s="253">
        <v>0</v>
      </c>
      <c r="E2051" s="253">
        <v>21</v>
      </c>
      <c r="F2051" s="253">
        <v>0</v>
      </c>
      <c r="G2051" s="253">
        <v>31</v>
      </c>
      <c r="H2051" s="254">
        <v>0</v>
      </c>
      <c r="I2051" s="254">
        <v>663.42</v>
      </c>
      <c r="J2051" s="254">
        <v>0</v>
      </c>
      <c r="K2051" s="255">
        <v>6.5539112050739963</v>
      </c>
      <c r="L2051" s="254">
        <v>0</v>
      </c>
    </row>
    <row r="2052" spans="1:12" ht="12.75">
      <c r="A2052" s="252" t="s">
        <v>16</v>
      </c>
      <c r="B2052" s="253">
        <v>26</v>
      </c>
      <c r="C2052" s="253">
        <v>10</v>
      </c>
      <c r="D2052" s="253">
        <v>0</v>
      </c>
      <c r="E2052" s="253">
        <v>26</v>
      </c>
      <c r="F2052" s="253">
        <v>0</v>
      </c>
      <c r="G2052" s="253">
        <v>36</v>
      </c>
      <c r="H2052" s="254">
        <v>8834.85</v>
      </c>
      <c r="I2052" s="254">
        <v>10262.120000000001</v>
      </c>
      <c r="J2052" s="254">
        <v>245.41249999999999</v>
      </c>
      <c r="K2052" s="255">
        <v>7.6109936575052846</v>
      </c>
      <c r="L2052" s="254">
        <v>18.678329809725156</v>
      </c>
    </row>
    <row r="2053" spans="1:12" ht="12.75">
      <c r="A2053" s="252" t="s">
        <v>17</v>
      </c>
      <c r="B2053" s="253">
        <v>63</v>
      </c>
      <c r="C2053" s="253">
        <v>11</v>
      </c>
      <c r="D2053" s="253">
        <v>20</v>
      </c>
      <c r="E2053" s="253">
        <v>43</v>
      </c>
      <c r="F2053" s="253">
        <v>0</v>
      </c>
      <c r="G2053" s="253">
        <v>54</v>
      </c>
      <c r="H2053" s="254">
        <v>0</v>
      </c>
      <c r="I2053" s="254">
        <v>0</v>
      </c>
      <c r="J2053" s="254">
        <v>0</v>
      </c>
      <c r="K2053" s="255">
        <v>11.416490486257928</v>
      </c>
      <c r="L2053" s="254">
        <v>0</v>
      </c>
    </row>
    <row r="2054" spans="1:12" ht="12.75">
      <c r="A2054" s="252" t="s">
        <v>18</v>
      </c>
      <c r="B2054" s="253">
        <v>8</v>
      </c>
      <c r="C2054" s="253">
        <v>0</v>
      </c>
      <c r="D2054" s="253">
        <v>0</v>
      </c>
      <c r="E2054" s="253">
        <v>8</v>
      </c>
      <c r="F2054" s="253">
        <v>0</v>
      </c>
      <c r="G2054" s="253">
        <v>8</v>
      </c>
      <c r="H2054" s="254">
        <v>0</v>
      </c>
      <c r="I2054" s="254">
        <v>50</v>
      </c>
      <c r="J2054" s="254">
        <v>0</v>
      </c>
      <c r="K2054" s="255">
        <v>1.6913319238900635</v>
      </c>
      <c r="L2054" s="254">
        <v>0</v>
      </c>
    </row>
    <row r="2055" spans="1:12" ht="12.75">
      <c r="A2055" s="252" t="s">
        <v>19</v>
      </c>
      <c r="B2055" s="253">
        <v>146</v>
      </c>
      <c r="C2055" s="253">
        <v>47</v>
      </c>
      <c r="D2055" s="253">
        <v>20</v>
      </c>
      <c r="E2055" s="253">
        <v>126</v>
      </c>
      <c r="F2055" s="253">
        <v>0</v>
      </c>
      <c r="G2055" s="253">
        <v>173</v>
      </c>
      <c r="H2055" s="254">
        <v>21058.93</v>
      </c>
      <c r="I2055" s="254">
        <v>26985.98</v>
      </c>
      <c r="J2055" s="254">
        <v>121.72791907514451</v>
      </c>
      <c r="K2055" s="255">
        <v>36.575052854122625</v>
      </c>
      <c r="L2055" s="254">
        <v>44.52205073995772</v>
      </c>
    </row>
    <row r="2056" spans="1:12" ht="12.75">
      <c r="A2056" s="252" t="s">
        <v>289</v>
      </c>
      <c r="B2056" s="252" t="s">
        <v>2</v>
      </c>
      <c r="C2056" s="252" t="s">
        <v>3</v>
      </c>
      <c r="D2056" s="252" t="s">
        <v>4</v>
      </c>
      <c r="E2056" s="252" t="s">
        <v>5</v>
      </c>
      <c r="F2056" s="252" t="s">
        <v>6</v>
      </c>
      <c r="G2056" s="252" t="s">
        <v>7</v>
      </c>
      <c r="H2056" s="252" t="s">
        <v>8</v>
      </c>
      <c r="I2056" s="252" t="s">
        <v>9</v>
      </c>
      <c r="J2056" s="252" t="s">
        <v>10</v>
      </c>
      <c r="K2056" s="252" t="s">
        <v>11</v>
      </c>
      <c r="L2056" s="252" t="s">
        <v>12</v>
      </c>
    </row>
    <row r="2057" spans="1:12" ht="12.75">
      <c r="A2057" s="252" t="s">
        <v>13</v>
      </c>
      <c r="B2057" s="253">
        <v>28</v>
      </c>
      <c r="C2057" s="253">
        <v>35</v>
      </c>
      <c r="D2057" s="253">
        <v>0</v>
      </c>
      <c r="E2057" s="253">
        <v>28</v>
      </c>
      <c r="F2057" s="253">
        <v>0</v>
      </c>
      <c r="G2057" s="253">
        <v>63</v>
      </c>
      <c r="H2057" s="254">
        <v>16433.98</v>
      </c>
      <c r="I2057" s="254">
        <v>19507.75</v>
      </c>
      <c r="J2057" s="254">
        <v>260.8568253968254</v>
      </c>
      <c r="K2057" s="255">
        <v>13.31923890063425</v>
      </c>
      <c r="L2057" s="254">
        <v>34.744143763213529</v>
      </c>
    </row>
    <row r="2058" spans="1:12" ht="12.75">
      <c r="A2058" s="252" t="s">
        <v>14</v>
      </c>
      <c r="B2058" s="253">
        <v>1</v>
      </c>
      <c r="C2058" s="253">
        <v>1</v>
      </c>
      <c r="D2058" s="253">
        <v>0</v>
      </c>
      <c r="E2058" s="253">
        <v>1</v>
      </c>
      <c r="F2058" s="253">
        <v>0</v>
      </c>
      <c r="G2058" s="253">
        <v>2</v>
      </c>
      <c r="H2058" s="254">
        <v>460</v>
      </c>
      <c r="I2058" s="254">
        <v>529.38</v>
      </c>
      <c r="J2058" s="254">
        <v>230</v>
      </c>
      <c r="K2058" s="255">
        <v>0.42283298097251587</v>
      </c>
      <c r="L2058" s="254">
        <v>0.9725158562367866</v>
      </c>
    </row>
    <row r="2059" spans="1:12" ht="12.75">
      <c r="A2059" s="252" t="s">
        <v>15</v>
      </c>
      <c r="B2059" s="253">
        <v>22</v>
      </c>
      <c r="C2059" s="253">
        <v>8</v>
      </c>
      <c r="D2059" s="253">
        <v>0</v>
      </c>
      <c r="E2059" s="253">
        <v>22</v>
      </c>
      <c r="F2059" s="253">
        <v>0</v>
      </c>
      <c r="G2059" s="253">
        <v>30</v>
      </c>
      <c r="H2059" s="254">
        <v>0</v>
      </c>
      <c r="I2059" s="254">
        <v>580.74</v>
      </c>
      <c r="J2059" s="254">
        <v>0</v>
      </c>
      <c r="K2059" s="255">
        <v>6.3424947145877377</v>
      </c>
      <c r="L2059" s="254">
        <v>0</v>
      </c>
    </row>
    <row r="2060" spans="1:12" ht="12.75">
      <c r="A2060" s="252" t="s">
        <v>16</v>
      </c>
      <c r="B2060" s="253">
        <v>27</v>
      </c>
      <c r="C2060" s="253">
        <v>35</v>
      </c>
      <c r="D2060" s="253">
        <v>0</v>
      </c>
      <c r="E2060" s="253">
        <v>27</v>
      </c>
      <c r="F2060" s="253">
        <v>0</v>
      </c>
      <c r="G2060" s="253">
        <v>62</v>
      </c>
      <c r="H2060" s="254">
        <v>17629.04</v>
      </c>
      <c r="I2060" s="254">
        <v>21447.26</v>
      </c>
      <c r="J2060" s="254">
        <v>284.33935483870965</v>
      </c>
      <c r="K2060" s="255">
        <v>13.107822410147993</v>
      </c>
      <c r="L2060" s="254">
        <v>37.270697674418606</v>
      </c>
    </row>
    <row r="2061" spans="1:12" ht="12.75">
      <c r="A2061" s="252" t="s">
        <v>17</v>
      </c>
      <c r="B2061" s="253">
        <v>54</v>
      </c>
      <c r="C2061" s="253">
        <v>7</v>
      </c>
      <c r="D2061" s="253">
        <v>23</v>
      </c>
      <c r="E2061" s="253">
        <v>31</v>
      </c>
      <c r="F2061" s="253">
        <v>0</v>
      </c>
      <c r="G2061" s="253">
        <v>38</v>
      </c>
      <c r="H2061" s="254">
        <v>0</v>
      </c>
      <c r="I2061" s="254">
        <v>0</v>
      </c>
      <c r="J2061" s="254">
        <v>0</v>
      </c>
      <c r="K2061" s="255">
        <v>8.0338266384778017</v>
      </c>
      <c r="L2061" s="254">
        <v>0</v>
      </c>
    </row>
    <row r="2062" spans="1:12" ht="12.75">
      <c r="A2062" s="252" t="s">
        <v>18</v>
      </c>
      <c r="B2062" s="253">
        <v>5</v>
      </c>
      <c r="C2062" s="253">
        <v>2</v>
      </c>
      <c r="D2062" s="253">
        <v>0</v>
      </c>
      <c r="E2062" s="253">
        <v>5</v>
      </c>
      <c r="F2062" s="253">
        <v>0</v>
      </c>
      <c r="G2062" s="253">
        <v>7</v>
      </c>
      <c r="H2062" s="254">
        <v>0</v>
      </c>
      <c r="I2062" s="254">
        <v>-94</v>
      </c>
      <c r="J2062" s="254">
        <v>0</v>
      </c>
      <c r="K2062" s="255">
        <v>1.4799154334038056</v>
      </c>
      <c r="L2062" s="254">
        <v>0</v>
      </c>
    </row>
    <row r="2063" spans="1:12" ht="12.75">
      <c r="A2063" s="252" t="s">
        <v>19</v>
      </c>
      <c r="B2063" s="253">
        <v>137</v>
      </c>
      <c r="C2063" s="253">
        <v>88</v>
      </c>
      <c r="D2063" s="253">
        <v>23</v>
      </c>
      <c r="E2063" s="253">
        <v>114</v>
      </c>
      <c r="F2063" s="253">
        <v>0</v>
      </c>
      <c r="G2063" s="253">
        <v>202</v>
      </c>
      <c r="H2063" s="254">
        <v>34523.019999999997</v>
      </c>
      <c r="I2063" s="254">
        <v>41971.13</v>
      </c>
      <c r="J2063" s="254">
        <v>170.90603960396038</v>
      </c>
      <c r="K2063" s="255">
        <v>42.706131078224104</v>
      </c>
      <c r="L2063" s="254">
        <v>72.987357293868925</v>
      </c>
    </row>
    <row r="2064" spans="1:12" ht="12.75">
      <c r="A2064" s="252" t="s">
        <v>290</v>
      </c>
      <c r="B2064" s="252" t="s">
        <v>2</v>
      </c>
      <c r="C2064" s="252" t="s">
        <v>3</v>
      </c>
      <c r="D2064" s="252" t="s">
        <v>4</v>
      </c>
      <c r="E2064" s="252" t="s">
        <v>5</v>
      </c>
      <c r="F2064" s="252" t="s">
        <v>6</v>
      </c>
      <c r="G2064" s="252" t="s">
        <v>7</v>
      </c>
      <c r="H2064" s="252" t="s">
        <v>8</v>
      </c>
      <c r="I2064" s="252" t="s">
        <v>9</v>
      </c>
      <c r="J2064" s="252" t="s">
        <v>10</v>
      </c>
      <c r="K2064" s="252" t="s">
        <v>11</v>
      </c>
      <c r="L2064" s="252" t="s">
        <v>12</v>
      </c>
    </row>
    <row r="2065" spans="1:12" ht="12.75">
      <c r="A2065" s="252" t="s">
        <v>13</v>
      </c>
      <c r="B2065" s="253">
        <v>48</v>
      </c>
      <c r="C2065" s="253">
        <v>83</v>
      </c>
      <c r="D2065" s="253">
        <v>0</v>
      </c>
      <c r="E2065" s="253">
        <v>48</v>
      </c>
      <c r="F2065" s="253">
        <v>0</v>
      </c>
      <c r="G2065" s="253">
        <v>131</v>
      </c>
      <c r="H2065" s="254">
        <v>42853.87</v>
      </c>
      <c r="I2065" s="254">
        <v>53106.03</v>
      </c>
      <c r="J2065" s="254">
        <v>327.12877862595417</v>
      </c>
      <c r="K2065" s="255">
        <v>27.695560253699785</v>
      </c>
      <c r="L2065" s="254">
        <v>90.600147991543324</v>
      </c>
    </row>
    <row r="2066" spans="1:12" ht="12.75">
      <c r="A2066" s="252" t="s">
        <v>14</v>
      </c>
      <c r="B2066" s="253">
        <v>1</v>
      </c>
      <c r="C2066" s="253">
        <v>0</v>
      </c>
      <c r="D2066" s="253">
        <v>0</v>
      </c>
      <c r="E2066" s="253">
        <v>1</v>
      </c>
      <c r="F2066" s="253">
        <v>0</v>
      </c>
      <c r="G2066" s="253">
        <v>1</v>
      </c>
      <c r="H2066" s="254">
        <v>225</v>
      </c>
      <c r="I2066" s="254">
        <v>389.42</v>
      </c>
      <c r="J2066" s="254">
        <v>225</v>
      </c>
      <c r="K2066" s="255">
        <v>0.21141649048625794</v>
      </c>
      <c r="L2066" s="254">
        <v>0.47568710359408028</v>
      </c>
    </row>
    <row r="2067" spans="1:12" ht="12.75">
      <c r="A2067" s="252" t="s">
        <v>15</v>
      </c>
      <c r="B2067" s="253">
        <v>21</v>
      </c>
      <c r="C2067" s="253">
        <v>13</v>
      </c>
      <c r="D2067" s="253">
        <v>0</v>
      </c>
      <c r="E2067" s="253">
        <v>21</v>
      </c>
      <c r="F2067" s="253">
        <v>0</v>
      </c>
      <c r="G2067" s="253">
        <v>34</v>
      </c>
      <c r="H2067" s="254">
        <v>0</v>
      </c>
      <c r="I2067" s="254">
        <v>1649.03</v>
      </c>
      <c r="J2067" s="254">
        <v>0</v>
      </c>
      <c r="K2067" s="255">
        <v>7.1881606765327692</v>
      </c>
      <c r="L2067" s="254">
        <v>0</v>
      </c>
    </row>
    <row r="2068" spans="1:12" ht="12.75">
      <c r="A2068" s="252" t="s">
        <v>16</v>
      </c>
      <c r="B2068" s="253">
        <v>51</v>
      </c>
      <c r="C2068" s="253">
        <v>67</v>
      </c>
      <c r="D2068" s="253">
        <v>0</v>
      </c>
      <c r="E2068" s="253">
        <v>51</v>
      </c>
      <c r="F2068" s="253">
        <v>0</v>
      </c>
      <c r="G2068" s="253">
        <v>118</v>
      </c>
      <c r="H2068" s="254">
        <v>38054.99</v>
      </c>
      <c r="I2068" s="254">
        <v>44211.77</v>
      </c>
      <c r="J2068" s="254">
        <v>322.49991525423729</v>
      </c>
      <c r="K2068" s="255">
        <v>24.947145877378439</v>
      </c>
      <c r="L2068" s="254">
        <v>80.454524312896424</v>
      </c>
    </row>
    <row r="2069" spans="1:12" ht="12.75">
      <c r="A2069" s="252" t="s">
        <v>17</v>
      </c>
      <c r="B2069" s="253">
        <v>38</v>
      </c>
      <c r="C2069" s="253">
        <v>6</v>
      </c>
      <c r="D2069" s="253">
        <v>15</v>
      </c>
      <c r="E2069" s="253">
        <v>23</v>
      </c>
      <c r="F2069" s="253">
        <v>0</v>
      </c>
      <c r="G2069" s="253">
        <v>29</v>
      </c>
      <c r="H2069" s="254">
        <v>0</v>
      </c>
      <c r="I2069" s="254">
        <v>0</v>
      </c>
      <c r="J2069" s="254">
        <v>0</v>
      </c>
      <c r="K2069" s="255">
        <v>6.1310782241014792</v>
      </c>
      <c r="L2069" s="254">
        <v>0</v>
      </c>
    </row>
    <row r="2070" spans="1:12" ht="12.75">
      <c r="A2070" s="252" t="s">
        <v>18</v>
      </c>
      <c r="B2070" s="253">
        <v>2</v>
      </c>
      <c r="C2070" s="253">
        <v>4</v>
      </c>
      <c r="D2070" s="253">
        <v>0</v>
      </c>
      <c r="E2070" s="253">
        <v>2</v>
      </c>
      <c r="F2070" s="253">
        <v>0</v>
      </c>
      <c r="G2070" s="253">
        <v>6</v>
      </c>
      <c r="H2070" s="254">
        <v>0</v>
      </c>
      <c r="I2070" s="254">
        <v>75.52</v>
      </c>
      <c r="J2070" s="254">
        <v>0</v>
      </c>
      <c r="K2070" s="255">
        <v>1.2684989429175475</v>
      </c>
      <c r="L2070" s="254">
        <v>0</v>
      </c>
    </row>
    <row r="2071" spans="1:12" ht="12.75">
      <c r="A2071" s="252" t="s">
        <v>19</v>
      </c>
      <c r="B2071" s="253">
        <v>161</v>
      </c>
      <c r="C2071" s="253">
        <v>173</v>
      </c>
      <c r="D2071" s="253">
        <v>15</v>
      </c>
      <c r="E2071" s="253">
        <v>146</v>
      </c>
      <c r="F2071" s="253">
        <v>0</v>
      </c>
      <c r="G2071" s="253">
        <v>319</v>
      </c>
      <c r="H2071" s="254">
        <v>81133.86</v>
      </c>
      <c r="I2071" s="254">
        <v>99431.77</v>
      </c>
      <c r="J2071" s="254">
        <v>254.33811912225704</v>
      </c>
      <c r="K2071" s="255">
        <v>67.441860465116278</v>
      </c>
      <c r="L2071" s="254">
        <v>171.5303594080338</v>
      </c>
    </row>
    <row r="2072" spans="1:12" ht="12.75">
      <c r="A2072" s="252" t="s">
        <v>291</v>
      </c>
      <c r="B2072" s="252" t="s">
        <v>2</v>
      </c>
      <c r="C2072" s="252" t="s">
        <v>3</v>
      </c>
      <c r="D2072" s="252" t="s">
        <v>4</v>
      </c>
      <c r="E2072" s="252" t="s">
        <v>5</v>
      </c>
      <c r="F2072" s="252" t="s">
        <v>6</v>
      </c>
      <c r="G2072" s="252" t="s">
        <v>7</v>
      </c>
      <c r="H2072" s="252" t="s">
        <v>8</v>
      </c>
      <c r="I2072" s="252" t="s">
        <v>9</v>
      </c>
      <c r="J2072" s="252" t="s">
        <v>10</v>
      </c>
      <c r="K2072" s="252" t="s">
        <v>11</v>
      </c>
      <c r="L2072" s="252" t="s">
        <v>12</v>
      </c>
    </row>
    <row r="2073" spans="1:12" ht="12.75">
      <c r="A2073" s="252" t="s">
        <v>13</v>
      </c>
      <c r="B2073" s="253">
        <v>106</v>
      </c>
      <c r="C2073" s="253">
        <v>41</v>
      </c>
      <c r="D2073" s="253">
        <v>0</v>
      </c>
      <c r="E2073" s="253">
        <v>106</v>
      </c>
      <c r="F2073" s="253">
        <v>0</v>
      </c>
      <c r="G2073" s="253">
        <v>147</v>
      </c>
      <c r="H2073" s="254">
        <v>49865.47</v>
      </c>
      <c r="I2073" s="254">
        <v>63134.81</v>
      </c>
      <c r="J2073" s="254">
        <v>339.2208843537415</v>
      </c>
      <c r="K2073" s="255">
        <v>31.078224101479918</v>
      </c>
      <c r="L2073" s="254">
        <v>105.42382663847781</v>
      </c>
    </row>
    <row r="2074" spans="1:12" ht="12.75">
      <c r="A2074" s="252" t="s">
        <v>14</v>
      </c>
      <c r="B2074" s="253">
        <v>1</v>
      </c>
      <c r="C2074" s="253">
        <v>0</v>
      </c>
      <c r="D2074" s="253">
        <v>0</v>
      </c>
      <c r="E2074" s="253">
        <v>1</v>
      </c>
      <c r="F2074" s="253">
        <v>0</v>
      </c>
      <c r="G2074" s="253">
        <v>1</v>
      </c>
      <c r="H2074" s="254">
        <v>225</v>
      </c>
      <c r="I2074" s="254">
        <v>262.74</v>
      </c>
      <c r="J2074" s="254">
        <v>225</v>
      </c>
      <c r="K2074" s="255">
        <v>0.21141649048625794</v>
      </c>
      <c r="L2074" s="254">
        <v>0.47568710359408028</v>
      </c>
    </row>
    <row r="2075" spans="1:12" ht="12.75">
      <c r="A2075" s="252" t="s">
        <v>15</v>
      </c>
      <c r="B2075" s="253">
        <v>30</v>
      </c>
      <c r="C2075" s="253">
        <v>7</v>
      </c>
      <c r="D2075" s="253">
        <v>0</v>
      </c>
      <c r="E2075" s="253">
        <v>30</v>
      </c>
      <c r="F2075" s="253">
        <v>0</v>
      </c>
      <c r="G2075" s="253">
        <v>37</v>
      </c>
      <c r="H2075" s="254">
        <v>0</v>
      </c>
      <c r="I2075" s="254">
        <v>1107.02</v>
      </c>
      <c r="J2075" s="254">
        <v>0</v>
      </c>
      <c r="K2075" s="255">
        <v>7.822410147991544</v>
      </c>
      <c r="L2075" s="254">
        <v>0</v>
      </c>
    </row>
    <row r="2076" spans="1:12" ht="12.75">
      <c r="A2076" s="252" t="s">
        <v>16</v>
      </c>
      <c r="B2076" s="253">
        <v>111</v>
      </c>
      <c r="C2076" s="253">
        <v>25</v>
      </c>
      <c r="D2076" s="253">
        <v>0</v>
      </c>
      <c r="E2076" s="253">
        <v>111</v>
      </c>
      <c r="F2076" s="253">
        <v>0</v>
      </c>
      <c r="G2076" s="253">
        <v>136</v>
      </c>
      <c r="H2076" s="254">
        <v>44750.53</v>
      </c>
      <c r="I2076" s="254">
        <v>55287.22</v>
      </c>
      <c r="J2076" s="254">
        <v>329.04801470588239</v>
      </c>
      <c r="K2076" s="255">
        <v>28.752642706131077</v>
      </c>
      <c r="L2076" s="254">
        <v>94.61</v>
      </c>
    </row>
    <row r="2077" spans="1:12" ht="12.75">
      <c r="A2077" s="252" t="s">
        <v>17</v>
      </c>
      <c r="B2077" s="253">
        <v>29</v>
      </c>
      <c r="C2077" s="253">
        <v>2</v>
      </c>
      <c r="D2077" s="253">
        <v>6</v>
      </c>
      <c r="E2077" s="253">
        <v>23</v>
      </c>
      <c r="F2077" s="253">
        <v>0</v>
      </c>
      <c r="G2077" s="253">
        <v>25</v>
      </c>
      <c r="H2077" s="254">
        <v>0</v>
      </c>
      <c r="I2077" s="254">
        <v>0</v>
      </c>
      <c r="J2077" s="254">
        <v>0</v>
      </c>
      <c r="K2077" s="255">
        <v>5.2854122621564485</v>
      </c>
      <c r="L2077" s="254">
        <v>0</v>
      </c>
    </row>
    <row r="2078" spans="1:12" ht="12.75">
      <c r="A2078" s="252" t="s">
        <v>18</v>
      </c>
      <c r="B2078" s="253">
        <v>6</v>
      </c>
      <c r="C2078" s="253">
        <v>2</v>
      </c>
      <c r="D2078" s="253">
        <v>0</v>
      </c>
      <c r="E2078" s="253">
        <v>6</v>
      </c>
      <c r="F2078" s="253">
        <v>0</v>
      </c>
      <c r="G2078" s="253">
        <v>8</v>
      </c>
      <c r="H2078" s="254">
        <v>0</v>
      </c>
      <c r="I2078" s="254">
        <v>254.23</v>
      </c>
      <c r="J2078" s="254">
        <v>0</v>
      </c>
      <c r="K2078" s="255">
        <v>1.6913319238900635</v>
      </c>
      <c r="L2078" s="254">
        <v>0</v>
      </c>
    </row>
    <row r="2079" spans="1:12" ht="12.75">
      <c r="A2079" s="252" t="s">
        <v>19</v>
      </c>
      <c r="B2079" s="253">
        <v>283</v>
      </c>
      <c r="C2079" s="253">
        <v>77</v>
      </c>
      <c r="D2079" s="253">
        <v>6</v>
      </c>
      <c r="E2079" s="253">
        <v>277</v>
      </c>
      <c r="F2079" s="253">
        <v>0</v>
      </c>
      <c r="G2079" s="253">
        <v>354</v>
      </c>
      <c r="H2079" s="254">
        <v>94841</v>
      </c>
      <c r="I2079" s="254">
        <v>120046.02</v>
      </c>
      <c r="J2079" s="254">
        <v>267.9124293785311</v>
      </c>
      <c r="K2079" s="255">
        <v>74.84143763213531</v>
      </c>
      <c r="L2079" s="254">
        <v>200.5095137420719</v>
      </c>
    </row>
    <row r="2080" spans="1:12" ht="12.75">
      <c r="A2080" s="252" t="s">
        <v>292</v>
      </c>
      <c r="B2080" s="252" t="s">
        <v>2</v>
      </c>
      <c r="C2080" s="252" t="s">
        <v>3</v>
      </c>
      <c r="D2080" s="252" t="s">
        <v>4</v>
      </c>
      <c r="E2080" s="252" t="s">
        <v>5</v>
      </c>
      <c r="F2080" s="252" t="s">
        <v>6</v>
      </c>
      <c r="G2080" s="252" t="s">
        <v>7</v>
      </c>
      <c r="H2080" s="252" t="s">
        <v>8</v>
      </c>
      <c r="I2080" s="252" t="s">
        <v>9</v>
      </c>
      <c r="J2080" s="252" t="s">
        <v>10</v>
      </c>
      <c r="K2080" s="252" t="s">
        <v>11</v>
      </c>
      <c r="L2080" s="252" t="s">
        <v>12</v>
      </c>
    </row>
    <row r="2081" spans="1:12" ht="12.75">
      <c r="A2081" s="252" t="s">
        <v>13</v>
      </c>
      <c r="B2081" s="253">
        <v>71</v>
      </c>
      <c r="C2081" s="253">
        <v>35</v>
      </c>
      <c r="D2081" s="253">
        <v>0</v>
      </c>
      <c r="E2081" s="253">
        <v>71</v>
      </c>
      <c r="F2081" s="253">
        <v>0</v>
      </c>
      <c r="G2081" s="253">
        <v>106</v>
      </c>
      <c r="H2081" s="254">
        <v>30516.78</v>
      </c>
      <c r="I2081" s="254">
        <v>38093.79</v>
      </c>
      <c r="J2081" s="254">
        <v>287.89415094339626</v>
      </c>
      <c r="K2081" s="255">
        <v>22.41014799154334</v>
      </c>
      <c r="L2081" s="254">
        <v>64.51750528541227</v>
      </c>
    </row>
    <row r="2082" spans="1:12" ht="12.75">
      <c r="A2082" s="252" t="s">
        <v>14</v>
      </c>
      <c r="B2082" s="253">
        <v>1</v>
      </c>
      <c r="C2082" s="253">
        <v>0</v>
      </c>
      <c r="D2082" s="253">
        <v>0</v>
      </c>
      <c r="E2082" s="253">
        <v>1</v>
      </c>
      <c r="F2082" s="253">
        <v>0</v>
      </c>
      <c r="G2082" s="253">
        <v>1</v>
      </c>
      <c r="H2082" s="254">
        <v>190</v>
      </c>
      <c r="I2082" s="254">
        <v>260.32</v>
      </c>
      <c r="J2082" s="254">
        <v>190</v>
      </c>
      <c r="K2082" s="255">
        <v>0.21141649048625794</v>
      </c>
      <c r="L2082" s="254">
        <v>0.40169133192389012</v>
      </c>
    </row>
    <row r="2083" spans="1:12" ht="12.75">
      <c r="A2083" s="252" t="s">
        <v>15</v>
      </c>
      <c r="B2083" s="253">
        <v>25</v>
      </c>
      <c r="C2083" s="253">
        <v>6</v>
      </c>
      <c r="D2083" s="253">
        <v>0</v>
      </c>
      <c r="E2083" s="253">
        <v>25</v>
      </c>
      <c r="F2083" s="253">
        <v>0</v>
      </c>
      <c r="G2083" s="253">
        <v>31</v>
      </c>
      <c r="H2083" s="254">
        <v>0</v>
      </c>
      <c r="I2083" s="254">
        <v>386.07</v>
      </c>
      <c r="J2083" s="254">
        <v>0</v>
      </c>
      <c r="K2083" s="255">
        <v>6.5539112050739963</v>
      </c>
      <c r="L2083" s="254">
        <v>0</v>
      </c>
    </row>
    <row r="2084" spans="1:12" ht="12.75">
      <c r="A2084" s="252" t="s">
        <v>16</v>
      </c>
      <c r="B2084" s="253">
        <v>88</v>
      </c>
      <c r="C2084" s="253">
        <v>39</v>
      </c>
      <c r="D2084" s="253">
        <v>0</v>
      </c>
      <c r="E2084" s="253">
        <v>88</v>
      </c>
      <c r="F2084" s="253">
        <v>0</v>
      </c>
      <c r="G2084" s="253">
        <v>127</v>
      </c>
      <c r="H2084" s="254">
        <v>36935.19</v>
      </c>
      <c r="I2084" s="254">
        <v>47167.91</v>
      </c>
      <c r="J2084" s="254">
        <v>290.82826771653544</v>
      </c>
      <c r="K2084" s="255">
        <v>26.849894291754758</v>
      </c>
      <c r="L2084" s="254">
        <v>78.087082452431289</v>
      </c>
    </row>
    <row r="2085" spans="1:12" ht="12.75">
      <c r="A2085" s="252" t="s">
        <v>17</v>
      </c>
      <c r="B2085" s="253">
        <v>25</v>
      </c>
      <c r="C2085" s="253">
        <v>3</v>
      </c>
      <c r="D2085" s="253">
        <v>3</v>
      </c>
      <c r="E2085" s="253">
        <v>22</v>
      </c>
      <c r="F2085" s="253">
        <v>0</v>
      </c>
      <c r="G2085" s="253">
        <v>25</v>
      </c>
      <c r="H2085" s="254">
        <v>0</v>
      </c>
      <c r="I2085" s="254">
        <v>0</v>
      </c>
      <c r="J2085" s="254">
        <v>0</v>
      </c>
      <c r="K2085" s="255">
        <v>5.2854122621564485</v>
      </c>
      <c r="L2085" s="254">
        <v>0</v>
      </c>
    </row>
    <row r="2086" spans="1:12" ht="12.75">
      <c r="A2086" s="252" t="s">
        <v>18</v>
      </c>
      <c r="B2086" s="253">
        <v>1</v>
      </c>
      <c r="C2086" s="253">
        <v>0</v>
      </c>
      <c r="D2086" s="253">
        <v>0</v>
      </c>
      <c r="E2086" s="253">
        <v>1</v>
      </c>
      <c r="F2086" s="253">
        <v>0</v>
      </c>
      <c r="G2086" s="253">
        <v>1</v>
      </c>
      <c r="H2086" s="254">
        <v>0</v>
      </c>
      <c r="I2086" s="254">
        <v>-12.42</v>
      </c>
      <c r="J2086" s="254">
        <v>0</v>
      </c>
      <c r="K2086" s="255">
        <v>0.21141649048625794</v>
      </c>
      <c r="L2086" s="254">
        <v>0</v>
      </c>
    </row>
    <row r="2087" spans="1:12" ht="12.75">
      <c r="A2087" s="252" t="s">
        <v>19</v>
      </c>
      <c r="B2087" s="253">
        <v>211</v>
      </c>
      <c r="C2087" s="253">
        <v>83</v>
      </c>
      <c r="D2087" s="253">
        <v>3</v>
      </c>
      <c r="E2087" s="253">
        <v>208</v>
      </c>
      <c r="F2087" s="253">
        <v>0</v>
      </c>
      <c r="G2087" s="253">
        <v>291</v>
      </c>
      <c r="H2087" s="254">
        <v>67641.97</v>
      </c>
      <c r="I2087" s="254">
        <v>85895.67</v>
      </c>
      <c r="J2087" s="254">
        <v>232.44663230240548</v>
      </c>
      <c r="K2087" s="255">
        <v>61.522198731501049</v>
      </c>
      <c r="L2087" s="254">
        <v>143.00627906976743</v>
      </c>
    </row>
    <row r="2088" spans="1:12" ht="12.75">
      <c r="A2088" s="252" t="s">
        <v>293</v>
      </c>
      <c r="B2088" s="252" t="s">
        <v>2</v>
      </c>
      <c r="C2088" s="252" t="s">
        <v>3</v>
      </c>
      <c r="D2088" s="252" t="s">
        <v>4</v>
      </c>
      <c r="E2088" s="252" t="s">
        <v>5</v>
      </c>
      <c r="F2088" s="252" t="s">
        <v>6</v>
      </c>
      <c r="G2088" s="252" t="s">
        <v>7</v>
      </c>
      <c r="H2088" s="252" t="s">
        <v>8</v>
      </c>
      <c r="I2088" s="252" t="s">
        <v>9</v>
      </c>
      <c r="J2088" s="252" t="s">
        <v>10</v>
      </c>
      <c r="K2088" s="252" t="s">
        <v>11</v>
      </c>
      <c r="L2088" s="252" t="s">
        <v>12</v>
      </c>
    </row>
    <row r="2089" spans="1:12" ht="12.75">
      <c r="A2089" s="252" t="s">
        <v>13</v>
      </c>
      <c r="B2089" s="253">
        <v>46</v>
      </c>
      <c r="C2089" s="253">
        <v>34</v>
      </c>
      <c r="D2089" s="253">
        <v>0</v>
      </c>
      <c r="E2089" s="253">
        <v>46</v>
      </c>
      <c r="F2089" s="253">
        <v>0</v>
      </c>
      <c r="G2089" s="253">
        <v>80</v>
      </c>
      <c r="H2089" s="254">
        <v>23390.68</v>
      </c>
      <c r="I2089" s="254">
        <v>28156.03</v>
      </c>
      <c r="J2089" s="254">
        <v>292.38349999999997</v>
      </c>
      <c r="K2089" s="255">
        <v>16.913319238900634</v>
      </c>
      <c r="L2089" s="254">
        <v>49.45175475687104</v>
      </c>
    </row>
    <row r="2090" spans="1:12" ht="12.75">
      <c r="A2090" s="252" t="s">
        <v>14</v>
      </c>
      <c r="B2090" s="253">
        <v>1</v>
      </c>
      <c r="C2090" s="253">
        <v>3</v>
      </c>
      <c r="D2090" s="253">
        <v>0</v>
      </c>
      <c r="E2090" s="253">
        <v>1</v>
      </c>
      <c r="F2090" s="253">
        <v>0</v>
      </c>
      <c r="G2090" s="253">
        <v>4</v>
      </c>
      <c r="H2090" s="254">
        <v>1865</v>
      </c>
      <c r="I2090" s="254">
        <v>2455.33</v>
      </c>
      <c r="J2090" s="254">
        <v>466.25</v>
      </c>
      <c r="K2090" s="255">
        <v>0.84566596194503174</v>
      </c>
      <c r="L2090" s="254">
        <v>3.9429175475687113</v>
      </c>
    </row>
    <row r="2091" spans="1:12" ht="12.75">
      <c r="A2091" s="252" t="s">
        <v>15</v>
      </c>
      <c r="B2091" s="253">
        <v>21</v>
      </c>
      <c r="C2091" s="253">
        <v>4</v>
      </c>
      <c r="D2091" s="253">
        <v>0</v>
      </c>
      <c r="E2091" s="253">
        <v>21</v>
      </c>
      <c r="F2091" s="253">
        <v>0</v>
      </c>
      <c r="G2091" s="253">
        <v>25</v>
      </c>
      <c r="H2091" s="254">
        <v>0</v>
      </c>
      <c r="I2091" s="254">
        <v>82.06</v>
      </c>
      <c r="J2091" s="254">
        <v>0</v>
      </c>
      <c r="K2091" s="255">
        <v>5.2854122621564485</v>
      </c>
      <c r="L2091" s="254">
        <v>0</v>
      </c>
    </row>
    <row r="2092" spans="1:12" ht="12.75">
      <c r="A2092" s="252" t="s">
        <v>16</v>
      </c>
      <c r="B2092" s="253">
        <v>80</v>
      </c>
      <c r="C2092" s="253">
        <v>37</v>
      </c>
      <c r="D2092" s="253">
        <v>0</v>
      </c>
      <c r="E2092" s="253">
        <v>80</v>
      </c>
      <c r="F2092" s="253">
        <v>0</v>
      </c>
      <c r="G2092" s="253">
        <v>117</v>
      </c>
      <c r="H2092" s="254">
        <v>33799.82</v>
      </c>
      <c r="I2092" s="254">
        <v>40561.97</v>
      </c>
      <c r="J2092" s="254">
        <v>288.88735042735044</v>
      </c>
      <c r="K2092" s="255">
        <v>24.735729386892181</v>
      </c>
      <c r="L2092" s="254">
        <v>71.458393234672315</v>
      </c>
    </row>
    <row r="2093" spans="1:12" ht="12.75">
      <c r="A2093" s="252" t="s">
        <v>17</v>
      </c>
      <c r="B2093" s="253">
        <v>25</v>
      </c>
      <c r="C2093" s="253">
        <v>10</v>
      </c>
      <c r="D2093" s="253">
        <v>3</v>
      </c>
      <c r="E2093" s="253">
        <v>22</v>
      </c>
      <c r="F2093" s="253">
        <v>0</v>
      </c>
      <c r="G2093" s="253">
        <v>32</v>
      </c>
      <c r="H2093" s="254">
        <v>0</v>
      </c>
      <c r="I2093" s="254">
        <v>0</v>
      </c>
      <c r="J2093" s="254">
        <v>0</v>
      </c>
      <c r="K2093" s="255">
        <v>6.7653276955602539</v>
      </c>
      <c r="L2093" s="254">
        <v>0</v>
      </c>
    </row>
    <row r="2094" spans="1:12" ht="12.75">
      <c r="A2094" s="252" t="s">
        <v>18</v>
      </c>
      <c r="B2094" s="253">
        <v>1</v>
      </c>
      <c r="C2094" s="253">
        <v>0</v>
      </c>
      <c r="D2094" s="253">
        <v>0</v>
      </c>
      <c r="E2094" s="253">
        <v>1</v>
      </c>
      <c r="F2094" s="253">
        <v>0</v>
      </c>
      <c r="G2094" s="253">
        <v>1</v>
      </c>
      <c r="H2094" s="254">
        <v>0</v>
      </c>
      <c r="I2094" s="254">
        <v>1.1599999999999999</v>
      </c>
      <c r="J2094" s="254">
        <v>0</v>
      </c>
      <c r="K2094" s="255">
        <v>0.21141649048625794</v>
      </c>
      <c r="L2094" s="254">
        <v>0</v>
      </c>
    </row>
    <row r="2095" spans="1:12" ht="12.75">
      <c r="A2095" s="252" t="s">
        <v>19</v>
      </c>
      <c r="B2095" s="253">
        <v>174</v>
      </c>
      <c r="C2095" s="253">
        <v>88</v>
      </c>
      <c r="D2095" s="253">
        <v>3</v>
      </c>
      <c r="E2095" s="253">
        <v>171</v>
      </c>
      <c r="F2095" s="253">
        <v>0</v>
      </c>
      <c r="G2095" s="253">
        <v>259</v>
      </c>
      <c r="H2095" s="254">
        <v>59055.5</v>
      </c>
      <c r="I2095" s="254">
        <v>71256.55</v>
      </c>
      <c r="J2095" s="254">
        <v>228.01351351351349</v>
      </c>
      <c r="K2095" s="255">
        <v>54.756871035940804</v>
      </c>
      <c r="L2095" s="254">
        <v>124.85306553911204</v>
      </c>
    </row>
    <row r="2096" spans="1:12" ht="12.75">
      <c r="A2096" s="252" t="s">
        <v>294</v>
      </c>
      <c r="B2096" s="252" t="s">
        <v>2</v>
      </c>
      <c r="C2096" s="252" t="s">
        <v>3</v>
      </c>
      <c r="D2096" s="252" t="s">
        <v>4</v>
      </c>
      <c r="E2096" s="252" t="s">
        <v>5</v>
      </c>
      <c r="F2096" s="252" t="s">
        <v>6</v>
      </c>
      <c r="G2096" s="252" t="s">
        <v>7</v>
      </c>
      <c r="H2096" s="252" t="s">
        <v>8</v>
      </c>
      <c r="I2096" s="252" t="s">
        <v>9</v>
      </c>
      <c r="J2096" s="252" t="s">
        <v>10</v>
      </c>
      <c r="K2096" s="252" t="s">
        <v>11</v>
      </c>
      <c r="L2096" s="252" t="s">
        <v>12</v>
      </c>
    </row>
    <row r="2097" spans="1:12" ht="12.75">
      <c r="A2097" s="252" t="s">
        <v>13</v>
      </c>
      <c r="B2097" s="253">
        <v>59</v>
      </c>
      <c r="C2097" s="253">
        <v>25</v>
      </c>
      <c r="D2097" s="253">
        <v>0</v>
      </c>
      <c r="E2097" s="253">
        <v>59</v>
      </c>
      <c r="F2097" s="253">
        <v>0</v>
      </c>
      <c r="G2097" s="253">
        <v>84</v>
      </c>
      <c r="H2097" s="254">
        <v>21911.84</v>
      </c>
      <c r="I2097" s="254">
        <v>18406.71</v>
      </c>
      <c r="J2097" s="254">
        <v>260.85523809523806</v>
      </c>
      <c r="K2097" s="255">
        <v>17.758985200845665</v>
      </c>
      <c r="L2097" s="254">
        <v>46.325243128964054</v>
      </c>
    </row>
    <row r="2098" spans="1:12" ht="12.75">
      <c r="A2098" s="252" t="s">
        <v>14</v>
      </c>
      <c r="B2098" s="253">
        <v>3</v>
      </c>
      <c r="C2098" s="253">
        <v>0</v>
      </c>
      <c r="D2098" s="253">
        <v>0</v>
      </c>
      <c r="E2098" s="253">
        <v>3</v>
      </c>
      <c r="F2098" s="253">
        <v>0</v>
      </c>
      <c r="G2098" s="253">
        <v>3</v>
      </c>
      <c r="H2098" s="254">
        <v>1675</v>
      </c>
      <c r="I2098" s="254">
        <v>1889.4</v>
      </c>
      <c r="J2098" s="254">
        <v>558.33333333333337</v>
      </c>
      <c r="K2098" s="255">
        <v>0.63424947145877375</v>
      </c>
      <c r="L2098" s="254">
        <v>3.5412262156448202</v>
      </c>
    </row>
    <row r="2099" spans="1:12" ht="12.75">
      <c r="A2099" s="252" t="s">
        <v>15</v>
      </c>
      <c r="B2099" s="253">
        <v>21</v>
      </c>
      <c r="C2099" s="253">
        <v>7</v>
      </c>
      <c r="D2099" s="253">
        <v>0</v>
      </c>
      <c r="E2099" s="253">
        <v>21</v>
      </c>
      <c r="F2099" s="253">
        <v>0</v>
      </c>
      <c r="G2099" s="253">
        <v>28</v>
      </c>
      <c r="H2099" s="254">
        <v>491.6</v>
      </c>
      <c r="I2099" s="254">
        <v>1291.22</v>
      </c>
      <c r="J2099" s="254">
        <v>17.557142857142857</v>
      </c>
      <c r="K2099" s="255">
        <v>5.9196617336152224</v>
      </c>
      <c r="L2099" s="254">
        <v>1.0393234672304441</v>
      </c>
    </row>
    <row r="2100" spans="1:12" ht="12.75">
      <c r="A2100" s="252" t="s">
        <v>16</v>
      </c>
      <c r="B2100" s="253">
        <v>85</v>
      </c>
      <c r="C2100" s="253">
        <v>25</v>
      </c>
      <c r="D2100" s="253">
        <v>0</v>
      </c>
      <c r="E2100" s="253">
        <v>85</v>
      </c>
      <c r="F2100" s="253">
        <v>0</v>
      </c>
      <c r="G2100" s="253">
        <v>110</v>
      </c>
      <c r="H2100" s="254">
        <v>30911.83</v>
      </c>
      <c r="I2100" s="254">
        <v>33485.78</v>
      </c>
      <c r="J2100" s="254">
        <v>281.01663636363634</v>
      </c>
      <c r="K2100" s="255">
        <v>23.255813953488367</v>
      </c>
      <c r="L2100" s="254">
        <v>65.352706131078207</v>
      </c>
    </row>
    <row r="2101" spans="1:12" ht="12.75">
      <c r="A2101" s="252" t="s">
        <v>17</v>
      </c>
      <c r="B2101" s="253">
        <v>32</v>
      </c>
      <c r="C2101" s="253">
        <v>10</v>
      </c>
      <c r="D2101" s="253">
        <v>3</v>
      </c>
      <c r="E2101" s="253">
        <v>29</v>
      </c>
      <c r="F2101" s="253">
        <v>0</v>
      </c>
      <c r="G2101" s="253">
        <v>39</v>
      </c>
      <c r="H2101" s="254">
        <v>0</v>
      </c>
      <c r="I2101" s="254">
        <v>0</v>
      </c>
      <c r="J2101" s="254">
        <v>0</v>
      </c>
      <c r="K2101" s="255">
        <v>8.2452431289640593</v>
      </c>
      <c r="L2101" s="254">
        <v>0</v>
      </c>
    </row>
    <row r="2102" spans="1:12" ht="12.75">
      <c r="A2102" s="252" t="s">
        <v>18</v>
      </c>
      <c r="B2102" s="253">
        <v>2</v>
      </c>
      <c r="C2102" s="253">
        <v>1</v>
      </c>
      <c r="D2102" s="253">
        <v>0</v>
      </c>
      <c r="E2102" s="253">
        <v>2</v>
      </c>
      <c r="F2102" s="253">
        <v>0</v>
      </c>
      <c r="G2102" s="253">
        <v>3</v>
      </c>
      <c r="H2102" s="254">
        <v>250</v>
      </c>
      <c r="I2102" s="254">
        <v>409</v>
      </c>
      <c r="J2102" s="254">
        <v>83.333333333333343</v>
      </c>
      <c r="K2102" s="255">
        <v>0.63424947145877375</v>
      </c>
      <c r="L2102" s="254">
        <v>0.52854122621564481</v>
      </c>
    </row>
    <row r="2103" spans="1:12" ht="12.75">
      <c r="A2103" s="252" t="s">
        <v>19</v>
      </c>
      <c r="B2103" s="253">
        <v>202</v>
      </c>
      <c r="C2103" s="253">
        <v>68</v>
      </c>
      <c r="D2103" s="253">
        <v>3</v>
      </c>
      <c r="E2103" s="253">
        <v>199</v>
      </c>
      <c r="F2103" s="253">
        <v>0</v>
      </c>
      <c r="G2103" s="253">
        <v>267</v>
      </c>
      <c r="H2103" s="254">
        <v>55240.27</v>
      </c>
      <c r="I2103" s="254">
        <v>55482.11</v>
      </c>
      <c r="J2103" s="254">
        <v>206.89239700374532</v>
      </c>
      <c r="K2103" s="255">
        <v>56.448202959830859</v>
      </c>
      <c r="L2103" s="254">
        <v>116.78704016913318</v>
      </c>
    </row>
    <row r="2104" spans="1:12" ht="12.75">
      <c r="A2104" s="252" t="s">
        <v>295</v>
      </c>
      <c r="B2104" s="252" t="s">
        <v>2</v>
      </c>
      <c r="C2104" s="252" t="s">
        <v>3</v>
      </c>
      <c r="D2104" s="252" t="s">
        <v>4</v>
      </c>
      <c r="E2104" s="252" t="s">
        <v>5</v>
      </c>
      <c r="F2104" s="252" t="s">
        <v>6</v>
      </c>
      <c r="G2104" s="252" t="s">
        <v>7</v>
      </c>
      <c r="H2104" s="252" t="s">
        <v>8</v>
      </c>
      <c r="I2104" s="252" t="s">
        <v>9</v>
      </c>
      <c r="J2104" s="252" t="s">
        <v>10</v>
      </c>
      <c r="K2104" s="252" t="s">
        <v>11</v>
      </c>
      <c r="L2104" s="252" t="s">
        <v>12</v>
      </c>
    </row>
    <row r="2105" spans="1:12" ht="12.75">
      <c r="A2105" s="252" t="s">
        <v>13</v>
      </c>
      <c r="B2105" s="253">
        <v>62</v>
      </c>
      <c r="C2105" s="253">
        <v>23</v>
      </c>
      <c r="D2105" s="253">
        <v>0</v>
      </c>
      <c r="E2105" s="253">
        <v>62</v>
      </c>
      <c r="F2105" s="253">
        <v>0</v>
      </c>
      <c r="G2105" s="253">
        <v>85</v>
      </c>
      <c r="H2105" s="254">
        <v>23486.71</v>
      </c>
      <c r="I2105" s="254">
        <v>34815.64</v>
      </c>
      <c r="J2105" s="254">
        <v>276.31423529411762</v>
      </c>
      <c r="K2105" s="255">
        <v>17.970401691331922</v>
      </c>
      <c r="L2105" s="254">
        <v>49.654778012684986</v>
      </c>
    </row>
    <row r="2106" spans="1:12" ht="12.75">
      <c r="A2106" s="252" t="s">
        <v>14</v>
      </c>
      <c r="B2106" s="253">
        <v>3</v>
      </c>
      <c r="C2106" s="253">
        <v>0</v>
      </c>
      <c r="D2106" s="253">
        <v>0</v>
      </c>
      <c r="E2106" s="253">
        <v>3</v>
      </c>
      <c r="F2106" s="253">
        <v>0</v>
      </c>
      <c r="G2106" s="253">
        <v>3</v>
      </c>
      <c r="H2106" s="254">
        <v>1675</v>
      </c>
      <c r="I2106" s="254">
        <v>1889.4</v>
      </c>
      <c r="J2106" s="254">
        <v>558.33333333333337</v>
      </c>
      <c r="K2106" s="255">
        <v>0.63424947145877375</v>
      </c>
      <c r="L2106" s="254">
        <v>3.5412262156448202</v>
      </c>
    </row>
    <row r="2107" spans="1:12" ht="12.75">
      <c r="A2107" s="252" t="s">
        <v>15</v>
      </c>
      <c r="B2107" s="253">
        <v>19</v>
      </c>
      <c r="C2107" s="253">
        <v>6</v>
      </c>
      <c r="D2107" s="253">
        <v>0</v>
      </c>
      <c r="E2107" s="253">
        <v>19</v>
      </c>
      <c r="F2107" s="253">
        <v>0</v>
      </c>
      <c r="G2107" s="253">
        <v>25</v>
      </c>
      <c r="H2107" s="254">
        <v>0</v>
      </c>
      <c r="I2107" s="254">
        <v>311.24</v>
      </c>
      <c r="J2107" s="254">
        <v>0</v>
      </c>
      <c r="K2107" s="255">
        <v>5.2854122621564485</v>
      </c>
      <c r="L2107" s="254">
        <v>0</v>
      </c>
    </row>
    <row r="2108" spans="1:12" ht="12.75">
      <c r="A2108" s="252" t="s">
        <v>16</v>
      </c>
      <c r="B2108" s="253">
        <v>91</v>
      </c>
      <c r="C2108" s="253">
        <v>37</v>
      </c>
      <c r="D2108" s="253">
        <v>0</v>
      </c>
      <c r="E2108" s="253">
        <v>91</v>
      </c>
      <c r="F2108" s="253">
        <v>0</v>
      </c>
      <c r="G2108" s="253">
        <v>128</v>
      </c>
      <c r="H2108" s="254">
        <v>35860.629999999997</v>
      </c>
      <c r="I2108" s="254">
        <v>45014.03</v>
      </c>
      <c r="J2108" s="254">
        <v>280.16117187499998</v>
      </c>
      <c r="K2108" s="255">
        <v>27.061310782241016</v>
      </c>
      <c r="L2108" s="254">
        <v>75.815285412262156</v>
      </c>
    </row>
    <row r="2109" spans="1:12" ht="12.75">
      <c r="A2109" s="252" t="s">
        <v>17</v>
      </c>
      <c r="B2109" s="253">
        <v>39</v>
      </c>
      <c r="C2109" s="253">
        <v>5</v>
      </c>
      <c r="D2109" s="253">
        <v>9</v>
      </c>
      <c r="E2109" s="253">
        <v>30</v>
      </c>
      <c r="F2109" s="253">
        <v>0</v>
      </c>
      <c r="G2109" s="253">
        <v>35</v>
      </c>
      <c r="H2109" s="254">
        <v>0</v>
      </c>
      <c r="I2109" s="254">
        <v>0</v>
      </c>
      <c r="J2109" s="254">
        <v>0</v>
      </c>
      <c r="K2109" s="255">
        <v>7.3995771670190287</v>
      </c>
      <c r="L2109" s="254">
        <v>0</v>
      </c>
    </row>
    <row r="2110" spans="1:12" ht="12.75">
      <c r="A2110" s="252" t="s">
        <v>18</v>
      </c>
      <c r="B2110" s="253">
        <v>3</v>
      </c>
      <c r="C2110" s="253">
        <v>1</v>
      </c>
      <c r="D2110" s="253">
        <v>0</v>
      </c>
      <c r="E2110" s="253">
        <v>3</v>
      </c>
      <c r="F2110" s="253">
        <v>0</v>
      </c>
      <c r="G2110" s="253">
        <v>4</v>
      </c>
      <c r="H2110" s="254">
        <v>0</v>
      </c>
      <c r="I2110" s="254">
        <v>50</v>
      </c>
      <c r="J2110" s="254">
        <v>0</v>
      </c>
      <c r="K2110" s="255">
        <v>0.84566596194503174</v>
      </c>
      <c r="L2110" s="254">
        <v>0</v>
      </c>
    </row>
    <row r="2111" spans="1:12" ht="12.75">
      <c r="A2111" s="252" t="s">
        <v>19</v>
      </c>
      <c r="B2111" s="253">
        <v>217</v>
      </c>
      <c r="C2111" s="253">
        <v>72</v>
      </c>
      <c r="D2111" s="253">
        <v>9</v>
      </c>
      <c r="E2111" s="253">
        <v>208</v>
      </c>
      <c r="F2111" s="253">
        <v>0</v>
      </c>
      <c r="G2111" s="253">
        <v>280</v>
      </c>
      <c r="H2111" s="254">
        <v>61022.34</v>
      </c>
      <c r="I2111" s="254">
        <v>82080.31</v>
      </c>
      <c r="J2111" s="254">
        <v>217.93692857142858</v>
      </c>
      <c r="K2111" s="255">
        <v>59.196617336152229</v>
      </c>
      <c r="L2111" s="254">
        <v>129.011289640592</v>
      </c>
    </row>
    <row r="2112" spans="1:12" ht="12.75">
      <c r="A2112" s="252" t="s">
        <v>296</v>
      </c>
      <c r="B2112" s="252" t="s">
        <v>2</v>
      </c>
      <c r="C2112" s="252" t="s">
        <v>3</v>
      </c>
      <c r="D2112" s="252" t="s">
        <v>4</v>
      </c>
      <c r="E2112" s="252" t="s">
        <v>5</v>
      </c>
      <c r="F2112" s="252" t="s">
        <v>6</v>
      </c>
      <c r="G2112" s="252" t="s">
        <v>7</v>
      </c>
      <c r="H2112" s="252" t="s">
        <v>8</v>
      </c>
      <c r="I2112" s="252" t="s">
        <v>9</v>
      </c>
      <c r="J2112" s="252" t="s">
        <v>10</v>
      </c>
      <c r="K2112" s="252" t="s">
        <v>11</v>
      </c>
      <c r="L2112" s="252" t="s">
        <v>12</v>
      </c>
    </row>
    <row r="2113" spans="1:12" ht="12.75">
      <c r="A2113" s="252" t="s">
        <v>13</v>
      </c>
      <c r="B2113" s="253">
        <v>52</v>
      </c>
      <c r="C2113" s="253">
        <v>37</v>
      </c>
      <c r="D2113" s="253">
        <v>0</v>
      </c>
      <c r="E2113" s="253">
        <v>52</v>
      </c>
      <c r="F2113" s="253">
        <v>0</v>
      </c>
      <c r="G2113" s="253">
        <v>89</v>
      </c>
      <c r="H2113" s="254">
        <v>24329.27</v>
      </c>
      <c r="I2113" s="254">
        <v>31266.37</v>
      </c>
      <c r="J2113" s="254">
        <v>273.36258426966293</v>
      </c>
      <c r="K2113" s="255">
        <v>18.816067653276956</v>
      </c>
      <c r="L2113" s="254">
        <v>51.436088794926007</v>
      </c>
    </row>
    <row r="2114" spans="1:12" ht="12.75">
      <c r="A2114" s="252" t="s">
        <v>14</v>
      </c>
      <c r="B2114" s="253">
        <v>3</v>
      </c>
      <c r="C2114" s="253">
        <v>2</v>
      </c>
      <c r="D2114" s="253">
        <v>0</v>
      </c>
      <c r="E2114" s="253">
        <v>3</v>
      </c>
      <c r="F2114" s="253">
        <v>0</v>
      </c>
      <c r="G2114" s="253">
        <v>5</v>
      </c>
      <c r="H2114" s="254">
        <v>2515</v>
      </c>
      <c r="I2114" s="254">
        <v>2855.92</v>
      </c>
      <c r="J2114" s="254">
        <v>503</v>
      </c>
      <c r="K2114" s="255">
        <v>1.0570824524312896</v>
      </c>
      <c r="L2114" s="254">
        <v>5.3171247357293874</v>
      </c>
    </row>
    <row r="2115" spans="1:12" ht="12.75">
      <c r="A2115" s="252" t="s">
        <v>15</v>
      </c>
      <c r="B2115" s="253">
        <v>20</v>
      </c>
      <c r="C2115" s="253">
        <v>13</v>
      </c>
      <c r="D2115" s="253">
        <v>0</v>
      </c>
      <c r="E2115" s="253">
        <v>20</v>
      </c>
      <c r="F2115" s="253">
        <v>0</v>
      </c>
      <c r="G2115" s="253">
        <v>33</v>
      </c>
      <c r="H2115" s="254">
        <v>-491.6</v>
      </c>
      <c r="I2115" s="254">
        <v>1768.45</v>
      </c>
      <c r="J2115" s="254">
        <v>-14.896969696969698</v>
      </c>
      <c r="K2115" s="255">
        <v>6.9767441860465116</v>
      </c>
      <c r="L2115" s="254">
        <v>-1.0393234672304439</v>
      </c>
    </row>
    <row r="2116" spans="1:12" ht="12.75">
      <c r="A2116" s="252" t="s">
        <v>16</v>
      </c>
      <c r="B2116" s="253">
        <v>92</v>
      </c>
      <c r="C2116" s="253">
        <v>70</v>
      </c>
      <c r="D2116" s="253">
        <v>0</v>
      </c>
      <c r="E2116" s="253">
        <v>92</v>
      </c>
      <c r="F2116" s="253">
        <v>0</v>
      </c>
      <c r="G2116" s="253">
        <v>162</v>
      </c>
      <c r="H2116" s="254">
        <v>45672.23</v>
      </c>
      <c r="I2116" s="254">
        <v>55691.39</v>
      </c>
      <c r="J2116" s="254">
        <v>281.92734567901238</v>
      </c>
      <c r="K2116" s="255">
        <v>34.249471458773783</v>
      </c>
      <c r="L2116" s="254">
        <v>96.558625792811839</v>
      </c>
    </row>
    <row r="2117" spans="1:12" ht="12.75">
      <c r="A2117" s="252" t="s">
        <v>17</v>
      </c>
      <c r="B2117" s="253">
        <v>35</v>
      </c>
      <c r="C2117" s="253">
        <v>2</v>
      </c>
      <c r="D2117" s="253">
        <v>10</v>
      </c>
      <c r="E2117" s="253">
        <v>25</v>
      </c>
      <c r="F2117" s="253">
        <v>0</v>
      </c>
      <c r="G2117" s="253">
        <v>27</v>
      </c>
      <c r="H2117" s="254">
        <v>0</v>
      </c>
      <c r="I2117" s="254">
        <v>0</v>
      </c>
      <c r="J2117" s="254">
        <v>0</v>
      </c>
      <c r="K2117" s="255">
        <v>5.7082452431289639</v>
      </c>
      <c r="L2117" s="254">
        <v>0</v>
      </c>
    </row>
    <row r="2118" spans="1:12" ht="12.75">
      <c r="A2118" s="252" t="s">
        <v>18</v>
      </c>
      <c r="B2118" s="253">
        <v>8</v>
      </c>
      <c r="C2118" s="253">
        <v>0</v>
      </c>
      <c r="D2118" s="253">
        <v>0</v>
      </c>
      <c r="E2118" s="253">
        <v>8</v>
      </c>
      <c r="F2118" s="253">
        <v>0</v>
      </c>
      <c r="G2118" s="253">
        <v>8</v>
      </c>
      <c r="H2118" s="254">
        <v>0</v>
      </c>
      <c r="I2118" s="254">
        <v>156.66999999999999</v>
      </c>
      <c r="J2118" s="254">
        <v>0</v>
      </c>
      <c r="K2118" s="255">
        <v>1.6913319238900635</v>
      </c>
      <c r="L2118" s="254">
        <v>0</v>
      </c>
    </row>
    <row r="2119" spans="1:12" ht="12.75">
      <c r="A2119" s="252" t="s">
        <v>19</v>
      </c>
      <c r="B2119" s="253">
        <v>210</v>
      </c>
      <c r="C2119" s="253">
        <v>124</v>
      </c>
      <c r="D2119" s="253">
        <v>10</v>
      </c>
      <c r="E2119" s="253">
        <v>200</v>
      </c>
      <c r="F2119" s="253">
        <v>0</v>
      </c>
      <c r="G2119" s="253">
        <v>324</v>
      </c>
      <c r="H2119" s="254">
        <v>72024.899999999994</v>
      </c>
      <c r="I2119" s="254">
        <v>91738.8</v>
      </c>
      <c r="J2119" s="254">
        <v>222.2990740740741</v>
      </c>
      <c r="K2119" s="255">
        <v>68.498942917547566</v>
      </c>
      <c r="L2119" s="254">
        <v>152.27251585623679</v>
      </c>
    </row>
    <row r="2120" spans="1:12" ht="12.75">
      <c r="A2120" s="252" t="s">
        <v>297</v>
      </c>
      <c r="B2120" s="252" t="s">
        <v>2</v>
      </c>
      <c r="C2120" s="252" t="s">
        <v>3</v>
      </c>
      <c r="D2120" s="252" t="s">
        <v>4</v>
      </c>
      <c r="E2120" s="252" t="s">
        <v>5</v>
      </c>
      <c r="F2120" s="252" t="s">
        <v>6</v>
      </c>
      <c r="G2120" s="252" t="s">
        <v>7</v>
      </c>
      <c r="H2120" s="252" t="s">
        <v>8</v>
      </c>
      <c r="I2120" s="252" t="s">
        <v>9</v>
      </c>
      <c r="J2120" s="252" t="s">
        <v>10</v>
      </c>
      <c r="K2120" s="252" t="s">
        <v>11</v>
      </c>
      <c r="L2120" s="252" t="s">
        <v>12</v>
      </c>
    </row>
    <row r="2121" spans="1:12" ht="12.75">
      <c r="A2121" s="252" t="s">
        <v>13</v>
      </c>
      <c r="B2121" s="253">
        <v>58</v>
      </c>
      <c r="C2121" s="253">
        <v>74</v>
      </c>
      <c r="D2121" s="253">
        <v>0</v>
      </c>
      <c r="E2121" s="253">
        <v>58</v>
      </c>
      <c r="F2121" s="253">
        <v>0</v>
      </c>
      <c r="G2121" s="253">
        <v>132</v>
      </c>
      <c r="H2121" s="254">
        <v>49456</v>
      </c>
      <c r="I2121" s="254">
        <v>58810.75</v>
      </c>
      <c r="J2121" s="254">
        <v>374.66666666666663</v>
      </c>
      <c r="K2121" s="255">
        <v>27.906976744186046</v>
      </c>
      <c r="L2121" s="254">
        <v>104.55813953488371</v>
      </c>
    </row>
    <row r="2122" spans="1:12" ht="12.75">
      <c r="A2122" s="252" t="s">
        <v>14</v>
      </c>
      <c r="B2122" s="253">
        <v>2</v>
      </c>
      <c r="C2122" s="253">
        <v>6</v>
      </c>
      <c r="D2122" s="253">
        <v>0</v>
      </c>
      <c r="E2122" s="253">
        <v>2</v>
      </c>
      <c r="F2122" s="253">
        <v>0</v>
      </c>
      <c r="G2122" s="253">
        <v>8</v>
      </c>
      <c r="H2122" s="254">
        <v>2865</v>
      </c>
      <c r="I2122" s="254">
        <v>3314.22</v>
      </c>
      <c r="J2122" s="254">
        <v>358.125</v>
      </c>
      <c r="K2122" s="255">
        <v>1.6913319238900635</v>
      </c>
      <c r="L2122" s="254">
        <v>6.0570824524312901</v>
      </c>
    </row>
    <row r="2123" spans="1:12" ht="12.75">
      <c r="A2123" s="252" t="s">
        <v>15</v>
      </c>
      <c r="B2123" s="253">
        <v>28</v>
      </c>
      <c r="C2123" s="253">
        <v>15</v>
      </c>
      <c r="D2123" s="253">
        <v>0</v>
      </c>
      <c r="E2123" s="253">
        <v>28</v>
      </c>
      <c r="F2123" s="253">
        <v>0</v>
      </c>
      <c r="G2123" s="253">
        <v>43</v>
      </c>
      <c r="H2123" s="254">
        <v>0</v>
      </c>
      <c r="I2123" s="254">
        <v>673.5</v>
      </c>
      <c r="J2123" s="254">
        <v>0</v>
      </c>
      <c r="K2123" s="255">
        <v>9.0909090909090917</v>
      </c>
      <c r="L2123" s="254">
        <v>0</v>
      </c>
    </row>
    <row r="2124" spans="1:12" ht="12.75">
      <c r="A2124" s="252" t="s">
        <v>16</v>
      </c>
      <c r="B2124" s="253">
        <v>127</v>
      </c>
      <c r="C2124" s="253">
        <v>86</v>
      </c>
      <c r="D2124" s="253">
        <v>0</v>
      </c>
      <c r="E2124" s="253">
        <v>127</v>
      </c>
      <c r="F2124" s="253">
        <v>0</v>
      </c>
      <c r="G2124" s="253">
        <v>213</v>
      </c>
      <c r="H2124" s="254">
        <v>70986.179999999993</v>
      </c>
      <c r="I2124" s="254">
        <v>84741.2</v>
      </c>
      <c r="J2124" s="254">
        <v>333.2684507042253</v>
      </c>
      <c r="K2124" s="255">
        <v>45.031712473572931</v>
      </c>
      <c r="L2124" s="254">
        <v>150.07649048625791</v>
      </c>
    </row>
    <row r="2125" spans="1:12" ht="12.75">
      <c r="A2125" s="252" t="s">
        <v>17</v>
      </c>
      <c r="B2125" s="253">
        <v>27</v>
      </c>
      <c r="C2125" s="253">
        <v>2</v>
      </c>
      <c r="D2125" s="253">
        <v>17</v>
      </c>
      <c r="E2125" s="253">
        <v>10</v>
      </c>
      <c r="F2125" s="253">
        <v>0</v>
      </c>
      <c r="G2125" s="253">
        <v>12</v>
      </c>
      <c r="H2125" s="254">
        <v>0</v>
      </c>
      <c r="I2125" s="254">
        <v>0</v>
      </c>
      <c r="J2125" s="254">
        <v>0</v>
      </c>
      <c r="K2125" s="255">
        <v>2.536997885835095</v>
      </c>
      <c r="L2125" s="254">
        <v>0</v>
      </c>
    </row>
    <row r="2126" spans="1:12" ht="12.75">
      <c r="A2126" s="252" t="s">
        <v>18</v>
      </c>
      <c r="B2126" s="253">
        <v>1</v>
      </c>
      <c r="C2126" s="253">
        <v>1</v>
      </c>
      <c r="D2126" s="253">
        <v>0</v>
      </c>
      <c r="E2126" s="253">
        <v>1</v>
      </c>
      <c r="F2126" s="253">
        <v>0</v>
      </c>
      <c r="G2126" s="253">
        <v>2</v>
      </c>
      <c r="H2126" s="254">
        <v>0</v>
      </c>
      <c r="I2126" s="254">
        <v>211</v>
      </c>
      <c r="J2126" s="254">
        <v>0</v>
      </c>
      <c r="K2126" s="255">
        <v>0.42283298097251587</v>
      </c>
      <c r="L2126" s="254">
        <v>0</v>
      </c>
    </row>
    <row r="2127" spans="1:12" ht="12.75">
      <c r="A2127" s="252" t="s">
        <v>19</v>
      </c>
      <c r="B2127" s="253">
        <v>243</v>
      </c>
      <c r="C2127" s="253">
        <v>184</v>
      </c>
      <c r="D2127" s="253">
        <v>17</v>
      </c>
      <c r="E2127" s="253">
        <v>226</v>
      </c>
      <c r="F2127" s="253">
        <v>0</v>
      </c>
      <c r="G2127" s="253">
        <v>410</v>
      </c>
      <c r="H2127" s="254">
        <v>123307.18</v>
      </c>
      <c r="I2127" s="254">
        <v>147750.67000000001</v>
      </c>
      <c r="J2127" s="254">
        <v>300.74921951219511</v>
      </c>
      <c r="K2127" s="255">
        <v>86.680761099365753</v>
      </c>
      <c r="L2127" s="254">
        <v>260.69171247357298</v>
      </c>
    </row>
    <row r="2128" spans="1:12" ht="12.75">
      <c r="A2128" s="252" t="s">
        <v>298</v>
      </c>
      <c r="B2128" s="252" t="s">
        <v>2</v>
      </c>
      <c r="C2128" s="252" t="s">
        <v>3</v>
      </c>
      <c r="D2128" s="252" t="s">
        <v>4</v>
      </c>
      <c r="E2128" s="252" t="s">
        <v>5</v>
      </c>
      <c r="F2128" s="252" t="s">
        <v>6</v>
      </c>
      <c r="G2128" s="252" t="s">
        <v>7</v>
      </c>
      <c r="H2128" s="252" t="s">
        <v>8</v>
      </c>
      <c r="I2128" s="252" t="s">
        <v>9</v>
      </c>
      <c r="J2128" s="252" t="s">
        <v>10</v>
      </c>
      <c r="K2128" s="252" t="s">
        <v>11</v>
      </c>
      <c r="L2128" s="252" t="s">
        <v>12</v>
      </c>
    </row>
    <row r="2129" spans="1:12" ht="12.75">
      <c r="A2129" s="252" t="s">
        <v>13</v>
      </c>
      <c r="B2129" s="253">
        <v>103</v>
      </c>
      <c r="C2129" s="253">
        <v>62</v>
      </c>
      <c r="D2129" s="253">
        <v>0</v>
      </c>
      <c r="E2129" s="253">
        <v>103</v>
      </c>
      <c r="F2129" s="253">
        <v>0</v>
      </c>
      <c r="G2129" s="253">
        <v>165</v>
      </c>
      <c r="H2129" s="254">
        <v>66653.56</v>
      </c>
      <c r="I2129" s="254">
        <v>81756.87</v>
      </c>
      <c r="J2129" s="254">
        <v>403.9609696969697</v>
      </c>
      <c r="K2129" s="255">
        <v>34.883720930232556</v>
      </c>
      <c r="L2129" s="254">
        <v>140.91661733615223</v>
      </c>
    </row>
    <row r="2130" spans="1:12" ht="12.75">
      <c r="A2130" s="252" t="s">
        <v>14</v>
      </c>
      <c r="B2130" s="253">
        <v>7</v>
      </c>
      <c r="C2130" s="253">
        <v>0</v>
      </c>
      <c r="D2130" s="253">
        <v>0</v>
      </c>
      <c r="E2130" s="253">
        <v>7</v>
      </c>
      <c r="F2130" s="253">
        <v>0</v>
      </c>
      <c r="G2130" s="253">
        <v>7</v>
      </c>
      <c r="H2130" s="254">
        <v>2175</v>
      </c>
      <c r="I2130" s="254">
        <v>2492.4</v>
      </c>
      <c r="J2130" s="254">
        <v>310.71428571428572</v>
      </c>
      <c r="K2130" s="255">
        <v>1.4799154334038056</v>
      </c>
      <c r="L2130" s="254">
        <v>4.5983086680761103</v>
      </c>
    </row>
    <row r="2131" spans="1:12" ht="12.75">
      <c r="A2131" s="252" t="s">
        <v>15</v>
      </c>
      <c r="B2131" s="253">
        <v>37</v>
      </c>
      <c r="C2131" s="253">
        <v>3</v>
      </c>
      <c r="D2131" s="253">
        <v>0</v>
      </c>
      <c r="E2131" s="253">
        <v>37</v>
      </c>
      <c r="F2131" s="253">
        <v>0</v>
      </c>
      <c r="G2131" s="253">
        <v>40</v>
      </c>
      <c r="H2131" s="254">
        <v>0</v>
      </c>
      <c r="I2131" s="254">
        <v>767.71</v>
      </c>
      <c r="J2131" s="254">
        <v>0</v>
      </c>
      <c r="K2131" s="255">
        <v>8.456659619450317</v>
      </c>
      <c r="L2131" s="254">
        <v>0</v>
      </c>
    </row>
    <row r="2132" spans="1:12" ht="12.75">
      <c r="A2132" s="252" t="s">
        <v>16</v>
      </c>
      <c r="B2132" s="253">
        <v>174</v>
      </c>
      <c r="C2132" s="253">
        <v>60</v>
      </c>
      <c r="D2132" s="253">
        <v>0</v>
      </c>
      <c r="E2132" s="253">
        <v>174</v>
      </c>
      <c r="F2132" s="253">
        <v>0</v>
      </c>
      <c r="G2132" s="253">
        <v>234</v>
      </c>
      <c r="H2132" s="254">
        <v>83337.61</v>
      </c>
      <c r="I2132" s="254">
        <v>102165.36</v>
      </c>
      <c r="J2132" s="254">
        <v>356.14363247863253</v>
      </c>
      <c r="K2132" s="255">
        <v>49.471458773784363</v>
      </c>
      <c r="L2132" s="254">
        <v>176.18945031712477</v>
      </c>
    </row>
    <row r="2133" spans="1:12" ht="12.75">
      <c r="A2133" s="252" t="s">
        <v>17</v>
      </c>
      <c r="B2133" s="253">
        <v>12</v>
      </c>
      <c r="C2133" s="253">
        <v>0</v>
      </c>
      <c r="D2133" s="253">
        <v>3</v>
      </c>
      <c r="E2133" s="253">
        <v>9</v>
      </c>
      <c r="F2133" s="253">
        <v>0</v>
      </c>
      <c r="G2133" s="253">
        <v>9</v>
      </c>
      <c r="H2133" s="254">
        <v>0</v>
      </c>
      <c r="I2133" s="254">
        <v>0</v>
      </c>
      <c r="J2133" s="254">
        <v>0</v>
      </c>
      <c r="K2133" s="255">
        <v>1.9027484143763211</v>
      </c>
      <c r="L2133" s="254">
        <v>0</v>
      </c>
    </row>
    <row r="2134" spans="1:12" ht="12.75">
      <c r="A2134" s="252" t="s">
        <v>18</v>
      </c>
      <c r="B2134" s="253">
        <v>2</v>
      </c>
      <c r="C2134" s="253">
        <v>0</v>
      </c>
      <c r="D2134" s="253">
        <v>0</v>
      </c>
      <c r="E2134" s="253">
        <v>2</v>
      </c>
      <c r="F2134" s="253">
        <v>0</v>
      </c>
      <c r="G2134" s="253">
        <v>2</v>
      </c>
      <c r="H2134" s="254">
        <v>0</v>
      </c>
      <c r="I2134" s="254">
        <v>338</v>
      </c>
      <c r="J2134" s="254">
        <v>0</v>
      </c>
      <c r="K2134" s="255">
        <v>0.42283298097251587</v>
      </c>
      <c r="L2134" s="254">
        <v>0</v>
      </c>
    </row>
    <row r="2135" spans="1:12" ht="12.75">
      <c r="A2135" s="252" t="s">
        <v>19</v>
      </c>
      <c r="B2135" s="253">
        <v>335</v>
      </c>
      <c r="C2135" s="253">
        <v>125</v>
      </c>
      <c r="D2135" s="253">
        <v>3</v>
      </c>
      <c r="E2135" s="253">
        <v>332</v>
      </c>
      <c r="F2135" s="253">
        <v>0</v>
      </c>
      <c r="G2135" s="253">
        <v>457</v>
      </c>
      <c r="H2135" s="254">
        <v>152166.17000000001</v>
      </c>
      <c r="I2135" s="254">
        <v>187520.34</v>
      </c>
      <c r="J2135" s="254">
        <v>332.96754923413567</v>
      </c>
      <c r="K2135" s="255">
        <v>96.617336152219863</v>
      </c>
      <c r="L2135" s="254">
        <v>321.70437632135304</v>
      </c>
    </row>
    <row r="2136" spans="1:12" ht="12.75">
      <c r="A2136" s="252" t="s">
        <v>299</v>
      </c>
      <c r="B2136" s="252" t="s">
        <v>2</v>
      </c>
      <c r="C2136" s="252" t="s">
        <v>3</v>
      </c>
      <c r="D2136" s="252" t="s">
        <v>4</v>
      </c>
      <c r="E2136" s="252" t="s">
        <v>5</v>
      </c>
      <c r="F2136" s="252" t="s">
        <v>6</v>
      </c>
      <c r="G2136" s="252" t="s">
        <v>7</v>
      </c>
      <c r="H2136" s="252" t="s">
        <v>8</v>
      </c>
      <c r="I2136" s="252" t="s">
        <v>9</v>
      </c>
      <c r="J2136" s="252" t="s">
        <v>10</v>
      </c>
      <c r="K2136" s="252" t="s">
        <v>11</v>
      </c>
      <c r="L2136" s="252" t="s">
        <v>12</v>
      </c>
    </row>
    <row r="2137" spans="1:12" ht="12.75">
      <c r="A2137" s="252" t="s">
        <v>13</v>
      </c>
      <c r="B2137" s="253">
        <v>127</v>
      </c>
      <c r="C2137" s="253">
        <v>64</v>
      </c>
      <c r="D2137" s="253">
        <v>0</v>
      </c>
      <c r="E2137" s="253">
        <v>127</v>
      </c>
      <c r="F2137" s="253">
        <v>0</v>
      </c>
      <c r="G2137" s="253">
        <v>191</v>
      </c>
      <c r="H2137" s="254">
        <v>62587.13</v>
      </c>
      <c r="I2137" s="254">
        <v>78751.25</v>
      </c>
      <c r="J2137" s="254">
        <v>327.68130890052356</v>
      </c>
      <c r="K2137" s="255">
        <v>40.380549682875262</v>
      </c>
      <c r="L2137" s="254">
        <v>132.31951374207188</v>
      </c>
    </row>
    <row r="2138" spans="1:12" ht="12.75">
      <c r="A2138" s="252" t="s">
        <v>14</v>
      </c>
      <c r="B2138" s="253">
        <v>5</v>
      </c>
      <c r="C2138" s="253">
        <v>0</v>
      </c>
      <c r="D2138" s="253">
        <v>0</v>
      </c>
      <c r="E2138" s="253">
        <v>5</v>
      </c>
      <c r="F2138" s="253">
        <v>0</v>
      </c>
      <c r="G2138" s="253">
        <v>5</v>
      </c>
      <c r="H2138" s="254">
        <v>1455</v>
      </c>
      <c r="I2138" s="254">
        <v>1792.49</v>
      </c>
      <c r="J2138" s="254">
        <v>291</v>
      </c>
      <c r="K2138" s="255">
        <v>1.0570824524312896</v>
      </c>
      <c r="L2138" s="254">
        <v>3.0761099365750533</v>
      </c>
    </row>
    <row r="2139" spans="1:12" ht="12.75">
      <c r="A2139" s="252" t="s">
        <v>15</v>
      </c>
      <c r="B2139" s="253">
        <v>33</v>
      </c>
      <c r="C2139" s="253">
        <v>3</v>
      </c>
      <c r="D2139" s="253">
        <v>0</v>
      </c>
      <c r="E2139" s="253">
        <v>33</v>
      </c>
      <c r="F2139" s="253">
        <v>0</v>
      </c>
      <c r="G2139" s="253">
        <v>36</v>
      </c>
      <c r="H2139" s="254">
        <v>0</v>
      </c>
      <c r="I2139" s="254">
        <v>609</v>
      </c>
      <c r="J2139" s="254">
        <v>0</v>
      </c>
      <c r="K2139" s="255">
        <v>7.6109936575052846</v>
      </c>
      <c r="L2139" s="254">
        <v>0</v>
      </c>
    </row>
    <row r="2140" spans="1:12" ht="12.75">
      <c r="A2140" s="252" t="s">
        <v>16</v>
      </c>
      <c r="B2140" s="253">
        <v>164</v>
      </c>
      <c r="C2140" s="253">
        <v>49</v>
      </c>
      <c r="D2140" s="253">
        <v>0</v>
      </c>
      <c r="E2140" s="253">
        <v>164</v>
      </c>
      <c r="F2140" s="253">
        <v>0</v>
      </c>
      <c r="G2140" s="253">
        <v>213</v>
      </c>
      <c r="H2140" s="254">
        <v>61989.38</v>
      </c>
      <c r="I2140" s="254">
        <v>76701.17</v>
      </c>
      <c r="J2140" s="254">
        <v>291.02995305164319</v>
      </c>
      <c r="K2140" s="255">
        <v>45.031712473572931</v>
      </c>
      <c r="L2140" s="254">
        <v>131.05577167019027</v>
      </c>
    </row>
    <row r="2141" spans="1:12" ht="12.75">
      <c r="A2141" s="252" t="s">
        <v>17</v>
      </c>
      <c r="B2141" s="253">
        <v>9</v>
      </c>
      <c r="C2141" s="253">
        <v>0</v>
      </c>
      <c r="D2141" s="253">
        <v>0</v>
      </c>
      <c r="E2141" s="253">
        <v>9</v>
      </c>
      <c r="F2141" s="253">
        <v>0</v>
      </c>
      <c r="G2141" s="253">
        <v>9</v>
      </c>
      <c r="H2141" s="254">
        <v>0</v>
      </c>
      <c r="I2141" s="254">
        <v>0</v>
      </c>
      <c r="J2141" s="254">
        <v>0</v>
      </c>
      <c r="K2141" s="255">
        <v>1.9027484143763211</v>
      </c>
      <c r="L2141" s="254">
        <v>0</v>
      </c>
    </row>
    <row r="2142" spans="1:12" ht="12.75">
      <c r="A2142" s="252" t="s">
        <v>18</v>
      </c>
      <c r="B2142" s="253">
        <v>0</v>
      </c>
      <c r="C2142" s="253">
        <v>0</v>
      </c>
      <c r="D2142" s="253">
        <v>0</v>
      </c>
      <c r="E2142" s="253">
        <v>0</v>
      </c>
      <c r="F2142" s="253">
        <v>0</v>
      </c>
      <c r="G2142" s="253">
        <v>0</v>
      </c>
      <c r="H2142" s="254">
        <v>0</v>
      </c>
      <c r="I2142" s="254">
        <v>-25</v>
      </c>
      <c r="J2142" s="254">
        <v>0</v>
      </c>
      <c r="K2142" s="255">
        <v>0</v>
      </c>
      <c r="L2142" s="254">
        <v>0</v>
      </c>
    </row>
    <row r="2143" spans="1:12" ht="12.75">
      <c r="A2143" s="252" t="s">
        <v>19</v>
      </c>
      <c r="B2143" s="253">
        <v>338</v>
      </c>
      <c r="C2143" s="253">
        <v>116</v>
      </c>
      <c r="D2143" s="253">
        <v>0</v>
      </c>
      <c r="E2143" s="253">
        <v>338</v>
      </c>
      <c r="F2143" s="253">
        <v>0</v>
      </c>
      <c r="G2143" s="253">
        <v>454</v>
      </c>
      <c r="H2143" s="254">
        <v>126031.51</v>
      </c>
      <c r="I2143" s="254">
        <v>157828.91</v>
      </c>
      <c r="J2143" s="254">
        <v>277.60244493392071</v>
      </c>
      <c r="K2143" s="255">
        <v>95.983086680761119</v>
      </c>
      <c r="L2143" s="254">
        <v>266.45139534883731</v>
      </c>
    </row>
    <row r="2144" spans="1:12" ht="12.75">
      <c r="A2144" s="252" t="s">
        <v>300</v>
      </c>
      <c r="B2144" s="252" t="s">
        <v>2</v>
      </c>
      <c r="C2144" s="252" t="s">
        <v>3</v>
      </c>
      <c r="D2144" s="252" t="s">
        <v>4</v>
      </c>
      <c r="E2144" s="252" t="s">
        <v>5</v>
      </c>
      <c r="F2144" s="252" t="s">
        <v>6</v>
      </c>
      <c r="G2144" s="252" t="s">
        <v>7</v>
      </c>
      <c r="H2144" s="252" t="s">
        <v>8</v>
      </c>
      <c r="I2144" s="252" t="s">
        <v>9</v>
      </c>
      <c r="J2144" s="252" t="s">
        <v>10</v>
      </c>
      <c r="K2144" s="252" t="s">
        <v>11</v>
      </c>
      <c r="L2144" s="252" t="s">
        <v>12</v>
      </c>
    </row>
    <row r="2145" spans="1:12" ht="12.75">
      <c r="A2145" s="252" t="s">
        <v>13</v>
      </c>
      <c r="B2145" s="253">
        <v>125</v>
      </c>
      <c r="C2145" s="253">
        <v>65</v>
      </c>
      <c r="D2145" s="253">
        <v>0</v>
      </c>
      <c r="E2145" s="253">
        <v>125</v>
      </c>
      <c r="F2145" s="253">
        <v>0</v>
      </c>
      <c r="G2145" s="253">
        <v>190</v>
      </c>
      <c r="H2145" s="254">
        <v>57094.879999999997</v>
      </c>
      <c r="I2145" s="254">
        <v>66553.62</v>
      </c>
      <c r="J2145" s="254">
        <v>300.49936842105262</v>
      </c>
      <c r="K2145" s="255">
        <v>40.169133192389005</v>
      </c>
      <c r="L2145" s="254">
        <v>120.70799154334037</v>
      </c>
    </row>
    <row r="2146" spans="1:12" ht="12.75">
      <c r="A2146" s="252" t="s">
        <v>14</v>
      </c>
      <c r="B2146" s="253">
        <v>0</v>
      </c>
      <c r="C2146" s="253">
        <v>0</v>
      </c>
      <c r="D2146" s="253">
        <v>0</v>
      </c>
      <c r="E2146" s="253">
        <v>0</v>
      </c>
      <c r="F2146" s="253">
        <v>0</v>
      </c>
      <c r="G2146" s="253">
        <v>0</v>
      </c>
      <c r="H2146" s="254">
        <v>0</v>
      </c>
      <c r="I2146" s="254">
        <v>-6943.6</v>
      </c>
      <c r="J2146" s="254">
        <v>0</v>
      </c>
      <c r="K2146" s="255">
        <v>0</v>
      </c>
      <c r="L2146" s="254">
        <v>0</v>
      </c>
    </row>
    <row r="2147" spans="1:12" ht="12.75">
      <c r="A2147" s="252" t="s">
        <v>15</v>
      </c>
      <c r="B2147" s="253">
        <v>26</v>
      </c>
      <c r="C2147" s="253">
        <v>7</v>
      </c>
      <c r="D2147" s="253">
        <v>0</v>
      </c>
      <c r="E2147" s="253">
        <v>26</v>
      </c>
      <c r="F2147" s="253">
        <v>0</v>
      </c>
      <c r="G2147" s="253">
        <v>33</v>
      </c>
      <c r="H2147" s="254">
        <v>0</v>
      </c>
      <c r="I2147" s="254">
        <v>518.45000000000005</v>
      </c>
      <c r="J2147" s="254">
        <v>0</v>
      </c>
      <c r="K2147" s="255">
        <v>6.9767441860465116</v>
      </c>
      <c r="L2147" s="254">
        <v>0</v>
      </c>
    </row>
    <row r="2148" spans="1:12" ht="12.75">
      <c r="A2148" s="252" t="s">
        <v>16</v>
      </c>
      <c r="B2148" s="253">
        <v>147</v>
      </c>
      <c r="C2148" s="253">
        <v>48</v>
      </c>
      <c r="D2148" s="253">
        <v>0</v>
      </c>
      <c r="E2148" s="253">
        <v>147</v>
      </c>
      <c r="F2148" s="253">
        <v>0</v>
      </c>
      <c r="G2148" s="253">
        <v>195</v>
      </c>
      <c r="H2148" s="254">
        <v>57462.05</v>
      </c>
      <c r="I2148" s="254">
        <v>72082.990000000005</v>
      </c>
      <c r="J2148" s="254">
        <v>294.6771794871795</v>
      </c>
      <c r="K2148" s="255">
        <v>41.226215644820293</v>
      </c>
      <c r="L2148" s="254">
        <v>121.48424947145877</v>
      </c>
    </row>
    <row r="2149" spans="1:12" ht="12.75">
      <c r="A2149" s="252" t="s">
        <v>17</v>
      </c>
      <c r="B2149" s="253">
        <v>9</v>
      </c>
      <c r="C2149" s="253">
        <v>3</v>
      </c>
      <c r="D2149" s="253">
        <v>0</v>
      </c>
      <c r="E2149" s="253">
        <v>9</v>
      </c>
      <c r="F2149" s="253">
        <v>0</v>
      </c>
      <c r="G2149" s="253">
        <v>12</v>
      </c>
      <c r="H2149" s="254">
        <v>0</v>
      </c>
      <c r="I2149" s="254">
        <v>0</v>
      </c>
      <c r="J2149" s="254">
        <v>0</v>
      </c>
      <c r="K2149" s="255">
        <v>2.536997885835095</v>
      </c>
      <c r="L2149" s="254">
        <v>0</v>
      </c>
    </row>
    <row r="2150" spans="1:12" ht="12.75">
      <c r="A2150" s="252" t="s">
        <v>19</v>
      </c>
      <c r="B2150" s="253">
        <v>307</v>
      </c>
      <c r="C2150" s="253">
        <v>123</v>
      </c>
      <c r="D2150" s="253">
        <v>0</v>
      </c>
      <c r="E2150" s="253">
        <v>307</v>
      </c>
      <c r="F2150" s="253">
        <v>0</v>
      </c>
      <c r="G2150" s="253">
        <v>430</v>
      </c>
      <c r="H2150" s="254">
        <v>114556.93</v>
      </c>
      <c r="I2150" s="254">
        <v>132211.46</v>
      </c>
      <c r="J2150" s="254">
        <v>266.41146511627909</v>
      </c>
      <c r="K2150" s="255">
        <v>90.909090909090907</v>
      </c>
      <c r="L2150" s="254">
        <v>242.19224101479912</v>
      </c>
    </row>
    <row r="2151" spans="1:12" ht="12.75">
      <c r="A2151" s="252" t="s">
        <v>301</v>
      </c>
      <c r="B2151" s="252" t="s">
        <v>2</v>
      </c>
      <c r="C2151" s="252" t="s">
        <v>3</v>
      </c>
      <c r="D2151" s="252" t="s">
        <v>4</v>
      </c>
      <c r="E2151" s="252" t="s">
        <v>5</v>
      </c>
      <c r="F2151" s="252" t="s">
        <v>6</v>
      </c>
      <c r="G2151" s="252" t="s">
        <v>7</v>
      </c>
      <c r="H2151" s="252" t="s">
        <v>8</v>
      </c>
      <c r="I2151" s="252" t="s">
        <v>9</v>
      </c>
      <c r="J2151" s="252" t="s">
        <v>10</v>
      </c>
      <c r="K2151" s="252" t="s">
        <v>11</v>
      </c>
      <c r="L2151" s="252" t="s">
        <v>12</v>
      </c>
    </row>
    <row r="2152" spans="1:12" ht="12.75">
      <c r="A2152" s="252" t="s">
        <v>13</v>
      </c>
      <c r="B2152" s="253">
        <v>127</v>
      </c>
      <c r="C2152" s="253">
        <v>46</v>
      </c>
      <c r="D2152" s="253">
        <v>0</v>
      </c>
      <c r="E2152" s="253">
        <v>127</v>
      </c>
      <c r="F2152" s="253">
        <v>0</v>
      </c>
      <c r="G2152" s="253">
        <v>173</v>
      </c>
      <c r="H2152" s="254">
        <v>51814.5</v>
      </c>
      <c r="I2152" s="254">
        <v>63606.41</v>
      </c>
      <c r="J2152" s="254">
        <v>299.50578034682081</v>
      </c>
      <c r="K2152" s="255">
        <v>36.575052854122625</v>
      </c>
      <c r="L2152" s="254">
        <v>109.54439746300213</v>
      </c>
    </row>
    <row r="2153" spans="1:12" ht="12.75">
      <c r="A2153" s="252" t="s">
        <v>14</v>
      </c>
      <c r="B2153" s="253">
        <v>0</v>
      </c>
      <c r="C2153" s="253">
        <v>0</v>
      </c>
      <c r="D2153" s="253">
        <v>0</v>
      </c>
      <c r="E2153" s="253">
        <v>0</v>
      </c>
      <c r="F2153" s="253">
        <v>0</v>
      </c>
      <c r="G2153" s="253">
        <v>0</v>
      </c>
      <c r="H2153" s="254">
        <v>0</v>
      </c>
      <c r="I2153" s="254">
        <v>6893.6</v>
      </c>
      <c r="J2153" s="254">
        <v>0</v>
      </c>
      <c r="K2153" s="255">
        <v>0</v>
      </c>
      <c r="L2153" s="254">
        <v>0</v>
      </c>
    </row>
    <row r="2154" spans="1:12" ht="12.75">
      <c r="A2154" s="252" t="s">
        <v>15</v>
      </c>
      <c r="B2154" s="253">
        <v>25</v>
      </c>
      <c r="C2154" s="253">
        <v>8</v>
      </c>
      <c r="D2154" s="253">
        <v>0</v>
      </c>
      <c r="E2154" s="253">
        <v>25</v>
      </c>
      <c r="F2154" s="253">
        <v>0</v>
      </c>
      <c r="G2154" s="253">
        <v>33</v>
      </c>
      <c r="H2154" s="254">
        <v>0</v>
      </c>
      <c r="I2154" s="254">
        <v>718.4</v>
      </c>
      <c r="J2154" s="254">
        <v>0</v>
      </c>
      <c r="K2154" s="255">
        <v>6.9767441860465116</v>
      </c>
      <c r="L2154" s="254">
        <v>0</v>
      </c>
    </row>
    <row r="2155" spans="1:12" ht="12.75">
      <c r="A2155" s="252" t="s">
        <v>16</v>
      </c>
      <c r="B2155" s="253">
        <v>127</v>
      </c>
      <c r="C2155" s="253">
        <v>45</v>
      </c>
      <c r="D2155" s="253">
        <v>0</v>
      </c>
      <c r="E2155" s="253">
        <v>127</v>
      </c>
      <c r="F2155" s="253">
        <v>0</v>
      </c>
      <c r="G2155" s="253">
        <v>172</v>
      </c>
      <c r="H2155" s="254">
        <v>48154.32</v>
      </c>
      <c r="I2155" s="254">
        <v>52601.08</v>
      </c>
      <c r="J2155" s="254">
        <v>279.96697674418601</v>
      </c>
      <c r="K2155" s="255">
        <v>36.363636363636367</v>
      </c>
      <c r="L2155" s="254">
        <v>101.8061733615222</v>
      </c>
    </row>
    <row r="2156" spans="1:12" ht="12.75">
      <c r="A2156" s="252" t="s">
        <v>17</v>
      </c>
      <c r="B2156" s="253">
        <v>12</v>
      </c>
      <c r="C2156" s="253">
        <v>9</v>
      </c>
      <c r="D2156" s="253">
        <v>2</v>
      </c>
      <c r="E2156" s="253">
        <v>10</v>
      </c>
      <c r="F2156" s="253">
        <v>0</v>
      </c>
      <c r="G2156" s="253">
        <v>19</v>
      </c>
      <c r="H2156" s="254">
        <v>0</v>
      </c>
      <c r="I2156" s="254">
        <v>0</v>
      </c>
      <c r="J2156" s="254">
        <v>0</v>
      </c>
      <c r="K2156" s="255">
        <v>4.0169133192389008</v>
      </c>
      <c r="L2156" s="254">
        <v>0</v>
      </c>
    </row>
    <row r="2157" spans="1:12" ht="12.75">
      <c r="A2157" s="252" t="s">
        <v>19</v>
      </c>
      <c r="B2157" s="253">
        <v>291</v>
      </c>
      <c r="C2157" s="253">
        <v>108</v>
      </c>
      <c r="D2157" s="253">
        <v>2</v>
      </c>
      <c r="E2157" s="253">
        <v>289</v>
      </c>
      <c r="F2157" s="253">
        <v>0</v>
      </c>
      <c r="G2157" s="253">
        <v>397</v>
      </c>
      <c r="H2157" s="254">
        <v>99968.82</v>
      </c>
      <c r="I2157" s="254">
        <v>123819.49</v>
      </c>
      <c r="J2157" s="254">
        <v>251.8106297229219</v>
      </c>
      <c r="K2157" s="255">
        <v>83.932346723044418</v>
      </c>
      <c r="L2157" s="254">
        <v>211.35057082452434</v>
      </c>
    </row>
    <row r="2158" spans="1:12" ht="12.75">
      <c r="A2158" s="252" t="s">
        <v>302</v>
      </c>
      <c r="B2158" s="252" t="s">
        <v>2</v>
      </c>
      <c r="C2158" s="252" t="s">
        <v>3</v>
      </c>
      <c r="D2158" s="252" t="s">
        <v>4</v>
      </c>
      <c r="E2158" s="252" t="s">
        <v>5</v>
      </c>
      <c r="F2158" s="252" t="s">
        <v>6</v>
      </c>
      <c r="G2158" s="252" t="s">
        <v>7</v>
      </c>
      <c r="H2158" s="252" t="s">
        <v>8</v>
      </c>
      <c r="I2158" s="252" t="s">
        <v>9</v>
      </c>
      <c r="J2158" s="252" t="s">
        <v>10</v>
      </c>
      <c r="K2158" s="252" t="s">
        <v>11</v>
      </c>
      <c r="L2158" s="252" t="s">
        <v>12</v>
      </c>
    </row>
    <row r="2159" spans="1:12" ht="12.75">
      <c r="A2159" s="252" t="s">
        <v>13</v>
      </c>
      <c r="B2159" s="253">
        <v>127</v>
      </c>
      <c r="C2159" s="253">
        <v>41</v>
      </c>
      <c r="D2159" s="253">
        <v>0</v>
      </c>
      <c r="E2159" s="253">
        <v>127</v>
      </c>
      <c r="F2159" s="253">
        <v>0</v>
      </c>
      <c r="G2159" s="253">
        <v>168</v>
      </c>
      <c r="H2159" s="254">
        <v>48391.65</v>
      </c>
      <c r="I2159" s="254">
        <v>62602.38</v>
      </c>
      <c r="J2159" s="254">
        <v>288.04553571428573</v>
      </c>
      <c r="K2159" s="255">
        <v>35.517970401691329</v>
      </c>
      <c r="L2159" s="254">
        <v>102.30792811839325</v>
      </c>
    </row>
    <row r="2160" spans="1:12" ht="12.75">
      <c r="A2160" s="252" t="s">
        <v>14</v>
      </c>
      <c r="B2160" s="253">
        <v>0</v>
      </c>
      <c r="C2160" s="253">
        <v>1</v>
      </c>
      <c r="D2160" s="253">
        <v>0</v>
      </c>
      <c r="E2160" s="253">
        <v>0</v>
      </c>
      <c r="F2160" s="253">
        <v>0</v>
      </c>
      <c r="G2160" s="253">
        <v>1</v>
      </c>
      <c r="H2160" s="254">
        <v>256.2</v>
      </c>
      <c r="I2160" s="254">
        <v>291</v>
      </c>
      <c r="J2160" s="254">
        <v>256.2</v>
      </c>
      <c r="K2160" s="255">
        <v>0.21141649048625794</v>
      </c>
      <c r="L2160" s="254">
        <v>0.54164904862579288</v>
      </c>
    </row>
    <row r="2161" spans="1:12" ht="12.75">
      <c r="A2161" s="252" t="s">
        <v>15</v>
      </c>
      <c r="B2161" s="253">
        <v>27</v>
      </c>
      <c r="C2161" s="253">
        <v>8</v>
      </c>
      <c r="D2161" s="253">
        <v>0</v>
      </c>
      <c r="E2161" s="253">
        <v>27</v>
      </c>
      <c r="F2161" s="253">
        <v>0</v>
      </c>
      <c r="G2161" s="253">
        <v>35</v>
      </c>
      <c r="H2161" s="254">
        <v>0</v>
      </c>
      <c r="I2161" s="254">
        <v>347.6</v>
      </c>
      <c r="J2161" s="254">
        <v>0</v>
      </c>
      <c r="K2161" s="255">
        <v>7.3995771670190287</v>
      </c>
      <c r="L2161" s="254">
        <v>0</v>
      </c>
    </row>
    <row r="2162" spans="1:12" ht="12.75">
      <c r="A2162" s="252" t="s">
        <v>16</v>
      </c>
      <c r="B2162" s="253">
        <v>124</v>
      </c>
      <c r="C2162" s="253">
        <v>47</v>
      </c>
      <c r="D2162" s="253">
        <v>0</v>
      </c>
      <c r="E2162" s="253">
        <v>124</v>
      </c>
      <c r="F2162" s="253">
        <v>0</v>
      </c>
      <c r="G2162" s="253">
        <v>171</v>
      </c>
      <c r="H2162" s="254">
        <v>49495</v>
      </c>
      <c r="I2162" s="254">
        <v>58455</v>
      </c>
      <c r="J2162" s="254">
        <v>289.44444444444446</v>
      </c>
      <c r="K2162" s="255">
        <v>36.152219873150109</v>
      </c>
      <c r="L2162" s="254">
        <v>104.64059196617337</v>
      </c>
    </row>
    <row r="2163" spans="1:12" ht="12.75">
      <c r="A2163" s="252" t="s">
        <v>17</v>
      </c>
      <c r="B2163" s="253">
        <v>19</v>
      </c>
      <c r="C2163" s="253">
        <v>3</v>
      </c>
      <c r="D2163" s="253">
        <v>7</v>
      </c>
      <c r="E2163" s="253">
        <v>12</v>
      </c>
      <c r="F2163" s="253">
        <v>0</v>
      </c>
      <c r="G2163" s="253">
        <v>15</v>
      </c>
      <c r="H2163" s="254">
        <v>0</v>
      </c>
      <c r="I2163" s="254">
        <v>0</v>
      </c>
      <c r="J2163" s="254">
        <v>0</v>
      </c>
      <c r="K2163" s="255">
        <v>3.1712473572938689</v>
      </c>
      <c r="L2163" s="254">
        <v>0</v>
      </c>
    </row>
    <row r="2164" spans="1:12" ht="12.75">
      <c r="A2164" s="252" t="s">
        <v>18</v>
      </c>
      <c r="B2164" s="253">
        <v>0</v>
      </c>
      <c r="C2164" s="253">
        <v>1</v>
      </c>
      <c r="D2164" s="253">
        <v>0</v>
      </c>
      <c r="E2164" s="253">
        <v>0</v>
      </c>
      <c r="F2164" s="253">
        <v>0</v>
      </c>
      <c r="G2164" s="253">
        <v>1</v>
      </c>
      <c r="H2164" s="254">
        <v>190</v>
      </c>
      <c r="I2164" s="254">
        <v>216.32</v>
      </c>
      <c r="J2164" s="254">
        <v>190</v>
      </c>
      <c r="K2164" s="255">
        <v>0.21141649048625794</v>
      </c>
      <c r="L2164" s="254">
        <v>0.40169133192389012</v>
      </c>
    </row>
    <row r="2165" spans="1:12" ht="12.75">
      <c r="A2165" s="252" t="s">
        <v>19</v>
      </c>
      <c r="B2165" s="253">
        <v>297</v>
      </c>
      <c r="C2165" s="253">
        <v>101</v>
      </c>
      <c r="D2165" s="253">
        <v>7</v>
      </c>
      <c r="E2165" s="253">
        <v>290</v>
      </c>
      <c r="F2165" s="253">
        <v>0</v>
      </c>
      <c r="G2165" s="253">
        <v>391</v>
      </c>
      <c r="H2165" s="254">
        <v>98332.85</v>
      </c>
      <c r="I2165" s="254">
        <v>121912.3</v>
      </c>
      <c r="J2165" s="254">
        <v>251.49066496163684</v>
      </c>
      <c r="K2165" s="255">
        <v>82.663847780126858</v>
      </c>
      <c r="L2165" s="254">
        <v>207.89186046511631</v>
      </c>
    </row>
    <row r="2166" spans="1:12" ht="12.75">
      <c r="A2166" s="252" t="s">
        <v>303</v>
      </c>
      <c r="B2166" s="252" t="s">
        <v>2</v>
      </c>
      <c r="C2166" s="252" t="s">
        <v>3</v>
      </c>
      <c r="D2166" s="252" t="s">
        <v>4</v>
      </c>
      <c r="E2166" s="252" t="s">
        <v>5</v>
      </c>
      <c r="F2166" s="252" t="s">
        <v>6</v>
      </c>
      <c r="G2166" s="252" t="s">
        <v>7</v>
      </c>
      <c r="H2166" s="252" t="s">
        <v>8</v>
      </c>
      <c r="I2166" s="252" t="s">
        <v>9</v>
      </c>
      <c r="J2166" s="252" t="s">
        <v>10</v>
      </c>
      <c r="K2166" s="252" t="s">
        <v>11</v>
      </c>
      <c r="L2166" s="252" t="s">
        <v>12</v>
      </c>
    </row>
    <row r="2167" spans="1:12" ht="12.75">
      <c r="A2167" s="252" t="s">
        <v>13</v>
      </c>
      <c r="B2167" s="253">
        <v>87</v>
      </c>
      <c r="C2167" s="253">
        <v>77</v>
      </c>
      <c r="D2167" s="253">
        <v>0</v>
      </c>
      <c r="E2167" s="253">
        <v>87</v>
      </c>
      <c r="F2167" s="253">
        <v>0</v>
      </c>
      <c r="G2167" s="253">
        <v>164</v>
      </c>
      <c r="H2167" s="254">
        <v>47287</v>
      </c>
      <c r="I2167" s="254">
        <v>57002.83</v>
      </c>
      <c r="J2167" s="254">
        <v>288.33536585365857</v>
      </c>
      <c r="K2167" s="255">
        <v>34.672304439746298</v>
      </c>
      <c r="L2167" s="254">
        <v>99.972515856236782</v>
      </c>
    </row>
    <row r="2168" spans="1:12" ht="12.75">
      <c r="A2168" s="252" t="s">
        <v>14</v>
      </c>
      <c r="B2168" s="253">
        <v>1</v>
      </c>
      <c r="C2168" s="253">
        <v>0</v>
      </c>
      <c r="D2168" s="253">
        <v>0</v>
      </c>
      <c r="E2168" s="253">
        <v>1</v>
      </c>
      <c r="F2168" s="253">
        <v>0</v>
      </c>
      <c r="G2168" s="253">
        <v>1</v>
      </c>
      <c r="H2168" s="254">
        <v>250</v>
      </c>
      <c r="I2168" s="254">
        <v>282</v>
      </c>
      <c r="J2168" s="254">
        <v>250</v>
      </c>
      <c r="K2168" s="255">
        <v>0.21141649048625794</v>
      </c>
      <c r="L2168" s="254">
        <v>0.52854122621564481</v>
      </c>
    </row>
    <row r="2169" spans="1:12" ht="12.75">
      <c r="A2169" s="252" t="s">
        <v>15</v>
      </c>
      <c r="B2169" s="253">
        <v>27</v>
      </c>
      <c r="C2169" s="253">
        <v>12</v>
      </c>
      <c r="D2169" s="253">
        <v>0</v>
      </c>
      <c r="E2169" s="253">
        <v>27</v>
      </c>
      <c r="F2169" s="253">
        <v>0</v>
      </c>
      <c r="G2169" s="253">
        <v>39</v>
      </c>
      <c r="H2169" s="254">
        <v>0</v>
      </c>
      <c r="I2169" s="254">
        <v>1187.71</v>
      </c>
      <c r="J2169" s="254">
        <v>0</v>
      </c>
      <c r="K2169" s="255">
        <v>8.2452431289640593</v>
      </c>
      <c r="L2169" s="254">
        <v>0</v>
      </c>
    </row>
    <row r="2170" spans="1:12" ht="12.75">
      <c r="A2170" s="252" t="s">
        <v>16</v>
      </c>
      <c r="B2170" s="253">
        <v>127</v>
      </c>
      <c r="C2170" s="253">
        <v>68</v>
      </c>
      <c r="D2170" s="253">
        <v>0</v>
      </c>
      <c r="E2170" s="253">
        <v>127</v>
      </c>
      <c r="F2170" s="253">
        <v>0</v>
      </c>
      <c r="G2170" s="253">
        <v>195</v>
      </c>
      <c r="H2170" s="254">
        <v>56111.23</v>
      </c>
      <c r="I2170" s="254">
        <v>67304.28</v>
      </c>
      <c r="J2170" s="254">
        <v>287.74989743589742</v>
      </c>
      <c r="K2170" s="255">
        <v>41.226215644820293</v>
      </c>
      <c r="L2170" s="254">
        <v>118.62839323467232</v>
      </c>
    </row>
    <row r="2171" spans="1:12" ht="12.75">
      <c r="A2171" s="252" t="s">
        <v>17</v>
      </c>
      <c r="B2171" s="253">
        <v>15</v>
      </c>
      <c r="C2171" s="253">
        <v>2</v>
      </c>
      <c r="D2171" s="253">
        <v>5</v>
      </c>
      <c r="E2171" s="253">
        <v>10</v>
      </c>
      <c r="F2171" s="253">
        <v>0</v>
      </c>
      <c r="G2171" s="253">
        <v>12</v>
      </c>
      <c r="H2171" s="254">
        <v>0</v>
      </c>
      <c r="I2171" s="254">
        <v>0</v>
      </c>
      <c r="J2171" s="254">
        <v>0</v>
      </c>
      <c r="K2171" s="255">
        <v>2.536997885835095</v>
      </c>
      <c r="L2171" s="254">
        <v>0</v>
      </c>
    </row>
    <row r="2172" spans="1:12" ht="12.75">
      <c r="A2172" s="252" t="s">
        <v>18</v>
      </c>
      <c r="B2172" s="253">
        <v>3</v>
      </c>
      <c r="C2172" s="253">
        <v>0</v>
      </c>
      <c r="D2172" s="253">
        <v>0</v>
      </c>
      <c r="E2172" s="253">
        <v>3</v>
      </c>
      <c r="F2172" s="253">
        <v>0</v>
      </c>
      <c r="G2172" s="253">
        <v>3</v>
      </c>
      <c r="H2172" s="254">
        <v>190</v>
      </c>
      <c r="I2172" s="254">
        <v>352.32</v>
      </c>
      <c r="J2172" s="254">
        <v>63.333333333333329</v>
      </c>
      <c r="K2172" s="255">
        <v>0.63424947145877375</v>
      </c>
      <c r="L2172" s="254">
        <v>0.40169133192389006</v>
      </c>
    </row>
    <row r="2173" spans="1:12" ht="12.75">
      <c r="A2173" s="252" t="s">
        <v>19</v>
      </c>
      <c r="B2173" s="253">
        <v>260</v>
      </c>
      <c r="C2173" s="253">
        <v>159</v>
      </c>
      <c r="D2173" s="253">
        <v>5</v>
      </c>
      <c r="E2173" s="253">
        <v>255</v>
      </c>
      <c r="F2173" s="253">
        <v>0</v>
      </c>
      <c r="G2173" s="253">
        <v>414</v>
      </c>
      <c r="H2173" s="254">
        <v>103838.23</v>
      </c>
      <c r="I2173" s="254">
        <v>126129.14</v>
      </c>
      <c r="J2173" s="254">
        <v>250.81698067632848</v>
      </c>
      <c r="K2173" s="255">
        <v>87.526427061310784</v>
      </c>
      <c r="L2173" s="254">
        <v>219.53114164904864</v>
      </c>
    </row>
    <row r="2174" spans="1:12" ht="12.75">
      <c r="A2174" s="252" t="s">
        <v>304</v>
      </c>
      <c r="B2174" s="252" t="s">
        <v>2</v>
      </c>
      <c r="C2174" s="252" t="s">
        <v>3</v>
      </c>
      <c r="D2174" s="252" t="s">
        <v>4</v>
      </c>
      <c r="E2174" s="252" t="s">
        <v>5</v>
      </c>
      <c r="F2174" s="252" t="s">
        <v>6</v>
      </c>
      <c r="G2174" s="252" t="s">
        <v>7</v>
      </c>
      <c r="H2174" s="252" t="s">
        <v>8</v>
      </c>
      <c r="I2174" s="252" t="s">
        <v>9</v>
      </c>
      <c r="J2174" s="252" t="s">
        <v>10</v>
      </c>
      <c r="K2174" s="252" t="s">
        <v>11</v>
      </c>
      <c r="L2174" s="252" t="s">
        <v>12</v>
      </c>
    </row>
    <row r="2175" spans="1:12" ht="12.75">
      <c r="A2175" s="252" t="s">
        <v>13</v>
      </c>
      <c r="B2175" s="253">
        <v>115</v>
      </c>
      <c r="C2175" s="253">
        <v>53</v>
      </c>
      <c r="D2175" s="253">
        <v>0</v>
      </c>
      <c r="E2175" s="253">
        <v>115</v>
      </c>
      <c r="F2175" s="253">
        <v>0</v>
      </c>
      <c r="G2175" s="253">
        <v>168</v>
      </c>
      <c r="H2175" s="254">
        <v>63480.94</v>
      </c>
      <c r="I2175" s="254">
        <v>75140.399999999994</v>
      </c>
      <c r="J2175" s="254">
        <v>377.86273809523811</v>
      </c>
      <c r="K2175" s="255">
        <v>35.517970401691329</v>
      </c>
      <c r="L2175" s="254">
        <v>134.20917547568709</v>
      </c>
    </row>
    <row r="2176" spans="1:12" ht="12.75">
      <c r="A2176" s="252" t="s">
        <v>14</v>
      </c>
      <c r="B2176" s="253">
        <v>1</v>
      </c>
      <c r="C2176" s="253">
        <v>11</v>
      </c>
      <c r="D2176" s="253">
        <v>0</v>
      </c>
      <c r="E2176" s="253">
        <v>1</v>
      </c>
      <c r="F2176" s="253">
        <v>0</v>
      </c>
      <c r="G2176" s="253">
        <v>12</v>
      </c>
      <c r="H2176" s="254">
        <v>3237</v>
      </c>
      <c r="I2176" s="254">
        <v>4001.27</v>
      </c>
      <c r="J2176" s="254">
        <v>269.75</v>
      </c>
      <c r="K2176" s="255">
        <v>2.536997885835095</v>
      </c>
      <c r="L2176" s="254">
        <v>6.8435517970401687</v>
      </c>
    </row>
    <row r="2177" spans="1:12" ht="12.75">
      <c r="A2177" s="252" t="s">
        <v>15</v>
      </c>
      <c r="B2177" s="253">
        <v>31</v>
      </c>
      <c r="C2177" s="253">
        <v>13</v>
      </c>
      <c r="D2177" s="253">
        <v>0</v>
      </c>
      <c r="E2177" s="253">
        <v>31</v>
      </c>
      <c r="F2177" s="253">
        <v>0</v>
      </c>
      <c r="G2177" s="253">
        <v>44</v>
      </c>
      <c r="H2177" s="254">
        <v>0</v>
      </c>
      <c r="I2177" s="254">
        <v>1877.6</v>
      </c>
      <c r="J2177" s="254">
        <v>0</v>
      </c>
      <c r="K2177" s="255">
        <v>9.3023255813953494</v>
      </c>
      <c r="L2177" s="254">
        <v>0</v>
      </c>
    </row>
    <row r="2178" spans="1:12" ht="12.75">
      <c r="A2178" s="252" t="s">
        <v>16</v>
      </c>
      <c r="B2178" s="253">
        <v>150</v>
      </c>
      <c r="C2178" s="253">
        <v>54</v>
      </c>
      <c r="D2178" s="253">
        <v>0</v>
      </c>
      <c r="E2178" s="253">
        <v>150</v>
      </c>
      <c r="F2178" s="253">
        <v>0</v>
      </c>
      <c r="G2178" s="253">
        <v>204</v>
      </c>
      <c r="H2178" s="254">
        <v>66985.100000000006</v>
      </c>
      <c r="I2178" s="254">
        <v>79014.210000000006</v>
      </c>
      <c r="J2178" s="254">
        <v>328.35833333333335</v>
      </c>
      <c r="K2178" s="255">
        <v>43.128964059196612</v>
      </c>
      <c r="L2178" s="254">
        <v>141.61754756871036</v>
      </c>
    </row>
    <row r="2179" spans="1:12" ht="12.75">
      <c r="A2179" s="252" t="s">
        <v>17</v>
      </c>
      <c r="B2179" s="253">
        <v>12</v>
      </c>
      <c r="C2179" s="253">
        <v>1</v>
      </c>
      <c r="D2179" s="253">
        <v>2</v>
      </c>
      <c r="E2179" s="253">
        <v>10</v>
      </c>
      <c r="F2179" s="253">
        <v>0</v>
      </c>
      <c r="G2179" s="253">
        <v>11</v>
      </c>
      <c r="H2179" s="254">
        <v>0</v>
      </c>
      <c r="I2179" s="254">
        <v>0</v>
      </c>
      <c r="J2179" s="254">
        <v>0</v>
      </c>
      <c r="K2179" s="255">
        <v>2.3255813953488373</v>
      </c>
      <c r="L2179" s="254">
        <v>0</v>
      </c>
    </row>
    <row r="2180" spans="1:12" ht="12.75">
      <c r="A2180" s="252" t="s">
        <v>18</v>
      </c>
      <c r="B2180" s="253">
        <v>1</v>
      </c>
      <c r="C2180" s="253">
        <v>0</v>
      </c>
      <c r="D2180" s="253">
        <v>0</v>
      </c>
      <c r="E2180" s="253">
        <v>1</v>
      </c>
      <c r="F2180" s="253">
        <v>0</v>
      </c>
      <c r="G2180" s="253">
        <v>1</v>
      </c>
      <c r="H2180" s="254">
        <v>225</v>
      </c>
      <c r="I2180" s="254">
        <v>141.80000000000001</v>
      </c>
      <c r="J2180" s="254">
        <v>225</v>
      </c>
      <c r="K2180" s="255">
        <v>0.21141649048625794</v>
      </c>
      <c r="L2180" s="254">
        <v>0.47568710359408028</v>
      </c>
    </row>
    <row r="2181" spans="1:12" ht="12.75">
      <c r="A2181" s="252" t="s">
        <v>19</v>
      </c>
      <c r="B2181" s="253">
        <v>310</v>
      </c>
      <c r="C2181" s="253">
        <v>132</v>
      </c>
      <c r="D2181" s="253">
        <v>2</v>
      </c>
      <c r="E2181" s="253">
        <v>308</v>
      </c>
      <c r="F2181" s="253">
        <v>0</v>
      </c>
      <c r="G2181" s="253">
        <v>440</v>
      </c>
      <c r="H2181" s="254">
        <v>133928.04</v>
      </c>
      <c r="I2181" s="254">
        <v>160175.28</v>
      </c>
      <c r="J2181" s="254">
        <v>304.38190909090912</v>
      </c>
      <c r="K2181" s="255">
        <v>93.023255813953469</v>
      </c>
      <c r="L2181" s="254">
        <v>283.14596194503173</v>
      </c>
    </row>
    <row r="2182" spans="1:12" ht="12.75">
      <c r="A2182" s="252" t="s">
        <v>305</v>
      </c>
      <c r="B2182" s="252" t="s">
        <v>2</v>
      </c>
      <c r="C2182" s="252" t="s">
        <v>3</v>
      </c>
      <c r="D2182" s="252" t="s">
        <v>4</v>
      </c>
      <c r="E2182" s="252" t="s">
        <v>5</v>
      </c>
      <c r="F2182" s="252" t="s">
        <v>6</v>
      </c>
      <c r="G2182" s="252" t="s">
        <v>7</v>
      </c>
      <c r="H2182" s="252" t="s">
        <v>8</v>
      </c>
      <c r="I2182" s="252" t="s">
        <v>9</v>
      </c>
      <c r="J2182" s="252" t="s">
        <v>10</v>
      </c>
      <c r="K2182" s="252" t="s">
        <v>11</v>
      </c>
      <c r="L2182" s="252" t="s">
        <v>12</v>
      </c>
    </row>
    <row r="2183" spans="1:12" ht="12.75">
      <c r="A2183" s="252" t="s">
        <v>13</v>
      </c>
      <c r="B2183" s="253">
        <v>124</v>
      </c>
      <c r="C2183" s="253">
        <v>26</v>
      </c>
      <c r="D2183" s="253">
        <v>0</v>
      </c>
      <c r="E2183" s="253">
        <v>124</v>
      </c>
      <c r="F2183" s="253">
        <v>0</v>
      </c>
      <c r="G2183" s="253">
        <v>150</v>
      </c>
      <c r="H2183" s="254">
        <v>55421.22</v>
      </c>
      <c r="I2183" s="254">
        <v>68446.850000000006</v>
      </c>
      <c r="J2183" s="254">
        <v>369.47480000000002</v>
      </c>
      <c r="K2183" s="255">
        <v>31.712473572938684</v>
      </c>
      <c r="L2183" s="254">
        <v>117.16959830866804</v>
      </c>
    </row>
    <row r="2184" spans="1:12" ht="12.75">
      <c r="A2184" s="252" t="s">
        <v>14</v>
      </c>
      <c r="B2184" s="253">
        <v>11</v>
      </c>
      <c r="C2184" s="253">
        <v>5</v>
      </c>
      <c r="D2184" s="253">
        <v>0</v>
      </c>
      <c r="E2184" s="253">
        <v>11</v>
      </c>
      <c r="F2184" s="253">
        <v>0</v>
      </c>
      <c r="G2184" s="253">
        <v>16</v>
      </c>
      <c r="H2184" s="254">
        <v>4376</v>
      </c>
      <c r="I2184" s="254">
        <v>5310.18</v>
      </c>
      <c r="J2184" s="254">
        <v>273.5</v>
      </c>
      <c r="K2184" s="255">
        <v>3.382663847780127</v>
      </c>
      <c r="L2184" s="254">
        <v>9.2515856236786469</v>
      </c>
    </row>
    <row r="2185" spans="1:12" ht="12.75">
      <c r="A2185" s="252" t="s">
        <v>15</v>
      </c>
      <c r="B2185" s="253">
        <v>40</v>
      </c>
      <c r="C2185" s="253">
        <v>7</v>
      </c>
      <c r="D2185" s="253">
        <v>0</v>
      </c>
      <c r="E2185" s="253">
        <v>40</v>
      </c>
      <c r="F2185" s="253">
        <v>0</v>
      </c>
      <c r="G2185" s="253">
        <v>47</v>
      </c>
      <c r="H2185" s="254">
        <v>0</v>
      </c>
      <c r="I2185" s="254">
        <v>1192.07</v>
      </c>
      <c r="J2185" s="254">
        <v>0</v>
      </c>
      <c r="K2185" s="255">
        <v>9.9365750528541223</v>
      </c>
      <c r="L2185" s="254">
        <v>0</v>
      </c>
    </row>
    <row r="2186" spans="1:12" ht="12.75">
      <c r="A2186" s="252" t="s">
        <v>16</v>
      </c>
      <c r="B2186" s="253">
        <v>163</v>
      </c>
      <c r="C2186" s="253">
        <v>14</v>
      </c>
      <c r="D2186" s="253">
        <v>0</v>
      </c>
      <c r="E2186" s="253">
        <v>163</v>
      </c>
      <c r="F2186" s="253">
        <v>0</v>
      </c>
      <c r="G2186" s="253">
        <v>177</v>
      </c>
      <c r="H2186" s="254">
        <v>58524.32</v>
      </c>
      <c r="I2186" s="254">
        <v>71804.009999999995</v>
      </c>
      <c r="J2186" s="254">
        <v>330.64587570621472</v>
      </c>
      <c r="K2186" s="255">
        <v>37.420718816067655</v>
      </c>
      <c r="L2186" s="254">
        <v>123.73006342494719</v>
      </c>
    </row>
    <row r="2187" spans="1:12" ht="12.75">
      <c r="A2187" s="252" t="s">
        <v>17</v>
      </c>
      <c r="B2187" s="253">
        <v>11</v>
      </c>
      <c r="C2187" s="253">
        <v>2</v>
      </c>
      <c r="D2187" s="253">
        <v>0</v>
      </c>
      <c r="E2187" s="253">
        <v>11</v>
      </c>
      <c r="F2187" s="253">
        <v>0</v>
      </c>
      <c r="G2187" s="253">
        <v>13</v>
      </c>
      <c r="H2187" s="254">
        <v>0</v>
      </c>
      <c r="I2187" s="254">
        <v>0</v>
      </c>
      <c r="J2187" s="254">
        <v>0</v>
      </c>
      <c r="K2187" s="255">
        <v>2.7484143763213531</v>
      </c>
      <c r="L2187" s="254">
        <v>0</v>
      </c>
    </row>
    <row r="2188" spans="1:12" ht="12.75">
      <c r="A2188" s="252" t="s">
        <v>18</v>
      </c>
      <c r="B2188" s="253">
        <v>2</v>
      </c>
      <c r="C2188" s="253">
        <v>1</v>
      </c>
      <c r="D2188" s="253">
        <v>0</v>
      </c>
      <c r="E2188" s="253">
        <v>2</v>
      </c>
      <c r="F2188" s="253">
        <v>0</v>
      </c>
      <c r="G2188" s="253">
        <v>3</v>
      </c>
      <c r="H2188" s="254">
        <v>0</v>
      </c>
      <c r="I2188" s="254">
        <v>321.24</v>
      </c>
      <c r="J2188" s="254">
        <v>0</v>
      </c>
      <c r="K2188" s="255">
        <v>0.63424947145877375</v>
      </c>
      <c r="L2188" s="254">
        <v>0</v>
      </c>
    </row>
    <row r="2189" spans="1:12" ht="12.75">
      <c r="A2189" s="252" t="s">
        <v>19</v>
      </c>
      <c r="B2189" s="253">
        <v>351</v>
      </c>
      <c r="C2189" s="253">
        <v>55</v>
      </c>
      <c r="D2189" s="253">
        <v>0</v>
      </c>
      <c r="E2189" s="253">
        <v>351</v>
      </c>
      <c r="F2189" s="253">
        <v>0</v>
      </c>
      <c r="G2189" s="253">
        <v>406</v>
      </c>
      <c r="H2189" s="254">
        <v>118321.54</v>
      </c>
      <c r="I2189" s="254">
        <v>147074.35</v>
      </c>
      <c r="J2189" s="254">
        <v>291.43236453201973</v>
      </c>
      <c r="K2189" s="255">
        <v>85.835095137420723</v>
      </c>
      <c r="L2189" s="254">
        <v>250.15124735729387</v>
      </c>
    </row>
    <row r="2190" spans="1:12" ht="12.75">
      <c r="A2190" s="252" t="s">
        <v>306</v>
      </c>
      <c r="B2190" s="252" t="s">
        <v>2</v>
      </c>
      <c r="C2190" s="252" t="s">
        <v>3</v>
      </c>
      <c r="D2190" s="252" t="s">
        <v>4</v>
      </c>
      <c r="E2190" s="252" t="s">
        <v>5</v>
      </c>
      <c r="F2190" s="252" t="s">
        <v>6</v>
      </c>
      <c r="G2190" s="252" t="s">
        <v>7</v>
      </c>
      <c r="H2190" s="252" t="s">
        <v>8</v>
      </c>
      <c r="I2190" s="252" t="s">
        <v>9</v>
      </c>
      <c r="J2190" s="252" t="s">
        <v>10</v>
      </c>
      <c r="K2190" s="252" t="s">
        <v>11</v>
      </c>
      <c r="L2190" s="252" t="s">
        <v>12</v>
      </c>
    </row>
    <row r="2191" spans="1:12" ht="12.75">
      <c r="A2191" s="252" t="s">
        <v>13</v>
      </c>
      <c r="B2191" s="253">
        <v>50</v>
      </c>
      <c r="C2191" s="253">
        <v>31</v>
      </c>
      <c r="D2191" s="253">
        <v>0</v>
      </c>
      <c r="E2191" s="253">
        <v>50</v>
      </c>
      <c r="F2191" s="253">
        <v>0</v>
      </c>
      <c r="G2191" s="253">
        <v>81</v>
      </c>
      <c r="H2191" s="254">
        <v>20085.88</v>
      </c>
      <c r="I2191" s="254">
        <v>22932.400000000001</v>
      </c>
      <c r="J2191" s="254">
        <v>247.97382716049381</v>
      </c>
      <c r="K2191" s="255">
        <v>17.124735729386892</v>
      </c>
      <c r="L2191" s="254">
        <v>42.464862579281181</v>
      </c>
    </row>
    <row r="2192" spans="1:12" ht="12.75">
      <c r="A2192" s="252" t="s">
        <v>14</v>
      </c>
      <c r="B2192" s="253">
        <v>8</v>
      </c>
      <c r="C2192" s="253">
        <v>1</v>
      </c>
      <c r="D2192" s="253">
        <v>0</v>
      </c>
      <c r="E2192" s="253">
        <v>8</v>
      </c>
      <c r="F2192" s="253">
        <v>0</v>
      </c>
      <c r="G2192" s="253">
        <v>9</v>
      </c>
      <c r="H2192" s="254">
        <v>2148</v>
      </c>
      <c r="I2192" s="254">
        <v>2609.2399999999998</v>
      </c>
      <c r="J2192" s="254">
        <v>238.66666666666669</v>
      </c>
      <c r="K2192" s="255">
        <v>1.9027484143763211</v>
      </c>
      <c r="L2192" s="254">
        <v>4.5412262156448211</v>
      </c>
    </row>
    <row r="2193" spans="1:12" ht="12.75">
      <c r="A2193" s="252" t="s">
        <v>15</v>
      </c>
      <c r="B2193" s="253">
        <v>32</v>
      </c>
      <c r="C2193" s="253">
        <v>7</v>
      </c>
      <c r="D2193" s="253">
        <v>0</v>
      </c>
      <c r="E2193" s="253">
        <v>32</v>
      </c>
      <c r="F2193" s="253">
        <v>0</v>
      </c>
      <c r="G2193" s="253">
        <v>39</v>
      </c>
      <c r="H2193" s="254">
        <v>0</v>
      </c>
      <c r="I2193" s="254">
        <v>1094.47</v>
      </c>
      <c r="J2193" s="254">
        <v>0</v>
      </c>
      <c r="K2193" s="255">
        <v>8.2452431289640593</v>
      </c>
      <c r="L2193" s="254">
        <v>0</v>
      </c>
    </row>
    <row r="2194" spans="1:12" ht="12.75">
      <c r="A2194" s="252" t="s">
        <v>16</v>
      </c>
      <c r="B2194" s="253">
        <v>70</v>
      </c>
      <c r="C2194" s="253">
        <v>12</v>
      </c>
      <c r="D2194" s="253">
        <v>0</v>
      </c>
      <c r="E2194" s="253">
        <v>70</v>
      </c>
      <c r="F2194" s="253">
        <v>0</v>
      </c>
      <c r="G2194" s="253">
        <v>82</v>
      </c>
      <c r="H2194" s="254">
        <v>23078.37</v>
      </c>
      <c r="I2194" s="254">
        <v>28519.91</v>
      </c>
      <c r="J2194" s="254">
        <v>281.44353658536585</v>
      </c>
      <c r="K2194" s="255">
        <v>17.336152219873149</v>
      </c>
      <c r="L2194" s="254">
        <v>48.791479915433399</v>
      </c>
    </row>
    <row r="2195" spans="1:12" ht="12.75">
      <c r="A2195" s="252" t="s">
        <v>17</v>
      </c>
      <c r="B2195" s="253">
        <v>13</v>
      </c>
      <c r="C2195" s="253">
        <v>7</v>
      </c>
      <c r="D2195" s="253">
        <v>1</v>
      </c>
      <c r="E2195" s="253">
        <v>12</v>
      </c>
      <c r="F2195" s="253">
        <v>0</v>
      </c>
      <c r="G2195" s="253">
        <v>19</v>
      </c>
      <c r="H2195" s="254">
        <v>0</v>
      </c>
      <c r="I2195" s="254">
        <v>0</v>
      </c>
      <c r="J2195" s="254">
        <v>0</v>
      </c>
      <c r="K2195" s="255">
        <v>4.0169133192389008</v>
      </c>
      <c r="L2195" s="254">
        <v>0</v>
      </c>
    </row>
    <row r="2196" spans="1:12" ht="12.75">
      <c r="A2196" s="252" t="s">
        <v>18</v>
      </c>
      <c r="B2196" s="253">
        <v>1</v>
      </c>
      <c r="C2196" s="253">
        <v>0</v>
      </c>
      <c r="D2196" s="253">
        <v>0</v>
      </c>
      <c r="E2196" s="253">
        <v>1</v>
      </c>
      <c r="F2196" s="253">
        <v>0</v>
      </c>
      <c r="G2196" s="253">
        <v>1</v>
      </c>
      <c r="H2196" s="254">
        <v>0</v>
      </c>
      <c r="I2196" s="254">
        <v>-31.55</v>
      </c>
      <c r="J2196" s="254">
        <v>0</v>
      </c>
      <c r="K2196" s="255">
        <v>0.21141649048625794</v>
      </c>
      <c r="L2196" s="254">
        <v>0</v>
      </c>
    </row>
    <row r="2197" spans="1:12" ht="12.75">
      <c r="A2197" s="252" t="s">
        <v>19</v>
      </c>
      <c r="B2197" s="253">
        <v>174</v>
      </c>
      <c r="C2197" s="253">
        <v>58</v>
      </c>
      <c r="D2197" s="253">
        <v>1</v>
      </c>
      <c r="E2197" s="253">
        <v>173</v>
      </c>
      <c r="F2197" s="253">
        <v>0</v>
      </c>
      <c r="G2197" s="253">
        <v>231</v>
      </c>
      <c r="H2197" s="254">
        <v>45312.25</v>
      </c>
      <c r="I2197" s="254">
        <v>55124.47</v>
      </c>
      <c r="J2197" s="254">
        <v>196.1569264069264</v>
      </c>
      <c r="K2197" s="255">
        <v>48.837209302325583</v>
      </c>
      <c r="L2197" s="254">
        <v>95.797568710359414</v>
      </c>
    </row>
    <row r="2198" spans="1:12" ht="12.75">
      <c r="A2198" s="252" t="s">
        <v>307</v>
      </c>
      <c r="B2198" s="252" t="s">
        <v>2</v>
      </c>
      <c r="C2198" s="252" t="s">
        <v>3</v>
      </c>
      <c r="D2198" s="252" t="s">
        <v>4</v>
      </c>
      <c r="E2198" s="252" t="s">
        <v>5</v>
      </c>
      <c r="F2198" s="252" t="s">
        <v>6</v>
      </c>
      <c r="G2198" s="252" t="s">
        <v>7</v>
      </c>
      <c r="H2198" s="252" t="s">
        <v>8</v>
      </c>
      <c r="I2198" s="252" t="s">
        <v>9</v>
      </c>
      <c r="J2198" s="252" t="s">
        <v>10</v>
      </c>
      <c r="K2198" s="252" t="s">
        <v>11</v>
      </c>
      <c r="L2198" s="252" t="s">
        <v>12</v>
      </c>
    </row>
    <row r="2199" spans="1:12" ht="12.75">
      <c r="A2199" s="252" t="s">
        <v>13</v>
      </c>
      <c r="B2199" s="253">
        <v>24</v>
      </c>
      <c r="C2199" s="253">
        <v>16</v>
      </c>
      <c r="D2199" s="253">
        <v>0</v>
      </c>
      <c r="E2199" s="253">
        <v>24</v>
      </c>
      <c r="F2199" s="253">
        <v>0</v>
      </c>
      <c r="G2199" s="253">
        <v>40</v>
      </c>
      <c r="H2199" s="254">
        <v>12327.29</v>
      </c>
      <c r="I2199" s="254">
        <v>14476</v>
      </c>
      <c r="J2199" s="254">
        <v>308.18225000000001</v>
      </c>
      <c r="K2199" s="255">
        <v>8.456659619450317</v>
      </c>
      <c r="L2199" s="254">
        <v>26.061923890063422</v>
      </c>
    </row>
    <row r="2200" spans="1:12" ht="12.75">
      <c r="A2200" s="252" t="s">
        <v>14</v>
      </c>
      <c r="B2200" s="253">
        <v>0</v>
      </c>
      <c r="C2200" s="253">
        <v>0</v>
      </c>
      <c r="D2200" s="253">
        <v>0</v>
      </c>
      <c r="E2200" s="253">
        <v>0</v>
      </c>
      <c r="F2200" s="253">
        <v>0</v>
      </c>
      <c r="G2200" s="253">
        <v>0</v>
      </c>
      <c r="H2200" s="254">
        <v>0</v>
      </c>
      <c r="I2200" s="254">
        <v>-125</v>
      </c>
      <c r="J2200" s="254">
        <v>0</v>
      </c>
      <c r="K2200" s="255">
        <v>0</v>
      </c>
      <c r="L2200" s="254">
        <v>0</v>
      </c>
    </row>
    <row r="2201" spans="1:12" ht="12.75">
      <c r="A2201" s="252" t="s">
        <v>15</v>
      </c>
      <c r="B2201" s="253">
        <v>23</v>
      </c>
      <c r="C2201" s="253">
        <v>8</v>
      </c>
      <c r="D2201" s="253">
        <v>0</v>
      </c>
      <c r="E2201" s="253">
        <v>23</v>
      </c>
      <c r="F2201" s="253">
        <v>0</v>
      </c>
      <c r="G2201" s="253">
        <v>31</v>
      </c>
      <c r="H2201" s="254">
        <v>0</v>
      </c>
      <c r="I2201" s="254">
        <v>-501.97</v>
      </c>
      <c r="J2201" s="254">
        <v>0</v>
      </c>
      <c r="K2201" s="255">
        <v>6.5539112050739963</v>
      </c>
      <c r="L2201" s="254">
        <v>0</v>
      </c>
    </row>
    <row r="2202" spans="1:12" ht="12.75">
      <c r="A2202" s="252" t="s">
        <v>16</v>
      </c>
      <c r="B2202" s="253">
        <v>22</v>
      </c>
      <c r="C2202" s="253">
        <v>11</v>
      </c>
      <c r="D2202" s="253">
        <v>0</v>
      </c>
      <c r="E2202" s="253">
        <v>22</v>
      </c>
      <c r="F2202" s="253">
        <v>0</v>
      </c>
      <c r="G2202" s="253">
        <v>33</v>
      </c>
      <c r="H2202" s="254">
        <v>11438.69</v>
      </c>
      <c r="I2202" s="254">
        <v>11574.17</v>
      </c>
      <c r="J2202" s="254">
        <v>346.6269696969697</v>
      </c>
      <c r="K2202" s="255">
        <v>6.9767441860465116</v>
      </c>
      <c r="L2202" s="254">
        <v>24.183276955602533</v>
      </c>
    </row>
    <row r="2203" spans="1:12" ht="12.75">
      <c r="A2203" s="252" t="s">
        <v>17</v>
      </c>
      <c r="B2203" s="253">
        <v>18</v>
      </c>
      <c r="C2203" s="253">
        <v>29</v>
      </c>
      <c r="D2203" s="253">
        <v>2</v>
      </c>
      <c r="E2203" s="253">
        <v>16</v>
      </c>
      <c r="F2203" s="253">
        <v>0</v>
      </c>
      <c r="G2203" s="253">
        <v>45</v>
      </c>
      <c r="H2203" s="254">
        <v>0</v>
      </c>
      <c r="I2203" s="254">
        <v>0</v>
      </c>
      <c r="J2203" s="254">
        <v>0</v>
      </c>
      <c r="K2203" s="255">
        <v>9.513742071881607</v>
      </c>
      <c r="L2203" s="254">
        <v>0</v>
      </c>
    </row>
    <row r="2204" spans="1:12" ht="12.75">
      <c r="A2204" s="252" t="s">
        <v>18</v>
      </c>
      <c r="B2204" s="253">
        <v>0</v>
      </c>
      <c r="C2204" s="253">
        <v>3</v>
      </c>
      <c r="D2204" s="253">
        <v>0</v>
      </c>
      <c r="E2204" s="253">
        <v>0</v>
      </c>
      <c r="F2204" s="253">
        <v>0</v>
      </c>
      <c r="G2204" s="253">
        <v>3</v>
      </c>
      <c r="H2204" s="254">
        <v>0</v>
      </c>
      <c r="I2204" s="254">
        <v>-125</v>
      </c>
      <c r="J2204" s="254">
        <v>0</v>
      </c>
      <c r="K2204" s="255">
        <v>0.63424947145877375</v>
      </c>
      <c r="L2204" s="254">
        <v>0</v>
      </c>
    </row>
    <row r="2205" spans="1:12" ht="12.75">
      <c r="A2205" s="252" t="s">
        <v>19</v>
      </c>
      <c r="B2205" s="253">
        <v>87</v>
      </c>
      <c r="C2205" s="253">
        <v>67</v>
      </c>
      <c r="D2205" s="253">
        <v>2</v>
      </c>
      <c r="E2205" s="253">
        <v>85</v>
      </c>
      <c r="F2205" s="253">
        <v>0</v>
      </c>
      <c r="G2205" s="253">
        <v>152</v>
      </c>
      <c r="H2205" s="254">
        <v>23765.98</v>
      </c>
      <c r="I2205" s="254">
        <v>25298.2</v>
      </c>
      <c r="J2205" s="254">
        <v>156.35513157894738</v>
      </c>
      <c r="K2205" s="255">
        <v>32.135306553911207</v>
      </c>
      <c r="L2205" s="254">
        <v>50.24520084566597</v>
      </c>
    </row>
    <row r="2206" spans="1:12" ht="12.75">
      <c r="A2206" s="252" t="s">
        <v>308</v>
      </c>
      <c r="B2206" s="252" t="s">
        <v>2</v>
      </c>
      <c r="C2206" s="252" t="s">
        <v>3</v>
      </c>
      <c r="D2206" s="252" t="s">
        <v>4</v>
      </c>
      <c r="E2206" s="252" t="s">
        <v>5</v>
      </c>
      <c r="F2206" s="252" t="s">
        <v>6</v>
      </c>
      <c r="G2206" s="252" t="s">
        <v>7</v>
      </c>
      <c r="H2206" s="252" t="s">
        <v>8</v>
      </c>
      <c r="I2206" s="252" t="s">
        <v>9</v>
      </c>
      <c r="J2206" s="252" t="s">
        <v>10</v>
      </c>
      <c r="K2206" s="252" t="s">
        <v>11</v>
      </c>
      <c r="L2206" s="252" t="s">
        <v>12</v>
      </c>
    </row>
    <row r="2207" spans="1:12" ht="12.75">
      <c r="A2207" s="252" t="s">
        <v>13</v>
      </c>
      <c r="B2207" s="253">
        <v>29</v>
      </c>
      <c r="C2207" s="253">
        <v>10</v>
      </c>
      <c r="D2207" s="253">
        <v>0</v>
      </c>
      <c r="E2207" s="253">
        <v>29</v>
      </c>
      <c r="F2207" s="253">
        <v>0</v>
      </c>
      <c r="G2207" s="253">
        <v>39</v>
      </c>
      <c r="H2207" s="254">
        <v>7837.66</v>
      </c>
      <c r="I2207" s="254">
        <v>9102.85</v>
      </c>
      <c r="J2207" s="254">
        <v>200.96564102564102</v>
      </c>
      <c r="K2207" s="255">
        <v>8.2452431289640593</v>
      </c>
      <c r="L2207" s="254">
        <v>16.570105708245244</v>
      </c>
    </row>
    <row r="2208" spans="1:12" ht="12.75">
      <c r="A2208" s="252" t="s">
        <v>15</v>
      </c>
      <c r="B2208" s="253">
        <v>18</v>
      </c>
      <c r="C2208" s="253">
        <v>14</v>
      </c>
      <c r="D2208" s="253">
        <v>0</v>
      </c>
      <c r="E2208" s="253">
        <v>18</v>
      </c>
      <c r="F2208" s="253">
        <v>0</v>
      </c>
      <c r="G2208" s="253">
        <v>32</v>
      </c>
      <c r="H2208" s="254">
        <v>0</v>
      </c>
      <c r="I2208" s="254">
        <v>150.88</v>
      </c>
      <c r="J2208" s="254">
        <v>0</v>
      </c>
      <c r="K2208" s="255">
        <v>6.7653276955602539</v>
      </c>
      <c r="L2208" s="254">
        <v>0</v>
      </c>
    </row>
    <row r="2209" spans="1:12" ht="12.75">
      <c r="A2209" s="252" t="s">
        <v>16</v>
      </c>
      <c r="B2209" s="253">
        <v>25</v>
      </c>
      <c r="C2209" s="253">
        <v>9</v>
      </c>
      <c r="D2209" s="253">
        <v>0</v>
      </c>
      <c r="E2209" s="253">
        <v>25</v>
      </c>
      <c r="F2209" s="253">
        <v>0</v>
      </c>
      <c r="G2209" s="253">
        <v>34</v>
      </c>
      <c r="H2209" s="254">
        <v>11986.31</v>
      </c>
      <c r="I2209" s="254">
        <v>6740.69</v>
      </c>
      <c r="J2209" s="254">
        <v>352.53852941176467</v>
      </c>
      <c r="K2209" s="255">
        <v>7.1881606765327692</v>
      </c>
      <c r="L2209" s="254">
        <v>25.34103594080338</v>
      </c>
    </row>
    <row r="2210" spans="1:12" ht="12.75">
      <c r="A2210" s="252" t="s">
        <v>17</v>
      </c>
      <c r="B2210" s="253">
        <v>45</v>
      </c>
      <c r="C2210" s="253">
        <v>20</v>
      </c>
      <c r="D2210" s="253">
        <v>19</v>
      </c>
      <c r="E2210" s="253">
        <v>26</v>
      </c>
      <c r="F2210" s="253">
        <v>0</v>
      </c>
      <c r="G2210" s="253">
        <v>46</v>
      </c>
      <c r="H2210" s="254">
        <v>0</v>
      </c>
      <c r="I2210" s="254">
        <v>0</v>
      </c>
      <c r="J2210" s="254">
        <v>0</v>
      </c>
      <c r="K2210" s="255">
        <v>9.7251585623678647</v>
      </c>
      <c r="L2210" s="254">
        <v>0</v>
      </c>
    </row>
    <row r="2211" spans="1:12" ht="12.75">
      <c r="A2211" s="252" t="s">
        <v>18</v>
      </c>
      <c r="B2211" s="253">
        <v>4</v>
      </c>
      <c r="C2211" s="253">
        <v>0</v>
      </c>
      <c r="D2211" s="253">
        <v>0</v>
      </c>
      <c r="E2211" s="253">
        <v>4</v>
      </c>
      <c r="F2211" s="253">
        <v>0</v>
      </c>
      <c r="G2211" s="253">
        <v>4</v>
      </c>
      <c r="H2211" s="254">
        <v>0</v>
      </c>
      <c r="I2211" s="254">
        <v>139.24</v>
      </c>
      <c r="J2211" s="254">
        <v>0</v>
      </c>
      <c r="K2211" s="255">
        <v>0.84566596194503174</v>
      </c>
      <c r="L2211" s="254">
        <v>0</v>
      </c>
    </row>
    <row r="2212" spans="1:12" ht="12.75">
      <c r="A2212" s="252" t="s">
        <v>19</v>
      </c>
      <c r="B2212" s="253">
        <v>121</v>
      </c>
      <c r="C2212" s="253">
        <v>53</v>
      </c>
      <c r="D2212" s="253">
        <v>19</v>
      </c>
      <c r="E2212" s="253">
        <v>102</v>
      </c>
      <c r="F2212" s="253">
        <v>0</v>
      </c>
      <c r="G2212" s="253">
        <v>155</v>
      </c>
      <c r="H2212" s="254">
        <v>19823.97</v>
      </c>
      <c r="I2212" s="254">
        <v>16133.66</v>
      </c>
      <c r="J2212" s="254">
        <v>127.89658064516128</v>
      </c>
      <c r="K2212" s="255">
        <v>32.76955602536998</v>
      </c>
      <c r="L2212" s="254">
        <v>41.911141649048623</v>
      </c>
    </row>
    <row r="2213" spans="1:12" ht="12.75">
      <c r="A2213" s="252" t="s">
        <v>309</v>
      </c>
      <c r="B2213" s="252" t="s">
        <v>2</v>
      </c>
      <c r="C2213" s="252" t="s">
        <v>3</v>
      </c>
      <c r="D2213" s="252" t="s">
        <v>4</v>
      </c>
      <c r="E2213" s="252" t="s">
        <v>5</v>
      </c>
      <c r="F2213" s="252" t="s">
        <v>6</v>
      </c>
      <c r="G2213" s="252" t="s">
        <v>7</v>
      </c>
      <c r="H2213" s="252" t="s">
        <v>8</v>
      </c>
      <c r="I2213" s="252" t="s">
        <v>9</v>
      </c>
      <c r="J2213" s="252" t="s">
        <v>10</v>
      </c>
      <c r="K2213" s="252" t="s">
        <v>11</v>
      </c>
      <c r="L2213" s="252" t="s">
        <v>12</v>
      </c>
    </row>
    <row r="2214" spans="1:12" ht="12.75">
      <c r="A2214" s="252" t="s">
        <v>13</v>
      </c>
      <c r="B2214" s="253">
        <v>14</v>
      </c>
      <c r="C2214" s="253">
        <v>17</v>
      </c>
      <c r="D2214" s="253">
        <v>0</v>
      </c>
      <c r="E2214" s="253">
        <v>14</v>
      </c>
      <c r="F2214" s="253">
        <v>0</v>
      </c>
      <c r="G2214" s="253">
        <v>31</v>
      </c>
      <c r="H2214" s="254">
        <v>10543.85</v>
      </c>
      <c r="I2214" s="254">
        <v>26065.41</v>
      </c>
      <c r="J2214" s="254">
        <v>340.1241935483871</v>
      </c>
      <c r="K2214" s="255">
        <v>6.5539112050739963</v>
      </c>
      <c r="L2214" s="254">
        <v>22.291437632135306</v>
      </c>
    </row>
    <row r="2215" spans="1:12" ht="12.75">
      <c r="A2215" s="252" t="s">
        <v>15</v>
      </c>
      <c r="B2215" s="253">
        <v>24</v>
      </c>
      <c r="C2215" s="253">
        <v>7</v>
      </c>
      <c r="D2215" s="253">
        <v>0</v>
      </c>
      <c r="E2215" s="253">
        <v>24</v>
      </c>
      <c r="F2215" s="253">
        <v>0</v>
      </c>
      <c r="G2215" s="253">
        <v>31</v>
      </c>
      <c r="H2215" s="254">
        <v>0</v>
      </c>
      <c r="I2215" s="254">
        <v>167</v>
      </c>
      <c r="J2215" s="254">
        <v>0</v>
      </c>
      <c r="K2215" s="255">
        <v>6.5539112050739963</v>
      </c>
      <c r="L2215" s="254">
        <v>0</v>
      </c>
    </row>
    <row r="2216" spans="1:12" ht="12.75">
      <c r="A2216" s="252" t="s">
        <v>16</v>
      </c>
      <c r="B2216" s="253">
        <v>26</v>
      </c>
      <c r="C2216" s="253">
        <v>9</v>
      </c>
      <c r="D2216" s="253">
        <v>0</v>
      </c>
      <c r="E2216" s="253">
        <v>26</v>
      </c>
      <c r="F2216" s="253">
        <v>0</v>
      </c>
      <c r="G2216" s="253">
        <v>35</v>
      </c>
      <c r="H2216" s="254">
        <v>10548.83</v>
      </c>
      <c r="I2216" s="254">
        <v>12883.08</v>
      </c>
      <c r="J2216" s="254">
        <v>301.39514285714284</v>
      </c>
      <c r="K2216" s="255">
        <v>7.3995771670190287</v>
      </c>
      <c r="L2216" s="254">
        <v>22.301966173361524</v>
      </c>
    </row>
    <row r="2217" spans="1:12" ht="12.75">
      <c r="A2217" s="252" t="s">
        <v>17</v>
      </c>
      <c r="B2217" s="253">
        <v>46</v>
      </c>
      <c r="C2217" s="253">
        <v>19</v>
      </c>
      <c r="D2217" s="253">
        <v>16</v>
      </c>
      <c r="E2217" s="253">
        <v>30</v>
      </c>
      <c r="F2217" s="253">
        <v>0</v>
      </c>
      <c r="G2217" s="253">
        <v>49</v>
      </c>
      <c r="H2217" s="254">
        <v>0</v>
      </c>
      <c r="I2217" s="254">
        <v>0</v>
      </c>
      <c r="J2217" s="254">
        <v>0</v>
      </c>
      <c r="K2217" s="255">
        <v>10.359408033826638</v>
      </c>
      <c r="L2217" s="254">
        <v>0</v>
      </c>
    </row>
    <row r="2218" spans="1:12" ht="12.75">
      <c r="A2218" s="252" t="s">
        <v>18</v>
      </c>
      <c r="B2218" s="253">
        <v>9</v>
      </c>
      <c r="C2218" s="253">
        <v>1</v>
      </c>
      <c r="D2218" s="253">
        <v>0</v>
      </c>
      <c r="E2218" s="253">
        <v>9</v>
      </c>
      <c r="F2218" s="253">
        <v>0</v>
      </c>
      <c r="G2218" s="253">
        <v>10</v>
      </c>
      <c r="H2218" s="254">
        <v>200</v>
      </c>
      <c r="I2218" s="254">
        <v>436.11</v>
      </c>
      <c r="J2218" s="254">
        <v>20</v>
      </c>
      <c r="K2218" s="255">
        <v>2.1141649048625792</v>
      </c>
      <c r="L2218" s="254">
        <v>0.42283298097251587</v>
      </c>
    </row>
    <row r="2219" spans="1:12" ht="12.75">
      <c r="A2219" s="252" t="s">
        <v>19</v>
      </c>
      <c r="B2219" s="253">
        <v>119</v>
      </c>
      <c r="C2219" s="253">
        <v>53</v>
      </c>
      <c r="D2219" s="253">
        <v>16</v>
      </c>
      <c r="E2219" s="253">
        <v>103</v>
      </c>
      <c r="F2219" s="253">
        <v>0</v>
      </c>
      <c r="G2219" s="253">
        <v>156</v>
      </c>
      <c r="H2219" s="254">
        <v>21292.68</v>
      </c>
      <c r="I2219" s="254">
        <v>39551.599999999999</v>
      </c>
      <c r="J2219" s="254">
        <v>136.49153846153845</v>
      </c>
      <c r="K2219" s="255">
        <v>32.980972515856237</v>
      </c>
      <c r="L2219" s="254">
        <v>45.016236786469342</v>
      </c>
    </row>
    <row r="2220" spans="1:12" ht="12.75">
      <c r="A2220" s="252" t="s">
        <v>310</v>
      </c>
      <c r="B2220" s="252" t="s">
        <v>2</v>
      </c>
      <c r="C2220" s="252" t="s">
        <v>3</v>
      </c>
      <c r="D2220" s="252" t="s">
        <v>4</v>
      </c>
      <c r="E2220" s="252" t="s">
        <v>5</v>
      </c>
      <c r="F2220" s="252" t="s">
        <v>6</v>
      </c>
      <c r="G2220" s="252" t="s">
        <v>7</v>
      </c>
      <c r="H2220" s="252" t="s">
        <v>8</v>
      </c>
      <c r="I2220" s="252" t="s">
        <v>9</v>
      </c>
      <c r="J2220" s="252" t="s">
        <v>10</v>
      </c>
      <c r="K2220" s="252" t="s">
        <v>11</v>
      </c>
      <c r="L2220" s="252" t="s">
        <v>12</v>
      </c>
    </row>
    <row r="2221" spans="1:12" ht="12.75">
      <c r="A2221" s="252" t="s">
        <v>13</v>
      </c>
      <c r="B2221" s="253">
        <v>18</v>
      </c>
      <c r="C2221" s="253">
        <v>49</v>
      </c>
      <c r="D2221" s="253">
        <v>0</v>
      </c>
      <c r="E2221" s="253">
        <v>18</v>
      </c>
      <c r="F2221" s="253">
        <v>0</v>
      </c>
      <c r="G2221" s="253">
        <v>67</v>
      </c>
      <c r="H2221" s="254">
        <v>19263.439999999999</v>
      </c>
      <c r="I2221" s="254">
        <v>23119.919999999998</v>
      </c>
      <c r="J2221" s="254">
        <v>287.51402985074628</v>
      </c>
      <c r="K2221" s="255">
        <v>14.164904862579281</v>
      </c>
      <c r="L2221" s="254">
        <v>40.726088794926007</v>
      </c>
    </row>
    <row r="2222" spans="1:12" ht="12.75">
      <c r="A2222" s="252" t="s">
        <v>14</v>
      </c>
      <c r="B2222" s="253">
        <v>0</v>
      </c>
      <c r="C2222" s="253">
        <v>7</v>
      </c>
      <c r="D2222" s="253">
        <v>0</v>
      </c>
      <c r="E2222" s="253">
        <v>0</v>
      </c>
      <c r="F2222" s="253">
        <v>0</v>
      </c>
      <c r="G2222" s="253">
        <v>7</v>
      </c>
      <c r="H2222" s="254">
        <v>1400</v>
      </c>
      <c r="I2222" s="254">
        <v>1684.5</v>
      </c>
      <c r="J2222" s="254">
        <v>200</v>
      </c>
      <c r="K2222" s="255">
        <v>1.4799154334038056</v>
      </c>
      <c r="L2222" s="254">
        <v>2.9598308668076112</v>
      </c>
    </row>
    <row r="2223" spans="1:12" ht="12.75">
      <c r="A2223" s="252" t="s">
        <v>15</v>
      </c>
      <c r="B2223" s="253">
        <v>26</v>
      </c>
      <c r="C2223" s="253">
        <v>17</v>
      </c>
      <c r="D2223" s="253">
        <v>0</v>
      </c>
      <c r="E2223" s="253">
        <v>26</v>
      </c>
      <c r="F2223" s="253">
        <v>0</v>
      </c>
      <c r="G2223" s="253">
        <v>43</v>
      </c>
      <c r="H2223" s="254">
        <v>0</v>
      </c>
      <c r="I2223" s="254">
        <v>973.79</v>
      </c>
      <c r="J2223" s="254">
        <v>0</v>
      </c>
      <c r="K2223" s="255">
        <v>9.0909090909090917</v>
      </c>
      <c r="L2223" s="254">
        <v>0</v>
      </c>
    </row>
    <row r="2224" spans="1:12" ht="12.75">
      <c r="A2224" s="252" t="s">
        <v>16</v>
      </c>
      <c r="B2224" s="253">
        <v>25</v>
      </c>
      <c r="C2224" s="253">
        <v>54</v>
      </c>
      <c r="D2224" s="253">
        <v>0</v>
      </c>
      <c r="E2224" s="253">
        <v>25</v>
      </c>
      <c r="F2224" s="253">
        <v>0</v>
      </c>
      <c r="G2224" s="253">
        <v>79</v>
      </c>
      <c r="H2224" s="254">
        <v>33061.19</v>
      </c>
      <c r="I2224" s="254">
        <v>38183.67</v>
      </c>
      <c r="J2224" s="254">
        <v>418.49607594936708</v>
      </c>
      <c r="K2224" s="255">
        <v>16.701902748414376</v>
      </c>
      <c r="L2224" s="254">
        <v>69.896807610993662</v>
      </c>
    </row>
    <row r="2225" spans="1:12" ht="12.75">
      <c r="A2225" s="252" t="s">
        <v>17</v>
      </c>
      <c r="B2225" s="253">
        <v>48</v>
      </c>
      <c r="C2225" s="253">
        <v>5</v>
      </c>
      <c r="D2225" s="253">
        <v>23</v>
      </c>
      <c r="E2225" s="253">
        <v>25</v>
      </c>
      <c r="F2225" s="253">
        <v>0</v>
      </c>
      <c r="G2225" s="253">
        <v>30</v>
      </c>
      <c r="H2225" s="254">
        <v>0</v>
      </c>
      <c r="I2225" s="254">
        <v>0</v>
      </c>
      <c r="J2225" s="254">
        <v>0</v>
      </c>
      <c r="K2225" s="255">
        <v>6.3424947145877377</v>
      </c>
      <c r="L2225" s="254">
        <v>0</v>
      </c>
    </row>
    <row r="2226" spans="1:12" ht="12.75">
      <c r="A2226" s="252" t="s">
        <v>18</v>
      </c>
      <c r="B2226" s="253">
        <v>9</v>
      </c>
      <c r="C2226" s="253">
        <v>2</v>
      </c>
      <c r="D2226" s="253">
        <v>0</v>
      </c>
      <c r="E2226" s="253">
        <v>9</v>
      </c>
      <c r="F2226" s="253">
        <v>0</v>
      </c>
      <c r="G2226" s="253">
        <v>11</v>
      </c>
      <c r="H2226" s="254">
        <v>20</v>
      </c>
      <c r="I2226" s="254">
        <v>27.47</v>
      </c>
      <c r="J2226" s="254">
        <v>1.8181818181818181</v>
      </c>
      <c r="K2226" s="255">
        <v>2.3255813953488373</v>
      </c>
      <c r="L2226" s="254">
        <v>4.2283298097251586E-2</v>
      </c>
    </row>
    <row r="2227" spans="1:12" ht="12.75">
      <c r="A2227" s="252" t="s">
        <v>19</v>
      </c>
      <c r="B2227" s="253">
        <v>126</v>
      </c>
      <c r="C2227" s="253">
        <v>134</v>
      </c>
      <c r="D2227" s="253">
        <v>23</v>
      </c>
      <c r="E2227" s="253">
        <v>103</v>
      </c>
      <c r="F2227" s="253">
        <v>0</v>
      </c>
      <c r="G2227" s="253">
        <v>237</v>
      </c>
      <c r="H2227" s="254">
        <v>53744.63</v>
      </c>
      <c r="I2227" s="254">
        <v>63989.35</v>
      </c>
      <c r="J2227" s="254">
        <v>226.77059071729957</v>
      </c>
      <c r="K2227" s="255">
        <v>50.105708245243122</v>
      </c>
      <c r="L2227" s="254">
        <v>113.62501057082449</v>
      </c>
    </row>
    <row r="2228" spans="1:12" ht="12.75">
      <c r="A2228" s="252" t="s">
        <v>311</v>
      </c>
      <c r="B2228" s="252" t="s">
        <v>2</v>
      </c>
      <c r="C2228" s="252" t="s">
        <v>3</v>
      </c>
      <c r="D2228" s="252" t="s">
        <v>4</v>
      </c>
      <c r="E2228" s="252" t="s">
        <v>5</v>
      </c>
      <c r="F2228" s="252" t="s">
        <v>6</v>
      </c>
      <c r="G2228" s="252" t="s">
        <v>7</v>
      </c>
      <c r="H2228" s="252" t="s">
        <v>8</v>
      </c>
      <c r="I2228" s="252" t="s">
        <v>9</v>
      </c>
      <c r="J2228" s="252" t="s">
        <v>10</v>
      </c>
      <c r="K2228" s="252" t="s">
        <v>11</v>
      </c>
      <c r="L2228" s="252" t="s">
        <v>12</v>
      </c>
    </row>
    <row r="2229" spans="1:12" ht="12.75">
      <c r="A2229" s="252" t="s">
        <v>13</v>
      </c>
      <c r="B2229" s="253">
        <v>57</v>
      </c>
      <c r="C2229" s="253">
        <v>72</v>
      </c>
      <c r="D2229" s="253">
        <v>0</v>
      </c>
      <c r="E2229" s="253">
        <v>57</v>
      </c>
      <c r="F2229" s="253">
        <v>0</v>
      </c>
      <c r="G2229" s="253">
        <v>129</v>
      </c>
      <c r="H2229" s="254">
        <v>41555.53</v>
      </c>
      <c r="I2229" s="254">
        <v>50592.1</v>
      </c>
      <c r="J2229" s="254">
        <v>322.1358914728682</v>
      </c>
      <c r="K2229" s="255">
        <v>27.27272727272727</v>
      </c>
      <c r="L2229" s="254">
        <v>87.855243128964048</v>
      </c>
    </row>
    <row r="2230" spans="1:12" ht="12.75">
      <c r="A2230" s="252" t="s">
        <v>14</v>
      </c>
      <c r="B2230" s="253">
        <v>8</v>
      </c>
      <c r="C2230" s="253">
        <v>6</v>
      </c>
      <c r="D2230" s="253">
        <v>0</v>
      </c>
      <c r="E2230" s="253">
        <v>8</v>
      </c>
      <c r="F2230" s="253">
        <v>0</v>
      </c>
      <c r="G2230" s="253">
        <v>14</v>
      </c>
      <c r="H2230" s="254">
        <v>3834</v>
      </c>
      <c r="I2230" s="254">
        <v>4457.45</v>
      </c>
      <c r="J2230" s="254">
        <v>273.85714285714289</v>
      </c>
      <c r="K2230" s="255">
        <v>2.9598308668076112</v>
      </c>
      <c r="L2230" s="254">
        <v>8.1057082452431288</v>
      </c>
    </row>
    <row r="2231" spans="1:12" ht="12.75">
      <c r="A2231" s="252" t="s">
        <v>15</v>
      </c>
      <c r="B2231" s="253">
        <v>36</v>
      </c>
      <c r="C2231" s="253">
        <v>12</v>
      </c>
      <c r="D2231" s="253">
        <v>0</v>
      </c>
      <c r="E2231" s="253">
        <v>36</v>
      </c>
      <c r="F2231" s="253">
        <v>0</v>
      </c>
      <c r="G2231" s="253">
        <v>48</v>
      </c>
      <c r="H2231" s="254">
        <v>0</v>
      </c>
      <c r="I2231" s="254">
        <v>1256.1300000000001</v>
      </c>
      <c r="J2231" s="254">
        <v>0</v>
      </c>
      <c r="K2231" s="255">
        <v>10.14799154334038</v>
      </c>
      <c r="L2231" s="254">
        <v>0</v>
      </c>
    </row>
    <row r="2232" spans="1:12" ht="12.75">
      <c r="A2232" s="252" t="s">
        <v>16</v>
      </c>
      <c r="B2232" s="253">
        <v>67</v>
      </c>
      <c r="C2232" s="253">
        <v>45</v>
      </c>
      <c r="D2232" s="253">
        <v>0</v>
      </c>
      <c r="E2232" s="253">
        <v>67</v>
      </c>
      <c r="F2232" s="253">
        <v>0</v>
      </c>
      <c r="G2232" s="253">
        <v>112</v>
      </c>
      <c r="H2232" s="254">
        <v>38107.449999999997</v>
      </c>
      <c r="I2232" s="254">
        <v>45591.26</v>
      </c>
      <c r="J2232" s="254">
        <v>340.2450892857143</v>
      </c>
      <c r="K2232" s="255">
        <v>23.67864693446089</v>
      </c>
      <c r="L2232" s="254">
        <v>80.565433403805486</v>
      </c>
    </row>
    <row r="2233" spans="1:12" ht="12.75">
      <c r="A2233" s="252" t="s">
        <v>17</v>
      </c>
      <c r="B2233" s="253">
        <v>30</v>
      </c>
      <c r="C2233" s="253">
        <v>10</v>
      </c>
      <c r="D2233" s="253">
        <v>11</v>
      </c>
      <c r="E2233" s="253">
        <v>19</v>
      </c>
      <c r="F2233" s="253">
        <v>0</v>
      </c>
      <c r="G2233" s="253">
        <v>29</v>
      </c>
      <c r="H2233" s="254">
        <v>0</v>
      </c>
      <c r="I2233" s="254">
        <v>0</v>
      </c>
      <c r="J2233" s="254">
        <v>0</v>
      </c>
      <c r="K2233" s="255">
        <v>6.1310782241014792</v>
      </c>
      <c r="L2233" s="254">
        <v>0</v>
      </c>
    </row>
    <row r="2234" spans="1:12" ht="12.75">
      <c r="A2234" s="252" t="s">
        <v>18</v>
      </c>
      <c r="B2234" s="253">
        <v>1</v>
      </c>
      <c r="C2234" s="253">
        <v>3</v>
      </c>
      <c r="D2234" s="253">
        <v>0</v>
      </c>
      <c r="E2234" s="253">
        <v>1</v>
      </c>
      <c r="F2234" s="253">
        <v>0</v>
      </c>
      <c r="G2234" s="253">
        <v>4</v>
      </c>
      <c r="H2234" s="254">
        <v>0</v>
      </c>
      <c r="I2234" s="254">
        <v>503.87</v>
      </c>
      <c r="J2234" s="254">
        <v>0</v>
      </c>
      <c r="K2234" s="255">
        <v>0.84566596194503174</v>
      </c>
      <c r="L2234" s="254">
        <v>0</v>
      </c>
    </row>
    <row r="2235" spans="1:12" ht="12.75">
      <c r="A2235" s="252" t="s">
        <v>19</v>
      </c>
      <c r="B2235" s="253">
        <v>199</v>
      </c>
      <c r="C2235" s="253">
        <v>148</v>
      </c>
      <c r="D2235" s="253">
        <v>11</v>
      </c>
      <c r="E2235" s="253">
        <v>188</v>
      </c>
      <c r="F2235" s="253">
        <v>0</v>
      </c>
      <c r="G2235" s="253">
        <v>336</v>
      </c>
      <c r="H2235" s="254">
        <v>83496.98</v>
      </c>
      <c r="I2235" s="254">
        <v>102400.81</v>
      </c>
      <c r="J2235" s="254">
        <v>248.50291666666669</v>
      </c>
      <c r="K2235" s="255">
        <v>71.035940803382658</v>
      </c>
      <c r="L2235" s="254">
        <v>176.5263847780127</v>
      </c>
    </row>
    <row r="2236" spans="1:12" ht="12.75">
      <c r="A2236" s="252" t="s">
        <v>312</v>
      </c>
      <c r="B2236" s="252" t="s">
        <v>2</v>
      </c>
      <c r="C2236" s="252" t="s">
        <v>3</v>
      </c>
      <c r="D2236" s="252" t="s">
        <v>4</v>
      </c>
      <c r="E2236" s="252" t="s">
        <v>5</v>
      </c>
      <c r="F2236" s="252" t="s">
        <v>6</v>
      </c>
      <c r="G2236" s="252" t="s">
        <v>7</v>
      </c>
      <c r="H2236" s="252" t="s">
        <v>8</v>
      </c>
      <c r="I2236" s="252" t="s">
        <v>9</v>
      </c>
      <c r="J2236" s="252" t="s">
        <v>10</v>
      </c>
      <c r="K2236" s="252" t="s">
        <v>11</v>
      </c>
      <c r="L2236" s="252" t="s">
        <v>12</v>
      </c>
    </row>
    <row r="2237" spans="1:12" ht="12.75">
      <c r="A2237" s="252" t="s">
        <v>13</v>
      </c>
      <c r="B2237" s="253">
        <v>114</v>
      </c>
      <c r="C2237" s="253">
        <v>40</v>
      </c>
      <c r="D2237" s="253">
        <v>0</v>
      </c>
      <c r="E2237" s="253">
        <v>114</v>
      </c>
      <c r="F2237" s="253">
        <v>0</v>
      </c>
      <c r="G2237" s="253">
        <v>154</v>
      </c>
      <c r="H2237" s="254">
        <v>49164.53</v>
      </c>
      <c r="I2237" s="254">
        <v>62191.98</v>
      </c>
      <c r="J2237" s="254">
        <v>319.25019480519478</v>
      </c>
      <c r="K2237" s="255">
        <v>32.558139534883722</v>
      </c>
      <c r="L2237" s="254">
        <v>103.94192389006342</v>
      </c>
    </row>
    <row r="2238" spans="1:12" ht="12.75">
      <c r="A2238" s="252" t="s">
        <v>14</v>
      </c>
      <c r="B2238" s="253">
        <v>14</v>
      </c>
      <c r="C2238" s="253">
        <v>0</v>
      </c>
      <c r="D2238" s="253">
        <v>0</v>
      </c>
      <c r="E2238" s="253">
        <v>14</v>
      </c>
      <c r="F2238" s="253">
        <v>0</v>
      </c>
      <c r="G2238" s="253">
        <v>14</v>
      </c>
      <c r="H2238" s="254">
        <v>3834</v>
      </c>
      <c r="I2238" s="254">
        <v>4983.8500000000004</v>
      </c>
      <c r="J2238" s="254">
        <v>273.85714285714289</v>
      </c>
      <c r="K2238" s="255">
        <v>2.9598308668076112</v>
      </c>
      <c r="L2238" s="254">
        <v>8.1057082452431288</v>
      </c>
    </row>
    <row r="2239" spans="1:12" ht="12.75">
      <c r="A2239" s="252" t="s">
        <v>15</v>
      </c>
      <c r="B2239" s="253">
        <v>38</v>
      </c>
      <c r="C2239" s="253">
        <v>6</v>
      </c>
      <c r="D2239" s="253">
        <v>0</v>
      </c>
      <c r="E2239" s="253">
        <v>38</v>
      </c>
      <c r="F2239" s="253">
        <v>0</v>
      </c>
      <c r="G2239" s="253">
        <v>44</v>
      </c>
      <c r="H2239" s="254">
        <v>0</v>
      </c>
      <c r="I2239" s="254">
        <v>133.26</v>
      </c>
      <c r="J2239" s="254">
        <v>0</v>
      </c>
      <c r="K2239" s="255">
        <v>9.3023255813953494</v>
      </c>
      <c r="L2239" s="254">
        <v>0</v>
      </c>
    </row>
    <row r="2240" spans="1:12" ht="12.75">
      <c r="A2240" s="252" t="s">
        <v>16</v>
      </c>
      <c r="B2240" s="253">
        <v>101</v>
      </c>
      <c r="C2240" s="253">
        <v>14</v>
      </c>
      <c r="D2240" s="253">
        <v>0</v>
      </c>
      <c r="E2240" s="253">
        <v>101</v>
      </c>
      <c r="F2240" s="253">
        <v>0</v>
      </c>
      <c r="G2240" s="253">
        <v>115</v>
      </c>
      <c r="H2240" s="254">
        <v>37624.19</v>
      </c>
      <c r="I2240" s="254">
        <v>46460.69</v>
      </c>
      <c r="J2240" s="254">
        <v>327.16686956521738</v>
      </c>
      <c r="K2240" s="255">
        <v>24.312896405919659</v>
      </c>
      <c r="L2240" s="254">
        <v>79.543742071881582</v>
      </c>
    </row>
    <row r="2241" spans="1:12" ht="12.75">
      <c r="A2241" s="252" t="s">
        <v>17</v>
      </c>
      <c r="B2241" s="253">
        <v>29</v>
      </c>
      <c r="C2241" s="253">
        <v>2</v>
      </c>
      <c r="D2241" s="253">
        <v>8</v>
      </c>
      <c r="E2241" s="253">
        <v>21</v>
      </c>
      <c r="F2241" s="253">
        <v>0</v>
      </c>
      <c r="G2241" s="253">
        <v>23</v>
      </c>
      <c r="H2241" s="254">
        <v>0</v>
      </c>
      <c r="I2241" s="254">
        <v>0</v>
      </c>
      <c r="J2241" s="254">
        <v>0</v>
      </c>
      <c r="K2241" s="255">
        <v>4.8625792811839323</v>
      </c>
      <c r="L2241" s="254">
        <v>0</v>
      </c>
    </row>
    <row r="2242" spans="1:12" ht="12.75">
      <c r="A2242" s="252" t="s">
        <v>18</v>
      </c>
      <c r="B2242" s="253">
        <v>4</v>
      </c>
      <c r="C2242" s="253">
        <v>0</v>
      </c>
      <c r="D2242" s="253">
        <v>0</v>
      </c>
      <c r="E2242" s="253">
        <v>4</v>
      </c>
      <c r="F2242" s="253">
        <v>0</v>
      </c>
      <c r="G2242" s="253">
        <v>4</v>
      </c>
      <c r="H2242" s="254">
        <v>0</v>
      </c>
      <c r="I2242" s="254">
        <v>262.82</v>
      </c>
      <c r="J2242" s="254">
        <v>0</v>
      </c>
      <c r="K2242" s="255">
        <v>0.84566596194503174</v>
      </c>
      <c r="L2242" s="254">
        <v>0</v>
      </c>
    </row>
    <row r="2243" spans="1:12" ht="12.75">
      <c r="A2243" s="252" t="s">
        <v>19</v>
      </c>
      <c r="B2243" s="253">
        <v>300</v>
      </c>
      <c r="C2243" s="253">
        <v>62</v>
      </c>
      <c r="D2243" s="253">
        <v>8</v>
      </c>
      <c r="E2243" s="253">
        <v>292</v>
      </c>
      <c r="F2243" s="253">
        <v>0</v>
      </c>
      <c r="G2243" s="253">
        <v>354</v>
      </c>
      <c r="H2243" s="254">
        <v>90622.720000000001</v>
      </c>
      <c r="I2243" s="254">
        <v>114032.6</v>
      </c>
      <c r="J2243" s="254">
        <v>255.99638418079095</v>
      </c>
      <c r="K2243" s="255">
        <v>74.84143763213531</v>
      </c>
      <c r="L2243" s="254">
        <v>191.59137420718815</v>
      </c>
    </row>
    <row r="2244" spans="1:12" ht="12.75">
      <c r="A2244" s="252" t="s">
        <v>313</v>
      </c>
      <c r="B2244" s="252" t="s">
        <v>2</v>
      </c>
      <c r="C2244" s="252" t="s">
        <v>3</v>
      </c>
      <c r="D2244" s="252" t="s">
        <v>4</v>
      </c>
      <c r="E2244" s="252" t="s">
        <v>5</v>
      </c>
      <c r="F2244" s="252" t="s">
        <v>6</v>
      </c>
      <c r="G2244" s="252" t="s">
        <v>7</v>
      </c>
      <c r="H2244" s="252" t="s">
        <v>8</v>
      </c>
      <c r="I2244" s="252" t="s">
        <v>9</v>
      </c>
      <c r="J2244" s="252" t="s">
        <v>10</v>
      </c>
      <c r="K2244" s="252" t="s">
        <v>11</v>
      </c>
      <c r="L2244" s="252" t="s">
        <v>12</v>
      </c>
    </row>
    <row r="2245" spans="1:12" ht="12.75">
      <c r="A2245" s="252" t="s">
        <v>13</v>
      </c>
      <c r="B2245" s="253">
        <v>65</v>
      </c>
      <c r="C2245" s="253">
        <v>28</v>
      </c>
      <c r="D2245" s="253">
        <v>0</v>
      </c>
      <c r="E2245" s="253">
        <v>65</v>
      </c>
      <c r="F2245" s="253">
        <v>0</v>
      </c>
      <c r="G2245" s="253">
        <v>93</v>
      </c>
      <c r="H2245" s="254">
        <v>24481.66</v>
      </c>
      <c r="I2245" s="254">
        <v>26893.13</v>
      </c>
      <c r="J2245" s="254">
        <v>263.2436559139785</v>
      </c>
      <c r="K2245" s="255">
        <v>19.661733615221987</v>
      </c>
      <c r="L2245" s="254">
        <v>51.758266384778018</v>
      </c>
    </row>
    <row r="2246" spans="1:12" ht="12.75">
      <c r="A2246" s="252" t="s">
        <v>14</v>
      </c>
      <c r="B2246" s="253">
        <v>1</v>
      </c>
      <c r="C2246" s="253">
        <v>0</v>
      </c>
      <c r="D2246" s="253">
        <v>0</v>
      </c>
      <c r="E2246" s="253">
        <v>1</v>
      </c>
      <c r="F2246" s="253">
        <v>0</v>
      </c>
      <c r="G2246" s="253">
        <v>1</v>
      </c>
      <c r="H2246" s="254">
        <v>250</v>
      </c>
      <c r="I2246" s="254">
        <v>132</v>
      </c>
      <c r="J2246" s="254">
        <v>250</v>
      </c>
      <c r="K2246" s="255">
        <v>0.21141649048625794</v>
      </c>
      <c r="L2246" s="254">
        <v>0.52854122621564481</v>
      </c>
    </row>
    <row r="2247" spans="1:12" ht="12.75">
      <c r="A2247" s="252" t="s">
        <v>15</v>
      </c>
      <c r="B2247" s="253">
        <v>34</v>
      </c>
      <c r="C2247" s="253">
        <v>7</v>
      </c>
      <c r="D2247" s="253">
        <v>0</v>
      </c>
      <c r="E2247" s="253">
        <v>34</v>
      </c>
      <c r="F2247" s="253">
        <v>0</v>
      </c>
      <c r="G2247" s="253">
        <v>41</v>
      </c>
      <c r="H2247" s="254">
        <v>0</v>
      </c>
      <c r="I2247" s="254">
        <v>182.41</v>
      </c>
      <c r="J2247" s="254">
        <v>0</v>
      </c>
      <c r="K2247" s="255">
        <v>8.6680761099365746</v>
      </c>
      <c r="L2247" s="254">
        <v>0</v>
      </c>
    </row>
    <row r="2248" spans="1:12" ht="12.75">
      <c r="A2248" s="252" t="s">
        <v>16</v>
      </c>
      <c r="B2248" s="253">
        <v>67</v>
      </c>
      <c r="C2248" s="253">
        <v>7</v>
      </c>
      <c r="D2248" s="253">
        <v>0</v>
      </c>
      <c r="E2248" s="253">
        <v>67</v>
      </c>
      <c r="F2248" s="253">
        <v>0</v>
      </c>
      <c r="G2248" s="253">
        <v>74</v>
      </c>
      <c r="H2248" s="254">
        <v>20839.89</v>
      </c>
      <c r="I2248" s="254">
        <v>24888.84</v>
      </c>
      <c r="J2248" s="254">
        <v>281.62013513513511</v>
      </c>
      <c r="K2248" s="255">
        <v>15.644820295983088</v>
      </c>
      <c r="L2248" s="254">
        <v>44.058964059196626</v>
      </c>
    </row>
    <row r="2249" spans="1:12" ht="12.75">
      <c r="A2249" s="252" t="s">
        <v>17</v>
      </c>
      <c r="B2249" s="253">
        <v>23</v>
      </c>
      <c r="C2249" s="253">
        <v>1</v>
      </c>
      <c r="D2249" s="253">
        <v>1</v>
      </c>
      <c r="E2249" s="253">
        <v>22</v>
      </c>
      <c r="F2249" s="253">
        <v>0</v>
      </c>
      <c r="G2249" s="253">
        <v>23</v>
      </c>
      <c r="H2249" s="254">
        <v>0</v>
      </c>
      <c r="I2249" s="254">
        <v>0</v>
      </c>
      <c r="J2249" s="254">
        <v>0</v>
      </c>
      <c r="K2249" s="255">
        <v>4.8625792811839323</v>
      </c>
      <c r="L2249" s="254">
        <v>0</v>
      </c>
    </row>
    <row r="2250" spans="1:12" ht="12.75">
      <c r="A2250" s="252" t="s">
        <v>18</v>
      </c>
      <c r="B2250" s="253">
        <v>7</v>
      </c>
      <c r="C2250" s="253">
        <v>2</v>
      </c>
      <c r="D2250" s="253">
        <v>0</v>
      </c>
      <c r="E2250" s="253">
        <v>7</v>
      </c>
      <c r="F2250" s="253">
        <v>0</v>
      </c>
      <c r="G2250" s="253">
        <v>9</v>
      </c>
      <c r="H2250" s="254">
        <v>460</v>
      </c>
      <c r="I2250" s="254">
        <v>788.68</v>
      </c>
      <c r="J2250" s="254">
        <v>51.111111111111114</v>
      </c>
      <c r="K2250" s="255">
        <v>1.9027484143763211</v>
      </c>
      <c r="L2250" s="254">
        <v>0.97251585623678638</v>
      </c>
    </row>
    <row r="2251" spans="1:12" ht="12.75">
      <c r="A2251" s="252" t="s">
        <v>19</v>
      </c>
      <c r="B2251" s="253">
        <v>197</v>
      </c>
      <c r="C2251" s="253">
        <v>45</v>
      </c>
      <c r="D2251" s="253">
        <v>1</v>
      </c>
      <c r="E2251" s="253">
        <v>196</v>
      </c>
      <c r="F2251" s="253">
        <v>0</v>
      </c>
      <c r="G2251" s="253">
        <v>241</v>
      </c>
      <c r="H2251" s="254">
        <v>46031.55</v>
      </c>
      <c r="I2251" s="254">
        <v>52885.06</v>
      </c>
      <c r="J2251" s="254">
        <v>191.00228215767635</v>
      </c>
      <c r="K2251" s="255">
        <v>50.951374207188167</v>
      </c>
      <c r="L2251" s="254">
        <v>97.318287526427071</v>
      </c>
    </row>
    <row r="2252" spans="1:12" ht="12.75">
      <c r="A2252" s="252" t="s">
        <v>314</v>
      </c>
      <c r="B2252" s="252" t="s">
        <v>2</v>
      </c>
      <c r="C2252" s="252" t="s">
        <v>3</v>
      </c>
      <c r="D2252" s="252" t="s">
        <v>4</v>
      </c>
      <c r="E2252" s="252" t="s">
        <v>5</v>
      </c>
      <c r="F2252" s="252" t="s">
        <v>6</v>
      </c>
      <c r="G2252" s="252" t="s">
        <v>7</v>
      </c>
      <c r="H2252" s="252" t="s">
        <v>8</v>
      </c>
      <c r="I2252" s="252" t="s">
        <v>9</v>
      </c>
      <c r="J2252" s="252" t="s">
        <v>10</v>
      </c>
      <c r="K2252" s="252" t="s">
        <v>11</v>
      </c>
      <c r="L2252" s="252" t="s">
        <v>12</v>
      </c>
    </row>
    <row r="2253" spans="1:12" ht="12.75">
      <c r="A2253" s="252" t="s">
        <v>13</v>
      </c>
      <c r="B2253" s="253">
        <v>22</v>
      </c>
      <c r="C2253" s="253">
        <v>16</v>
      </c>
      <c r="D2253" s="253">
        <v>0</v>
      </c>
      <c r="E2253" s="253">
        <v>22</v>
      </c>
      <c r="F2253" s="253">
        <v>0</v>
      </c>
      <c r="G2253" s="253">
        <v>38</v>
      </c>
      <c r="H2253" s="254">
        <v>11531.65</v>
      </c>
      <c r="I2253" s="254">
        <v>14795.32</v>
      </c>
      <c r="J2253" s="254">
        <v>303.46447368421053</v>
      </c>
      <c r="K2253" s="255">
        <v>8.0338266384778017</v>
      </c>
      <c r="L2253" s="254">
        <v>24.379809725158566</v>
      </c>
    </row>
    <row r="2254" spans="1:12" ht="12.75">
      <c r="A2254" s="252" t="s">
        <v>14</v>
      </c>
      <c r="B2254" s="253">
        <v>0</v>
      </c>
      <c r="C2254" s="253">
        <v>0</v>
      </c>
      <c r="D2254" s="253">
        <v>0</v>
      </c>
      <c r="E2254" s="253">
        <v>0</v>
      </c>
      <c r="F2254" s="253">
        <v>0</v>
      </c>
      <c r="G2254" s="253">
        <v>0</v>
      </c>
      <c r="H2254" s="254">
        <v>1381.78</v>
      </c>
      <c r="I2254" s="254">
        <v>1558.64</v>
      </c>
      <c r="J2254" s="254">
        <v>0</v>
      </c>
      <c r="K2254" s="255">
        <v>0</v>
      </c>
      <c r="L2254" s="254">
        <v>0</v>
      </c>
    </row>
    <row r="2255" spans="1:12" ht="12.75">
      <c r="A2255" s="252" t="s">
        <v>15</v>
      </c>
      <c r="B2255" s="253">
        <v>28</v>
      </c>
      <c r="C2255" s="253">
        <v>6</v>
      </c>
      <c r="D2255" s="253">
        <v>0</v>
      </c>
      <c r="E2255" s="253">
        <v>28</v>
      </c>
      <c r="F2255" s="253">
        <v>0</v>
      </c>
      <c r="G2255" s="253">
        <v>34</v>
      </c>
      <c r="H2255" s="254">
        <v>0</v>
      </c>
      <c r="I2255" s="254">
        <v>-1808.33</v>
      </c>
      <c r="J2255" s="254">
        <v>0</v>
      </c>
      <c r="K2255" s="255">
        <v>7.1881606765327692</v>
      </c>
      <c r="L2255" s="254">
        <v>0</v>
      </c>
    </row>
    <row r="2256" spans="1:12" ht="12.75">
      <c r="A2256" s="252" t="s">
        <v>16</v>
      </c>
      <c r="B2256" s="253">
        <v>18</v>
      </c>
      <c r="C2256" s="253">
        <v>5</v>
      </c>
      <c r="D2256" s="253">
        <v>0</v>
      </c>
      <c r="E2256" s="253">
        <v>18</v>
      </c>
      <c r="F2256" s="253">
        <v>0</v>
      </c>
      <c r="G2256" s="253">
        <v>23</v>
      </c>
      <c r="H2256" s="254">
        <v>7146.08</v>
      </c>
      <c r="I2256" s="254">
        <v>8230.5499999999993</v>
      </c>
      <c r="J2256" s="254">
        <v>310.6991304347826</v>
      </c>
      <c r="K2256" s="255">
        <v>4.8625792811839323</v>
      </c>
      <c r="L2256" s="254">
        <v>15.107991543340381</v>
      </c>
    </row>
    <row r="2257" spans="1:12" ht="12.75">
      <c r="A2257" s="252" t="s">
        <v>17</v>
      </c>
      <c r="B2257" s="253">
        <v>23</v>
      </c>
      <c r="C2257" s="253">
        <v>29</v>
      </c>
      <c r="D2257" s="253">
        <v>3</v>
      </c>
      <c r="E2257" s="253">
        <v>20</v>
      </c>
      <c r="F2257" s="253">
        <v>0</v>
      </c>
      <c r="G2257" s="253">
        <v>49</v>
      </c>
      <c r="H2257" s="254">
        <v>0</v>
      </c>
      <c r="I2257" s="254">
        <v>0</v>
      </c>
      <c r="J2257" s="254">
        <v>0</v>
      </c>
      <c r="K2257" s="255">
        <v>10.359408033826638</v>
      </c>
      <c r="L2257" s="254">
        <v>0</v>
      </c>
    </row>
    <row r="2258" spans="1:12" ht="12.75">
      <c r="A2258" s="252" t="s">
        <v>18</v>
      </c>
      <c r="B2258" s="253">
        <v>9</v>
      </c>
      <c r="C2258" s="253">
        <v>1</v>
      </c>
      <c r="D2258" s="253">
        <v>0</v>
      </c>
      <c r="E2258" s="253">
        <v>9</v>
      </c>
      <c r="F2258" s="253">
        <v>0</v>
      </c>
      <c r="G2258" s="253">
        <v>10</v>
      </c>
      <c r="H2258" s="254">
        <v>0</v>
      </c>
      <c r="I2258" s="254">
        <v>449.52</v>
      </c>
      <c r="J2258" s="254">
        <v>0</v>
      </c>
      <c r="K2258" s="255">
        <v>2.1141649048625792</v>
      </c>
      <c r="L2258" s="254">
        <v>0</v>
      </c>
    </row>
    <row r="2259" spans="1:12" ht="12.75">
      <c r="A2259" s="252" t="s">
        <v>19</v>
      </c>
      <c r="B2259" s="253">
        <v>100</v>
      </c>
      <c r="C2259" s="253">
        <v>57</v>
      </c>
      <c r="D2259" s="253">
        <v>3</v>
      </c>
      <c r="E2259" s="253">
        <v>97</v>
      </c>
      <c r="F2259" s="253">
        <v>0</v>
      </c>
      <c r="G2259" s="253">
        <v>154</v>
      </c>
      <c r="H2259" s="254">
        <v>20059.509999999998</v>
      </c>
      <c r="I2259" s="254">
        <v>23225.7</v>
      </c>
      <c r="J2259" s="254">
        <v>130.25655844155844</v>
      </c>
      <c r="K2259" s="255">
        <v>32.558139534883722</v>
      </c>
      <c r="L2259" s="254">
        <v>42.409112050739957</v>
      </c>
    </row>
    <row r="2260" spans="1:12" ht="12.75">
      <c r="A2260" s="252" t="s">
        <v>315</v>
      </c>
      <c r="B2260" s="252" t="s">
        <v>2</v>
      </c>
      <c r="C2260" s="252" t="s">
        <v>3</v>
      </c>
      <c r="D2260" s="252" t="s">
        <v>4</v>
      </c>
      <c r="E2260" s="252" t="s">
        <v>5</v>
      </c>
      <c r="F2260" s="252" t="s">
        <v>6</v>
      </c>
      <c r="G2260" s="252" t="s">
        <v>7</v>
      </c>
      <c r="H2260" s="252" t="s">
        <v>8</v>
      </c>
      <c r="I2260" s="252" t="s">
        <v>9</v>
      </c>
      <c r="J2260" s="252" t="s">
        <v>10</v>
      </c>
      <c r="K2260" s="252" t="s">
        <v>11</v>
      </c>
      <c r="L2260" s="252" t="s">
        <v>12</v>
      </c>
    </row>
    <row r="2261" spans="1:12" ht="12.75">
      <c r="A2261" s="252" t="s">
        <v>13</v>
      </c>
      <c r="B2261" s="253">
        <v>21</v>
      </c>
      <c r="C2261" s="253">
        <v>6</v>
      </c>
      <c r="D2261" s="253">
        <v>0</v>
      </c>
      <c r="E2261" s="253">
        <v>21</v>
      </c>
      <c r="F2261" s="253">
        <v>0</v>
      </c>
      <c r="G2261" s="253">
        <v>27</v>
      </c>
      <c r="H2261" s="254">
        <v>6872.03</v>
      </c>
      <c r="I2261" s="254">
        <v>9088.56</v>
      </c>
      <c r="J2261" s="254">
        <v>254.51962962962963</v>
      </c>
      <c r="K2261" s="255">
        <v>5.7082452431289639</v>
      </c>
      <c r="L2261" s="254">
        <v>14.528604651162791</v>
      </c>
    </row>
    <row r="2262" spans="1:12" ht="12.75">
      <c r="A2262" s="252" t="s">
        <v>14</v>
      </c>
      <c r="B2262" s="253">
        <v>0</v>
      </c>
      <c r="C2262" s="253">
        <v>0</v>
      </c>
      <c r="D2262" s="253">
        <v>0</v>
      </c>
      <c r="E2262" s="253">
        <v>0</v>
      </c>
      <c r="F2262" s="253">
        <v>0</v>
      </c>
      <c r="G2262" s="253">
        <v>0</v>
      </c>
      <c r="H2262" s="254">
        <v>0</v>
      </c>
      <c r="I2262" s="254">
        <v>-150</v>
      </c>
      <c r="J2262" s="254">
        <v>0</v>
      </c>
      <c r="K2262" s="255">
        <v>0</v>
      </c>
      <c r="L2262" s="254">
        <v>0</v>
      </c>
    </row>
    <row r="2263" spans="1:12" ht="12.75">
      <c r="A2263" s="252" t="s">
        <v>15</v>
      </c>
      <c r="B2263" s="253">
        <v>25</v>
      </c>
      <c r="C2263" s="253">
        <v>4</v>
      </c>
      <c r="D2263" s="253">
        <v>0</v>
      </c>
      <c r="E2263" s="253">
        <v>25</v>
      </c>
      <c r="F2263" s="253">
        <v>0</v>
      </c>
      <c r="G2263" s="253">
        <v>29</v>
      </c>
      <c r="H2263" s="254">
        <v>0</v>
      </c>
      <c r="I2263" s="254">
        <v>122.26</v>
      </c>
      <c r="J2263" s="254">
        <v>0</v>
      </c>
      <c r="K2263" s="255">
        <v>6.1310782241014792</v>
      </c>
      <c r="L2263" s="254">
        <v>0</v>
      </c>
    </row>
    <row r="2264" spans="1:12" ht="12.75">
      <c r="A2264" s="252" t="s">
        <v>16</v>
      </c>
      <c r="B2264" s="253">
        <v>10</v>
      </c>
      <c r="C2264" s="253">
        <v>4</v>
      </c>
      <c r="D2264" s="253">
        <v>0</v>
      </c>
      <c r="E2264" s="253">
        <v>10</v>
      </c>
      <c r="F2264" s="253">
        <v>0</v>
      </c>
      <c r="G2264" s="253">
        <v>14</v>
      </c>
      <c r="H2264" s="254">
        <v>4869.8100000000004</v>
      </c>
      <c r="I2264" s="254">
        <v>1912.28</v>
      </c>
      <c r="J2264" s="254">
        <v>347.84357142857147</v>
      </c>
      <c r="K2264" s="255">
        <v>2.9598308668076112</v>
      </c>
      <c r="L2264" s="254">
        <v>10.295581395348838</v>
      </c>
    </row>
    <row r="2265" spans="1:12" ht="12.75">
      <c r="A2265" s="252" t="s">
        <v>17</v>
      </c>
      <c r="B2265" s="253">
        <v>48</v>
      </c>
      <c r="C2265" s="253">
        <v>24</v>
      </c>
      <c r="D2265" s="253">
        <v>11</v>
      </c>
      <c r="E2265" s="253">
        <v>37</v>
      </c>
      <c r="F2265" s="253">
        <v>0</v>
      </c>
      <c r="G2265" s="253">
        <v>61</v>
      </c>
      <c r="H2265" s="254">
        <v>0</v>
      </c>
      <c r="I2265" s="254">
        <v>0</v>
      </c>
      <c r="J2265" s="254">
        <v>0</v>
      </c>
      <c r="K2265" s="255">
        <v>12.896405919661733</v>
      </c>
      <c r="L2265" s="254">
        <v>0</v>
      </c>
    </row>
    <row r="2266" spans="1:12" ht="12.75">
      <c r="A2266" s="252" t="s">
        <v>18</v>
      </c>
      <c r="B2266" s="253">
        <v>6</v>
      </c>
      <c r="C2266" s="253">
        <v>1</v>
      </c>
      <c r="D2266" s="253">
        <v>0</v>
      </c>
      <c r="E2266" s="253">
        <v>6</v>
      </c>
      <c r="F2266" s="253">
        <v>0</v>
      </c>
      <c r="G2266" s="253">
        <v>7</v>
      </c>
      <c r="H2266" s="254">
        <v>400</v>
      </c>
      <c r="I2266" s="254">
        <v>1072.24</v>
      </c>
      <c r="J2266" s="254">
        <v>57.142857142857146</v>
      </c>
      <c r="K2266" s="255">
        <v>1.4799154334038056</v>
      </c>
      <c r="L2266" s="254">
        <v>0.84566596194503174</v>
      </c>
    </row>
    <row r="2267" spans="1:12" ht="12.75">
      <c r="A2267" s="252" t="s">
        <v>19</v>
      </c>
      <c r="B2267" s="253">
        <v>110</v>
      </c>
      <c r="C2267" s="253">
        <v>39</v>
      </c>
      <c r="D2267" s="253">
        <v>11</v>
      </c>
      <c r="E2267" s="253">
        <v>99</v>
      </c>
      <c r="F2267" s="253">
        <v>0</v>
      </c>
      <c r="G2267" s="253">
        <v>138</v>
      </c>
      <c r="H2267" s="254">
        <v>12141.84</v>
      </c>
      <c r="I2267" s="254">
        <v>12045.34</v>
      </c>
      <c r="J2267" s="254">
        <v>87.98434782608696</v>
      </c>
      <c r="K2267" s="255">
        <v>29.175475687103596</v>
      </c>
      <c r="L2267" s="254">
        <v>25.669852008456665</v>
      </c>
    </row>
    <row r="2268" spans="1:12" ht="12.75">
      <c r="A2268" s="252" t="s">
        <v>316</v>
      </c>
      <c r="B2268" s="252" t="s">
        <v>2</v>
      </c>
      <c r="C2268" s="252" t="s">
        <v>3</v>
      </c>
      <c r="D2268" s="252" t="s">
        <v>4</v>
      </c>
      <c r="E2268" s="252" t="s">
        <v>5</v>
      </c>
      <c r="F2268" s="252" t="s">
        <v>6</v>
      </c>
      <c r="G2268" s="252" t="s">
        <v>7</v>
      </c>
      <c r="H2268" s="252" t="s">
        <v>8</v>
      </c>
      <c r="I2268" s="252" t="s">
        <v>9</v>
      </c>
      <c r="J2268" s="252" t="s">
        <v>10</v>
      </c>
      <c r="K2268" s="252" t="s">
        <v>11</v>
      </c>
      <c r="L2268" s="252" t="s">
        <v>12</v>
      </c>
    </row>
    <row r="2269" spans="1:12" ht="12.75">
      <c r="A2269" s="252" t="s">
        <v>13</v>
      </c>
      <c r="B2269" s="253">
        <v>16</v>
      </c>
      <c r="C2269" s="253">
        <v>14</v>
      </c>
      <c r="D2269" s="253">
        <v>0</v>
      </c>
      <c r="E2269" s="253">
        <v>16</v>
      </c>
      <c r="F2269" s="253">
        <v>0</v>
      </c>
      <c r="G2269" s="253">
        <v>30</v>
      </c>
      <c r="H2269" s="254">
        <v>10276.799999999999</v>
      </c>
      <c r="I2269" s="254">
        <v>9896.39</v>
      </c>
      <c r="J2269" s="254">
        <v>342.56</v>
      </c>
      <c r="K2269" s="255">
        <v>6.3424947145877377</v>
      </c>
      <c r="L2269" s="254">
        <v>21.726849894291753</v>
      </c>
    </row>
    <row r="2270" spans="1:12" ht="12.75">
      <c r="A2270" s="252" t="s">
        <v>14</v>
      </c>
      <c r="B2270" s="253">
        <v>0</v>
      </c>
      <c r="C2270" s="253">
        <v>0</v>
      </c>
      <c r="D2270" s="253">
        <v>0</v>
      </c>
      <c r="E2270" s="253">
        <v>0</v>
      </c>
      <c r="F2270" s="253">
        <v>0</v>
      </c>
      <c r="G2270" s="253">
        <v>0</v>
      </c>
      <c r="H2270" s="254">
        <v>-218</v>
      </c>
      <c r="I2270" s="254">
        <v>-465.74</v>
      </c>
      <c r="J2270" s="254">
        <v>0</v>
      </c>
      <c r="K2270" s="255">
        <v>0</v>
      </c>
      <c r="L2270" s="254">
        <v>0</v>
      </c>
    </row>
    <row r="2271" spans="1:12" ht="12.75">
      <c r="A2271" s="252" t="s">
        <v>15</v>
      </c>
      <c r="B2271" s="253">
        <v>20</v>
      </c>
      <c r="C2271" s="253">
        <v>4</v>
      </c>
      <c r="D2271" s="253">
        <v>0</v>
      </c>
      <c r="E2271" s="253">
        <v>20</v>
      </c>
      <c r="F2271" s="253">
        <v>0</v>
      </c>
      <c r="G2271" s="253">
        <v>24</v>
      </c>
      <c r="H2271" s="254">
        <v>0</v>
      </c>
      <c r="I2271" s="254">
        <v>-83.13</v>
      </c>
      <c r="J2271" s="254">
        <v>0</v>
      </c>
      <c r="K2271" s="255">
        <v>5.07399577167019</v>
      </c>
      <c r="L2271" s="254">
        <v>0</v>
      </c>
    </row>
    <row r="2272" spans="1:12" ht="12.75">
      <c r="A2272" s="252" t="s">
        <v>16</v>
      </c>
      <c r="B2272" s="253">
        <v>12</v>
      </c>
      <c r="C2272" s="253">
        <v>6</v>
      </c>
      <c r="D2272" s="253">
        <v>0</v>
      </c>
      <c r="E2272" s="253">
        <v>12</v>
      </c>
      <c r="F2272" s="253">
        <v>0</v>
      </c>
      <c r="G2272" s="253">
        <v>18</v>
      </c>
      <c r="H2272" s="254">
        <v>4845</v>
      </c>
      <c r="I2272" s="254">
        <v>4076.01</v>
      </c>
      <c r="J2272" s="254">
        <v>269.16666666666669</v>
      </c>
      <c r="K2272" s="255">
        <v>3.8054968287526423</v>
      </c>
      <c r="L2272" s="254">
        <v>10.243128964059197</v>
      </c>
    </row>
    <row r="2273" spans="1:12" ht="12.75">
      <c r="A2273" s="252" t="s">
        <v>17</v>
      </c>
      <c r="B2273" s="253">
        <v>60</v>
      </c>
      <c r="C2273" s="253">
        <v>13</v>
      </c>
      <c r="D2273" s="253">
        <v>12</v>
      </c>
      <c r="E2273" s="253">
        <v>48</v>
      </c>
      <c r="F2273" s="253">
        <v>0</v>
      </c>
      <c r="G2273" s="253">
        <v>61</v>
      </c>
      <c r="H2273" s="254">
        <v>0</v>
      </c>
      <c r="I2273" s="254">
        <v>0</v>
      </c>
      <c r="J2273" s="254">
        <v>0</v>
      </c>
      <c r="K2273" s="255">
        <v>12.896405919661733</v>
      </c>
      <c r="L2273" s="254">
        <v>0</v>
      </c>
    </row>
    <row r="2274" spans="1:12" ht="12.75">
      <c r="A2274" s="252" t="s">
        <v>18</v>
      </c>
      <c r="B2274" s="253">
        <v>4</v>
      </c>
      <c r="C2274" s="253">
        <v>0</v>
      </c>
      <c r="D2274" s="253">
        <v>0</v>
      </c>
      <c r="E2274" s="253">
        <v>4</v>
      </c>
      <c r="F2274" s="253">
        <v>0</v>
      </c>
      <c r="G2274" s="253">
        <v>4</v>
      </c>
      <c r="H2274" s="254">
        <v>66</v>
      </c>
      <c r="I2274" s="254">
        <v>183.4</v>
      </c>
      <c r="J2274" s="254">
        <v>16.5</v>
      </c>
      <c r="K2274" s="255">
        <v>0.84566596194503174</v>
      </c>
      <c r="L2274" s="254">
        <v>0.13953488372093023</v>
      </c>
    </row>
    <row r="2275" spans="1:12" ht="12.75">
      <c r="A2275" s="252" t="s">
        <v>19</v>
      </c>
      <c r="B2275" s="253">
        <v>112</v>
      </c>
      <c r="C2275" s="253">
        <v>37</v>
      </c>
      <c r="D2275" s="253">
        <v>12</v>
      </c>
      <c r="E2275" s="253">
        <v>100</v>
      </c>
      <c r="F2275" s="253">
        <v>0</v>
      </c>
      <c r="G2275" s="253">
        <v>137</v>
      </c>
      <c r="H2275" s="254">
        <v>14969.8</v>
      </c>
      <c r="I2275" s="254">
        <v>13606.93</v>
      </c>
      <c r="J2275" s="254">
        <v>109.26861313868612</v>
      </c>
      <c r="K2275" s="255">
        <v>28.964059196617331</v>
      </c>
      <c r="L2275" s="254">
        <v>31.648625792811831</v>
      </c>
    </row>
    <row r="2276" spans="1:12" ht="12.75">
      <c r="A2276" s="252" t="s">
        <v>317</v>
      </c>
      <c r="B2276" s="252" t="s">
        <v>2</v>
      </c>
      <c r="C2276" s="252" t="s">
        <v>3</v>
      </c>
      <c r="D2276" s="252" t="s">
        <v>4</v>
      </c>
      <c r="E2276" s="252" t="s">
        <v>5</v>
      </c>
      <c r="F2276" s="252" t="s">
        <v>6</v>
      </c>
      <c r="G2276" s="252" t="s">
        <v>7</v>
      </c>
      <c r="H2276" s="252" t="s">
        <v>8</v>
      </c>
      <c r="I2276" s="252" t="s">
        <v>9</v>
      </c>
      <c r="J2276" s="252" t="s">
        <v>10</v>
      </c>
      <c r="K2276" s="252" t="s">
        <v>11</v>
      </c>
      <c r="L2276" s="252" t="s">
        <v>12</v>
      </c>
    </row>
    <row r="2277" spans="1:12" ht="12.75">
      <c r="A2277" s="252" t="s">
        <v>13</v>
      </c>
      <c r="B2277" s="253">
        <v>11</v>
      </c>
      <c r="C2277" s="253">
        <v>12</v>
      </c>
      <c r="D2277" s="253">
        <v>0</v>
      </c>
      <c r="E2277" s="253">
        <v>11</v>
      </c>
      <c r="F2277" s="253">
        <v>0</v>
      </c>
      <c r="G2277" s="253">
        <v>23</v>
      </c>
      <c r="H2277" s="254">
        <v>6659.54</v>
      </c>
      <c r="I2277" s="254">
        <v>9305.32</v>
      </c>
      <c r="J2277" s="254">
        <v>289.54521739130433</v>
      </c>
      <c r="K2277" s="255">
        <v>4.8625792811839323</v>
      </c>
      <c r="L2277" s="254">
        <v>14.079365750528543</v>
      </c>
    </row>
    <row r="2278" spans="1:12" ht="12.75">
      <c r="A2278" s="252" t="s">
        <v>14</v>
      </c>
      <c r="B2278" s="253">
        <v>0</v>
      </c>
      <c r="C2278" s="253">
        <v>1</v>
      </c>
      <c r="D2278" s="253">
        <v>0</v>
      </c>
      <c r="E2278" s="253">
        <v>0</v>
      </c>
      <c r="F2278" s="253">
        <v>0</v>
      </c>
      <c r="G2278" s="253">
        <v>1</v>
      </c>
      <c r="H2278" s="254">
        <v>183.8</v>
      </c>
      <c r="I2278" s="254">
        <v>564.5</v>
      </c>
      <c r="J2278" s="254">
        <v>183.8</v>
      </c>
      <c r="K2278" s="255">
        <v>0.21141649048625794</v>
      </c>
      <c r="L2278" s="254">
        <v>0.38858350951374215</v>
      </c>
    </row>
    <row r="2279" spans="1:12" ht="12.75">
      <c r="A2279" s="252" t="s">
        <v>15</v>
      </c>
      <c r="B2279" s="253">
        <v>16</v>
      </c>
      <c r="C2279" s="253">
        <v>21</v>
      </c>
      <c r="D2279" s="253">
        <v>0</v>
      </c>
      <c r="E2279" s="253">
        <v>16</v>
      </c>
      <c r="F2279" s="253">
        <v>0</v>
      </c>
      <c r="G2279" s="253">
        <v>37</v>
      </c>
      <c r="H2279" s="254">
        <v>0</v>
      </c>
      <c r="I2279" s="254">
        <v>543.84</v>
      </c>
      <c r="J2279" s="254">
        <v>0</v>
      </c>
      <c r="K2279" s="255">
        <v>7.822410147991544</v>
      </c>
      <c r="L2279" s="254">
        <v>0</v>
      </c>
    </row>
    <row r="2280" spans="1:12" ht="12.75">
      <c r="A2280" s="252" t="s">
        <v>16</v>
      </c>
      <c r="B2280" s="253">
        <v>13</v>
      </c>
      <c r="C2280" s="253">
        <v>27</v>
      </c>
      <c r="D2280" s="253">
        <v>0</v>
      </c>
      <c r="E2280" s="253">
        <v>13</v>
      </c>
      <c r="F2280" s="253">
        <v>0</v>
      </c>
      <c r="G2280" s="253">
        <v>40</v>
      </c>
      <c r="H2280" s="254">
        <v>11301.36</v>
      </c>
      <c r="I2280" s="254">
        <v>13054.7</v>
      </c>
      <c r="J2280" s="254">
        <v>282.53399999999999</v>
      </c>
      <c r="K2280" s="255">
        <v>8.456659619450317</v>
      </c>
      <c r="L2280" s="254">
        <v>23.892938689217761</v>
      </c>
    </row>
    <row r="2281" spans="1:12" ht="12.75">
      <c r="A2281" s="252" t="s">
        <v>17</v>
      </c>
      <c r="B2281" s="253">
        <v>61</v>
      </c>
      <c r="C2281" s="253">
        <v>8</v>
      </c>
      <c r="D2281" s="253">
        <v>31</v>
      </c>
      <c r="E2281" s="253">
        <v>30</v>
      </c>
      <c r="F2281" s="253">
        <v>0</v>
      </c>
      <c r="G2281" s="253">
        <v>38</v>
      </c>
      <c r="H2281" s="254">
        <v>0</v>
      </c>
      <c r="I2281" s="254">
        <v>0</v>
      </c>
      <c r="J2281" s="254">
        <v>0</v>
      </c>
      <c r="K2281" s="255">
        <v>8.0338266384778017</v>
      </c>
      <c r="L2281" s="254">
        <v>0</v>
      </c>
    </row>
    <row r="2282" spans="1:12" ht="12.75">
      <c r="A2282" s="252" t="s">
        <v>18</v>
      </c>
      <c r="B2282" s="253">
        <v>10</v>
      </c>
      <c r="C2282" s="253">
        <v>2</v>
      </c>
      <c r="D2282" s="253">
        <v>0</v>
      </c>
      <c r="E2282" s="253">
        <v>10</v>
      </c>
      <c r="F2282" s="253">
        <v>0</v>
      </c>
      <c r="G2282" s="253">
        <v>12</v>
      </c>
      <c r="H2282" s="254">
        <v>0</v>
      </c>
      <c r="I2282" s="254">
        <v>556.99</v>
      </c>
      <c r="J2282" s="254">
        <v>0</v>
      </c>
      <c r="K2282" s="255">
        <v>2.536997885835095</v>
      </c>
      <c r="L2282" s="254">
        <v>0</v>
      </c>
    </row>
    <row r="2283" spans="1:12" ht="12.75">
      <c r="A2283" s="252" t="s">
        <v>19</v>
      </c>
      <c r="B2283" s="253">
        <v>111</v>
      </c>
      <c r="C2283" s="253">
        <v>71</v>
      </c>
      <c r="D2283" s="253">
        <v>31</v>
      </c>
      <c r="E2283" s="253">
        <v>80</v>
      </c>
      <c r="F2283" s="253">
        <v>0</v>
      </c>
      <c r="G2283" s="253">
        <v>151</v>
      </c>
      <c r="H2283" s="254">
        <v>18144.7</v>
      </c>
      <c r="I2283" s="254">
        <v>24025.35</v>
      </c>
      <c r="J2283" s="254">
        <v>120.1635761589404</v>
      </c>
      <c r="K2283" s="255">
        <v>31.923890063424942</v>
      </c>
      <c r="L2283" s="254">
        <v>38.360887949260032</v>
      </c>
    </row>
    <row r="2284" spans="1:12" ht="12.75">
      <c r="A2284" s="252" t="s">
        <v>318</v>
      </c>
      <c r="B2284" s="252" t="s">
        <v>2</v>
      </c>
      <c r="C2284" s="252" t="s">
        <v>3</v>
      </c>
      <c r="D2284" s="252" t="s">
        <v>4</v>
      </c>
      <c r="E2284" s="252" t="s">
        <v>5</v>
      </c>
      <c r="F2284" s="252" t="s">
        <v>6</v>
      </c>
      <c r="G2284" s="252" t="s">
        <v>7</v>
      </c>
      <c r="H2284" s="252" t="s">
        <v>8</v>
      </c>
      <c r="I2284" s="252" t="s">
        <v>9</v>
      </c>
      <c r="J2284" s="252" t="s">
        <v>10</v>
      </c>
      <c r="K2284" s="252" t="s">
        <v>11</v>
      </c>
      <c r="L2284" s="252" t="s">
        <v>12</v>
      </c>
    </row>
    <row r="2285" spans="1:12" ht="12.75">
      <c r="A2285" s="252" t="s">
        <v>13</v>
      </c>
      <c r="B2285" s="253">
        <v>16</v>
      </c>
      <c r="C2285" s="253">
        <v>36</v>
      </c>
      <c r="D2285" s="253">
        <v>0</v>
      </c>
      <c r="E2285" s="253">
        <v>16</v>
      </c>
      <c r="F2285" s="253">
        <v>0</v>
      </c>
      <c r="G2285" s="253">
        <v>52</v>
      </c>
      <c r="H2285" s="254">
        <v>14569</v>
      </c>
      <c r="I2285" s="254">
        <v>17209.21</v>
      </c>
      <c r="J2285" s="254">
        <v>280.17307692307691</v>
      </c>
      <c r="K2285" s="255">
        <v>10.993657505285412</v>
      </c>
      <c r="L2285" s="254">
        <v>30.801268498942914</v>
      </c>
    </row>
    <row r="2286" spans="1:12" ht="12.75">
      <c r="A2286" s="252" t="s">
        <v>14</v>
      </c>
      <c r="B2286" s="253">
        <v>1</v>
      </c>
      <c r="C2286" s="253">
        <v>4</v>
      </c>
      <c r="D2286" s="253">
        <v>0</v>
      </c>
      <c r="E2286" s="253">
        <v>1</v>
      </c>
      <c r="F2286" s="253">
        <v>0</v>
      </c>
      <c r="G2286" s="253">
        <v>5</v>
      </c>
      <c r="H2286" s="254">
        <v>1545</v>
      </c>
      <c r="I2286" s="254">
        <v>1750.76</v>
      </c>
      <c r="J2286" s="254">
        <v>309</v>
      </c>
      <c r="K2286" s="255">
        <v>1.0570824524312896</v>
      </c>
      <c r="L2286" s="254">
        <v>3.2663847780126849</v>
      </c>
    </row>
    <row r="2287" spans="1:12" ht="12.75">
      <c r="A2287" s="252" t="s">
        <v>15</v>
      </c>
      <c r="B2287" s="253">
        <v>32</v>
      </c>
      <c r="C2287" s="253">
        <v>8</v>
      </c>
      <c r="D2287" s="253">
        <v>0</v>
      </c>
      <c r="E2287" s="253">
        <v>32</v>
      </c>
      <c r="F2287" s="253">
        <v>0</v>
      </c>
      <c r="G2287" s="253">
        <v>40</v>
      </c>
      <c r="H2287" s="254">
        <v>0</v>
      </c>
      <c r="I2287" s="254">
        <v>1478.8</v>
      </c>
      <c r="J2287" s="254">
        <v>0</v>
      </c>
      <c r="K2287" s="255">
        <v>8.456659619450317</v>
      </c>
      <c r="L2287" s="254">
        <v>0</v>
      </c>
    </row>
    <row r="2288" spans="1:12" ht="12.75">
      <c r="A2288" s="252" t="s">
        <v>16</v>
      </c>
      <c r="B2288" s="253">
        <v>33</v>
      </c>
      <c r="C2288" s="253">
        <v>38</v>
      </c>
      <c r="D2288" s="253">
        <v>0</v>
      </c>
      <c r="E2288" s="253">
        <v>33</v>
      </c>
      <c r="F2288" s="253">
        <v>0</v>
      </c>
      <c r="G2288" s="253">
        <v>71</v>
      </c>
      <c r="H2288" s="254">
        <v>23195</v>
      </c>
      <c r="I2288" s="254">
        <v>27335.33</v>
      </c>
      <c r="J2288" s="254">
        <v>326.6901408450704</v>
      </c>
      <c r="K2288" s="255">
        <v>15.010570824524311</v>
      </c>
      <c r="L2288" s="254">
        <v>49.038054968287526</v>
      </c>
    </row>
    <row r="2289" spans="1:12" ht="12.75">
      <c r="A2289" s="252" t="s">
        <v>17</v>
      </c>
      <c r="B2289" s="253">
        <v>38</v>
      </c>
      <c r="C2289" s="253">
        <v>4</v>
      </c>
      <c r="D2289" s="253">
        <v>15</v>
      </c>
      <c r="E2289" s="253">
        <v>23</v>
      </c>
      <c r="F2289" s="253">
        <v>0</v>
      </c>
      <c r="G2289" s="253">
        <v>27</v>
      </c>
      <c r="H2289" s="254">
        <v>0</v>
      </c>
      <c r="I2289" s="254">
        <v>0</v>
      </c>
      <c r="J2289" s="254">
        <v>0</v>
      </c>
      <c r="K2289" s="255">
        <v>5.7082452431289639</v>
      </c>
      <c r="L2289" s="254">
        <v>0</v>
      </c>
    </row>
    <row r="2290" spans="1:12" ht="12.75">
      <c r="A2290" s="252" t="s">
        <v>18</v>
      </c>
      <c r="B2290" s="253">
        <v>2</v>
      </c>
      <c r="C2290" s="253">
        <v>0</v>
      </c>
      <c r="D2290" s="253">
        <v>0</v>
      </c>
      <c r="E2290" s="253">
        <v>2</v>
      </c>
      <c r="F2290" s="253">
        <v>0</v>
      </c>
      <c r="G2290" s="253">
        <v>2</v>
      </c>
      <c r="H2290" s="254">
        <v>0</v>
      </c>
      <c r="I2290" s="254">
        <v>48.07</v>
      </c>
      <c r="J2290" s="254">
        <v>0</v>
      </c>
      <c r="K2290" s="255">
        <v>0.42283298097251587</v>
      </c>
      <c r="L2290" s="254">
        <v>0</v>
      </c>
    </row>
    <row r="2291" spans="1:12" ht="12.75">
      <c r="A2291" s="252" t="s">
        <v>19</v>
      </c>
      <c r="B2291" s="253">
        <v>122</v>
      </c>
      <c r="C2291" s="253">
        <v>90</v>
      </c>
      <c r="D2291" s="253">
        <v>15</v>
      </c>
      <c r="E2291" s="253">
        <v>107</v>
      </c>
      <c r="F2291" s="253">
        <v>0</v>
      </c>
      <c r="G2291" s="253">
        <v>197</v>
      </c>
      <c r="H2291" s="254">
        <v>39309</v>
      </c>
      <c r="I2291" s="254">
        <v>47822.17</v>
      </c>
      <c r="J2291" s="254">
        <v>199.53807106598987</v>
      </c>
      <c r="K2291" s="255">
        <v>41.649048625792808</v>
      </c>
      <c r="L2291" s="254">
        <v>83.105708245243136</v>
      </c>
    </row>
    <row r="2292" spans="1:12" ht="12.75">
      <c r="A2292" s="252" t="s">
        <v>319</v>
      </c>
      <c r="B2292" s="252" t="s">
        <v>2</v>
      </c>
      <c r="C2292" s="252" t="s">
        <v>3</v>
      </c>
      <c r="D2292" s="252" t="s">
        <v>4</v>
      </c>
      <c r="E2292" s="252" t="s">
        <v>5</v>
      </c>
      <c r="F2292" s="252" t="s">
        <v>6</v>
      </c>
      <c r="G2292" s="252" t="s">
        <v>7</v>
      </c>
      <c r="H2292" s="252" t="s">
        <v>8</v>
      </c>
      <c r="I2292" s="252" t="s">
        <v>9</v>
      </c>
      <c r="J2292" s="252" t="s">
        <v>10</v>
      </c>
      <c r="K2292" s="252" t="s">
        <v>11</v>
      </c>
      <c r="L2292" s="252" t="s">
        <v>12</v>
      </c>
    </row>
    <row r="2293" spans="1:12" ht="12.75">
      <c r="A2293" s="252" t="s">
        <v>13</v>
      </c>
      <c r="B2293" s="253">
        <v>45</v>
      </c>
      <c r="C2293" s="253">
        <v>21</v>
      </c>
      <c r="D2293" s="253">
        <v>0</v>
      </c>
      <c r="E2293" s="253">
        <v>45</v>
      </c>
      <c r="F2293" s="253">
        <v>0</v>
      </c>
      <c r="G2293" s="253">
        <v>66</v>
      </c>
      <c r="H2293" s="254">
        <v>17825.330000000002</v>
      </c>
      <c r="I2293" s="254">
        <v>22365.73</v>
      </c>
      <c r="J2293" s="254">
        <v>270.08075757575756</v>
      </c>
      <c r="K2293" s="255">
        <v>13.953488372093023</v>
      </c>
      <c r="L2293" s="254">
        <v>37.685687103594077</v>
      </c>
    </row>
    <row r="2294" spans="1:12" ht="12.75">
      <c r="A2294" s="252" t="s">
        <v>14</v>
      </c>
      <c r="B2294" s="253">
        <v>5</v>
      </c>
      <c r="C2294" s="253">
        <v>1</v>
      </c>
      <c r="D2294" s="253">
        <v>0</v>
      </c>
      <c r="E2294" s="253">
        <v>5</v>
      </c>
      <c r="F2294" s="253">
        <v>0</v>
      </c>
      <c r="G2294" s="253">
        <v>6</v>
      </c>
      <c r="H2294" s="254">
        <v>1840</v>
      </c>
      <c r="I2294" s="254">
        <v>2077.52</v>
      </c>
      <c r="J2294" s="254">
        <v>306.66666666666669</v>
      </c>
      <c r="K2294" s="255">
        <v>1.2684989429175475</v>
      </c>
      <c r="L2294" s="254">
        <v>3.8900634249471455</v>
      </c>
    </row>
    <row r="2295" spans="1:12" ht="12.75">
      <c r="A2295" s="252" t="s">
        <v>15</v>
      </c>
      <c r="B2295" s="253">
        <v>37</v>
      </c>
      <c r="C2295" s="253">
        <v>3</v>
      </c>
      <c r="D2295" s="253">
        <v>0</v>
      </c>
      <c r="E2295" s="253">
        <v>37</v>
      </c>
      <c r="F2295" s="253">
        <v>0</v>
      </c>
      <c r="G2295" s="253">
        <v>40</v>
      </c>
      <c r="H2295" s="254">
        <v>0</v>
      </c>
      <c r="I2295" s="254">
        <v>-828.78</v>
      </c>
      <c r="J2295" s="254">
        <v>0</v>
      </c>
      <c r="K2295" s="255">
        <v>8.456659619450317</v>
      </c>
      <c r="L2295" s="254">
        <v>0</v>
      </c>
    </row>
    <row r="2296" spans="1:12" ht="12.75">
      <c r="A2296" s="252" t="s">
        <v>16</v>
      </c>
      <c r="B2296" s="253">
        <v>67</v>
      </c>
      <c r="C2296" s="253">
        <v>10</v>
      </c>
      <c r="D2296" s="253">
        <v>0</v>
      </c>
      <c r="E2296" s="253">
        <v>67</v>
      </c>
      <c r="F2296" s="253">
        <v>0</v>
      </c>
      <c r="G2296" s="253">
        <v>77</v>
      </c>
      <c r="H2296" s="254">
        <v>25569</v>
      </c>
      <c r="I2296" s="254">
        <v>31382.26</v>
      </c>
      <c r="J2296" s="254">
        <v>332.06493506493507</v>
      </c>
      <c r="K2296" s="255">
        <v>16.279069767441861</v>
      </c>
      <c r="L2296" s="254">
        <v>54.057082452431288</v>
      </c>
    </row>
    <row r="2297" spans="1:12" ht="12.75">
      <c r="A2297" s="252" t="s">
        <v>17</v>
      </c>
      <c r="B2297" s="253">
        <v>28</v>
      </c>
      <c r="C2297" s="253">
        <v>5</v>
      </c>
      <c r="D2297" s="253">
        <v>7</v>
      </c>
      <c r="E2297" s="253">
        <v>21</v>
      </c>
      <c r="F2297" s="253">
        <v>0</v>
      </c>
      <c r="G2297" s="253">
        <v>26</v>
      </c>
      <c r="H2297" s="254">
        <v>0</v>
      </c>
      <c r="I2297" s="254">
        <v>0</v>
      </c>
      <c r="J2297" s="254">
        <v>0</v>
      </c>
      <c r="K2297" s="255">
        <v>5.4968287526427062</v>
      </c>
      <c r="L2297" s="254">
        <v>0</v>
      </c>
    </row>
    <row r="2298" spans="1:12" ht="12.75">
      <c r="A2298" s="252" t="s">
        <v>18</v>
      </c>
      <c r="B2298" s="253">
        <v>2</v>
      </c>
      <c r="C2298" s="253">
        <v>2</v>
      </c>
      <c r="D2298" s="253">
        <v>0</v>
      </c>
      <c r="E2298" s="253">
        <v>2</v>
      </c>
      <c r="F2298" s="253">
        <v>0</v>
      </c>
      <c r="G2298" s="253">
        <v>4</v>
      </c>
      <c r="H2298" s="254">
        <v>0</v>
      </c>
      <c r="I2298" s="254">
        <v>25.5</v>
      </c>
      <c r="J2298" s="254">
        <v>0</v>
      </c>
      <c r="K2298" s="255">
        <v>0.84566596194503174</v>
      </c>
      <c r="L2298" s="254">
        <v>0</v>
      </c>
    </row>
    <row r="2299" spans="1:12" ht="12.75">
      <c r="A2299" s="252" t="s">
        <v>19</v>
      </c>
      <c r="B2299" s="253">
        <v>184</v>
      </c>
      <c r="C2299" s="253">
        <v>42</v>
      </c>
      <c r="D2299" s="253">
        <v>7</v>
      </c>
      <c r="E2299" s="253">
        <v>177</v>
      </c>
      <c r="F2299" s="253">
        <v>0</v>
      </c>
      <c r="G2299" s="253">
        <v>219</v>
      </c>
      <c r="H2299" s="254">
        <v>45234.33</v>
      </c>
      <c r="I2299" s="254">
        <v>55022.23</v>
      </c>
      <c r="J2299" s="254">
        <v>206.54945205479453</v>
      </c>
      <c r="K2299" s="255">
        <v>46.300211416490484</v>
      </c>
      <c r="L2299" s="254">
        <v>95.632832980972509</v>
      </c>
    </row>
    <row r="2300" spans="1:12" ht="12.75">
      <c r="A2300" s="252" t="s">
        <v>320</v>
      </c>
      <c r="B2300" s="252" t="s">
        <v>2</v>
      </c>
      <c r="C2300" s="252" t="s">
        <v>3</v>
      </c>
      <c r="D2300" s="252" t="s">
        <v>4</v>
      </c>
      <c r="E2300" s="252" t="s">
        <v>5</v>
      </c>
      <c r="F2300" s="252" t="s">
        <v>6</v>
      </c>
      <c r="G2300" s="252" t="s">
        <v>7</v>
      </c>
      <c r="H2300" s="252" t="s">
        <v>8</v>
      </c>
      <c r="I2300" s="252" t="s">
        <v>9</v>
      </c>
      <c r="J2300" s="252" t="s">
        <v>10</v>
      </c>
      <c r="K2300" s="252" t="s">
        <v>11</v>
      </c>
      <c r="L2300" s="252" t="s">
        <v>12</v>
      </c>
    </row>
    <row r="2301" spans="1:12" ht="12.75">
      <c r="A2301" s="252" t="s">
        <v>13</v>
      </c>
      <c r="B2301" s="253">
        <v>30</v>
      </c>
      <c r="C2301" s="253">
        <v>11</v>
      </c>
      <c r="D2301" s="253">
        <v>0</v>
      </c>
      <c r="E2301" s="253">
        <v>30</v>
      </c>
      <c r="F2301" s="253">
        <v>0</v>
      </c>
      <c r="G2301" s="253">
        <v>41</v>
      </c>
      <c r="H2301" s="254">
        <v>9653</v>
      </c>
      <c r="I2301" s="254">
        <v>13007.28</v>
      </c>
      <c r="J2301" s="254">
        <v>235.4390243902439</v>
      </c>
      <c r="K2301" s="255">
        <v>8.6680761099365746</v>
      </c>
      <c r="L2301" s="254">
        <v>20.40803382663848</v>
      </c>
    </row>
    <row r="2302" spans="1:12" ht="12.75">
      <c r="A2302" s="252" t="s">
        <v>14</v>
      </c>
      <c r="B2302" s="253">
        <v>3</v>
      </c>
      <c r="C2302" s="253">
        <v>0</v>
      </c>
      <c r="D2302" s="253">
        <v>0</v>
      </c>
      <c r="E2302" s="253">
        <v>3</v>
      </c>
      <c r="F2302" s="253">
        <v>0</v>
      </c>
      <c r="G2302" s="253">
        <v>3</v>
      </c>
      <c r="H2302" s="254">
        <v>775</v>
      </c>
      <c r="I2302" s="254">
        <v>924.2</v>
      </c>
      <c r="J2302" s="254">
        <v>258.33333333333331</v>
      </c>
      <c r="K2302" s="255">
        <v>0.63424947145877375</v>
      </c>
      <c r="L2302" s="254">
        <v>1.6384778012684991</v>
      </c>
    </row>
    <row r="2303" spans="1:12" ht="12.75">
      <c r="A2303" s="252" t="s">
        <v>15</v>
      </c>
      <c r="B2303" s="253">
        <v>27</v>
      </c>
      <c r="C2303" s="253">
        <v>6</v>
      </c>
      <c r="D2303" s="253">
        <v>0</v>
      </c>
      <c r="E2303" s="253">
        <v>27</v>
      </c>
      <c r="F2303" s="253">
        <v>0</v>
      </c>
      <c r="G2303" s="253">
        <v>33</v>
      </c>
      <c r="H2303" s="254">
        <v>0</v>
      </c>
      <c r="I2303" s="254">
        <v>-386.42</v>
      </c>
      <c r="J2303" s="254">
        <v>0</v>
      </c>
      <c r="K2303" s="255">
        <v>6.9767441860465116</v>
      </c>
      <c r="L2303" s="254">
        <v>0</v>
      </c>
    </row>
    <row r="2304" spans="1:12" ht="12.75">
      <c r="A2304" s="252" t="s">
        <v>16</v>
      </c>
      <c r="B2304" s="253">
        <v>45</v>
      </c>
      <c r="C2304" s="253">
        <v>4</v>
      </c>
      <c r="D2304" s="253">
        <v>0</v>
      </c>
      <c r="E2304" s="253">
        <v>45</v>
      </c>
      <c r="F2304" s="253">
        <v>0</v>
      </c>
      <c r="G2304" s="253">
        <v>49</v>
      </c>
      <c r="H2304" s="254">
        <v>14290</v>
      </c>
      <c r="I2304" s="254">
        <v>17939.5</v>
      </c>
      <c r="J2304" s="254">
        <v>291.63265306122446</v>
      </c>
      <c r="K2304" s="255">
        <v>10.359408033826638</v>
      </c>
      <c r="L2304" s="254">
        <v>30.211416490486254</v>
      </c>
    </row>
    <row r="2305" spans="1:12" ht="12.75">
      <c r="A2305" s="252" t="s">
        <v>17</v>
      </c>
      <c r="B2305" s="253">
        <v>26</v>
      </c>
      <c r="C2305" s="253">
        <v>1</v>
      </c>
      <c r="D2305" s="253">
        <v>1</v>
      </c>
      <c r="E2305" s="253">
        <v>25</v>
      </c>
      <c r="F2305" s="253">
        <v>0</v>
      </c>
      <c r="G2305" s="253">
        <v>26</v>
      </c>
      <c r="H2305" s="254">
        <v>0</v>
      </c>
      <c r="I2305" s="254">
        <v>0</v>
      </c>
      <c r="J2305" s="254">
        <v>0</v>
      </c>
      <c r="K2305" s="255">
        <v>5.4968287526427062</v>
      </c>
      <c r="L2305" s="254">
        <v>0</v>
      </c>
    </row>
    <row r="2306" spans="1:12" ht="12.75">
      <c r="A2306" s="252" t="s">
        <v>18</v>
      </c>
      <c r="B2306" s="253">
        <v>2</v>
      </c>
      <c r="C2306" s="253">
        <v>1</v>
      </c>
      <c r="D2306" s="253">
        <v>0</v>
      </c>
      <c r="E2306" s="253">
        <v>2</v>
      </c>
      <c r="F2306" s="253">
        <v>0</v>
      </c>
      <c r="G2306" s="253">
        <v>3</v>
      </c>
      <c r="H2306" s="254">
        <v>0</v>
      </c>
      <c r="I2306" s="254">
        <v>11.85</v>
      </c>
      <c r="J2306" s="254">
        <v>0</v>
      </c>
      <c r="K2306" s="255">
        <v>0.63424947145877375</v>
      </c>
      <c r="L2306" s="254">
        <v>0</v>
      </c>
    </row>
    <row r="2307" spans="1:12" ht="12.75">
      <c r="A2307" s="252" t="s">
        <v>19</v>
      </c>
      <c r="B2307" s="253">
        <v>133</v>
      </c>
      <c r="C2307" s="253">
        <v>23</v>
      </c>
      <c r="D2307" s="253">
        <v>1</v>
      </c>
      <c r="E2307" s="253">
        <v>132</v>
      </c>
      <c r="F2307" s="253">
        <v>0</v>
      </c>
      <c r="G2307" s="253">
        <v>155</v>
      </c>
      <c r="H2307" s="254">
        <v>24718</v>
      </c>
      <c r="I2307" s="254">
        <v>31496.41</v>
      </c>
      <c r="J2307" s="254">
        <v>159.47096774193548</v>
      </c>
      <c r="K2307" s="255">
        <v>32.76955602536998</v>
      </c>
      <c r="L2307" s="254">
        <v>52.257928118393238</v>
      </c>
    </row>
    <row r="2308" spans="1:12" ht="12.75">
      <c r="A2308" s="252" t="s">
        <v>321</v>
      </c>
      <c r="B2308" s="252" t="s">
        <v>2</v>
      </c>
      <c r="C2308" s="252" t="s">
        <v>3</v>
      </c>
      <c r="D2308" s="252" t="s">
        <v>4</v>
      </c>
      <c r="E2308" s="252" t="s">
        <v>5</v>
      </c>
      <c r="F2308" s="252" t="s">
        <v>6</v>
      </c>
      <c r="G2308" s="252" t="s">
        <v>7</v>
      </c>
      <c r="H2308" s="252" t="s">
        <v>8</v>
      </c>
      <c r="I2308" s="252" t="s">
        <v>9</v>
      </c>
      <c r="J2308" s="252" t="s">
        <v>10</v>
      </c>
      <c r="K2308" s="252" t="s">
        <v>11</v>
      </c>
      <c r="L2308" s="252" t="s">
        <v>12</v>
      </c>
    </row>
    <row r="2309" spans="1:12" ht="12.75">
      <c r="A2309" s="252" t="s">
        <v>13</v>
      </c>
      <c r="B2309" s="253">
        <v>8</v>
      </c>
      <c r="C2309" s="253">
        <v>9</v>
      </c>
      <c r="D2309" s="253">
        <v>0</v>
      </c>
      <c r="E2309" s="253">
        <v>8</v>
      </c>
      <c r="F2309" s="253">
        <v>0</v>
      </c>
      <c r="G2309" s="253">
        <v>17</v>
      </c>
      <c r="H2309" s="254">
        <v>3597.38</v>
      </c>
      <c r="I2309" s="254">
        <v>4061.58</v>
      </c>
      <c r="J2309" s="254">
        <v>211.61058823529413</v>
      </c>
      <c r="K2309" s="255">
        <v>3.5940803382663846</v>
      </c>
      <c r="L2309" s="254">
        <v>7.6054545454545464</v>
      </c>
    </row>
    <row r="2310" spans="1:12" ht="12.75">
      <c r="A2310" s="252" t="s">
        <v>14</v>
      </c>
      <c r="B2310" s="253">
        <v>0</v>
      </c>
      <c r="C2310" s="253">
        <v>0</v>
      </c>
      <c r="D2310" s="253">
        <v>0</v>
      </c>
      <c r="E2310" s="253">
        <v>0</v>
      </c>
      <c r="F2310" s="253">
        <v>0</v>
      </c>
      <c r="G2310" s="253">
        <v>0</v>
      </c>
      <c r="H2310" s="254">
        <v>0</v>
      </c>
      <c r="I2310" s="254">
        <v>0</v>
      </c>
      <c r="J2310" s="254">
        <v>0</v>
      </c>
      <c r="K2310" s="255">
        <v>0</v>
      </c>
      <c r="L2310" s="254">
        <v>0</v>
      </c>
    </row>
    <row r="2311" spans="1:12" ht="12.75">
      <c r="A2311" s="252" t="s">
        <v>15</v>
      </c>
      <c r="B2311" s="253">
        <v>20</v>
      </c>
      <c r="C2311" s="253">
        <v>7</v>
      </c>
      <c r="D2311" s="253">
        <v>0</v>
      </c>
      <c r="E2311" s="253">
        <v>20</v>
      </c>
      <c r="F2311" s="253">
        <v>0</v>
      </c>
      <c r="G2311" s="253">
        <v>27</v>
      </c>
      <c r="H2311" s="254">
        <v>0</v>
      </c>
      <c r="I2311" s="254">
        <v>-556.79999999999995</v>
      </c>
      <c r="J2311" s="254">
        <v>0</v>
      </c>
      <c r="K2311" s="255">
        <v>5.7082452431289639</v>
      </c>
      <c r="L2311" s="254">
        <v>0</v>
      </c>
    </row>
    <row r="2312" spans="1:12" ht="12.75">
      <c r="A2312" s="252" t="s">
        <v>16</v>
      </c>
      <c r="B2312" s="253">
        <v>14</v>
      </c>
      <c r="C2312" s="253">
        <v>2</v>
      </c>
      <c r="D2312" s="253">
        <v>0</v>
      </c>
      <c r="E2312" s="253">
        <v>14</v>
      </c>
      <c r="F2312" s="253">
        <v>0</v>
      </c>
      <c r="G2312" s="253">
        <v>16</v>
      </c>
      <c r="H2312" s="254">
        <v>4409</v>
      </c>
      <c r="I2312" s="254">
        <v>3405.25</v>
      </c>
      <c r="J2312" s="254">
        <v>275.5625</v>
      </c>
      <c r="K2312" s="255">
        <v>3.382663847780127</v>
      </c>
      <c r="L2312" s="254">
        <v>9.3213530655391121</v>
      </c>
    </row>
    <row r="2313" spans="1:12" ht="12.75">
      <c r="A2313" s="252" t="s">
        <v>17</v>
      </c>
      <c r="B2313" s="253">
        <v>26</v>
      </c>
      <c r="C2313" s="253">
        <v>32</v>
      </c>
      <c r="D2313" s="253">
        <v>7</v>
      </c>
      <c r="E2313" s="253">
        <v>19</v>
      </c>
      <c r="F2313" s="253">
        <v>0</v>
      </c>
      <c r="G2313" s="253">
        <v>51</v>
      </c>
      <c r="H2313" s="254">
        <v>0</v>
      </c>
      <c r="I2313" s="254">
        <v>0</v>
      </c>
      <c r="J2313" s="254">
        <v>0</v>
      </c>
      <c r="K2313" s="255">
        <v>10.782241014799153</v>
      </c>
      <c r="L2313" s="254">
        <v>0</v>
      </c>
    </row>
    <row r="2314" spans="1:12" ht="12.75">
      <c r="A2314" s="252" t="s">
        <v>18</v>
      </c>
      <c r="B2314" s="253">
        <v>4</v>
      </c>
      <c r="C2314" s="253">
        <v>1</v>
      </c>
      <c r="D2314" s="253">
        <v>0</v>
      </c>
      <c r="E2314" s="253">
        <v>4</v>
      </c>
      <c r="F2314" s="253">
        <v>0</v>
      </c>
      <c r="G2314" s="253">
        <v>5</v>
      </c>
      <c r="H2314" s="254">
        <v>0</v>
      </c>
      <c r="I2314" s="254">
        <v>18614.64</v>
      </c>
      <c r="J2314" s="254">
        <v>0</v>
      </c>
      <c r="K2314" s="255">
        <v>1.0570824524312896</v>
      </c>
      <c r="L2314" s="254">
        <v>0</v>
      </c>
    </row>
    <row r="2315" spans="1:12" ht="12.75">
      <c r="A2315" s="252" t="s">
        <v>19</v>
      </c>
      <c r="B2315" s="253">
        <v>72</v>
      </c>
      <c r="C2315" s="253">
        <v>51</v>
      </c>
      <c r="D2315" s="253">
        <v>7</v>
      </c>
      <c r="E2315" s="253">
        <v>65</v>
      </c>
      <c r="F2315" s="253">
        <v>0</v>
      </c>
      <c r="G2315" s="253">
        <v>116</v>
      </c>
      <c r="H2315" s="254">
        <v>8006.38</v>
      </c>
      <c r="I2315" s="254">
        <v>25524.67</v>
      </c>
      <c r="J2315" s="254">
        <v>69.020517241379309</v>
      </c>
      <c r="K2315" s="255">
        <v>24.524312896405917</v>
      </c>
      <c r="L2315" s="254">
        <v>16.926807610993659</v>
      </c>
    </row>
    <row r="2316" spans="1:12" ht="12.75">
      <c r="A2316" s="252" t="s">
        <v>322</v>
      </c>
      <c r="B2316" s="252" t="s">
        <v>2</v>
      </c>
      <c r="C2316" s="252" t="s">
        <v>3</v>
      </c>
      <c r="D2316" s="252" t="s">
        <v>4</v>
      </c>
      <c r="E2316" s="252" t="s">
        <v>5</v>
      </c>
      <c r="F2316" s="252" t="s">
        <v>6</v>
      </c>
      <c r="G2316" s="252" t="s">
        <v>7</v>
      </c>
      <c r="H2316" s="252" t="s">
        <v>8</v>
      </c>
      <c r="I2316" s="252" t="s">
        <v>9</v>
      </c>
      <c r="J2316" s="252" t="s">
        <v>10</v>
      </c>
      <c r="K2316" s="252" t="s">
        <v>11</v>
      </c>
      <c r="L2316" s="252" t="s">
        <v>12</v>
      </c>
    </row>
    <row r="2317" spans="1:12" ht="12.75">
      <c r="A2317" s="252" t="s">
        <v>13</v>
      </c>
      <c r="B2317" s="253">
        <v>6</v>
      </c>
      <c r="C2317" s="253">
        <v>9</v>
      </c>
      <c r="D2317" s="253">
        <v>0</v>
      </c>
      <c r="E2317" s="253">
        <v>6</v>
      </c>
      <c r="F2317" s="253">
        <v>0</v>
      </c>
      <c r="G2317" s="253">
        <v>15</v>
      </c>
      <c r="H2317" s="254">
        <v>3464.54</v>
      </c>
      <c r="I2317" s="254">
        <v>4040.01</v>
      </c>
      <c r="J2317" s="254">
        <v>230.96933333333334</v>
      </c>
      <c r="K2317" s="255">
        <v>3.1712473572938689</v>
      </c>
      <c r="L2317" s="254">
        <v>7.3246088794926001</v>
      </c>
    </row>
    <row r="2318" spans="1:12" ht="12.75">
      <c r="A2318" s="252" t="s">
        <v>15</v>
      </c>
      <c r="B2318" s="253">
        <v>22</v>
      </c>
      <c r="C2318" s="253">
        <v>0</v>
      </c>
      <c r="D2318" s="253">
        <v>0</v>
      </c>
      <c r="E2318" s="253">
        <v>22</v>
      </c>
      <c r="F2318" s="253">
        <v>0</v>
      </c>
      <c r="G2318" s="253">
        <v>22</v>
      </c>
      <c r="H2318" s="254">
        <v>0</v>
      </c>
      <c r="I2318" s="254">
        <v>-616.71</v>
      </c>
      <c r="J2318" s="254">
        <v>0</v>
      </c>
      <c r="K2318" s="255">
        <v>4.6511627906976747</v>
      </c>
      <c r="L2318" s="254">
        <v>0</v>
      </c>
    </row>
    <row r="2319" spans="1:12" ht="12.75">
      <c r="A2319" s="252" t="s">
        <v>16</v>
      </c>
      <c r="B2319" s="253">
        <v>8</v>
      </c>
      <c r="C2319" s="253">
        <v>1</v>
      </c>
      <c r="D2319" s="253">
        <v>0</v>
      </c>
      <c r="E2319" s="253">
        <v>8</v>
      </c>
      <c r="F2319" s="253">
        <v>0</v>
      </c>
      <c r="G2319" s="253">
        <v>9</v>
      </c>
      <c r="H2319" s="254">
        <v>1795.1</v>
      </c>
      <c r="I2319" s="254">
        <v>-5237.96</v>
      </c>
      <c r="J2319" s="254">
        <v>199.45555555555555</v>
      </c>
      <c r="K2319" s="255">
        <v>1.9027484143763211</v>
      </c>
      <c r="L2319" s="254">
        <v>3.7951374207188153</v>
      </c>
    </row>
    <row r="2320" spans="1:12" ht="12.75">
      <c r="A2320" s="252" t="s">
        <v>17</v>
      </c>
      <c r="B2320" s="253">
        <v>51</v>
      </c>
      <c r="C2320" s="253">
        <v>10</v>
      </c>
      <c r="D2320" s="253">
        <v>6</v>
      </c>
      <c r="E2320" s="253">
        <v>45</v>
      </c>
      <c r="F2320" s="253">
        <v>0</v>
      </c>
      <c r="G2320" s="253">
        <v>55</v>
      </c>
      <c r="H2320" s="254">
        <v>0</v>
      </c>
      <c r="I2320" s="254">
        <v>0</v>
      </c>
      <c r="J2320" s="254">
        <v>0</v>
      </c>
      <c r="K2320" s="255">
        <v>11.627906976744184</v>
      </c>
      <c r="L2320" s="254">
        <v>0</v>
      </c>
    </row>
    <row r="2321" spans="1:12" ht="12.75">
      <c r="A2321" s="252" t="s">
        <v>18</v>
      </c>
      <c r="B2321" s="253">
        <v>3</v>
      </c>
      <c r="C2321" s="253">
        <v>1</v>
      </c>
      <c r="D2321" s="253">
        <v>0</v>
      </c>
      <c r="E2321" s="253">
        <v>3</v>
      </c>
      <c r="F2321" s="253">
        <v>0</v>
      </c>
      <c r="G2321" s="253">
        <v>4</v>
      </c>
      <c r="H2321" s="254">
        <v>3740</v>
      </c>
      <c r="I2321" s="254">
        <v>4304.18</v>
      </c>
      <c r="J2321" s="254">
        <v>935</v>
      </c>
      <c r="K2321" s="255">
        <v>0.84566596194503174</v>
      </c>
      <c r="L2321" s="254">
        <v>7.9069767441860472</v>
      </c>
    </row>
    <row r="2322" spans="1:12" ht="12.75">
      <c r="A2322" s="252" t="s">
        <v>19</v>
      </c>
      <c r="B2322" s="253">
        <v>90</v>
      </c>
      <c r="C2322" s="253">
        <v>21</v>
      </c>
      <c r="D2322" s="253">
        <v>6</v>
      </c>
      <c r="E2322" s="253">
        <v>84</v>
      </c>
      <c r="F2322" s="253">
        <v>0</v>
      </c>
      <c r="G2322" s="253">
        <v>105</v>
      </c>
      <c r="H2322" s="254">
        <v>8999.64</v>
      </c>
      <c r="I2322" s="254">
        <v>2489.52</v>
      </c>
      <c r="J2322" s="254">
        <v>85.710857142857151</v>
      </c>
      <c r="K2322" s="255">
        <v>22.198731501057082</v>
      </c>
      <c r="L2322" s="254">
        <v>19.026723044397464</v>
      </c>
    </row>
    <row r="2323" spans="1:12" ht="12.75">
      <c r="A2323" s="252" t="s">
        <v>323</v>
      </c>
      <c r="B2323" s="252" t="s">
        <v>2</v>
      </c>
      <c r="C2323" s="252" t="s">
        <v>3</v>
      </c>
      <c r="D2323" s="252" t="s">
        <v>4</v>
      </c>
      <c r="E2323" s="252" t="s">
        <v>5</v>
      </c>
      <c r="F2323" s="252" t="s">
        <v>6</v>
      </c>
      <c r="G2323" s="252" t="s">
        <v>7</v>
      </c>
      <c r="H2323" s="252" t="s">
        <v>8</v>
      </c>
      <c r="I2323" s="252" t="s">
        <v>9</v>
      </c>
      <c r="J2323" s="252" t="s">
        <v>10</v>
      </c>
      <c r="K2323" s="252" t="s">
        <v>11</v>
      </c>
      <c r="L2323" s="252" t="s">
        <v>12</v>
      </c>
    </row>
    <row r="2324" spans="1:12" ht="12.75">
      <c r="A2324" s="252" t="s">
        <v>13</v>
      </c>
      <c r="B2324" s="253">
        <v>7</v>
      </c>
      <c r="C2324" s="253">
        <v>3</v>
      </c>
      <c r="D2324" s="253">
        <v>0</v>
      </c>
      <c r="E2324" s="253">
        <v>7</v>
      </c>
      <c r="F2324" s="253">
        <v>0</v>
      </c>
      <c r="G2324" s="253">
        <v>10</v>
      </c>
      <c r="H2324" s="254">
        <v>2211.37</v>
      </c>
      <c r="I2324" s="254">
        <v>2509.92</v>
      </c>
      <c r="J2324" s="254">
        <v>221.137</v>
      </c>
      <c r="K2324" s="255">
        <v>2.1141649048625792</v>
      </c>
      <c r="L2324" s="254">
        <v>4.6752008456659624</v>
      </c>
    </row>
    <row r="2325" spans="1:12" ht="12.75">
      <c r="A2325" s="252" t="s">
        <v>14</v>
      </c>
      <c r="B2325" s="253">
        <v>0</v>
      </c>
      <c r="C2325" s="253">
        <v>1</v>
      </c>
      <c r="D2325" s="253">
        <v>0</v>
      </c>
      <c r="E2325" s="253">
        <v>0</v>
      </c>
      <c r="F2325" s="253">
        <v>0</v>
      </c>
      <c r="G2325" s="253">
        <v>1</v>
      </c>
      <c r="H2325" s="254">
        <v>531</v>
      </c>
      <c r="I2325" s="254">
        <v>600.97</v>
      </c>
      <c r="J2325" s="254">
        <v>531</v>
      </c>
      <c r="K2325" s="255">
        <v>0.21141649048625794</v>
      </c>
      <c r="L2325" s="254">
        <v>1.1226215644820297</v>
      </c>
    </row>
    <row r="2326" spans="1:12" ht="12.75">
      <c r="A2326" s="252" t="s">
        <v>15</v>
      </c>
      <c r="B2326" s="253">
        <v>18</v>
      </c>
      <c r="C2326" s="253">
        <v>9</v>
      </c>
      <c r="D2326" s="253">
        <v>0</v>
      </c>
      <c r="E2326" s="253">
        <v>18</v>
      </c>
      <c r="F2326" s="253">
        <v>0</v>
      </c>
      <c r="G2326" s="253">
        <v>27</v>
      </c>
      <c r="H2326" s="254">
        <v>0</v>
      </c>
      <c r="I2326" s="254">
        <v>251.3</v>
      </c>
      <c r="J2326" s="254">
        <v>0</v>
      </c>
      <c r="K2326" s="255">
        <v>5.7082452431289639</v>
      </c>
      <c r="L2326" s="254">
        <v>0</v>
      </c>
    </row>
    <row r="2327" spans="1:12" ht="12.75">
      <c r="A2327" s="252" t="s">
        <v>16</v>
      </c>
      <c r="B2327" s="253">
        <v>7</v>
      </c>
      <c r="C2327" s="253">
        <v>3</v>
      </c>
      <c r="D2327" s="253">
        <v>0</v>
      </c>
      <c r="E2327" s="253">
        <v>7</v>
      </c>
      <c r="F2327" s="253">
        <v>0</v>
      </c>
      <c r="G2327" s="253">
        <v>10</v>
      </c>
      <c r="H2327" s="254">
        <v>2470.1</v>
      </c>
      <c r="I2327" s="254">
        <v>2843.77</v>
      </c>
      <c r="J2327" s="254">
        <v>247.01</v>
      </c>
      <c r="K2327" s="255">
        <v>2.1141649048625792</v>
      </c>
      <c r="L2327" s="254">
        <v>5.2221987315010576</v>
      </c>
    </row>
    <row r="2328" spans="1:12" ht="12.75">
      <c r="A2328" s="252" t="s">
        <v>17</v>
      </c>
      <c r="B2328" s="253">
        <v>54</v>
      </c>
      <c r="C2328" s="253">
        <v>8</v>
      </c>
      <c r="D2328" s="253">
        <v>24</v>
      </c>
      <c r="E2328" s="253">
        <v>30</v>
      </c>
      <c r="F2328" s="253">
        <v>0</v>
      </c>
      <c r="G2328" s="253">
        <v>38</v>
      </c>
      <c r="H2328" s="254">
        <v>0</v>
      </c>
      <c r="I2328" s="254">
        <v>0</v>
      </c>
      <c r="J2328" s="254">
        <v>0</v>
      </c>
      <c r="K2328" s="255">
        <v>8.0338266384778017</v>
      </c>
      <c r="L2328" s="254">
        <v>0</v>
      </c>
    </row>
    <row r="2329" spans="1:12" ht="12.75">
      <c r="A2329" s="252" t="s">
        <v>18</v>
      </c>
      <c r="B2329" s="253">
        <v>5</v>
      </c>
      <c r="C2329" s="253">
        <v>2</v>
      </c>
      <c r="D2329" s="253">
        <v>0</v>
      </c>
      <c r="E2329" s="253">
        <v>5</v>
      </c>
      <c r="F2329" s="253">
        <v>0</v>
      </c>
      <c r="G2329" s="253">
        <v>7</v>
      </c>
      <c r="H2329" s="254">
        <v>0</v>
      </c>
      <c r="I2329" s="254">
        <v>315.16000000000003</v>
      </c>
      <c r="J2329" s="254">
        <v>0</v>
      </c>
      <c r="K2329" s="255">
        <v>1.4799154334038056</v>
      </c>
      <c r="L2329" s="254">
        <v>0</v>
      </c>
    </row>
    <row r="2330" spans="1:12" ht="12.75">
      <c r="A2330" s="252" t="s">
        <v>19</v>
      </c>
      <c r="B2330" s="253">
        <v>91</v>
      </c>
      <c r="C2330" s="253">
        <v>26</v>
      </c>
      <c r="D2330" s="253">
        <v>24</v>
      </c>
      <c r="E2330" s="253">
        <v>67</v>
      </c>
      <c r="F2330" s="253">
        <v>0</v>
      </c>
      <c r="G2330" s="253">
        <v>93</v>
      </c>
      <c r="H2330" s="254">
        <v>5212.47</v>
      </c>
      <c r="I2330" s="254">
        <v>6521.12</v>
      </c>
      <c r="J2330" s="254">
        <v>56.048064516129031</v>
      </c>
      <c r="K2330" s="255">
        <v>19.661733615221987</v>
      </c>
      <c r="L2330" s="254">
        <v>11.02002114164905</v>
      </c>
    </row>
    <row r="2331" spans="1:12" ht="12.75">
      <c r="A2331" s="252" t="s">
        <v>324</v>
      </c>
      <c r="B2331" s="252" t="s">
        <v>2</v>
      </c>
      <c r="C2331" s="252" t="s">
        <v>3</v>
      </c>
      <c r="D2331" s="252" t="s">
        <v>4</v>
      </c>
      <c r="E2331" s="252" t="s">
        <v>5</v>
      </c>
      <c r="F2331" s="252" t="s">
        <v>6</v>
      </c>
      <c r="G2331" s="252" t="s">
        <v>7</v>
      </c>
      <c r="H2331" s="252" t="s">
        <v>8</v>
      </c>
      <c r="I2331" s="252" t="s">
        <v>9</v>
      </c>
      <c r="J2331" s="252" t="s">
        <v>10</v>
      </c>
      <c r="K2331" s="252" t="s">
        <v>11</v>
      </c>
      <c r="L2331" s="252" t="s">
        <v>12</v>
      </c>
    </row>
    <row r="2332" spans="1:12" ht="12.75">
      <c r="A2332" s="252" t="s">
        <v>13</v>
      </c>
      <c r="B2332" s="253">
        <v>5</v>
      </c>
      <c r="C2332" s="253">
        <v>12</v>
      </c>
      <c r="D2332" s="253">
        <v>0</v>
      </c>
      <c r="E2332" s="253">
        <v>5</v>
      </c>
      <c r="F2332" s="253">
        <v>0</v>
      </c>
      <c r="G2332" s="253">
        <v>17</v>
      </c>
      <c r="H2332" s="254">
        <v>3838.49</v>
      </c>
      <c r="I2332" s="254">
        <v>4713.7700000000004</v>
      </c>
      <c r="J2332" s="254">
        <v>225.79352941176472</v>
      </c>
      <c r="K2332" s="255">
        <v>3.5940803382663846</v>
      </c>
      <c r="L2332" s="254">
        <v>8.1152008456659601</v>
      </c>
    </row>
    <row r="2333" spans="1:12" ht="12.75">
      <c r="A2333" s="252" t="s">
        <v>14</v>
      </c>
      <c r="B2333" s="253">
        <v>1</v>
      </c>
      <c r="C2333" s="253">
        <v>4</v>
      </c>
      <c r="D2333" s="253">
        <v>0</v>
      </c>
      <c r="E2333" s="253">
        <v>1</v>
      </c>
      <c r="F2333" s="253">
        <v>0</v>
      </c>
      <c r="G2333" s="253">
        <v>5</v>
      </c>
      <c r="H2333" s="254">
        <v>2385</v>
      </c>
      <c r="I2333" s="254">
        <v>2698.28</v>
      </c>
      <c r="J2333" s="254">
        <v>477</v>
      </c>
      <c r="K2333" s="255">
        <v>1.0570824524312896</v>
      </c>
      <c r="L2333" s="254">
        <v>5.0422832980972521</v>
      </c>
    </row>
    <row r="2334" spans="1:12" ht="12.75">
      <c r="A2334" s="252" t="s">
        <v>15</v>
      </c>
      <c r="B2334" s="253">
        <v>23</v>
      </c>
      <c r="C2334" s="253">
        <v>18</v>
      </c>
      <c r="D2334" s="253">
        <v>0</v>
      </c>
      <c r="E2334" s="253">
        <v>23</v>
      </c>
      <c r="F2334" s="253">
        <v>0</v>
      </c>
      <c r="G2334" s="253">
        <v>41</v>
      </c>
      <c r="H2334" s="254">
        <v>0</v>
      </c>
      <c r="I2334" s="254">
        <v>1248.06</v>
      </c>
      <c r="J2334" s="254">
        <v>0</v>
      </c>
      <c r="K2334" s="255">
        <v>8.6680761099365746</v>
      </c>
      <c r="L2334" s="254">
        <v>0</v>
      </c>
    </row>
    <row r="2335" spans="1:12" ht="12.75">
      <c r="A2335" s="252" t="s">
        <v>16</v>
      </c>
      <c r="B2335" s="253">
        <v>8</v>
      </c>
      <c r="C2335" s="253">
        <v>11</v>
      </c>
      <c r="D2335" s="253">
        <v>0</v>
      </c>
      <c r="E2335" s="253">
        <v>8</v>
      </c>
      <c r="F2335" s="253">
        <v>0</v>
      </c>
      <c r="G2335" s="253">
        <v>19</v>
      </c>
      <c r="H2335" s="254">
        <v>5752.57</v>
      </c>
      <c r="I2335" s="254">
        <v>7143.92</v>
      </c>
      <c r="J2335" s="254">
        <v>302.76684210526315</v>
      </c>
      <c r="K2335" s="255">
        <v>4.0169133192389008</v>
      </c>
      <c r="L2335" s="254">
        <v>12.161881606765331</v>
      </c>
    </row>
    <row r="2336" spans="1:12" ht="12.75">
      <c r="A2336" s="252" t="s">
        <v>17</v>
      </c>
      <c r="B2336" s="253">
        <v>38</v>
      </c>
      <c r="C2336" s="253">
        <v>6</v>
      </c>
      <c r="D2336" s="253">
        <v>16</v>
      </c>
      <c r="E2336" s="253">
        <v>22</v>
      </c>
      <c r="F2336" s="253">
        <v>0</v>
      </c>
      <c r="G2336" s="253">
        <v>28</v>
      </c>
      <c r="H2336" s="254">
        <v>0</v>
      </c>
      <c r="I2336" s="254">
        <v>0</v>
      </c>
      <c r="J2336" s="254">
        <v>0</v>
      </c>
      <c r="K2336" s="255">
        <v>5.9196617336152224</v>
      </c>
      <c r="L2336" s="254">
        <v>0</v>
      </c>
    </row>
    <row r="2337" spans="1:12" ht="12.75">
      <c r="A2337" s="252" t="s">
        <v>18</v>
      </c>
      <c r="B2337" s="253">
        <v>6</v>
      </c>
      <c r="C2337" s="253">
        <v>16</v>
      </c>
      <c r="D2337" s="253">
        <v>0</v>
      </c>
      <c r="E2337" s="253">
        <v>6</v>
      </c>
      <c r="F2337" s="253">
        <v>0</v>
      </c>
      <c r="G2337" s="253">
        <v>22</v>
      </c>
      <c r="H2337" s="254">
        <v>0</v>
      </c>
      <c r="I2337" s="254">
        <v>1456.54</v>
      </c>
      <c r="J2337" s="254">
        <v>0</v>
      </c>
      <c r="K2337" s="255">
        <v>4.6511627906976747</v>
      </c>
      <c r="L2337" s="254">
        <v>0</v>
      </c>
    </row>
    <row r="2338" spans="1:12" ht="12.75">
      <c r="A2338" s="252" t="s">
        <v>19</v>
      </c>
      <c r="B2338" s="253">
        <v>81</v>
      </c>
      <c r="C2338" s="253">
        <v>67</v>
      </c>
      <c r="D2338" s="253">
        <v>16</v>
      </c>
      <c r="E2338" s="253">
        <v>65</v>
      </c>
      <c r="F2338" s="253">
        <v>0</v>
      </c>
      <c r="G2338" s="253">
        <v>132</v>
      </c>
      <c r="H2338" s="254">
        <v>11976.06</v>
      </c>
      <c r="I2338" s="254">
        <v>17260.57</v>
      </c>
      <c r="J2338" s="254">
        <v>90.727727272727279</v>
      </c>
      <c r="K2338" s="255">
        <v>27.906976744186046</v>
      </c>
      <c r="L2338" s="254">
        <v>25.31936575052854</v>
      </c>
    </row>
    <row r="2339" spans="1:12" ht="12.75">
      <c r="A2339" s="252" t="s">
        <v>325</v>
      </c>
      <c r="B2339" s="252" t="s">
        <v>2</v>
      </c>
      <c r="C2339" s="252" t="s">
        <v>3</v>
      </c>
      <c r="D2339" s="252" t="s">
        <v>4</v>
      </c>
      <c r="E2339" s="252" t="s">
        <v>5</v>
      </c>
      <c r="F2339" s="252" t="s">
        <v>6</v>
      </c>
      <c r="G2339" s="252" t="s">
        <v>7</v>
      </c>
      <c r="H2339" s="252" t="s">
        <v>8</v>
      </c>
      <c r="I2339" s="252" t="s">
        <v>9</v>
      </c>
      <c r="J2339" s="252" t="s">
        <v>10</v>
      </c>
      <c r="K2339" s="252" t="s">
        <v>11</v>
      </c>
      <c r="L2339" s="252" t="s">
        <v>12</v>
      </c>
    </row>
    <row r="2340" spans="1:12" ht="12.75">
      <c r="A2340" s="252" t="s">
        <v>13</v>
      </c>
      <c r="B2340" s="253">
        <v>12</v>
      </c>
      <c r="C2340" s="253">
        <v>36</v>
      </c>
      <c r="D2340" s="253">
        <v>0</v>
      </c>
      <c r="E2340" s="253">
        <v>12</v>
      </c>
      <c r="F2340" s="253">
        <v>0</v>
      </c>
      <c r="G2340" s="253">
        <v>48</v>
      </c>
      <c r="H2340" s="254">
        <v>16865</v>
      </c>
      <c r="I2340" s="254">
        <v>20911.79</v>
      </c>
      <c r="J2340" s="254">
        <v>351.35416666666663</v>
      </c>
      <c r="K2340" s="255">
        <v>10.14799154334038</v>
      </c>
      <c r="L2340" s="254">
        <v>35.655391120507396</v>
      </c>
    </row>
    <row r="2341" spans="1:12" ht="12.75">
      <c r="A2341" s="252" t="s">
        <v>14</v>
      </c>
      <c r="B2341" s="253">
        <v>5</v>
      </c>
      <c r="C2341" s="253">
        <v>56</v>
      </c>
      <c r="D2341" s="253">
        <v>0</v>
      </c>
      <c r="E2341" s="253">
        <v>5</v>
      </c>
      <c r="F2341" s="253">
        <v>0</v>
      </c>
      <c r="G2341" s="253">
        <v>61</v>
      </c>
      <c r="H2341" s="254">
        <v>23652</v>
      </c>
      <c r="I2341" s="254">
        <v>27552.25</v>
      </c>
      <c r="J2341" s="254">
        <v>387.73770491803276</v>
      </c>
      <c r="K2341" s="255">
        <v>12.896405919661733</v>
      </c>
      <c r="L2341" s="254">
        <v>50.00422832980972</v>
      </c>
    </row>
    <row r="2342" spans="1:12" ht="12.75">
      <c r="A2342" s="252" t="s">
        <v>15</v>
      </c>
      <c r="B2342" s="253">
        <v>35</v>
      </c>
      <c r="C2342" s="253">
        <v>9</v>
      </c>
      <c r="D2342" s="253">
        <v>0</v>
      </c>
      <c r="E2342" s="253">
        <v>35</v>
      </c>
      <c r="F2342" s="253">
        <v>0</v>
      </c>
      <c r="G2342" s="253">
        <v>44</v>
      </c>
      <c r="H2342" s="254">
        <v>0</v>
      </c>
      <c r="I2342" s="254">
        <v>-203.39</v>
      </c>
      <c r="J2342" s="254">
        <v>0</v>
      </c>
      <c r="K2342" s="255">
        <v>9.3023255813953494</v>
      </c>
      <c r="L2342" s="254">
        <v>0</v>
      </c>
    </row>
    <row r="2343" spans="1:12" ht="12.75">
      <c r="A2343" s="252" t="s">
        <v>16</v>
      </c>
      <c r="B2343" s="253">
        <v>13</v>
      </c>
      <c r="C2343" s="253">
        <v>26</v>
      </c>
      <c r="D2343" s="253">
        <v>0</v>
      </c>
      <c r="E2343" s="253">
        <v>13</v>
      </c>
      <c r="F2343" s="253">
        <v>0</v>
      </c>
      <c r="G2343" s="253">
        <v>39</v>
      </c>
      <c r="H2343" s="254">
        <v>14225.35</v>
      </c>
      <c r="I2343" s="254">
        <v>16311.1</v>
      </c>
      <c r="J2343" s="254">
        <v>364.75256410256412</v>
      </c>
      <c r="K2343" s="255">
        <v>8.2452431289640593</v>
      </c>
      <c r="L2343" s="254">
        <v>30.074735729386898</v>
      </c>
    </row>
    <row r="2344" spans="1:12" ht="12.75">
      <c r="A2344" s="252" t="s">
        <v>17</v>
      </c>
      <c r="B2344" s="253">
        <v>30</v>
      </c>
      <c r="C2344" s="253">
        <v>9</v>
      </c>
      <c r="D2344" s="253">
        <v>11</v>
      </c>
      <c r="E2344" s="253">
        <v>19</v>
      </c>
      <c r="F2344" s="253">
        <v>0</v>
      </c>
      <c r="G2344" s="253">
        <v>28</v>
      </c>
      <c r="H2344" s="254">
        <v>0</v>
      </c>
      <c r="I2344" s="254">
        <v>0</v>
      </c>
      <c r="J2344" s="254">
        <v>0</v>
      </c>
      <c r="K2344" s="255">
        <v>5.9196617336152224</v>
      </c>
      <c r="L2344" s="254">
        <v>0</v>
      </c>
    </row>
    <row r="2345" spans="1:12" ht="12.75">
      <c r="A2345" s="252" t="s">
        <v>18</v>
      </c>
      <c r="B2345" s="253">
        <v>19</v>
      </c>
      <c r="C2345" s="253">
        <v>10</v>
      </c>
      <c r="D2345" s="253">
        <v>0</v>
      </c>
      <c r="E2345" s="253">
        <v>19</v>
      </c>
      <c r="F2345" s="253">
        <v>0</v>
      </c>
      <c r="G2345" s="253">
        <v>29</v>
      </c>
      <c r="H2345" s="254">
        <v>0</v>
      </c>
      <c r="I2345" s="254">
        <v>3230.12</v>
      </c>
      <c r="J2345" s="254">
        <v>0</v>
      </c>
      <c r="K2345" s="255">
        <v>6.1310782241014792</v>
      </c>
      <c r="L2345" s="254">
        <v>0</v>
      </c>
    </row>
    <row r="2346" spans="1:12" ht="12.75">
      <c r="A2346" s="252" t="s">
        <v>19</v>
      </c>
      <c r="B2346" s="253">
        <v>114</v>
      </c>
      <c r="C2346" s="253">
        <v>146</v>
      </c>
      <c r="D2346" s="253">
        <v>11</v>
      </c>
      <c r="E2346" s="253">
        <v>103</v>
      </c>
      <c r="F2346" s="253">
        <v>0</v>
      </c>
      <c r="G2346" s="253">
        <v>249</v>
      </c>
      <c r="H2346" s="254">
        <v>54742.35</v>
      </c>
      <c r="I2346" s="254">
        <v>67801.87</v>
      </c>
      <c r="J2346" s="254">
        <v>219.84879518072287</v>
      </c>
      <c r="K2346" s="255">
        <v>52.642706131078221</v>
      </c>
      <c r="L2346" s="254">
        <v>115.73435517970401</v>
      </c>
    </row>
    <row r="2347" spans="1:12" ht="12.75">
      <c r="A2347" s="252" t="s">
        <v>326</v>
      </c>
      <c r="B2347" s="252" t="s">
        <v>2</v>
      </c>
      <c r="C2347" s="252" t="s">
        <v>3</v>
      </c>
      <c r="D2347" s="252" t="s">
        <v>4</v>
      </c>
      <c r="E2347" s="252" t="s">
        <v>5</v>
      </c>
      <c r="F2347" s="252" t="s">
        <v>6</v>
      </c>
      <c r="G2347" s="252" t="s">
        <v>7</v>
      </c>
      <c r="H2347" s="252" t="s">
        <v>8</v>
      </c>
      <c r="I2347" s="252" t="s">
        <v>9</v>
      </c>
      <c r="J2347" s="252" t="s">
        <v>10</v>
      </c>
      <c r="K2347" s="252" t="s">
        <v>11</v>
      </c>
      <c r="L2347" s="252" t="s">
        <v>12</v>
      </c>
    </row>
    <row r="2348" spans="1:12" ht="12.75">
      <c r="A2348" s="252" t="s">
        <v>13</v>
      </c>
      <c r="B2348" s="253">
        <v>43</v>
      </c>
      <c r="C2348" s="253">
        <v>6</v>
      </c>
      <c r="D2348" s="253">
        <v>0</v>
      </c>
      <c r="E2348" s="253">
        <v>43</v>
      </c>
      <c r="F2348" s="253">
        <v>0</v>
      </c>
      <c r="G2348" s="253">
        <v>49</v>
      </c>
      <c r="H2348" s="254">
        <v>16632.560000000001</v>
      </c>
      <c r="I2348" s="254">
        <v>24890.3</v>
      </c>
      <c r="J2348" s="254">
        <v>339.44</v>
      </c>
      <c r="K2348" s="255">
        <v>10.359408033826638</v>
      </c>
      <c r="L2348" s="254">
        <v>35.163974630021137</v>
      </c>
    </row>
    <row r="2349" spans="1:12" ht="12.75">
      <c r="A2349" s="252" t="s">
        <v>14</v>
      </c>
      <c r="B2349" s="253">
        <v>61</v>
      </c>
      <c r="C2349" s="253">
        <v>2</v>
      </c>
      <c r="D2349" s="253">
        <v>0</v>
      </c>
      <c r="E2349" s="253">
        <v>61</v>
      </c>
      <c r="F2349" s="253">
        <v>0</v>
      </c>
      <c r="G2349" s="253">
        <v>63</v>
      </c>
      <c r="H2349" s="254">
        <v>24417</v>
      </c>
      <c r="I2349" s="254">
        <v>29159.99</v>
      </c>
      <c r="J2349" s="254">
        <v>387.57142857142856</v>
      </c>
      <c r="K2349" s="255">
        <v>13.31923890063425</v>
      </c>
      <c r="L2349" s="254">
        <v>51.621564482029598</v>
      </c>
    </row>
    <row r="2350" spans="1:12" ht="12.75">
      <c r="A2350" s="252" t="s">
        <v>15</v>
      </c>
      <c r="B2350" s="253">
        <v>39</v>
      </c>
      <c r="C2350" s="253">
        <v>6</v>
      </c>
      <c r="D2350" s="253">
        <v>0</v>
      </c>
      <c r="E2350" s="253">
        <v>39</v>
      </c>
      <c r="F2350" s="253">
        <v>0</v>
      </c>
      <c r="G2350" s="253">
        <v>45</v>
      </c>
      <c r="H2350" s="254">
        <v>0</v>
      </c>
      <c r="I2350" s="254">
        <v>470.23</v>
      </c>
      <c r="J2350" s="254">
        <v>0</v>
      </c>
      <c r="K2350" s="255">
        <v>9.513742071881607</v>
      </c>
      <c r="L2350" s="254">
        <v>0</v>
      </c>
    </row>
    <row r="2351" spans="1:12" ht="12.75">
      <c r="A2351" s="252" t="s">
        <v>16</v>
      </c>
      <c r="B2351" s="253">
        <v>34</v>
      </c>
      <c r="C2351" s="253">
        <v>10</v>
      </c>
      <c r="D2351" s="253">
        <v>0</v>
      </c>
      <c r="E2351" s="253">
        <v>34</v>
      </c>
      <c r="F2351" s="253">
        <v>0</v>
      </c>
      <c r="G2351" s="253">
        <v>44</v>
      </c>
      <c r="H2351" s="254">
        <v>15087.54</v>
      </c>
      <c r="I2351" s="254">
        <v>19184.87</v>
      </c>
      <c r="J2351" s="254">
        <v>342.8986363636364</v>
      </c>
      <c r="K2351" s="255">
        <v>9.3023255813953494</v>
      </c>
      <c r="L2351" s="254">
        <v>31.897547568710365</v>
      </c>
    </row>
    <row r="2352" spans="1:12" ht="12.75">
      <c r="A2352" s="252" t="s">
        <v>17</v>
      </c>
      <c r="B2352" s="253">
        <v>28</v>
      </c>
      <c r="C2352" s="253">
        <v>1</v>
      </c>
      <c r="D2352" s="253">
        <v>9</v>
      </c>
      <c r="E2352" s="253">
        <v>19</v>
      </c>
      <c r="F2352" s="253">
        <v>0</v>
      </c>
      <c r="G2352" s="253">
        <v>20</v>
      </c>
      <c r="H2352" s="254">
        <v>0</v>
      </c>
      <c r="I2352" s="254">
        <v>0</v>
      </c>
      <c r="J2352" s="254">
        <v>0</v>
      </c>
      <c r="K2352" s="255">
        <v>4.2283298097251585</v>
      </c>
      <c r="L2352" s="254">
        <v>0</v>
      </c>
    </row>
    <row r="2353" spans="1:12" ht="12.75">
      <c r="A2353" s="252" t="s">
        <v>18</v>
      </c>
      <c r="B2353" s="253">
        <v>28</v>
      </c>
      <c r="C2353" s="253">
        <v>0</v>
      </c>
      <c r="D2353" s="253">
        <v>0</v>
      </c>
      <c r="E2353" s="253">
        <v>28</v>
      </c>
      <c r="F2353" s="253">
        <v>0</v>
      </c>
      <c r="G2353" s="253">
        <v>28</v>
      </c>
      <c r="H2353" s="254">
        <v>0</v>
      </c>
      <c r="I2353" s="254">
        <v>4595.59</v>
      </c>
      <c r="J2353" s="254">
        <v>0</v>
      </c>
      <c r="K2353" s="255">
        <v>5.9196617336152224</v>
      </c>
      <c r="L2353" s="254">
        <v>0</v>
      </c>
    </row>
    <row r="2354" spans="1:12" ht="12.75">
      <c r="A2354" s="252" t="s">
        <v>19</v>
      </c>
      <c r="B2354" s="253">
        <v>233</v>
      </c>
      <c r="C2354" s="253">
        <v>25</v>
      </c>
      <c r="D2354" s="253">
        <v>9</v>
      </c>
      <c r="E2354" s="253">
        <v>224</v>
      </c>
      <c r="F2354" s="253">
        <v>0</v>
      </c>
      <c r="G2354" s="253">
        <v>249</v>
      </c>
      <c r="H2354" s="254">
        <v>56137.1</v>
      </c>
      <c r="I2354" s="254">
        <v>78300.98</v>
      </c>
      <c r="J2354" s="254">
        <v>225.45020080321285</v>
      </c>
      <c r="K2354" s="255">
        <v>52.642706131078221</v>
      </c>
      <c r="L2354" s="254">
        <v>118.68308668076109</v>
      </c>
    </row>
    <row r="2355" spans="1:12" ht="12.75">
      <c r="A2355" s="252" t="s">
        <v>327</v>
      </c>
      <c r="B2355" s="252" t="s">
        <v>2</v>
      </c>
      <c r="C2355" s="252" t="s">
        <v>3</v>
      </c>
      <c r="D2355" s="252" t="s">
        <v>4</v>
      </c>
      <c r="E2355" s="252" t="s">
        <v>5</v>
      </c>
      <c r="F2355" s="252" t="s">
        <v>6</v>
      </c>
      <c r="G2355" s="252" t="s">
        <v>7</v>
      </c>
      <c r="H2355" s="252" t="s">
        <v>8</v>
      </c>
      <c r="I2355" s="252" t="s">
        <v>9</v>
      </c>
      <c r="J2355" s="252" t="s">
        <v>10</v>
      </c>
      <c r="K2355" s="252" t="s">
        <v>11</v>
      </c>
      <c r="L2355" s="252" t="s">
        <v>12</v>
      </c>
    </row>
    <row r="2356" spans="1:12" ht="12.75">
      <c r="A2356" s="252" t="s">
        <v>13</v>
      </c>
      <c r="B2356" s="253">
        <v>17</v>
      </c>
      <c r="C2356" s="253">
        <v>17</v>
      </c>
      <c r="D2356" s="253">
        <v>0</v>
      </c>
      <c r="E2356" s="253">
        <v>17</v>
      </c>
      <c r="F2356" s="253">
        <v>0</v>
      </c>
      <c r="G2356" s="253">
        <v>34</v>
      </c>
      <c r="H2356" s="254">
        <v>10017.280000000001</v>
      </c>
      <c r="I2356" s="254">
        <v>13180.65</v>
      </c>
      <c r="J2356" s="254">
        <v>294.62588235294118</v>
      </c>
      <c r="K2356" s="255">
        <v>7.1881606765327692</v>
      </c>
      <c r="L2356" s="254">
        <v>21.17818181818182</v>
      </c>
    </row>
    <row r="2357" spans="1:12" ht="12.75">
      <c r="A2357" s="252" t="s">
        <v>14</v>
      </c>
      <c r="B2357" s="253">
        <v>34</v>
      </c>
      <c r="C2357" s="253">
        <v>1</v>
      </c>
      <c r="D2357" s="253">
        <v>0</v>
      </c>
      <c r="E2357" s="253">
        <v>34</v>
      </c>
      <c r="F2357" s="253">
        <v>0</v>
      </c>
      <c r="G2357" s="253">
        <v>35</v>
      </c>
      <c r="H2357" s="254">
        <v>12160</v>
      </c>
      <c r="I2357" s="254">
        <v>14478.99</v>
      </c>
      <c r="J2357" s="254">
        <v>347.42857142857144</v>
      </c>
      <c r="K2357" s="255">
        <v>7.3995771670190287</v>
      </c>
      <c r="L2357" s="254">
        <v>25.708245243128971</v>
      </c>
    </row>
    <row r="2358" spans="1:12" ht="12.75">
      <c r="A2358" s="252" t="s">
        <v>15</v>
      </c>
      <c r="B2358" s="253">
        <v>28</v>
      </c>
      <c r="C2358" s="253">
        <v>7</v>
      </c>
      <c r="D2358" s="253">
        <v>0</v>
      </c>
      <c r="E2358" s="253">
        <v>28</v>
      </c>
      <c r="F2358" s="253">
        <v>0</v>
      </c>
      <c r="G2358" s="253">
        <v>35</v>
      </c>
      <c r="H2358" s="254">
        <v>0</v>
      </c>
      <c r="I2358" s="254">
        <v>-227.03</v>
      </c>
      <c r="J2358" s="254">
        <v>0</v>
      </c>
      <c r="K2358" s="255">
        <v>7.3995771670190287</v>
      </c>
      <c r="L2358" s="254">
        <v>0</v>
      </c>
    </row>
    <row r="2359" spans="1:12" ht="12.75">
      <c r="A2359" s="252" t="s">
        <v>16</v>
      </c>
      <c r="B2359" s="253">
        <v>16</v>
      </c>
      <c r="C2359" s="253">
        <v>2</v>
      </c>
      <c r="D2359" s="253">
        <v>0</v>
      </c>
      <c r="E2359" s="253">
        <v>16</v>
      </c>
      <c r="F2359" s="253">
        <v>0</v>
      </c>
      <c r="G2359" s="253">
        <v>18</v>
      </c>
      <c r="H2359" s="254">
        <v>5308.69</v>
      </c>
      <c r="I2359" s="254">
        <v>6059.5</v>
      </c>
      <c r="J2359" s="254">
        <v>294.92722222222221</v>
      </c>
      <c r="K2359" s="255">
        <v>3.8054968287526423</v>
      </c>
      <c r="L2359" s="254">
        <v>11.223446088794924</v>
      </c>
    </row>
    <row r="2360" spans="1:12" ht="12.75">
      <c r="A2360" s="252" t="s">
        <v>17</v>
      </c>
      <c r="B2360" s="253">
        <v>20</v>
      </c>
      <c r="C2360" s="253">
        <v>8</v>
      </c>
      <c r="D2360" s="253">
        <v>0</v>
      </c>
      <c r="E2360" s="253">
        <v>20</v>
      </c>
      <c r="F2360" s="253">
        <v>0</v>
      </c>
      <c r="G2360" s="253">
        <v>28</v>
      </c>
      <c r="H2360" s="254">
        <v>0</v>
      </c>
      <c r="I2360" s="254">
        <v>0</v>
      </c>
      <c r="J2360" s="254">
        <v>0</v>
      </c>
      <c r="K2360" s="255">
        <v>5.9196617336152224</v>
      </c>
      <c r="L2360" s="254">
        <v>0</v>
      </c>
    </row>
    <row r="2361" spans="1:12" ht="12.75">
      <c r="A2361" s="252" t="s">
        <v>18</v>
      </c>
      <c r="B2361" s="253">
        <v>3</v>
      </c>
      <c r="C2361" s="253">
        <v>2</v>
      </c>
      <c r="D2361" s="253">
        <v>0</v>
      </c>
      <c r="E2361" s="253">
        <v>3</v>
      </c>
      <c r="F2361" s="253">
        <v>0</v>
      </c>
      <c r="G2361" s="253">
        <v>5</v>
      </c>
      <c r="H2361" s="254">
        <v>0</v>
      </c>
      <c r="I2361" s="254">
        <v>17.489999999999998</v>
      </c>
      <c r="J2361" s="254">
        <v>0</v>
      </c>
      <c r="K2361" s="255">
        <v>1.0570824524312896</v>
      </c>
      <c r="L2361" s="254">
        <v>0</v>
      </c>
    </row>
    <row r="2362" spans="1:12" ht="12.75">
      <c r="A2362" s="252" t="s">
        <v>19</v>
      </c>
      <c r="B2362" s="253">
        <v>118</v>
      </c>
      <c r="C2362" s="253">
        <v>37</v>
      </c>
      <c r="D2362" s="253">
        <v>0</v>
      </c>
      <c r="E2362" s="253">
        <v>118</v>
      </c>
      <c r="F2362" s="253">
        <v>0</v>
      </c>
      <c r="G2362" s="253">
        <v>155</v>
      </c>
      <c r="H2362" s="254">
        <v>27485.97</v>
      </c>
      <c r="I2362" s="254">
        <v>33509.599999999999</v>
      </c>
      <c r="J2362" s="254">
        <v>177.3288387096774</v>
      </c>
      <c r="K2362" s="255">
        <v>32.76955602536998</v>
      </c>
      <c r="L2362" s="254">
        <v>58.109873150105706</v>
      </c>
    </row>
    <row r="2363" spans="1:12" ht="12.75">
      <c r="A2363" s="252" t="s">
        <v>328</v>
      </c>
      <c r="B2363" s="252" t="s">
        <v>2</v>
      </c>
      <c r="C2363" s="252" t="s">
        <v>3</v>
      </c>
      <c r="D2363" s="252" t="s">
        <v>4</v>
      </c>
      <c r="E2363" s="252" t="s">
        <v>5</v>
      </c>
      <c r="F2363" s="252" t="s">
        <v>6</v>
      </c>
      <c r="G2363" s="252" t="s">
        <v>7</v>
      </c>
      <c r="H2363" s="252" t="s">
        <v>8</v>
      </c>
      <c r="I2363" s="252" t="s">
        <v>9</v>
      </c>
      <c r="J2363" s="252" t="s">
        <v>10</v>
      </c>
      <c r="K2363" s="252" t="s">
        <v>11</v>
      </c>
      <c r="L2363" s="252" t="s">
        <v>12</v>
      </c>
    </row>
    <row r="2364" spans="1:12" ht="12.75">
      <c r="A2364" s="252" t="s">
        <v>13</v>
      </c>
      <c r="B2364" s="253">
        <v>14</v>
      </c>
      <c r="C2364" s="253">
        <v>7</v>
      </c>
      <c r="D2364" s="253">
        <v>0</v>
      </c>
      <c r="E2364" s="253">
        <v>14</v>
      </c>
      <c r="F2364" s="253">
        <v>0</v>
      </c>
      <c r="G2364" s="253">
        <v>21</v>
      </c>
      <c r="H2364" s="254">
        <v>5417.64</v>
      </c>
      <c r="I2364" s="254">
        <v>8787.57</v>
      </c>
      <c r="J2364" s="254">
        <v>257.98285714285714</v>
      </c>
      <c r="K2364" s="255">
        <v>4.4397463002114161</v>
      </c>
      <c r="L2364" s="254">
        <v>11.453784355179705</v>
      </c>
    </row>
    <row r="2365" spans="1:12" ht="12.75">
      <c r="A2365" s="252" t="s">
        <v>14</v>
      </c>
      <c r="B2365" s="253">
        <v>2</v>
      </c>
      <c r="C2365" s="253">
        <v>0</v>
      </c>
      <c r="D2365" s="253">
        <v>0</v>
      </c>
      <c r="E2365" s="253">
        <v>2</v>
      </c>
      <c r="F2365" s="253">
        <v>0</v>
      </c>
      <c r="G2365" s="253">
        <v>2</v>
      </c>
      <c r="H2365" s="254">
        <v>635</v>
      </c>
      <c r="I2365" s="254">
        <v>1465.24</v>
      </c>
      <c r="J2365" s="254">
        <v>317.5</v>
      </c>
      <c r="K2365" s="255">
        <v>0.42283298097251587</v>
      </c>
      <c r="L2365" s="254">
        <v>1.3424947145877379</v>
      </c>
    </row>
    <row r="2366" spans="1:12" ht="12.75">
      <c r="A2366" s="252" t="s">
        <v>15</v>
      </c>
      <c r="B2366" s="253">
        <v>22</v>
      </c>
      <c r="C2366" s="253">
        <v>6</v>
      </c>
      <c r="D2366" s="253">
        <v>0</v>
      </c>
      <c r="E2366" s="253">
        <v>22</v>
      </c>
      <c r="F2366" s="253">
        <v>0</v>
      </c>
      <c r="G2366" s="253">
        <v>28</v>
      </c>
      <c r="H2366" s="254">
        <v>0</v>
      </c>
      <c r="I2366" s="254">
        <v>-516.77</v>
      </c>
      <c r="J2366" s="254">
        <v>0</v>
      </c>
      <c r="K2366" s="255">
        <v>5.9196617336152224</v>
      </c>
      <c r="L2366" s="254">
        <v>0</v>
      </c>
    </row>
    <row r="2367" spans="1:12" ht="12.75">
      <c r="A2367" s="252" t="s">
        <v>16</v>
      </c>
      <c r="B2367" s="253">
        <v>6</v>
      </c>
      <c r="C2367" s="253">
        <v>4</v>
      </c>
      <c r="D2367" s="253">
        <v>0</v>
      </c>
      <c r="E2367" s="253">
        <v>6</v>
      </c>
      <c r="F2367" s="253">
        <v>0</v>
      </c>
      <c r="G2367" s="253">
        <v>10</v>
      </c>
      <c r="H2367" s="254">
        <v>2460</v>
      </c>
      <c r="I2367" s="254">
        <v>2540.38</v>
      </c>
      <c r="J2367" s="254">
        <v>246</v>
      </c>
      <c r="K2367" s="255">
        <v>2.1141649048625792</v>
      </c>
      <c r="L2367" s="254">
        <v>5.2008456659619462</v>
      </c>
    </row>
    <row r="2368" spans="1:12" ht="12.75">
      <c r="A2368" s="252" t="s">
        <v>17</v>
      </c>
      <c r="B2368" s="253">
        <v>28</v>
      </c>
      <c r="C2368" s="253">
        <v>31</v>
      </c>
      <c r="D2368" s="253">
        <v>6</v>
      </c>
      <c r="E2368" s="253">
        <v>22</v>
      </c>
      <c r="F2368" s="253">
        <v>0</v>
      </c>
      <c r="G2368" s="253">
        <v>53</v>
      </c>
      <c r="H2368" s="254">
        <v>0</v>
      </c>
      <c r="I2368" s="254">
        <v>0</v>
      </c>
      <c r="J2368" s="254">
        <v>0</v>
      </c>
      <c r="K2368" s="255">
        <v>11.20507399577167</v>
      </c>
      <c r="L2368" s="254">
        <v>0</v>
      </c>
    </row>
    <row r="2369" spans="1:12" ht="12.75">
      <c r="A2369" s="252" t="s">
        <v>18</v>
      </c>
      <c r="B2369" s="253">
        <v>1</v>
      </c>
      <c r="C2369" s="253">
        <v>0</v>
      </c>
      <c r="D2369" s="253">
        <v>0</v>
      </c>
      <c r="E2369" s="253">
        <v>1</v>
      </c>
      <c r="F2369" s="253">
        <v>0</v>
      </c>
      <c r="G2369" s="253">
        <v>1</v>
      </c>
      <c r="H2369" s="254">
        <v>0</v>
      </c>
      <c r="I2369" s="254">
        <v>13570.28</v>
      </c>
      <c r="J2369" s="254">
        <v>0</v>
      </c>
      <c r="K2369" s="255">
        <v>0.21141649048625794</v>
      </c>
      <c r="L2369" s="254">
        <v>0</v>
      </c>
    </row>
    <row r="2370" spans="1:12" ht="12.75">
      <c r="A2370" s="252" t="s">
        <v>19</v>
      </c>
      <c r="B2370" s="253">
        <v>73</v>
      </c>
      <c r="C2370" s="253">
        <v>48</v>
      </c>
      <c r="D2370" s="253">
        <v>6</v>
      </c>
      <c r="E2370" s="253">
        <v>67</v>
      </c>
      <c r="F2370" s="253">
        <v>0</v>
      </c>
      <c r="G2370" s="253">
        <v>115</v>
      </c>
      <c r="H2370" s="254">
        <v>8512.64</v>
      </c>
      <c r="I2370" s="254">
        <v>25846.7</v>
      </c>
      <c r="J2370" s="254">
        <v>74.022956521739133</v>
      </c>
      <c r="K2370" s="255">
        <v>24.312896405919659</v>
      </c>
      <c r="L2370" s="254">
        <v>17.997124735729386</v>
      </c>
    </row>
    <row r="2371" spans="1:12" ht="12.75">
      <c r="A2371" s="252" t="s">
        <v>329</v>
      </c>
      <c r="B2371" s="252" t="s">
        <v>2</v>
      </c>
      <c r="C2371" s="252" t="s">
        <v>3</v>
      </c>
      <c r="D2371" s="252" t="s">
        <v>4</v>
      </c>
      <c r="E2371" s="252" t="s">
        <v>5</v>
      </c>
      <c r="F2371" s="252" t="s">
        <v>6</v>
      </c>
      <c r="G2371" s="252" t="s">
        <v>7</v>
      </c>
      <c r="H2371" s="252" t="s">
        <v>8</v>
      </c>
      <c r="I2371" s="252" t="s">
        <v>9</v>
      </c>
      <c r="J2371" s="252" t="s">
        <v>10</v>
      </c>
      <c r="K2371" s="252" t="s">
        <v>11</v>
      </c>
      <c r="L2371" s="252" t="s">
        <v>12</v>
      </c>
    </row>
    <row r="2372" spans="1:12" ht="12.75">
      <c r="A2372" s="252" t="s">
        <v>13</v>
      </c>
      <c r="B2372" s="253">
        <v>11</v>
      </c>
      <c r="C2372" s="253">
        <v>9</v>
      </c>
      <c r="D2372" s="253">
        <v>0</v>
      </c>
      <c r="E2372" s="253">
        <v>11</v>
      </c>
      <c r="F2372" s="253">
        <v>0</v>
      </c>
      <c r="G2372" s="253">
        <v>20</v>
      </c>
      <c r="H2372" s="254">
        <v>4947.26</v>
      </c>
      <c r="I2372" s="254">
        <v>6488.51</v>
      </c>
      <c r="J2372" s="254">
        <v>247.363</v>
      </c>
      <c r="K2372" s="255">
        <v>4.2283298097251585</v>
      </c>
      <c r="L2372" s="254">
        <v>10.459323467230444</v>
      </c>
    </row>
    <row r="2373" spans="1:12" ht="12.75">
      <c r="A2373" s="252" t="s">
        <v>14</v>
      </c>
      <c r="B2373" s="253">
        <v>0</v>
      </c>
      <c r="C2373" s="253">
        <v>0</v>
      </c>
      <c r="D2373" s="253">
        <v>0</v>
      </c>
      <c r="E2373" s="253">
        <v>0</v>
      </c>
      <c r="F2373" s="253">
        <v>0</v>
      </c>
      <c r="G2373" s="253">
        <v>0</v>
      </c>
      <c r="H2373" s="254">
        <v>0</v>
      </c>
      <c r="I2373" s="254">
        <v>25</v>
      </c>
      <c r="J2373" s="254">
        <v>0</v>
      </c>
      <c r="K2373" s="255">
        <v>0</v>
      </c>
      <c r="L2373" s="254">
        <v>0</v>
      </c>
    </row>
    <row r="2374" spans="1:12" ht="12.75">
      <c r="A2374" s="252" t="s">
        <v>15</v>
      </c>
      <c r="B2374" s="253">
        <v>14</v>
      </c>
      <c r="C2374" s="253">
        <v>3</v>
      </c>
      <c r="D2374" s="253">
        <v>0</v>
      </c>
      <c r="E2374" s="253">
        <v>14</v>
      </c>
      <c r="F2374" s="253">
        <v>0</v>
      </c>
      <c r="G2374" s="253">
        <v>17</v>
      </c>
      <c r="H2374" s="254">
        <v>0</v>
      </c>
      <c r="I2374" s="254">
        <v>-457.3</v>
      </c>
      <c r="J2374" s="254">
        <v>0</v>
      </c>
      <c r="K2374" s="255">
        <v>3.5940803382663846</v>
      </c>
      <c r="L2374" s="254">
        <v>0</v>
      </c>
    </row>
    <row r="2375" spans="1:12" ht="12.75">
      <c r="A2375" s="252" t="s">
        <v>16</v>
      </c>
      <c r="B2375" s="253">
        <v>8</v>
      </c>
      <c r="C2375" s="253">
        <v>3</v>
      </c>
      <c r="D2375" s="253">
        <v>0</v>
      </c>
      <c r="E2375" s="253">
        <v>8</v>
      </c>
      <c r="F2375" s="253">
        <v>0</v>
      </c>
      <c r="G2375" s="253">
        <v>11</v>
      </c>
      <c r="H2375" s="254">
        <v>2838</v>
      </c>
      <c r="I2375" s="254">
        <v>3139.86</v>
      </c>
      <c r="J2375" s="254">
        <v>258</v>
      </c>
      <c r="K2375" s="255">
        <v>2.3255813953488373</v>
      </c>
      <c r="L2375" s="254">
        <v>6</v>
      </c>
    </row>
    <row r="2376" spans="1:12" ht="12.75">
      <c r="A2376" s="252" t="s">
        <v>17</v>
      </c>
      <c r="B2376" s="253">
        <v>53</v>
      </c>
      <c r="C2376" s="253">
        <v>16</v>
      </c>
      <c r="D2376" s="253">
        <v>11</v>
      </c>
      <c r="E2376" s="253">
        <v>42</v>
      </c>
      <c r="F2376" s="253">
        <v>0</v>
      </c>
      <c r="G2376" s="253">
        <v>58</v>
      </c>
      <c r="H2376" s="254">
        <v>0</v>
      </c>
      <c r="I2376" s="254">
        <v>0</v>
      </c>
      <c r="J2376" s="254">
        <v>0</v>
      </c>
      <c r="K2376" s="255">
        <v>12.262156448202958</v>
      </c>
      <c r="L2376" s="254">
        <v>0</v>
      </c>
    </row>
    <row r="2377" spans="1:12" ht="12.75">
      <c r="A2377" s="252" t="s">
        <v>18</v>
      </c>
      <c r="B2377" s="253">
        <v>1</v>
      </c>
      <c r="C2377" s="253">
        <v>0</v>
      </c>
      <c r="D2377" s="253">
        <v>0</v>
      </c>
      <c r="E2377" s="253">
        <v>1</v>
      </c>
      <c r="F2377" s="253">
        <v>0</v>
      </c>
      <c r="G2377" s="253">
        <v>1</v>
      </c>
      <c r="H2377" s="254">
        <v>0</v>
      </c>
      <c r="I2377" s="254">
        <v>49.43</v>
      </c>
      <c r="J2377" s="254">
        <v>0</v>
      </c>
      <c r="K2377" s="255">
        <v>0.21141649048625794</v>
      </c>
      <c r="L2377" s="254">
        <v>0</v>
      </c>
    </row>
    <row r="2378" spans="1:12" ht="12.75">
      <c r="A2378" s="252" t="s">
        <v>19</v>
      </c>
      <c r="B2378" s="253">
        <v>87</v>
      </c>
      <c r="C2378" s="253">
        <v>31</v>
      </c>
      <c r="D2378" s="253">
        <v>11</v>
      </c>
      <c r="E2378" s="253">
        <v>76</v>
      </c>
      <c r="F2378" s="253">
        <v>0</v>
      </c>
      <c r="G2378" s="253">
        <v>107</v>
      </c>
      <c r="H2378" s="254">
        <v>7785.26</v>
      </c>
      <c r="I2378" s="254">
        <v>9245.5</v>
      </c>
      <c r="J2378" s="254">
        <v>72.759439252336449</v>
      </c>
      <c r="K2378" s="255">
        <v>22.621564482029598</v>
      </c>
      <c r="L2378" s="254">
        <v>16.459323467230444</v>
      </c>
    </row>
    <row r="2379" spans="1:12" ht="12.75">
      <c r="A2379" s="252" t="s">
        <v>330</v>
      </c>
      <c r="B2379" s="252" t="s">
        <v>2</v>
      </c>
      <c r="C2379" s="252" t="s">
        <v>3</v>
      </c>
      <c r="D2379" s="252" t="s">
        <v>4</v>
      </c>
      <c r="E2379" s="252" t="s">
        <v>5</v>
      </c>
      <c r="F2379" s="252" t="s">
        <v>6</v>
      </c>
      <c r="G2379" s="252" t="s">
        <v>7</v>
      </c>
      <c r="H2379" s="252" t="s">
        <v>8</v>
      </c>
      <c r="I2379" s="252" t="s">
        <v>9</v>
      </c>
      <c r="J2379" s="252" t="s">
        <v>10</v>
      </c>
      <c r="K2379" s="252" t="s">
        <v>11</v>
      </c>
      <c r="L2379" s="252" t="s">
        <v>12</v>
      </c>
    </row>
    <row r="2380" spans="1:12" ht="12.75">
      <c r="A2380" s="252" t="s">
        <v>13</v>
      </c>
      <c r="B2380" s="253">
        <v>6</v>
      </c>
      <c r="C2380" s="253">
        <v>9</v>
      </c>
      <c r="D2380" s="253">
        <v>0</v>
      </c>
      <c r="E2380" s="253">
        <v>6</v>
      </c>
      <c r="F2380" s="253">
        <v>0</v>
      </c>
      <c r="G2380" s="253">
        <v>15</v>
      </c>
      <c r="H2380" s="254">
        <v>3629.38</v>
      </c>
      <c r="I2380" s="254">
        <v>4161.2299999999996</v>
      </c>
      <c r="J2380" s="254">
        <v>241.95866666666666</v>
      </c>
      <c r="K2380" s="255">
        <v>3.1712473572938689</v>
      </c>
      <c r="L2380" s="254">
        <v>7.6731078224101488</v>
      </c>
    </row>
    <row r="2381" spans="1:12" ht="12.75">
      <c r="A2381" s="252" t="s">
        <v>15</v>
      </c>
      <c r="B2381" s="253">
        <v>12</v>
      </c>
      <c r="C2381" s="253">
        <v>8</v>
      </c>
      <c r="D2381" s="253">
        <v>0</v>
      </c>
      <c r="E2381" s="253">
        <v>12</v>
      </c>
      <c r="F2381" s="253">
        <v>0</v>
      </c>
      <c r="G2381" s="253">
        <v>20</v>
      </c>
      <c r="H2381" s="254">
        <v>0</v>
      </c>
      <c r="I2381" s="254">
        <v>-133.93</v>
      </c>
      <c r="J2381" s="254">
        <v>0</v>
      </c>
      <c r="K2381" s="255">
        <v>4.2283298097251585</v>
      </c>
      <c r="L2381" s="254">
        <v>0</v>
      </c>
    </row>
    <row r="2382" spans="1:12" ht="12.75">
      <c r="A2382" s="252" t="s">
        <v>16</v>
      </c>
      <c r="B2382" s="253">
        <v>9</v>
      </c>
      <c r="C2382" s="253">
        <v>4</v>
      </c>
      <c r="D2382" s="253">
        <v>0</v>
      </c>
      <c r="E2382" s="253">
        <v>9</v>
      </c>
      <c r="F2382" s="253">
        <v>0</v>
      </c>
      <c r="G2382" s="253">
        <v>13</v>
      </c>
      <c r="H2382" s="254">
        <v>3095.23</v>
      </c>
      <c r="I2382" s="254">
        <v>2545.36</v>
      </c>
      <c r="J2382" s="254">
        <v>238.09461538461539</v>
      </c>
      <c r="K2382" s="255">
        <v>2.7484143763213531</v>
      </c>
      <c r="L2382" s="254">
        <v>6.5438266384778014</v>
      </c>
    </row>
    <row r="2383" spans="1:12" ht="12.75">
      <c r="A2383" s="252" t="s">
        <v>17</v>
      </c>
      <c r="B2383" s="253">
        <v>58</v>
      </c>
      <c r="C2383" s="253">
        <v>17</v>
      </c>
      <c r="D2383" s="253">
        <v>19</v>
      </c>
      <c r="E2383" s="253">
        <v>39</v>
      </c>
      <c r="F2383" s="253">
        <v>0</v>
      </c>
      <c r="G2383" s="253">
        <v>56</v>
      </c>
      <c r="H2383" s="254">
        <v>0</v>
      </c>
      <c r="I2383" s="254">
        <v>0</v>
      </c>
      <c r="J2383" s="254">
        <v>0</v>
      </c>
      <c r="K2383" s="255">
        <v>11.839323467230445</v>
      </c>
      <c r="L2383" s="254">
        <v>0</v>
      </c>
    </row>
    <row r="2384" spans="1:12" ht="12.75">
      <c r="A2384" s="252" t="s">
        <v>18</v>
      </c>
      <c r="B2384" s="253">
        <v>9</v>
      </c>
      <c r="C2384" s="253">
        <v>1</v>
      </c>
      <c r="D2384" s="253">
        <v>0</v>
      </c>
      <c r="E2384" s="253">
        <v>9</v>
      </c>
      <c r="F2384" s="253">
        <v>0</v>
      </c>
      <c r="G2384" s="253">
        <v>10</v>
      </c>
      <c r="H2384" s="254">
        <v>190</v>
      </c>
      <c r="I2384" s="254">
        <v>585.41999999999996</v>
      </c>
      <c r="J2384" s="254">
        <v>19</v>
      </c>
      <c r="K2384" s="255">
        <v>2.1141649048625792</v>
      </c>
      <c r="L2384" s="254">
        <v>0.40169133192389012</v>
      </c>
    </row>
    <row r="2385" spans="1:12" ht="12.75">
      <c r="A2385" s="252" t="s">
        <v>19</v>
      </c>
      <c r="B2385" s="253">
        <v>94</v>
      </c>
      <c r="C2385" s="253">
        <v>39</v>
      </c>
      <c r="D2385" s="253">
        <v>19</v>
      </c>
      <c r="E2385" s="253">
        <v>75</v>
      </c>
      <c r="F2385" s="253">
        <v>0</v>
      </c>
      <c r="G2385" s="253">
        <v>114</v>
      </c>
      <c r="H2385" s="254">
        <v>6914.61</v>
      </c>
      <c r="I2385" s="254">
        <v>7158.08</v>
      </c>
      <c r="J2385" s="254">
        <v>60.654473684210522</v>
      </c>
      <c r="K2385" s="255">
        <v>24.101479915433405</v>
      </c>
      <c r="L2385" s="254">
        <v>14.618625792811841</v>
      </c>
    </row>
    <row r="2386" spans="1:12" ht="12.75">
      <c r="A2386" s="252" t="s">
        <v>331</v>
      </c>
      <c r="B2386" s="252" t="s">
        <v>2</v>
      </c>
      <c r="C2386" s="252" t="s">
        <v>3</v>
      </c>
      <c r="D2386" s="252" t="s">
        <v>4</v>
      </c>
      <c r="E2386" s="252" t="s">
        <v>5</v>
      </c>
      <c r="F2386" s="252" t="s">
        <v>6</v>
      </c>
      <c r="G2386" s="252" t="s">
        <v>7</v>
      </c>
      <c r="H2386" s="252" t="s">
        <v>8</v>
      </c>
      <c r="I2386" s="252" t="s">
        <v>9</v>
      </c>
      <c r="J2386" s="252" t="s">
        <v>10</v>
      </c>
      <c r="K2386" s="252" t="s">
        <v>11</v>
      </c>
      <c r="L2386" s="252" t="s">
        <v>12</v>
      </c>
    </row>
    <row r="2387" spans="1:12" ht="12.75">
      <c r="A2387" s="252" t="s">
        <v>13</v>
      </c>
      <c r="B2387" s="253">
        <v>9</v>
      </c>
      <c r="C2387" s="253">
        <v>36</v>
      </c>
      <c r="D2387" s="253">
        <v>0</v>
      </c>
      <c r="E2387" s="253">
        <v>9</v>
      </c>
      <c r="F2387" s="253">
        <v>0</v>
      </c>
      <c r="G2387" s="253">
        <v>45</v>
      </c>
      <c r="H2387" s="254">
        <v>11079.5</v>
      </c>
      <c r="I2387" s="254">
        <v>12922.92</v>
      </c>
      <c r="J2387" s="254">
        <v>246.21111111111111</v>
      </c>
      <c r="K2387" s="255">
        <v>9.513742071881607</v>
      </c>
      <c r="L2387" s="254">
        <v>23.423890063424945</v>
      </c>
    </row>
    <row r="2388" spans="1:12" ht="12.75">
      <c r="A2388" s="252" t="s">
        <v>14</v>
      </c>
      <c r="B2388" s="253">
        <v>0</v>
      </c>
      <c r="C2388" s="253">
        <v>1</v>
      </c>
      <c r="D2388" s="253">
        <v>0</v>
      </c>
      <c r="E2388" s="253">
        <v>0</v>
      </c>
      <c r="F2388" s="253">
        <v>0</v>
      </c>
      <c r="G2388" s="253">
        <v>1</v>
      </c>
      <c r="H2388" s="254">
        <v>315</v>
      </c>
      <c r="I2388" s="254">
        <v>357.32</v>
      </c>
      <c r="J2388" s="254">
        <v>315</v>
      </c>
      <c r="K2388" s="255">
        <v>0.21141649048625794</v>
      </c>
      <c r="L2388" s="254">
        <v>0.66596194503171247</v>
      </c>
    </row>
    <row r="2389" spans="1:12" ht="12.75">
      <c r="A2389" s="252" t="s">
        <v>15</v>
      </c>
      <c r="B2389" s="253">
        <v>16</v>
      </c>
      <c r="C2389" s="253">
        <v>29</v>
      </c>
      <c r="D2389" s="253">
        <v>0</v>
      </c>
      <c r="E2389" s="253">
        <v>16</v>
      </c>
      <c r="F2389" s="253">
        <v>0</v>
      </c>
      <c r="G2389" s="253">
        <v>45</v>
      </c>
      <c r="H2389" s="254">
        <v>0</v>
      </c>
      <c r="I2389" s="254">
        <v>2287.33</v>
      </c>
      <c r="J2389" s="254">
        <v>0</v>
      </c>
      <c r="K2389" s="255">
        <v>9.513742071881607</v>
      </c>
      <c r="L2389" s="254">
        <v>0</v>
      </c>
    </row>
    <row r="2390" spans="1:12" ht="12.75">
      <c r="A2390" s="252" t="s">
        <v>16</v>
      </c>
      <c r="B2390" s="253">
        <v>11</v>
      </c>
      <c r="C2390" s="253">
        <v>48</v>
      </c>
      <c r="D2390" s="253">
        <v>0</v>
      </c>
      <c r="E2390" s="253">
        <v>11</v>
      </c>
      <c r="F2390" s="253">
        <v>0</v>
      </c>
      <c r="G2390" s="253">
        <v>59</v>
      </c>
      <c r="H2390" s="254">
        <v>15911.86</v>
      </c>
      <c r="I2390" s="254">
        <v>18737.599999999999</v>
      </c>
      <c r="J2390" s="254">
        <v>269.69254237288135</v>
      </c>
      <c r="K2390" s="255">
        <v>12.47357293868922</v>
      </c>
      <c r="L2390" s="254">
        <v>33.640295983086688</v>
      </c>
    </row>
    <row r="2391" spans="1:12" ht="12.75">
      <c r="A2391" s="252" t="s">
        <v>17</v>
      </c>
      <c r="B2391" s="253">
        <v>56</v>
      </c>
      <c r="C2391" s="253">
        <v>3</v>
      </c>
      <c r="D2391" s="253">
        <v>29</v>
      </c>
      <c r="E2391" s="253">
        <v>27</v>
      </c>
      <c r="F2391" s="253">
        <v>0</v>
      </c>
      <c r="G2391" s="253">
        <v>30</v>
      </c>
      <c r="H2391" s="254">
        <v>0</v>
      </c>
      <c r="I2391" s="254">
        <v>0</v>
      </c>
      <c r="J2391" s="254">
        <v>0</v>
      </c>
      <c r="K2391" s="255">
        <v>6.3424947145877377</v>
      </c>
      <c r="L2391" s="254">
        <v>0</v>
      </c>
    </row>
    <row r="2392" spans="1:12" ht="12.75">
      <c r="A2392" s="252" t="s">
        <v>18</v>
      </c>
      <c r="B2392" s="253">
        <v>3</v>
      </c>
      <c r="C2392" s="253">
        <v>3</v>
      </c>
      <c r="D2392" s="253">
        <v>0</v>
      </c>
      <c r="E2392" s="253">
        <v>3</v>
      </c>
      <c r="F2392" s="253">
        <v>0</v>
      </c>
      <c r="G2392" s="253">
        <v>6</v>
      </c>
      <c r="H2392" s="254">
        <v>0</v>
      </c>
      <c r="I2392" s="254">
        <v>172.75</v>
      </c>
      <c r="J2392" s="254">
        <v>0</v>
      </c>
      <c r="K2392" s="255">
        <v>1.2684989429175475</v>
      </c>
      <c r="L2392" s="254">
        <v>0</v>
      </c>
    </row>
    <row r="2393" spans="1:12" ht="12.75">
      <c r="A2393" s="252" t="s">
        <v>19</v>
      </c>
      <c r="B2393" s="253">
        <v>95</v>
      </c>
      <c r="C2393" s="253">
        <v>120</v>
      </c>
      <c r="D2393" s="253">
        <v>29</v>
      </c>
      <c r="E2393" s="253">
        <v>66</v>
      </c>
      <c r="F2393" s="253">
        <v>0</v>
      </c>
      <c r="G2393" s="253">
        <v>186</v>
      </c>
      <c r="H2393" s="254">
        <v>27306.36</v>
      </c>
      <c r="I2393" s="254">
        <v>34477.919999999998</v>
      </c>
      <c r="J2393" s="254">
        <v>146.8083870967742</v>
      </c>
      <c r="K2393" s="255">
        <v>39.323467230443974</v>
      </c>
      <c r="L2393" s="254">
        <v>57.730147991543326</v>
      </c>
    </row>
    <row r="2394" spans="1:12" ht="12.75">
      <c r="A2394" s="252" t="s">
        <v>332</v>
      </c>
      <c r="B2394" s="252" t="s">
        <v>2</v>
      </c>
      <c r="C2394" s="252" t="s">
        <v>3</v>
      </c>
      <c r="D2394" s="252" t="s">
        <v>4</v>
      </c>
      <c r="E2394" s="252" t="s">
        <v>5</v>
      </c>
      <c r="F2394" s="252" t="s">
        <v>6</v>
      </c>
      <c r="G2394" s="252" t="s">
        <v>7</v>
      </c>
      <c r="H2394" s="252" t="s">
        <v>8</v>
      </c>
      <c r="I2394" s="252" t="s">
        <v>9</v>
      </c>
      <c r="J2394" s="252" t="s">
        <v>10</v>
      </c>
      <c r="K2394" s="252" t="s">
        <v>11</v>
      </c>
      <c r="L2394" s="252" t="s">
        <v>12</v>
      </c>
    </row>
    <row r="2395" spans="1:12" ht="12.75">
      <c r="A2395" s="252" t="s">
        <v>13</v>
      </c>
      <c r="B2395" s="253">
        <v>39</v>
      </c>
      <c r="C2395" s="253">
        <v>54</v>
      </c>
      <c r="D2395" s="253">
        <v>0</v>
      </c>
      <c r="E2395" s="253">
        <v>39</v>
      </c>
      <c r="F2395" s="253">
        <v>0</v>
      </c>
      <c r="G2395" s="253">
        <v>93</v>
      </c>
      <c r="H2395" s="254">
        <v>27297.62</v>
      </c>
      <c r="I2395" s="254">
        <v>33621.46</v>
      </c>
      <c r="J2395" s="254">
        <v>293.52279569892477</v>
      </c>
      <c r="K2395" s="255">
        <v>19.661733615221987</v>
      </c>
      <c r="L2395" s="254">
        <v>57.711670190274845</v>
      </c>
    </row>
    <row r="2396" spans="1:12" ht="12.75">
      <c r="A2396" s="252" t="s">
        <v>14</v>
      </c>
      <c r="B2396" s="253">
        <v>0</v>
      </c>
      <c r="C2396" s="253">
        <v>5</v>
      </c>
      <c r="D2396" s="253">
        <v>0</v>
      </c>
      <c r="E2396" s="253">
        <v>0</v>
      </c>
      <c r="F2396" s="253">
        <v>0</v>
      </c>
      <c r="G2396" s="253">
        <v>5</v>
      </c>
      <c r="H2396" s="254">
        <v>1455</v>
      </c>
      <c r="I2396" s="254">
        <v>1734.54</v>
      </c>
      <c r="J2396" s="254">
        <v>291</v>
      </c>
      <c r="K2396" s="255">
        <v>1.0570824524312896</v>
      </c>
      <c r="L2396" s="254">
        <v>3.0761099365750533</v>
      </c>
    </row>
    <row r="2397" spans="1:12" ht="12.75">
      <c r="A2397" s="252" t="s">
        <v>15</v>
      </c>
      <c r="B2397" s="253">
        <v>42</v>
      </c>
      <c r="C2397" s="253">
        <v>9</v>
      </c>
      <c r="D2397" s="253">
        <v>0</v>
      </c>
      <c r="E2397" s="253">
        <v>42</v>
      </c>
      <c r="F2397" s="253">
        <v>0</v>
      </c>
      <c r="G2397" s="253">
        <v>51</v>
      </c>
      <c r="H2397" s="254">
        <v>0</v>
      </c>
      <c r="I2397" s="254">
        <v>1591.88</v>
      </c>
      <c r="J2397" s="254">
        <v>0</v>
      </c>
      <c r="K2397" s="255">
        <v>10.782241014799153</v>
      </c>
      <c r="L2397" s="254">
        <v>0</v>
      </c>
    </row>
    <row r="2398" spans="1:12" ht="12.75">
      <c r="A2398" s="252" t="s">
        <v>16</v>
      </c>
      <c r="B2398" s="253">
        <v>55</v>
      </c>
      <c r="C2398" s="253">
        <v>44</v>
      </c>
      <c r="D2398" s="253">
        <v>0</v>
      </c>
      <c r="E2398" s="253">
        <v>55</v>
      </c>
      <c r="F2398" s="253">
        <v>0</v>
      </c>
      <c r="G2398" s="253">
        <v>99</v>
      </c>
      <c r="H2398" s="254">
        <v>30433.96</v>
      </c>
      <c r="I2398" s="254">
        <v>35739.51</v>
      </c>
      <c r="J2398" s="254">
        <v>307.41373737373738</v>
      </c>
      <c r="K2398" s="255">
        <v>20.930232558139537</v>
      </c>
      <c r="L2398" s="254">
        <v>64.342410147991544</v>
      </c>
    </row>
    <row r="2399" spans="1:12" ht="12.75">
      <c r="A2399" s="252" t="s">
        <v>17</v>
      </c>
      <c r="B2399" s="253">
        <v>30</v>
      </c>
      <c r="C2399" s="253">
        <v>4</v>
      </c>
      <c r="D2399" s="253">
        <v>10</v>
      </c>
      <c r="E2399" s="253">
        <v>20</v>
      </c>
      <c r="F2399" s="253">
        <v>0</v>
      </c>
      <c r="G2399" s="253">
        <v>24</v>
      </c>
      <c r="H2399" s="254">
        <v>0</v>
      </c>
      <c r="I2399" s="254">
        <v>0</v>
      </c>
      <c r="J2399" s="254">
        <v>0</v>
      </c>
      <c r="K2399" s="255">
        <v>5.07399577167019</v>
      </c>
      <c r="L2399" s="254">
        <v>0</v>
      </c>
    </row>
    <row r="2400" spans="1:12" ht="12.75">
      <c r="A2400" s="252" t="s">
        <v>18</v>
      </c>
      <c r="B2400" s="253">
        <v>1</v>
      </c>
      <c r="C2400" s="253">
        <v>0</v>
      </c>
      <c r="D2400" s="253">
        <v>0</v>
      </c>
      <c r="E2400" s="253">
        <v>1</v>
      </c>
      <c r="F2400" s="253">
        <v>0</v>
      </c>
      <c r="G2400" s="253">
        <v>1</v>
      </c>
      <c r="H2400" s="254">
        <v>0</v>
      </c>
      <c r="I2400" s="254">
        <v>76.8</v>
      </c>
      <c r="J2400" s="254">
        <v>0</v>
      </c>
      <c r="K2400" s="255">
        <v>0.21141649048625794</v>
      </c>
      <c r="L2400" s="254">
        <v>0</v>
      </c>
    </row>
    <row r="2401" spans="1:12" ht="12.75">
      <c r="A2401" s="252" t="s">
        <v>19</v>
      </c>
      <c r="B2401" s="253">
        <v>167</v>
      </c>
      <c r="C2401" s="253">
        <v>116</v>
      </c>
      <c r="D2401" s="253">
        <v>10</v>
      </c>
      <c r="E2401" s="253">
        <v>157</v>
      </c>
      <c r="F2401" s="253">
        <v>0</v>
      </c>
      <c r="G2401" s="253">
        <v>273</v>
      </c>
      <c r="H2401" s="254">
        <v>59186.58</v>
      </c>
      <c r="I2401" s="254">
        <v>72764.19</v>
      </c>
      <c r="J2401" s="254">
        <v>216.80065934065934</v>
      </c>
      <c r="K2401" s="255">
        <v>57.716701902748412</v>
      </c>
      <c r="L2401" s="254">
        <v>125.13019027484142</v>
      </c>
    </row>
    <row r="2402" spans="1:12" ht="12.75">
      <c r="A2402" s="252" t="s">
        <v>333</v>
      </c>
      <c r="B2402" s="252" t="s">
        <v>2</v>
      </c>
      <c r="C2402" s="252" t="s">
        <v>3</v>
      </c>
      <c r="D2402" s="252" t="s">
        <v>4</v>
      </c>
      <c r="E2402" s="252" t="s">
        <v>5</v>
      </c>
      <c r="F2402" s="252" t="s">
        <v>6</v>
      </c>
      <c r="G2402" s="252" t="s">
        <v>7</v>
      </c>
      <c r="H2402" s="252" t="s">
        <v>8</v>
      </c>
      <c r="I2402" s="252" t="s">
        <v>9</v>
      </c>
      <c r="J2402" s="252" t="s">
        <v>10</v>
      </c>
      <c r="K2402" s="252" t="s">
        <v>11</v>
      </c>
      <c r="L2402" s="252" t="s">
        <v>12</v>
      </c>
    </row>
    <row r="2403" spans="1:12" ht="12.75">
      <c r="A2403" s="252" t="s">
        <v>13</v>
      </c>
      <c r="B2403" s="253">
        <v>87</v>
      </c>
      <c r="C2403" s="253">
        <v>13</v>
      </c>
      <c r="D2403" s="253">
        <v>0</v>
      </c>
      <c r="E2403" s="253">
        <v>87</v>
      </c>
      <c r="F2403" s="253">
        <v>0</v>
      </c>
      <c r="G2403" s="253">
        <v>100</v>
      </c>
      <c r="H2403" s="254">
        <v>31045.06</v>
      </c>
      <c r="I2403" s="254">
        <v>38769.300000000003</v>
      </c>
      <c r="J2403" s="254">
        <v>310.45060000000001</v>
      </c>
      <c r="K2403" s="255">
        <v>21.141649048625794</v>
      </c>
      <c r="L2403" s="254">
        <v>65.634376321353074</v>
      </c>
    </row>
    <row r="2404" spans="1:12" ht="12.75">
      <c r="A2404" s="252" t="s">
        <v>14</v>
      </c>
      <c r="B2404" s="253">
        <v>5</v>
      </c>
      <c r="C2404" s="253">
        <v>1</v>
      </c>
      <c r="D2404" s="253">
        <v>0</v>
      </c>
      <c r="E2404" s="253">
        <v>5</v>
      </c>
      <c r="F2404" s="253">
        <v>0</v>
      </c>
      <c r="G2404" s="253">
        <v>6</v>
      </c>
      <c r="H2404" s="254">
        <v>1680</v>
      </c>
      <c r="I2404" s="254">
        <v>2029.34</v>
      </c>
      <c r="J2404" s="254">
        <v>280</v>
      </c>
      <c r="K2404" s="255">
        <v>1.2684989429175475</v>
      </c>
      <c r="L2404" s="254">
        <v>3.5517970401691326</v>
      </c>
    </row>
    <row r="2405" spans="1:12" ht="12.75">
      <c r="A2405" s="252" t="s">
        <v>15</v>
      </c>
      <c r="B2405" s="253">
        <v>48</v>
      </c>
      <c r="C2405" s="253">
        <v>3</v>
      </c>
      <c r="D2405" s="253">
        <v>0</v>
      </c>
      <c r="E2405" s="253">
        <v>48</v>
      </c>
      <c r="F2405" s="253">
        <v>0</v>
      </c>
      <c r="G2405" s="253">
        <v>51</v>
      </c>
      <c r="H2405" s="254">
        <v>0</v>
      </c>
      <c r="I2405" s="254">
        <v>296.87</v>
      </c>
      <c r="J2405" s="254">
        <v>0</v>
      </c>
      <c r="K2405" s="255">
        <v>10.782241014799153</v>
      </c>
      <c r="L2405" s="254">
        <v>0</v>
      </c>
    </row>
    <row r="2406" spans="1:12" ht="12.75">
      <c r="A2406" s="252" t="s">
        <v>16</v>
      </c>
      <c r="B2406" s="253">
        <v>97</v>
      </c>
      <c r="C2406" s="253">
        <v>4</v>
      </c>
      <c r="D2406" s="253">
        <v>0</v>
      </c>
      <c r="E2406" s="253">
        <v>97</v>
      </c>
      <c r="F2406" s="253">
        <v>0</v>
      </c>
      <c r="G2406" s="253">
        <v>101</v>
      </c>
      <c r="H2406" s="254">
        <v>31613.51</v>
      </c>
      <c r="I2406" s="254">
        <v>39174.639999999999</v>
      </c>
      <c r="J2406" s="254">
        <v>313.00504950495053</v>
      </c>
      <c r="K2406" s="255">
        <v>21.353065539112052</v>
      </c>
      <c r="L2406" s="254">
        <v>66.836173361522214</v>
      </c>
    </row>
    <row r="2407" spans="1:12" ht="12.75">
      <c r="A2407" s="252" t="s">
        <v>17</v>
      </c>
      <c r="B2407" s="253">
        <v>24</v>
      </c>
      <c r="C2407" s="253">
        <v>0</v>
      </c>
      <c r="D2407" s="253">
        <v>4</v>
      </c>
      <c r="E2407" s="253">
        <v>20</v>
      </c>
      <c r="F2407" s="253">
        <v>0</v>
      </c>
      <c r="G2407" s="253">
        <v>20</v>
      </c>
      <c r="H2407" s="254">
        <v>0</v>
      </c>
      <c r="I2407" s="254">
        <v>0</v>
      </c>
      <c r="J2407" s="254">
        <v>0</v>
      </c>
      <c r="K2407" s="255">
        <v>4.2283298097251585</v>
      </c>
      <c r="L2407" s="254">
        <v>0</v>
      </c>
    </row>
    <row r="2408" spans="1:12" ht="12.75">
      <c r="A2408" s="252" t="s">
        <v>18</v>
      </c>
      <c r="B2408" s="253">
        <v>1</v>
      </c>
      <c r="C2408" s="253">
        <v>0</v>
      </c>
      <c r="D2408" s="253">
        <v>0</v>
      </c>
      <c r="E2408" s="253">
        <v>1</v>
      </c>
      <c r="F2408" s="253">
        <v>0</v>
      </c>
      <c r="G2408" s="253">
        <v>1</v>
      </c>
      <c r="H2408" s="254">
        <v>0</v>
      </c>
      <c r="I2408" s="254">
        <v>0</v>
      </c>
      <c r="J2408" s="254">
        <v>0</v>
      </c>
      <c r="K2408" s="255">
        <v>0.21141649048625794</v>
      </c>
      <c r="L2408" s="254">
        <v>0</v>
      </c>
    </row>
    <row r="2409" spans="1:12" ht="12.75">
      <c r="A2409" s="252" t="s">
        <v>19</v>
      </c>
      <c r="B2409" s="253">
        <v>262</v>
      </c>
      <c r="C2409" s="253">
        <v>21</v>
      </c>
      <c r="D2409" s="253">
        <v>4</v>
      </c>
      <c r="E2409" s="253">
        <v>258</v>
      </c>
      <c r="F2409" s="253">
        <v>0</v>
      </c>
      <c r="G2409" s="253">
        <v>279</v>
      </c>
      <c r="H2409" s="254">
        <v>64338.57</v>
      </c>
      <c r="I2409" s="254">
        <v>80270.149999999994</v>
      </c>
      <c r="J2409" s="254">
        <v>230.60419354838709</v>
      </c>
      <c r="K2409" s="255">
        <v>58.985200845665958</v>
      </c>
      <c r="L2409" s="254">
        <v>136.02234672304439</v>
      </c>
    </row>
    <row r="2410" spans="1:12" ht="12.75">
      <c r="A2410" s="252" t="s">
        <v>334</v>
      </c>
      <c r="B2410" s="252" t="s">
        <v>2</v>
      </c>
      <c r="C2410" s="252" t="s">
        <v>3</v>
      </c>
      <c r="D2410" s="252" t="s">
        <v>4</v>
      </c>
      <c r="E2410" s="252" t="s">
        <v>5</v>
      </c>
      <c r="F2410" s="252" t="s">
        <v>6</v>
      </c>
      <c r="G2410" s="252" t="s">
        <v>7</v>
      </c>
      <c r="H2410" s="252" t="s">
        <v>8</v>
      </c>
      <c r="I2410" s="252" t="s">
        <v>9</v>
      </c>
      <c r="J2410" s="252" t="s">
        <v>10</v>
      </c>
      <c r="K2410" s="252" t="s">
        <v>11</v>
      </c>
      <c r="L2410" s="252" t="s">
        <v>12</v>
      </c>
    </row>
    <row r="2411" spans="1:12" ht="12.75">
      <c r="A2411" s="252" t="s">
        <v>13</v>
      </c>
      <c r="B2411" s="253">
        <v>27</v>
      </c>
      <c r="C2411" s="253">
        <v>11</v>
      </c>
      <c r="D2411" s="253">
        <v>0</v>
      </c>
      <c r="E2411" s="253">
        <v>27</v>
      </c>
      <c r="F2411" s="253">
        <v>0</v>
      </c>
      <c r="G2411" s="253">
        <v>38</v>
      </c>
      <c r="H2411" s="254">
        <v>9425.4699999999993</v>
      </c>
      <c r="I2411" s="254">
        <v>11492.49</v>
      </c>
      <c r="J2411" s="254">
        <v>248.0386842105263</v>
      </c>
      <c r="K2411" s="255">
        <v>8.0338266384778017</v>
      </c>
      <c r="L2411" s="254">
        <v>19.926997885835096</v>
      </c>
    </row>
    <row r="2412" spans="1:12" ht="12.75">
      <c r="A2412" s="252" t="s">
        <v>14</v>
      </c>
      <c r="B2412" s="253">
        <v>3</v>
      </c>
      <c r="C2412" s="253">
        <v>0</v>
      </c>
      <c r="D2412" s="253">
        <v>0</v>
      </c>
      <c r="E2412" s="253">
        <v>3</v>
      </c>
      <c r="F2412" s="253">
        <v>0</v>
      </c>
      <c r="G2412" s="253">
        <v>3</v>
      </c>
      <c r="H2412" s="254">
        <v>705</v>
      </c>
      <c r="I2412" s="254">
        <v>931.84</v>
      </c>
      <c r="J2412" s="254">
        <v>235</v>
      </c>
      <c r="K2412" s="255">
        <v>0.63424947145877375</v>
      </c>
      <c r="L2412" s="254">
        <v>1.4904862579281184</v>
      </c>
    </row>
    <row r="2413" spans="1:12" ht="12.75">
      <c r="A2413" s="252" t="s">
        <v>15</v>
      </c>
      <c r="B2413" s="253">
        <v>29</v>
      </c>
      <c r="C2413" s="253">
        <v>5</v>
      </c>
      <c r="D2413" s="253">
        <v>0</v>
      </c>
      <c r="E2413" s="253">
        <v>29</v>
      </c>
      <c r="F2413" s="253">
        <v>0</v>
      </c>
      <c r="G2413" s="253">
        <v>34</v>
      </c>
      <c r="H2413" s="254">
        <v>0</v>
      </c>
      <c r="I2413" s="254">
        <v>-854.34</v>
      </c>
      <c r="J2413" s="254">
        <v>0</v>
      </c>
      <c r="K2413" s="255">
        <v>7.1881606765327692</v>
      </c>
      <c r="L2413" s="254">
        <v>0</v>
      </c>
    </row>
    <row r="2414" spans="1:12" ht="12.75">
      <c r="A2414" s="252" t="s">
        <v>16</v>
      </c>
      <c r="B2414" s="253">
        <v>40</v>
      </c>
      <c r="C2414" s="253">
        <v>1</v>
      </c>
      <c r="D2414" s="253">
        <v>0</v>
      </c>
      <c r="E2414" s="253">
        <v>40</v>
      </c>
      <c r="F2414" s="253">
        <v>0</v>
      </c>
      <c r="G2414" s="253">
        <v>41</v>
      </c>
      <c r="H2414" s="254">
        <v>11865.42</v>
      </c>
      <c r="I2414" s="254">
        <v>13498.44</v>
      </c>
      <c r="J2414" s="254">
        <v>289.40048780487808</v>
      </c>
      <c r="K2414" s="255">
        <v>8.6680761099365746</v>
      </c>
      <c r="L2414" s="254">
        <v>25.085454545454546</v>
      </c>
    </row>
    <row r="2415" spans="1:12" ht="12.75">
      <c r="A2415" s="252" t="s">
        <v>17</v>
      </c>
      <c r="B2415" s="253">
        <v>20</v>
      </c>
      <c r="C2415" s="253">
        <v>3</v>
      </c>
      <c r="D2415" s="253">
        <v>0</v>
      </c>
      <c r="E2415" s="253">
        <v>20</v>
      </c>
      <c r="F2415" s="253">
        <v>0</v>
      </c>
      <c r="G2415" s="253">
        <v>23</v>
      </c>
      <c r="H2415" s="254">
        <v>0</v>
      </c>
      <c r="I2415" s="254">
        <v>0</v>
      </c>
      <c r="J2415" s="254">
        <v>0</v>
      </c>
      <c r="K2415" s="255">
        <v>4.8625792811839323</v>
      </c>
      <c r="L2415" s="254">
        <v>0</v>
      </c>
    </row>
    <row r="2416" spans="1:12" ht="12.75">
      <c r="A2416" s="252" t="s">
        <v>18</v>
      </c>
      <c r="B2416" s="253">
        <v>1</v>
      </c>
      <c r="C2416" s="253">
        <v>1</v>
      </c>
      <c r="D2416" s="253">
        <v>0</v>
      </c>
      <c r="E2416" s="253">
        <v>1</v>
      </c>
      <c r="F2416" s="253">
        <v>0</v>
      </c>
      <c r="G2416" s="253">
        <v>2</v>
      </c>
      <c r="H2416" s="254">
        <v>250</v>
      </c>
      <c r="I2416" s="254">
        <v>284</v>
      </c>
      <c r="J2416" s="254">
        <v>125</v>
      </c>
      <c r="K2416" s="255">
        <v>0.42283298097251587</v>
      </c>
      <c r="L2416" s="254">
        <v>0.52854122621564481</v>
      </c>
    </row>
    <row r="2417" spans="1:12" ht="12.75">
      <c r="A2417" s="252" t="s">
        <v>19</v>
      </c>
      <c r="B2417" s="253">
        <v>120</v>
      </c>
      <c r="C2417" s="253">
        <v>21</v>
      </c>
      <c r="D2417" s="253">
        <v>0</v>
      </c>
      <c r="E2417" s="253">
        <v>120</v>
      </c>
      <c r="F2417" s="253">
        <v>0</v>
      </c>
      <c r="G2417" s="253">
        <v>141</v>
      </c>
      <c r="H2417" s="254">
        <v>22245.89</v>
      </c>
      <c r="I2417" s="254">
        <v>25352.43</v>
      </c>
      <c r="J2417" s="254">
        <v>157.77226950354611</v>
      </c>
      <c r="K2417" s="255">
        <v>29.809725158562372</v>
      </c>
      <c r="L2417" s="254">
        <v>47.031479915433408</v>
      </c>
    </row>
    <row r="2418" spans="1:12" ht="12.75">
      <c r="A2418" s="252" t="s">
        <v>335</v>
      </c>
      <c r="B2418" s="252" t="s">
        <v>2</v>
      </c>
      <c r="C2418" s="252" t="s">
        <v>3</v>
      </c>
      <c r="D2418" s="252" t="s">
        <v>4</v>
      </c>
      <c r="E2418" s="252" t="s">
        <v>5</v>
      </c>
      <c r="F2418" s="252" t="s">
        <v>6</v>
      </c>
      <c r="G2418" s="252" t="s">
        <v>7</v>
      </c>
      <c r="H2418" s="252" t="s">
        <v>8</v>
      </c>
      <c r="I2418" s="252" t="s">
        <v>9</v>
      </c>
      <c r="J2418" s="252" t="s">
        <v>10</v>
      </c>
      <c r="K2418" s="252" t="s">
        <v>11</v>
      </c>
      <c r="L2418" s="252" t="s">
        <v>12</v>
      </c>
    </row>
    <row r="2419" spans="1:12" ht="12.75">
      <c r="A2419" s="252" t="s">
        <v>13</v>
      </c>
      <c r="B2419" s="253">
        <v>4</v>
      </c>
      <c r="C2419" s="253">
        <v>2</v>
      </c>
      <c r="D2419" s="253">
        <v>0</v>
      </c>
      <c r="E2419" s="253">
        <v>4</v>
      </c>
      <c r="F2419" s="253">
        <v>0</v>
      </c>
      <c r="G2419" s="253">
        <v>6</v>
      </c>
      <c r="H2419" s="254">
        <v>1953.67</v>
      </c>
      <c r="I2419" s="254">
        <v>1582.74</v>
      </c>
      <c r="J2419" s="254">
        <v>325.61166666666668</v>
      </c>
      <c r="K2419" s="255">
        <v>1.2684989429175475</v>
      </c>
      <c r="L2419" s="254">
        <v>4.1303805496828758</v>
      </c>
    </row>
    <row r="2420" spans="1:12" ht="12.75">
      <c r="A2420" s="252" t="s">
        <v>14</v>
      </c>
      <c r="B2420" s="253">
        <v>0</v>
      </c>
      <c r="C2420" s="253">
        <v>1</v>
      </c>
      <c r="D2420" s="253">
        <v>0</v>
      </c>
      <c r="E2420" s="253">
        <v>0</v>
      </c>
      <c r="F2420" s="253">
        <v>0</v>
      </c>
      <c r="G2420" s="253">
        <v>1</v>
      </c>
      <c r="H2420" s="254">
        <v>190</v>
      </c>
      <c r="I2420" s="254">
        <v>238.22</v>
      </c>
      <c r="J2420" s="254">
        <v>190</v>
      </c>
      <c r="K2420" s="255">
        <v>0.21141649048625794</v>
      </c>
      <c r="L2420" s="254">
        <v>0.40169133192389012</v>
      </c>
    </row>
    <row r="2421" spans="1:12" ht="12.75">
      <c r="A2421" s="252" t="s">
        <v>15</v>
      </c>
      <c r="B2421" s="253">
        <v>14</v>
      </c>
      <c r="C2421" s="253">
        <v>4</v>
      </c>
      <c r="D2421" s="253">
        <v>0</v>
      </c>
      <c r="E2421" s="253">
        <v>14</v>
      </c>
      <c r="F2421" s="253">
        <v>0</v>
      </c>
      <c r="G2421" s="253">
        <v>18</v>
      </c>
      <c r="H2421" s="254">
        <v>0</v>
      </c>
      <c r="I2421" s="254">
        <v>-1809.97</v>
      </c>
      <c r="J2421" s="254">
        <v>0</v>
      </c>
      <c r="K2421" s="255">
        <v>3.8054968287526423</v>
      </c>
      <c r="L2421" s="254">
        <v>0</v>
      </c>
    </row>
    <row r="2422" spans="1:12" ht="12.75">
      <c r="A2422" s="252" t="s">
        <v>16</v>
      </c>
      <c r="B2422" s="253">
        <v>7</v>
      </c>
      <c r="C2422" s="253">
        <v>6</v>
      </c>
      <c r="D2422" s="253">
        <v>0</v>
      </c>
      <c r="E2422" s="253">
        <v>7</v>
      </c>
      <c r="F2422" s="253">
        <v>0</v>
      </c>
      <c r="G2422" s="253">
        <v>13</v>
      </c>
      <c r="H2422" s="254">
        <v>4730.87</v>
      </c>
      <c r="I2422" s="254">
        <v>3493.98</v>
      </c>
      <c r="J2422" s="254">
        <v>363.91307692307697</v>
      </c>
      <c r="K2422" s="255">
        <v>2.7484143763213531</v>
      </c>
      <c r="L2422" s="254">
        <v>10.00183932346723</v>
      </c>
    </row>
    <row r="2423" spans="1:12" ht="12.75">
      <c r="A2423" s="252" t="s">
        <v>17</v>
      </c>
      <c r="B2423" s="253">
        <v>23</v>
      </c>
      <c r="C2423" s="253">
        <v>25</v>
      </c>
      <c r="D2423" s="253">
        <v>3</v>
      </c>
      <c r="E2423" s="253">
        <v>20</v>
      </c>
      <c r="F2423" s="253">
        <v>0</v>
      </c>
      <c r="G2423" s="253">
        <v>45</v>
      </c>
      <c r="H2423" s="254">
        <v>0</v>
      </c>
      <c r="I2423" s="254">
        <v>0</v>
      </c>
      <c r="J2423" s="254">
        <v>0</v>
      </c>
      <c r="K2423" s="255">
        <v>9.513742071881607</v>
      </c>
      <c r="L2423" s="254">
        <v>0</v>
      </c>
    </row>
    <row r="2424" spans="1:12" ht="12.75">
      <c r="A2424" s="252" t="s">
        <v>18</v>
      </c>
      <c r="B2424" s="253">
        <v>4</v>
      </c>
      <c r="C2424" s="253">
        <v>0</v>
      </c>
      <c r="D2424" s="253">
        <v>0</v>
      </c>
      <c r="E2424" s="253">
        <v>4</v>
      </c>
      <c r="F2424" s="253">
        <v>0</v>
      </c>
      <c r="G2424" s="253">
        <v>4</v>
      </c>
      <c r="H2424" s="254">
        <v>0</v>
      </c>
      <c r="I2424" s="254">
        <v>75</v>
      </c>
      <c r="J2424" s="254">
        <v>0</v>
      </c>
      <c r="K2424" s="255">
        <v>0.84566596194503174</v>
      </c>
      <c r="L2424" s="254">
        <v>0</v>
      </c>
    </row>
    <row r="2425" spans="1:12" ht="12.75">
      <c r="A2425" s="252" t="s">
        <v>19</v>
      </c>
      <c r="B2425" s="253">
        <v>52</v>
      </c>
      <c r="C2425" s="253">
        <v>38</v>
      </c>
      <c r="D2425" s="253">
        <v>3</v>
      </c>
      <c r="E2425" s="253">
        <v>49</v>
      </c>
      <c r="F2425" s="253">
        <v>0</v>
      </c>
      <c r="G2425" s="253">
        <v>87</v>
      </c>
      <c r="H2425" s="254">
        <v>6874.54</v>
      </c>
      <c r="I2425" s="254">
        <v>3579.97</v>
      </c>
      <c r="J2425" s="254">
        <v>79.017701149425278</v>
      </c>
      <c r="K2425" s="255">
        <v>18.393234672304441</v>
      </c>
      <c r="L2425" s="254">
        <v>14.533911205073997</v>
      </c>
    </row>
    <row r="2426" spans="1:12" ht="12.75">
      <c r="A2426" s="252" t="s">
        <v>336</v>
      </c>
      <c r="B2426" s="252" t="s">
        <v>2</v>
      </c>
      <c r="C2426" s="252" t="s">
        <v>3</v>
      </c>
      <c r="D2426" s="252" t="s">
        <v>4</v>
      </c>
      <c r="E2426" s="252" t="s">
        <v>5</v>
      </c>
      <c r="F2426" s="252" t="s">
        <v>6</v>
      </c>
      <c r="G2426" s="252" t="s">
        <v>7</v>
      </c>
      <c r="H2426" s="252" t="s">
        <v>8</v>
      </c>
      <c r="I2426" s="252" t="s">
        <v>9</v>
      </c>
      <c r="J2426" s="252" t="s">
        <v>10</v>
      </c>
      <c r="K2426" s="252" t="s">
        <v>11</v>
      </c>
      <c r="L2426" s="252" t="s">
        <v>12</v>
      </c>
    </row>
    <row r="2427" spans="1:12" ht="12.75">
      <c r="A2427" s="252" t="s">
        <v>13</v>
      </c>
      <c r="B2427" s="253">
        <v>6</v>
      </c>
      <c r="C2427" s="253">
        <v>11</v>
      </c>
      <c r="D2427" s="253">
        <v>0</v>
      </c>
      <c r="E2427" s="253">
        <v>6</v>
      </c>
      <c r="F2427" s="253">
        <v>0</v>
      </c>
      <c r="G2427" s="253">
        <v>17</v>
      </c>
      <c r="H2427" s="254">
        <v>4876.6400000000003</v>
      </c>
      <c r="I2427" s="254">
        <v>14545.23</v>
      </c>
      <c r="J2427" s="254">
        <v>286.86117647058825</v>
      </c>
      <c r="K2427" s="255">
        <v>3.5940803382663846</v>
      </c>
      <c r="L2427" s="254">
        <v>10.310021141649049</v>
      </c>
    </row>
    <row r="2428" spans="1:12" ht="12.75">
      <c r="A2428" s="252" t="s">
        <v>14</v>
      </c>
      <c r="B2428" s="253">
        <v>1</v>
      </c>
      <c r="C2428" s="253">
        <v>0</v>
      </c>
      <c r="D2428" s="253">
        <v>0</v>
      </c>
      <c r="E2428" s="253">
        <v>1</v>
      </c>
      <c r="F2428" s="253">
        <v>0</v>
      </c>
      <c r="G2428" s="253">
        <v>1</v>
      </c>
      <c r="H2428" s="254">
        <v>190</v>
      </c>
      <c r="I2428" s="254">
        <v>214.32</v>
      </c>
      <c r="J2428" s="254">
        <v>190</v>
      </c>
      <c r="K2428" s="255">
        <v>0.21141649048625794</v>
      </c>
      <c r="L2428" s="254">
        <v>0.40169133192389012</v>
      </c>
    </row>
    <row r="2429" spans="1:12" ht="12.75">
      <c r="A2429" s="252" t="s">
        <v>15</v>
      </c>
      <c r="B2429" s="253">
        <v>11</v>
      </c>
      <c r="C2429" s="253">
        <v>7</v>
      </c>
      <c r="D2429" s="253">
        <v>0</v>
      </c>
      <c r="E2429" s="253">
        <v>11</v>
      </c>
      <c r="F2429" s="253">
        <v>0</v>
      </c>
      <c r="G2429" s="253">
        <v>18</v>
      </c>
      <c r="H2429" s="254">
        <v>0</v>
      </c>
      <c r="I2429" s="254">
        <v>-89.92</v>
      </c>
      <c r="J2429" s="254">
        <v>0</v>
      </c>
      <c r="K2429" s="255">
        <v>3.8054968287526423</v>
      </c>
      <c r="L2429" s="254">
        <v>0</v>
      </c>
    </row>
    <row r="2430" spans="1:12" ht="12.75">
      <c r="A2430" s="252" t="s">
        <v>16</v>
      </c>
      <c r="B2430" s="253">
        <v>8</v>
      </c>
      <c r="C2430" s="253">
        <v>1</v>
      </c>
      <c r="D2430" s="253">
        <v>0</v>
      </c>
      <c r="E2430" s="253">
        <v>8</v>
      </c>
      <c r="F2430" s="253">
        <v>0</v>
      </c>
      <c r="G2430" s="253">
        <v>9</v>
      </c>
      <c r="H2430" s="254">
        <v>4028</v>
      </c>
      <c r="I2430" s="254">
        <v>2924.4</v>
      </c>
      <c r="J2430" s="254">
        <v>447.55555555555554</v>
      </c>
      <c r="K2430" s="255">
        <v>1.9027484143763211</v>
      </c>
      <c r="L2430" s="254">
        <v>8.515856236786469</v>
      </c>
    </row>
    <row r="2431" spans="1:12" ht="12.75">
      <c r="A2431" s="252" t="s">
        <v>17</v>
      </c>
      <c r="B2431" s="253">
        <v>45</v>
      </c>
      <c r="C2431" s="253">
        <v>30</v>
      </c>
      <c r="D2431" s="253">
        <v>11</v>
      </c>
      <c r="E2431" s="253">
        <v>34</v>
      </c>
      <c r="F2431" s="253">
        <v>0</v>
      </c>
      <c r="G2431" s="253">
        <v>64</v>
      </c>
      <c r="H2431" s="254">
        <v>0</v>
      </c>
      <c r="I2431" s="254">
        <v>0</v>
      </c>
      <c r="J2431" s="254">
        <v>0</v>
      </c>
      <c r="K2431" s="255">
        <v>13.530655391120508</v>
      </c>
      <c r="L2431" s="254">
        <v>0</v>
      </c>
    </row>
    <row r="2432" spans="1:12" ht="12.75">
      <c r="A2432" s="252" t="s">
        <v>18</v>
      </c>
      <c r="B2432" s="253">
        <v>0</v>
      </c>
      <c r="C2432" s="253">
        <v>1</v>
      </c>
      <c r="D2432" s="253">
        <v>0</v>
      </c>
      <c r="E2432" s="253">
        <v>0</v>
      </c>
      <c r="F2432" s="253">
        <v>0</v>
      </c>
      <c r="G2432" s="253">
        <v>1</v>
      </c>
      <c r="H2432" s="254">
        <v>250</v>
      </c>
      <c r="I2432" s="254">
        <v>917.51</v>
      </c>
      <c r="J2432" s="254">
        <v>250</v>
      </c>
      <c r="K2432" s="255">
        <v>0.21141649048625794</v>
      </c>
      <c r="L2432" s="254">
        <v>0.52854122621564481</v>
      </c>
    </row>
    <row r="2433" spans="1:12" ht="12.75">
      <c r="A2433" s="252" t="s">
        <v>19</v>
      </c>
      <c r="B2433" s="253">
        <v>71</v>
      </c>
      <c r="C2433" s="253">
        <v>50</v>
      </c>
      <c r="D2433" s="253">
        <v>11</v>
      </c>
      <c r="E2433" s="253">
        <v>60</v>
      </c>
      <c r="F2433" s="253">
        <v>0</v>
      </c>
      <c r="G2433" s="253">
        <v>110</v>
      </c>
      <c r="H2433" s="254">
        <v>9344.64</v>
      </c>
      <c r="I2433" s="254">
        <v>18511.54</v>
      </c>
      <c r="J2433" s="254">
        <v>84.951272727272737</v>
      </c>
      <c r="K2433" s="255">
        <v>23.255813953488367</v>
      </c>
      <c r="L2433" s="254">
        <v>19.756109936575051</v>
      </c>
    </row>
    <row r="2434" spans="1:12" ht="12.75">
      <c r="A2434" s="252" t="s">
        <v>337</v>
      </c>
      <c r="B2434" s="252" t="s">
        <v>2</v>
      </c>
      <c r="C2434" s="252" t="s">
        <v>3</v>
      </c>
      <c r="D2434" s="252" t="s">
        <v>4</v>
      </c>
      <c r="E2434" s="252" t="s">
        <v>5</v>
      </c>
      <c r="F2434" s="252" t="s">
        <v>6</v>
      </c>
      <c r="G2434" s="252" t="s">
        <v>7</v>
      </c>
      <c r="H2434" s="252" t="s">
        <v>8</v>
      </c>
      <c r="I2434" s="252" t="s">
        <v>9</v>
      </c>
      <c r="J2434" s="252" t="s">
        <v>10</v>
      </c>
      <c r="K2434" s="252" t="s">
        <v>11</v>
      </c>
      <c r="L2434" s="252" t="s">
        <v>12</v>
      </c>
    </row>
    <row r="2435" spans="1:12" ht="12.75">
      <c r="A2435" s="252" t="s">
        <v>13</v>
      </c>
      <c r="B2435" s="253">
        <v>7</v>
      </c>
      <c r="C2435" s="253">
        <v>6</v>
      </c>
      <c r="D2435" s="253">
        <v>0</v>
      </c>
      <c r="E2435" s="253">
        <v>7</v>
      </c>
      <c r="F2435" s="253">
        <v>0</v>
      </c>
      <c r="G2435" s="253">
        <v>13</v>
      </c>
      <c r="H2435" s="254">
        <v>4880.67</v>
      </c>
      <c r="I2435" s="254">
        <v>6135.27</v>
      </c>
      <c r="J2435" s="254">
        <v>375.43615384615384</v>
      </c>
      <c r="K2435" s="255">
        <v>2.7484143763213531</v>
      </c>
      <c r="L2435" s="254">
        <v>10.318541226215643</v>
      </c>
    </row>
    <row r="2436" spans="1:12" ht="12.75">
      <c r="A2436" s="252" t="s">
        <v>14</v>
      </c>
      <c r="B2436" s="253">
        <v>1</v>
      </c>
      <c r="C2436" s="253">
        <v>1</v>
      </c>
      <c r="D2436" s="253">
        <v>0</v>
      </c>
      <c r="E2436" s="253">
        <v>1</v>
      </c>
      <c r="F2436" s="253">
        <v>0</v>
      </c>
      <c r="G2436" s="253">
        <v>2</v>
      </c>
      <c r="H2436" s="254">
        <v>960</v>
      </c>
      <c r="I2436" s="254">
        <v>1084.8800000000001</v>
      </c>
      <c r="J2436" s="254">
        <v>480</v>
      </c>
      <c r="K2436" s="255">
        <v>0.42283298097251587</v>
      </c>
      <c r="L2436" s="254">
        <v>2.0295983086680764</v>
      </c>
    </row>
    <row r="2437" spans="1:12" ht="12.75">
      <c r="A2437" s="252" t="s">
        <v>15</v>
      </c>
      <c r="B2437" s="253">
        <v>14</v>
      </c>
      <c r="C2437" s="253">
        <v>2</v>
      </c>
      <c r="D2437" s="253">
        <v>0</v>
      </c>
      <c r="E2437" s="253">
        <v>14</v>
      </c>
      <c r="F2437" s="253">
        <v>0</v>
      </c>
      <c r="G2437" s="253">
        <v>16</v>
      </c>
      <c r="H2437" s="254">
        <v>0</v>
      </c>
      <c r="I2437" s="254">
        <v>-56.85</v>
      </c>
      <c r="J2437" s="254">
        <v>0</v>
      </c>
      <c r="K2437" s="255">
        <v>3.382663847780127</v>
      </c>
      <c r="L2437" s="254">
        <v>0</v>
      </c>
    </row>
    <row r="2438" spans="1:12" ht="12.75">
      <c r="A2438" s="252" t="s">
        <v>16</v>
      </c>
      <c r="B2438" s="253">
        <v>7</v>
      </c>
      <c r="C2438" s="253">
        <v>5</v>
      </c>
      <c r="D2438" s="253">
        <v>0</v>
      </c>
      <c r="E2438" s="253">
        <v>7</v>
      </c>
      <c r="F2438" s="253">
        <v>0</v>
      </c>
      <c r="G2438" s="253">
        <v>12</v>
      </c>
      <c r="H2438" s="254">
        <v>3635.32</v>
      </c>
      <c r="I2438" s="254">
        <v>4801.09</v>
      </c>
      <c r="J2438" s="254">
        <v>302.94333333333333</v>
      </c>
      <c r="K2438" s="255">
        <v>2.536997885835095</v>
      </c>
      <c r="L2438" s="254">
        <v>7.6856659619450305</v>
      </c>
    </row>
    <row r="2439" spans="1:12" ht="12.75">
      <c r="A2439" s="252" t="s">
        <v>17</v>
      </c>
      <c r="B2439" s="253">
        <v>64</v>
      </c>
      <c r="C2439" s="253">
        <v>17</v>
      </c>
      <c r="D2439" s="253">
        <v>19</v>
      </c>
      <c r="E2439" s="253">
        <v>45</v>
      </c>
      <c r="F2439" s="253">
        <v>0</v>
      </c>
      <c r="G2439" s="253">
        <v>62</v>
      </c>
      <c r="H2439" s="254">
        <v>0</v>
      </c>
      <c r="I2439" s="254">
        <v>0</v>
      </c>
      <c r="J2439" s="254">
        <v>0</v>
      </c>
      <c r="K2439" s="255">
        <v>13.107822410147993</v>
      </c>
      <c r="L2439" s="254">
        <v>0</v>
      </c>
    </row>
    <row r="2440" spans="1:12" ht="12.75">
      <c r="A2440" s="252" t="s">
        <v>18</v>
      </c>
      <c r="B2440" s="253">
        <v>6</v>
      </c>
      <c r="C2440" s="253">
        <v>0</v>
      </c>
      <c r="D2440" s="253">
        <v>0</v>
      </c>
      <c r="E2440" s="253">
        <v>6</v>
      </c>
      <c r="F2440" s="253">
        <v>0</v>
      </c>
      <c r="G2440" s="253">
        <v>6</v>
      </c>
      <c r="H2440" s="254">
        <v>0</v>
      </c>
      <c r="I2440" s="254">
        <v>100</v>
      </c>
      <c r="J2440" s="254">
        <v>0</v>
      </c>
      <c r="K2440" s="255">
        <v>1.2684989429175475</v>
      </c>
      <c r="L2440" s="254">
        <v>0</v>
      </c>
    </row>
    <row r="2441" spans="1:12" ht="12.75">
      <c r="A2441" s="252" t="s">
        <v>19</v>
      </c>
      <c r="B2441" s="253">
        <v>99</v>
      </c>
      <c r="C2441" s="253">
        <v>31</v>
      </c>
      <c r="D2441" s="253">
        <v>19</v>
      </c>
      <c r="E2441" s="253">
        <v>80</v>
      </c>
      <c r="F2441" s="253">
        <v>0</v>
      </c>
      <c r="G2441" s="253">
        <v>111</v>
      </c>
      <c r="H2441" s="254">
        <v>9475.99</v>
      </c>
      <c r="I2441" s="254">
        <v>12064.39</v>
      </c>
      <c r="J2441" s="254">
        <v>85.369279279279269</v>
      </c>
      <c r="K2441" s="255">
        <v>23.467230443974628</v>
      </c>
      <c r="L2441" s="254">
        <v>20.033805496828748</v>
      </c>
    </row>
    <row r="2442" spans="1:12" ht="12.75">
      <c r="A2442" s="252" t="s">
        <v>338</v>
      </c>
      <c r="B2442" s="252" t="s">
        <v>2</v>
      </c>
      <c r="C2442" s="252" t="s">
        <v>3</v>
      </c>
      <c r="D2442" s="252" t="s">
        <v>4</v>
      </c>
      <c r="E2442" s="252" t="s">
        <v>5</v>
      </c>
      <c r="F2442" s="252" t="s">
        <v>6</v>
      </c>
      <c r="G2442" s="252" t="s">
        <v>7</v>
      </c>
      <c r="H2442" s="252" t="s">
        <v>8</v>
      </c>
      <c r="I2442" s="252" t="s">
        <v>9</v>
      </c>
      <c r="J2442" s="252" t="s">
        <v>10</v>
      </c>
      <c r="K2442" s="252" t="s">
        <v>11</v>
      </c>
      <c r="L2442" s="252" t="s">
        <v>12</v>
      </c>
    </row>
    <row r="2443" spans="1:12" ht="12.75">
      <c r="A2443" s="252" t="s">
        <v>13</v>
      </c>
      <c r="B2443" s="253">
        <v>8</v>
      </c>
      <c r="C2443" s="253">
        <v>18</v>
      </c>
      <c r="D2443" s="253">
        <v>0</v>
      </c>
      <c r="E2443" s="253">
        <v>8</v>
      </c>
      <c r="F2443" s="253">
        <v>0</v>
      </c>
      <c r="G2443" s="253">
        <v>26</v>
      </c>
      <c r="H2443" s="254">
        <v>8038.32</v>
      </c>
      <c r="I2443" s="254">
        <v>9539.8799999999992</v>
      </c>
      <c r="J2443" s="254">
        <v>309.1661538461538</v>
      </c>
      <c r="K2443" s="255">
        <v>5.4968287526427062</v>
      </c>
      <c r="L2443" s="254">
        <v>16.994334038054966</v>
      </c>
    </row>
    <row r="2444" spans="1:12" ht="12.75">
      <c r="A2444" s="252" t="s">
        <v>14</v>
      </c>
      <c r="B2444" s="253">
        <v>1</v>
      </c>
      <c r="C2444" s="253">
        <v>3</v>
      </c>
      <c r="D2444" s="253">
        <v>0</v>
      </c>
      <c r="E2444" s="253">
        <v>1</v>
      </c>
      <c r="F2444" s="253">
        <v>0</v>
      </c>
      <c r="G2444" s="253">
        <v>4</v>
      </c>
      <c r="H2444" s="254">
        <v>1500</v>
      </c>
      <c r="I2444" s="254">
        <v>1698</v>
      </c>
      <c r="J2444" s="254">
        <v>375</v>
      </c>
      <c r="K2444" s="255">
        <v>0.84566596194503174</v>
      </c>
      <c r="L2444" s="254">
        <v>3.1712473572938689</v>
      </c>
    </row>
    <row r="2445" spans="1:12" ht="12.75">
      <c r="A2445" s="252" t="s">
        <v>15</v>
      </c>
      <c r="B2445" s="253">
        <v>13</v>
      </c>
      <c r="C2445" s="253">
        <v>11</v>
      </c>
      <c r="D2445" s="253">
        <v>0</v>
      </c>
      <c r="E2445" s="253">
        <v>13</v>
      </c>
      <c r="F2445" s="253">
        <v>0</v>
      </c>
      <c r="G2445" s="253">
        <v>24</v>
      </c>
      <c r="H2445" s="254">
        <v>0</v>
      </c>
      <c r="I2445" s="254">
        <v>284.67</v>
      </c>
      <c r="J2445" s="254">
        <v>0</v>
      </c>
      <c r="K2445" s="255">
        <v>5.07399577167019</v>
      </c>
      <c r="L2445" s="254">
        <v>0</v>
      </c>
    </row>
    <row r="2446" spans="1:12" ht="12.75">
      <c r="A2446" s="252" t="s">
        <v>16</v>
      </c>
      <c r="B2446" s="253">
        <v>11</v>
      </c>
      <c r="C2446" s="253">
        <v>14</v>
      </c>
      <c r="D2446" s="253">
        <v>0</v>
      </c>
      <c r="E2446" s="253">
        <v>11</v>
      </c>
      <c r="F2446" s="253">
        <v>0</v>
      </c>
      <c r="G2446" s="253">
        <v>25</v>
      </c>
      <c r="H2446" s="254">
        <v>8281.58</v>
      </c>
      <c r="I2446" s="254">
        <v>10045.66</v>
      </c>
      <c r="J2446" s="254">
        <v>331.26319999999998</v>
      </c>
      <c r="K2446" s="255">
        <v>5.2854122621564485</v>
      </c>
      <c r="L2446" s="254">
        <v>17.508625792811841</v>
      </c>
    </row>
    <row r="2447" spans="1:12" ht="12.75">
      <c r="A2447" s="252" t="s">
        <v>17</v>
      </c>
      <c r="B2447" s="253">
        <v>62</v>
      </c>
      <c r="C2447" s="253">
        <v>7</v>
      </c>
      <c r="D2447" s="253">
        <v>19</v>
      </c>
      <c r="E2447" s="253">
        <v>43</v>
      </c>
      <c r="F2447" s="253">
        <v>0</v>
      </c>
      <c r="G2447" s="253">
        <v>50</v>
      </c>
      <c r="H2447" s="254">
        <v>0</v>
      </c>
      <c r="I2447" s="254">
        <v>0</v>
      </c>
      <c r="J2447" s="254">
        <v>0</v>
      </c>
      <c r="K2447" s="255">
        <v>10.570824524312897</v>
      </c>
      <c r="L2447" s="254">
        <v>0</v>
      </c>
    </row>
    <row r="2448" spans="1:12" ht="12.75">
      <c r="A2448" s="252" t="s">
        <v>18</v>
      </c>
      <c r="B2448" s="253">
        <v>0</v>
      </c>
      <c r="C2448" s="253">
        <v>0</v>
      </c>
      <c r="D2448" s="253">
        <v>0</v>
      </c>
      <c r="E2448" s="253">
        <v>0</v>
      </c>
      <c r="F2448" s="253">
        <v>0</v>
      </c>
      <c r="G2448" s="253">
        <v>0</v>
      </c>
      <c r="H2448" s="254">
        <v>0</v>
      </c>
      <c r="I2448" s="254">
        <v>281.19</v>
      </c>
      <c r="J2448" s="254">
        <v>0</v>
      </c>
      <c r="K2448" s="255">
        <v>0</v>
      </c>
      <c r="L2448" s="254">
        <v>0</v>
      </c>
    </row>
    <row r="2449" spans="1:12" ht="12.75">
      <c r="A2449" s="252" t="s">
        <v>19</v>
      </c>
      <c r="B2449" s="253">
        <v>95</v>
      </c>
      <c r="C2449" s="253">
        <v>53</v>
      </c>
      <c r="D2449" s="253">
        <v>19</v>
      </c>
      <c r="E2449" s="253">
        <v>76</v>
      </c>
      <c r="F2449" s="253">
        <v>0</v>
      </c>
      <c r="G2449" s="253">
        <v>129</v>
      </c>
      <c r="H2449" s="254">
        <v>17819.900000000001</v>
      </c>
      <c r="I2449" s="254">
        <v>21849.4</v>
      </c>
      <c r="J2449" s="254">
        <v>138.13875968992249</v>
      </c>
      <c r="K2449" s="255">
        <v>27.27272727272727</v>
      </c>
      <c r="L2449" s="254">
        <v>37.674207188160672</v>
      </c>
    </row>
    <row r="2450" spans="1:12" ht="12.75">
      <c r="A2450" s="252" t="s">
        <v>339</v>
      </c>
      <c r="B2450" s="252" t="s">
        <v>2</v>
      </c>
      <c r="C2450" s="252" t="s">
        <v>3</v>
      </c>
      <c r="D2450" s="252" t="s">
        <v>4</v>
      </c>
      <c r="E2450" s="252" t="s">
        <v>5</v>
      </c>
      <c r="F2450" s="252" t="s">
        <v>6</v>
      </c>
      <c r="G2450" s="252" t="s">
        <v>7</v>
      </c>
      <c r="H2450" s="252" t="s">
        <v>8</v>
      </c>
      <c r="I2450" s="252" t="s">
        <v>9</v>
      </c>
      <c r="J2450" s="252" t="s">
        <v>10</v>
      </c>
      <c r="K2450" s="252" t="s">
        <v>11</v>
      </c>
      <c r="L2450" s="252" t="s">
        <v>12</v>
      </c>
    </row>
    <row r="2451" spans="1:12" ht="12.75">
      <c r="A2451" s="252" t="s">
        <v>13</v>
      </c>
      <c r="B2451" s="253">
        <v>20</v>
      </c>
      <c r="C2451" s="253">
        <v>23</v>
      </c>
      <c r="D2451" s="253">
        <v>0</v>
      </c>
      <c r="E2451" s="253">
        <v>20</v>
      </c>
      <c r="F2451" s="253">
        <v>0</v>
      </c>
      <c r="G2451" s="253">
        <v>43</v>
      </c>
      <c r="H2451" s="254">
        <v>14532</v>
      </c>
      <c r="I2451" s="254">
        <v>16676.09</v>
      </c>
      <c r="J2451" s="254">
        <v>337.95348837209303</v>
      </c>
      <c r="K2451" s="255">
        <v>9.0909090909090917</v>
      </c>
      <c r="L2451" s="254">
        <v>30.723044397463003</v>
      </c>
    </row>
    <row r="2452" spans="1:12" ht="12.75">
      <c r="A2452" s="252" t="s">
        <v>14</v>
      </c>
      <c r="B2452" s="253">
        <v>4</v>
      </c>
      <c r="C2452" s="253">
        <v>12</v>
      </c>
      <c r="D2452" s="253">
        <v>0</v>
      </c>
      <c r="E2452" s="253">
        <v>4</v>
      </c>
      <c r="F2452" s="253">
        <v>0</v>
      </c>
      <c r="G2452" s="253">
        <v>16</v>
      </c>
      <c r="H2452" s="254">
        <v>5694.39</v>
      </c>
      <c r="I2452" s="254">
        <v>6635.6</v>
      </c>
      <c r="J2452" s="254">
        <v>355.89937500000002</v>
      </c>
      <c r="K2452" s="255">
        <v>3.382663847780127</v>
      </c>
      <c r="L2452" s="254">
        <v>12.038879492600424</v>
      </c>
    </row>
    <row r="2453" spans="1:12" ht="12.75">
      <c r="A2453" s="252" t="s">
        <v>15</v>
      </c>
      <c r="B2453" s="253">
        <v>20</v>
      </c>
      <c r="C2453" s="253">
        <v>13</v>
      </c>
      <c r="D2453" s="253">
        <v>0</v>
      </c>
      <c r="E2453" s="253">
        <v>20</v>
      </c>
      <c r="F2453" s="253">
        <v>0</v>
      </c>
      <c r="G2453" s="253">
        <v>33</v>
      </c>
      <c r="H2453" s="254">
        <v>0</v>
      </c>
      <c r="I2453" s="254">
        <v>1940.17</v>
      </c>
      <c r="J2453" s="254">
        <v>0</v>
      </c>
      <c r="K2453" s="255">
        <v>6.9767441860465116</v>
      </c>
      <c r="L2453" s="254">
        <v>0</v>
      </c>
    </row>
    <row r="2454" spans="1:12" ht="12.75">
      <c r="A2454" s="252" t="s">
        <v>16</v>
      </c>
      <c r="B2454" s="253">
        <v>19</v>
      </c>
      <c r="C2454" s="253">
        <v>20</v>
      </c>
      <c r="D2454" s="253">
        <v>0</v>
      </c>
      <c r="E2454" s="253">
        <v>19</v>
      </c>
      <c r="F2454" s="253">
        <v>0</v>
      </c>
      <c r="G2454" s="253">
        <v>39</v>
      </c>
      <c r="H2454" s="254">
        <v>11593.87</v>
      </c>
      <c r="I2454" s="254">
        <v>14345.23</v>
      </c>
      <c r="J2454" s="254">
        <v>297.27871794871794</v>
      </c>
      <c r="K2454" s="255">
        <v>8.2452431289640593</v>
      </c>
      <c r="L2454" s="254">
        <v>24.511353065539112</v>
      </c>
    </row>
    <row r="2455" spans="1:12" ht="12.75">
      <c r="A2455" s="252" t="s">
        <v>17</v>
      </c>
      <c r="B2455" s="253">
        <v>50</v>
      </c>
      <c r="C2455" s="253">
        <v>13</v>
      </c>
      <c r="D2455" s="253">
        <v>23</v>
      </c>
      <c r="E2455" s="253">
        <v>27</v>
      </c>
      <c r="F2455" s="253">
        <v>0</v>
      </c>
      <c r="G2455" s="253">
        <v>40</v>
      </c>
      <c r="H2455" s="254">
        <v>0</v>
      </c>
      <c r="I2455" s="254">
        <v>0</v>
      </c>
      <c r="J2455" s="254">
        <v>0</v>
      </c>
      <c r="K2455" s="255">
        <v>8.456659619450317</v>
      </c>
      <c r="L2455" s="254">
        <v>0</v>
      </c>
    </row>
    <row r="2456" spans="1:12" ht="12.75">
      <c r="A2456" s="252" t="s">
        <v>18</v>
      </c>
      <c r="B2456" s="253">
        <v>0</v>
      </c>
      <c r="C2456" s="253">
        <v>2</v>
      </c>
      <c r="D2456" s="253">
        <v>0</v>
      </c>
      <c r="E2456" s="253">
        <v>0</v>
      </c>
      <c r="F2456" s="253">
        <v>0</v>
      </c>
      <c r="G2456" s="253">
        <v>2</v>
      </c>
      <c r="H2456" s="254">
        <v>0</v>
      </c>
      <c r="I2456" s="254">
        <v>0</v>
      </c>
      <c r="J2456" s="254">
        <v>0</v>
      </c>
      <c r="K2456" s="255">
        <v>0.42283298097251587</v>
      </c>
      <c r="L2456" s="254">
        <v>0</v>
      </c>
    </row>
    <row r="2457" spans="1:12" ht="12.75">
      <c r="A2457" s="252" t="s">
        <v>19</v>
      </c>
      <c r="B2457" s="253">
        <v>113</v>
      </c>
      <c r="C2457" s="253">
        <v>83</v>
      </c>
      <c r="D2457" s="253">
        <v>23</v>
      </c>
      <c r="E2457" s="253">
        <v>90</v>
      </c>
      <c r="F2457" s="253">
        <v>0</v>
      </c>
      <c r="G2457" s="253">
        <v>173</v>
      </c>
      <c r="H2457" s="254">
        <v>31820.26</v>
      </c>
      <c r="I2457" s="254">
        <v>39597.089999999997</v>
      </c>
      <c r="J2457" s="254">
        <v>183.93213872832371</v>
      </c>
      <c r="K2457" s="255">
        <v>36.575052854122625</v>
      </c>
      <c r="L2457" s="254">
        <v>67.27327695560254</v>
      </c>
    </row>
    <row r="2458" spans="1:12" ht="12.75">
      <c r="A2458" s="252" t="s">
        <v>340</v>
      </c>
      <c r="B2458" s="252" t="s">
        <v>2</v>
      </c>
      <c r="C2458" s="252" t="s">
        <v>3</v>
      </c>
      <c r="D2458" s="252" t="s">
        <v>4</v>
      </c>
      <c r="E2458" s="252" t="s">
        <v>5</v>
      </c>
      <c r="F2458" s="252" t="s">
        <v>6</v>
      </c>
      <c r="G2458" s="252" t="s">
        <v>7</v>
      </c>
      <c r="H2458" s="252" t="s">
        <v>8</v>
      </c>
      <c r="I2458" s="252" t="s">
        <v>9</v>
      </c>
      <c r="J2458" s="252" t="s">
        <v>10</v>
      </c>
      <c r="K2458" s="252" t="s">
        <v>11</v>
      </c>
      <c r="L2458" s="252" t="s">
        <v>12</v>
      </c>
    </row>
    <row r="2459" spans="1:12" ht="12.75">
      <c r="A2459" s="252" t="s">
        <v>13</v>
      </c>
      <c r="B2459" s="253">
        <v>37</v>
      </c>
      <c r="C2459" s="253">
        <v>21</v>
      </c>
      <c r="D2459" s="253">
        <v>0</v>
      </c>
      <c r="E2459" s="253">
        <v>37</v>
      </c>
      <c r="F2459" s="253">
        <v>0</v>
      </c>
      <c r="G2459" s="253">
        <v>58</v>
      </c>
      <c r="H2459" s="254">
        <v>19476.77</v>
      </c>
      <c r="I2459" s="254">
        <v>23477.27</v>
      </c>
      <c r="J2459" s="254">
        <v>335.80637931034488</v>
      </c>
      <c r="K2459" s="255">
        <v>12.262156448202958</v>
      </c>
      <c r="L2459" s="254">
        <v>41.177103594080336</v>
      </c>
    </row>
    <row r="2460" spans="1:12" ht="12.75">
      <c r="A2460" s="252" t="s">
        <v>14</v>
      </c>
      <c r="B2460" s="253">
        <v>16</v>
      </c>
      <c r="C2460" s="253">
        <v>1</v>
      </c>
      <c r="D2460" s="253">
        <v>0</v>
      </c>
      <c r="E2460" s="253">
        <v>16</v>
      </c>
      <c r="F2460" s="253">
        <v>0</v>
      </c>
      <c r="G2460" s="253">
        <v>17</v>
      </c>
      <c r="H2460" s="254">
        <v>5376</v>
      </c>
      <c r="I2460" s="254">
        <v>6422.99</v>
      </c>
      <c r="J2460" s="254">
        <v>316.23529411764707</v>
      </c>
      <c r="K2460" s="255">
        <v>3.5940803382663846</v>
      </c>
      <c r="L2460" s="254">
        <v>11.365750528541225</v>
      </c>
    </row>
    <row r="2461" spans="1:12" ht="12.75">
      <c r="A2461" s="252" t="s">
        <v>15</v>
      </c>
      <c r="B2461" s="253">
        <v>29</v>
      </c>
      <c r="C2461" s="253">
        <v>6</v>
      </c>
      <c r="D2461" s="253">
        <v>0</v>
      </c>
      <c r="E2461" s="253">
        <v>29</v>
      </c>
      <c r="F2461" s="253">
        <v>0</v>
      </c>
      <c r="G2461" s="253">
        <v>35</v>
      </c>
      <c r="H2461" s="254">
        <v>0</v>
      </c>
      <c r="I2461" s="254">
        <v>3.81</v>
      </c>
      <c r="J2461" s="254">
        <v>0</v>
      </c>
      <c r="K2461" s="255">
        <v>7.3995771670190287</v>
      </c>
      <c r="L2461" s="254">
        <v>0</v>
      </c>
    </row>
    <row r="2462" spans="1:12" ht="12.75">
      <c r="A2462" s="252" t="s">
        <v>16</v>
      </c>
      <c r="B2462" s="253">
        <v>35</v>
      </c>
      <c r="C2462" s="253">
        <v>25</v>
      </c>
      <c r="D2462" s="253">
        <v>0</v>
      </c>
      <c r="E2462" s="253">
        <v>35</v>
      </c>
      <c r="F2462" s="253">
        <v>0</v>
      </c>
      <c r="G2462" s="253">
        <v>60</v>
      </c>
      <c r="H2462" s="254">
        <v>18853.91</v>
      </c>
      <c r="I2462" s="254">
        <v>22260.27</v>
      </c>
      <c r="J2462" s="254">
        <v>314.23183333333333</v>
      </c>
      <c r="K2462" s="255">
        <v>12.684989429175475</v>
      </c>
      <c r="L2462" s="254">
        <v>39.860274841437629</v>
      </c>
    </row>
    <row r="2463" spans="1:12" ht="12.75">
      <c r="A2463" s="252" t="s">
        <v>17</v>
      </c>
      <c r="B2463" s="253">
        <v>38</v>
      </c>
      <c r="C2463" s="253">
        <v>3</v>
      </c>
      <c r="D2463" s="253">
        <v>13</v>
      </c>
      <c r="E2463" s="253">
        <v>25</v>
      </c>
      <c r="F2463" s="253">
        <v>0</v>
      </c>
      <c r="G2463" s="253">
        <v>28</v>
      </c>
      <c r="H2463" s="254">
        <v>0</v>
      </c>
      <c r="I2463" s="254">
        <v>0</v>
      </c>
      <c r="J2463" s="254">
        <v>0</v>
      </c>
      <c r="K2463" s="255">
        <v>5.9196617336152224</v>
      </c>
      <c r="L2463" s="254">
        <v>0</v>
      </c>
    </row>
    <row r="2464" spans="1:12" ht="12.75">
      <c r="A2464" s="252" t="s">
        <v>18</v>
      </c>
      <c r="B2464" s="253">
        <v>2</v>
      </c>
      <c r="C2464" s="253">
        <v>1</v>
      </c>
      <c r="D2464" s="253">
        <v>0</v>
      </c>
      <c r="E2464" s="253">
        <v>2</v>
      </c>
      <c r="F2464" s="253">
        <v>0</v>
      </c>
      <c r="G2464" s="253">
        <v>3</v>
      </c>
      <c r="H2464" s="254">
        <v>0</v>
      </c>
      <c r="I2464" s="254">
        <v>50</v>
      </c>
      <c r="J2464" s="254">
        <v>0</v>
      </c>
      <c r="K2464" s="255">
        <v>0.63424947145877375</v>
      </c>
      <c r="L2464" s="254">
        <v>0</v>
      </c>
    </row>
    <row r="2465" spans="1:12" ht="12.75">
      <c r="A2465" s="252" t="s">
        <v>19</v>
      </c>
      <c r="B2465" s="253">
        <v>157</v>
      </c>
      <c r="C2465" s="253">
        <v>57</v>
      </c>
      <c r="D2465" s="253">
        <v>13</v>
      </c>
      <c r="E2465" s="253">
        <v>144</v>
      </c>
      <c r="F2465" s="253">
        <v>0</v>
      </c>
      <c r="G2465" s="253">
        <v>201</v>
      </c>
      <c r="H2465" s="254">
        <v>43706.68</v>
      </c>
      <c r="I2465" s="254">
        <v>52214.34</v>
      </c>
      <c r="J2465" s="254">
        <v>217.44616915422884</v>
      </c>
      <c r="K2465" s="255">
        <v>42.494714587737846</v>
      </c>
      <c r="L2465" s="254">
        <v>92.403128964059192</v>
      </c>
    </row>
    <row r="2466" spans="1:12" ht="12.75">
      <c r="A2466" s="252" t="s">
        <v>341</v>
      </c>
      <c r="B2466" s="252" t="s">
        <v>2</v>
      </c>
      <c r="C2466" s="252" t="s">
        <v>3</v>
      </c>
      <c r="D2466" s="252" t="s">
        <v>4</v>
      </c>
      <c r="E2466" s="252" t="s">
        <v>5</v>
      </c>
      <c r="F2466" s="252" t="s">
        <v>6</v>
      </c>
      <c r="G2466" s="252" t="s">
        <v>7</v>
      </c>
      <c r="H2466" s="252" t="s">
        <v>8</v>
      </c>
      <c r="I2466" s="252" t="s">
        <v>9</v>
      </c>
      <c r="J2466" s="252" t="s">
        <v>10</v>
      </c>
      <c r="K2466" s="252" t="s">
        <v>11</v>
      </c>
      <c r="L2466" s="252" t="s">
        <v>12</v>
      </c>
    </row>
    <row r="2467" spans="1:12" ht="12.75">
      <c r="A2467" s="252" t="s">
        <v>13</v>
      </c>
      <c r="B2467" s="253">
        <v>29</v>
      </c>
      <c r="C2467" s="253">
        <v>30</v>
      </c>
      <c r="D2467" s="253">
        <v>0</v>
      </c>
      <c r="E2467" s="253">
        <v>29</v>
      </c>
      <c r="F2467" s="253">
        <v>0</v>
      </c>
      <c r="G2467" s="253">
        <v>59</v>
      </c>
      <c r="H2467" s="254">
        <v>16443</v>
      </c>
      <c r="I2467" s="254">
        <v>20193.98</v>
      </c>
      <c r="J2467" s="254">
        <v>278.69491525423729</v>
      </c>
      <c r="K2467" s="255">
        <v>12.47357293868922</v>
      </c>
      <c r="L2467" s="254">
        <v>34.763213530655392</v>
      </c>
    </row>
    <row r="2468" spans="1:12" ht="12.75">
      <c r="A2468" s="252" t="s">
        <v>14</v>
      </c>
      <c r="B2468" s="253">
        <v>12</v>
      </c>
      <c r="C2468" s="253">
        <v>0</v>
      </c>
      <c r="D2468" s="253">
        <v>0</v>
      </c>
      <c r="E2468" s="253">
        <v>12</v>
      </c>
      <c r="F2468" s="253">
        <v>0</v>
      </c>
      <c r="G2468" s="253">
        <v>12</v>
      </c>
      <c r="H2468" s="254">
        <v>3544</v>
      </c>
      <c r="I2468" s="254">
        <v>4050.44</v>
      </c>
      <c r="J2468" s="254">
        <v>295.33333333333331</v>
      </c>
      <c r="K2468" s="255">
        <v>2.536997885835095</v>
      </c>
      <c r="L2468" s="254">
        <v>7.4926004228329806</v>
      </c>
    </row>
    <row r="2469" spans="1:12" ht="12.75">
      <c r="A2469" s="252" t="s">
        <v>15</v>
      </c>
      <c r="B2469" s="253">
        <v>29</v>
      </c>
      <c r="C2469" s="253">
        <v>5</v>
      </c>
      <c r="D2469" s="253">
        <v>0</v>
      </c>
      <c r="E2469" s="253">
        <v>29</v>
      </c>
      <c r="F2469" s="253">
        <v>0</v>
      </c>
      <c r="G2469" s="253">
        <v>34</v>
      </c>
      <c r="H2469" s="254">
        <v>0</v>
      </c>
      <c r="I2469" s="254">
        <v>77.52</v>
      </c>
      <c r="J2469" s="254">
        <v>0</v>
      </c>
      <c r="K2469" s="255">
        <v>7.1881606765327692</v>
      </c>
      <c r="L2469" s="254">
        <v>0</v>
      </c>
    </row>
    <row r="2470" spans="1:12" ht="12.75">
      <c r="A2470" s="252" t="s">
        <v>16</v>
      </c>
      <c r="B2470" s="253">
        <v>35</v>
      </c>
      <c r="C2470" s="253">
        <v>16</v>
      </c>
      <c r="D2470" s="253">
        <v>0</v>
      </c>
      <c r="E2470" s="253">
        <v>35</v>
      </c>
      <c r="F2470" s="253">
        <v>0</v>
      </c>
      <c r="G2470" s="253">
        <v>51</v>
      </c>
      <c r="H2470" s="254">
        <v>12825.55</v>
      </c>
      <c r="I2470" s="254">
        <v>16245.16</v>
      </c>
      <c r="J2470" s="254">
        <v>251.48137254901962</v>
      </c>
      <c r="K2470" s="255">
        <v>10.782241014799153</v>
      </c>
      <c r="L2470" s="254">
        <v>27.11532769556025</v>
      </c>
    </row>
    <row r="2471" spans="1:12" ht="12.75">
      <c r="A2471" s="252" t="s">
        <v>17</v>
      </c>
      <c r="B2471" s="253">
        <v>28</v>
      </c>
      <c r="C2471" s="253">
        <v>3</v>
      </c>
      <c r="D2471" s="253">
        <v>2</v>
      </c>
      <c r="E2471" s="253">
        <v>26</v>
      </c>
      <c r="F2471" s="253">
        <v>0</v>
      </c>
      <c r="G2471" s="253">
        <v>29</v>
      </c>
      <c r="H2471" s="254">
        <v>0</v>
      </c>
      <c r="I2471" s="254">
        <v>0</v>
      </c>
      <c r="J2471" s="254">
        <v>0</v>
      </c>
      <c r="K2471" s="255">
        <v>6.1310782241014792</v>
      </c>
      <c r="L2471" s="254">
        <v>0</v>
      </c>
    </row>
    <row r="2472" spans="1:12" ht="12.75">
      <c r="A2472" s="252" t="s">
        <v>18</v>
      </c>
      <c r="B2472" s="253">
        <v>7</v>
      </c>
      <c r="C2472" s="253">
        <v>6</v>
      </c>
      <c r="D2472" s="253">
        <v>0</v>
      </c>
      <c r="E2472" s="253">
        <v>7</v>
      </c>
      <c r="F2472" s="253">
        <v>0</v>
      </c>
      <c r="G2472" s="253">
        <v>13</v>
      </c>
      <c r="H2472" s="254">
        <v>660</v>
      </c>
      <c r="I2472" s="254">
        <v>800.48</v>
      </c>
      <c r="J2472" s="254">
        <v>50.769230769230774</v>
      </c>
      <c r="K2472" s="255">
        <v>2.7484143763213531</v>
      </c>
      <c r="L2472" s="254">
        <v>1.3953488372093021</v>
      </c>
    </row>
    <row r="2473" spans="1:12" ht="12.75">
      <c r="A2473" s="252" t="s">
        <v>19</v>
      </c>
      <c r="B2473" s="253">
        <v>140</v>
      </c>
      <c r="C2473" s="253">
        <v>60</v>
      </c>
      <c r="D2473" s="253">
        <v>2</v>
      </c>
      <c r="E2473" s="253">
        <v>138</v>
      </c>
      <c r="F2473" s="253">
        <v>0</v>
      </c>
      <c r="G2473" s="253">
        <v>198</v>
      </c>
      <c r="H2473" s="254">
        <v>33472.550000000003</v>
      </c>
      <c r="I2473" s="254">
        <v>41367.58</v>
      </c>
      <c r="J2473" s="254">
        <v>169.05328282828282</v>
      </c>
      <c r="K2473" s="255">
        <v>41.860465116279073</v>
      </c>
      <c r="L2473" s="254">
        <v>70.76649048625795</v>
      </c>
    </row>
    <row r="2474" spans="1:12" ht="12.75">
      <c r="A2474" s="252" t="s">
        <v>342</v>
      </c>
      <c r="B2474" s="252" t="s">
        <v>2</v>
      </c>
      <c r="C2474" s="252" t="s">
        <v>3</v>
      </c>
      <c r="D2474" s="252" t="s">
        <v>4</v>
      </c>
      <c r="E2474" s="252" t="s">
        <v>5</v>
      </c>
      <c r="F2474" s="252" t="s">
        <v>6</v>
      </c>
      <c r="G2474" s="252" t="s">
        <v>7</v>
      </c>
      <c r="H2474" s="252" t="s">
        <v>8</v>
      </c>
      <c r="I2474" s="252" t="s">
        <v>9</v>
      </c>
      <c r="J2474" s="252" t="s">
        <v>10</v>
      </c>
      <c r="K2474" s="252" t="s">
        <v>11</v>
      </c>
      <c r="L2474" s="252" t="s">
        <v>12</v>
      </c>
    </row>
    <row r="2475" spans="1:12" ht="12.75">
      <c r="A2475" s="252" t="s">
        <v>13</v>
      </c>
      <c r="B2475" s="253">
        <v>27</v>
      </c>
      <c r="C2475" s="253">
        <v>20</v>
      </c>
      <c r="D2475" s="253">
        <v>0</v>
      </c>
      <c r="E2475" s="253">
        <v>27</v>
      </c>
      <c r="F2475" s="253">
        <v>0</v>
      </c>
      <c r="G2475" s="253">
        <v>47</v>
      </c>
      <c r="H2475" s="254">
        <v>12333.5</v>
      </c>
      <c r="I2475" s="254">
        <v>14599.03</v>
      </c>
      <c r="J2475" s="254">
        <v>262.41489361702128</v>
      </c>
      <c r="K2475" s="255">
        <v>9.9365750528541223</v>
      </c>
      <c r="L2475" s="254">
        <v>26.075052854122617</v>
      </c>
    </row>
    <row r="2476" spans="1:12" ht="12.75">
      <c r="A2476" s="252" t="s">
        <v>14</v>
      </c>
      <c r="B2476" s="253">
        <v>0</v>
      </c>
      <c r="C2476" s="253">
        <v>0</v>
      </c>
      <c r="D2476" s="253">
        <v>0</v>
      </c>
      <c r="E2476" s="253">
        <v>0</v>
      </c>
      <c r="F2476" s="253">
        <v>0</v>
      </c>
      <c r="G2476" s="253">
        <v>0</v>
      </c>
      <c r="H2476" s="254">
        <v>0</v>
      </c>
      <c r="I2476" s="254">
        <v>-50</v>
      </c>
      <c r="J2476" s="254">
        <v>0</v>
      </c>
      <c r="K2476" s="255">
        <v>0</v>
      </c>
      <c r="L2476" s="254">
        <v>0</v>
      </c>
    </row>
    <row r="2477" spans="1:12" ht="12.75">
      <c r="A2477" s="252" t="s">
        <v>15</v>
      </c>
      <c r="B2477" s="253">
        <v>22</v>
      </c>
      <c r="C2477" s="253">
        <v>4</v>
      </c>
      <c r="D2477" s="253">
        <v>0</v>
      </c>
      <c r="E2477" s="253">
        <v>22</v>
      </c>
      <c r="F2477" s="253">
        <v>0</v>
      </c>
      <c r="G2477" s="253">
        <v>26</v>
      </c>
      <c r="H2477" s="254">
        <v>0</v>
      </c>
      <c r="I2477" s="254">
        <v>-852.5</v>
      </c>
      <c r="J2477" s="254">
        <v>0</v>
      </c>
      <c r="K2477" s="255">
        <v>5.4968287526427062</v>
      </c>
      <c r="L2477" s="254">
        <v>0</v>
      </c>
    </row>
    <row r="2478" spans="1:12" ht="12.75">
      <c r="A2478" s="252" t="s">
        <v>16</v>
      </c>
      <c r="B2478" s="253">
        <v>41</v>
      </c>
      <c r="C2478" s="253">
        <v>13</v>
      </c>
      <c r="D2478" s="253">
        <v>0</v>
      </c>
      <c r="E2478" s="253">
        <v>41</v>
      </c>
      <c r="F2478" s="253">
        <v>0</v>
      </c>
      <c r="G2478" s="253">
        <v>54</v>
      </c>
      <c r="H2478" s="254">
        <v>14170.39</v>
      </c>
      <c r="I2478" s="254">
        <v>17450.91</v>
      </c>
      <c r="J2478" s="254">
        <v>262.41462962962964</v>
      </c>
      <c r="K2478" s="255">
        <v>11.416490486257928</v>
      </c>
      <c r="L2478" s="254">
        <v>29.958541226215644</v>
      </c>
    </row>
    <row r="2479" spans="1:12" ht="12.75">
      <c r="A2479" s="252" t="s">
        <v>17</v>
      </c>
      <c r="B2479" s="253">
        <v>31</v>
      </c>
      <c r="C2479" s="253">
        <v>6</v>
      </c>
      <c r="D2479" s="253">
        <v>8</v>
      </c>
      <c r="E2479" s="253">
        <v>23</v>
      </c>
      <c r="F2479" s="253">
        <v>0</v>
      </c>
      <c r="G2479" s="253">
        <v>29</v>
      </c>
      <c r="H2479" s="254">
        <v>0</v>
      </c>
      <c r="I2479" s="254">
        <v>0</v>
      </c>
      <c r="J2479" s="254">
        <v>0</v>
      </c>
      <c r="K2479" s="255">
        <v>6.1310782241014792</v>
      </c>
      <c r="L2479" s="254">
        <v>0</v>
      </c>
    </row>
    <row r="2480" spans="1:12" ht="12.75">
      <c r="A2480" s="252" t="s">
        <v>18</v>
      </c>
      <c r="B2480" s="253">
        <v>18</v>
      </c>
      <c r="C2480" s="253">
        <v>1</v>
      </c>
      <c r="D2480" s="253">
        <v>0</v>
      </c>
      <c r="E2480" s="253">
        <v>18</v>
      </c>
      <c r="F2480" s="253">
        <v>0</v>
      </c>
      <c r="G2480" s="253">
        <v>19</v>
      </c>
      <c r="H2480" s="254">
        <v>190</v>
      </c>
      <c r="I2480" s="254">
        <v>523.32000000000005</v>
      </c>
      <c r="J2480" s="254">
        <v>10</v>
      </c>
      <c r="K2480" s="255">
        <v>4.0169133192389008</v>
      </c>
      <c r="L2480" s="254">
        <v>0.40169133192389012</v>
      </c>
    </row>
    <row r="2481" spans="1:12" ht="12.75">
      <c r="A2481" s="252" t="s">
        <v>19</v>
      </c>
      <c r="B2481" s="253">
        <v>139</v>
      </c>
      <c r="C2481" s="253">
        <v>44</v>
      </c>
      <c r="D2481" s="253">
        <v>8</v>
      </c>
      <c r="E2481" s="253">
        <v>131</v>
      </c>
      <c r="F2481" s="253">
        <v>0</v>
      </c>
      <c r="G2481" s="253">
        <v>175</v>
      </c>
      <c r="H2481" s="254">
        <v>26693.89</v>
      </c>
      <c r="I2481" s="254">
        <v>31670.76</v>
      </c>
      <c r="J2481" s="254">
        <v>152.5365142857143</v>
      </c>
      <c r="K2481" s="255">
        <v>36.99788583509514</v>
      </c>
      <c r="L2481" s="254">
        <v>56.435285412262154</v>
      </c>
    </row>
    <row r="2482" spans="1:12" ht="12.75">
      <c r="A2482" s="252" t="s">
        <v>343</v>
      </c>
      <c r="B2482" s="252" t="s">
        <v>2</v>
      </c>
      <c r="C2482" s="252" t="s">
        <v>3</v>
      </c>
      <c r="D2482" s="252" t="s">
        <v>4</v>
      </c>
      <c r="E2482" s="252" t="s">
        <v>5</v>
      </c>
      <c r="F2482" s="252" t="s">
        <v>6</v>
      </c>
      <c r="G2482" s="252" t="s">
        <v>7</v>
      </c>
      <c r="H2482" s="252" t="s">
        <v>8</v>
      </c>
      <c r="I2482" s="252" t="s">
        <v>9</v>
      </c>
      <c r="J2482" s="252" t="s">
        <v>10</v>
      </c>
      <c r="K2482" s="252" t="s">
        <v>11</v>
      </c>
      <c r="L2482" s="252" t="s">
        <v>12</v>
      </c>
    </row>
    <row r="2483" spans="1:12" ht="12.75">
      <c r="A2483" s="252" t="s">
        <v>13</v>
      </c>
      <c r="B2483" s="253">
        <v>37</v>
      </c>
      <c r="C2483" s="253">
        <v>25</v>
      </c>
      <c r="D2483" s="253">
        <v>0</v>
      </c>
      <c r="E2483" s="253">
        <v>37</v>
      </c>
      <c r="F2483" s="253">
        <v>0</v>
      </c>
      <c r="G2483" s="253">
        <v>62</v>
      </c>
      <c r="H2483" s="254">
        <v>18255.810000000001</v>
      </c>
      <c r="I2483" s="254">
        <v>22523.62</v>
      </c>
      <c r="J2483" s="254">
        <v>294.44854838709676</v>
      </c>
      <c r="K2483" s="255">
        <v>13.107822410147993</v>
      </c>
      <c r="L2483" s="254">
        <v>38.595792811839331</v>
      </c>
    </row>
    <row r="2484" spans="1:12" ht="12.75">
      <c r="A2484" s="252" t="s">
        <v>15</v>
      </c>
      <c r="B2484" s="253">
        <v>17</v>
      </c>
      <c r="C2484" s="253">
        <v>9</v>
      </c>
      <c r="D2484" s="253">
        <v>0</v>
      </c>
      <c r="E2484" s="253">
        <v>17</v>
      </c>
      <c r="F2484" s="253">
        <v>0</v>
      </c>
      <c r="G2484" s="253">
        <v>26</v>
      </c>
      <c r="H2484" s="254">
        <v>0</v>
      </c>
      <c r="I2484" s="254">
        <v>315.45</v>
      </c>
      <c r="J2484" s="254">
        <v>0</v>
      </c>
      <c r="K2484" s="255">
        <v>5.4968287526427062</v>
      </c>
      <c r="L2484" s="254">
        <v>0</v>
      </c>
    </row>
    <row r="2485" spans="1:12" ht="12.75">
      <c r="A2485" s="252" t="s">
        <v>16</v>
      </c>
      <c r="B2485" s="253">
        <v>47</v>
      </c>
      <c r="C2485" s="253">
        <v>10</v>
      </c>
      <c r="D2485" s="253">
        <v>0</v>
      </c>
      <c r="E2485" s="253">
        <v>47</v>
      </c>
      <c r="F2485" s="253">
        <v>0</v>
      </c>
      <c r="G2485" s="253">
        <v>57</v>
      </c>
      <c r="H2485" s="254">
        <v>17275.75</v>
      </c>
      <c r="I2485" s="254">
        <v>22040.91</v>
      </c>
      <c r="J2485" s="254">
        <v>303.08333333333331</v>
      </c>
      <c r="K2485" s="255">
        <v>12.050739957716702</v>
      </c>
      <c r="L2485" s="254">
        <v>36.523784355179707</v>
      </c>
    </row>
    <row r="2486" spans="1:12" ht="12.75">
      <c r="A2486" s="252" t="s">
        <v>17</v>
      </c>
      <c r="B2486" s="253">
        <v>31</v>
      </c>
      <c r="C2486" s="253">
        <v>6</v>
      </c>
      <c r="D2486" s="253">
        <v>7</v>
      </c>
      <c r="E2486" s="253">
        <v>24</v>
      </c>
      <c r="F2486" s="253">
        <v>0</v>
      </c>
      <c r="G2486" s="253">
        <v>30</v>
      </c>
      <c r="H2486" s="254">
        <v>0</v>
      </c>
      <c r="I2486" s="254">
        <v>0</v>
      </c>
      <c r="J2486" s="254">
        <v>0</v>
      </c>
      <c r="K2486" s="255">
        <v>6.3424947145877377</v>
      </c>
      <c r="L2486" s="254">
        <v>0</v>
      </c>
    </row>
    <row r="2487" spans="1:12" ht="12.75">
      <c r="A2487" s="252" t="s">
        <v>18</v>
      </c>
      <c r="B2487" s="253">
        <v>11</v>
      </c>
      <c r="C2487" s="253">
        <v>4</v>
      </c>
      <c r="D2487" s="253">
        <v>0</v>
      </c>
      <c r="E2487" s="253">
        <v>11</v>
      </c>
      <c r="F2487" s="253">
        <v>0</v>
      </c>
      <c r="G2487" s="253">
        <v>15</v>
      </c>
      <c r="H2487" s="254">
        <v>190</v>
      </c>
      <c r="I2487" s="254">
        <v>255.42</v>
      </c>
      <c r="J2487" s="254">
        <v>12.666666666666668</v>
      </c>
      <c r="K2487" s="255">
        <v>3.1712473572938689</v>
      </c>
      <c r="L2487" s="254">
        <v>0.40169133192389012</v>
      </c>
    </row>
    <row r="2488" spans="1:12" ht="12.75">
      <c r="A2488" s="252" t="s">
        <v>19</v>
      </c>
      <c r="B2488" s="253">
        <v>143</v>
      </c>
      <c r="C2488" s="253">
        <v>54</v>
      </c>
      <c r="D2488" s="253">
        <v>7</v>
      </c>
      <c r="E2488" s="253">
        <v>136</v>
      </c>
      <c r="F2488" s="253">
        <v>0</v>
      </c>
      <c r="G2488" s="253">
        <v>190</v>
      </c>
      <c r="H2488" s="254">
        <v>35721.56</v>
      </c>
      <c r="I2488" s="254">
        <v>45135.4</v>
      </c>
      <c r="J2488" s="254">
        <v>188.00821052631579</v>
      </c>
      <c r="K2488" s="255">
        <v>40.169133192389005</v>
      </c>
      <c r="L2488" s="254">
        <v>75.521268498942902</v>
      </c>
    </row>
    <row r="2489" spans="1:12" ht="12.75">
      <c r="A2489" s="252" t="s">
        <v>344</v>
      </c>
      <c r="B2489" s="252" t="s">
        <v>2</v>
      </c>
      <c r="C2489" s="252" t="s">
        <v>3</v>
      </c>
      <c r="D2489" s="252" t="s">
        <v>4</v>
      </c>
      <c r="E2489" s="252" t="s">
        <v>5</v>
      </c>
      <c r="F2489" s="252" t="s">
        <v>6</v>
      </c>
      <c r="G2489" s="252" t="s">
        <v>7</v>
      </c>
      <c r="H2489" s="252" t="s">
        <v>8</v>
      </c>
      <c r="I2489" s="252" t="s">
        <v>9</v>
      </c>
      <c r="J2489" s="252" t="s">
        <v>10</v>
      </c>
      <c r="K2489" s="252" t="s">
        <v>11</v>
      </c>
      <c r="L2489" s="252" t="s">
        <v>12</v>
      </c>
    </row>
    <row r="2490" spans="1:12" ht="12.75">
      <c r="A2490" s="252" t="s">
        <v>13</v>
      </c>
      <c r="B2490" s="253">
        <v>42</v>
      </c>
      <c r="C2490" s="253">
        <v>81</v>
      </c>
      <c r="D2490" s="253">
        <v>0</v>
      </c>
      <c r="E2490" s="253">
        <v>42</v>
      </c>
      <c r="F2490" s="253">
        <v>0</v>
      </c>
      <c r="G2490" s="253">
        <v>123</v>
      </c>
      <c r="H2490" s="254">
        <v>39092.39</v>
      </c>
      <c r="I2490" s="254">
        <v>45271.81</v>
      </c>
      <c r="J2490" s="254">
        <v>317.82430894308942</v>
      </c>
      <c r="K2490" s="255">
        <v>26.00422832980972</v>
      </c>
      <c r="L2490" s="254">
        <v>82.647758985200824</v>
      </c>
    </row>
    <row r="2491" spans="1:12" ht="12.75">
      <c r="A2491" s="252" t="s">
        <v>14</v>
      </c>
      <c r="B2491" s="253">
        <v>0</v>
      </c>
      <c r="C2491" s="253">
        <v>0</v>
      </c>
      <c r="D2491" s="253">
        <v>0</v>
      </c>
      <c r="E2491" s="253">
        <v>0</v>
      </c>
      <c r="F2491" s="253">
        <v>0</v>
      </c>
      <c r="G2491" s="253">
        <v>0</v>
      </c>
      <c r="H2491" s="254">
        <v>390</v>
      </c>
      <c r="I2491" s="254">
        <v>0</v>
      </c>
      <c r="J2491" s="254">
        <v>0</v>
      </c>
      <c r="K2491" s="255">
        <v>0</v>
      </c>
      <c r="L2491" s="254">
        <v>0</v>
      </c>
    </row>
    <row r="2492" spans="1:12" ht="12.75">
      <c r="A2492" s="252" t="s">
        <v>15</v>
      </c>
      <c r="B2492" s="253">
        <v>20</v>
      </c>
      <c r="C2492" s="253">
        <v>17</v>
      </c>
      <c r="D2492" s="253">
        <v>0</v>
      </c>
      <c r="E2492" s="253">
        <v>20</v>
      </c>
      <c r="F2492" s="253">
        <v>0</v>
      </c>
      <c r="G2492" s="253">
        <v>37</v>
      </c>
      <c r="H2492" s="254">
        <v>0</v>
      </c>
      <c r="I2492" s="254">
        <v>1616.57</v>
      </c>
      <c r="J2492" s="254">
        <v>0</v>
      </c>
      <c r="K2492" s="255">
        <v>7.822410147991544</v>
      </c>
      <c r="L2492" s="254">
        <v>0</v>
      </c>
    </row>
    <row r="2493" spans="1:12" ht="12.75">
      <c r="A2493" s="252" t="s">
        <v>16</v>
      </c>
      <c r="B2493" s="253">
        <v>46</v>
      </c>
      <c r="C2493" s="253">
        <v>56</v>
      </c>
      <c r="D2493" s="253">
        <v>0</v>
      </c>
      <c r="E2493" s="253">
        <v>46</v>
      </c>
      <c r="F2493" s="253">
        <v>0</v>
      </c>
      <c r="G2493" s="253">
        <v>102</v>
      </c>
      <c r="H2493" s="254">
        <v>31425.09</v>
      </c>
      <c r="I2493" s="254">
        <v>38527.730000000003</v>
      </c>
      <c r="J2493" s="254">
        <v>308.0891176470588</v>
      </c>
      <c r="K2493" s="255">
        <v>21.564482029598306</v>
      </c>
      <c r="L2493" s="254">
        <v>66.437822410147987</v>
      </c>
    </row>
    <row r="2494" spans="1:12" ht="12.75">
      <c r="A2494" s="252" t="s">
        <v>17</v>
      </c>
      <c r="B2494" s="253">
        <v>32</v>
      </c>
      <c r="C2494" s="253">
        <v>6</v>
      </c>
      <c r="D2494" s="253">
        <v>11</v>
      </c>
      <c r="E2494" s="253">
        <v>21</v>
      </c>
      <c r="F2494" s="253">
        <v>0</v>
      </c>
      <c r="G2494" s="253">
        <v>27</v>
      </c>
      <c r="H2494" s="254">
        <v>0</v>
      </c>
      <c r="I2494" s="254">
        <v>0</v>
      </c>
      <c r="J2494" s="254">
        <v>0</v>
      </c>
      <c r="K2494" s="255">
        <v>5.7082452431289639</v>
      </c>
      <c r="L2494" s="254">
        <v>0</v>
      </c>
    </row>
    <row r="2495" spans="1:12" ht="12.75">
      <c r="A2495" s="252" t="s">
        <v>18</v>
      </c>
      <c r="B2495" s="253">
        <v>6</v>
      </c>
      <c r="C2495" s="253">
        <v>8</v>
      </c>
      <c r="D2495" s="253">
        <v>0</v>
      </c>
      <c r="E2495" s="253">
        <v>6</v>
      </c>
      <c r="F2495" s="253">
        <v>0</v>
      </c>
      <c r="G2495" s="253">
        <v>14</v>
      </c>
      <c r="H2495" s="254">
        <v>0</v>
      </c>
      <c r="I2495" s="254">
        <v>312.5</v>
      </c>
      <c r="J2495" s="254">
        <v>0</v>
      </c>
      <c r="K2495" s="255">
        <v>2.9598308668076112</v>
      </c>
      <c r="L2495" s="254">
        <v>0</v>
      </c>
    </row>
    <row r="2496" spans="1:12" ht="12.75">
      <c r="A2496" s="252" t="s">
        <v>19</v>
      </c>
      <c r="B2496" s="253">
        <v>146</v>
      </c>
      <c r="C2496" s="253">
        <v>168</v>
      </c>
      <c r="D2496" s="253">
        <v>11</v>
      </c>
      <c r="E2496" s="253">
        <v>135</v>
      </c>
      <c r="F2496" s="253">
        <v>0</v>
      </c>
      <c r="G2496" s="253">
        <v>303</v>
      </c>
      <c r="H2496" s="254">
        <v>70907.48</v>
      </c>
      <c r="I2496" s="254">
        <v>85728.61</v>
      </c>
      <c r="J2496" s="254">
        <v>234.01808580858088</v>
      </c>
      <c r="K2496" s="255">
        <v>64.059196617336156</v>
      </c>
      <c r="L2496" s="254">
        <v>149.91010570824525</v>
      </c>
    </row>
    <row r="2497" spans="1:12" ht="12.75">
      <c r="A2497" s="252" t="s">
        <v>345</v>
      </c>
      <c r="B2497" s="252" t="s">
        <v>2</v>
      </c>
      <c r="C2497" s="252" t="s">
        <v>3</v>
      </c>
      <c r="D2497" s="252" t="s">
        <v>4</v>
      </c>
      <c r="E2497" s="252" t="s">
        <v>5</v>
      </c>
      <c r="F2497" s="252" t="s">
        <v>6</v>
      </c>
      <c r="G2497" s="252" t="s">
        <v>7</v>
      </c>
      <c r="H2497" s="252" t="s">
        <v>8</v>
      </c>
      <c r="I2497" s="252" t="s">
        <v>9</v>
      </c>
      <c r="J2497" s="252" t="s">
        <v>10</v>
      </c>
      <c r="K2497" s="252" t="s">
        <v>11</v>
      </c>
      <c r="L2497" s="252" t="s">
        <v>12</v>
      </c>
    </row>
    <row r="2498" spans="1:12" ht="12.75">
      <c r="A2498" s="252" t="s">
        <v>13</v>
      </c>
      <c r="B2498" s="253">
        <v>106</v>
      </c>
      <c r="C2498" s="253">
        <v>56</v>
      </c>
      <c r="D2498" s="253">
        <v>0</v>
      </c>
      <c r="E2498" s="253">
        <v>106</v>
      </c>
      <c r="F2498" s="253">
        <v>0</v>
      </c>
      <c r="G2498" s="253">
        <v>162</v>
      </c>
      <c r="H2498" s="254">
        <v>49057.4</v>
      </c>
      <c r="I2498" s="254">
        <v>56930.84</v>
      </c>
      <c r="J2498" s="254">
        <v>302.82345679012343</v>
      </c>
      <c r="K2498" s="255">
        <v>34.249471458773783</v>
      </c>
      <c r="L2498" s="254">
        <v>103.71543340380549</v>
      </c>
    </row>
    <row r="2499" spans="1:12" ht="12.75">
      <c r="A2499" s="252" t="s">
        <v>14</v>
      </c>
      <c r="B2499" s="253">
        <v>0</v>
      </c>
      <c r="C2499" s="253">
        <v>1</v>
      </c>
      <c r="D2499" s="253">
        <v>0</v>
      </c>
      <c r="E2499" s="253">
        <v>0</v>
      </c>
      <c r="F2499" s="253">
        <v>0</v>
      </c>
      <c r="G2499" s="253">
        <v>1</v>
      </c>
      <c r="H2499" s="254">
        <v>430</v>
      </c>
      <c r="I2499" s="254">
        <v>487.04</v>
      </c>
      <c r="J2499" s="254">
        <v>430</v>
      </c>
      <c r="K2499" s="255">
        <v>0.21141649048625794</v>
      </c>
      <c r="L2499" s="254">
        <v>0.90909090909090917</v>
      </c>
    </row>
    <row r="2500" spans="1:12" ht="12.75">
      <c r="A2500" s="252" t="s">
        <v>15</v>
      </c>
      <c r="B2500" s="253">
        <v>34</v>
      </c>
      <c r="C2500" s="253">
        <v>3</v>
      </c>
      <c r="D2500" s="253">
        <v>0</v>
      </c>
      <c r="E2500" s="253">
        <v>34</v>
      </c>
      <c r="F2500" s="253">
        <v>0</v>
      </c>
      <c r="G2500" s="253">
        <v>37</v>
      </c>
      <c r="H2500" s="254">
        <v>0</v>
      </c>
      <c r="I2500" s="254">
        <v>456.52</v>
      </c>
      <c r="J2500" s="254">
        <v>0</v>
      </c>
      <c r="K2500" s="255">
        <v>7.822410147991544</v>
      </c>
      <c r="L2500" s="254">
        <v>0</v>
      </c>
    </row>
    <row r="2501" spans="1:12" ht="12.75">
      <c r="A2501" s="252" t="s">
        <v>16</v>
      </c>
      <c r="B2501" s="253">
        <v>101</v>
      </c>
      <c r="C2501" s="253">
        <v>45</v>
      </c>
      <c r="D2501" s="253">
        <v>0</v>
      </c>
      <c r="E2501" s="253">
        <v>101</v>
      </c>
      <c r="F2501" s="253">
        <v>0</v>
      </c>
      <c r="G2501" s="253">
        <v>146</v>
      </c>
      <c r="H2501" s="254">
        <v>42566.02</v>
      </c>
      <c r="I2501" s="254">
        <v>52836.59</v>
      </c>
      <c r="J2501" s="254">
        <v>291.54808219178079</v>
      </c>
      <c r="K2501" s="255">
        <v>30.866807610993657</v>
      </c>
      <c r="L2501" s="254">
        <v>89.991585623678645</v>
      </c>
    </row>
    <row r="2502" spans="1:12" ht="12.75">
      <c r="A2502" s="252" t="s">
        <v>17</v>
      </c>
      <c r="B2502" s="253">
        <v>27</v>
      </c>
      <c r="C2502" s="253">
        <v>2</v>
      </c>
      <c r="D2502" s="253">
        <v>8</v>
      </c>
      <c r="E2502" s="253">
        <v>19</v>
      </c>
      <c r="F2502" s="253">
        <v>0</v>
      </c>
      <c r="G2502" s="253">
        <v>21</v>
      </c>
      <c r="H2502" s="254">
        <v>0</v>
      </c>
      <c r="I2502" s="254">
        <v>0</v>
      </c>
      <c r="J2502" s="254">
        <v>0</v>
      </c>
      <c r="K2502" s="255">
        <v>4.4397463002114161</v>
      </c>
      <c r="L2502" s="254">
        <v>0</v>
      </c>
    </row>
    <row r="2503" spans="1:12" ht="12.75">
      <c r="A2503" s="252" t="s">
        <v>18</v>
      </c>
      <c r="B2503" s="253">
        <v>17</v>
      </c>
      <c r="C2503" s="253">
        <v>10</v>
      </c>
      <c r="D2503" s="253">
        <v>0</v>
      </c>
      <c r="E2503" s="253">
        <v>17</v>
      </c>
      <c r="F2503" s="253">
        <v>0</v>
      </c>
      <c r="G2503" s="253">
        <v>27</v>
      </c>
      <c r="H2503" s="254">
        <v>0</v>
      </c>
      <c r="I2503" s="254">
        <v>490.87</v>
      </c>
      <c r="J2503" s="254">
        <v>0</v>
      </c>
      <c r="K2503" s="255">
        <v>5.7082452431289639</v>
      </c>
      <c r="L2503" s="254">
        <v>0</v>
      </c>
    </row>
    <row r="2504" spans="1:12" ht="12.75">
      <c r="A2504" s="252" t="s">
        <v>19</v>
      </c>
      <c r="B2504" s="253">
        <v>285</v>
      </c>
      <c r="C2504" s="253">
        <v>117</v>
      </c>
      <c r="D2504" s="253">
        <v>8</v>
      </c>
      <c r="E2504" s="253">
        <v>277</v>
      </c>
      <c r="F2504" s="253">
        <v>0</v>
      </c>
      <c r="G2504" s="253">
        <v>394</v>
      </c>
      <c r="H2504" s="254">
        <v>92053.42</v>
      </c>
      <c r="I2504" s="254">
        <v>111201.86</v>
      </c>
      <c r="J2504" s="254">
        <v>233.63812182741117</v>
      </c>
      <c r="K2504" s="255">
        <v>83.298097251585617</v>
      </c>
      <c r="L2504" s="254">
        <v>194.61610993657504</v>
      </c>
    </row>
    <row r="2505" spans="1:12" ht="12.75">
      <c r="A2505" s="252" t="s">
        <v>346</v>
      </c>
      <c r="B2505" s="252" t="s">
        <v>2</v>
      </c>
      <c r="C2505" s="252" t="s">
        <v>3</v>
      </c>
      <c r="D2505" s="252" t="s">
        <v>4</v>
      </c>
      <c r="E2505" s="252" t="s">
        <v>5</v>
      </c>
      <c r="F2505" s="252" t="s">
        <v>6</v>
      </c>
      <c r="G2505" s="252" t="s">
        <v>7</v>
      </c>
      <c r="H2505" s="252" t="s">
        <v>8</v>
      </c>
      <c r="I2505" s="252" t="s">
        <v>9</v>
      </c>
      <c r="J2505" s="252" t="s">
        <v>10</v>
      </c>
      <c r="K2505" s="252" t="s">
        <v>11</v>
      </c>
      <c r="L2505" s="252" t="s">
        <v>12</v>
      </c>
    </row>
    <row r="2506" spans="1:12" ht="12.75">
      <c r="A2506" s="252" t="s">
        <v>13</v>
      </c>
      <c r="B2506" s="253">
        <v>110</v>
      </c>
      <c r="C2506" s="253">
        <v>31</v>
      </c>
      <c r="D2506" s="253">
        <v>0</v>
      </c>
      <c r="E2506" s="253">
        <v>110</v>
      </c>
      <c r="F2506" s="253">
        <v>0</v>
      </c>
      <c r="G2506" s="253">
        <v>141</v>
      </c>
      <c r="H2506" s="254">
        <v>47925.2</v>
      </c>
      <c r="I2506" s="254">
        <v>56973.01</v>
      </c>
      <c r="J2506" s="254">
        <v>339.89503546099286</v>
      </c>
      <c r="K2506" s="255">
        <v>29.809725158562372</v>
      </c>
      <c r="L2506" s="254">
        <v>101.3217758985201</v>
      </c>
    </row>
    <row r="2507" spans="1:12" ht="12.75">
      <c r="A2507" s="252" t="s">
        <v>14</v>
      </c>
      <c r="B2507" s="253">
        <v>1</v>
      </c>
      <c r="C2507" s="253">
        <v>0</v>
      </c>
      <c r="D2507" s="253">
        <v>0</v>
      </c>
      <c r="E2507" s="253">
        <v>1</v>
      </c>
      <c r="F2507" s="253">
        <v>0</v>
      </c>
      <c r="G2507" s="253">
        <v>1</v>
      </c>
      <c r="H2507" s="254">
        <v>505</v>
      </c>
      <c r="I2507" s="254">
        <v>578.14</v>
      </c>
      <c r="J2507" s="254">
        <v>505</v>
      </c>
      <c r="K2507" s="255">
        <v>0.21141649048625794</v>
      </c>
      <c r="L2507" s="254">
        <v>1.0676532769556026</v>
      </c>
    </row>
    <row r="2508" spans="1:12" ht="12.75">
      <c r="A2508" s="252" t="s">
        <v>15</v>
      </c>
      <c r="B2508" s="253">
        <v>35</v>
      </c>
      <c r="C2508" s="253">
        <v>7</v>
      </c>
      <c r="D2508" s="253">
        <v>0</v>
      </c>
      <c r="E2508" s="253">
        <v>35</v>
      </c>
      <c r="F2508" s="253">
        <v>0</v>
      </c>
      <c r="G2508" s="253">
        <v>42</v>
      </c>
      <c r="H2508" s="254">
        <v>0</v>
      </c>
      <c r="I2508" s="254">
        <v>601.20000000000005</v>
      </c>
      <c r="J2508" s="254">
        <v>0</v>
      </c>
      <c r="K2508" s="255">
        <v>8.8794926004228323</v>
      </c>
      <c r="L2508" s="254">
        <v>0</v>
      </c>
    </row>
    <row r="2509" spans="1:12" ht="12.75">
      <c r="A2509" s="252" t="s">
        <v>16</v>
      </c>
      <c r="B2509" s="253">
        <v>119</v>
      </c>
      <c r="C2509" s="253">
        <v>22</v>
      </c>
      <c r="D2509" s="253">
        <v>0</v>
      </c>
      <c r="E2509" s="253">
        <v>119</v>
      </c>
      <c r="F2509" s="253">
        <v>0</v>
      </c>
      <c r="G2509" s="253">
        <v>141</v>
      </c>
      <c r="H2509" s="254">
        <v>47841.16</v>
      </c>
      <c r="I2509" s="254">
        <v>55791.85</v>
      </c>
      <c r="J2509" s="254">
        <v>339.29900709219856</v>
      </c>
      <c r="K2509" s="255">
        <v>29.809725158562372</v>
      </c>
      <c r="L2509" s="254">
        <v>101.14410147991546</v>
      </c>
    </row>
    <row r="2510" spans="1:12" ht="12.75">
      <c r="A2510" s="252" t="s">
        <v>17</v>
      </c>
      <c r="B2510" s="253">
        <v>22</v>
      </c>
      <c r="C2510" s="253">
        <v>5</v>
      </c>
      <c r="D2510" s="253">
        <v>3</v>
      </c>
      <c r="E2510" s="253">
        <v>19</v>
      </c>
      <c r="F2510" s="253">
        <v>0</v>
      </c>
      <c r="G2510" s="253">
        <v>24</v>
      </c>
      <c r="H2510" s="254">
        <v>0</v>
      </c>
      <c r="I2510" s="254">
        <v>0</v>
      </c>
      <c r="J2510" s="254">
        <v>0</v>
      </c>
      <c r="K2510" s="255">
        <v>5.07399577167019</v>
      </c>
      <c r="L2510" s="254">
        <v>0</v>
      </c>
    </row>
    <row r="2511" spans="1:12" ht="12.75">
      <c r="A2511" s="252" t="s">
        <v>18</v>
      </c>
      <c r="B2511" s="253">
        <v>2</v>
      </c>
      <c r="C2511" s="253">
        <v>1</v>
      </c>
      <c r="D2511" s="253">
        <v>0</v>
      </c>
      <c r="E2511" s="253">
        <v>2</v>
      </c>
      <c r="F2511" s="253">
        <v>0</v>
      </c>
      <c r="G2511" s="253">
        <v>3</v>
      </c>
      <c r="H2511" s="254">
        <v>470</v>
      </c>
      <c r="I2511" s="254">
        <v>434.16</v>
      </c>
      <c r="J2511" s="254">
        <v>156.66666666666666</v>
      </c>
      <c r="K2511" s="255">
        <v>0.63424947145877375</v>
      </c>
      <c r="L2511" s="254">
        <v>0.99365750528541208</v>
      </c>
    </row>
    <row r="2512" spans="1:12" ht="12.75">
      <c r="A2512" s="252" t="s">
        <v>19</v>
      </c>
      <c r="B2512" s="253">
        <v>289</v>
      </c>
      <c r="C2512" s="253">
        <v>66</v>
      </c>
      <c r="D2512" s="253">
        <v>3</v>
      </c>
      <c r="E2512" s="253">
        <v>286</v>
      </c>
      <c r="F2512" s="253">
        <v>0</v>
      </c>
      <c r="G2512" s="253">
        <v>352</v>
      </c>
      <c r="H2512" s="254">
        <v>96741.36</v>
      </c>
      <c r="I2512" s="254">
        <v>114378.36</v>
      </c>
      <c r="J2512" s="254">
        <v>274.83340909090907</v>
      </c>
      <c r="K2512" s="255">
        <v>74.418604651162795</v>
      </c>
      <c r="L2512" s="254">
        <v>204.52718816067653</v>
      </c>
    </row>
    <row r="2513" spans="1:12" ht="12.75">
      <c r="A2513" s="252" t="s">
        <v>347</v>
      </c>
      <c r="B2513" s="252" t="s">
        <v>2</v>
      </c>
      <c r="C2513" s="252" t="s">
        <v>3</v>
      </c>
      <c r="D2513" s="252" t="s">
        <v>4</v>
      </c>
      <c r="E2513" s="252" t="s">
        <v>5</v>
      </c>
      <c r="F2513" s="252" t="s">
        <v>6</v>
      </c>
      <c r="G2513" s="252" t="s">
        <v>7</v>
      </c>
      <c r="H2513" s="252" t="s">
        <v>8</v>
      </c>
      <c r="I2513" s="252" t="s">
        <v>9</v>
      </c>
      <c r="J2513" s="252" t="s">
        <v>10</v>
      </c>
      <c r="K2513" s="252" t="s">
        <v>11</v>
      </c>
      <c r="L2513" s="252" t="s">
        <v>12</v>
      </c>
    </row>
    <row r="2514" spans="1:12" ht="12.75">
      <c r="A2514" s="252" t="s">
        <v>13</v>
      </c>
      <c r="B2514" s="253">
        <v>87</v>
      </c>
      <c r="C2514" s="253">
        <v>10</v>
      </c>
      <c r="D2514" s="253">
        <v>0</v>
      </c>
      <c r="E2514" s="253">
        <v>87</v>
      </c>
      <c r="F2514" s="253">
        <v>0</v>
      </c>
      <c r="G2514" s="253">
        <v>97</v>
      </c>
      <c r="H2514" s="254">
        <v>32966.949999999997</v>
      </c>
      <c r="I2514" s="254">
        <v>39827.99</v>
      </c>
      <c r="J2514" s="254">
        <v>339.8654639175258</v>
      </c>
      <c r="K2514" s="255">
        <v>20.507399577167021</v>
      </c>
      <c r="L2514" s="254">
        <v>69.697568710359405</v>
      </c>
    </row>
    <row r="2515" spans="1:12" ht="12.75">
      <c r="A2515" s="252" t="s">
        <v>14</v>
      </c>
      <c r="B2515" s="253">
        <v>1</v>
      </c>
      <c r="C2515" s="253">
        <v>0</v>
      </c>
      <c r="D2515" s="253">
        <v>0</v>
      </c>
      <c r="E2515" s="253">
        <v>1</v>
      </c>
      <c r="F2515" s="253">
        <v>0</v>
      </c>
      <c r="G2515" s="253">
        <v>1</v>
      </c>
      <c r="H2515" s="254">
        <v>505</v>
      </c>
      <c r="I2515" s="254">
        <v>634.64</v>
      </c>
      <c r="J2515" s="254">
        <v>505</v>
      </c>
      <c r="K2515" s="255">
        <v>0.21141649048625794</v>
      </c>
      <c r="L2515" s="254">
        <v>1.0676532769556026</v>
      </c>
    </row>
    <row r="2516" spans="1:12" ht="12.75">
      <c r="A2516" s="252" t="s">
        <v>15</v>
      </c>
      <c r="B2516" s="253">
        <v>39</v>
      </c>
      <c r="C2516" s="253">
        <v>2</v>
      </c>
      <c r="D2516" s="253">
        <v>0</v>
      </c>
      <c r="E2516" s="253">
        <v>39</v>
      </c>
      <c r="F2516" s="253">
        <v>0</v>
      </c>
      <c r="G2516" s="253">
        <v>41</v>
      </c>
      <c r="H2516" s="254">
        <v>0</v>
      </c>
      <c r="I2516" s="254">
        <v>320.18</v>
      </c>
      <c r="J2516" s="254">
        <v>0</v>
      </c>
      <c r="K2516" s="255">
        <v>8.6680761099365746</v>
      </c>
      <c r="L2516" s="254">
        <v>0</v>
      </c>
    </row>
    <row r="2517" spans="1:12" ht="12.75">
      <c r="A2517" s="252" t="s">
        <v>16</v>
      </c>
      <c r="B2517" s="253">
        <v>106</v>
      </c>
      <c r="C2517" s="253">
        <v>2</v>
      </c>
      <c r="D2517" s="253">
        <v>0</v>
      </c>
      <c r="E2517" s="253">
        <v>106</v>
      </c>
      <c r="F2517" s="253">
        <v>0</v>
      </c>
      <c r="G2517" s="253">
        <v>108</v>
      </c>
      <c r="H2517" s="254">
        <v>36011.64</v>
      </c>
      <c r="I2517" s="254">
        <v>45259.8</v>
      </c>
      <c r="J2517" s="254">
        <v>333.44111111111107</v>
      </c>
      <c r="K2517" s="255">
        <v>22.832980972515855</v>
      </c>
      <c r="L2517" s="254">
        <v>76.134545454545446</v>
      </c>
    </row>
    <row r="2518" spans="1:12" ht="12.75">
      <c r="A2518" s="252" t="s">
        <v>17</v>
      </c>
      <c r="B2518" s="253">
        <v>24</v>
      </c>
      <c r="C2518" s="253">
        <v>4</v>
      </c>
      <c r="D2518" s="253">
        <v>4</v>
      </c>
      <c r="E2518" s="253">
        <v>20</v>
      </c>
      <c r="F2518" s="253">
        <v>0</v>
      </c>
      <c r="G2518" s="253">
        <v>24</v>
      </c>
      <c r="H2518" s="254">
        <v>0</v>
      </c>
      <c r="I2518" s="254">
        <v>0</v>
      </c>
      <c r="J2518" s="254">
        <v>0</v>
      </c>
      <c r="K2518" s="255">
        <v>5.07399577167019</v>
      </c>
      <c r="L2518" s="254">
        <v>0</v>
      </c>
    </row>
    <row r="2519" spans="1:12" ht="12.75">
      <c r="A2519" s="252" t="s">
        <v>18</v>
      </c>
      <c r="B2519" s="253">
        <v>1</v>
      </c>
      <c r="C2519" s="253">
        <v>1</v>
      </c>
      <c r="D2519" s="253">
        <v>0</v>
      </c>
      <c r="E2519" s="253">
        <v>1</v>
      </c>
      <c r="F2519" s="253">
        <v>0</v>
      </c>
      <c r="G2519" s="253">
        <v>2</v>
      </c>
      <c r="H2519" s="254">
        <v>0</v>
      </c>
      <c r="I2519" s="254">
        <v>-75</v>
      </c>
      <c r="J2519" s="254">
        <v>0</v>
      </c>
      <c r="K2519" s="255">
        <v>0.42283298097251587</v>
      </c>
      <c r="L2519" s="254">
        <v>0</v>
      </c>
    </row>
    <row r="2520" spans="1:12" ht="12.75">
      <c r="A2520" s="252" t="s">
        <v>19</v>
      </c>
      <c r="B2520" s="253">
        <v>258</v>
      </c>
      <c r="C2520" s="253">
        <v>19</v>
      </c>
      <c r="D2520" s="253">
        <v>4</v>
      </c>
      <c r="E2520" s="253">
        <v>254</v>
      </c>
      <c r="F2520" s="253">
        <v>0</v>
      </c>
      <c r="G2520" s="253">
        <v>273</v>
      </c>
      <c r="H2520" s="254">
        <v>69483.59</v>
      </c>
      <c r="I2520" s="254">
        <v>85967.61</v>
      </c>
      <c r="J2520" s="254">
        <v>254.51864468864468</v>
      </c>
      <c r="K2520" s="255">
        <v>57.716701902748412</v>
      </c>
      <c r="L2520" s="254">
        <v>146.89976744186043</v>
      </c>
    </row>
    <row r="2521" spans="1:12" ht="12.75">
      <c r="A2521" s="252" t="s">
        <v>348</v>
      </c>
      <c r="B2521" s="252" t="s">
        <v>2</v>
      </c>
      <c r="C2521" s="252" t="s">
        <v>3</v>
      </c>
      <c r="D2521" s="252" t="s">
        <v>4</v>
      </c>
      <c r="E2521" s="252" t="s">
        <v>5</v>
      </c>
      <c r="F2521" s="252" t="s">
        <v>6</v>
      </c>
      <c r="G2521" s="252" t="s">
        <v>7</v>
      </c>
      <c r="H2521" s="252" t="s">
        <v>8</v>
      </c>
      <c r="I2521" s="252" t="s">
        <v>9</v>
      </c>
      <c r="J2521" s="252" t="s">
        <v>10</v>
      </c>
      <c r="K2521" s="252" t="s">
        <v>11</v>
      </c>
      <c r="L2521" s="252" t="s">
        <v>12</v>
      </c>
    </row>
    <row r="2522" spans="1:12" ht="12.75">
      <c r="A2522" s="252" t="s">
        <v>13</v>
      </c>
      <c r="B2522" s="253">
        <v>17</v>
      </c>
      <c r="C2522" s="253">
        <v>7</v>
      </c>
      <c r="D2522" s="253">
        <v>0</v>
      </c>
      <c r="E2522" s="253">
        <v>17</v>
      </c>
      <c r="F2522" s="253">
        <v>0</v>
      </c>
      <c r="G2522" s="253">
        <v>24</v>
      </c>
      <c r="H2522" s="254">
        <v>6322.67</v>
      </c>
      <c r="I2522" s="254">
        <v>5393.97</v>
      </c>
      <c r="J2522" s="254">
        <v>263.4445833333333</v>
      </c>
      <c r="K2522" s="255">
        <v>5.07399577167019</v>
      </c>
      <c r="L2522" s="254">
        <v>13.367167019027484</v>
      </c>
    </row>
    <row r="2523" spans="1:12" ht="12.75">
      <c r="A2523" s="252" t="s">
        <v>14</v>
      </c>
      <c r="B2523" s="253">
        <v>0</v>
      </c>
      <c r="C2523" s="253">
        <v>0</v>
      </c>
      <c r="D2523" s="253">
        <v>0</v>
      </c>
      <c r="E2523" s="253">
        <v>0</v>
      </c>
      <c r="F2523" s="253">
        <v>0</v>
      </c>
      <c r="G2523" s="253">
        <v>0</v>
      </c>
      <c r="H2523" s="254">
        <v>0</v>
      </c>
      <c r="I2523" s="254">
        <v>-50</v>
      </c>
      <c r="J2523" s="254">
        <v>0</v>
      </c>
      <c r="K2523" s="255">
        <v>0</v>
      </c>
      <c r="L2523" s="254">
        <v>0</v>
      </c>
    </row>
    <row r="2524" spans="1:12" ht="12.75">
      <c r="A2524" s="252" t="s">
        <v>15</v>
      </c>
      <c r="B2524" s="253">
        <v>27</v>
      </c>
      <c r="C2524" s="253">
        <v>2</v>
      </c>
      <c r="D2524" s="253">
        <v>0</v>
      </c>
      <c r="E2524" s="253">
        <v>27</v>
      </c>
      <c r="F2524" s="253">
        <v>0</v>
      </c>
      <c r="G2524" s="253">
        <v>29</v>
      </c>
      <c r="H2524" s="254">
        <v>0</v>
      </c>
      <c r="I2524" s="254">
        <v>-766.3</v>
      </c>
      <c r="J2524" s="254">
        <v>0</v>
      </c>
      <c r="K2524" s="255">
        <v>6.1310782241014792</v>
      </c>
      <c r="L2524" s="254">
        <v>0</v>
      </c>
    </row>
    <row r="2525" spans="1:12" ht="12.75">
      <c r="A2525" s="252" t="s">
        <v>16</v>
      </c>
      <c r="B2525" s="253">
        <v>38</v>
      </c>
      <c r="C2525" s="253">
        <v>2</v>
      </c>
      <c r="D2525" s="253">
        <v>0</v>
      </c>
      <c r="E2525" s="253">
        <v>38</v>
      </c>
      <c r="F2525" s="253">
        <v>0</v>
      </c>
      <c r="G2525" s="253">
        <v>40</v>
      </c>
      <c r="H2525" s="254">
        <v>10852.34</v>
      </c>
      <c r="I2525" s="254">
        <v>12721.41</v>
      </c>
      <c r="J2525" s="254">
        <v>271.30849999999998</v>
      </c>
      <c r="K2525" s="255">
        <v>8.456659619450317</v>
      </c>
      <c r="L2525" s="254">
        <v>22.943636363636365</v>
      </c>
    </row>
    <row r="2526" spans="1:12" ht="12.75">
      <c r="A2526" s="252" t="s">
        <v>17</v>
      </c>
      <c r="B2526" s="253">
        <v>24</v>
      </c>
      <c r="C2526" s="253">
        <v>2</v>
      </c>
      <c r="D2526" s="253">
        <v>0</v>
      </c>
      <c r="E2526" s="253">
        <v>24</v>
      </c>
      <c r="F2526" s="253">
        <v>0</v>
      </c>
      <c r="G2526" s="253">
        <v>26</v>
      </c>
      <c r="H2526" s="254">
        <v>0</v>
      </c>
      <c r="I2526" s="254">
        <v>0</v>
      </c>
      <c r="J2526" s="254">
        <v>0</v>
      </c>
      <c r="K2526" s="255">
        <v>5.4968287526427062</v>
      </c>
      <c r="L2526" s="254">
        <v>0</v>
      </c>
    </row>
    <row r="2527" spans="1:12" ht="12.75">
      <c r="A2527" s="252" t="s">
        <v>18</v>
      </c>
      <c r="B2527" s="253">
        <v>3</v>
      </c>
      <c r="C2527" s="253">
        <v>2</v>
      </c>
      <c r="D2527" s="253">
        <v>0</v>
      </c>
      <c r="E2527" s="253">
        <v>3</v>
      </c>
      <c r="F2527" s="253">
        <v>0</v>
      </c>
      <c r="G2527" s="253">
        <v>5</v>
      </c>
      <c r="H2527" s="254">
        <v>400</v>
      </c>
      <c r="I2527" s="254">
        <v>505.2</v>
      </c>
      <c r="J2527" s="254">
        <v>80</v>
      </c>
      <c r="K2527" s="255">
        <v>1.0570824524312896</v>
      </c>
      <c r="L2527" s="254">
        <v>0.84566596194503174</v>
      </c>
    </row>
    <row r="2528" spans="1:12" ht="12.75">
      <c r="A2528" s="252" t="s">
        <v>19</v>
      </c>
      <c r="B2528" s="253">
        <v>109</v>
      </c>
      <c r="C2528" s="253">
        <v>15</v>
      </c>
      <c r="D2528" s="253">
        <v>0</v>
      </c>
      <c r="E2528" s="253">
        <v>109</v>
      </c>
      <c r="F2528" s="253">
        <v>0</v>
      </c>
      <c r="G2528" s="253">
        <v>124</v>
      </c>
      <c r="H2528" s="254">
        <v>17575.009999999998</v>
      </c>
      <c r="I2528" s="254">
        <v>17804.28</v>
      </c>
      <c r="J2528" s="254">
        <v>141.73395161290321</v>
      </c>
      <c r="K2528" s="255">
        <v>26.215644820295985</v>
      </c>
      <c r="L2528" s="254">
        <v>37.15646934460888</v>
      </c>
    </row>
    <row r="2529" spans="1:12" ht="12.75">
      <c r="A2529" s="252" t="s">
        <v>349</v>
      </c>
      <c r="B2529" s="252" t="s">
        <v>2</v>
      </c>
      <c r="C2529" s="252" t="s">
        <v>3</v>
      </c>
      <c r="D2529" s="252" t="s">
        <v>4</v>
      </c>
      <c r="E2529" s="252" t="s">
        <v>5</v>
      </c>
      <c r="F2529" s="252" t="s">
        <v>6</v>
      </c>
      <c r="G2529" s="252" t="s">
        <v>7</v>
      </c>
      <c r="H2529" s="252" t="s">
        <v>8</v>
      </c>
      <c r="I2529" s="252" t="s">
        <v>9</v>
      </c>
      <c r="J2529" s="252" t="s">
        <v>10</v>
      </c>
      <c r="K2529" s="252" t="s">
        <v>11</v>
      </c>
      <c r="L2529" s="252" t="s">
        <v>12</v>
      </c>
    </row>
    <row r="2530" spans="1:12" ht="12.75">
      <c r="A2530" s="252" t="s">
        <v>13</v>
      </c>
      <c r="B2530" s="253">
        <v>8</v>
      </c>
      <c r="C2530" s="253">
        <v>1</v>
      </c>
      <c r="D2530" s="253">
        <v>0</v>
      </c>
      <c r="E2530" s="253">
        <v>8</v>
      </c>
      <c r="F2530" s="253">
        <v>0</v>
      </c>
      <c r="G2530" s="253">
        <v>9</v>
      </c>
      <c r="H2530" s="254">
        <v>4893.26</v>
      </c>
      <c r="I2530" s="254">
        <v>11133.72</v>
      </c>
      <c r="J2530" s="254">
        <v>543.69555555555553</v>
      </c>
      <c r="K2530" s="255">
        <v>1.9027484143763211</v>
      </c>
      <c r="L2530" s="254">
        <v>10.345158562367864</v>
      </c>
    </row>
    <row r="2531" spans="1:12" ht="12.75">
      <c r="A2531" s="252" t="s">
        <v>15</v>
      </c>
      <c r="B2531" s="253">
        <v>16</v>
      </c>
      <c r="C2531" s="253">
        <v>2</v>
      </c>
      <c r="D2531" s="253">
        <v>0</v>
      </c>
      <c r="E2531" s="253">
        <v>16</v>
      </c>
      <c r="F2531" s="253">
        <v>0</v>
      </c>
      <c r="G2531" s="253">
        <v>18</v>
      </c>
      <c r="H2531" s="254">
        <v>0</v>
      </c>
      <c r="I2531" s="254">
        <v>-1636.79</v>
      </c>
      <c r="J2531" s="254">
        <v>0</v>
      </c>
      <c r="K2531" s="255">
        <v>3.8054968287526423</v>
      </c>
      <c r="L2531" s="254">
        <v>0</v>
      </c>
    </row>
    <row r="2532" spans="1:12" ht="12.75">
      <c r="A2532" s="252" t="s">
        <v>16</v>
      </c>
      <c r="B2532" s="253">
        <v>8</v>
      </c>
      <c r="C2532" s="253">
        <v>1</v>
      </c>
      <c r="D2532" s="253">
        <v>0</v>
      </c>
      <c r="E2532" s="253">
        <v>8</v>
      </c>
      <c r="F2532" s="253">
        <v>0</v>
      </c>
      <c r="G2532" s="253">
        <v>9</v>
      </c>
      <c r="H2532" s="254">
        <v>2419.15</v>
      </c>
      <c r="I2532" s="254">
        <v>-6567.46</v>
      </c>
      <c r="J2532" s="254">
        <v>268.79444444444448</v>
      </c>
      <c r="K2532" s="255">
        <v>1.9027484143763211</v>
      </c>
      <c r="L2532" s="254">
        <v>5.1144820295983093</v>
      </c>
    </row>
    <row r="2533" spans="1:12" ht="12.75">
      <c r="A2533" s="252" t="s">
        <v>17</v>
      </c>
      <c r="B2533" s="253">
        <v>34</v>
      </c>
      <c r="C2533" s="253">
        <v>28</v>
      </c>
      <c r="D2533" s="253">
        <v>5</v>
      </c>
      <c r="E2533" s="253">
        <v>29</v>
      </c>
      <c r="F2533" s="253">
        <v>0</v>
      </c>
      <c r="G2533" s="253">
        <v>57</v>
      </c>
      <c r="H2533" s="254">
        <v>0</v>
      </c>
      <c r="I2533" s="254">
        <v>0</v>
      </c>
      <c r="J2533" s="254">
        <v>0</v>
      </c>
      <c r="K2533" s="255">
        <v>12.050739957716702</v>
      </c>
      <c r="L2533" s="254">
        <v>0</v>
      </c>
    </row>
    <row r="2534" spans="1:12" ht="12.75">
      <c r="A2534" s="252" t="s">
        <v>18</v>
      </c>
      <c r="B2534" s="253">
        <v>4</v>
      </c>
      <c r="C2534" s="253">
        <v>0</v>
      </c>
      <c r="D2534" s="253">
        <v>0</v>
      </c>
      <c r="E2534" s="253">
        <v>4</v>
      </c>
      <c r="F2534" s="253">
        <v>0</v>
      </c>
      <c r="G2534" s="253">
        <v>4</v>
      </c>
      <c r="H2534" s="254">
        <v>0</v>
      </c>
      <c r="I2534" s="254">
        <v>2533.0500000000002</v>
      </c>
      <c r="J2534" s="254">
        <v>0</v>
      </c>
      <c r="K2534" s="255">
        <v>0.84566596194503174</v>
      </c>
      <c r="L2534" s="254">
        <v>0</v>
      </c>
    </row>
    <row r="2535" spans="1:12" ht="12.75">
      <c r="A2535" s="252" t="s">
        <v>19</v>
      </c>
      <c r="B2535" s="253">
        <v>70</v>
      </c>
      <c r="C2535" s="253">
        <v>32</v>
      </c>
      <c r="D2535" s="253">
        <v>5</v>
      </c>
      <c r="E2535" s="253">
        <v>65</v>
      </c>
      <c r="F2535" s="253">
        <v>0</v>
      </c>
      <c r="G2535" s="253">
        <v>97</v>
      </c>
      <c r="H2535" s="254">
        <v>7312.41</v>
      </c>
      <c r="I2535" s="254">
        <v>5462.52</v>
      </c>
      <c r="J2535" s="254">
        <v>75.385670103092778</v>
      </c>
      <c r="K2535" s="255">
        <v>20.507399577167021</v>
      </c>
      <c r="L2535" s="254">
        <v>15.459640591966174</v>
      </c>
    </row>
    <row r="2536" spans="1:12" ht="12.75">
      <c r="A2536" s="252" t="s">
        <v>350</v>
      </c>
      <c r="B2536" s="252" t="s">
        <v>2</v>
      </c>
      <c r="C2536" s="252" t="s">
        <v>3</v>
      </c>
      <c r="D2536" s="252" t="s">
        <v>4</v>
      </c>
      <c r="E2536" s="252" t="s">
        <v>5</v>
      </c>
      <c r="F2536" s="252" t="s">
        <v>6</v>
      </c>
      <c r="G2536" s="252" t="s">
        <v>7</v>
      </c>
      <c r="H2536" s="252" t="s">
        <v>8</v>
      </c>
      <c r="I2536" s="252" t="s">
        <v>9</v>
      </c>
      <c r="J2536" s="252" t="s">
        <v>10</v>
      </c>
      <c r="K2536" s="252" t="s">
        <v>11</v>
      </c>
      <c r="L2536" s="252" t="s">
        <v>12</v>
      </c>
    </row>
    <row r="2537" spans="1:12" ht="12.75">
      <c r="A2537" s="252" t="s">
        <v>13</v>
      </c>
      <c r="B2537" s="253">
        <v>4</v>
      </c>
      <c r="C2537" s="253">
        <v>3</v>
      </c>
      <c r="D2537" s="253">
        <v>0</v>
      </c>
      <c r="E2537" s="253">
        <v>4</v>
      </c>
      <c r="F2537" s="253">
        <v>0</v>
      </c>
      <c r="G2537" s="253">
        <v>7</v>
      </c>
      <c r="H2537" s="254">
        <v>1916.84</v>
      </c>
      <c r="I2537" s="254">
        <v>1975.3</v>
      </c>
      <c r="J2537" s="254">
        <v>273.83428571428573</v>
      </c>
      <c r="K2537" s="255">
        <v>1.4799154334038056</v>
      </c>
      <c r="L2537" s="254">
        <v>4.0525158562367869</v>
      </c>
    </row>
    <row r="2538" spans="1:12" ht="12.75">
      <c r="A2538" s="252" t="s">
        <v>15</v>
      </c>
      <c r="B2538" s="253">
        <v>17</v>
      </c>
      <c r="C2538" s="253">
        <v>1</v>
      </c>
      <c r="D2538" s="253">
        <v>0</v>
      </c>
      <c r="E2538" s="253">
        <v>17</v>
      </c>
      <c r="F2538" s="253">
        <v>0</v>
      </c>
      <c r="G2538" s="253">
        <v>18</v>
      </c>
      <c r="H2538" s="254">
        <v>0</v>
      </c>
      <c r="I2538" s="254">
        <v>-92.23</v>
      </c>
      <c r="J2538" s="254">
        <v>0</v>
      </c>
      <c r="K2538" s="255">
        <v>3.8054968287526423</v>
      </c>
      <c r="L2538" s="254">
        <v>0</v>
      </c>
    </row>
    <row r="2539" spans="1:12" ht="12.75">
      <c r="A2539" s="252" t="s">
        <v>16</v>
      </c>
      <c r="B2539" s="253">
        <v>3</v>
      </c>
      <c r="C2539" s="253">
        <v>2</v>
      </c>
      <c r="D2539" s="253">
        <v>0</v>
      </c>
      <c r="E2539" s="253">
        <v>3</v>
      </c>
      <c r="F2539" s="253">
        <v>0</v>
      </c>
      <c r="G2539" s="253">
        <v>5</v>
      </c>
      <c r="H2539" s="254">
        <v>885</v>
      </c>
      <c r="I2539" s="254">
        <v>821.78</v>
      </c>
      <c r="J2539" s="254">
        <v>177</v>
      </c>
      <c r="K2539" s="255">
        <v>1.0570824524312896</v>
      </c>
      <c r="L2539" s="254">
        <v>1.8710359408033828</v>
      </c>
    </row>
    <row r="2540" spans="1:12" ht="12.75">
      <c r="A2540" s="252" t="s">
        <v>17</v>
      </c>
      <c r="B2540" s="253">
        <v>58</v>
      </c>
      <c r="C2540" s="253">
        <v>14</v>
      </c>
      <c r="D2540" s="253">
        <v>10</v>
      </c>
      <c r="E2540" s="253">
        <v>48</v>
      </c>
      <c r="F2540" s="253">
        <v>0</v>
      </c>
      <c r="G2540" s="253">
        <v>62</v>
      </c>
      <c r="H2540" s="254">
        <v>0</v>
      </c>
      <c r="I2540" s="254">
        <v>0</v>
      </c>
      <c r="J2540" s="254">
        <v>0</v>
      </c>
      <c r="K2540" s="255">
        <v>13.107822410147993</v>
      </c>
      <c r="L2540" s="254">
        <v>0</v>
      </c>
    </row>
    <row r="2541" spans="1:12" ht="12.75">
      <c r="A2541" s="252" t="s">
        <v>18</v>
      </c>
      <c r="B2541" s="253">
        <v>2</v>
      </c>
      <c r="C2541" s="253">
        <v>0</v>
      </c>
      <c r="D2541" s="253">
        <v>0</v>
      </c>
      <c r="E2541" s="253">
        <v>2</v>
      </c>
      <c r="F2541" s="253">
        <v>0</v>
      </c>
      <c r="G2541" s="253">
        <v>2</v>
      </c>
      <c r="H2541" s="254">
        <v>0</v>
      </c>
      <c r="I2541" s="254">
        <v>-100</v>
      </c>
      <c r="J2541" s="254">
        <v>0</v>
      </c>
      <c r="K2541" s="255">
        <v>0.42283298097251587</v>
      </c>
      <c r="L2541" s="254">
        <v>0</v>
      </c>
    </row>
    <row r="2542" spans="1:12" ht="12.75">
      <c r="A2542" s="252" t="s">
        <v>19</v>
      </c>
      <c r="B2542" s="253">
        <v>84</v>
      </c>
      <c r="C2542" s="253">
        <v>20</v>
      </c>
      <c r="D2542" s="253">
        <v>10</v>
      </c>
      <c r="E2542" s="253">
        <v>74</v>
      </c>
      <c r="F2542" s="253">
        <v>0</v>
      </c>
      <c r="G2542" s="253">
        <v>94</v>
      </c>
      <c r="H2542" s="254">
        <v>2801.84</v>
      </c>
      <c r="I2542" s="254">
        <v>2604.85</v>
      </c>
      <c r="J2542" s="254">
        <v>29.806808510638298</v>
      </c>
      <c r="K2542" s="255">
        <v>19.873150105708245</v>
      </c>
      <c r="L2542" s="254">
        <v>5.9235517970401679</v>
      </c>
    </row>
    <row r="2543" spans="1:12" ht="12.75">
      <c r="A2543" s="252" t="s">
        <v>351</v>
      </c>
      <c r="B2543" s="252" t="s">
        <v>2</v>
      </c>
      <c r="C2543" s="252" t="s">
        <v>3</v>
      </c>
      <c r="D2543" s="252" t="s">
        <v>4</v>
      </c>
      <c r="E2543" s="252" t="s">
        <v>5</v>
      </c>
      <c r="F2543" s="252" t="s">
        <v>6</v>
      </c>
      <c r="G2543" s="252" t="s">
        <v>7</v>
      </c>
      <c r="H2543" s="252" t="s">
        <v>8</v>
      </c>
      <c r="I2543" s="252" t="s">
        <v>9</v>
      </c>
      <c r="J2543" s="252" t="s">
        <v>10</v>
      </c>
      <c r="K2543" s="252" t="s">
        <v>11</v>
      </c>
      <c r="L2543" s="252" t="s">
        <v>12</v>
      </c>
    </row>
    <row r="2544" spans="1:12" ht="12.75">
      <c r="A2544" s="252" t="s">
        <v>13</v>
      </c>
      <c r="B2544" s="253">
        <v>6</v>
      </c>
      <c r="C2544" s="253">
        <v>3</v>
      </c>
      <c r="D2544" s="253">
        <v>0</v>
      </c>
      <c r="E2544" s="253">
        <v>6</v>
      </c>
      <c r="F2544" s="253">
        <v>0</v>
      </c>
      <c r="G2544" s="253">
        <v>9</v>
      </c>
      <c r="H2544" s="254">
        <v>1930</v>
      </c>
      <c r="I2544" s="254">
        <v>2287.04</v>
      </c>
      <c r="J2544" s="254">
        <v>214.44444444444446</v>
      </c>
      <c r="K2544" s="255">
        <v>1.9027484143763211</v>
      </c>
      <c r="L2544" s="254">
        <v>4.0803382663847776</v>
      </c>
    </row>
    <row r="2545" spans="1:12" ht="12.75">
      <c r="A2545" s="252" t="s">
        <v>15</v>
      </c>
      <c r="B2545" s="253">
        <v>15</v>
      </c>
      <c r="C2545" s="253">
        <v>0</v>
      </c>
      <c r="D2545" s="253">
        <v>0</v>
      </c>
      <c r="E2545" s="253">
        <v>15</v>
      </c>
      <c r="F2545" s="253">
        <v>0</v>
      </c>
      <c r="G2545" s="253">
        <v>15</v>
      </c>
      <c r="H2545" s="254">
        <v>0</v>
      </c>
      <c r="I2545" s="254">
        <v>-174.01</v>
      </c>
      <c r="J2545" s="254">
        <v>0</v>
      </c>
      <c r="K2545" s="255">
        <v>3.1712473572938689</v>
      </c>
      <c r="L2545" s="254">
        <v>0</v>
      </c>
    </row>
    <row r="2546" spans="1:12" ht="12.75">
      <c r="A2546" s="252" t="s">
        <v>16</v>
      </c>
      <c r="B2546" s="253">
        <v>3</v>
      </c>
      <c r="C2546" s="253">
        <v>0</v>
      </c>
      <c r="D2546" s="253">
        <v>0</v>
      </c>
      <c r="E2546" s="253">
        <v>3</v>
      </c>
      <c r="F2546" s="253">
        <v>0</v>
      </c>
      <c r="G2546" s="253">
        <v>3</v>
      </c>
      <c r="H2546" s="254">
        <v>975.89</v>
      </c>
      <c r="I2546" s="254">
        <v>740.07</v>
      </c>
      <c r="J2546" s="254">
        <v>325.29666666666668</v>
      </c>
      <c r="K2546" s="255">
        <v>0.63424947145877375</v>
      </c>
      <c r="L2546" s="254">
        <v>2.0631923890063426</v>
      </c>
    </row>
    <row r="2547" spans="1:12" ht="12.75">
      <c r="A2547" s="252" t="s">
        <v>17</v>
      </c>
      <c r="B2547" s="253">
        <v>64</v>
      </c>
      <c r="C2547" s="253">
        <v>8</v>
      </c>
      <c r="D2547" s="253">
        <v>17</v>
      </c>
      <c r="E2547" s="253">
        <v>47</v>
      </c>
      <c r="F2547" s="253">
        <v>0</v>
      </c>
      <c r="G2547" s="253">
        <v>55</v>
      </c>
      <c r="H2547" s="254">
        <v>0</v>
      </c>
      <c r="I2547" s="254">
        <v>0</v>
      </c>
      <c r="J2547" s="254">
        <v>0</v>
      </c>
      <c r="K2547" s="255">
        <v>11.627906976744184</v>
      </c>
      <c r="L2547" s="254">
        <v>0</v>
      </c>
    </row>
    <row r="2548" spans="1:12" ht="12.75">
      <c r="A2548" s="252" t="s">
        <v>18</v>
      </c>
      <c r="B2548" s="253">
        <v>2</v>
      </c>
      <c r="C2548" s="253">
        <v>0</v>
      </c>
      <c r="D2548" s="253">
        <v>0</v>
      </c>
      <c r="E2548" s="253">
        <v>2</v>
      </c>
      <c r="F2548" s="253">
        <v>0</v>
      </c>
      <c r="G2548" s="253">
        <v>2</v>
      </c>
      <c r="H2548" s="254">
        <v>0</v>
      </c>
      <c r="I2548" s="254">
        <v>342.84</v>
      </c>
      <c r="J2548" s="254">
        <v>0</v>
      </c>
      <c r="K2548" s="255">
        <v>0.42283298097251587</v>
      </c>
      <c r="L2548" s="254">
        <v>0</v>
      </c>
    </row>
    <row r="2549" spans="1:12" ht="12.75">
      <c r="A2549" s="252" t="s">
        <v>19</v>
      </c>
      <c r="B2549" s="253">
        <v>90</v>
      </c>
      <c r="C2549" s="253">
        <v>11</v>
      </c>
      <c r="D2549" s="253">
        <v>17</v>
      </c>
      <c r="E2549" s="253">
        <v>73</v>
      </c>
      <c r="F2549" s="253">
        <v>0</v>
      </c>
      <c r="G2549" s="253">
        <v>84</v>
      </c>
      <c r="H2549" s="254">
        <v>2905.89</v>
      </c>
      <c r="I2549" s="254">
        <v>3195.94</v>
      </c>
      <c r="J2549" s="254">
        <v>34.59392857142857</v>
      </c>
      <c r="K2549" s="255">
        <v>17.758985200845665</v>
      </c>
      <c r="L2549" s="254">
        <v>6.1435306553911211</v>
      </c>
    </row>
    <row r="2550" spans="1:12" ht="12.75">
      <c r="A2550" s="252" t="s">
        <v>352</v>
      </c>
      <c r="B2550" s="252" t="s">
        <v>2</v>
      </c>
      <c r="C2550" s="252" t="s">
        <v>3</v>
      </c>
      <c r="D2550" s="252" t="s">
        <v>4</v>
      </c>
      <c r="E2550" s="252" t="s">
        <v>5</v>
      </c>
      <c r="F2550" s="252" t="s">
        <v>6</v>
      </c>
      <c r="G2550" s="252" t="s">
        <v>7</v>
      </c>
      <c r="H2550" s="252" t="s">
        <v>8</v>
      </c>
      <c r="I2550" s="252" t="s">
        <v>9</v>
      </c>
      <c r="J2550" s="252" t="s">
        <v>10</v>
      </c>
      <c r="K2550" s="252" t="s">
        <v>11</v>
      </c>
      <c r="L2550" s="252" t="s">
        <v>12</v>
      </c>
    </row>
    <row r="2551" spans="1:12" ht="12.75">
      <c r="A2551" s="252" t="s">
        <v>13</v>
      </c>
      <c r="B2551" s="253">
        <v>7</v>
      </c>
      <c r="C2551" s="253">
        <v>0</v>
      </c>
      <c r="D2551" s="253">
        <v>0</v>
      </c>
      <c r="E2551" s="253">
        <v>7</v>
      </c>
      <c r="F2551" s="253">
        <v>0</v>
      </c>
      <c r="G2551" s="253">
        <v>7</v>
      </c>
      <c r="H2551" s="254">
        <v>1817</v>
      </c>
      <c r="I2551" s="254">
        <v>2248.36</v>
      </c>
      <c r="J2551" s="254">
        <v>259.57142857142861</v>
      </c>
      <c r="K2551" s="255">
        <v>1.4799154334038056</v>
      </c>
      <c r="L2551" s="254">
        <v>3.8414376321353068</v>
      </c>
    </row>
    <row r="2552" spans="1:12" ht="12.75">
      <c r="A2552" s="252" t="s">
        <v>15</v>
      </c>
      <c r="B2552" s="253">
        <v>14</v>
      </c>
      <c r="C2552" s="253">
        <v>0</v>
      </c>
      <c r="D2552" s="253">
        <v>0</v>
      </c>
      <c r="E2552" s="253">
        <v>14</v>
      </c>
      <c r="F2552" s="253">
        <v>0</v>
      </c>
      <c r="G2552" s="253">
        <v>14</v>
      </c>
      <c r="H2552" s="254">
        <v>0</v>
      </c>
      <c r="I2552" s="254">
        <v>-243.5</v>
      </c>
      <c r="J2552" s="254">
        <v>0</v>
      </c>
      <c r="K2552" s="255">
        <v>2.9598308668076112</v>
      </c>
      <c r="L2552" s="254">
        <v>0</v>
      </c>
    </row>
    <row r="2553" spans="1:12" ht="12.75">
      <c r="A2553" s="252" t="s">
        <v>16</v>
      </c>
      <c r="B2553" s="253">
        <v>7</v>
      </c>
      <c r="C2553" s="253">
        <v>0</v>
      </c>
      <c r="D2553" s="253">
        <v>0</v>
      </c>
      <c r="E2553" s="253">
        <v>7</v>
      </c>
      <c r="F2553" s="253">
        <v>0</v>
      </c>
      <c r="G2553" s="253">
        <v>7</v>
      </c>
      <c r="H2553" s="254">
        <v>1251.7</v>
      </c>
      <c r="I2553" s="254">
        <v>1511.92</v>
      </c>
      <c r="J2553" s="254">
        <v>178.81428571428572</v>
      </c>
      <c r="K2553" s="255">
        <v>1.4799154334038056</v>
      </c>
      <c r="L2553" s="254">
        <v>2.6463002114164906</v>
      </c>
    </row>
    <row r="2554" spans="1:12" ht="12.75">
      <c r="A2554" s="252" t="s">
        <v>17</v>
      </c>
      <c r="B2554" s="253">
        <v>59</v>
      </c>
      <c r="C2554" s="253">
        <v>2</v>
      </c>
      <c r="D2554" s="253">
        <v>11</v>
      </c>
      <c r="E2554" s="253">
        <v>48</v>
      </c>
      <c r="F2554" s="253">
        <v>0</v>
      </c>
      <c r="G2554" s="253">
        <v>50</v>
      </c>
      <c r="H2554" s="254">
        <v>0</v>
      </c>
      <c r="I2554" s="254">
        <v>0</v>
      </c>
      <c r="J2554" s="254">
        <v>0</v>
      </c>
      <c r="K2554" s="255">
        <v>10.570824524312897</v>
      </c>
      <c r="L2554" s="254">
        <v>0</v>
      </c>
    </row>
    <row r="2555" spans="1:12" ht="12.75">
      <c r="A2555" s="252" t="s">
        <v>18</v>
      </c>
      <c r="B2555" s="253">
        <v>2</v>
      </c>
      <c r="C2555" s="253">
        <v>0</v>
      </c>
      <c r="D2555" s="253">
        <v>0</v>
      </c>
      <c r="E2555" s="253">
        <v>2</v>
      </c>
      <c r="F2555" s="253">
        <v>0</v>
      </c>
      <c r="G2555" s="253">
        <v>2</v>
      </c>
      <c r="H2555" s="254">
        <v>0</v>
      </c>
      <c r="I2555" s="254">
        <v>-100</v>
      </c>
      <c r="J2555" s="254">
        <v>0</v>
      </c>
      <c r="K2555" s="255">
        <v>0.42283298097251587</v>
      </c>
      <c r="L2555" s="254">
        <v>0</v>
      </c>
    </row>
    <row r="2556" spans="1:12" ht="12.75">
      <c r="A2556" s="252" t="s">
        <v>19</v>
      </c>
      <c r="B2556" s="253">
        <v>89</v>
      </c>
      <c r="C2556" s="253">
        <v>2</v>
      </c>
      <c r="D2556" s="253">
        <v>11</v>
      </c>
      <c r="E2556" s="253">
        <v>78</v>
      </c>
      <c r="F2556" s="253">
        <v>0</v>
      </c>
      <c r="G2556" s="253">
        <v>80</v>
      </c>
      <c r="H2556" s="254">
        <v>3068.7</v>
      </c>
      <c r="I2556" s="254">
        <v>3416.78</v>
      </c>
      <c r="J2556" s="254">
        <v>38.358750000000001</v>
      </c>
      <c r="K2556" s="255">
        <v>16.913319238900634</v>
      </c>
      <c r="L2556" s="254">
        <v>6.4877378435517983</v>
      </c>
    </row>
    <row r="2557" spans="1:12" ht="12.75">
      <c r="A2557" s="252" t="s">
        <v>485</v>
      </c>
      <c r="B2557" s="252" t="s">
        <v>2</v>
      </c>
      <c r="C2557" s="252" t="s">
        <v>3</v>
      </c>
      <c r="D2557" s="252" t="s">
        <v>4</v>
      </c>
      <c r="E2557" s="252" t="s">
        <v>5</v>
      </c>
      <c r="F2557" s="252" t="s">
        <v>6</v>
      </c>
      <c r="G2557" s="252" t="s">
        <v>7</v>
      </c>
      <c r="H2557" s="252" t="s">
        <v>8</v>
      </c>
      <c r="I2557" s="252" t="s">
        <v>9</v>
      </c>
      <c r="J2557" s="252" t="s">
        <v>10</v>
      </c>
      <c r="K2557" s="252" t="s">
        <v>11</v>
      </c>
      <c r="L2557" s="252" t="s">
        <v>12</v>
      </c>
    </row>
    <row r="2558" spans="1:12" ht="12.75">
      <c r="A2558" s="252" t="s">
        <v>13</v>
      </c>
      <c r="B2558" s="253">
        <v>5</v>
      </c>
      <c r="C2558" s="253">
        <v>8</v>
      </c>
      <c r="D2558" s="253">
        <v>0</v>
      </c>
      <c r="E2558" s="253">
        <v>5</v>
      </c>
      <c r="F2558" s="253">
        <v>0</v>
      </c>
      <c r="G2558" s="253">
        <v>13</v>
      </c>
      <c r="H2558" s="254">
        <v>7371.21</v>
      </c>
      <c r="I2558" s="254">
        <v>8588.24</v>
      </c>
      <c r="J2558" s="254">
        <v>567.01615384615388</v>
      </c>
      <c r="K2558" s="255">
        <v>2.7484143763213531</v>
      </c>
      <c r="L2558" s="254">
        <v>15.583953488372092</v>
      </c>
    </row>
    <row r="2559" spans="1:12" ht="12.75">
      <c r="A2559" s="252" t="s">
        <v>15</v>
      </c>
      <c r="B2559" s="253">
        <v>17</v>
      </c>
      <c r="C2559" s="253">
        <v>11</v>
      </c>
      <c r="D2559" s="253">
        <v>0</v>
      </c>
      <c r="E2559" s="253">
        <v>17</v>
      </c>
      <c r="F2559" s="253">
        <v>0</v>
      </c>
      <c r="G2559" s="253">
        <v>28</v>
      </c>
      <c r="H2559" s="254">
        <v>0</v>
      </c>
      <c r="I2559" s="254">
        <v>1436.89</v>
      </c>
      <c r="J2559" s="254">
        <v>0</v>
      </c>
      <c r="K2559" s="255">
        <v>5.9196617336152224</v>
      </c>
      <c r="L2559" s="254">
        <v>0</v>
      </c>
    </row>
    <row r="2560" spans="1:12" ht="12.75">
      <c r="A2560" s="252" t="s">
        <v>16</v>
      </c>
      <c r="B2560" s="253">
        <v>6</v>
      </c>
      <c r="C2560" s="253">
        <v>15</v>
      </c>
      <c r="D2560" s="253">
        <v>0</v>
      </c>
      <c r="E2560" s="253">
        <v>6</v>
      </c>
      <c r="F2560" s="253">
        <v>0</v>
      </c>
      <c r="G2560" s="253">
        <v>21</v>
      </c>
      <c r="H2560" s="254">
        <v>4168.08</v>
      </c>
      <c r="I2560" s="254">
        <v>3460.02</v>
      </c>
      <c r="J2560" s="254">
        <v>198.48</v>
      </c>
      <c r="K2560" s="255">
        <v>4.4397463002114161</v>
      </c>
      <c r="L2560" s="254">
        <v>8.8120084566596191</v>
      </c>
    </row>
    <row r="2561" spans="1:12" ht="12.75">
      <c r="A2561" s="252" t="s">
        <v>17</v>
      </c>
      <c r="B2561" s="253">
        <v>54</v>
      </c>
      <c r="C2561" s="253">
        <v>10</v>
      </c>
      <c r="D2561" s="253">
        <v>19</v>
      </c>
      <c r="E2561" s="253">
        <v>35</v>
      </c>
      <c r="F2561" s="253">
        <v>0</v>
      </c>
      <c r="G2561" s="253">
        <v>45</v>
      </c>
      <c r="H2561" s="254">
        <v>0</v>
      </c>
      <c r="I2561" s="254">
        <v>0</v>
      </c>
      <c r="J2561" s="254">
        <v>0</v>
      </c>
      <c r="K2561" s="255">
        <v>9.513742071881607</v>
      </c>
      <c r="L2561" s="254">
        <v>0</v>
      </c>
    </row>
    <row r="2562" spans="1:12" ht="12.75">
      <c r="A2562" s="252" t="s">
        <v>18</v>
      </c>
      <c r="B2562" s="253">
        <v>1</v>
      </c>
      <c r="C2562" s="253">
        <v>1</v>
      </c>
      <c r="D2562" s="253">
        <v>0</v>
      </c>
      <c r="E2562" s="253">
        <v>1</v>
      </c>
      <c r="F2562" s="253">
        <v>0</v>
      </c>
      <c r="G2562" s="253">
        <v>2</v>
      </c>
      <c r="H2562" s="254">
        <v>0</v>
      </c>
      <c r="I2562" s="254">
        <v>0</v>
      </c>
      <c r="J2562" s="254">
        <v>0</v>
      </c>
      <c r="K2562" s="255">
        <v>0.42283298097251587</v>
      </c>
      <c r="L2562" s="254">
        <v>0</v>
      </c>
    </row>
    <row r="2563" spans="1:12" ht="12.75">
      <c r="A2563" s="252" t="s">
        <v>19</v>
      </c>
      <c r="B2563" s="253">
        <v>83</v>
      </c>
      <c r="C2563" s="253">
        <v>45</v>
      </c>
      <c r="D2563" s="253">
        <v>19</v>
      </c>
      <c r="E2563" s="253">
        <v>64</v>
      </c>
      <c r="F2563" s="253">
        <v>0</v>
      </c>
      <c r="G2563" s="253">
        <v>109</v>
      </c>
      <c r="H2563" s="254">
        <v>11539.29</v>
      </c>
      <c r="I2563" s="254">
        <v>13485.15</v>
      </c>
      <c r="J2563" s="254">
        <v>105.86504587155963</v>
      </c>
      <c r="K2563" s="255">
        <v>23.044397463002113</v>
      </c>
      <c r="L2563" s="254">
        <v>24.395961945031715</v>
      </c>
    </row>
    <row r="2564" spans="1:12" ht="12.75">
      <c r="A2564" s="252" t="s">
        <v>486</v>
      </c>
      <c r="B2564" s="252" t="s">
        <v>2</v>
      </c>
      <c r="C2564" s="252" t="s">
        <v>3</v>
      </c>
      <c r="D2564" s="252" t="s">
        <v>4</v>
      </c>
      <c r="E2564" s="252" t="s">
        <v>5</v>
      </c>
      <c r="F2564" s="252" t="s">
        <v>6</v>
      </c>
      <c r="G2564" s="252" t="s">
        <v>7</v>
      </c>
      <c r="H2564" s="252" t="s">
        <v>8</v>
      </c>
      <c r="I2564" s="252" t="s">
        <v>9</v>
      </c>
      <c r="J2564" s="252" t="s">
        <v>10</v>
      </c>
      <c r="K2564" s="252" t="s">
        <v>11</v>
      </c>
      <c r="L2564" s="252" t="s">
        <v>12</v>
      </c>
    </row>
    <row r="2565" spans="1:12" ht="12.75">
      <c r="A2565" s="252" t="s">
        <v>13</v>
      </c>
      <c r="B2565" s="253">
        <v>10</v>
      </c>
      <c r="C2565" s="253">
        <v>9</v>
      </c>
      <c r="D2565" s="253">
        <v>0</v>
      </c>
      <c r="E2565" s="253">
        <v>10</v>
      </c>
      <c r="F2565" s="253">
        <v>0</v>
      </c>
      <c r="G2565" s="253">
        <v>19</v>
      </c>
      <c r="H2565" s="254">
        <v>4281.88</v>
      </c>
      <c r="I2565" s="254">
        <v>5562.27</v>
      </c>
      <c r="J2565" s="254">
        <v>225.3621052631579</v>
      </c>
      <c r="K2565" s="255">
        <v>4.0169133192389008</v>
      </c>
      <c r="L2565" s="254">
        <v>9.0526004228329828</v>
      </c>
    </row>
    <row r="2566" spans="1:12" ht="12.75">
      <c r="A2566" s="252" t="s">
        <v>15</v>
      </c>
      <c r="B2566" s="253">
        <v>25</v>
      </c>
      <c r="C2566" s="253">
        <v>0</v>
      </c>
      <c r="D2566" s="253">
        <v>0</v>
      </c>
      <c r="E2566" s="253">
        <v>25</v>
      </c>
      <c r="F2566" s="253">
        <v>0</v>
      </c>
      <c r="G2566" s="253">
        <v>25</v>
      </c>
      <c r="H2566" s="254">
        <v>0</v>
      </c>
      <c r="I2566" s="254">
        <v>422.84</v>
      </c>
      <c r="J2566" s="254">
        <v>0</v>
      </c>
      <c r="K2566" s="255">
        <v>5.2854122621564485</v>
      </c>
      <c r="L2566" s="254">
        <v>0</v>
      </c>
    </row>
    <row r="2567" spans="1:12" ht="12.75">
      <c r="A2567" s="252" t="s">
        <v>16</v>
      </c>
      <c r="B2567" s="253">
        <v>19</v>
      </c>
      <c r="C2567" s="253">
        <v>2</v>
      </c>
      <c r="D2567" s="253">
        <v>0</v>
      </c>
      <c r="E2567" s="253">
        <v>19</v>
      </c>
      <c r="F2567" s="253">
        <v>0</v>
      </c>
      <c r="G2567" s="253">
        <v>21</v>
      </c>
      <c r="H2567" s="254">
        <v>5020</v>
      </c>
      <c r="I2567" s="254">
        <v>6135.56</v>
      </c>
      <c r="J2567" s="254">
        <v>239.04761904761904</v>
      </c>
      <c r="K2567" s="255">
        <v>4.4397463002114161</v>
      </c>
      <c r="L2567" s="254">
        <v>10.613107822410148</v>
      </c>
    </row>
    <row r="2568" spans="1:12" ht="12.75">
      <c r="A2568" s="252" t="s">
        <v>17</v>
      </c>
      <c r="B2568" s="253">
        <v>46</v>
      </c>
      <c r="C2568" s="253">
        <v>13</v>
      </c>
      <c r="D2568" s="253">
        <v>10</v>
      </c>
      <c r="E2568" s="253">
        <v>36</v>
      </c>
      <c r="F2568" s="253">
        <v>0</v>
      </c>
      <c r="G2568" s="253">
        <v>49</v>
      </c>
      <c r="H2568" s="254">
        <v>0</v>
      </c>
      <c r="I2568" s="254">
        <v>0</v>
      </c>
      <c r="J2568" s="254">
        <v>0</v>
      </c>
      <c r="K2568" s="255">
        <v>10.359408033826638</v>
      </c>
      <c r="L2568" s="254">
        <v>0</v>
      </c>
    </row>
    <row r="2569" spans="1:12" ht="12.75">
      <c r="A2569" s="252" t="s">
        <v>18</v>
      </c>
      <c r="B2569" s="253">
        <v>1</v>
      </c>
      <c r="C2569" s="253">
        <v>0</v>
      </c>
      <c r="D2569" s="253">
        <v>0</v>
      </c>
      <c r="E2569" s="253">
        <v>1</v>
      </c>
      <c r="F2569" s="253">
        <v>0</v>
      </c>
      <c r="G2569" s="253">
        <v>1</v>
      </c>
      <c r="H2569" s="254">
        <v>0</v>
      </c>
      <c r="I2569" s="254">
        <v>0</v>
      </c>
      <c r="J2569" s="254">
        <v>0</v>
      </c>
      <c r="K2569" s="255">
        <v>0.21141649048625794</v>
      </c>
      <c r="L2569" s="254">
        <v>0</v>
      </c>
    </row>
    <row r="2570" spans="1:12" ht="12.75">
      <c r="A2570" s="252" t="s">
        <v>19</v>
      </c>
      <c r="B2570" s="253">
        <v>101</v>
      </c>
      <c r="C2570" s="253">
        <v>24</v>
      </c>
      <c r="D2570" s="253">
        <v>10</v>
      </c>
      <c r="E2570" s="253">
        <v>91</v>
      </c>
      <c r="F2570" s="253">
        <v>0</v>
      </c>
      <c r="G2570" s="253">
        <v>115</v>
      </c>
      <c r="H2570" s="254">
        <v>9301.8799999999992</v>
      </c>
      <c r="I2570" s="254">
        <v>12120.67</v>
      </c>
      <c r="J2570" s="254">
        <v>80.885913043478254</v>
      </c>
      <c r="K2570" s="255">
        <v>24.312896405919659</v>
      </c>
      <c r="L2570" s="254">
        <v>19.665708245243128</v>
      </c>
    </row>
    <row r="2571" spans="1:12" ht="12.75">
      <c r="A2571" s="252" t="s">
        <v>487</v>
      </c>
      <c r="B2571" s="252" t="s">
        <v>2</v>
      </c>
      <c r="C2571" s="252" t="s">
        <v>3</v>
      </c>
      <c r="D2571" s="252" t="s">
        <v>4</v>
      </c>
      <c r="E2571" s="252" t="s">
        <v>5</v>
      </c>
      <c r="F2571" s="252" t="s">
        <v>6</v>
      </c>
      <c r="G2571" s="252" t="s">
        <v>7</v>
      </c>
      <c r="H2571" s="252" t="s">
        <v>8</v>
      </c>
      <c r="I2571" s="252" t="s">
        <v>9</v>
      </c>
      <c r="J2571" s="252" t="s">
        <v>10</v>
      </c>
      <c r="K2571" s="252" t="s">
        <v>11</v>
      </c>
      <c r="L2571" s="252" t="s">
        <v>12</v>
      </c>
    </row>
    <row r="2572" spans="1:12" ht="12.75">
      <c r="A2572" s="252" t="s">
        <v>13</v>
      </c>
      <c r="B2572" s="253">
        <v>6</v>
      </c>
      <c r="C2572" s="253">
        <v>1</v>
      </c>
      <c r="D2572" s="253">
        <v>0</v>
      </c>
      <c r="E2572" s="253">
        <v>6</v>
      </c>
      <c r="F2572" s="253">
        <v>0</v>
      </c>
      <c r="G2572" s="253">
        <v>7</v>
      </c>
      <c r="H2572" s="254">
        <v>1063</v>
      </c>
      <c r="I2572" s="254">
        <v>1678.06</v>
      </c>
      <c r="J2572" s="254">
        <v>151.85714285714286</v>
      </c>
      <c r="K2572" s="255">
        <v>1.4799154334038056</v>
      </c>
      <c r="L2572" s="254">
        <v>2.2473572938689221</v>
      </c>
    </row>
    <row r="2573" spans="1:12" ht="12.75">
      <c r="A2573" s="252" t="s">
        <v>15</v>
      </c>
      <c r="B2573" s="253">
        <v>19</v>
      </c>
      <c r="C2573" s="253">
        <v>0</v>
      </c>
      <c r="D2573" s="253">
        <v>0</v>
      </c>
      <c r="E2573" s="253">
        <v>19</v>
      </c>
      <c r="F2573" s="253">
        <v>0</v>
      </c>
      <c r="G2573" s="253">
        <v>19</v>
      </c>
      <c r="H2573" s="254">
        <v>0</v>
      </c>
      <c r="I2573" s="254">
        <v>-576.13</v>
      </c>
      <c r="J2573" s="254">
        <v>0</v>
      </c>
      <c r="K2573" s="255">
        <v>4.0169133192389008</v>
      </c>
      <c r="L2573" s="254">
        <v>0</v>
      </c>
    </row>
    <row r="2574" spans="1:12" ht="12.75">
      <c r="A2574" s="252" t="s">
        <v>16</v>
      </c>
      <c r="B2574" s="253">
        <v>7</v>
      </c>
      <c r="C2574" s="253">
        <v>1</v>
      </c>
      <c r="D2574" s="253">
        <v>0</v>
      </c>
      <c r="E2574" s="253">
        <v>7</v>
      </c>
      <c r="F2574" s="253">
        <v>0</v>
      </c>
      <c r="G2574" s="253">
        <v>8</v>
      </c>
      <c r="H2574" s="254">
        <v>1980</v>
      </c>
      <c r="I2574" s="254">
        <v>2158.44</v>
      </c>
      <c r="J2574" s="254">
        <v>247.5</v>
      </c>
      <c r="K2574" s="255">
        <v>1.6913319238900635</v>
      </c>
      <c r="L2574" s="254">
        <v>4.1860465116279073</v>
      </c>
    </row>
    <row r="2575" spans="1:12" ht="12.75">
      <c r="A2575" s="252" t="s">
        <v>17</v>
      </c>
      <c r="B2575" s="253">
        <v>51</v>
      </c>
      <c r="C2575" s="253">
        <v>2</v>
      </c>
      <c r="D2575" s="253">
        <v>1</v>
      </c>
      <c r="E2575" s="253">
        <v>50</v>
      </c>
      <c r="F2575" s="253">
        <v>0</v>
      </c>
      <c r="G2575" s="253">
        <v>52</v>
      </c>
      <c r="H2575" s="254">
        <v>0</v>
      </c>
      <c r="I2575" s="254">
        <v>0</v>
      </c>
      <c r="J2575" s="254">
        <v>0</v>
      </c>
      <c r="K2575" s="255">
        <v>10.993657505285412</v>
      </c>
      <c r="L2575" s="254">
        <v>0</v>
      </c>
    </row>
    <row r="2576" spans="1:12" ht="12.75">
      <c r="A2576" s="252" t="s">
        <v>18</v>
      </c>
      <c r="B2576" s="253">
        <v>0</v>
      </c>
      <c r="C2576" s="253">
        <v>0</v>
      </c>
      <c r="D2576" s="253">
        <v>0</v>
      </c>
      <c r="E2576" s="253">
        <v>0</v>
      </c>
      <c r="F2576" s="253">
        <v>0</v>
      </c>
      <c r="G2576" s="253">
        <v>0</v>
      </c>
      <c r="H2576" s="254">
        <v>0</v>
      </c>
      <c r="I2576" s="254">
        <v>0</v>
      </c>
      <c r="J2576" s="254">
        <v>0</v>
      </c>
      <c r="K2576" s="255">
        <v>0</v>
      </c>
      <c r="L2576" s="254">
        <v>0</v>
      </c>
    </row>
    <row r="2577" spans="1:12" ht="12.75">
      <c r="A2577" s="252" t="s">
        <v>19</v>
      </c>
      <c r="B2577" s="253">
        <v>83</v>
      </c>
      <c r="C2577" s="253">
        <v>4</v>
      </c>
      <c r="D2577" s="253">
        <v>1</v>
      </c>
      <c r="E2577" s="253">
        <v>82</v>
      </c>
      <c r="F2577" s="253">
        <v>0</v>
      </c>
      <c r="G2577" s="253">
        <v>86</v>
      </c>
      <c r="H2577" s="254">
        <v>3043</v>
      </c>
      <c r="I2577" s="254">
        <v>3260.37</v>
      </c>
      <c r="J2577" s="254">
        <v>35.383720930232556</v>
      </c>
      <c r="K2577" s="255">
        <v>18.181818181818183</v>
      </c>
      <c r="L2577" s="254">
        <v>6.4334038054968286</v>
      </c>
    </row>
    <row r="2578" spans="1:12" ht="12.75">
      <c r="A2578" s="252" t="s">
        <v>488</v>
      </c>
      <c r="B2578" s="252" t="s">
        <v>2</v>
      </c>
      <c r="C2578" s="252" t="s">
        <v>3</v>
      </c>
      <c r="D2578" s="252" t="s">
        <v>4</v>
      </c>
      <c r="E2578" s="252" t="s">
        <v>5</v>
      </c>
      <c r="F2578" s="252" t="s">
        <v>6</v>
      </c>
      <c r="G2578" s="252" t="s">
        <v>7</v>
      </c>
      <c r="H2578" s="252" t="s">
        <v>8</v>
      </c>
      <c r="I2578" s="252" t="s">
        <v>9</v>
      </c>
      <c r="J2578" s="252" t="s">
        <v>10</v>
      </c>
      <c r="K2578" s="252" t="s">
        <v>11</v>
      </c>
      <c r="L2578" s="252" t="s">
        <v>12</v>
      </c>
    </row>
    <row r="2579" spans="1:12" ht="12.75">
      <c r="A2579" s="252" t="s">
        <v>13</v>
      </c>
      <c r="B2579" s="253">
        <v>2</v>
      </c>
      <c r="C2579" s="253">
        <v>2</v>
      </c>
      <c r="D2579" s="253">
        <v>0</v>
      </c>
      <c r="E2579" s="253">
        <v>2</v>
      </c>
      <c r="F2579" s="253">
        <v>0</v>
      </c>
      <c r="G2579" s="253">
        <v>4</v>
      </c>
      <c r="H2579" s="254">
        <v>1626.18</v>
      </c>
      <c r="I2579" s="254">
        <v>1906.78</v>
      </c>
      <c r="J2579" s="254">
        <v>406.54500000000002</v>
      </c>
      <c r="K2579" s="255">
        <v>0.84566596194503174</v>
      </c>
      <c r="L2579" s="254">
        <v>3.4380126849894292</v>
      </c>
    </row>
    <row r="2580" spans="1:12" ht="12.75">
      <c r="A2580" s="252" t="s">
        <v>15</v>
      </c>
      <c r="B2580" s="253">
        <v>12</v>
      </c>
      <c r="C2580" s="253">
        <v>0</v>
      </c>
      <c r="D2580" s="253">
        <v>0</v>
      </c>
      <c r="E2580" s="253">
        <v>12</v>
      </c>
      <c r="F2580" s="253">
        <v>0</v>
      </c>
      <c r="G2580" s="253">
        <v>12</v>
      </c>
      <c r="H2580" s="254">
        <v>0</v>
      </c>
      <c r="I2580" s="254">
        <v>-724.25</v>
      </c>
      <c r="J2580" s="254">
        <v>0</v>
      </c>
      <c r="K2580" s="255">
        <v>2.536997885835095</v>
      </c>
      <c r="L2580" s="254">
        <v>0</v>
      </c>
    </row>
    <row r="2581" spans="1:12" ht="12.75">
      <c r="A2581" s="252" t="s">
        <v>16</v>
      </c>
      <c r="B2581" s="253">
        <v>2</v>
      </c>
      <c r="C2581" s="253">
        <v>0</v>
      </c>
      <c r="D2581" s="253">
        <v>0</v>
      </c>
      <c r="E2581" s="253">
        <v>2</v>
      </c>
      <c r="F2581" s="253">
        <v>0</v>
      </c>
      <c r="G2581" s="253">
        <v>2</v>
      </c>
      <c r="H2581" s="254">
        <v>605.30999999999995</v>
      </c>
      <c r="I2581" s="254">
        <v>408.87</v>
      </c>
      <c r="J2581" s="254">
        <v>302.65499999999997</v>
      </c>
      <c r="K2581" s="255">
        <v>0.42283298097251587</v>
      </c>
      <c r="L2581" s="254">
        <v>1.2797251585623679</v>
      </c>
    </row>
    <row r="2582" spans="1:12" ht="12.75">
      <c r="A2582" s="252" t="s">
        <v>17</v>
      </c>
      <c r="B2582" s="253">
        <v>54</v>
      </c>
      <c r="C2582" s="253">
        <v>22</v>
      </c>
      <c r="D2582" s="253">
        <v>19</v>
      </c>
      <c r="E2582" s="253">
        <v>35</v>
      </c>
      <c r="F2582" s="253">
        <v>0</v>
      </c>
      <c r="G2582" s="253">
        <v>57</v>
      </c>
      <c r="H2582" s="254">
        <v>0</v>
      </c>
      <c r="I2582" s="254">
        <v>0</v>
      </c>
      <c r="J2582" s="254">
        <v>0</v>
      </c>
      <c r="K2582" s="255">
        <v>12.050739957716702</v>
      </c>
      <c r="L2582" s="254">
        <v>0</v>
      </c>
    </row>
    <row r="2583" spans="1:12" ht="12.75">
      <c r="A2583" s="252" t="s">
        <v>18</v>
      </c>
      <c r="B2583" s="253">
        <v>0</v>
      </c>
      <c r="C2583" s="253">
        <v>0</v>
      </c>
      <c r="D2583" s="253">
        <v>0</v>
      </c>
      <c r="E2583" s="253">
        <v>0</v>
      </c>
      <c r="F2583" s="253">
        <v>0</v>
      </c>
      <c r="G2583" s="253">
        <v>0</v>
      </c>
      <c r="H2583" s="254">
        <v>0</v>
      </c>
      <c r="I2583" s="254">
        <v>887.3</v>
      </c>
      <c r="J2583" s="254">
        <v>0</v>
      </c>
      <c r="K2583" s="255">
        <v>0</v>
      </c>
      <c r="L2583" s="254">
        <v>0</v>
      </c>
    </row>
    <row r="2584" spans="1:12" ht="12.75">
      <c r="A2584" s="252" t="s">
        <v>19</v>
      </c>
      <c r="B2584" s="252">
        <v>70</v>
      </c>
      <c r="C2584" s="252">
        <v>24</v>
      </c>
      <c r="D2584" s="252">
        <v>19</v>
      </c>
      <c r="E2584" s="252">
        <v>51</v>
      </c>
      <c r="F2584" s="252">
        <v>0</v>
      </c>
      <c r="G2584" s="252">
        <v>75</v>
      </c>
      <c r="H2584" s="252">
        <v>2231.4899999999998</v>
      </c>
      <c r="I2584" s="252">
        <v>2478.6999999999998</v>
      </c>
      <c r="J2584" s="252">
        <v>29.753200000000003</v>
      </c>
      <c r="K2584" s="252">
        <v>15.856236786469342</v>
      </c>
      <c r="L2584" s="252">
        <v>4.7177378435517969</v>
      </c>
    </row>
    <row r="2585" spans="1:12" ht="12.75">
      <c r="A2585" s="252" t="s">
        <v>489</v>
      </c>
      <c r="B2585" s="253" t="s">
        <v>2</v>
      </c>
      <c r="C2585" s="253" t="s">
        <v>3</v>
      </c>
      <c r="D2585" s="253" t="s">
        <v>4</v>
      </c>
      <c r="E2585" s="253" t="s">
        <v>5</v>
      </c>
      <c r="F2585" s="253" t="s">
        <v>6</v>
      </c>
      <c r="G2585" s="253" t="s">
        <v>7</v>
      </c>
      <c r="H2585" s="254" t="s">
        <v>8</v>
      </c>
      <c r="I2585" s="254" t="s">
        <v>9</v>
      </c>
      <c r="J2585" s="254" t="s">
        <v>10</v>
      </c>
      <c r="K2585" s="255" t="s">
        <v>11</v>
      </c>
      <c r="L2585" s="254" t="s">
        <v>12</v>
      </c>
    </row>
    <row r="2586" spans="1:12" ht="12.75">
      <c r="A2586" s="252" t="s">
        <v>13</v>
      </c>
      <c r="B2586" s="253">
        <v>2</v>
      </c>
      <c r="C2586" s="253">
        <v>2</v>
      </c>
      <c r="D2586" s="253">
        <v>0</v>
      </c>
      <c r="E2586" s="253">
        <v>2</v>
      </c>
      <c r="F2586" s="253">
        <v>0</v>
      </c>
      <c r="G2586" s="253">
        <v>4</v>
      </c>
      <c r="H2586" s="254">
        <v>732.18</v>
      </c>
      <c r="I2586" s="254">
        <v>849.9</v>
      </c>
      <c r="J2586" s="254">
        <v>183.04499999999999</v>
      </c>
      <c r="K2586" s="255">
        <v>0.84566596194503174</v>
      </c>
      <c r="L2586" s="254">
        <v>1.5479492600422835</v>
      </c>
    </row>
    <row r="2587" spans="1:12" ht="12.75">
      <c r="A2587" s="252" t="s">
        <v>15</v>
      </c>
      <c r="B2587" s="253">
        <v>10</v>
      </c>
      <c r="C2587" s="253">
        <v>0</v>
      </c>
      <c r="D2587" s="253">
        <v>0</v>
      </c>
      <c r="E2587" s="253">
        <v>10</v>
      </c>
      <c r="F2587" s="253">
        <v>0</v>
      </c>
      <c r="G2587" s="253">
        <v>10</v>
      </c>
      <c r="H2587" s="254">
        <v>0</v>
      </c>
      <c r="I2587" s="254">
        <v>-296.94</v>
      </c>
      <c r="J2587" s="254">
        <v>0</v>
      </c>
      <c r="K2587" s="255">
        <v>2.1141649048625792</v>
      </c>
      <c r="L2587" s="254">
        <v>0</v>
      </c>
    </row>
    <row r="2588" spans="1:12" ht="12.75">
      <c r="A2588" s="252" t="s">
        <v>16</v>
      </c>
      <c r="B2588" s="253">
        <v>2</v>
      </c>
      <c r="C2588" s="253">
        <v>0</v>
      </c>
      <c r="D2588" s="253">
        <v>0</v>
      </c>
      <c r="E2588" s="253">
        <v>2</v>
      </c>
      <c r="F2588" s="253">
        <v>0</v>
      </c>
      <c r="G2588" s="253">
        <v>2</v>
      </c>
      <c r="H2588" s="254">
        <v>579.69000000000005</v>
      </c>
      <c r="I2588" s="254">
        <v>-397.44</v>
      </c>
      <c r="J2588" s="254">
        <v>289.84500000000003</v>
      </c>
      <c r="K2588" s="255">
        <v>0.42283298097251587</v>
      </c>
      <c r="L2588" s="254">
        <v>1.2255602536997885</v>
      </c>
    </row>
    <row r="2589" spans="1:12" ht="12.75">
      <c r="A2589" s="252" t="s">
        <v>17</v>
      </c>
      <c r="B2589" s="253">
        <v>60</v>
      </c>
      <c r="C2589" s="253">
        <v>10</v>
      </c>
      <c r="D2589" s="253">
        <v>5</v>
      </c>
      <c r="E2589" s="253">
        <v>55</v>
      </c>
      <c r="F2589" s="253">
        <v>0</v>
      </c>
      <c r="G2589" s="253">
        <v>65</v>
      </c>
      <c r="H2589" s="254">
        <v>0</v>
      </c>
      <c r="I2589" s="254">
        <v>0</v>
      </c>
      <c r="J2589" s="254">
        <v>0</v>
      </c>
      <c r="K2589" s="255">
        <v>13.742071881606764</v>
      </c>
      <c r="L2589" s="254">
        <v>0</v>
      </c>
    </row>
    <row r="2590" spans="1:12" ht="12.75">
      <c r="A2590" s="252" t="s">
        <v>18</v>
      </c>
      <c r="B2590" s="253">
        <v>0</v>
      </c>
      <c r="C2590" s="253">
        <v>0</v>
      </c>
      <c r="D2590" s="253">
        <v>0</v>
      </c>
      <c r="E2590" s="253">
        <v>0</v>
      </c>
      <c r="F2590" s="253">
        <v>0</v>
      </c>
      <c r="G2590" s="253">
        <v>0</v>
      </c>
      <c r="H2590" s="254">
        <v>0</v>
      </c>
      <c r="I2590" s="254">
        <v>-2</v>
      </c>
      <c r="J2590" s="254">
        <v>0</v>
      </c>
      <c r="K2590" s="255">
        <v>0</v>
      </c>
      <c r="L2590" s="254">
        <v>0</v>
      </c>
    </row>
    <row r="2591" spans="1:12" ht="12.75">
      <c r="A2591" s="252" t="s">
        <v>19</v>
      </c>
      <c r="B2591" s="252">
        <v>74</v>
      </c>
      <c r="C2591" s="252">
        <v>12</v>
      </c>
      <c r="D2591" s="252">
        <v>5</v>
      </c>
      <c r="E2591" s="252">
        <v>69</v>
      </c>
      <c r="F2591" s="252">
        <v>0</v>
      </c>
      <c r="G2591" s="252">
        <v>81</v>
      </c>
      <c r="H2591" s="252">
        <v>1311.87</v>
      </c>
      <c r="I2591" s="252">
        <v>153.52000000000001</v>
      </c>
      <c r="J2591" s="252">
        <v>16.195925925925927</v>
      </c>
      <c r="K2591" s="252">
        <v>17.124735729386892</v>
      </c>
      <c r="L2591" s="252">
        <v>2.7735095137420718</v>
      </c>
    </row>
    <row r="2592" spans="1:12" ht="12.75">
      <c r="A2592" s="252" t="s">
        <v>490</v>
      </c>
      <c r="B2592" s="253" t="s">
        <v>2</v>
      </c>
      <c r="C2592" s="253" t="s">
        <v>3</v>
      </c>
      <c r="D2592" s="253" t="s">
        <v>4</v>
      </c>
      <c r="E2592" s="253" t="s">
        <v>5</v>
      </c>
      <c r="F2592" s="253" t="s">
        <v>6</v>
      </c>
      <c r="G2592" s="253" t="s">
        <v>7</v>
      </c>
      <c r="H2592" s="254" t="s">
        <v>8</v>
      </c>
      <c r="I2592" s="254" t="s">
        <v>9</v>
      </c>
      <c r="J2592" s="254" t="s">
        <v>10</v>
      </c>
      <c r="K2592" s="255" t="s">
        <v>11</v>
      </c>
      <c r="L2592" s="254" t="s">
        <v>12</v>
      </c>
    </row>
    <row r="2593" spans="1:12" ht="12.75">
      <c r="A2593" s="252" t="s">
        <v>13</v>
      </c>
      <c r="B2593" s="253">
        <v>5</v>
      </c>
      <c r="C2593" s="253">
        <v>2</v>
      </c>
      <c r="D2593" s="253">
        <v>0</v>
      </c>
      <c r="E2593" s="253">
        <v>5</v>
      </c>
      <c r="F2593" s="253">
        <v>0</v>
      </c>
      <c r="G2593" s="253">
        <v>7</v>
      </c>
      <c r="H2593" s="254">
        <v>765</v>
      </c>
      <c r="I2593" s="254">
        <v>894.17</v>
      </c>
      <c r="J2593" s="254">
        <v>109.28571428571429</v>
      </c>
      <c r="K2593" s="255">
        <v>1.4799154334038056</v>
      </c>
      <c r="L2593" s="254">
        <v>1.6173361522198735</v>
      </c>
    </row>
    <row r="2594" spans="1:12" ht="12.75">
      <c r="A2594" s="252" t="s">
        <v>15</v>
      </c>
      <c r="B2594" s="253">
        <v>12</v>
      </c>
      <c r="C2594" s="253">
        <v>0</v>
      </c>
      <c r="D2594" s="253">
        <v>0</v>
      </c>
      <c r="E2594" s="253">
        <v>12</v>
      </c>
      <c r="F2594" s="253">
        <v>0</v>
      </c>
      <c r="G2594" s="253">
        <v>12</v>
      </c>
      <c r="H2594" s="254">
        <v>0</v>
      </c>
      <c r="I2594" s="254">
        <v>426.5</v>
      </c>
      <c r="J2594" s="254">
        <v>0</v>
      </c>
      <c r="K2594" s="255">
        <v>2.536997885835095</v>
      </c>
      <c r="L2594" s="254">
        <v>0</v>
      </c>
    </row>
    <row r="2595" spans="1:12" ht="12.75">
      <c r="A2595" s="252" t="s">
        <v>16</v>
      </c>
      <c r="B2595" s="253">
        <v>2</v>
      </c>
      <c r="C2595" s="253">
        <v>0</v>
      </c>
      <c r="D2595" s="253">
        <v>0</v>
      </c>
      <c r="E2595" s="253">
        <v>2</v>
      </c>
      <c r="F2595" s="253">
        <v>0</v>
      </c>
      <c r="G2595" s="253">
        <v>2</v>
      </c>
      <c r="H2595" s="254">
        <v>570</v>
      </c>
      <c r="I2595" s="254">
        <v>667.96</v>
      </c>
      <c r="J2595" s="254">
        <v>285</v>
      </c>
      <c r="K2595" s="255">
        <v>0.42283298097251587</v>
      </c>
      <c r="L2595" s="254">
        <v>1.2050739957716703</v>
      </c>
    </row>
    <row r="2596" spans="1:12" ht="12.75">
      <c r="A2596" s="252" t="s">
        <v>17</v>
      </c>
      <c r="B2596" s="253">
        <v>66</v>
      </c>
      <c r="C2596" s="253">
        <v>4</v>
      </c>
      <c r="D2596" s="253">
        <v>15</v>
      </c>
      <c r="E2596" s="253">
        <v>51</v>
      </c>
      <c r="F2596" s="253">
        <v>0</v>
      </c>
      <c r="G2596" s="253">
        <v>55</v>
      </c>
      <c r="H2596" s="254">
        <v>0</v>
      </c>
      <c r="I2596" s="254">
        <v>0</v>
      </c>
      <c r="J2596" s="254">
        <v>0</v>
      </c>
      <c r="K2596" s="255">
        <v>11.627906976744184</v>
      </c>
      <c r="L2596" s="254">
        <v>0</v>
      </c>
    </row>
    <row r="2597" spans="1:12" ht="12.75">
      <c r="A2597" s="252" t="s">
        <v>18</v>
      </c>
      <c r="B2597" s="253">
        <v>0</v>
      </c>
      <c r="C2597" s="253">
        <v>1</v>
      </c>
      <c r="D2597" s="253">
        <v>0</v>
      </c>
      <c r="E2597" s="253">
        <v>0</v>
      </c>
      <c r="F2597" s="253">
        <v>0</v>
      </c>
      <c r="G2597" s="253">
        <v>1</v>
      </c>
      <c r="H2597" s="254">
        <v>170</v>
      </c>
      <c r="I2597" s="254">
        <v>193.76</v>
      </c>
      <c r="J2597" s="254">
        <v>170</v>
      </c>
      <c r="K2597" s="255">
        <v>0.21141649048625794</v>
      </c>
      <c r="L2597" s="254">
        <v>0.35940803382663844</v>
      </c>
    </row>
    <row r="2598" spans="1:12" ht="12.75">
      <c r="A2598" s="252" t="s">
        <v>19</v>
      </c>
      <c r="B2598" s="252">
        <v>85</v>
      </c>
      <c r="C2598" s="252">
        <v>7</v>
      </c>
      <c r="D2598" s="252">
        <v>15</v>
      </c>
      <c r="E2598" s="252">
        <v>70</v>
      </c>
      <c r="F2598" s="252">
        <v>0</v>
      </c>
      <c r="G2598" s="252">
        <v>77</v>
      </c>
      <c r="H2598" s="252">
        <v>1505</v>
      </c>
      <c r="I2598" s="252">
        <v>2182.39</v>
      </c>
      <c r="J2598" s="252">
        <v>19.545454545454547</v>
      </c>
      <c r="K2598" s="252">
        <v>16.279069767441861</v>
      </c>
      <c r="L2598" s="252">
        <v>3.1818181818181817</v>
      </c>
    </row>
    <row r="2599" spans="1:12" ht="12.75">
      <c r="A2599" s="252" t="s">
        <v>491</v>
      </c>
      <c r="B2599" s="253" t="s">
        <v>2</v>
      </c>
      <c r="C2599" s="253" t="s">
        <v>3</v>
      </c>
      <c r="D2599" s="253" t="s">
        <v>4</v>
      </c>
      <c r="E2599" s="253" t="s">
        <v>5</v>
      </c>
      <c r="F2599" s="253" t="s">
        <v>6</v>
      </c>
      <c r="G2599" s="253" t="s">
        <v>7</v>
      </c>
      <c r="H2599" s="254" t="s">
        <v>8</v>
      </c>
      <c r="I2599" s="254" t="s">
        <v>9</v>
      </c>
      <c r="J2599" s="254" t="s">
        <v>10</v>
      </c>
      <c r="K2599" s="255" t="s">
        <v>11</v>
      </c>
      <c r="L2599" s="254" t="s">
        <v>12</v>
      </c>
    </row>
    <row r="2600" spans="1:12" ht="12.75">
      <c r="A2600" s="252" t="s">
        <v>13</v>
      </c>
      <c r="B2600" s="253">
        <v>5</v>
      </c>
      <c r="C2600" s="253">
        <v>3</v>
      </c>
      <c r="D2600" s="253">
        <v>0</v>
      </c>
      <c r="E2600" s="253">
        <v>5</v>
      </c>
      <c r="F2600" s="253">
        <v>0</v>
      </c>
      <c r="G2600" s="253">
        <v>8</v>
      </c>
      <c r="H2600" s="254">
        <v>1866.82</v>
      </c>
      <c r="I2600" s="254">
        <v>2253.91</v>
      </c>
      <c r="J2600" s="254">
        <v>233.35249999999999</v>
      </c>
      <c r="K2600" s="255">
        <v>1.6913319238900635</v>
      </c>
      <c r="L2600" s="254">
        <v>3.9467653276955605</v>
      </c>
    </row>
    <row r="2601" spans="1:12" ht="12.75">
      <c r="A2601" s="252" t="s">
        <v>15</v>
      </c>
      <c r="B2601" s="253">
        <v>11</v>
      </c>
      <c r="C2601" s="253">
        <v>0</v>
      </c>
      <c r="D2601" s="253">
        <v>0</v>
      </c>
      <c r="E2601" s="253">
        <v>11</v>
      </c>
      <c r="F2601" s="253">
        <v>0</v>
      </c>
      <c r="G2601" s="253">
        <v>11</v>
      </c>
      <c r="H2601" s="254">
        <v>0</v>
      </c>
      <c r="I2601" s="254">
        <v>-123.75</v>
      </c>
      <c r="J2601" s="254">
        <v>0</v>
      </c>
      <c r="K2601" s="255">
        <v>2.3255813953488373</v>
      </c>
      <c r="L2601" s="254">
        <v>0</v>
      </c>
    </row>
    <row r="2602" spans="1:12" ht="12.75">
      <c r="A2602" s="252" t="s">
        <v>16</v>
      </c>
      <c r="B2602" s="253">
        <v>1</v>
      </c>
      <c r="C2602" s="253">
        <v>0</v>
      </c>
      <c r="D2602" s="253">
        <v>0</v>
      </c>
      <c r="E2602" s="253">
        <v>1</v>
      </c>
      <c r="F2602" s="253">
        <v>0</v>
      </c>
      <c r="G2602" s="253">
        <v>1</v>
      </c>
      <c r="H2602" s="254">
        <v>240</v>
      </c>
      <c r="I2602" s="254">
        <v>1362.04</v>
      </c>
      <c r="J2602" s="254">
        <v>240</v>
      </c>
      <c r="K2602" s="255">
        <v>0.21141649048625794</v>
      </c>
      <c r="L2602" s="254">
        <v>0.50739957716701911</v>
      </c>
    </row>
    <row r="2603" spans="1:12" ht="12.75">
      <c r="A2603" s="252" t="s">
        <v>17</v>
      </c>
      <c r="B2603" s="253">
        <v>58</v>
      </c>
      <c r="C2603" s="253">
        <v>2</v>
      </c>
      <c r="D2603" s="253">
        <v>12</v>
      </c>
      <c r="E2603" s="253">
        <v>46</v>
      </c>
      <c r="F2603" s="253">
        <v>0</v>
      </c>
      <c r="G2603" s="253">
        <v>48</v>
      </c>
      <c r="H2603" s="254">
        <v>0</v>
      </c>
      <c r="I2603" s="254">
        <v>0</v>
      </c>
      <c r="J2603" s="254">
        <v>0</v>
      </c>
      <c r="K2603" s="255">
        <v>10.14799154334038</v>
      </c>
      <c r="L2603" s="254">
        <v>0</v>
      </c>
    </row>
    <row r="2604" spans="1:12" ht="12.75">
      <c r="A2604" s="252" t="s">
        <v>18</v>
      </c>
      <c r="B2604" s="253">
        <v>3</v>
      </c>
      <c r="C2604" s="253">
        <v>0</v>
      </c>
      <c r="D2604" s="253">
        <v>0</v>
      </c>
      <c r="E2604" s="253">
        <v>3</v>
      </c>
      <c r="F2604" s="253">
        <v>0</v>
      </c>
      <c r="G2604" s="253">
        <v>3</v>
      </c>
      <c r="H2604" s="254">
        <v>0</v>
      </c>
      <c r="I2604" s="254">
        <v>0</v>
      </c>
      <c r="J2604" s="254">
        <v>0</v>
      </c>
      <c r="K2604" s="255">
        <v>0.63424947145877375</v>
      </c>
      <c r="L2604" s="254">
        <v>0</v>
      </c>
    </row>
    <row r="2605" spans="1:12" ht="12.75">
      <c r="A2605" s="252" t="s">
        <v>19</v>
      </c>
      <c r="B2605" s="252">
        <v>78</v>
      </c>
      <c r="C2605" s="252">
        <v>5</v>
      </c>
      <c r="D2605" s="252">
        <v>12</v>
      </c>
      <c r="E2605" s="252">
        <v>66</v>
      </c>
      <c r="F2605" s="252">
        <v>0</v>
      </c>
      <c r="G2605" s="252">
        <v>71</v>
      </c>
      <c r="H2605" s="252">
        <v>2106.8200000000002</v>
      </c>
      <c r="I2605" s="252">
        <v>3492.2</v>
      </c>
      <c r="J2605" s="252">
        <v>29.673521126760566</v>
      </c>
      <c r="K2605" s="252">
        <v>15.010570824524311</v>
      </c>
      <c r="L2605" s="252">
        <v>4.4541649048625791</v>
      </c>
    </row>
    <row r="2606" spans="1:12" ht="12.75">
      <c r="A2606" s="252" t="s">
        <v>492</v>
      </c>
      <c r="B2606" s="253" t="s">
        <v>2</v>
      </c>
      <c r="C2606" s="253" t="s">
        <v>3</v>
      </c>
      <c r="D2606" s="253" t="s">
        <v>4</v>
      </c>
      <c r="E2606" s="253" t="s">
        <v>5</v>
      </c>
      <c r="F2606" s="253" t="s">
        <v>6</v>
      </c>
      <c r="G2606" s="253" t="s">
        <v>7</v>
      </c>
      <c r="H2606" s="254" t="s">
        <v>8</v>
      </c>
      <c r="I2606" s="254" t="s">
        <v>9</v>
      </c>
      <c r="J2606" s="254" t="s">
        <v>10</v>
      </c>
      <c r="K2606" s="255" t="s">
        <v>11</v>
      </c>
      <c r="L2606" s="254" t="s">
        <v>12</v>
      </c>
    </row>
    <row r="2607" spans="1:12" ht="12.75">
      <c r="A2607" s="252" t="s">
        <v>13</v>
      </c>
      <c r="B2607" s="253">
        <v>9</v>
      </c>
      <c r="C2607" s="253">
        <v>0</v>
      </c>
      <c r="D2607" s="253">
        <v>0</v>
      </c>
      <c r="E2607" s="253">
        <v>9</v>
      </c>
      <c r="F2607" s="253">
        <v>0</v>
      </c>
      <c r="G2607" s="253">
        <v>9</v>
      </c>
      <c r="H2607" s="254">
        <v>2745.47</v>
      </c>
      <c r="I2607" s="254">
        <v>3121.56</v>
      </c>
      <c r="J2607" s="254">
        <v>305.05222222222221</v>
      </c>
      <c r="K2607" s="255">
        <v>1.9027484143763211</v>
      </c>
      <c r="L2607" s="254">
        <v>5.8043763213530646</v>
      </c>
    </row>
    <row r="2608" spans="1:12" ht="12.75">
      <c r="A2608" s="252" t="s">
        <v>14</v>
      </c>
      <c r="B2608" s="253">
        <v>0</v>
      </c>
      <c r="C2608" s="253">
        <v>0</v>
      </c>
      <c r="D2608" s="253">
        <v>0</v>
      </c>
      <c r="E2608" s="253">
        <v>0</v>
      </c>
      <c r="F2608" s="253">
        <v>0</v>
      </c>
      <c r="G2608" s="253">
        <v>0</v>
      </c>
      <c r="H2608" s="254">
        <v>0</v>
      </c>
      <c r="I2608" s="254">
        <v>0</v>
      </c>
      <c r="J2608" s="254">
        <v>0</v>
      </c>
      <c r="K2608" s="255">
        <v>0</v>
      </c>
      <c r="L2608" s="254">
        <v>0</v>
      </c>
    </row>
    <row r="2609" spans="1:12" ht="12.75">
      <c r="A2609" s="252" t="s">
        <v>15</v>
      </c>
      <c r="B2609" s="253">
        <v>12</v>
      </c>
      <c r="C2609" s="253">
        <v>0</v>
      </c>
      <c r="D2609" s="253">
        <v>0</v>
      </c>
      <c r="E2609" s="253">
        <v>12</v>
      </c>
      <c r="F2609" s="253">
        <v>0</v>
      </c>
      <c r="G2609" s="253">
        <v>12</v>
      </c>
      <c r="H2609" s="254">
        <v>0</v>
      </c>
      <c r="I2609" s="254">
        <v>281</v>
      </c>
      <c r="J2609" s="254">
        <v>0</v>
      </c>
      <c r="K2609" s="255">
        <v>2.536997885835095</v>
      </c>
      <c r="L2609" s="254">
        <v>0</v>
      </c>
    </row>
    <row r="2610" spans="1:12" ht="12.75">
      <c r="A2610" s="252" t="s">
        <v>16</v>
      </c>
      <c r="B2610" s="253">
        <v>3</v>
      </c>
      <c r="C2610" s="253">
        <v>0</v>
      </c>
      <c r="D2610" s="253">
        <v>0</v>
      </c>
      <c r="E2610" s="253">
        <v>3</v>
      </c>
      <c r="F2610" s="253">
        <v>0</v>
      </c>
      <c r="G2610" s="253">
        <v>3</v>
      </c>
      <c r="H2610" s="254">
        <v>790</v>
      </c>
      <c r="I2610" s="254">
        <v>891.12</v>
      </c>
      <c r="J2610" s="254">
        <v>263.33333333333331</v>
      </c>
      <c r="K2610" s="255">
        <v>0.63424947145877375</v>
      </c>
      <c r="L2610" s="254">
        <v>1.6701902748414377</v>
      </c>
    </row>
    <row r="2611" spans="1:12" ht="12.75">
      <c r="A2611" s="252" t="s">
        <v>17</v>
      </c>
      <c r="B2611" s="253">
        <v>62</v>
      </c>
      <c r="C2611" s="253">
        <v>0</v>
      </c>
      <c r="D2611" s="253">
        <v>14</v>
      </c>
      <c r="E2611" s="253">
        <v>48</v>
      </c>
      <c r="F2611" s="253">
        <v>0</v>
      </c>
      <c r="G2611" s="253">
        <v>48</v>
      </c>
      <c r="H2611" s="254">
        <v>0</v>
      </c>
      <c r="I2611" s="254">
        <v>0</v>
      </c>
      <c r="J2611" s="254">
        <v>0</v>
      </c>
      <c r="K2611" s="255">
        <v>10.14799154334038</v>
      </c>
      <c r="L2611" s="254">
        <v>0</v>
      </c>
    </row>
    <row r="2612" spans="1:12" ht="12.75">
      <c r="A2612" s="252" t="s">
        <v>18</v>
      </c>
      <c r="B2612" s="252">
        <v>0</v>
      </c>
      <c r="C2612" s="252">
        <v>0</v>
      </c>
      <c r="D2612" s="252">
        <v>0</v>
      </c>
      <c r="E2612" s="252">
        <v>0</v>
      </c>
      <c r="F2612" s="252">
        <v>0</v>
      </c>
      <c r="G2612" s="252">
        <v>0</v>
      </c>
      <c r="H2612" s="252">
        <v>0</v>
      </c>
      <c r="I2612" s="252">
        <v>0</v>
      </c>
      <c r="J2612" s="252">
        <v>0</v>
      </c>
      <c r="K2612" s="252">
        <v>0</v>
      </c>
      <c r="L2612" s="252">
        <v>0</v>
      </c>
    </row>
    <row r="2613" spans="1:12" ht="12.75">
      <c r="A2613" s="252" t="s">
        <v>19</v>
      </c>
      <c r="B2613" s="253">
        <v>86</v>
      </c>
      <c r="C2613" s="253">
        <v>0</v>
      </c>
      <c r="D2613" s="253">
        <v>14</v>
      </c>
      <c r="E2613" s="253">
        <v>72</v>
      </c>
      <c r="F2613" s="253">
        <v>0</v>
      </c>
      <c r="G2613" s="253">
        <v>72</v>
      </c>
      <c r="H2613" s="254">
        <v>3535.47</v>
      </c>
      <c r="I2613" s="254">
        <v>4293.68</v>
      </c>
      <c r="J2613" s="254">
        <v>49.103749999999998</v>
      </c>
      <c r="K2613" s="255">
        <v>15.221987315010569</v>
      </c>
      <c r="L2613" s="254">
        <v>7.474566596194502</v>
      </c>
    </row>
    <row r="2614" spans="1:12" ht="12.75">
      <c r="A2614" s="252" t="s">
        <v>493</v>
      </c>
      <c r="B2614" s="253" t="s">
        <v>2</v>
      </c>
      <c r="C2614" s="253" t="s">
        <v>3</v>
      </c>
      <c r="D2614" s="253" t="s">
        <v>4</v>
      </c>
      <c r="E2614" s="253" t="s">
        <v>5</v>
      </c>
      <c r="F2614" s="253" t="s">
        <v>6</v>
      </c>
      <c r="G2614" s="253" t="s">
        <v>7</v>
      </c>
      <c r="H2614" s="254" t="s">
        <v>8</v>
      </c>
      <c r="I2614" s="254" t="s">
        <v>9</v>
      </c>
      <c r="J2614" s="254" t="s">
        <v>10</v>
      </c>
      <c r="K2614" s="255" t="s">
        <v>11</v>
      </c>
      <c r="L2614" s="254" t="s">
        <v>12</v>
      </c>
    </row>
    <row r="2615" spans="1:12" ht="12.75">
      <c r="A2615" s="252" t="s">
        <v>13</v>
      </c>
      <c r="B2615" s="253">
        <v>9</v>
      </c>
      <c r="C2615" s="253">
        <v>2</v>
      </c>
      <c r="D2615" s="253">
        <v>0</v>
      </c>
      <c r="E2615" s="253">
        <v>9</v>
      </c>
      <c r="F2615" s="253">
        <v>0</v>
      </c>
      <c r="G2615" s="253">
        <v>11</v>
      </c>
      <c r="H2615" s="254">
        <v>2165</v>
      </c>
      <c r="I2615" s="254">
        <v>2446.12</v>
      </c>
      <c r="J2615" s="254">
        <v>196.81818181818181</v>
      </c>
      <c r="K2615" s="255">
        <v>2.3255813953488373</v>
      </c>
      <c r="L2615" s="254">
        <v>4.5771670190274838</v>
      </c>
    </row>
    <row r="2616" spans="1:12" ht="12.75">
      <c r="A2616" s="252" t="s">
        <v>15</v>
      </c>
      <c r="B2616" s="253">
        <v>17</v>
      </c>
      <c r="C2616" s="253">
        <v>2</v>
      </c>
      <c r="D2616" s="253">
        <v>2</v>
      </c>
      <c r="E2616" s="253">
        <v>15</v>
      </c>
      <c r="F2616" s="253">
        <v>0</v>
      </c>
      <c r="G2616" s="253">
        <v>17</v>
      </c>
      <c r="H2616" s="254">
        <v>0</v>
      </c>
      <c r="I2616" s="254">
        <v>269</v>
      </c>
      <c r="J2616" s="254">
        <v>0</v>
      </c>
      <c r="K2616" s="255">
        <v>3.5940803382663846</v>
      </c>
      <c r="L2616" s="254">
        <v>0</v>
      </c>
    </row>
    <row r="2617" spans="1:12" ht="12.75">
      <c r="A2617" s="252" t="s">
        <v>16</v>
      </c>
      <c r="B2617" s="253">
        <v>4</v>
      </c>
      <c r="C2617" s="253">
        <v>1</v>
      </c>
      <c r="D2617" s="253">
        <v>0</v>
      </c>
      <c r="E2617" s="253">
        <v>4</v>
      </c>
      <c r="F2617" s="253">
        <v>0</v>
      </c>
      <c r="G2617" s="253">
        <v>5</v>
      </c>
      <c r="H2617" s="254">
        <v>1340</v>
      </c>
      <c r="I2617" s="254">
        <v>1511.52</v>
      </c>
      <c r="J2617" s="254">
        <v>268</v>
      </c>
      <c r="K2617" s="255">
        <v>1.0570824524312896</v>
      </c>
      <c r="L2617" s="254">
        <v>2.8329809725158568</v>
      </c>
    </row>
    <row r="2618" spans="1:12" ht="12.75">
      <c r="A2618" s="252" t="s">
        <v>17</v>
      </c>
      <c r="B2618" s="252">
        <v>56</v>
      </c>
      <c r="C2618" s="252">
        <v>0</v>
      </c>
      <c r="D2618" s="252">
        <v>17</v>
      </c>
      <c r="E2618" s="252">
        <v>39</v>
      </c>
      <c r="F2618" s="252">
        <v>0</v>
      </c>
      <c r="G2618" s="252">
        <v>39</v>
      </c>
      <c r="H2618" s="252">
        <v>0</v>
      </c>
      <c r="I2618" s="252">
        <v>0</v>
      </c>
      <c r="J2618" s="252">
        <v>0</v>
      </c>
      <c r="K2618" s="252">
        <v>8.2452431289640593</v>
      </c>
      <c r="L2618" s="252">
        <v>0</v>
      </c>
    </row>
    <row r="2619" spans="1:12" ht="12.75">
      <c r="A2619" s="252" t="s">
        <v>19</v>
      </c>
      <c r="B2619" s="253">
        <v>86</v>
      </c>
      <c r="C2619" s="253">
        <v>5</v>
      </c>
      <c r="D2619" s="253">
        <v>19</v>
      </c>
      <c r="E2619" s="253">
        <v>67</v>
      </c>
      <c r="F2619" s="253">
        <v>0</v>
      </c>
      <c r="G2619" s="253">
        <v>72</v>
      </c>
      <c r="H2619" s="254">
        <v>3505</v>
      </c>
      <c r="I2619" s="254">
        <v>4226.6400000000003</v>
      </c>
      <c r="J2619" s="254">
        <v>48.680555555555557</v>
      </c>
      <c r="K2619" s="255">
        <v>15.221987315010569</v>
      </c>
      <c r="L2619" s="254">
        <v>7.4101479915433393</v>
      </c>
    </row>
    <row r="2620" spans="1:12" ht="12.75">
      <c r="A2620" s="252" t="s">
        <v>494</v>
      </c>
      <c r="B2620" s="253" t="s">
        <v>2</v>
      </c>
      <c r="C2620" s="253" t="s">
        <v>3</v>
      </c>
      <c r="D2620" s="253" t="s">
        <v>4</v>
      </c>
      <c r="E2620" s="253" t="s">
        <v>5</v>
      </c>
      <c r="F2620" s="253" t="s">
        <v>6</v>
      </c>
      <c r="G2620" s="253" t="s">
        <v>7</v>
      </c>
      <c r="H2620" s="254" t="s">
        <v>8</v>
      </c>
      <c r="I2620" s="254" t="s">
        <v>9</v>
      </c>
      <c r="J2620" s="254" t="s">
        <v>10</v>
      </c>
      <c r="K2620" s="255" t="s">
        <v>11</v>
      </c>
      <c r="L2620" s="254" t="s">
        <v>12</v>
      </c>
    </row>
    <row r="2621" spans="1:12" ht="12.75">
      <c r="A2621" s="252" t="s">
        <v>13</v>
      </c>
      <c r="B2621" s="253">
        <v>11</v>
      </c>
      <c r="C2621" s="253">
        <v>2</v>
      </c>
      <c r="D2621" s="253">
        <v>2</v>
      </c>
      <c r="E2621" s="253">
        <v>9</v>
      </c>
      <c r="F2621" s="253">
        <v>0</v>
      </c>
      <c r="G2621" s="253">
        <v>11</v>
      </c>
      <c r="H2621" s="254">
        <v>1655</v>
      </c>
      <c r="I2621" s="254">
        <v>1870.84</v>
      </c>
      <c r="J2621" s="254">
        <v>150.45454545454547</v>
      </c>
      <c r="K2621" s="255">
        <v>2.3255813953488373</v>
      </c>
      <c r="L2621" s="254">
        <v>3.498942917547569</v>
      </c>
    </row>
    <row r="2622" spans="1:12" ht="12.75">
      <c r="A2622" s="252" t="s">
        <v>15</v>
      </c>
      <c r="B2622" s="253">
        <v>17</v>
      </c>
      <c r="C2622" s="253">
        <v>0</v>
      </c>
      <c r="D2622" s="253">
        <v>2</v>
      </c>
      <c r="E2622" s="253">
        <v>15</v>
      </c>
      <c r="F2622" s="253">
        <v>0</v>
      </c>
      <c r="G2622" s="253">
        <v>15</v>
      </c>
      <c r="H2622" s="254">
        <v>0</v>
      </c>
      <c r="I2622" s="254">
        <v>0</v>
      </c>
      <c r="J2622" s="254">
        <v>0</v>
      </c>
      <c r="K2622" s="255">
        <v>3.1712473572938689</v>
      </c>
      <c r="L2622" s="254">
        <v>0</v>
      </c>
    </row>
    <row r="2623" spans="1:12" ht="12.75">
      <c r="A2623" s="252" t="s">
        <v>16</v>
      </c>
      <c r="B2623" s="253">
        <v>5</v>
      </c>
      <c r="C2623" s="253">
        <v>0</v>
      </c>
      <c r="D2623" s="253">
        <v>1</v>
      </c>
      <c r="E2623" s="253">
        <v>4</v>
      </c>
      <c r="F2623" s="253">
        <v>0</v>
      </c>
      <c r="G2623" s="253">
        <v>4</v>
      </c>
      <c r="H2623" s="254">
        <v>1100</v>
      </c>
      <c r="I2623" s="254">
        <v>1240.8</v>
      </c>
      <c r="J2623" s="254">
        <v>275</v>
      </c>
      <c r="K2623" s="255">
        <v>0.84566596194503174</v>
      </c>
      <c r="L2623" s="254">
        <v>2.3255813953488369</v>
      </c>
    </row>
    <row r="2624" spans="1:12" ht="12.75">
      <c r="A2624" s="252" t="s">
        <v>17</v>
      </c>
      <c r="B2624" s="252">
        <v>39</v>
      </c>
      <c r="C2624" s="252">
        <v>1</v>
      </c>
      <c r="D2624" s="252">
        <v>1</v>
      </c>
      <c r="E2624" s="252">
        <v>38</v>
      </c>
      <c r="F2624" s="252">
        <v>0</v>
      </c>
      <c r="G2624" s="252">
        <v>39</v>
      </c>
      <c r="H2624" s="252">
        <v>0</v>
      </c>
      <c r="I2624" s="252">
        <v>0</v>
      </c>
      <c r="J2624" s="252">
        <v>0</v>
      </c>
      <c r="K2624" s="252">
        <v>8.2452431289640593</v>
      </c>
      <c r="L2624" s="252">
        <v>0</v>
      </c>
    </row>
    <row r="2625" spans="1:12" ht="12.75">
      <c r="A2625" s="252" t="s">
        <v>19</v>
      </c>
      <c r="B2625" s="253">
        <v>72</v>
      </c>
      <c r="C2625" s="253">
        <v>3</v>
      </c>
      <c r="D2625" s="253">
        <v>6</v>
      </c>
      <c r="E2625" s="253">
        <v>66</v>
      </c>
      <c r="F2625" s="253">
        <v>0</v>
      </c>
      <c r="G2625" s="253">
        <v>69</v>
      </c>
      <c r="H2625" s="254">
        <v>2755</v>
      </c>
      <c r="I2625" s="254">
        <v>3111.64</v>
      </c>
      <c r="J2625" s="254">
        <v>39.927536231884062</v>
      </c>
      <c r="K2625" s="255">
        <v>14.587737843551798</v>
      </c>
      <c r="L2625" s="254">
        <v>5.8245243128964059</v>
      </c>
    </row>
    <row r="2626" spans="1:12" ht="12.75">
      <c r="A2626" s="252" t="s">
        <v>495</v>
      </c>
      <c r="B2626" s="253" t="s">
        <v>2</v>
      </c>
      <c r="C2626" s="253" t="s">
        <v>3</v>
      </c>
      <c r="D2626" s="253" t="s">
        <v>4</v>
      </c>
      <c r="E2626" s="253" t="s">
        <v>5</v>
      </c>
      <c r="F2626" s="253" t="s">
        <v>6</v>
      </c>
      <c r="G2626" s="253" t="s">
        <v>7</v>
      </c>
      <c r="H2626" s="254" t="s">
        <v>8</v>
      </c>
      <c r="I2626" s="254" t="s">
        <v>9</v>
      </c>
      <c r="J2626" s="254" t="s">
        <v>10</v>
      </c>
      <c r="K2626" s="255" t="s">
        <v>11</v>
      </c>
      <c r="L2626" s="254" t="s">
        <v>12</v>
      </c>
    </row>
    <row r="2627" spans="1:12" ht="12.75">
      <c r="A2627" s="252" t="s">
        <v>13</v>
      </c>
      <c r="B2627" s="253">
        <v>11</v>
      </c>
      <c r="C2627" s="253">
        <v>0</v>
      </c>
      <c r="D2627" s="253">
        <v>4</v>
      </c>
      <c r="E2627" s="253">
        <v>7</v>
      </c>
      <c r="F2627" s="253">
        <v>0</v>
      </c>
      <c r="G2627" s="253">
        <v>7</v>
      </c>
      <c r="H2627" s="254">
        <v>945</v>
      </c>
      <c r="I2627" s="254">
        <v>1065.96</v>
      </c>
      <c r="J2627" s="254">
        <v>135</v>
      </c>
      <c r="K2627" s="255">
        <v>1.4799154334038056</v>
      </c>
      <c r="L2627" s="254">
        <v>1.9978858350951378</v>
      </c>
    </row>
    <row r="2628" spans="1:12" ht="12.75">
      <c r="A2628" s="252" t="s">
        <v>15</v>
      </c>
      <c r="B2628" s="253">
        <v>15</v>
      </c>
      <c r="C2628" s="253">
        <v>2</v>
      </c>
      <c r="D2628" s="253">
        <v>3</v>
      </c>
      <c r="E2628" s="253">
        <v>12</v>
      </c>
      <c r="F2628" s="253">
        <v>0</v>
      </c>
      <c r="G2628" s="253">
        <v>14</v>
      </c>
      <c r="H2628" s="254">
        <v>0</v>
      </c>
      <c r="I2628" s="254">
        <v>193</v>
      </c>
      <c r="J2628" s="254">
        <v>0</v>
      </c>
      <c r="K2628" s="255">
        <v>2.9598308668076112</v>
      </c>
      <c r="L2628" s="254">
        <v>0</v>
      </c>
    </row>
    <row r="2629" spans="1:12" ht="12.75">
      <c r="A2629" s="252" t="s">
        <v>16</v>
      </c>
      <c r="B2629" s="253">
        <v>4</v>
      </c>
      <c r="C2629" s="253">
        <v>0</v>
      </c>
      <c r="D2629" s="253">
        <v>3</v>
      </c>
      <c r="E2629" s="253">
        <v>1</v>
      </c>
      <c r="F2629" s="253">
        <v>0</v>
      </c>
      <c r="G2629" s="253">
        <v>1</v>
      </c>
      <c r="H2629" s="254">
        <v>220</v>
      </c>
      <c r="I2629" s="254">
        <v>248.16</v>
      </c>
      <c r="J2629" s="254">
        <v>220</v>
      </c>
      <c r="K2629" s="255">
        <v>0.21141649048625794</v>
      </c>
      <c r="L2629" s="254">
        <v>0.46511627906976744</v>
      </c>
    </row>
    <row r="2630" spans="1:12" ht="12.75">
      <c r="A2630" s="252" t="s">
        <v>17</v>
      </c>
      <c r="B2630" s="252">
        <v>39</v>
      </c>
      <c r="C2630" s="252">
        <v>15</v>
      </c>
      <c r="D2630" s="252">
        <v>2</v>
      </c>
      <c r="E2630" s="252">
        <v>37</v>
      </c>
      <c r="F2630" s="252">
        <v>0</v>
      </c>
      <c r="G2630" s="252">
        <v>52</v>
      </c>
      <c r="H2630" s="252">
        <v>0</v>
      </c>
      <c r="I2630" s="252">
        <v>0</v>
      </c>
      <c r="J2630" s="252">
        <v>0</v>
      </c>
      <c r="K2630" s="252">
        <v>10.993657505285412</v>
      </c>
      <c r="L2630" s="252">
        <v>0</v>
      </c>
    </row>
    <row r="2631" spans="1:12" ht="12.75">
      <c r="A2631" s="252" t="s">
        <v>19</v>
      </c>
      <c r="B2631" s="253">
        <v>69</v>
      </c>
      <c r="C2631" s="253">
        <v>17</v>
      </c>
      <c r="D2631" s="253">
        <v>12</v>
      </c>
      <c r="E2631" s="253">
        <v>57</v>
      </c>
      <c r="F2631" s="253">
        <v>0</v>
      </c>
      <c r="G2631" s="253">
        <v>74</v>
      </c>
      <c r="H2631" s="254">
        <v>1165</v>
      </c>
      <c r="I2631" s="254">
        <v>1507.12</v>
      </c>
      <c r="J2631" s="254">
        <v>15.743243243243244</v>
      </c>
      <c r="K2631" s="255">
        <v>15.644820295983088</v>
      </c>
      <c r="L2631" s="254">
        <v>2.4630021141649054</v>
      </c>
    </row>
    <row r="2632" spans="1:12" ht="12.75">
      <c r="A2632" s="252" t="s">
        <v>496</v>
      </c>
      <c r="B2632" s="253" t="s">
        <v>2</v>
      </c>
      <c r="C2632" s="253" t="s">
        <v>3</v>
      </c>
      <c r="D2632" s="253" t="s">
        <v>4</v>
      </c>
      <c r="E2632" s="253" t="s">
        <v>5</v>
      </c>
      <c r="F2632" s="253" t="s">
        <v>6</v>
      </c>
      <c r="G2632" s="253" t="s">
        <v>7</v>
      </c>
      <c r="H2632" s="254" t="s">
        <v>8</v>
      </c>
      <c r="I2632" s="254" t="s">
        <v>9</v>
      </c>
      <c r="J2632" s="254" t="s">
        <v>10</v>
      </c>
      <c r="K2632" s="255" t="s">
        <v>11</v>
      </c>
      <c r="L2632" s="254" t="s">
        <v>12</v>
      </c>
    </row>
    <row r="2633" spans="1:12" ht="12.75">
      <c r="A2633" s="252" t="s">
        <v>13</v>
      </c>
      <c r="B2633" s="253">
        <v>6</v>
      </c>
      <c r="C2633" s="253">
        <v>4</v>
      </c>
      <c r="D2633" s="253">
        <v>2</v>
      </c>
      <c r="E2633" s="253">
        <v>4</v>
      </c>
      <c r="F2633" s="253">
        <v>0</v>
      </c>
      <c r="G2633" s="253">
        <v>8</v>
      </c>
      <c r="H2633" s="254">
        <v>965</v>
      </c>
      <c r="I2633" s="254">
        <v>1094.52</v>
      </c>
      <c r="J2633" s="254">
        <v>120.625</v>
      </c>
      <c r="K2633" s="255">
        <v>1.6913319238900635</v>
      </c>
      <c r="L2633" s="254">
        <v>2.0401691331923892</v>
      </c>
    </row>
    <row r="2634" spans="1:12" ht="12.75">
      <c r="A2634" s="252" t="s">
        <v>15</v>
      </c>
      <c r="B2634" s="253">
        <v>14</v>
      </c>
      <c r="C2634" s="253">
        <v>1</v>
      </c>
      <c r="D2634" s="253">
        <v>0</v>
      </c>
      <c r="E2634" s="253">
        <v>14</v>
      </c>
      <c r="F2634" s="253">
        <v>0</v>
      </c>
      <c r="G2634" s="253">
        <v>15</v>
      </c>
      <c r="H2634" s="254">
        <v>0</v>
      </c>
      <c r="I2634" s="254">
        <v>80</v>
      </c>
      <c r="J2634" s="254">
        <v>0</v>
      </c>
      <c r="K2634" s="255">
        <v>3.1712473572938689</v>
      </c>
      <c r="L2634" s="254">
        <v>0</v>
      </c>
    </row>
    <row r="2635" spans="1:12" ht="12.75">
      <c r="A2635" s="252" t="s">
        <v>16</v>
      </c>
      <c r="B2635" s="253">
        <v>1</v>
      </c>
      <c r="C2635" s="253">
        <v>0</v>
      </c>
      <c r="D2635" s="253">
        <v>1</v>
      </c>
      <c r="E2635" s="253">
        <v>0</v>
      </c>
      <c r="F2635" s="253">
        <v>0</v>
      </c>
      <c r="G2635" s="253">
        <v>0</v>
      </c>
      <c r="H2635" s="254">
        <v>0</v>
      </c>
      <c r="I2635" s="254">
        <v>0</v>
      </c>
      <c r="J2635" s="254">
        <v>0</v>
      </c>
      <c r="K2635" s="255">
        <v>0</v>
      </c>
      <c r="L2635" s="254">
        <v>0</v>
      </c>
    </row>
    <row r="2636" spans="1:12" ht="12.75">
      <c r="A2636" s="252" t="s">
        <v>17</v>
      </c>
      <c r="B2636" s="253">
        <v>52</v>
      </c>
      <c r="C2636" s="253">
        <v>0</v>
      </c>
      <c r="D2636" s="253">
        <v>9</v>
      </c>
      <c r="E2636" s="253">
        <v>43</v>
      </c>
      <c r="F2636" s="253">
        <v>0</v>
      </c>
      <c r="G2636" s="253">
        <v>43</v>
      </c>
      <c r="H2636" s="254">
        <v>0</v>
      </c>
      <c r="I2636" s="254">
        <v>0</v>
      </c>
      <c r="J2636" s="254">
        <v>0</v>
      </c>
      <c r="K2636" s="255">
        <v>9.0909090909090917</v>
      </c>
      <c r="L2636" s="254">
        <v>0</v>
      </c>
    </row>
    <row r="2637" spans="1:12" ht="12.75">
      <c r="A2637" s="252" t="s">
        <v>18</v>
      </c>
      <c r="B2637" s="252">
        <v>1</v>
      </c>
      <c r="C2637" s="252">
        <v>0</v>
      </c>
      <c r="D2637" s="252">
        <v>0</v>
      </c>
      <c r="E2637" s="252">
        <v>1</v>
      </c>
      <c r="F2637" s="252">
        <v>0</v>
      </c>
      <c r="G2637" s="252">
        <v>1</v>
      </c>
      <c r="H2637" s="252">
        <v>0</v>
      </c>
      <c r="I2637" s="252">
        <v>0</v>
      </c>
      <c r="J2637" s="252">
        <v>0</v>
      </c>
      <c r="K2637" s="252">
        <v>0.21141649048625794</v>
      </c>
      <c r="L2637" s="252">
        <v>0</v>
      </c>
    </row>
    <row r="2638" spans="1:12" ht="12.75">
      <c r="A2638" s="252" t="s">
        <v>19</v>
      </c>
      <c r="B2638" s="253">
        <v>74</v>
      </c>
      <c r="C2638" s="253">
        <v>5</v>
      </c>
      <c r="D2638" s="253">
        <v>12</v>
      </c>
      <c r="E2638" s="253">
        <v>62</v>
      </c>
      <c r="F2638" s="253">
        <v>0</v>
      </c>
      <c r="G2638" s="253">
        <v>67</v>
      </c>
      <c r="H2638" s="254">
        <v>965</v>
      </c>
      <c r="I2638" s="254">
        <v>1174.52</v>
      </c>
      <c r="J2638" s="254">
        <v>14.402985074626866</v>
      </c>
      <c r="K2638" s="255">
        <v>14.164904862579281</v>
      </c>
      <c r="L2638" s="254">
        <v>2.0401691331923888</v>
      </c>
    </row>
    <row r="2639" spans="1:12" ht="12.75">
      <c r="A2639" s="252" t="s">
        <v>497</v>
      </c>
      <c r="B2639" s="253" t="s">
        <v>2</v>
      </c>
      <c r="C2639" s="253" t="s">
        <v>3</v>
      </c>
      <c r="D2639" s="253" t="s">
        <v>4</v>
      </c>
      <c r="E2639" s="253" t="s">
        <v>5</v>
      </c>
      <c r="F2639" s="253" t="s">
        <v>6</v>
      </c>
      <c r="G2639" s="253" t="s">
        <v>7</v>
      </c>
      <c r="H2639" s="254" t="s">
        <v>8</v>
      </c>
      <c r="I2639" s="254" t="s">
        <v>9</v>
      </c>
      <c r="J2639" s="254" t="s">
        <v>10</v>
      </c>
      <c r="K2639" s="255" t="s">
        <v>11</v>
      </c>
      <c r="L2639" s="254" t="s">
        <v>12</v>
      </c>
    </row>
    <row r="2640" spans="1:12" ht="12.75">
      <c r="A2640" s="252" t="s">
        <v>13</v>
      </c>
      <c r="B2640" s="253">
        <v>7</v>
      </c>
      <c r="C2640" s="253">
        <v>0</v>
      </c>
      <c r="D2640" s="253">
        <v>0</v>
      </c>
      <c r="E2640" s="253">
        <v>7</v>
      </c>
      <c r="F2640" s="253">
        <v>0</v>
      </c>
      <c r="G2640" s="253">
        <v>7</v>
      </c>
      <c r="H2640" s="254">
        <v>745</v>
      </c>
      <c r="I2640" s="254">
        <v>842.36</v>
      </c>
      <c r="J2640" s="254">
        <v>106.42857142857143</v>
      </c>
      <c r="K2640" s="255">
        <v>1.4799154334038056</v>
      </c>
      <c r="L2640" s="254">
        <v>1.5750528541226216</v>
      </c>
    </row>
    <row r="2641" spans="1:12" ht="12.75">
      <c r="A2641" s="252" t="s">
        <v>15</v>
      </c>
      <c r="B2641" s="253">
        <v>15</v>
      </c>
      <c r="C2641" s="253">
        <v>10</v>
      </c>
      <c r="D2641" s="253">
        <v>2</v>
      </c>
      <c r="E2641" s="253">
        <v>13</v>
      </c>
      <c r="F2641" s="253">
        <v>0</v>
      </c>
      <c r="G2641" s="253">
        <v>23</v>
      </c>
      <c r="H2641" s="254">
        <v>0</v>
      </c>
      <c r="I2641" s="254">
        <v>774</v>
      </c>
      <c r="J2641" s="254">
        <v>0</v>
      </c>
      <c r="K2641" s="255">
        <v>4.8625792811839323</v>
      </c>
      <c r="L2641" s="254">
        <v>0</v>
      </c>
    </row>
    <row r="2642" spans="1:12" ht="12.75">
      <c r="A2642" s="252" t="s">
        <v>16</v>
      </c>
      <c r="B2642" s="253">
        <v>0</v>
      </c>
      <c r="C2642" s="253">
        <v>1</v>
      </c>
      <c r="D2642" s="253">
        <v>0</v>
      </c>
      <c r="E2642" s="253">
        <v>0</v>
      </c>
      <c r="F2642" s="253">
        <v>0</v>
      </c>
      <c r="G2642" s="253">
        <v>1</v>
      </c>
      <c r="H2642" s="254">
        <v>255</v>
      </c>
      <c r="I2642" s="254">
        <v>287.64</v>
      </c>
      <c r="J2642" s="254">
        <v>255</v>
      </c>
      <c r="K2642" s="255">
        <v>0.21141649048625794</v>
      </c>
      <c r="L2642" s="254">
        <v>0.53911205073995772</v>
      </c>
    </row>
    <row r="2643" spans="1:12" ht="12.75">
      <c r="A2643" s="252" t="s">
        <v>17</v>
      </c>
      <c r="B2643" s="253">
        <v>43</v>
      </c>
      <c r="C2643" s="253">
        <v>1</v>
      </c>
      <c r="D2643" s="253">
        <v>2</v>
      </c>
      <c r="E2643" s="253">
        <v>41</v>
      </c>
      <c r="F2643" s="253">
        <v>0</v>
      </c>
      <c r="G2643" s="253">
        <v>42</v>
      </c>
      <c r="H2643" s="254">
        <v>0</v>
      </c>
      <c r="I2643" s="254">
        <v>0</v>
      </c>
      <c r="J2643" s="254">
        <v>0</v>
      </c>
      <c r="K2643" s="255">
        <v>8.8794926004228323</v>
      </c>
      <c r="L2643" s="254">
        <v>0</v>
      </c>
    </row>
    <row r="2644" spans="1:12" ht="12.75">
      <c r="A2644" s="252" t="s">
        <v>18</v>
      </c>
      <c r="B2644" s="252">
        <v>2</v>
      </c>
      <c r="C2644" s="252">
        <v>0</v>
      </c>
      <c r="D2644" s="252">
        <v>1</v>
      </c>
      <c r="E2644" s="252">
        <v>1</v>
      </c>
      <c r="F2644" s="252">
        <v>0</v>
      </c>
      <c r="G2644" s="252">
        <v>1</v>
      </c>
      <c r="H2644" s="252">
        <v>0</v>
      </c>
      <c r="I2644" s="252">
        <v>0</v>
      </c>
      <c r="J2644" s="252">
        <v>0</v>
      </c>
      <c r="K2644" s="252">
        <v>0.21141649048625794</v>
      </c>
      <c r="L2644" s="252">
        <v>0</v>
      </c>
    </row>
    <row r="2645" spans="1:12" ht="12.75">
      <c r="A2645" s="252" t="s">
        <v>19</v>
      </c>
      <c r="B2645" s="253">
        <v>67</v>
      </c>
      <c r="C2645" s="253">
        <v>12</v>
      </c>
      <c r="D2645" s="253">
        <v>5</v>
      </c>
      <c r="E2645" s="253">
        <v>62</v>
      </c>
      <c r="F2645" s="253">
        <v>0</v>
      </c>
      <c r="G2645" s="253">
        <v>74</v>
      </c>
      <c r="H2645" s="254">
        <v>1000</v>
      </c>
      <c r="I2645" s="254">
        <v>1904</v>
      </c>
      <c r="J2645" s="254">
        <v>13.513513513513512</v>
      </c>
      <c r="K2645" s="255">
        <v>15.644820295983088</v>
      </c>
      <c r="L2645" s="254">
        <v>2.1141649048625792</v>
      </c>
    </row>
    <row r="2646" spans="1:12" ht="12.75">
      <c r="A2646" s="252" t="s">
        <v>498</v>
      </c>
      <c r="B2646" s="253" t="s">
        <v>2</v>
      </c>
      <c r="C2646" s="253" t="s">
        <v>3</v>
      </c>
      <c r="D2646" s="253" t="s">
        <v>4</v>
      </c>
      <c r="E2646" s="253" t="s">
        <v>5</v>
      </c>
      <c r="F2646" s="253" t="s">
        <v>6</v>
      </c>
      <c r="G2646" s="253" t="s">
        <v>7</v>
      </c>
      <c r="H2646" s="254" t="s">
        <v>8</v>
      </c>
      <c r="I2646" s="254" t="s">
        <v>9</v>
      </c>
      <c r="J2646" s="254" t="s">
        <v>10</v>
      </c>
      <c r="K2646" s="255" t="s">
        <v>11</v>
      </c>
      <c r="L2646" s="254" t="s">
        <v>12</v>
      </c>
    </row>
    <row r="2647" spans="1:12" ht="12.75">
      <c r="A2647" s="252" t="s">
        <v>13</v>
      </c>
      <c r="B2647" s="253">
        <v>7</v>
      </c>
      <c r="C2647" s="253">
        <v>2</v>
      </c>
      <c r="D2647" s="253">
        <v>1</v>
      </c>
      <c r="E2647" s="253">
        <v>6</v>
      </c>
      <c r="F2647" s="253">
        <v>0</v>
      </c>
      <c r="G2647" s="253">
        <v>8</v>
      </c>
      <c r="H2647" s="254">
        <v>965</v>
      </c>
      <c r="I2647" s="254">
        <v>1092.52</v>
      </c>
      <c r="J2647" s="254">
        <v>120.625</v>
      </c>
      <c r="K2647" s="255">
        <v>1.6913319238900635</v>
      </c>
      <c r="L2647" s="254">
        <v>2.0401691331923892</v>
      </c>
    </row>
    <row r="2648" spans="1:12" ht="12.75">
      <c r="A2648" s="252" t="s">
        <v>15</v>
      </c>
      <c r="B2648" s="253">
        <v>23</v>
      </c>
      <c r="C2648" s="253">
        <v>2</v>
      </c>
      <c r="D2648" s="253">
        <v>2</v>
      </c>
      <c r="E2648" s="253">
        <v>21</v>
      </c>
      <c r="F2648" s="253">
        <v>0</v>
      </c>
      <c r="G2648" s="253">
        <v>23</v>
      </c>
      <c r="H2648" s="254">
        <v>0</v>
      </c>
      <c r="I2648" s="254">
        <v>129</v>
      </c>
      <c r="J2648" s="254">
        <v>0</v>
      </c>
      <c r="K2648" s="255">
        <v>4.8625792811839323</v>
      </c>
      <c r="L2648" s="254">
        <v>0</v>
      </c>
    </row>
    <row r="2649" spans="1:12" ht="12.75">
      <c r="A2649" s="252" t="s">
        <v>16</v>
      </c>
      <c r="B2649" s="253">
        <v>1</v>
      </c>
      <c r="C2649" s="253">
        <v>1</v>
      </c>
      <c r="D2649" s="253">
        <v>0</v>
      </c>
      <c r="E2649" s="253">
        <v>1</v>
      </c>
      <c r="F2649" s="253">
        <v>0</v>
      </c>
      <c r="G2649" s="253">
        <v>2</v>
      </c>
      <c r="H2649" s="254">
        <v>585</v>
      </c>
      <c r="I2649" s="254">
        <v>659.88</v>
      </c>
      <c r="J2649" s="254">
        <v>292.5</v>
      </c>
      <c r="K2649" s="255">
        <v>0.42283298097251587</v>
      </c>
      <c r="L2649" s="254">
        <v>1.2367864693446089</v>
      </c>
    </row>
    <row r="2650" spans="1:12" ht="12.75">
      <c r="A2650" s="252" t="s">
        <v>17</v>
      </c>
      <c r="B2650" s="253">
        <v>42</v>
      </c>
      <c r="C2650" s="253">
        <v>0</v>
      </c>
      <c r="D2650" s="253">
        <v>7</v>
      </c>
      <c r="E2650" s="253">
        <v>35</v>
      </c>
      <c r="F2650" s="253">
        <v>0</v>
      </c>
      <c r="G2650" s="253">
        <v>35</v>
      </c>
      <c r="H2650" s="254">
        <v>0</v>
      </c>
      <c r="I2650" s="254">
        <v>0</v>
      </c>
      <c r="J2650" s="254">
        <v>0</v>
      </c>
      <c r="K2650" s="255">
        <v>7.3995771670190287</v>
      </c>
      <c r="L2650" s="254">
        <v>0</v>
      </c>
    </row>
    <row r="2651" spans="1:12" ht="12.75">
      <c r="A2651" s="252" t="s">
        <v>18</v>
      </c>
      <c r="B2651" s="252">
        <v>1</v>
      </c>
      <c r="C2651" s="252">
        <v>0</v>
      </c>
      <c r="D2651" s="252">
        <v>0</v>
      </c>
      <c r="E2651" s="252">
        <v>1</v>
      </c>
      <c r="F2651" s="252">
        <v>0</v>
      </c>
      <c r="G2651" s="252">
        <v>1</v>
      </c>
      <c r="H2651" s="252">
        <v>0</v>
      </c>
      <c r="I2651" s="252">
        <v>0</v>
      </c>
      <c r="J2651" s="252">
        <v>0</v>
      </c>
      <c r="K2651" s="252">
        <v>0.21141649048625794</v>
      </c>
      <c r="L2651" s="252">
        <v>0</v>
      </c>
    </row>
    <row r="2652" spans="1:12" ht="12.75">
      <c r="A2652" s="252" t="s">
        <v>19</v>
      </c>
      <c r="B2652" s="253">
        <v>74</v>
      </c>
      <c r="C2652" s="253">
        <v>5</v>
      </c>
      <c r="D2652" s="253">
        <v>10</v>
      </c>
      <c r="E2652" s="253">
        <v>64</v>
      </c>
      <c r="F2652" s="253">
        <v>0</v>
      </c>
      <c r="G2652" s="253">
        <v>69</v>
      </c>
      <c r="H2652" s="254">
        <v>1550</v>
      </c>
      <c r="I2652" s="254">
        <v>1881.4</v>
      </c>
      <c r="J2652" s="254">
        <v>22.463768115942031</v>
      </c>
      <c r="K2652" s="255">
        <v>14.587737843551798</v>
      </c>
      <c r="L2652" s="254">
        <v>3.2769556025369981</v>
      </c>
    </row>
    <row r="2653" spans="1:12" ht="12.75">
      <c r="A2653" s="252" t="s">
        <v>499</v>
      </c>
      <c r="B2653" s="253" t="s">
        <v>2</v>
      </c>
      <c r="C2653" s="253" t="s">
        <v>3</v>
      </c>
      <c r="D2653" s="253" t="s">
        <v>4</v>
      </c>
      <c r="E2653" s="253" t="s">
        <v>5</v>
      </c>
      <c r="F2653" s="253" t="s">
        <v>6</v>
      </c>
      <c r="G2653" s="253" t="s">
        <v>7</v>
      </c>
      <c r="H2653" s="254" t="s">
        <v>8</v>
      </c>
      <c r="I2653" s="254" t="s">
        <v>9</v>
      </c>
      <c r="J2653" s="254" t="s">
        <v>10</v>
      </c>
      <c r="K2653" s="255" t="s">
        <v>11</v>
      </c>
      <c r="L2653" s="254" t="s">
        <v>12</v>
      </c>
    </row>
    <row r="2654" spans="1:12" ht="12.75">
      <c r="A2654" s="252" t="s">
        <v>13</v>
      </c>
      <c r="B2654" s="253">
        <v>7</v>
      </c>
      <c r="C2654" s="253">
        <v>3</v>
      </c>
      <c r="D2654" s="253">
        <v>2</v>
      </c>
      <c r="E2654" s="253">
        <v>5</v>
      </c>
      <c r="F2654" s="253">
        <v>0</v>
      </c>
      <c r="G2654" s="253">
        <v>8</v>
      </c>
      <c r="H2654" s="254">
        <v>1068</v>
      </c>
      <c r="I2654" s="254">
        <v>1210.7</v>
      </c>
      <c r="J2654" s="254">
        <v>133.5</v>
      </c>
      <c r="K2654" s="255">
        <v>1.6913319238900635</v>
      </c>
      <c r="L2654" s="254">
        <v>2.2579281183932349</v>
      </c>
    </row>
    <row r="2655" spans="1:12" ht="12.75">
      <c r="A2655" s="252" t="s">
        <v>15</v>
      </c>
      <c r="B2655" s="253">
        <v>23</v>
      </c>
      <c r="C2655" s="253">
        <v>5</v>
      </c>
      <c r="D2655" s="253">
        <v>2</v>
      </c>
      <c r="E2655" s="253">
        <v>21</v>
      </c>
      <c r="F2655" s="253">
        <v>0</v>
      </c>
      <c r="G2655" s="253">
        <v>26</v>
      </c>
      <c r="H2655" s="254">
        <v>0</v>
      </c>
      <c r="I2655" s="254">
        <v>402</v>
      </c>
      <c r="J2655" s="254">
        <v>0</v>
      </c>
      <c r="K2655" s="255">
        <v>5.4968287526427062</v>
      </c>
      <c r="L2655" s="254">
        <v>0</v>
      </c>
    </row>
    <row r="2656" spans="1:12" ht="12.75">
      <c r="A2656" s="252" t="s">
        <v>16</v>
      </c>
      <c r="B2656" s="253">
        <v>2</v>
      </c>
      <c r="C2656" s="253">
        <v>2</v>
      </c>
      <c r="D2656" s="253">
        <v>0</v>
      </c>
      <c r="E2656" s="253">
        <v>2</v>
      </c>
      <c r="F2656" s="253">
        <v>0</v>
      </c>
      <c r="G2656" s="253">
        <v>4</v>
      </c>
      <c r="H2656" s="254">
        <v>1173.26</v>
      </c>
      <c r="I2656" s="254">
        <v>1323.44</v>
      </c>
      <c r="J2656" s="254">
        <v>293.315</v>
      </c>
      <c r="K2656" s="255">
        <v>0.84566596194503174</v>
      </c>
      <c r="L2656" s="254">
        <v>2.4804651162790696</v>
      </c>
    </row>
    <row r="2657" spans="1:12" ht="12.75">
      <c r="A2657" s="252" t="s">
        <v>17</v>
      </c>
      <c r="B2657" s="253">
        <v>35</v>
      </c>
      <c r="C2657" s="253">
        <v>0</v>
      </c>
      <c r="D2657" s="253">
        <v>8</v>
      </c>
      <c r="E2657" s="253">
        <v>27</v>
      </c>
      <c r="F2657" s="253">
        <v>0</v>
      </c>
      <c r="G2657" s="253">
        <v>27</v>
      </c>
      <c r="H2657" s="254">
        <v>0</v>
      </c>
      <c r="I2657" s="254">
        <v>0</v>
      </c>
      <c r="J2657" s="254">
        <v>0</v>
      </c>
      <c r="K2657" s="255">
        <v>5.7082452431289639</v>
      </c>
      <c r="L2657" s="254">
        <v>0</v>
      </c>
    </row>
    <row r="2658" spans="1:12" ht="12.75">
      <c r="A2658" s="252" t="s">
        <v>18</v>
      </c>
      <c r="B2658" s="252">
        <v>2</v>
      </c>
      <c r="C2658" s="252">
        <v>0</v>
      </c>
      <c r="D2658" s="252">
        <v>1</v>
      </c>
      <c r="E2658" s="252">
        <v>1</v>
      </c>
      <c r="F2658" s="252">
        <v>0</v>
      </c>
      <c r="G2658" s="252">
        <v>1</v>
      </c>
      <c r="H2658" s="252">
        <v>0</v>
      </c>
      <c r="I2658" s="252">
        <v>0</v>
      </c>
      <c r="J2658" s="252">
        <v>0</v>
      </c>
      <c r="K2658" s="252">
        <v>0.21141649048625794</v>
      </c>
      <c r="L2658" s="252">
        <v>0</v>
      </c>
    </row>
    <row r="2659" spans="1:12" ht="12.75">
      <c r="A2659" s="252" t="s">
        <v>19</v>
      </c>
      <c r="B2659" s="253">
        <v>69</v>
      </c>
      <c r="C2659" s="253">
        <v>10</v>
      </c>
      <c r="D2659" s="253">
        <v>13</v>
      </c>
      <c r="E2659" s="253">
        <v>56</v>
      </c>
      <c r="F2659" s="253">
        <v>0</v>
      </c>
      <c r="G2659" s="253">
        <v>66</v>
      </c>
      <c r="H2659" s="254">
        <v>2241.2600000000002</v>
      </c>
      <c r="I2659" s="254">
        <v>2936.14</v>
      </c>
      <c r="J2659" s="254">
        <v>33.958484848484851</v>
      </c>
      <c r="K2659" s="255">
        <v>13.953488372093023</v>
      </c>
      <c r="L2659" s="254">
        <v>4.7383932346723041</v>
      </c>
    </row>
    <row r="2660" spans="1:12" ht="12.75">
      <c r="A2660" s="252" t="s">
        <v>500</v>
      </c>
      <c r="B2660" s="253" t="s">
        <v>2</v>
      </c>
      <c r="C2660" s="253" t="s">
        <v>3</v>
      </c>
      <c r="D2660" s="253" t="s">
        <v>4</v>
      </c>
      <c r="E2660" s="253" t="s">
        <v>5</v>
      </c>
      <c r="F2660" s="253" t="s">
        <v>6</v>
      </c>
      <c r="G2660" s="253" t="s">
        <v>7</v>
      </c>
      <c r="H2660" s="254" t="s">
        <v>8</v>
      </c>
      <c r="I2660" s="254" t="s">
        <v>9</v>
      </c>
      <c r="J2660" s="254" t="s">
        <v>10</v>
      </c>
      <c r="K2660" s="255" t="s">
        <v>11</v>
      </c>
      <c r="L2660" s="254" t="s">
        <v>12</v>
      </c>
    </row>
    <row r="2661" spans="1:12" ht="12.75">
      <c r="A2661" s="252" t="s">
        <v>13</v>
      </c>
      <c r="B2661" s="253">
        <v>7</v>
      </c>
      <c r="C2661" s="253">
        <v>2</v>
      </c>
      <c r="D2661" s="253">
        <v>0</v>
      </c>
      <c r="E2661" s="253">
        <v>7</v>
      </c>
      <c r="F2661" s="253">
        <v>0</v>
      </c>
      <c r="G2661" s="253">
        <v>9</v>
      </c>
      <c r="H2661" s="254">
        <v>1332</v>
      </c>
      <c r="I2661" s="254">
        <v>1506.49</v>
      </c>
      <c r="J2661" s="254">
        <v>148</v>
      </c>
      <c r="K2661" s="255">
        <v>1.9027484143763211</v>
      </c>
      <c r="L2661" s="254">
        <v>2.8160676532769555</v>
      </c>
    </row>
    <row r="2662" spans="1:12" ht="12.75">
      <c r="A2662" s="252" t="s">
        <v>15</v>
      </c>
      <c r="B2662" s="253">
        <v>26</v>
      </c>
      <c r="C2662" s="253">
        <v>1</v>
      </c>
      <c r="D2662" s="253">
        <v>0</v>
      </c>
      <c r="E2662" s="253">
        <v>26</v>
      </c>
      <c r="F2662" s="253">
        <v>0</v>
      </c>
      <c r="G2662" s="253">
        <v>27</v>
      </c>
      <c r="H2662" s="254">
        <v>0</v>
      </c>
      <c r="I2662" s="254">
        <v>80</v>
      </c>
      <c r="J2662" s="254">
        <v>0</v>
      </c>
      <c r="K2662" s="255">
        <v>5.7082452431289639</v>
      </c>
      <c r="L2662" s="254">
        <v>0</v>
      </c>
    </row>
    <row r="2663" spans="1:12" ht="12.75">
      <c r="A2663" s="252" t="s">
        <v>16</v>
      </c>
      <c r="B2663" s="253">
        <v>4</v>
      </c>
      <c r="C2663" s="253">
        <v>2</v>
      </c>
      <c r="D2663" s="253">
        <v>0</v>
      </c>
      <c r="E2663" s="253">
        <v>4</v>
      </c>
      <c r="F2663" s="253">
        <v>0</v>
      </c>
      <c r="G2663" s="253">
        <v>6</v>
      </c>
      <c r="H2663" s="254">
        <v>1700</v>
      </c>
      <c r="I2663" s="254">
        <v>1917.6</v>
      </c>
      <c r="J2663" s="254">
        <v>283.33333333333331</v>
      </c>
      <c r="K2663" s="255">
        <v>1.2684989429175475</v>
      </c>
      <c r="L2663" s="254">
        <v>3.5940803382663842</v>
      </c>
    </row>
    <row r="2664" spans="1:12" ht="12.75">
      <c r="A2664" s="252" t="s">
        <v>17</v>
      </c>
      <c r="B2664" s="252">
        <v>27</v>
      </c>
      <c r="C2664" s="252">
        <v>0</v>
      </c>
      <c r="D2664" s="252">
        <v>2</v>
      </c>
      <c r="E2664" s="252">
        <v>25</v>
      </c>
      <c r="F2664" s="252">
        <v>0</v>
      </c>
      <c r="G2664" s="252">
        <v>25</v>
      </c>
      <c r="H2664" s="252">
        <v>0</v>
      </c>
      <c r="I2664" s="252">
        <v>0</v>
      </c>
      <c r="J2664" s="252">
        <v>0</v>
      </c>
      <c r="K2664" s="252">
        <v>5.2854122621564485</v>
      </c>
      <c r="L2664" s="252">
        <v>0</v>
      </c>
    </row>
    <row r="2665" spans="1:12" ht="12.75">
      <c r="A2665" s="252" t="s">
        <v>18</v>
      </c>
      <c r="B2665" s="253">
        <v>2</v>
      </c>
      <c r="C2665" s="253">
        <v>0</v>
      </c>
      <c r="D2665" s="253">
        <v>1</v>
      </c>
      <c r="E2665" s="253">
        <v>1</v>
      </c>
      <c r="F2665" s="253">
        <v>0</v>
      </c>
      <c r="G2665" s="253">
        <v>1</v>
      </c>
      <c r="H2665" s="254">
        <v>0</v>
      </c>
      <c r="I2665" s="254">
        <v>0</v>
      </c>
      <c r="J2665" s="254">
        <v>0</v>
      </c>
      <c r="K2665" s="255">
        <v>0.21141649048625794</v>
      </c>
      <c r="L2665" s="254">
        <v>0</v>
      </c>
    </row>
    <row r="2666" spans="1:12" ht="12.75">
      <c r="A2666" s="252" t="s">
        <v>19</v>
      </c>
      <c r="B2666" s="253">
        <v>66</v>
      </c>
      <c r="C2666" s="253">
        <v>5</v>
      </c>
      <c r="D2666" s="253">
        <v>3</v>
      </c>
      <c r="E2666" s="253">
        <v>63</v>
      </c>
      <c r="F2666" s="253">
        <v>0</v>
      </c>
      <c r="G2666" s="253">
        <v>68</v>
      </c>
      <c r="H2666" s="254">
        <v>3032</v>
      </c>
      <c r="I2666" s="254">
        <v>3504.09</v>
      </c>
      <c r="J2666" s="254">
        <v>44.588235294117652</v>
      </c>
      <c r="K2666" s="255">
        <v>14.376321353065538</v>
      </c>
      <c r="L2666" s="254">
        <v>6.4101479915433401</v>
      </c>
    </row>
    <row r="2667" spans="1:12" ht="12.75">
      <c r="A2667" s="252" t="s">
        <v>501</v>
      </c>
      <c r="B2667" s="253" t="s">
        <v>2</v>
      </c>
      <c r="C2667" s="253" t="s">
        <v>3</v>
      </c>
      <c r="D2667" s="253" t="s">
        <v>4</v>
      </c>
      <c r="E2667" s="253" t="s">
        <v>5</v>
      </c>
      <c r="F2667" s="253" t="s">
        <v>6</v>
      </c>
      <c r="G2667" s="253" t="s">
        <v>7</v>
      </c>
      <c r="H2667" s="254" t="s">
        <v>8</v>
      </c>
      <c r="I2667" s="254" t="s">
        <v>9</v>
      </c>
      <c r="J2667" s="254" t="s">
        <v>10</v>
      </c>
      <c r="K2667" s="255" t="s">
        <v>11</v>
      </c>
      <c r="L2667" s="254" t="s">
        <v>12</v>
      </c>
    </row>
    <row r="2668" spans="1:12" ht="12.75">
      <c r="A2668" s="252" t="s">
        <v>13</v>
      </c>
      <c r="B2668" s="253">
        <v>9</v>
      </c>
      <c r="C2668" s="253">
        <v>1</v>
      </c>
      <c r="D2668" s="253">
        <v>4</v>
      </c>
      <c r="E2668" s="253">
        <v>5</v>
      </c>
      <c r="F2668" s="253">
        <v>0</v>
      </c>
      <c r="G2668" s="253">
        <v>6</v>
      </c>
      <c r="H2668" s="254">
        <v>604</v>
      </c>
      <c r="I2668" s="254">
        <v>683.31</v>
      </c>
      <c r="J2668" s="254">
        <v>100.66666666666666</v>
      </c>
      <c r="K2668" s="255">
        <v>1.2684989429175475</v>
      </c>
      <c r="L2668" s="254">
        <v>1.2769556025369979</v>
      </c>
    </row>
    <row r="2669" spans="1:12" ht="12.75">
      <c r="A2669" s="252" t="s">
        <v>15</v>
      </c>
      <c r="B2669" s="253">
        <v>27</v>
      </c>
      <c r="C2669" s="253">
        <v>0</v>
      </c>
      <c r="D2669" s="253">
        <v>3</v>
      </c>
      <c r="E2669" s="253">
        <v>24</v>
      </c>
      <c r="F2669" s="253">
        <v>0</v>
      </c>
      <c r="G2669" s="253">
        <v>24</v>
      </c>
      <c r="H2669" s="254">
        <v>0</v>
      </c>
      <c r="I2669" s="254">
        <v>0</v>
      </c>
      <c r="J2669" s="254">
        <v>0</v>
      </c>
      <c r="K2669" s="255">
        <v>5.07399577167019</v>
      </c>
      <c r="L2669" s="254">
        <v>0</v>
      </c>
    </row>
    <row r="2670" spans="1:12" ht="12.75">
      <c r="A2670" s="252" t="s">
        <v>16</v>
      </c>
      <c r="B2670" s="252">
        <v>6</v>
      </c>
      <c r="C2670" s="252">
        <v>0</v>
      </c>
      <c r="D2670" s="252">
        <v>1</v>
      </c>
      <c r="E2670" s="252">
        <v>5</v>
      </c>
      <c r="F2670" s="252">
        <v>0</v>
      </c>
      <c r="G2670" s="252">
        <v>5</v>
      </c>
      <c r="H2670" s="252">
        <v>1370</v>
      </c>
      <c r="I2670" s="252">
        <v>1545.36</v>
      </c>
      <c r="J2670" s="252">
        <v>274</v>
      </c>
      <c r="K2670" s="252">
        <v>1.0570824524312896</v>
      </c>
      <c r="L2670" s="252">
        <v>2.8964059196617336</v>
      </c>
    </row>
    <row r="2671" spans="1:12" ht="12.75">
      <c r="A2671" s="252" t="s">
        <v>17</v>
      </c>
      <c r="B2671" s="253">
        <v>25</v>
      </c>
      <c r="C2671" s="253">
        <v>0</v>
      </c>
      <c r="D2671" s="253">
        <v>0</v>
      </c>
      <c r="E2671" s="253">
        <v>25</v>
      </c>
      <c r="F2671" s="253">
        <v>0</v>
      </c>
      <c r="G2671" s="253">
        <v>25</v>
      </c>
      <c r="H2671" s="254">
        <v>0</v>
      </c>
      <c r="I2671" s="254">
        <v>0</v>
      </c>
      <c r="J2671" s="254">
        <v>0</v>
      </c>
      <c r="K2671" s="255">
        <v>5.2854122621564485</v>
      </c>
      <c r="L2671" s="254">
        <v>0</v>
      </c>
    </row>
    <row r="2672" spans="1:12" ht="12.75">
      <c r="A2672" s="252" t="s">
        <v>18</v>
      </c>
      <c r="B2672" s="253">
        <v>1</v>
      </c>
      <c r="C2672" s="253">
        <v>0</v>
      </c>
      <c r="D2672" s="253">
        <v>1</v>
      </c>
      <c r="E2672" s="253">
        <v>0</v>
      </c>
      <c r="F2672" s="253">
        <v>0</v>
      </c>
      <c r="G2672" s="253">
        <v>0</v>
      </c>
      <c r="H2672" s="254">
        <v>0</v>
      </c>
      <c r="I2672" s="254">
        <v>0</v>
      </c>
      <c r="J2672" s="254">
        <v>0</v>
      </c>
      <c r="K2672" s="255">
        <v>0</v>
      </c>
      <c r="L2672" s="254">
        <v>0</v>
      </c>
    </row>
    <row r="2673" spans="1:12" ht="12.75">
      <c r="A2673" s="252" t="s">
        <v>19</v>
      </c>
      <c r="B2673" s="253">
        <v>68</v>
      </c>
      <c r="C2673" s="253">
        <v>1</v>
      </c>
      <c r="D2673" s="253">
        <v>9</v>
      </c>
      <c r="E2673" s="253">
        <v>59</v>
      </c>
      <c r="F2673" s="253">
        <v>0</v>
      </c>
      <c r="G2673" s="253">
        <v>60</v>
      </c>
      <c r="H2673" s="254">
        <v>1974</v>
      </c>
      <c r="I2673" s="254">
        <v>2228.67</v>
      </c>
      <c r="J2673" s="254">
        <v>32.9</v>
      </c>
      <c r="K2673" s="255">
        <v>12.684989429175475</v>
      </c>
      <c r="L2673" s="254">
        <v>4.1733615221987321</v>
      </c>
    </row>
    <row r="2674" spans="1:12" ht="12.75">
      <c r="A2674" s="252" t="s">
        <v>502</v>
      </c>
      <c r="B2674" s="253" t="s">
        <v>2</v>
      </c>
      <c r="C2674" s="253" t="s">
        <v>3</v>
      </c>
      <c r="D2674" s="253" t="s">
        <v>4</v>
      </c>
      <c r="E2674" s="253" t="s">
        <v>5</v>
      </c>
      <c r="F2674" s="253" t="s">
        <v>6</v>
      </c>
      <c r="G2674" s="253" t="s">
        <v>7</v>
      </c>
      <c r="H2674" s="254" t="s">
        <v>8</v>
      </c>
      <c r="I2674" s="254" t="s">
        <v>9</v>
      </c>
      <c r="J2674" s="254" t="s">
        <v>10</v>
      </c>
      <c r="K2674" s="255" t="s">
        <v>11</v>
      </c>
      <c r="L2674" s="254" t="s">
        <v>12</v>
      </c>
    </row>
    <row r="2675" spans="1:12" ht="12.75">
      <c r="A2675" s="252" t="s">
        <v>13</v>
      </c>
      <c r="B2675" s="253">
        <v>6</v>
      </c>
      <c r="C2675" s="253">
        <v>4</v>
      </c>
      <c r="D2675" s="253">
        <v>0</v>
      </c>
      <c r="E2675" s="253">
        <v>6</v>
      </c>
      <c r="F2675" s="253">
        <v>0</v>
      </c>
      <c r="G2675" s="253">
        <v>10</v>
      </c>
      <c r="H2675" s="254">
        <v>1428.25</v>
      </c>
      <c r="I2675" s="254">
        <v>1694.57</v>
      </c>
      <c r="J2675" s="254">
        <v>142.82499999999999</v>
      </c>
      <c r="K2675" s="255">
        <v>2.1141649048625792</v>
      </c>
      <c r="L2675" s="254">
        <v>3.0195560253699791</v>
      </c>
    </row>
    <row r="2676" spans="1:12" ht="12.75">
      <c r="A2676" s="252" t="s">
        <v>15</v>
      </c>
      <c r="B2676" s="253">
        <v>24</v>
      </c>
      <c r="C2676" s="253">
        <v>3</v>
      </c>
      <c r="D2676" s="253">
        <v>4</v>
      </c>
      <c r="E2676" s="253">
        <v>20</v>
      </c>
      <c r="F2676" s="253">
        <v>0</v>
      </c>
      <c r="G2676" s="253">
        <v>23</v>
      </c>
      <c r="H2676" s="254">
        <v>0</v>
      </c>
      <c r="I2676" s="254">
        <v>263</v>
      </c>
      <c r="J2676" s="254">
        <v>0</v>
      </c>
      <c r="K2676" s="255">
        <v>4.8625792811839323</v>
      </c>
      <c r="L2676" s="254">
        <v>0</v>
      </c>
    </row>
    <row r="2677" spans="1:12" ht="12.75">
      <c r="A2677" s="252" t="s">
        <v>16</v>
      </c>
      <c r="B2677" s="252">
        <v>5</v>
      </c>
      <c r="C2677" s="252">
        <v>1</v>
      </c>
      <c r="D2677" s="252">
        <v>2</v>
      </c>
      <c r="E2677" s="252">
        <v>3</v>
      </c>
      <c r="F2677" s="252">
        <v>0</v>
      </c>
      <c r="G2677" s="252">
        <v>4</v>
      </c>
      <c r="H2677" s="252">
        <v>875</v>
      </c>
      <c r="I2677" s="252">
        <v>987</v>
      </c>
      <c r="J2677" s="252">
        <v>218.75</v>
      </c>
      <c r="K2677" s="252">
        <v>0.84566596194503174</v>
      </c>
      <c r="L2677" s="252">
        <v>1.8498942917547569</v>
      </c>
    </row>
    <row r="2678" spans="1:12" ht="12.75">
      <c r="A2678" s="252" t="s">
        <v>17</v>
      </c>
      <c r="B2678" s="253">
        <v>25</v>
      </c>
      <c r="C2678" s="253">
        <v>7</v>
      </c>
      <c r="D2678" s="253">
        <v>1</v>
      </c>
      <c r="E2678" s="253">
        <v>24</v>
      </c>
      <c r="F2678" s="253">
        <v>0</v>
      </c>
      <c r="G2678" s="253">
        <v>31</v>
      </c>
      <c r="H2678" s="254">
        <v>0</v>
      </c>
      <c r="I2678" s="254">
        <v>0</v>
      </c>
      <c r="J2678" s="254">
        <v>0</v>
      </c>
      <c r="K2678" s="255">
        <v>6.5539112050739963</v>
      </c>
      <c r="L2678" s="254">
        <v>0</v>
      </c>
    </row>
    <row r="2679" spans="1:12" ht="12.75">
      <c r="A2679" s="252" t="s">
        <v>18</v>
      </c>
      <c r="B2679" s="253">
        <v>0</v>
      </c>
      <c r="C2679" s="253">
        <v>1</v>
      </c>
      <c r="D2679" s="253">
        <v>0</v>
      </c>
      <c r="E2679" s="253">
        <v>0</v>
      </c>
      <c r="F2679" s="253">
        <v>0</v>
      </c>
      <c r="G2679" s="253">
        <v>1</v>
      </c>
      <c r="H2679" s="254">
        <v>0</v>
      </c>
      <c r="I2679" s="254">
        <v>0</v>
      </c>
      <c r="J2679" s="254">
        <v>0</v>
      </c>
      <c r="K2679" s="255">
        <v>0.21141649048625794</v>
      </c>
      <c r="L2679" s="254">
        <v>0</v>
      </c>
    </row>
    <row r="2680" spans="1:12" ht="12.75">
      <c r="A2680" s="252" t="s">
        <v>19</v>
      </c>
      <c r="B2680" s="253">
        <v>60</v>
      </c>
      <c r="C2680" s="253">
        <v>16</v>
      </c>
      <c r="D2680" s="253">
        <v>7</v>
      </c>
      <c r="E2680" s="253">
        <v>53</v>
      </c>
      <c r="F2680" s="253">
        <v>0</v>
      </c>
      <c r="G2680" s="253">
        <v>69</v>
      </c>
      <c r="H2680" s="254">
        <v>2303.25</v>
      </c>
      <c r="I2680" s="254">
        <v>2944.57</v>
      </c>
      <c r="J2680" s="254">
        <v>33.380434782608695</v>
      </c>
      <c r="K2680" s="255">
        <v>14.587737843551798</v>
      </c>
      <c r="L2680" s="254">
        <v>4.8694503171247359</v>
      </c>
    </row>
    <row r="2681" spans="1:12" ht="12.75">
      <c r="A2681" s="252" t="s">
        <v>503</v>
      </c>
      <c r="B2681" s="253" t="s">
        <v>2</v>
      </c>
      <c r="C2681" s="253" t="s">
        <v>3</v>
      </c>
      <c r="D2681" s="253" t="s">
        <v>4</v>
      </c>
      <c r="E2681" s="253" t="s">
        <v>5</v>
      </c>
      <c r="F2681" s="253" t="s">
        <v>6</v>
      </c>
      <c r="G2681" s="253" t="s">
        <v>7</v>
      </c>
      <c r="H2681" s="254" t="s">
        <v>8</v>
      </c>
      <c r="I2681" s="254" t="s">
        <v>9</v>
      </c>
      <c r="J2681" s="254" t="s">
        <v>10</v>
      </c>
      <c r="K2681" s="255" t="s">
        <v>11</v>
      </c>
      <c r="L2681" s="254" t="s">
        <v>12</v>
      </c>
    </row>
    <row r="2682" spans="1:12" ht="12.75">
      <c r="A2682" s="252" t="s">
        <v>13</v>
      </c>
      <c r="B2682" s="253">
        <v>9</v>
      </c>
      <c r="C2682" s="253">
        <v>2</v>
      </c>
      <c r="D2682" s="253">
        <v>0</v>
      </c>
      <c r="E2682" s="253">
        <v>9</v>
      </c>
      <c r="F2682" s="253">
        <v>0</v>
      </c>
      <c r="G2682" s="253">
        <v>11</v>
      </c>
      <c r="H2682" s="254">
        <v>1800.25</v>
      </c>
      <c r="I2682" s="254">
        <v>2106.9699999999998</v>
      </c>
      <c r="J2682" s="254">
        <v>163.65909090909091</v>
      </c>
      <c r="K2682" s="255">
        <v>2.3255813953488373</v>
      </c>
      <c r="L2682" s="254">
        <v>3.8060253699788582</v>
      </c>
    </row>
    <row r="2683" spans="1:12" ht="12.75">
      <c r="A2683" s="252" t="s">
        <v>15</v>
      </c>
      <c r="B2683" s="253">
        <v>23</v>
      </c>
      <c r="C2683" s="253">
        <v>2</v>
      </c>
      <c r="D2683" s="253">
        <v>1</v>
      </c>
      <c r="E2683" s="253">
        <v>22</v>
      </c>
      <c r="F2683" s="253">
        <v>0</v>
      </c>
      <c r="G2683" s="253">
        <v>24</v>
      </c>
      <c r="H2683" s="254">
        <v>0</v>
      </c>
      <c r="I2683" s="254">
        <v>193</v>
      </c>
      <c r="J2683" s="254">
        <v>0</v>
      </c>
      <c r="K2683" s="255">
        <v>5.07399577167019</v>
      </c>
      <c r="L2683" s="254">
        <v>0</v>
      </c>
    </row>
    <row r="2684" spans="1:12" ht="12.75">
      <c r="A2684" s="252" t="s">
        <v>16</v>
      </c>
      <c r="B2684" s="252">
        <v>4</v>
      </c>
      <c r="C2684" s="252">
        <v>1</v>
      </c>
      <c r="D2684" s="252">
        <v>1</v>
      </c>
      <c r="E2684" s="252">
        <v>3</v>
      </c>
      <c r="F2684" s="252">
        <v>0</v>
      </c>
      <c r="G2684" s="252">
        <v>4</v>
      </c>
      <c r="H2684" s="252">
        <v>1115</v>
      </c>
      <c r="I2684" s="252">
        <v>1257.72</v>
      </c>
      <c r="J2684" s="252">
        <v>278.75</v>
      </c>
      <c r="K2684" s="252">
        <v>0.84566596194503174</v>
      </c>
      <c r="L2684" s="252">
        <v>2.3572938689217757</v>
      </c>
    </row>
    <row r="2685" spans="1:12" ht="12.75">
      <c r="A2685" s="252" t="s">
        <v>17</v>
      </c>
      <c r="B2685" s="253">
        <v>31</v>
      </c>
      <c r="C2685" s="253">
        <v>1</v>
      </c>
      <c r="D2685" s="253">
        <v>2</v>
      </c>
      <c r="E2685" s="253">
        <v>29</v>
      </c>
      <c r="F2685" s="253">
        <v>0</v>
      </c>
      <c r="G2685" s="253">
        <v>30</v>
      </c>
      <c r="H2685" s="254">
        <v>0</v>
      </c>
      <c r="I2685" s="254">
        <v>0</v>
      </c>
      <c r="J2685" s="254">
        <v>0</v>
      </c>
      <c r="K2685" s="255">
        <v>6.3424947145877377</v>
      </c>
      <c r="L2685" s="254">
        <v>0</v>
      </c>
    </row>
    <row r="2686" spans="1:12" ht="12.75">
      <c r="A2686" s="252" t="s">
        <v>18</v>
      </c>
      <c r="B2686" s="253">
        <v>2</v>
      </c>
      <c r="C2686" s="253">
        <v>0</v>
      </c>
      <c r="D2686" s="253">
        <v>1</v>
      </c>
      <c r="E2686" s="253">
        <v>1</v>
      </c>
      <c r="F2686" s="253">
        <v>0</v>
      </c>
      <c r="G2686" s="253">
        <v>1</v>
      </c>
      <c r="H2686" s="254">
        <v>0</v>
      </c>
      <c r="I2686" s="254">
        <v>0</v>
      </c>
      <c r="J2686" s="254">
        <v>0</v>
      </c>
      <c r="K2686" s="255">
        <v>0.21141649048625794</v>
      </c>
      <c r="L2686" s="254">
        <v>0</v>
      </c>
    </row>
    <row r="2687" spans="1:12" ht="12.75">
      <c r="A2687" s="252" t="s">
        <v>19</v>
      </c>
      <c r="B2687" s="253">
        <v>69</v>
      </c>
      <c r="C2687" s="253">
        <v>6</v>
      </c>
      <c r="D2687" s="253">
        <v>5</v>
      </c>
      <c r="E2687" s="253">
        <v>64</v>
      </c>
      <c r="F2687" s="253">
        <v>0</v>
      </c>
      <c r="G2687" s="253">
        <v>70</v>
      </c>
      <c r="H2687" s="254">
        <v>2915.25</v>
      </c>
      <c r="I2687" s="254">
        <v>3557.69</v>
      </c>
      <c r="J2687" s="254">
        <v>41.646428571428572</v>
      </c>
      <c r="K2687" s="255">
        <v>14.799154334038057</v>
      </c>
      <c r="L2687" s="254">
        <v>6.1633192389006357</v>
      </c>
    </row>
    <row r="2688" spans="1:12" ht="12.75">
      <c r="A2688" s="252" t="s">
        <v>504</v>
      </c>
      <c r="B2688" s="253" t="s">
        <v>2</v>
      </c>
      <c r="C2688" s="253" t="s">
        <v>3</v>
      </c>
      <c r="D2688" s="253" t="s">
        <v>4</v>
      </c>
      <c r="E2688" s="253" t="s">
        <v>5</v>
      </c>
      <c r="F2688" s="253" t="s">
        <v>6</v>
      </c>
      <c r="G2688" s="253" t="s">
        <v>7</v>
      </c>
      <c r="H2688" s="254" t="s">
        <v>8</v>
      </c>
      <c r="I2688" s="254" t="s">
        <v>9</v>
      </c>
      <c r="J2688" s="254" t="s">
        <v>10</v>
      </c>
      <c r="K2688" s="255" t="s">
        <v>11</v>
      </c>
      <c r="L2688" s="254" t="s">
        <v>12</v>
      </c>
    </row>
    <row r="2689" spans="1:12" ht="12.75">
      <c r="A2689" s="252" t="s">
        <v>13</v>
      </c>
      <c r="B2689" s="253">
        <v>9</v>
      </c>
      <c r="C2689" s="253">
        <v>2</v>
      </c>
      <c r="D2689" s="253">
        <v>1</v>
      </c>
      <c r="E2689" s="253">
        <v>8</v>
      </c>
      <c r="F2689" s="253">
        <v>0</v>
      </c>
      <c r="G2689" s="253">
        <v>10</v>
      </c>
      <c r="H2689" s="254">
        <v>1536.25</v>
      </c>
      <c r="I2689" s="254">
        <v>1809.18</v>
      </c>
      <c r="J2689" s="254">
        <v>153.625</v>
      </c>
      <c r="K2689" s="255">
        <v>2.1141649048625792</v>
      </c>
      <c r="L2689" s="254">
        <v>3.2478858350951381</v>
      </c>
    </row>
    <row r="2690" spans="1:12" ht="12.75">
      <c r="A2690" s="252" t="s">
        <v>15</v>
      </c>
      <c r="B2690" s="253">
        <v>24</v>
      </c>
      <c r="C2690" s="253">
        <v>8</v>
      </c>
      <c r="D2690" s="253">
        <v>1</v>
      </c>
      <c r="E2690" s="253">
        <v>23</v>
      </c>
      <c r="F2690" s="253">
        <v>0</v>
      </c>
      <c r="G2690" s="253">
        <v>31</v>
      </c>
      <c r="H2690" s="254">
        <v>0</v>
      </c>
      <c r="I2690" s="254">
        <v>611</v>
      </c>
      <c r="J2690" s="254">
        <v>0</v>
      </c>
      <c r="K2690" s="255">
        <v>6.5539112050739963</v>
      </c>
      <c r="L2690" s="254">
        <v>0</v>
      </c>
    </row>
    <row r="2691" spans="1:12" ht="12.75">
      <c r="A2691" s="252" t="s">
        <v>16</v>
      </c>
      <c r="B2691" s="252">
        <v>4</v>
      </c>
      <c r="C2691" s="252">
        <v>1</v>
      </c>
      <c r="D2691" s="252">
        <v>1</v>
      </c>
      <c r="E2691" s="252">
        <v>3</v>
      </c>
      <c r="F2691" s="252">
        <v>0</v>
      </c>
      <c r="G2691" s="252">
        <v>4</v>
      </c>
      <c r="H2691" s="252">
        <v>1115</v>
      </c>
      <c r="I2691" s="252">
        <v>1257.72</v>
      </c>
      <c r="J2691" s="252">
        <v>278.75</v>
      </c>
      <c r="K2691" s="252">
        <v>0.84566596194503174</v>
      </c>
      <c r="L2691" s="252">
        <v>2.3572938689217757</v>
      </c>
    </row>
    <row r="2692" spans="1:12" ht="12.75">
      <c r="A2692" s="252" t="s">
        <v>17</v>
      </c>
      <c r="B2692" s="253">
        <v>30</v>
      </c>
      <c r="C2692" s="253">
        <v>0</v>
      </c>
      <c r="D2692" s="253">
        <v>1</v>
      </c>
      <c r="E2692" s="253">
        <v>29</v>
      </c>
      <c r="F2692" s="253">
        <v>0</v>
      </c>
      <c r="G2692" s="253">
        <v>29</v>
      </c>
      <c r="H2692" s="254">
        <v>0</v>
      </c>
      <c r="I2692" s="254">
        <v>0</v>
      </c>
      <c r="J2692" s="254">
        <v>0</v>
      </c>
      <c r="K2692" s="255">
        <v>6.1310782241014792</v>
      </c>
      <c r="L2692" s="254">
        <v>0</v>
      </c>
    </row>
    <row r="2693" spans="1:12" ht="12.75">
      <c r="A2693" s="252" t="s">
        <v>18</v>
      </c>
      <c r="B2693" s="253">
        <v>3</v>
      </c>
      <c r="C2693" s="253">
        <v>0</v>
      </c>
      <c r="D2693" s="253">
        <v>1</v>
      </c>
      <c r="E2693" s="253">
        <v>2</v>
      </c>
      <c r="F2693" s="253">
        <v>0</v>
      </c>
      <c r="G2693" s="253">
        <v>2</v>
      </c>
      <c r="H2693" s="254">
        <v>0</v>
      </c>
      <c r="I2693" s="254">
        <v>0</v>
      </c>
      <c r="J2693" s="254">
        <v>0</v>
      </c>
      <c r="K2693" s="255">
        <v>0.42283298097251587</v>
      </c>
      <c r="L2693" s="254">
        <v>0</v>
      </c>
    </row>
    <row r="2694" spans="1:12" ht="12.75">
      <c r="A2694" s="252" t="s">
        <v>19</v>
      </c>
      <c r="B2694" s="253">
        <v>70</v>
      </c>
      <c r="C2694" s="253">
        <v>11</v>
      </c>
      <c r="D2694" s="253">
        <v>5</v>
      </c>
      <c r="E2694" s="253">
        <v>65</v>
      </c>
      <c r="F2694" s="253">
        <v>0</v>
      </c>
      <c r="G2694" s="253">
        <v>76</v>
      </c>
      <c r="H2694" s="254">
        <v>2651.25</v>
      </c>
      <c r="I2694" s="254">
        <v>3677.9</v>
      </c>
      <c r="J2694" s="254">
        <v>34.88486842105263</v>
      </c>
      <c r="K2694" s="255">
        <v>16.067653276955603</v>
      </c>
      <c r="L2694" s="254">
        <v>5.6051797040169156</v>
      </c>
    </row>
    <row r="2695" spans="1:12" ht="12.75">
      <c r="A2695" s="252" t="s">
        <v>505</v>
      </c>
      <c r="B2695" s="253" t="s">
        <v>2</v>
      </c>
      <c r="C2695" s="253" t="s">
        <v>3</v>
      </c>
      <c r="D2695" s="253" t="s">
        <v>4</v>
      </c>
      <c r="E2695" s="253" t="s">
        <v>5</v>
      </c>
      <c r="F2695" s="253" t="s">
        <v>6</v>
      </c>
      <c r="G2695" s="253" t="s">
        <v>7</v>
      </c>
      <c r="H2695" s="254" t="s">
        <v>8</v>
      </c>
      <c r="I2695" s="254" t="s">
        <v>9</v>
      </c>
      <c r="J2695" s="254" t="s">
        <v>10</v>
      </c>
      <c r="K2695" s="255" t="s">
        <v>11</v>
      </c>
      <c r="L2695" s="254" t="s">
        <v>12</v>
      </c>
    </row>
    <row r="2696" spans="1:12" ht="12.75">
      <c r="A2696" s="252" t="s">
        <v>13</v>
      </c>
      <c r="B2696" s="253">
        <v>9</v>
      </c>
      <c r="C2696" s="253">
        <v>8</v>
      </c>
      <c r="D2696" s="253">
        <v>2</v>
      </c>
      <c r="E2696" s="253">
        <v>7</v>
      </c>
      <c r="F2696" s="253">
        <v>0</v>
      </c>
      <c r="G2696" s="253">
        <v>15</v>
      </c>
      <c r="H2696" s="254">
        <v>3419.25</v>
      </c>
      <c r="I2696" s="254">
        <v>3945.21</v>
      </c>
      <c r="J2696" s="254">
        <v>227.95</v>
      </c>
      <c r="K2696" s="255">
        <v>3.1712473572938689</v>
      </c>
      <c r="L2696" s="254">
        <v>7.2288583509513726</v>
      </c>
    </row>
    <row r="2697" spans="1:12" ht="12.75">
      <c r="A2697" s="252" t="s">
        <v>15</v>
      </c>
      <c r="B2697" s="253">
        <v>31</v>
      </c>
      <c r="C2697" s="253">
        <v>12</v>
      </c>
      <c r="D2697" s="253">
        <v>2</v>
      </c>
      <c r="E2697" s="253">
        <v>29</v>
      </c>
      <c r="F2697" s="253">
        <v>0</v>
      </c>
      <c r="G2697" s="253">
        <v>41</v>
      </c>
      <c r="H2697" s="254">
        <v>0</v>
      </c>
      <c r="I2697" s="254">
        <v>879</v>
      </c>
      <c r="J2697" s="254">
        <v>0</v>
      </c>
      <c r="K2697" s="255">
        <v>8.6680761099365746</v>
      </c>
      <c r="L2697" s="254">
        <v>0</v>
      </c>
    </row>
    <row r="2698" spans="1:12" ht="12.75">
      <c r="A2698" s="252" t="s">
        <v>16</v>
      </c>
      <c r="B2698" s="252">
        <v>4</v>
      </c>
      <c r="C2698" s="252">
        <v>2</v>
      </c>
      <c r="D2698" s="252">
        <v>0</v>
      </c>
      <c r="E2698" s="252">
        <v>4</v>
      </c>
      <c r="F2698" s="252">
        <v>0</v>
      </c>
      <c r="G2698" s="252">
        <v>6</v>
      </c>
      <c r="H2698" s="252">
        <v>1685</v>
      </c>
      <c r="I2698" s="252">
        <v>1900.68</v>
      </c>
      <c r="J2698" s="252">
        <v>280.83333333333331</v>
      </c>
      <c r="K2698" s="252">
        <v>1.2684989429175475</v>
      </c>
      <c r="L2698" s="252">
        <v>3.5623678646934462</v>
      </c>
    </row>
    <row r="2699" spans="1:12" ht="12.75">
      <c r="A2699" s="252" t="s">
        <v>17</v>
      </c>
      <c r="B2699" s="253">
        <v>29</v>
      </c>
      <c r="C2699" s="253">
        <v>0</v>
      </c>
      <c r="D2699" s="253">
        <v>3</v>
      </c>
      <c r="E2699" s="253">
        <v>26</v>
      </c>
      <c r="F2699" s="253">
        <v>0</v>
      </c>
      <c r="G2699" s="253">
        <v>26</v>
      </c>
      <c r="H2699" s="254">
        <v>0</v>
      </c>
      <c r="I2699" s="254">
        <v>0</v>
      </c>
      <c r="J2699" s="254">
        <v>0</v>
      </c>
      <c r="K2699" s="255">
        <v>5.4968287526427062</v>
      </c>
      <c r="L2699" s="254">
        <v>0</v>
      </c>
    </row>
    <row r="2700" spans="1:12" ht="12.75">
      <c r="A2700" s="252" t="s">
        <v>18</v>
      </c>
      <c r="B2700" s="253">
        <v>3</v>
      </c>
      <c r="C2700" s="253">
        <v>0</v>
      </c>
      <c r="D2700" s="253">
        <v>1</v>
      </c>
      <c r="E2700" s="253">
        <v>2</v>
      </c>
      <c r="F2700" s="253">
        <v>0</v>
      </c>
      <c r="G2700" s="253">
        <v>2</v>
      </c>
      <c r="H2700" s="254">
        <v>0</v>
      </c>
      <c r="I2700" s="254">
        <v>0</v>
      </c>
      <c r="J2700" s="254">
        <v>0</v>
      </c>
      <c r="K2700" s="255">
        <v>0.42283298097251587</v>
      </c>
      <c r="L2700" s="254">
        <v>0</v>
      </c>
    </row>
    <row r="2701" spans="1:12" ht="12.75">
      <c r="A2701" s="252" t="s">
        <v>19</v>
      </c>
      <c r="B2701" s="253">
        <v>76</v>
      </c>
      <c r="C2701" s="253">
        <v>22</v>
      </c>
      <c r="D2701" s="253">
        <v>8</v>
      </c>
      <c r="E2701" s="253">
        <v>68</v>
      </c>
      <c r="F2701" s="253">
        <v>0</v>
      </c>
      <c r="G2701" s="253">
        <v>90</v>
      </c>
      <c r="H2701" s="254">
        <v>5104.25</v>
      </c>
      <c r="I2701" s="254">
        <v>6724.89</v>
      </c>
      <c r="J2701" s="254">
        <v>56.713888888888889</v>
      </c>
      <c r="K2701" s="255">
        <v>19.027484143763214</v>
      </c>
      <c r="L2701" s="254">
        <v>10.791226215644819</v>
      </c>
    </row>
    <row r="2702" spans="1:12" ht="12.75">
      <c r="A2702" s="252" t="s">
        <v>506</v>
      </c>
      <c r="B2702" s="253" t="s">
        <v>2</v>
      </c>
      <c r="C2702" s="253" t="s">
        <v>3</v>
      </c>
      <c r="D2702" s="253" t="s">
        <v>4</v>
      </c>
      <c r="E2702" s="253" t="s">
        <v>5</v>
      </c>
      <c r="F2702" s="253" t="s">
        <v>6</v>
      </c>
      <c r="G2702" s="253" t="s">
        <v>7</v>
      </c>
      <c r="H2702" s="254" t="s">
        <v>8</v>
      </c>
      <c r="I2702" s="254" t="s">
        <v>9</v>
      </c>
      <c r="J2702" s="254" t="s">
        <v>10</v>
      </c>
      <c r="K2702" s="255" t="s">
        <v>11</v>
      </c>
      <c r="L2702" s="254" t="s">
        <v>12</v>
      </c>
    </row>
    <row r="2703" spans="1:12" ht="12.75">
      <c r="A2703" s="252" t="s">
        <v>13</v>
      </c>
      <c r="B2703" s="253">
        <v>15</v>
      </c>
      <c r="C2703" s="253">
        <v>7</v>
      </c>
      <c r="D2703" s="253">
        <v>2</v>
      </c>
      <c r="E2703" s="253">
        <v>13</v>
      </c>
      <c r="F2703" s="253">
        <v>0</v>
      </c>
      <c r="G2703" s="253">
        <v>20</v>
      </c>
      <c r="H2703" s="254">
        <v>5304</v>
      </c>
      <c r="I2703" s="254">
        <v>6479.21</v>
      </c>
      <c r="J2703" s="254">
        <v>265.2</v>
      </c>
      <c r="K2703" s="255">
        <v>4.2283298097251585</v>
      </c>
      <c r="L2703" s="254">
        <v>11.213530655391121</v>
      </c>
    </row>
    <row r="2704" spans="1:12" ht="12.75">
      <c r="A2704" s="252" t="s">
        <v>15</v>
      </c>
      <c r="B2704" s="253">
        <v>41</v>
      </c>
      <c r="C2704" s="253">
        <v>13</v>
      </c>
      <c r="D2704" s="253">
        <v>3</v>
      </c>
      <c r="E2704" s="253">
        <v>38</v>
      </c>
      <c r="F2704" s="253">
        <v>0</v>
      </c>
      <c r="G2704" s="253">
        <v>51</v>
      </c>
      <c r="H2704" s="254">
        <v>0</v>
      </c>
      <c r="I2704" s="254">
        <v>960</v>
      </c>
      <c r="J2704" s="254">
        <v>0</v>
      </c>
      <c r="K2704" s="255">
        <v>10.782241014799153</v>
      </c>
      <c r="L2704" s="254">
        <v>0</v>
      </c>
    </row>
    <row r="2705" spans="1:12" ht="12.75">
      <c r="A2705" s="252" t="s">
        <v>16</v>
      </c>
      <c r="B2705" s="252">
        <v>6</v>
      </c>
      <c r="C2705" s="252">
        <v>6</v>
      </c>
      <c r="D2705" s="252">
        <v>0</v>
      </c>
      <c r="E2705" s="252">
        <v>6</v>
      </c>
      <c r="F2705" s="252">
        <v>0</v>
      </c>
      <c r="G2705" s="252">
        <v>12</v>
      </c>
      <c r="H2705" s="252">
        <v>3245</v>
      </c>
      <c r="I2705" s="252">
        <v>3660.36</v>
      </c>
      <c r="J2705" s="252">
        <v>270.41666666666669</v>
      </c>
      <c r="K2705" s="252">
        <v>2.536997885835095</v>
      </c>
      <c r="L2705" s="252">
        <v>6.8604651162790686</v>
      </c>
    </row>
    <row r="2706" spans="1:12" ht="12.75">
      <c r="A2706" s="252" t="s">
        <v>17</v>
      </c>
      <c r="B2706" s="253">
        <v>26</v>
      </c>
      <c r="C2706" s="253">
        <v>1</v>
      </c>
      <c r="D2706" s="253">
        <v>7</v>
      </c>
      <c r="E2706" s="253">
        <v>19</v>
      </c>
      <c r="F2706" s="253">
        <v>0</v>
      </c>
      <c r="G2706" s="253">
        <v>20</v>
      </c>
      <c r="H2706" s="254">
        <v>0</v>
      </c>
      <c r="I2706" s="254">
        <v>0</v>
      </c>
      <c r="J2706" s="254">
        <v>0</v>
      </c>
      <c r="K2706" s="255">
        <v>4.2283298097251585</v>
      </c>
      <c r="L2706" s="254">
        <v>0</v>
      </c>
    </row>
    <row r="2707" spans="1:12" ht="12.75">
      <c r="A2707" s="252" t="s">
        <v>18</v>
      </c>
      <c r="B2707" s="253">
        <v>2</v>
      </c>
      <c r="C2707" s="253">
        <v>0</v>
      </c>
      <c r="D2707" s="253">
        <v>2</v>
      </c>
      <c r="E2707" s="253">
        <v>0</v>
      </c>
      <c r="F2707" s="253">
        <v>0</v>
      </c>
      <c r="G2707" s="253">
        <v>0</v>
      </c>
      <c r="H2707" s="254">
        <v>0</v>
      </c>
      <c r="I2707" s="254">
        <v>0</v>
      </c>
      <c r="J2707" s="254">
        <v>0</v>
      </c>
      <c r="K2707" s="255">
        <v>0</v>
      </c>
      <c r="L2707" s="254">
        <v>0</v>
      </c>
    </row>
    <row r="2708" spans="1:12" ht="12.75">
      <c r="A2708" s="252" t="s">
        <v>19</v>
      </c>
      <c r="B2708" s="253">
        <v>90</v>
      </c>
      <c r="C2708" s="253">
        <v>27</v>
      </c>
      <c r="D2708" s="253">
        <v>14</v>
      </c>
      <c r="E2708" s="253">
        <v>76</v>
      </c>
      <c r="F2708" s="253">
        <v>0</v>
      </c>
      <c r="G2708" s="253">
        <v>103</v>
      </c>
      <c r="H2708" s="254">
        <v>8549</v>
      </c>
      <c r="I2708" s="254">
        <v>11099.57</v>
      </c>
      <c r="J2708" s="254">
        <v>83</v>
      </c>
      <c r="K2708" s="255">
        <v>21.775898520084567</v>
      </c>
      <c r="L2708" s="254">
        <v>18.073995771670187</v>
      </c>
    </row>
    <row r="2709" spans="1:12" ht="12.75">
      <c r="A2709" s="252" t="s">
        <v>507</v>
      </c>
      <c r="B2709" s="253" t="s">
        <v>2</v>
      </c>
      <c r="C2709" s="253" t="s">
        <v>3</v>
      </c>
      <c r="D2709" s="253" t="s">
        <v>4</v>
      </c>
      <c r="E2709" s="253" t="s">
        <v>5</v>
      </c>
      <c r="F2709" s="253" t="s">
        <v>6</v>
      </c>
      <c r="G2709" s="253" t="s">
        <v>7</v>
      </c>
      <c r="H2709" s="254" t="s">
        <v>8</v>
      </c>
      <c r="I2709" s="254" t="s">
        <v>9</v>
      </c>
      <c r="J2709" s="254" t="s">
        <v>10</v>
      </c>
      <c r="K2709" s="255" t="s">
        <v>11</v>
      </c>
      <c r="L2709" s="254" t="s">
        <v>12</v>
      </c>
    </row>
    <row r="2710" spans="1:12" ht="12.75">
      <c r="A2710" s="252" t="s">
        <v>13</v>
      </c>
      <c r="B2710" s="253">
        <v>20</v>
      </c>
      <c r="C2710" s="253">
        <v>15</v>
      </c>
      <c r="D2710" s="253">
        <v>1</v>
      </c>
      <c r="E2710" s="253">
        <v>19</v>
      </c>
      <c r="F2710" s="253">
        <v>0</v>
      </c>
      <c r="G2710" s="253">
        <v>34</v>
      </c>
      <c r="H2710" s="254">
        <v>8077</v>
      </c>
      <c r="I2710" s="254">
        <v>9145.15</v>
      </c>
      <c r="J2710" s="254">
        <v>237.55882352941174</v>
      </c>
      <c r="K2710" s="255">
        <v>7.1881606765327692</v>
      </c>
      <c r="L2710" s="254">
        <v>17.076109936575051</v>
      </c>
    </row>
    <row r="2711" spans="1:12" ht="12.75">
      <c r="A2711" s="252" t="s">
        <v>14</v>
      </c>
      <c r="B2711" s="253">
        <v>0</v>
      </c>
      <c r="C2711" s="253">
        <v>1</v>
      </c>
      <c r="D2711" s="253">
        <v>0</v>
      </c>
      <c r="E2711" s="253">
        <v>0</v>
      </c>
      <c r="F2711" s="253">
        <v>0</v>
      </c>
      <c r="G2711" s="253">
        <v>1</v>
      </c>
      <c r="H2711" s="254">
        <v>465</v>
      </c>
      <c r="I2711" s="254">
        <v>526.52</v>
      </c>
      <c r="J2711" s="254">
        <v>465</v>
      </c>
      <c r="K2711" s="255">
        <v>0.21141649048625794</v>
      </c>
      <c r="L2711" s="254">
        <v>0.98308668076109951</v>
      </c>
    </row>
    <row r="2712" spans="1:12" ht="12.75">
      <c r="A2712" s="252" t="s">
        <v>15</v>
      </c>
      <c r="B2712" s="252">
        <v>51</v>
      </c>
      <c r="C2712" s="252">
        <v>7</v>
      </c>
      <c r="D2712" s="252">
        <v>2</v>
      </c>
      <c r="E2712" s="252">
        <v>49</v>
      </c>
      <c r="F2712" s="252">
        <v>0</v>
      </c>
      <c r="G2712" s="252">
        <v>56</v>
      </c>
      <c r="H2712" s="252">
        <v>0</v>
      </c>
      <c r="I2712" s="252">
        <v>691</v>
      </c>
      <c r="J2712" s="252">
        <v>0</v>
      </c>
      <c r="K2712" s="252">
        <v>11.839323467230445</v>
      </c>
      <c r="L2712" s="252">
        <v>0</v>
      </c>
    </row>
    <row r="2713" spans="1:12" ht="12.75">
      <c r="A2713" s="252" t="s">
        <v>16</v>
      </c>
      <c r="B2713" s="253">
        <v>12</v>
      </c>
      <c r="C2713" s="253">
        <v>6</v>
      </c>
      <c r="D2713" s="253">
        <v>1</v>
      </c>
      <c r="E2713" s="253">
        <v>11</v>
      </c>
      <c r="F2713" s="253">
        <v>0</v>
      </c>
      <c r="G2713" s="253">
        <v>17</v>
      </c>
      <c r="H2713" s="254">
        <v>4287</v>
      </c>
      <c r="I2713" s="254">
        <v>4835.74</v>
      </c>
      <c r="J2713" s="254">
        <v>252.17647058823528</v>
      </c>
      <c r="K2713" s="255">
        <v>3.5940803382663846</v>
      </c>
      <c r="L2713" s="254">
        <v>9.0634249471458777</v>
      </c>
    </row>
    <row r="2714" spans="1:12" ht="12.75">
      <c r="A2714" s="252" t="s">
        <v>17</v>
      </c>
      <c r="B2714" s="253">
        <v>20</v>
      </c>
      <c r="C2714" s="253">
        <v>0</v>
      </c>
      <c r="D2714" s="253">
        <v>2</v>
      </c>
      <c r="E2714" s="253">
        <v>18</v>
      </c>
      <c r="F2714" s="253">
        <v>0</v>
      </c>
      <c r="G2714" s="253">
        <v>18</v>
      </c>
      <c r="H2714" s="254">
        <v>0</v>
      </c>
      <c r="I2714" s="254">
        <v>0</v>
      </c>
      <c r="J2714" s="254">
        <v>0</v>
      </c>
      <c r="K2714" s="255">
        <v>3.8054968287526423</v>
      </c>
      <c r="L2714" s="254">
        <v>0</v>
      </c>
    </row>
    <row r="2715" spans="1:12" ht="12.75">
      <c r="A2715" s="252" t="s">
        <v>19</v>
      </c>
      <c r="B2715" s="253">
        <v>103</v>
      </c>
      <c r="C2715" s="253">
        <v>29</v>
      </c>
      <c r="D2715" s="253">
        <v>6</v>
      </c>
      <c r="E2715" s="253">
        <v>97</v>
      </c>
      <c r="F2715" s="253">
        <v>0</v>
      </c>
      <c r="G2715" s="253">
        <v>126</v>
      </c>
      <c r="H2715" s="254">
        <v>12829</v>
      </c>
      <c r="I2715" s="254">
        <v>15198.41</v>
      </c>
      <c r="J2715" s="254">
        <v>101.81746031746032</v>
      </c>
      <c r="K2715" s="255">
        <v>26.6384778012685</v>
      </c>
      <c r="L2715" s="254">
        <v>27.122621564482028</v>
      </c>
    </row>
    <row r="2716" spans="1:12" ht="12.75">
      <c r="A2716" s="252" t="s">
        <v>508</v>
      </c>
      <c r="B2716" s="253" t="s">
        <v>2</v>
      </c>
      <c r="C2716" s="253" t="s">
        <v>3</v>
      </c>
      <c r="D2716" s="253" t="s">
        <v>4</v>
      </c>
      <c r="E2716" s="253" t="s">
        <v>5</v>
      </c>
      <c r="F2716" s="253" t="s">
        <v>6</v>
      </c>
      <c r="G2716" s="253" t="s">
        <v>7</v>
      </c>
      <c r="H2716" s="254" t="s">
        <v>8</v>
      </c>
      <c r="I2716" s="254" t="s">
        <v>9</v>
      </c>
      <c r="J2716" s="254" t="s">
        <v>10</v>
      </c>
      <c r="K2716" s="255" t="s">
        <v>11</v>
      </c>
      <c r="L2716" s="254" t="s">
        <v>12</v>
      </c>
    </row>
    <row r="2717" spans="1:12" ht="12.75">
      <c r="A2717" s="252" t="s">
        <v>13</v>
      </c>
      <c r="B2717" s="253">
        <v>34</v>
      </c>
      <c r="C2717" s="253">
        <v>11</v>
      </c>
      <c r="D2717" s="253">
        <v>2</v>
      </c>
      <c r="E2717" s="253">
        <v>32</v>
      </c>
      <c r="F2717" s="253">
        <v>0</v>
      </c>
      <c r="G2717" s="253">
        <v>43</v>
      </c>
      <c r="H2717" s="254">
        <v>10027</v>
      </c>
      <c r="I2717" s="254">
        <v>11336.75</v>
      </c>
      <c r="J2717" s="254">
        <v>233.18604651162789</v>
      </c>
      <c r="K2717" s="255">
        <v>9.0909090909090917</v>
      </c>
      <c r="L2717" s="254">
        <v>21.198731501057082</v>
      </c>
    </row>
    <row r="2718" spans="1:12" ht="12.75">
      <c r="A2718" s="252" t="s">
        <v>14</v>
      </c>
      <c r="B2718" s="253">
        <v>1</v>
      </c>
      <c r="C2718" s="253">
        <v>2</v>
      </c>
      <c r="D2718" s="253">
        <v>0</v>
      </c>
      <c r="E2718" s="253">
        <v>1</v>
      </c>
      <c r="F2718" s="253">
        <v>0</v>
      </c>
      <c r="G2718" s="253">
        <v>3</v>
      </c>
      <c r="H2718" s="254">
        <v>1110</v>
      </c>
      <c r="I2718" s="254">
        <v>1256.08</v>
      </c>
      <c r="J2718" s="254">
        <v>370</v>
      </c>
      <c r="K2718" s="255">
        <v>0.63424947145877375</v>
      </c>
      <c r="L2718" s="254">
        <v>2.3467230443974629</v>
      </c>
    </row>
    <row r="2719" spans="1:12" ht="12.75">
      <c r="A2719" s="252" t="s">
        <v>15</v>
      </c>
      <c r="B2719" s="252">
        <v>56</v>
      </c>
      <c r="C2719" s="252">
        <v>4</v>
      </c>
      <c r="D2719" s="252">
        <v>0</v>
      </c>
      <c r="E2719" s="252">
        <v>56</v>
      </c>
      <c r="F2719" s="252">
        <v>0</v>
      </c>
      <c r="G2719" s="252">
        <v>60</v>
      </c>
      <c r="H2719" s="252">
        <v>0</v>
      </c>
      <c r="I2719" s="252">
        <v>232</v>
      </c>
      <c r="J2719" s="252">
        <v>0</v>
      </c>
      <c r="K2719" s="252">
        <v>12.684989429175475</v>
      </c>
      <c r="L2719" s="252">
        <v>0</v>
      </c>
    </row>
    <row r="2720" spans="1:12" ht="12.75">
      <c r="A2720" s="252" t="s">
        <v>16</v>
      </c>
      <c r="B2720" s="253">
        <v>17</v>
      </c>
      <c r="C2720" s="253">
        <v>3</v>
      </c>
      <c r="D2720" s="253">
        <v>3</v>
      </c>
      <c r="E2720" s="253">
        <v>14</v>
      </c>
      <c r="F2720" s="253">
        <v>0</v>
      </c>
      <c r="G2720" s="253">
        <v>17</v>
      </c>
      <c r="H2720" s="254">
        <v>4627</v>
      </c>
      <c r="I2720" s="254">
        <v>5219.26</v>
      </c>
      <c r="J2720" s="254">
        <v>272.1764705882353</v>
      </c>
      <c r="K2720" s="255">
        <v>3.5940803382663846</v>
      </c>
      <c r="L2720" s="254">
        <v>9.782241014799153</v>
      </c>
    </row>
    <row r="2721" spans="1:12" ht="12.75">
      <c r="A2721" s="252" t="s">
        <v>17</v>
      </c>
      <c r="B2721" s="253">
        <v>18</v>
      </c>
      <c r="C2721" s="253">
        <v>0</v>
      </c>
      <c r="D2721" s="253">
        <v>2</v>
      </c>
      <c r="E2721" s="253">
        <v>16</v>
      </c>
      <c r="F2721" s="253">
        <v>0</v>
      </c>
      <c r="G2721" s="253">
        <v>16</v>
      </c>
      <c r="H2721" s="254">
        <v>0</v>
      </c>
      <c r="I2721" s="254">
        <v>0</v>
      </c>
      <c r="J2721" s="254">
        <v>0</v>
      </c>
      <c r="K2721" s="255">
        <v>3.382663847780127</v>
      </c>
      <c r="L2721" s="254">
        <v>0</v>
      </c>
    </row>
    <row r="2722" spans="1:12" ht="12.75">
      <c r="A2722" s="252" t="s">
        <v>19</v>
      </c>
      <c r="B2722" s="253">
        <v>126</v>
      </c>
      <c r="C2722" s="253">
        <v>20</v>
      </c>
      <c r="D2722" s="253">
        <v>7</v>
      </c>
      <c r="E2722" s="253">
        <v>119</v>
      </c>
      <c r="F2722" s="253">
        <v>0</v>
      </c>
      <c r="G2722" s="253">
        <v>139</v>
      </c>
      <c r="H2722" s="254">
        <v>15764</v>
      </c>
      <c r="I2722" s="254">
        <v>18044.09</v>
      </c>
      <c r="J2722" s="254">
        <v>113.41007194244605</v>
      </c>
      <c r="K2722" s="255">
        <v>29.386892177589854</v>
      </c>
      <c r="L2722" s="254">
        <v>33.327695560253702</v>
      </c>
    </row>
    <row r="2723" spans="1:12" ht="12.75">
      <c r="A2723" s="252" t="s">
        <v>509</v>
      </c>
      <c r="B2723" s="253" t="s">
        <v>2</v>
      </c>
      <c r="C2723" s="253" t="s">
        <v>3</v>
      </c>
      <c r="D2723" s="253" t="s">
        <v>4</v>
      </c>
      <c r="E2723" s="253" t="s">
        <v>5</v>
      </c>
      <c r="F2723" s="253" t="s">
        <v>6</v>
      </c>
      <c r="G2723" s="253" t="s">
        <v>7</v>
      </c>
      <c r="H2723" s="254" t="s">
        <v>8</v>
      </c>
      <c r="I2723" s="254" t="s">
        <v>9</v>
      </c>
      <c r="J2723" s="254" t="s">
        <v>10</v>
      </c>
      <c r="K2723" s="255" t="s">
        <v>11</v>
      </c>
      <c r="L2723" s="254" t="s">
        <v>12</v>
      </c>
    </row>
    <row r="2724" spans="1:12" ht="12.75">
      <c r="A2724" s="252" t="s">
        <v>13</v>
      </c>
      <c r="B2724" s="253">
        <v>33</v>
      </c>
      <c r="C2724" s="253">
        <v>5</v>
      </c>
      <c r="D2724" s="253">
        <v>8</v>
      </c>
      <c r="E2724" s="253">
        <v>25</v>
      </c>
      <c r="F2724" s="253">
        <v>0</v>
      </c>
      <c r="G2724" s="253">
        <v>30</v>
      </c>
      <c r="H2724" s="254">
        <v>7750</v>
      </c>
      <c r="I2724" s="254">
        <v>8748.2099999999991</v>
      </c>
      <c r="J2724" s="254">
        <v>258.33333333333331</v>
      </c>
      <c r="K2724" s="255">
        <v>6.3424947145877377</v>
      </c>
      <c r="L2724" s="254">
        <v>16.38477801268499</v>
      </c>
    </row>
    <row r="2725" spans="1:12" ht="12.75">
      <c r="A2725" s="252" t="s">
        <v>14</v>
      </c>
      <c r="B2725" s="253">
        <v>3</v>
      </c>
      <c r="C2725" s="253">
        <v>0</v>
      </c>
      <c r="D2725" s="253">
        <v>0</v>
      </c>
      <c r="E2725" s="253">
        <v>3</v>
      </c>
      <c r="F2725" s="253">
        <v>0</v>
      </c>
      <c r="G2725" s="253">
        <v>3</v>
      </c>
      <c r="H2725" s="254">
        <v>1110</v>
      </c>
      <c r="I2725" s="254">
        <v>1252.08</v>
      </c>
      <c r="J2725" s="254">
        <v>370</v>
      </c>
      <c r="K2725" s="255">
        <v>0.63424947145877375</v>
      </c>
      <c r="L2725" s="254">
        <v>2.3467230443974629</v>
      </c>
    </row>
    <row r="2726" spans="1:12" ht="12.75">
      <c r="A2726" s="252" t="s">
        <v>15</v>
      </c>
      <c r="B2726" s="253">
        <v>60</v>
      </c>
      <c r="C2726" s="253">
        <v>6</v>
      </c>
      <c r="D2726" s="253">
        <v>3</v>
      </c>
      <c r="E2726" s="253">
        <v>57</v>
      </c>
      <c r="F2726" s="253">
        <v>0</v>
      </c>
      <c r="G2726" s="253">
        <v>63</v>
      </c>
      <c r="H2726" s="254">
        <v>0</v>
      </c>
      <c r="I2726" s="254">
        <v>527</v>
      </c>
      <c r="J2726" s="254">
        <v>0</v>
      </c>
      <c r="K2726" s="255">
        <v>13.31923890063425</v>
      </c>
      <c r="L2726" s="254">
        <v>0</v>
      </c>
    </row>
    <row r="2727" spans="1:12" ht="12.75">
      <c r="A2727" s="252" t="s">
        <v>16</v>
      </c>
      <c r="B2727" s="252">
        <v>17</v>
      </c>
      <c r="C2727" s="252">
        <v>2</v>
      </c>
      <c r="D2727" s="252">
        <v>2</v>
      </c>
      <c r="E2727" s="252">
        <v>15</v>
      </c>
      <c r="F2727" s="252">
        <v>0</v>
      </c>
      <c r="G2727" s="252">
        <v>17</v>
      </c>
      <c r="H2727" s="252">
        <v>4270</v>
      </c>
      <c r="I2727" s="252">
        <v>4816.5600000000004</v>
      </c>
      <c r="J2727" s="252">
        <v>251.17647058823528</v>
      </c>
      <c r="K2727" s="252">
        <v>3.5940803382663846</v>
      </c>
      <c r="L2727" s="252">
        <v>9.0274841437632123</v>
      </c>
    </row>
    <row r="2728" spans="1:12" ht="12.75">
      <c r="A2728" s="252" t="s">
        <v>17</v>
      </c>
      <c r="B2728" s="253">
        <v>16</v>
      </c>
      <c r="C2728" s="253">
        <v>0</v>
      </c>
      <c r="D2728" s="253">
        <v>0</v>
      </c>
      <c r="E2728" s="253">
        <v>16</v>
      </c>
      <c r="F2728" s="253">
        <v>0</v>
      </c>
      <c r="G2728" s="253">
        <v>16</v>
      </c>
      <c r="H2728" s="254">
        <v>0</v>
      </c>
      <c r="I2728" s="254">
        <v>0</v>
      </c>
      <c r="J2728" s="254">
        <v>0</v>
      </c>
      <c r="K2728" s="255">
        <v>3.382663847780127</v>
      </c>
      <c r="L2728" s="254">
        <v>0</v>
      </c>
    </row>
    <row r="2729" spans="1:12" ht="12.75">
      <c r="A2729" s="252" t="s">
        <v>18</v>
      </c>
      <c r="B2729" s="253">
        <v>10</v>
      </c>
      <c r="C2729" s="253">
        <v>0</v>
      </c>
      <c r="D2729" s="253">
        <v>0</v>
      </c>
      <c r="E2729" s="253">
        <v>10</v>
      </c>
      <c r="F2729" s="253">
        <v>0</v>
      </c>
      <c r="G2729" s="253">
        <v>10</v>
      </c>
      <c r="H2729" s="254">
        <v>0</v>
      </c>
      <c r="I2729" s="254">
        <v>0</v>
      </c>
      <c r="J2729" s="254">
        <v>0</v>
      </c>
      <c r="K2729" s="255">
        <v>2.1141649048625792</v>
      </c>
      <c r="L2729" s="254">
        <v>0</v>
      </c>
    </row>
    <row r="2730" spans="1:12" ht="12.75">
      <c r="A2730" s="252" t="s">
        <v>19</v>
      </c>
      <c r="B2730" s="253">
        <v>139</v>
      </c>
      <c r="C2730" s="253">
        <v>13</v>
      </c>
      <c r="D2730" s="253">
        <v>13</v>
      </c>
      <c r="E2730" s="253">
        <v>126</v>
      </c>
      <c r="F2730" s="253">
        <v>0</v>
      </c>
      <c r="G2730" s="253">
        <v>139</v>
      </c>
      <c r="H2730" s="254">
        <v>13130</v>
      </c>
      <c r="I2730" s="254">
        <v>15343.85</v>
      </c>
      <c r="J2730" s="254">
        <v>94.46043165467627</v>
      </c>
      <c r="K2730" s="255">
        <v>29.386892177589854</v>
      </c>
      <c r="L2730" s="254">
        <v>27.758985200845668</v>
      </c>
    </row>
    <row r="2731" spans="1:12" ht="12.75">
      <c r="A2731" s="252" t="s">
        <v>510</v>
      </c>
      <c r="B2731" s="253" t="s">
        <v>2</v>
      </c>
      <c r="C2731" s="253" t="s">
        <v>3</v>
      </c>
      <c r="D2731" s="253" t="s">
        <v>4</v>
      </c>
      <c r="E2731" s="253" t="s">
        <v>5</v>
      </c>
      <c r="F2731" s="253" t="s">
        <v>6</v>
      </c>
      <c r="G2731" s="253" t="s">
        <v>7</v>
      </c>
      <c r="H2731" s="254" t="s">
        <v>8</v>
      </c>
      <c r="I2731" s="254" t="s">
        <v>9</v>
      </c>
      <c r="J2731" s="254" t="s">
        <v>10</v>
      </c>
      <c r="K2731" s="255" t="s">
        <v>11</v>
      </c>
      <c r="L2731" s="254" t="s">
        <v>12</v>
      </c>
    </row>
    <row r="2732" spans="1:12" ht="12.75">
      <c r="A2732" s="252" t="s">
        <v>13</v>
      </c>
      <c r="B2732" s="253">
        <v>30</v>
      </c>
      <c r="C2732" s="253">
        <v>19</v>
      </c>
      <c r="D2732" s="253">
        <v>10</v>
      </c>
      <c r="E2732" s="253">
        <v>20</v>
      </c>
      <c r="F2732" s="253">
        <v>0</v>
      </c>
      <c r="G2732" s="253">
        <v>39</v>
      </c>
      <c r="H2732" s="254">
        <v>8649</v>
      </c>
      <c r="I2732" s="254">
        <v>9787.51</v>
      </c>
      <c r="J2732" s="254">
        <v>221.76923076923077</v>
      </c>
      <c r="K2732" s="255">
        <v>8.2452431289640593</v>
      </c>
      <c r="L2732" s="254">
        <v>18.285412262156449</v>
      </c>
    </row>
    <row r="2733" spans="1:12" ht="12.75">
      <c r="A2733" s="252" t="s">
        <v>14</v>
      </c>
      <c r="B2733" s="253">
        <v>2</v>
      </c>
      <c r="C2733" s="253">
        <v>0</v>
      </c>
      <c r="D2733" s="253">
        <v>0</v>
      </c>
      <c r="E2733" s="253">
        <v>2</v>
      </c>
      <c r="F2733" s="253">
        <v>0</v>
      </c>
      <c r="G2733" s="253">
        <v>2</v>
      </c>
      <c r="H2733" s="254">
        <v>795</v>
      </c>
      <c r="I2733" s="254">
        <v>896.76</v>
      </c>
      <c r="J2733" s="254">
        <v>397.5</v>
      </c>
      <c r="K2733" s="255">
        <v>0.42283298097251587</v>
      </c>
      <c r="L2733" s="254">
        <v>1.6807610993657505</v>
      </c>
    </row>
    <row r="2734" spans="1:12" ht="12.75">
      <c r="A2734" s="252" t="s">
        <v>15</v>
      </c>
      <c r="B2734" s="253">
        <v>63</v>
      </c>
      <c r="C2734" s="253">
        <v>19</v>
      </c>
      <c r="D2734" s="253">
        <v>13</v>
      </c>
      <c r="E2734" s="253">
        <v>50</v>
      </c>
      <c r="F2734" s="253">
        <v>0</v>
      </c>
      <c r="G2734" s="253">
        <v>69</v>
      </c>
      <c r="H2734" s="254">
        <v>0</v>
      </c>
      <c r="I2734" s="254">
        <v>1459</v>
      </c>
      <c r="J2734" s="254">
        <v>0</v>
      </c>
      <c r="K2734" s="255">
        <v>14.587737843551798</v>
      </c>
      <c r="L2734" s="254">
        <v>0</v>
      </c>
    </row>
    <row r="2735" spans="1:12" ht="12.75">
      <c r="A2735" s="252" t="s">
        <v>16</v>
      </c>
      <c r="B2735" s="252">
        <v>17</v>
      </c>
      <c r="C2735" s="252">
        <v>7</v>
      </c>
      <c r="D2735" s="252">
        <v>6</v>
      </c>
      <c r="E2735" s="252">
        <v>11</v>
      </c>
      <c r="F2735" s="252">
        <v>0</v>
      </c>
      <c r="G2735" s="252">
        <v>18</v>
      </c>
      <c r="H2735" s="252">
        <v>4780</v>
      </c>
      <c r="I2735" s="252">
        <v>5391.84</v>
      </c>
      <c r="J2735" s="252">
        <v>265.55555555555554</v>
      </c>
      <c r="K2735" s="252">
        <v>3.8054968287526423</v>
      </c>
      <c r="L2735" s="252">
        <v>10.105708245243129</v>
      </c>
    </row>
    <row r="2736" spans="1:12" ht="12.75">
      <c r="A2736" s="252" t="s">
        <v>17</v>
      </c>
      <c r="B2736" s="253">
        <v>16</v>
      </c>
      <c r="C2736" s="253">
        <v>0</v>
      </c>
      <c r="D2736" s="253">
        <v>1</v>
      </c>
      <c r="E2736" s="253">
        <v>15</v>
      </c>
      <c r="F2736" s="253">
        <v>0</v>
      </c>
      <c r="G2736" s="253">
        <v>15</v>
      </c>
      <c r="H2736" s="254">
        <v>0</v>
      </c>
      <c r="I2736" s="254">
        <v>0</v>
      </c>
      <c r="J2736" s="254">
        <v>0</v>
      </c>
      <c r="K2736" s="255">
        <v>3.1712473572938689</v>
      </c>
      <c r="L2736" s="254">
        <v>0</v>
      </c>
    </row>
    <row r="2737" spans="1:12" ht="12.75">
      <c r="A2737" s="252" t="s">
        <v>18</v>
      </c>
      <c r="B2737" s="253">
        <v>11</v>
      </c>
      <c r="C2737" s="253">
        <v>0</v>
      </c>
      <c r="D2737" s="253">
        <v>4</v>
      </c>
      <c r="E2737" s="253">
        <v>7</v>
      </c>
      <c r="F2737" s="253">
        <v>0</v>
      </c>
      <c r="G2737" s="253">
        <v>7</v>
      </c>
      <c r="H2737" s="254">
        <v>0</v>
      </c>
      <c r="I2737" s="254">
        <v>0</v>
      </c>
      <c r="J2737" s="254">
        <v>0</v>
      </c>
      <c r="K2737" s="255">
        <v>1.4799154334038056</v>
      </c>
      <c r="L2737" s="254">
        <v>0</v>
      </c>
    </row>
    <row r="2738" spans="1:12" ht="12.75">
      <c r="A2738" s="252" t="s">
        <v>19</v>
      </c>
      <c r="B2738" s="253">
        <v>139</v>
      </c>
      <c r="C2738" s="253">
        <v>45</v>
      </c>
      <c r="D2738" s="253">
        <v>34</v>
      </c>
      <c r="E2738" s="253">
        <v>105</v>
      </c>
      <c r="F2738" s="253">
        <v>0</v>
      </c>
      <c r="G2738" s="253">
        <v>150</v>
      </c>
      <c r="H2738" s="254">
        <v>14224</v>
      </c>
      <c r="I2738" s="254">
        <v>17535.11</v>
      </c>
      <c r="J2738" s="254">
        <v>94.826666666666654</v>
      </c>
      <c r="K2738" s="255">
        <v>31.712473572938684</v>
      </c>
      <c r="L2738" s="254">
        <v>30.071881606765324</v>
      </c>
    </row>
    <row r="2739" spans="1:12" ht="12.75">
      <c r="A2739" s="252" t="s">
        <v>511</v>
      </c>
      <c r="B2739" s="253" t="s">
        <v>2</v>
      </c>
      <c r="C2739" s="253" t="s">
        <v>3</v>
      </c>
      <c r="D2739" s="253" t="s">
        <v>4</v>
      </c>
      <c r="E2739" s="253" t="s">
        <v>5</v>
      </c>
      <c r="F2739" s="253" t="s">
        <v>6</v>
      </c>
      <c r="G2739" s="253" t="s">
        <v>7</v>
      </c>
      <c r="H2739" s="254" t="s">
        <v>8</v>
      </c>
      <c r="I2739" s="254" t="s">
        <v>9</v>
      </c>
      <c r="J2739" s="254" t="s">
        <v>10</v>
      </c>
      <c r="K2739" s="255" t="s">
        <v>11</v>
      </c>
      <c r="L2739" s="254" t="s">
        <v>12</v>
      </c>
    </row>
    <row r="2740" spans="1:12" ht="12.75">
      <c r="A2740" s="252" t="s">
        <v>13</v>
      </c>
      <c r="B2740" s="253">
        <v>33</v>
      </c>
      <c r="C2740" s="253">
        <v>7</v>
      </c>
      <c r="D2740" s="253">
        <v>7</v>
      </c>
      <c r="E2740" s="253">
        <v>26</v>
      </c>
      <c r="F2740" s="253">
        <v>0</v>
      </c>
      <c r="G2740" s="253">
        <v>33</v>
      </c>
      <c r="H2740" s="254">
        <v>7909</v>
      </c>
      <c r="I2740" s="254">
        <v>8992.59</v>
      </c>
      <c r="J2740" s="254">
        <v>239.66666666666669</v>
      </c>
      <c r="K2740" s="255">
        <v>6.9767441860465116</v>
      </c>
      <c r="L2740" s="254">
        <v>16.720930232558135</v>
      </c>
    </row>
    <row r="2741" spans="1:12" ht="12.75">
      <c r="A2741" s="252" t="s">
        <v>14</v>
      </c>
      <c r="B2741" s="253">
        <v>2</v>
      </c>
      <c r="C2741" s="253">
        <v>0</v>
      </c>
      <c r="D2741" s="253">
        <v>0</v>
      </c>
      <c r="E2741" s="253">
        <v>2</v>
      </c>
      <c r="F2741" s="253">
        <v>0</v>
      </c>
      <c r="G2741" s="253">
        <v>2</v>
      </c>
      <c r="H2741" s="254">
        <v>795</v>
      </c>
      <c r="I2741" s="254">
        <v>896.76</v>
      </c>
      <c r="J2741" s="254">
        <v>397.5</v>
      </c>
      <c r="K2741" s="255">
        <v>0.42283298097251587</v>
      </c>
      <c r="L2741" s="254">
        <v>1.6807610993657505</v>
      </c>
    </row>
    <row r="2742" spans="1:12" ht="12.75">
      <c r="A2742" s="252" t="s">
        <v>15</v>
      </c>
      <c r="B2742" s="253">
        <v>69</v>
      </c>
      <c r="C2742" s="253">
        <v>9</v>
      </c>
      <c r="D2742" s="253">
        <v>1</v>
      </c>
      <c r="E2742" s="253">
        <v>68</v>
      </c>
      <c r="F2742" s="253">
        <v>0</v>
      </c>
      <c r="G2742" s="253">
        <v>77</v>
      </c>
      <c r="H2742" s="254">
        <v>0</v>
      </c>
      <c r="I2742" s="254">
        <v>622</v>
      </c>
      <c r="J2742" s="254">
        <v>0</v>
      </c>
      <c r="K2742" s="255">
        <v>16.279069767441861</v>
      </c>
      <c r="L2742" s="254">
        <v>0</v>
      </c>
    </row>
    <row r="2743" spans="1:12" ht="12.75">
      <c r="A2743" s="252" t="s">
        <v>16</v>
      </c>
      <c r="B2743" s="252">
        <v>18</v>
      </c>
      <c r="C2743" s="252">
        <v>2</v>
      </c>
      <c r="D2743" s="252">
        <v>1</v>
      </c>
      <c r="E2743" s="252">
        <v>17</v>
      </c>
      <c r="F2743" s="252">
        <v>0</v>
      </c>
      <c r="G2743" s="252">
        <v>19</v>
      </c>
      <c r="H2743" s="252">
        <v>5775</v>
      </c>
      <c r="I2743" s="252">
        <v>6514.2</v>
      </c>
      <c r="J2743" s="252">
        <v>303.94736842105266</v>
      </c>
      <c r="K2743" s="252">
        <v>4.0169133192389008</v>
      </c>
      <c r="L2743" s="252">
        <v>12.209302325581397</v>
      </c>
    </row>
    <row r="2744" spans="1:12" ht="12.75">
      <c r="A2744" s="252" t="s">
        <v>17</v>
      </c>
      <c r="B2744" s="253">
        <v>15</v>
      </c>
      <c r="C2744" s="253">
        <v>1</v>
      </c>
      <c r="D2744" s="253">
        <v>0</v>
      </c>
      <c r="E2744" s="253">
        <v>15</v>
      </c>
      <c r="F2744" s="253">
        <v>0</v>
      </c>
      <c r="G2744" s="253">
        <v>16</v>
      </c>
      <c r="H2744" s="254">
        <v>0</v>
      </c>
      <c r="I2744" s="254">
        <v>0</v>
      </c>
      <c r="J2744" s="254">
        <v>0</v>
      </c>
      <c r="K2744" s="255">
        <v>3.382663847780127</v>
      </c>
      <c r="L2744" s="254">
        <v>0</v>
      </c>
    </row>
    <row r="2745" spans="1:12" ht="12.75">
      <c r="A2745" s="252" t="s">
        <v>18</v>
      </c>
      <c r="B2745" s="253">
        <v>13</v>
      </c>
      <c r="C2745" s="253">
        <v>0</v>
      </c>
      <c r="D2745" s="253">
        <v>7</v>
      </c>
      <c r="E2745" s="253">
        <v>6</v>
      </c>
      <c r="F2745" s="253">
        <v>0</v>
      </c>
      <c r="G2745" s="253">
        <v>6</v>
      </c>
      <c r="H2745" s="254">
        <v>0</v>
      </c>
      <c r="I2745" s="254">
        <v>0</v>
      </c>
      <c r="J2745" s="254">
        <v>0</v>
      </c>
      <c r="K2745" s="255">
        <v>1.2684989429175475</v>
      </c>
      <c r="L2745" s="254">
        <v>0</v>
      </c>
    </row>
    <row r="2746" spans="1:12" ht="12.75">
      <c r="A2746" s="252" t="s">
        <v>19</v>
      </c>
      <c r="B2746" s="253">
        <v>150</v>
      </c>
      <c r="C2746" s="253">
        <v>19</v>
      </c>
      <c r="D2746" s="253">
        <v>16</v>
      </c>
      <c r="E2746" s="253">
        <v>134</v>
      </c>
      <c r="F2746" s="253">
        <v>0</v>
      </c>
      <c r="G2746" s="253">
        <v>153</v>
      </c>
      <c r="H2746" s="254">
        <v>14479</v>
      </c>
      <c r="I2746" s="254">
        <v>17025.55</v>
      </c>
      <c r="J2746" s="254">
        <v>94.633986928104562</v>
      </c>
      <c r="K2746" s="255">
        <v>32.346723044397464</v>
      </c>
      <c r="L2746" s="254">
        <v>30.61099365750529</v>
      </c>
    </row>
    <row r="2747" spans="1:12" ht="12.75">
      <c r="A2747" s="252" t="s">
        <v>512</v>
      </c>
      <c r="B2747" s="253" t="s">
        <v>2</v>
      </c>
      <c r="C2747" s="253" t="s">
        <v>3</v>
      </c>
      <c r="D2747" s="253" t="s">
        <v>4</v>
      </c>
      <c r="E2747" s="253" t="s">
        <v>5</v>
      </c>
      <c r="F2747" s="253" t="s">
        <v>6</v>
      </c>
      <c r="G2747" s="253" t="s">
        <v>7</v>
      </c>
      <c r="H2747" s="254" t="s">
        <v>8</v>
      </c>
      <c r="I2747" s="254" t="s">
        <v>9</v>
      </c>
      <c r="J2747" s="254" t="s">
        <v>10</v>
      </c>
      <c r="K2747" s="255" t="s">
        <v>11</v>
      </c>
      <c r="L2747" s="254" t="s">
        <v>12</v>
      </c>
    </row>
    <row r="2748" spans="1:12" ht="12.75">
      <c r="A2748" s="252" t="s">
        <v>13</v>
      </c>
      <c r="B2748" s="253">
        <v>30</v>
      </c>
      <c r="C2748" s="253">
        <v>11</v>
      </c>
      <c r="D2748" s="253">
        <v>6</v>
      </c>
      <c r="E2748" s="253">
        <v>24</v>
      </c>
      <c r="F2748" s="253">
        <v>0</v>
      </c>
      <c r="G2748" s="253">
        <v>35</v>
      </c>
      <c r="H2748" s="254">
        <v>8391.06</v>
      </c>
      <c r="I2748" s="254">
        <v>9573</v>
      </c>
      <c r="J2748" s="254">
        <v>239.74457142857145</v>
      </c>
      <c r="K2748" s="255">
        <v>7.3995771670190287</v>
      </c>
      <c r="L2748" s="254">
        <v>17.740084566596199</v>
      </c>
    </row>
    <row r="2749" spans="1:12" ht="12.75">
      <c r="A2749" s="252" t="s">
        <v>14</v>
      </c>
      <c r="B2749" s="253">
        <v>2</v>
      </c>
      <c r="C2749" s="253">
        <v>0</v>
      </c>
      <c r="D2749" s="253">
        <v>0</v>
      </c>
      <c r="E2749" s="253">
        <v>2</v>
      </c>
      <c r="F2749" s="253">
        <v>0</v>
      </c>
      <c r="G2749" s="253">
        <v>2</v>
      </c>
      <c r="H2749" s="254">
        <v>795</v>
      </c>
      <c r="I2749" s="254">
        <v>896.76</v>
      </c>
      <c r="J2749" s="254">
        <v>397.5</v>
      </c>
      <c r="K2749" s="255">
        <v>0.42283298097251587</v>
      </c>
      <c r="L2749" s="254">
        <v>1.6807610993657505</v>
      </c>
    </row>
    <row r="2750" spans="1:12" ht="12.75">
      <c r="A2750" s="252" t="s">
        <v>15</v>
      </c>
      <c r="B2750" s="253">
        <v>77</v>
      </c>
      <c r="C2750" s="253">
        <v>12</v>
      </c>
      <c r="D2750" s="253">
        <v>7</v>
      </c>
      <c r="E2750" s="253">
        <v>70</v>
      </c>
      <c r="F2750" s="253">
        <v>0</v>
      </c>
      <c r="G2750" s="253">
        <v>82</v>
      </c>
      <c r="H2750" s="254">
        <v>0</v>
      </c>
      <c r="I2750" s="254">
        <v>915</v>
      </c>
      <c r="J2750" s="254">
        <v>0</v>
      </c>
      <c r="K2750" s="255">
        <v>17.336152219873149</v>
      </c>
      <c r="L2750" s="254">
        <v>0</v>
      </c>
    </row>
    <row r="2751" spans="1:12" ht="12.75">
      <c r="A2751" s="252" t="s">
        <v>16</v>
      </c>
      <c r="B2751" s="252">
        <v>19</v>
      </c>
      <c r="C2751" s="252">
        <v>3</v>
      </c>
      <c r="D2751" s="252">
        <v>6</v>
      </c>
      <c r="E2751" s="252">
        <v>13</v>
      </c>
      <c r="F2751" s="252">
        <v>0</v>
      </c>
      <c r="G2751" s="252">
        <v>16</v>
      </c>
      <c r="H2751" s="252">
        <v>5996.4</v>
      </c>
      <c r="I2751" s="252">
        <v>6763.94</v>
      </c>
      <c r="J2751" s="252">
        <v>374.77499999999998</v>
      </c>
      <c r="K2751" s="252">
        <v>3.382663847780127</v>
      </c>
      <c r="L2751" s="252">
        <v>12.677378435517971</v>
      </c>
    </row>
    <row r="2752" spans="1:12" ht="12.75">
      <c r="A2752" s="252" t="s">
        <v>17</v>
      </c>
      <c r="B2752" s="253">
        <v>16</v>
      </c>
      <c r="C2752" s="253">
        <v>2</v>
      </c>
      <c r="D2752" s="253">
        <v>0</v>
      </c>
      <c r="E2752" s="253">
        <v>16</v>
      </c>
      <c r="F2752" s="253">
        <v>0</v>
      </c>
      <c r="G2752" s="253">
        <v>18</v>
      </c>
      <c r="H2752" s="254">
        <v>0</v>
      </c>
      <c r="I2752" s="254">
        <v>0</v>
      </c>
      <c r="J2752" s="254">
        <v>0</v>
      </c>
      <c r="K2752" s="255">
        <v>3.8054968287526423</v>
      </c>
      <c r="L2752" s="254">
        <v>0</v>
      </c>
    </row>
    <row r="2753" spans="1:85" ht="12.75">
      <c r="A2753" s="252" t="s">
        <v>18</v>
      </c>
      <c r="B2753" s="253">
        <v>9</v>
      </c>
      <c r="C2753" s="253">
        <v>0</v>
      </c>
      <c r="D2753" s="253">
        <v>3</v>
      </c>
      <c r="E2753" s="253">
        <v>6</v>
      </c>
      <c r="F2753" s="253">
        <v>0</v>
      </c>
      <c r="G2753" s="253">
        <v>6</v>
      </c>
      <c r="H2753" s="254">
        <v>0</v>
      </c>
      <c r="I2753" s="254">
        <v>0</v>
      </c>
      <c r="J2753" s="254">
        <v>0</v>
      </c>
      <c r="K2753" s="255">
        <v>1.2684989429175475</v>
      </c>
      <c r="L2753" s="254">
        <v>0</v>
      </c>
    </row>
    <row r="2754" spans="1:85" ht="12.75">
      <c r="A2754" s="252" t="s">
        <v>19</v>
      </c>
      <c r="B2754" s="253">
        <v>153</v>
      </c>
      <c r="C2754" s="253">
        <v>28</v>
      </c>
      <c r="D2754" s="253">
        <v>22</v>
      </c>
      <c r="E2754" s="253">
        <v>131</v>
      </c>
      <c r="F2754" s="253">
        <v>0</v>
      </c>
      <c r="G2754" s="253">
        <v>159</v>
      </c>
      <c r="H2754" s="254">
        <v>15182.46</v>
      </c>
      <c r="I2754" s="254">
        <v>18148.7</v>
      </c>
      <c r="J2754" s="254">
        <v>95.48716981132074</v>
      </c>
      <c r="K2754" s="255">
        <v>33.61522198731501</v>
      </c>
      <c r="L2754" s="254">
        <v>32.098224101479921</v>
      </c>
    </row>
    <row r="2755" spans="1:85" ht="12.75">
      <c r="A2755" s="252" t="s">
        <v>513</v>
      </c>
      <c r="B2755" s="253" t="s">
        <v>2</v>
      </c>
      <c r="C2755" s="253" t="s">
        <v>3</v>
      </c>
      <c r="D2755" s="253" t="s">
        <v>4</v>
      </c>
      <c r="E2755" s="253" t="s">
        <v>5</v>
      </c>
      <c r="F2755" s="253" t="s">
        <v>6</v>
      </c>
      <c r="G2755" s="253" t="s">
        <v>7</v>
      </c>
      <c r="H2755" s="254" t="s">
        <v>8</v>
      </c>
      <c r="I2755" s="254" t="s">
        <v>9</v>
      </c>
      <c r="J2755" s="254" t="s">
        <v>10</v>
      </c>
      <c r="K2755" s="255" t="s">
        <v>11</v>
      </c>
      <c r="L2755" s="254" t="s">
        <v>12</v>
      </c>
    </row>
    <row r="2756" spans="1:85" ht="12.75">
      <c r="A2756" s="252" t="s">
        <v>13</v>
      </c>
      <c r="B2756" s="253">
        <v>33</v>
      </c>
      <c r="C2756" s="253">
        <v>8</v>
      </c>
      <c r="D2756" s="253">
        <v>7</v>
      </c>
      <c r="E2756" s="253">
        <v>26</v>
      </c>
      <c r="F2756" s="253">
        <v>0</v>
      </c>
      <c r="G2756" s="253">
        <v>34</v>
      </c>
      <c r="H2756" s="254">
        <v>8442.34</v>
      </c>
      <c r="I2756" s="254">
        <v>9624.85</v>
      </c>
      <c r="J2756" s="254">
        <v>248.3041176470588</v>
      </c>
      <c r="K2756" s="255">
        <v>7.1881606765327692</v>
      </c>
      <c r="L2756" s="254">
        <v>17.848498942917548</v>
      </c>
    </row>
    <row r="2757" spans="1:85" ht="12.75">
      <c r="A2757" s="252" t="s">
        <v>14</v>
      </c>
      <c r="B2757" s="253">
        <v>1</v>
      </c>
      <c r="C2757" s="253">
        <v>0</v>
      </c>
      <c r="D2757" s="253">
        <v>0</v>
      </c>
      <c r="E2757" s="253">
        <v>1</v>
      </c>
      <c r="F2757" s="253">
        <v>0</v>
      </c>
      <c r="G2757" s="253">
        <v>1</v>
      </c>
      <c r="H2757" s="254">
        <v>330</v>
      </c>
      <c r="I2757" s="254">
        <v>372.24</v>
      </c>
      <c r="J2757" s="254">
        <v>330</v>
      </c>
      <c r="K2757" s="255">
        <v>0.21141649048625794</v>
      </c>
      <c r="L2757" s="254">
        <v>0.69767441860465129</v>
      </c>
    </row>
    <row r="2758" spans="1:85" ht="12.75">
      <c r="A2758" s="252" t="s">
        <v>15</v>
      </c>
      <c r="B2758" s="252">
        <v>82</v>
      </c>
      <c r="C2758" s="252">
        <v>16</v>
      </c>
      <c r="D2758" s="252">
        <v>3</v>
      </c>
      <c r="E2758" s="252">
        <v>79</v>
      </c>
      <c r="F2758" s="252">
        <v>0</v>
      </c>
      <c r="G2758" s="252">
        <v>95</v>
      </c>
      <c r="H2758" s="252">
        <v>0</v>
      </c>
      <c r="I2758" s="252">
        <v>1355</v>
      </c>
      <c r="J2758" s="252">
        <v>0</v>
      </c>
      <c r="K2758" s="252">
        <v>20.084566596194502</v>
      </c>
      <c r="L2758" s="252">
        <v>0</v>
      </c>
    </row>
    <row r="2759" spans="1:85" ht="12.75">
      <c r="A2759" s="252" t="s">
        <v>16</v>
      </c>
      <c r="B2759" s="253">
        <v>16</v>
      </c>
      <c r="C2759" s="253">
        <v>9</v>
      </c>
      <c r="D2759" s="253">
        <v>4</v>
      </c>
      <c r="E2759" s="253">
        <v>12</v>
      </c>
      <c r="F2759" s="253">
        <v>0</v>
      </c>
      <c r="G2759" s="253">
        <v>21</v>
      </c>
      <c r="H2759" s="254">
        <v>8296.4</v>
      </c>
      <c r="I2759" s="254">
        <v>9358.34</v>
      </c>
      <c r="J2759" s="254">
        <v>395.06666666666666</v>
      </c>
      <c r="K2759" s="255">
        <v>4.4397463002114161</v>
      </c>
      <c r="L2759" s="254">
        <v>17.539957716701903</v>
      </c>
    </row>
    <row r="2760" spans="1:85" ht="12.75">
      <c r="A2760" s="252" t="s">
        <v>17</v>
      </c>
      <c r="B2760" s="253">
        <v>18</v>
      </c>
      <c r="C2760" s="253">
        <v>0</v>
      </c>
      <c r="D2760" s="253">
        <v>0</v>
      </c>
      <c r="E2760" s="253">
        <v>18</v>
      </c>
      <c r="F2760" s="253">
        <v>0</v>
      </c>
      <c r="G2760" s="253">
        <v>18</v>
      </c>
      <c r="H2760" s="254">
        <v>0</v>
      </c>
      <c r="I2760" s="254">
        <v>0</v>
      </c>
      <c r="J2760" s="254">
        <v>0</v>
      </c>
      <c r="K2760" s="255">
        <v>3.8054968287526423</v>
      </c>
      <c r="L2760" s="254">
        <v>0</v>
      </c>
    </row>
    <row r="2761" spans="1:85" ht="12.75">
      <c r="A2761" s="252" t="s">
        <v>18</v>
      </c>
      <c r="B2761" s="253">
        <v>9</v>
      </c>
      <c r="C2761" s="253">
        <v>1</v>
      </c>
      <c r="D2761" s="253">
        <v>6</v>
      </c>
      <c r="E2761" s="253">
        <v>3</v>
      </c>
      <c r="F2761" s="253">
        <v>0</v>
      </c>
      <c r="G2761" s="253">
        <v>4</v>
      </c>
      <c r="H2761" s="254">
        <v>0</v>
      </c>
      <c r="I2761" s="254">
        <v>0</v>
      </c>
      <c r="J2761" s="254">
        <v>0</v>
      </c>
      <c r="K2761" s="255">
        <v>0.84566596194503174</v>
      </c>
      <c r="L2761" s="254">
        <v>0</v>
      </c>
      <c r="M2761" s="254"/>
      <c r="N2761" s="255"/>
      <c r="O2761" s="254"/>
      <c r="Q2761" s="253"/>
      <c r="R2761" s="254"/>
      <c r="S2761" s="254"/>
      <c r="T2761" s="254"/>
      <c r="U2761" s="255"/>
      <c r="V2761" s="254"/>
      <c r="X2761" s="253"/>
      <c r="Y2761" s="254"/>
      <c r="Z2761" s="254"/>
      <c r="AA2761" s="254"/>
      <c r="AB2761" s="255"/>
      <c r="AC2761" s="254"/>
      <c r="AE2761" s="253"/>
      <c r="AF2761" s="254"/>
      <c r="AG2761" s="254"/>
      <c r="AH2761" s="254"/>
      <c r="AI2761" s="255"/>
      <c r="AJ2761" s="254"/>
      <c r="AL2761" s="253"/>
      <c r="AM2761" s="254"/>
      <c r="AN2761" s="254"/>
      <c r="AO2761" s="254"/>
      <c r="AP2761" s="255"/>
      <c r="AQ2761" s="254"/>
      <c r="AS2761" s="253"/>
      <c r="AT2761" s="254"/>
      <c r="AU2761" s="254"/>
      <c r="AV2761" s="254"/>
      <c r="AW2761" s="255"/>
      <c r="AX2761" s="254"/>
      <c r="AZ2761" s="253"/>
      <c r="BA2761" s="254"/>
      <c r="BB2761" s="254"/>
      <c r="BC2761" s="254"/>
      <c r="BD2761" s="255"/>
      <c r="BE2761" s="254"/>
      <c r="BG2761" s="256"/>
      <c r="BH2761" s="254"/>
      <c r="BI2761" s="254"/>
      <c r="BJ2761" s="254"/>
      <c r="BK2761" s="255"/>
      <c r="BL2761" s="254"/>
      <c r="BN2761" s="253"/>
      <c r="BO2761" s="254"/>
      <c r="BP2761" s="254"/>
      <c r="BQ2761" s="254"/>
      <c r="BR2761" s="255"/>
      <c r="BS2761" s="254"/>
      <c r="BU2761" s="253"/>
      <c r="BV2761" s="254"/>
      <c r="BW2761" s="254"/>
      <c r="BX2761" s="254"/>
      <c r="BY2761" s="255"/>
      <c r="BZ2761" s="254"/>
      <c r="CB2761" s="253"/>
      <c r="CC2761" s="254"/>
      <c r="CD2761" s="254"/>
      <c r="CE2761" s="254"/>
      <c r="CF2761" s="257"/>
      <c r="CG2761" s="254"/>
    </row>
    <row r="2762" spans="1:85" ht="12.75">
      <c r="A2762" s="252" t="s">
        <v>19</v>
      </c>
      <c r="B2762" s="253">
        <v>159</v>
      </c>
      <c r="C2762" s="253">
        <v>34</v>
      </c>
      <c r="D2762" s="253">
        <v>20</v>
      </c>
      <c r="E2762" s="253">
        <v>139</v>
      </c>
      <c r="F2762" s="253">
        <v>0</v>
      </c>
      <c r="G2762" s="253">
        <v>173</v>
      </c>
      <c r="H2762" s="254">
        <v>17068.740000000002</v>
      </c>
      <c r="I2762" s="254">
        <v>20710.43</v>
      </c>
      <c r="J2762" s="254">
        <v>98.663236994219659</v>
      </c>
      <c r="K2762" s="255">
        <v>36.575052854122625</v>
      </c>
      <c r="L2762" s="254">
        <v>36.086131078224106</v>
      </c>
    </row>
    <row r="2763" spans="1:85" ht="12.75" customHeight="1">
      <c r="A2763" s="252" t="s">
        <v>514</v>
      </c>
      <c r="B2763" s="253" t="s">
        <v>2</v>
      </c>
      <c r="C2763" s="253" t="s">
        <v>3</v>
      </c>
      <c r="D2763" s="253" t="s">
        <v>4</v>
      </c>
      <c r="E2763" s="253" t="s">
        <v>5</v>
      </c>
      <c r="F2763" s="253" t="s">
        <v>6</v>
      </c>
      <c r="G2763" s="253" t="s">
        <v>7</v>
      </c>
      <c r="H2763" s="254" t="s">
        <v>8</v>
      </c>
      <c r="I2763" s="254" t="s">
        <v>9</v>
      </c>
      <c r="J2763" s="254" t="s">
        <v>10</v>
      </c>
      <c r="K2763" s="255" t="s">
        <v>11</v>
      </c>
      <c r="L2763" s="254" t="s">
        <v>12</v>
      </c>
    </row>
    <row r="2764" spans="1:85" ht="12.75" customHeight="1">
      <c r="A2764" s="252" t="s">
        <v>13</v>
      </c>
      <c r="B2764" s="253">
        <v>34</v>
      </c>
      <c r="C2764" s="253">
        <v>13</v>
      </c>
      <c r="D2764" s="253">
        <v>7</v>
      </c>
      <c r="E2764" s="253">
        <v>27</v>
      </c>
      <c r="F2764" s="253">
        <v>0</v>
      </c>
      <c r="G2764" s="253">
        <v>40</v>
      </c>
      <c r="H2764" s="254">
        <v>9465.68</v>
      </c>
      <c r="I2764" s="254">
        <v>10730.44</v>
      </c>
      <c r="J2764" s="254">
        <v>236.642</v>
      </c>
      <c r="K2764" s="255">
        <v>8.456659619450317</v>
      </c>
      <c r="L2764" s="254">
        <v>20.012008456659622</v>
      </c>
    </row>
    <row r="2765" spans="1:85" ht="12.75" customHeight="1">
      <c r="A2765" s="252" t="s">
        <v>14</v>
      </c>
      <c r="B2765" s="252">
        <v>1</v>
      </c>
      <c r="C2765" s="252">
        <v>0</v>
      </c>
      <c r="D2765" s="252">
        <v>1</v>
      </c>
      <c r="E2765" s="252">
        <v>0</v>
      </c>
      <c r="F2765" s="252">
        <v>0</v>
      </c>
      <c r="G2765" s="252">
        <v>0</v>
      </c>
      <c r="H2765" s="252">
        <v>0</v>
      </c>
      <c r="I2765" s="252">
        <v>0</v>
      </c>
      <c r="J2765" s="252">
        <v>0</v>
      </c>
      <c r="K2765" s="252">
        <v>0</v>
      </c>
      <c r="L2765" s="252">
        <v>0</v>
      </c>
    </row>
    <row r="2766" spans="1:85" ht="12.75" customHeight="1">
      <c r="A2766" s="252" t="s">
        <v>15</v>
      </c>
      <c r="B2766" s="253">
        <v>95</v>
      </c>
      <c r="C2766" s="253">
        <v>8</v>
      </c>
      <c r="D2766" s="253">
        <v>7</v>
      </c>
      <c r="E2766" s="253">
        <v>88</v>
      </c>
      <c r="F2766" s="253">
        <v>0</v>
      </c>
      <c r="G2766" s="253">
        <v>96</v>
      </c>
      <c r="H2766" s="254">
        <v>0</v>
      </c>
      <c r="I2766" s="254">
        <v>625</v>
      </c>
      <c r="J2766" s="254">
        <v>0</v>
      </c>
      <c r="K2766" s="255">
        <v>20.29598308668076</v>
      </c>
      <c r="L2766" s="254">
        <v>0</v>
      </c>
    </row>
    <row r="2767" spans="1:85" ht="12.75" customHeight="1">
      <c r="A2767" s="252" t="s">
        <v>16</v>
      </c>
      <c r="B2767" s="253">
        <v>21</v>
      </c>
      <c r="C2767" s="253">
        <v>7</v>
      </c>
      <c r="D2767" s="253">
        <v>3</v>
      </c>
      <c r="E2767" s="253">
        <v>18</v>
      </c>
      <c r="F2767" s="253">
        <v>0</v>
      </c>
      <c r="G2767" s="253">
        <v>25</v>
      </c>
      <c r="H2767" s="254">
        <v>9005.44</v>
      </c>
      <c r="I2767" s="254">
        <v>10158.129999999999</v>
      </c>
      <c r="J2767" s="254">
        <v>360.2176</v>
      </c>
      <c r="K2767" s="255">
        <v>5.2854122621564485</v>
      </c>
      <c r="L2767" s="254">
        <v>19.038985200845669</v>
      </c>
    </row>
    <row r="2768" spans="1:85" ht="12.75" customHeight="1">
      <c r="A2768" s="252" t="s">
        <v>17</v>
      </c>
      <c r="B2768" s="253">
        <v>18</v>
      </c>
      <c r="C2768" s="253">
        <v>0</v>
      </c>
      <c r="D2768" s="253">
        <v>1</v>
      </c>
      <c r="E2768" s="253">
        <v>17</v>
      </c>
      <c r="F2768" s="253">
        <v>0</v>
      </c>
      <c r="G2768" s="253">
        <v>17</v>
      </c>
      <c r="H2768" s="254">
        <v>0</v>
      </c>
      <c r="I2768" s="254">
        <v>0</v>
      </c>
      <c r="J2768" s="254">
        <v>0</v>
      </c>
      <c r="K2768" s="255">
        <v>3.5940803382663846</v>
      </c>
      <c r="L2768" s="254">
        <v>0</v>
      </c>
    </row>
    <row r="2769" spans="1:86" ht="12.75" customHeight="1">
      <c r="A2769" s="252" t="s">
        <v>18</v>
      </c>
      <c r="B2769" s="253">
        <v>4</v>
      </c>
      <c r="C2769" s="253">
        <v>0</v>
      </c>
      <c r="D2769" s="253">
        <v>3</v>
      </c>
      <c r="E2769" s="253">
        <v>1</v>
      </c>
      <c r="F2769" s="253">
        <v>0</v>
      </c>
      <c r="G2769" s="253">
        <v>1</v>
      </c>
      <c r="H2769" s="254">
        <v>0</v>
      </c>
      <c r="I2769" s="254">
        <v>0</v>
      </c>
      <c r="J2769" s="254">
        <v>0</v>
      </c>
      <c r="K2769" s="255">
        <v>0.21141649048625794</v>
      </c>
      <c r="L2769" s="254">
        <v>0</v>
      </c>
    </row>
    <row r="2770" spans="1:86" ht="12.75" customHeight="1">
      <c r="A2770" s="252" t="s">
        <v>19</v>
      </c>
      <c r="B2770" s="253">
        <v>173</v>
      </c>
      <c r="C2770" s="253">
        <v>28</v>
      </c>
      <c r="D2770" s="253">
        <v>22</v>
      </c>
      <c r="E2770" s="253">
        <v>151</v>
      </c>
      <c r="F2770" s="253">
        <v>0</v>
      </c>
      <c r="G2770" s="253">
        <v>179</v>
      </c>
      <c r="H2770" s="254">
        <v>18471.12</v>
      </c>
      <c r="I2770" s="254">
        <v>21513.57</v>
      </c>
      <c r="J2770" s="254">
        <v>103.19061452513967</v>
      </c>
      <c r="K2770" s="255">
        <v>37.84355179704017</v>
      </c>
      <c r="L2770" s="254">
        <v>39.050993657505281</v>
      </c>
    </row>
    <row r="2771" spans="1:86" ht="12.75" customHeight="1">
      <c r="A2771" s="252" t="s">
        <v>515</v>
      </c>
      <c r="B2771" s="252" t="s">
        <v>2</v>
      </c>
      <c r="C2771" s="252" t="s">
        <v>3</v>
      </c>
      <c r="D2771" s="252" t="s">
        <v>4</v>
      </c>
      <c r="E2771" s="252" t="s">
        <v>5</v>
      </c>
      <c r="F2771" s="252" t="s">
        <v>6</v>
      </c>
      <c r="G2771" s="252" t="s">
        <v>7</v>
      </c>
      <c r="H2771" s="252" t="s">
        <v>8</v>
      </c>
      <c r="I2771" s="252" t="s">
        <v>9</v>
      </c>
      <c r="J2771" s="253" t="s">
        <v>10</v>
      </c>
      <c r="K2771" s="254" t="s">
        <v>11</v>
      </c>
      <c r="L2771" s="254" t="s">
        <v>12</v>
      </c>
    </row>
    <row r="2772" spans="1:86" ht="12.75" customHeight="1">
      <c r="A2772" s="252" t="s">
        <v>13</v>
      </c>
      <c r="B2772" s="252">
        <v>39</v>
      </c>
      <c r="C2772" s="252">
        <v>3</v>
      </c>
      <c r="D2772" s="252">
        <v>3</v>
      </c>
      <c r="E2772" s="252">
        <v>36</v>
      </c>
      <c r="F2772" s="252">
        <v>0</v>
      </c>
      <c r="G2772" s="252">
        <v>39</v>
      </c>
      <c r="H2772" s="252">
        <v>9910.58</v>
      </c>
      <c r="I2772" s="252">
        <v>11244.96</v>
      </c>
      <c r="J2772" s="252">
        <v>254.11743589743591</v>
      </c>
      <c r="K2772" s="252">
        <v>8.2452431289640593</v>
      </c>
      <c r="L2772" s="252">
        <v>20.95260042283298</v>
      </c>
    </row>
    <row r="2773" spans="1:86" ht="12.75" customHeight="1">
      <c r="A2773" s="252" t="s">
        <v>15</v>
      </c>
      <c r="B2773" s="252">
        <v>96</v>
      </c>
      <c r="C2773" s="252">
        <v>3</v>
      </c>
      <c r="D2773" s="252">
        <v>6</v>
      </c>
      <c r="E2773" s="252">
        <v>90</v>
      </c>
      <c r="F2773" s="252">
        <v>0</v>
      </c>
      <c r="G2773" s="252">
        <v>93</v>
      </c>
      <c r="H2773" s="252">
        <v>0</v>
      </c>
      <c r="I2773" s="252">
        <v>242</v>
      </c>
      <c r="J2773" s="252">
        <v>0</v>
      </c>
      <c r="K2773" s="252">
        <v>19.661733615221987</v>
      </c>
      <c r="L2773" s="252">
        <v>0</v>
      </c>
    </row>
    <row r="2774" spans="1:86" ht="12.75" customHeight="1">
      <c r="A2774" s="252" t="s">
        <v>16</v>
      </c>
      <c r="B2774" s="252">
        <v>25</v>
      </c>
      <c r="C2774" s="252">
        <v>1</v>
      </c>
      <c r="D2774" s="252">
        <v>1</v>
      </c>
      <c r="E2774" s="252">
        <v>24</v>
      </c>
      <c r="F2774" s="252">
        <v>0</v>
      </c>
      <c r="G2774" s="252">
        <v>25</v>
      </c>
      <c r="H2774" s="252">
        <v>9987.98</v>
      </c>
      <c r="I2774" s="252">
        <v>11266.44</v>
      </c>
      <c r="J2774" s="252">
        <v>399.51919999999996</v>
      </c>
      <c r="K2774" s="252">
        <v>5.2854122621564485</v>
      </c>
      <c r="L2774" s="252">
        <v>21.116236786469347</v>
      </c>
    </row>
    <row r="2775" spans="1:86" ht="12.75" customHeight="1">
      <c r="A2775" s="252" t="s">
        <v>17</v>
      </c>
      <c r="B2775" s="252">
        <v>17</v>
      </c>
      <c r="C2775" s="252">
        <v>0</v>
      </c>
      <c r="D2775" s="252">
        <v>0</v>
      </c>
      <c r="E2775" s="252">
        <v>17</v>
      </c>
      <c r="F2775" s="252">
        <v>0</v>
      </c>
      <c r="G2775" s="252">
        <v>17</v>
      </c>
      <c r="H2775" s="252">
        <v>0</v>
      </c>
      <c r="I2775" s="252">
        <v>0</v>
      </c>
      <c r="J2775" s="252">
        <v>0</v>
      </c>
      <c r="K2775" s="252">
        <v>3.5940803382663846</v>
      </c>
      <c r="L2775" s="252">
        <v>0</v>
      </c>
    </row>
    <row r="2776" spans="1:86" ht="12.75" customHeight="1">
      <c r="A2776" s="252" t="s">
        <v>18</v>
      </c>
      <c r="B2776" s="252">
        <v>2</v>
      </c>
      <c r="C2776" s="252">
        <v>0</v>
      </c>
      <c r="D2776" s="252">
        <v>0</v>
      </c>
      <c r="E2776" s="252">
        <v>2</v>
      </c>
      <c r="F2776" s="252">
        <v>0</v>
      </c>
      <c r="G2776" s="252">
        <v>2</v>
      </c>
      <c r="H2776" s="252">
        <v>0</v>
      </c>
      <c r="I2776" s="252">
        <v>0</v>
      </c>
      <c r="J2776" s="252">
        <v>0</v>
      </c>
      <c r="K2776" s="252">
        <v>0.42283298097251587</v>
      </c>
      <c r="L2776" s="252">
        <v>0</v>
      </c>
    </row>
    <row r="2777" spans="1:86" ht="12.75" customHeight="1">
      <c r="A2777" s="252" t="s">
        <v>19</v>
      </c>
      <c r="B2777" s="252">
        <v>179</v>
      </c>
      <c r="C2777" s="252">
        <v>7</v>
      </c>
      <c r="D2777" s="252">
        <v>10</v>
      </c>
      <c r="E2777" s="252">
        <v>169</v>
      </c>
      <c r="F2777" s="252">
        <v>0</v>
      </c>
      <c r="G2777" s="252">
        <v>176</v>
      </c>
      <c r="H2777" s="252">
        <v>19898.560000000001</v>
      </c>
      <c r="I2777" s="252">
        <v>22753.4</v>
      </c>
      <c r="J2777" s="252">
        <v>113.06</v>
      </c>
      <c r="K2777" s="252">
        <v>37.209302325581397</v>
      </c>
      <c r="L2777" s="252">
        <v>42.06883720930233</v>
      </c>
    </row>
    <row r="2778" spans="1:86" ht="12.75" customHeight="1">
      <c r="A2778" s="252" t="s">
        <v>353</v>
      </c>
      <c r="B2778" s="252" t="s">
        <v>516</v>
      </c>
      <c r="C2778" s="252" t="s">
        <v>2</v>
      </c>
      <c r="D2778" s="252" t="s">
        <v>3</v>
      </c>
      <c r="E2778" s="252" t="s">
        <v>4</v>
      </c>
      <c r="F2778" s="252" t="s">
        <v>10</v>
      </c>
      <c r="G2778" s="252" t="s">
        <v>11</v>
      </c>
      <c r="H2778" s="252" t="s">
        <v>12</v>
      </c>
      <c r="I2778" s="252" t="s">
        <v>354</v>
      </c>
      <c r="J2778" s="252">
        <v>27055</v>
      </c>
      <c r="K2778" s="252">
        <v>8151511.5899999999</v>
      </c>
      <c r="L2778" s="252">
        <v>9928905.5600000005</v>
      </c>
      <c r="M2778" s="252">
        <v>301.29408944742192</v>
      </c>
      <c r="N2778" s="252">
        <v>15.670885342755366</v>
      </c>
      <c r="O2778" s="252">
        <v>47.215451301804279</v>
      </c>
      <c r="P2778" s="252" t="s">
        <v>517</v>
      </c>
      <c r="Q2778" s="252">
        <v>1684</v>
      </c>
      <c r="R2778" s="252">
        <v>443488.9</v>
      </c>
      <c r="S2778" s="252">
        <v>567607.26</v>
      </c>
      <c r="T2778" s="252">
        <v>263.3544536817102</v>
      </c>
      <c r="U2778" s="252">
        <v>0.97541197254481748</v>
      </c>
      <c r="V2778" s="252">
        <v>2.5687908714413976</v>
      </c>
      <c r="W2778" s="252" t="s">
        <v>518</v>
      </c>
      <c r="X2778" s="252">
        <v>0</v>
      </c>
      <c r="Y2778" s="252">
        <v>0</v>
      </c>
      <c r="Z2778" s="252">
        <v>0</v>
      </c>
      <c r="AA2778" s="252">
        <v>0</v>
      </c>
      <c r="AB2778" s="252">
        <v>0</v>
      </c>
      <c r="AC2778" s="252">
        <v>0</v>
      </c>
      <c r="AD2778" s="252" t="s">
        <v>519</v>
      </c>
      <c r="AE2778" s="252">
        <v>0</v>
      </c>
      <c r="AF2778" s="252">
        <v>0</v>
      </c>
      <c r="AG2778" s="252">
        <v>0</v>
      </c>
      <c r="AH2778" s="252">
        <v>0</v>
      </c>
      <c r="AI2778" s="252">
        <v>0</v>
      </c>
      <c r="AJ2778" s="252">
        <v>0</v>
      </c>
      <c r="AK2778" s="252" t="s">
        <v>520</v>
      </c>
      <c r="AL2778" s="252">
        <v>0</v>
      </c>
      <c r="AM2778" s="252">
        <v>0</v>
      </c>
      <c r="AN2778" s="252">
        <v>0</v>
      </c>
      <c r="AO2778" s="252">
        <v>0</v>
      </c>
      <c r="AP2778" s="252">
        <v>0</v>
      </c>
      <c r="AQ2778" s="252">
        <v>0</v>
      </c>
      <c r="AR2778" s="252" t="s">
        <v>521</v>
      </c>
      <c r="AS2778" s="252">
        <v>0</v>
      </c>
      <c r="AT2778" s="252">
        <v>0</v>
      </c>
      <c r="AU2778" s="252">
        <v>0</v>
      </c>
      <c r="AV2778" s="252">
        <v>0</v>
      </c>
      <c r="AW2778" s="252">
        <v>0</v>
      </c>
      <c r="AX2778" s="252">
        <v>0</v>
      </c>
      <c r="AY2778" s="252" t="s">
        <v>15</v>
      </c>
      <c r="AZ2778" s="252">
        <v>12698</v>
      </c>
      <c r="BA2778" s="252">
        <v>0</v>
      </c>
      <c r="BB2778" s="252">
        <v>223532.84</v>
      </c>
      <c r="BC2778" s="252">
        <v>0</v>
      </c>
      <c r="BD2778" s="252">
        <v>7.3549769758753509</v>
      </c>
      <c r="BE2778" s="252">
        <v>0</v>
      </c>
      <c r="BF2778" s="252" t="s">
        <v>16</v>
      </c>
      <c r="BG2778" s="252">
        <v>26486</v>
      </c>
      <c r="BH2778" s="252">
        <v>7689852.3799999999</v>
      </c>
      <c r="BI2778" s="252">
        <v>9060878.5700000003</v>
      </c>
      <c r="BJ2778" s="252">
        <v>290.33649399682849</v>
      </c>
      <c r="BK2778" s="252">
        <v>15.341307306901445</v>
      </c>
      <c r="BL2778" s="252">
        <v>44.541413768136927</v>
      </c>
      <c r="BM2778" s="252" t="s">
        <v>17</v>
      </c>
      <c r="BN2778" s="252">
        <v>14703</v>
      </c>
      <c r="BO2778" s="252">
        <v>2020</v>
      </c>
      <c r="BP2778" s="252">
        <v>375</v>
      </c>
      <c r="BQ2778" s="252">
        <v>0.13738692783785622</v>
      </c>
      <c r="BR2778" s="252">
        <v>8.516319615395755</v>
      </c>
      <c r="BS2778" s="252">
        <v>1.1700309884444959E-2</v>
      </c>
      <c r="BT2778" s="252" t="s">
        <v>18</v>
      </c>
      <c r="BU2778" s="252">
        <v>1254</v>
      </c>
      <c r="BV2778" s="252">
        <v>28261.279999999999</v>
      </c>
      <c r="BW2778" s="252">
        <v>126055.86</v>
      </c>
      <c r="BX2778" s="252">
        <v>22.53690590111643</v>
      </c>
      <c r="BY2778" s="252">
        <v>0.72634597005415746</v>
      </c>
      <c r="BZ2778" s="252">
        <v>0.16369590778765677</v>
      </c>
      <c r="CA2778" s="252" t="s">
        <v>522</v>
      </c>
      <c r="CB2778" s="252">
        <v>83880</v>
      </c>
      <c r="CC2778" s="252">
        <v>16315134.15</v>
      </c>
      <c r="CD2778" s="252">
        <v>19906980.09</v>
      </c>
      <c r="CE2778" s="252">
        <v>194.50565271816882</v>
      </c>
      <c r="CF2778" s="252">
        <v>48.585247183526889</v>
      </c>
      <c r="CG2778" s="252">
        <v>94.501052159054709</v>
      </c>
      <c r="CH2778" s="252" t="s">
        <v>523</v>
      </c>
    </row>
    <row r="2779" spans="1:86" ht="12.75" customHeight="1">
      <c r="A2779" s="252" t="s">
        <v>524</v>
      </c>
      <c r="B2779" s="252" t="s">
        <v>525</v>
      </c>
      <c r="C2779" s="252" t="s">
        <v>355</v>
      </c>
    </row>
    <row r="2780" spans="1:86" ht="12.75" customHeight="1"/>
    <row r="2781" spans="1:86" ht="12.75" customHeight="1"/>
    <row r="2782" spans="1:86" ht="12.75" customHeight="1"/>
    <row r="2783" spans="1:86" ht="12.75" customHeight="1"/>
    <row r="2784" spans="1:86" ht="12.75" customHeight="1"/>
    <row r="2785" ht="12.75" customHeight="1"/>
    <row r="2786" ht="12.75" customHeight="1"/>
    <row r="2787" ht="12.75" customHeight="1"/>
    <row r="2788" ht="12.75" customHeight="1"/>
    <row r="2789" ht="12.75" customHeight="1"/>
    <row r="2790" ht="12.75" customHeight="1"/>
    <row r="2791" ht="12.75" customHeight="1"/>
    <row r="2792" ht="12.75" customHeight="1"/>
    <row r="2793" ht="12.75" customHeight="1"/>
    <row r="2794" ht="12.75" customHeight="1"/>
    <row r="2795" ht="12.75" customHeight="1"/>
    <row r="2796" ht="12.75" customHeight="1"/>
    <row r="2797" ht="12.75" customHeight="1"/>
    <row r="2798" ht="12.75" customHeight="1"/>
    <row r="2799" ht="12.75" customHeight="1"/>
    <row r="2800" ht="12.75" customHeight="1"/>
    <row r="2801" ht="12.75" customHeight="1"/>
    <row r="2802" ht="12.75" customHeight="1"/>
    <row r="2803" ht="12.75" customHeight="1"/>
    <row r="2804" ht="12.75" customHeight="1"/>
    <row r="2805" ht="12.75" customHeight="1"/>
    <row r="2806" ht="12.75" customHeight="1"/>
    <row r="2807" ht="12.75" customHeight="1"/>
    <row r="2808" ht="12.75" customHeight="1"/>
    <row r="2809" ht="12.75" customHeight="1"/>
    <row r="2810" ht="12.75" customHeight="1"/>
    <row r="2811" ht="12.75" customHeight="1"/>
    <row r="2812" ht="12.75" customHeight="1"/>
    <row r="2813" ht="12.75" customHeight="1"/>
    <row r="2814" ht="12.75" customHeight="1"/>
    <row r="2815" ht="12.75" customHeight="1"/>
    <row r="2816" ht="12.75" customHeight="1"/>
    <row r="2817" ht="12.75" customHeight="1"/>
    <row r="2818" ht="12.75" customHeight="1"/>
    <row r="2819" ht="12.75" customHeight="1"/>
    <row r="2820" ht="12.75" customHeight="1"/>
    <row r="2821" ht="12.75" customHeight="1"/>
    <row r="2822" ht="12.75" customHeight="1"/>
    <row r="2823" ht="12.75" customHeight="1"/>
    <row r="2824" ht="12.75" customHeight="1"/>
    <row r="2825" ht="12.75" customHeight="1"/>
    <row r="2826" ht="12.75" customHeight="1"/>
    <row r="2827" ht="12.75" customHeight="1"/>
    <row r="2828" ht="12.75" customHeight="1"/>
    <row r="2829" ht="12.75" customHeight="1"/>
    <row r="2830" ht="12.75" customHeight="1"/>
    <row r="2831" ht="12.75" customHeight="1"/>
    <row r="2832" ht="12.75" customHeight="1"/>
    <row r="2833" ht="12.75" customHeight="1"/>
    <row r="2834" ht="12.75" customHeight="1"/>
    <row r="2835" ht="12.75" customHeight="1"/>
    <row r="2836" ht="12.75" customHeight="1"/>
    <row r="2837" ht="12.75" customHeight="1"/>
    <row r="2838" ht="12.75" customHeight="1"/>
    <row r="2839" ht="12.75" customHeight="1"/>
    <row r="2840" ht="12.75" customHeight="1"/>
    <row r="2841" ht="12.75" customHeight="1"/>
    <row r="2842" ht="12.75" customHeight="1"/>
    <row r="2843" ht="12.75" customHeight="1"/>
  </sheetData>
  <pageMargins left="0" right="0" top="0" bottom="0" header="0" footer="0"/>
  <pageSetup paperSize="9" fitToWidth="0" fitToHeight="0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G6048"/>
  <sheetViews>
    <sheetView topLeftCell="K1" workbookViewId="0">
      <selection activeCell="P8" sqref="P8"/>
    </sheetView>
  </sheetViews>
  <sheetFormatPr baseColWidth="10" defaultColWidth="3.85546875" defaultRowHeight="12.75" outlineLevelCol="1"/>
  <cols>
    <col min="1" max="1" width="11.140625" style="218" customWidth="1" outlineLevel="1"/>
    <col min="2" max="2" width="4.140625" style="218" customWidth="1" outlineLevel="1"/>
    <col min="3" max="3" width="3.5703125" style="218" customWidth="1" outlineLevel="1"/>
    <col min="4" max="4" width="5.5703125" style="218" customWidth="1" outlineLevel="1"/>
    <col min="5" max="7" width="11.140625" style="218" customWidth="1" outlineLevel="1"/>
    <col min="8" max="8" width="17.42578125" style="218" customWidth="1" outlineLevel="1"/>
    <col min="9" max="9" width="7.85546875" style="218" customWidth="1" outlineLevel="1"/>
    <col min="10" max="10" width="13.140625" style="218" customWidth="1" outlineLevel="1"/>
    <col min="11" max="11" width="3.85546875" style="218"/>
    <col min="12" max="12" width="4.85546875" style="4" customWidth="1"/>
    <col min="13" max="13" width="10.42578125" style="4" customWidth="1"/>
    <col min="14" max="14" width="7.42578125" style="4" customWidth="1"/>
    <col min="15" max="15" width="9.5703125" style="4" customWidth="1"/>
    <col min="16" max="16" width="9" style="4" customWidth="1"/>
    <col min="17" max="17" width="7.140625" style="4" customWidth="1"/>
    <col min="18" max="18" width="16.140625" style="4" customWidth="1"/>
    <col min="19" max="19" width="17.42578125" style="4" customWidth="1"/>
    <col min="20" max="20" width="14.28515625" style="4" customWidth="1"/>
    <col min="21" max="21" width="8.85546875" style="4" customWidth="1"/>
    <col min="22" max="22" width="9.5703125" style="4" customWidth="1"/>
    <col min="23" max="23" width="11.140625" style="4" customWidth="1"/>
    <col min="24" max="24" width="3.85546875" style="218"/>
    <col min="25" max="25" width="4.85546875" style="218" customWidth="1"/>
    <col min="26" max="26" width="10.42578125" style="218" customWidth="1"/>
    <col min="27" max="28" width="9.5703125" style="218" customWidth="1"/>
    <col min="29" max="29" width="9" style="218" customWidth="1"/>
    <col min="30" max="31" width="16.140625" style="218" customWidth="1"/>
    <col min="32" max="33" width="14.28515625" style="218" customWidth="1"/>
    <col min="34" max="34" width="9.42578125" style="218" customWidth="1"/>
    <col min="35" max="35" width="9.5703125" style="218" customWidth="1"/>
    <col min="36" max="36" width="9.7109375" style="218" customWidth="1"/>
    <col min="37" max="38" width="3.85546875" style="218"/>
    <col min="39" max="39" width="4.85546875" style="4" customWidth="1"/>
    <col min="40" max="40" width="7.42578125" style="4" customWidth="1"/>
    <col min="41" max="43" width="10.42578125" style="4" customWidth="1"/>
    <col min="44" max="44" width="16.140625" style="4" customWidth="1"/>
    <col min="45" max="45" width="17.42578125" style="4" customWidth="1"/>
    <col min="46" max="46" width="14.28515625" style="4" customWidth="1"/>
    <col min="47" max="48" width="10.42578125" style="4" customWidth="1"/>
    <col min="49" max="49" width="11.5703125" style="4" customWidth="1"/>
    <col min="50" max="50" width="3.85546875" style="218"/>
    <col min="51" max="51" width="22.140625" style="218" customWidth="1"/>
    <col min="52" max="52" width="10.5703125" style="218" customWidth="1"/>
    <col min="53" max="53" width="17.42578125" style="218" customWidth="1"/>
    <col min="54" max="57" width="3.85546875" style="218"/>
    <col min="58" max="58" width="22.140625" style="218" customWidth="1"/>
    <col min="59" max="16384" width="3.85546875" style="218"/>
  </cols>
  <sheetData>
    <row r="1" spans="1:59">
      <c r="A1" s="218" t="s">
        <v>356</v>
      </c>
      <c r="G1" s="219" t="s">
        <v>357</v>
      </c>
      <c r="H1" s="218" t="s">
        <v>358</v>
      </c>
      <c r="I1" s="220" t="s">
        <v>359</v>
      </c>
      <c r="J1" s="221" t="s">
        <v>360</v>
      </c>
      <c r="L1" s="258" t="s">
        <v>359</v>
      </c>
      <c r="M1" s="258"/>
      <c r="N1" s="258"/>
      <c r="O1" s="258"/>
      <c r="P1" s="258"/>
      <c r="Q1" s="258"/>
      <c r="R1" s="258"/>
      <c r="S1" s="227" t="s">
        <v>361</v>
      </c>
      <c r="T1" s="227" t="s">
        <v>17</v>
      </c>
      <c r="U1" s="227"/>
      <c r="V1" s="227"/>
      <c r="W1" s="227"/>
      <c r="Y1" s="258" t="str">
        <f>L1</f>
        <v>NOCHES</v>
      </c>
      <c r="Z1" s="258"/>
      <c r="AA1" s="258"/>
      <c r="AB1" s="258"/>
      <c r="AC1" s="258"/>
      <c r="AD1" s="258"/>
      <c r="AE1" s="258"/>
      <c r="AM1" s="258" t="s">
        <v>362</v>
      </c>
      <c r="AN1" s="258"/>
      <c r="AO1" s="258"/>
      <c r="AP1" s="258"/>
      <c r="AQ1" s="258"/>
      <c r="AR1" s="258"/>
      <c r="AS1" s="227" t="s">
        <v>361</v>
      </c>
      <c r="AT1" s="227" t="s">
        <v>17</v>
      </c>
      <c r="AU1" s="227"/>
      <c r="AV1" s="227"/>
      <c r="AW1" s="227"/>
      <c r="AY1" s="250" t="s">
        <v>363</v>
      </c>
      <c r="AZ1" s="250" t="s">
        <v>364</v>
      </c>
      <c r="BA1" s="250"/>
      <c r="BF1" s="251"/>
    </row>
    <row r="2" spans="1:59">
      <c r="A2" s="218" t="str">
        <f>MID(FORECAST!A1,1,8)</f>
        <v>Ending R</v>
      </c>
      <c r="B2" s="218" t="str">
        <f>MID(A2,1,2)</f>
        <v>En</v>
      </c>
      <c r="C2" s="218" t="str">
        <f>MID(A2,4,2)</f>
        <v>in</v>
      </c>
      <c r="D2" s="218" t="str">
        <f>MID(B2,4,2)</f>
        <v/>
      </c>
      <c r="G2" s="219" t="str">
        <f>IF(F2="",G1,F2)</f>
        <v>FECHA</v>
      </c>
      <c r="H2" s="218" t="str">
        <f>IF(ISERROR(VLOOKUP(FORECAST!$A2,$AY$2:$BA$9,3,FALSE)),"",VLOOKUP(FORECAST!$A2,$AY$2:$BA$9,3,FALSE))</f>
        <v/>
      </c>
      <c r="I2" s="218" t="str">
        <f>IF(ISNUMBER(FORECAST!G:G),FORECAST!G:G,"")</f>
        <v/>
      </c>
      <c r="J2" s="222" t="str">
        <f>IF(ISNUMBER(FORECAST!H:H),FORECAST!H:H,"")</f>
        <v/>
      </c>
      <c r="L2" s="261" t="s">
        <v>365</v>
      </c>
      <c r="M2" s="262" t="s">
        <v>366</v>
      </c>
      <c r="N2" s="263" t="s">
        <v>367</v>
      </c>
      <c r="O2" s="264" t="s">
        <v>368</v>
      </c>
      <c r="P2" s="264" t="s">
        <v>369</v>
      </c>
      <c r="Q2" s="265" t="s">
        <v>370</v>
      </c>
      <c r="R2" s="266" t="s">
        <v>371</v>
      </c>
      <c r="S2" s="228" t="s">
        <v>372</v>
      </c>
      <c r="T2" s="267" t="s">
        <v>373</v>
      </c>
      <c r="U2" s="226" t="s">
        <v>374</v>
      </c>
      <c r="V2" s="226" t="s">
        <v>374</v>
      </c>
      <c r="W2" s="226"/>
      <c r="Y2" s="261" t="s">
        <v>365</v>
      </c>
      <c r="Z2" s="262" t="s">
        <v>366</v>
      </c>
      <c r="AA2" s="261" t="s">
        <v>367</v>
      </c>
      <c r="AB2" s="264" t="str">
        <f t="shared" ref="AB2:AG2" si="0">O2</f>
        <v>Pagadores</v>
      </c>
      <c r="AC2" s="264" t="str">
        <f t="shared" si="0"/>
        <v>Referidos</v>
      </c>
      <c r="AD2" s="264" t="str">
        <f t="shared" si="0"/>
        <v>Grupos</v>
      </c>
      <c r="AE2" s="269" t="str">
        <f t="shared" si="0"/>
        <v>Complementarias</v>
      </c>
      <c r="AF2" s="270" t="str">
        <f t="shared" si="0"/>
        <v xml:space="preserve">Propietarios </v>
      </c>
      <c r="AG2" s="271" t="str">
        <f t="shared" si="0"/>
        <v>Mantenimiento</v>
      </c>
      <c r="AH2" s="243" t="s">
        <v>375</v>
      </c>
      <c r="AI2" s="243" t="s">
        <v>375</v>
      </c>
      <c r="AJ2" s="243" t="s">
        <v>375</v>
      </c>
      <c r="AL2" s="227"/>
      <c r="AM2" s="261" t="s">
        <v>365</v>
      </c>
      <c r="AN2" s="263" t="s">
        <v>367</v>
      </c>
      <c r="AO2" s="264" t="str">
        <f t="shared" ref="AO2:AT2" si="1">O2</f>
        <v>Pagadores</v>
      </c>
      <c r="AP2" s="264" t="str">
        <f t="shared" si="1"/>
        <v>Referidos</v>
      </c>
      <c r="AQ2" s="264" t="str">
        <f t="shared" si="1"/>
        <v>Grupos</v>
      </c>
      <c r="AR2" s="269" t="str">
        <f t="shared" si="1"/>
        <v>Complementarias</v>
      </c>
      <c r="AS2" s="270" t="str">
        <f t="shared" si="1"/>
        <v xml:space="preserve">Propietarios </v>
      </c>
      <c r="AT2" s="272" t="str">
        <f t="shared" si="1"/>
        <v>Mantenimiento</v>
      </c>
      <c r="AU2" s="247" t="s">
        <v>376</v>
      </c>
      <c r="AV2" s="247" t="s">
        <v>376</v>
      </c>
      <c r="AW2" s="247" t="s">
        <v>376</v>
      </c>
      <c r="AY2" s="218" t="s">
        <v>13</v>
      </c>
      <c r="AZ2" s="218">
        <v>1</v>
      </c>
      <c r="BA2" s="250" t="s">
        <v>368</v>
      </c>
      <c r="BF2" s="251" t="s">
        <v>13</v>
      </c>
    </row>
    <row r="3" spans="1:59">
      <c r="A3" s="218" t="str">
        <f>MID(FORECAST!A2,1,10)</f>
        <v>01-01-2023</v>
      </c>
      <c r="B3" s="218" t="str">
        <f>MID(A3,1,2)</f>
        <v>01</v>
      </c>
      <c r="C3" s="218" t="str">
        <f>MID(A3,4,2)</f>
        <v>01</v>
      </c>
      <c r="D3" s="218" t="str">
        <f>MID(A3,7,4)</f>
        <v>2023</v>
      </c>
      <c r="E3" s="219">
        <f>DATE(D3,C3,B3)</f>
        <v>44927</v>
      </c>
      <c r="F3" s="219">
        <f>IF(ISERROR(E3),"",E3)</f>
        <v>44927</v>
      </c>
      <c r="G3" s="219">
        <f>IF(F3="",G2,F3)</f>
        <v>44927</v>
      </c>
      <c r="H3" s="218" t="str">
        <f>IF(ISERROR(VLOOKUP(FORECAST!$A3,$AY$2:$BA$9,3,FALSE)),"",VLOOKUP(FORECAST!$A3,$AY$2:$BA$9,3,FALSE))</f>
        <v>Pagadores</v>
      </c>
      <c r="I3" s="218">
        <f>IF(ISNUMBER(FORECAST!G:G),FORECAST!G:G,"")</f>
        <v>73</v>
      </c>
      <c r="J3" s="222">
        <f>IF(ISNUMBER(FORECAST!H:H),FORECAST!H:H,"")</f>
        <v>17476.54</v>
      </c>
      <c r="L3" s="261"/>
      <c r="M3" s="262"/>
      <c r="N3" s="263"/>
      <c r="O3" s="264"/>
      <c r="P3" s="264"/>
      <c r="Q3" s="265"/>
      <c r="R3" s="266"/>
      <c r="S3" s="229" t="s">
        <v>377</v>
      </c>
      <c r="T3" s="268"/>
      <c r="U3" s="230" t="str">
        <f>AH3</f>
        <v>Rentados</v>
      </c>
      <c r="V3" s="230" t="str">
        <f>AI3</f>
        <v>Ocupados</v>
      </c>
      <c r="W3" s="230" t="s">
        <v>378</v>
      </c>
      <c r="Y3" s="261"/>
      <c r="Z3" s="262"/>
      <c r="AA3" s="261"/>
      <c r="AB3" s="264"/>
      <c r="AC3" s="264"/>
      <c r="AD3" s="264"/>
      <c r="AE3" s="269"/>
      <c r="AF3" s="270"/>
      <c r="AG3" s="271"/>
      <c r="AH3" s="244" t="s">
        <v>379</v>
      </c>
      <c r="AI3" s="244" t="s">
        <v>380</v>
      </c>
      <c r="AJ3" s="244" t="s">
        <v>381</v>
      </c>
      <c r="AL3" s="227"/>
      <c r="AM3" s="261"/>
      <c r="AN3" s="263"/>
      <c r="AO3" s="264"/>
      <c r="AP3" s="264"/>
      <c r="AQ3" s="264"/>
      <c r="AR3" s="269"/>
      <c r="AS3" s="270"/>
      <c r="AT3" s="273"/>
      <c r="AU3" s="248" t="s">
        <v>382</v>
      </c>
      <c r="AV3" s="248" t="s">
        <v>369</v>
      </c>
      <c r="AW3" s="248" t="s">
        <v>383</v>
      </c>
      <c r="AY3" s="218" t="s">
        <v>14</v>
      </c>
      <c r="AZ3" s="218">
        <v>2</v>
      </c>
      <c r="BA3" s="250" t="s">
        <v>370</v>
      </c>
      <c r="BF3" s="251" t="s">
        <v>14</v>
      </c>
      <c r="BG3" s="251"/>
    </row>
    <row r="4" spans="1:59">
      <c r="A4" s="218" t="str">
        <f>MID(FORECAST!A3,1,10)</f>
        <v>Non-Group</v>
      </c>
      <c r="B4" s="218" t="str">
        <f t="shared" ref="B4:B67" si="2">MID(A4,1,2)</f>
        <v>No</v>
      </c>
      <c r="C4" s="218" t="str">
        <f t="shared" ref="C4:C67" si="3">MID(A4,4,2)</f>
        <v>-G</v>
      </c>
      <c r="D4" s="218" t="str">
        <f t="shared" ref="D4:D67" si="4">MID(A4,7,4)</f>
        <v>oup</v>
      </c>
      <c r="E4" s="219" t="e">
        <f t="shared" ref="E4:E67" si="5">DATE(D4,C4,B4)</f>
        <v>#VALUE!</v>
      </c>
      <c r="F4" s="219" t="str">
        <f t="shared" ref="F4:F67" si="6">IF(ISERROR(E4),"",E4)</f>
        <v/>
      </c>
      <c r="G4" s="219">
        <f t="shared" ref="G4:G67" si="7">IF(F4="",G3,F4)</f>
        <v>44927</v>
      </c>
      <c r="H4" s="218" t="str">
        <f>IF(ISERROR(VLOOKUP(FORECAST!$A4,$AY$2:$BA$9,3,FALSE)),"",VLOOKUP(FORECAST!$A4,$AY$2:$BA$9,3,FALSE))</f>
        <v>Grupos</v>
      </c>
      <c r="I4" s="218">
        <f>IF(ISNUMBER(FORECAST!G:G),FORECAST!G:G,"")</f>
        <v>23</v>
      </c>
      <c r="J4" s="222">
        <f>IF(ISNUMBER(FORECAST!H:H),FORECAST!H:H,"")</f>
        <v>5002.33</v>
      </c>
      <c r="L4" s="223">
        <f t="shared" ref="L4:L67" si="8">MONTH(N4)</f>
        <v>1</v>
      </c>
      <c r="M4" s="224">
        <f>Datos!L6</f>
        <v>442</v>
      </c>
      <c r="N4" s="225">
        <v>44927</v>
      </c>
      <c r="O4" s="226">
        <f t="shared" ref="O4:O67" si="9">SUMIFS($I:$I,$G:$G,$N4,$H:$H,$O$2)</f>
        <v>73</v>
      </c>
      <c r="P4" s="226">
        <f t="shared" ref="P4:R67" si="10">SUMIFS($I:$I,$G:$G,$N4,$H:$H,P$2)</f>
        <v>93</v>
      </c>
      <c r="Q4" s="226">
        <f t="shared" si="10"/>
        <v>23</v>
      </c>
      <c r="R4" s="226">
        <f t="shared" si="10"/>
        <v>4</v>
      </c>
      <c r="S4" s="226">
        <f t="shared" ref="S4:T67" si="11">SUMIFS($I:$I,$G:$G,$N4,$H:$H,S$1)</f>
        <v>57</v>
      </c>
      <c r="T4" s="226">
        <f t="shared" si="11"/>
        <v>17</v>
      </c>
      <c r="U4" s="231">
        <f>SUM(O4:Q4)/W4</f>
        <v>0.51923076923076927</v>
      </c>
      <c r="V4" s="231">
        <f>SUM(R4:S4)/(M4-T4)</f>
        <v>0.14352941176470588</v>
      </c>
      <c r="W4" s="232">
        <f>M4-T4-S4-R4</f>
        <v>364</v>
      </c>
      <c r="Y4" s="233">
        <v>1</v>
      </c>
      <c r="Z4" s="234">
        <f t="shared" ref="Z4:Z15" si="12">AVERAGEIF($L:$L,$Y4,$M:$M)</f>
        <v>442</v>
      </c>
      <c r="AA4" s="235">
        <f t="shared" ref="AA4:AA15" si="13">COUNTIF($L:$L,$Y4)</f>
        <v>31</v>
      </c>
      <c r="AB4" s="236">
        <f>SUMIF($L:$L,$Y4,O:O)</f>
        <v>753</v>
      </c>
      <c r="AC4" s="236">
        <f>SUMIF($L:$L,$Y4,P:P)</f>
        <v>522</v>
      </c>
      <c r="AD4" s="236">
        <f t="shared" ref="AD4:AD15" si="14">SUMIF($L:$L,$Y4,Q:Q)</f>
        <v>180</v>
      </c>
      <c r="AE4" s="236">
        <f>SUMIF($L:$L,$Y4,R:R)</f>
        <v>93</v>
      </c>
      <c r="AF4" s="236">
        <f>SUMIF($L:$L,$Y4,S:S)</f>
        <v>1335</v>
      </c>
      <c r="AG4" s="236">
        <f>SUMIF($L:$L,$Y4,T:T)</f>
        <v>2204</v>
      </c>
      <c r="AH4" s="236">
        <f>SUM(AB4:AD4)</f>
        <v>1455</v>
      </c>
      <c r="AI4" s="236">
        <f>SUM(AE4:AF4)</f>
        <v>1428</v>
      </c>
      <c r="AJ4" s="236">
        <f>SUMIF($L:$L,$Y4,W:W)</f>
        <v>10070</v>
      </c>
      <c r="AL4" s="227"/>
      <c r="AM4" s="223">
        <f t="shared" ref="AM4:AM67" si="15">MONTH(AN4)</f>
        <v>1</v>
      </c>
      <c r="AN4" s="225">
        <f>N4</f>
        <v>44927</v>
      </c>
      <c r="AO4" s="249">
        <f t="shared" ref="AO4:AR67" si="16">SUMIFS($J:$J,$G:$G,$AN4,$H:$H,AO$2)</f>
        <v>17476.54</v>
      </c>
      <c r="AP4" s="249">
        <f t="shared" si="16"/>
        <v>25160</v>
      </c>
      <c r="AQ4" s="249">
        <f t="shared" si="16"/>
        <v>5002.33</v>
      </c>
      <c r="AR4" s="249">
        <f t="shared" si="16"/>
        <v>0</v>
      </c>
      <c r="AS4" s="249">
        <f t="shared" ref="AS4:AT67" si="17">SUMIFS($J:$J,$G:$G,$AN4,$H:$H,AS$1)</f>
        <v>0</v>
      </c>
      <c r="AT4" s="249">
        <f t="shared" si="17"/>
        <v>0</v>
      </c>
      <c r="AU4" s="249">
        <f>AO4+AQ4</f>
        <v>22478.870000000003</v>
      </c>
      <c r="AV4" s="249">
        <f>AP4</f>
        <v>25160</v>
      </c>
      <c r="AW4" s="249">
        <f>AU4+AV4</f>
        <v>47638.87</v>
      </c>
      <c r="AY4" s="218" t="s">
        <v>15</v>
      </c>
      <c r="AZ4" s="218">
        <v>3</v>
      </c>
      <c r="BA4" s="250" t="s">
        <v>361</v>
      </c>
      <c r="BF4" s="251" t="s">
        <v>15</v>
      </c>
      <c r="BG4" s="251"/>
    </row>
    <row r="5" spans="1:59">
      <c r="A5" s="218" t="str">
        <f>MID(FORECAST!A4,1,10)</f>
        <v>Group - No</v>
      </c>
      <c r="B5" s="218" t="str">
        <f t="shared" si="2"/>
        <v>Gr</v>
      </c>
      <c r="C5" s="218" t="str">
        <f t="shared" si="3"/>
        <v>up</v>
      </c>
      <c r="D5" s="218" t="str">
        <f t="shared" si="4"/>
        <v>- No</v>
      </c>
      <c r="E5" s="219" t="e">
        <f t="shared" si="5"/>
        <v>#VALUE!</v>
      </c>
      <c r="F5" s="219" t="str">
        <f t="shared" si="6"/>
        <v/>
      </c>
      <c r="G5" s="219">
        <f t="shared" si="7"/>
        <v>44927</v>
      </c>
      <c r="H5" s="218" t="str">
        <f>IF(ISERROR(VLOOKUP(FORECAST!$A5,$AY$2:$BA$9,3,FALSE)),"",VLOOKUP(FORECAST!$A5,$AY$2:$BA$9,3,FALSE))</f>
        <v>Dueños e invitados</v>
      </c>
      <c r="I5" s="218">
        <f>IF(ISNUMBER(FORECAST!G:G),FORECAST!G:G,"")</f>
        <v>57</v>
      </c>
      <c r="J5" s="222">
        <f>IF(ISNUMBER(FORECAST!H:H),FORECAST!H:H,"")</f>
        <v>0</v>
      </c>
      <c r="L5" s="223">
        <f t="shared" si="8"/>
        <v>1</v>
      </c>
      <c r="M5" s="224">
        <f>Datos!L7</f>
        <v>442</v>
      </c>
      <c r="N5" s="225">
        <f t="shared" ref="N5:N68" si="18">N4+1</f>
        <v>44928</v>
      </c>
      <c r="O5" s="226">
        <f t="shared" si="9"/>
        <v>29</v>
      </c>
      <c r="P5" s="226">
        <f t="shared" si="10"/>
        <v>31</v>
      </c>
      <c r="Q5" s="226">
        <f t="shared" si="10"/>
        <v>15</v>
      </c>
      <c r="R5" s="226">
        <f t="shared" si="10"/>
        <v>0</v>
      </c>
      <c r="S5" s="226">
        <f t="shared" si="11"/>
        <v>48</v>
      </c>
      <c r="T5" s="226">
        <f t="shared" si="11"/>
        <v>55</v>
      </c>
      <c r="U5" s="231">
        <f t="shared" ref="U5:U68" si="19">SUM(O5:Q5)/W5</f>
        <v>0.22123893805309736</v>
      </c>
      <c r="V5" s="231">
        <f t="shared" ref="V5:V68" si="20">SUM(R5:S5)/(M5-T5)</f>
        <v>0.12403100775193798</v>
      </c>
      <c r="W5" s="232">
        <f t="shared" ref="W5:W68" si="21">M5-T5-S5-R5</f>
        <v>339</v>
      </c>
      <c r="Y5" s="233">
        <f t="shared" ref="Y5:Y15" si="22">Y4+1</f>
        <v>2</v>
      </c>
      <c r="Z5" s="234">
        <f t="shared" si="12"/>
        <v>442</v>
      </c>
      <c r="AA5" s="235">
        <f t="shared" si="13"/>
        <v>28</v>
      </c>
      <c r="AB5" s="236">
        <f t="shared" ref="AB5:AB15" si="23">SUMIF($L:$L,$Y5,O:O)</f>
        <v>1385</v>
      </c>
      <c r="AC5" s="236">
        <f t="shared" ref="AC5:AC15" si="24">SUMIF($L:$L,$Y5,P:P)</f>
        <v>697</v>
      </c>
      <c r="AD5" s="236">
        <f t="shared" si="14"/>
        <v>111</v>
      </c>
      <c r="AE5" s="236">
        <f t="shared" ref="AE5:AE15" si="25">SUMIF($L:$L,$Y5,R:R)</f>
        <v>195</v>
      </c>
      <c r="AF5" s="236">
        <f t="shared" ref="AF5:AF15" si="26">SUMIF($L:$L,$Y5,S:S)</f>
        <v>1260</v>
      </c>
      <c r="AG5" s="236">
        <f t="shared" ref="AG5:AG15" si="27">SUMIF($L:$L,$Y5,T:T)</f>
        <v>1963</v>
      </c>
      <c r="AH5" s="236">
        <f t="shared" ref="AH5:AH15" si="28">SUM(AB5:AD5)</f>
        <v>2193</v>
      </c>
      <c r="AI5" s="236">
        <f t="shared" ref="AI5:AI15" si="29">SUM(AB5:AF5)</f>
        <v>3648</v>
      </c>
      <c r="AJ5" s="236">
        <f t="shared" ref="AJ5:AJ15" si="30">SUMIF($L:$L,$Y5,W:W)</f>
        <v>8958</v>
      </c>
      <c r="AL5" s="227"/>
      <c r="AM5" s="223">
        <f t="shared" si="15"/>
        <v>1</v>
      </c>
      <c r="AN5" s="225">
        <f t="shared" ref="AN5:AN68" si="31">AN4+1</f>
        <v>44928</v>
      </c>
      <c r="AO5" s="249">
        <f t="shared" si="16"/>
        <v>8560.51</v>
      </c>
      <c r="AP5" s="249">
        <f t="shared" si="16"/>
        <v>11264</v>
      </c>
      <c r="AQ5" s="249">
        <f t="shared" si="16"/>
        <v>5237.74</v>
      </c>
      <c r="AR5" s="249">
        <f t="shared" si="16"/>
        <v>0</v>
      </c>
      <c r="AS5" s="249">
        <f t="shared" si="17"/>
        <v>0</v>
      </c>
      <c r="AT5" s="249">
        <f t="shared" si="17"/>
        <v>0</v>
      </c>
      <c r="AU5" s="249">
        <f t="shared" ref="AU5:AU67" si="32">AO5+AQ5</f>
        <v>13798.25</v>
      </c>
      <c r="AV5" s="249">
        <f t="shared" ref="AV5:AV67" si="33">AP5</f>
        <v>11264</v>
      </c>
      <c r="AW5" s="249">
        <f t="shared" ref="AW5:AW67" si="34">AU5+AV5</f>
        <v>25062.25</v>
      </c>
      <c r="AY5" s="218" t="s">
        <v>16</v>
      </c>
      <c r="AZ5" s="218">
        <v>4</v>
      </c>
      <c r="BA5" s="250" t="s">
        <v>369</v>
      </c>
      <c r="BF5" s="251" t="s">
        <v>16</v>
      </c>
      <c r="BG5" s="251"/>
    </row>
    <row r="6" spans="1:59">
      <c r="A6" s="218" t="str">
        <f>MID(FORECAST!A5,1,10)</f>
        <v>Owner &amp; Gu</v>
      </c>
      <c r="B6" s="218" t="str">
        <f t="shared" si="2"/>
        <v>Ow</v>
      </c>
      <c r="C6" s="218" t="str">
        <f t="shared" si="3"/>
        <v>er</v>
      </c>
      <c r="D6" s="218" t="str">
        <f t="shared" si="4"/>
        <v>&amp; Gu</v>
      </c>
      <c r="E6" s="219" t="e">
        <f t="shared" si="5"/>
        <v>#VALUE!</v>
      </c>
      <c r="F6" s="219" t="str">
        <f t="shared" si="6"/>
        <v/>
      </c>
      <c r="G6" s="219">
        <f t="shared" si="7"/>
        <v>44927</v>
      </c>
      <c r="H6" s="218" t="str">
        <f>IF(ISERROR(VLOOKUP(FORECAST!$A6,$AY$2:$BA$9,3,FALSE)),"",VLOOKUP(FORECAST!$A6,$AY$2:$BA$9,3,FALSE))</f>
        <v>Referidos</v>
      </c>
      <c r="I6" s="218">
        <f>IF(ISNUMBER(FORECAST!G:G),FORECAST!G:G,"")</f>
        <v>93</v>
      </c>
      <c r="J6" s="222">
        <f>IF(ISNUMBER(FORECAST!H:H),FORECAST!H:H,"")</f>
        <v>25160</v>
      </c>
      <c r="L6" s="223">
        <f t="shared" si="8"/>
        <v>1</v>
      </c>
      <c r="M6" s="224">
        <f>Datos!L8</f>
        <v>442</v>
      </c>
      <c r="N6" s="225">
        <f t="shared" si="18"/>
        <v>44929</v>
      </c>
      <c r="O6" s="226">
        <f t="shared" si="9"/>
        <v>19</v>
      </c>
      <c r="P6" s="226">
        <f t="shared" si="10"/>
        <v>20</v>
      </c>
      <c r="Q6" s="226">
        <f t="shared" si="10"/>
        <v>11</v>
      </c>
      <c r="R6" s="226">
        <f t="shared" si="10"/>
        <v>3</v>
      </c>
      <c r="S6" s="226">
        <f t="shared" si="11"/>
        <v>35</v>
      </c>
      <c r="T6" s="226">
        <f t="shared" si="11"/>
        <v>67</v>
      </c>
      <c r="U6" s="231">
        <f t="shared" si="19"/>
        <v>0.14836795252225518</v>
      </c>
      <c r="V6" s="231">
        <f t="shared" si="20"/>
        <v>0.10133333333333333</v>
      </c>
      <c r="W6" s="232">
        <f t="shared" si="21"/>
        <v>337</v>
      </c>
      <c r="Y6" s="233">
        <f t="shared" si="22"/>
        <v>3</v>
      </c>
      <c r="Z6" s="234">
        <f t="shared" si="12"/>
        <v>442</v>
      </c>
      <c r="AA6" s="235">
        <f t="shared" si="13"/>
        <v>31</v>
      </c>
      <c r="AB6" s="236">
        <f t="shared" si="23"/>
        <v>2203</v>
      </c>
      <c r="AC6" s="236">
        <f t="shared" si="24"/>
        <v>3382</v>
      </c>
      <c r="AD6" s="236">
        <f t="shared" si="14"/>
        <v>240</v>
      </c>
      <c r="AE6" s="236">
        <f t="shared" si="25"/>
        <v>30</v>
      </c>
      <c r="AF6" s="236">
        <f t="shared" si="26"/>
        <v>1036</v>
      </c>
      <c r="AG6" s="236">
        <f t="shared" si="27"/>
        <v>1026</v>
      </c>
      <c r="AH6" s="236">
        <f t="shared" si="28"/>
        <v>5825</v>
      </c>
      <c r="AI6" s="236">
        <f t="shared" si="29"/>
        <v>6891</v>
      </c>
      <c r="AJ6" s="236">
        <f t="shared" si="30"/>
        <v>11610</v>
      </c>
      <c r="AL6" s="227"/>
      <c r="AM6" s="223">
        <f t="shared" si="15"/>
        <v>1</v>
      </c>
      <c r="AN6" s="225">
        <f t="shared" si="31"/>
        <v>44929</v>
      </c>
      <c r="AO6" s="249">
        <f t="shared" si="16"/>
        <v>2465.11</v>
      </c>
      <c r="AP6" s="249">
        <f t="shared" si="16"/>
        <v>7434.29</v>
      </c>
      <c r="AQ6" s="249">
        <f t="shared" si="16"/>
        <v>2249.4299999999998</v>
      </c>
      <c r="AR6" s="249">
        <f t="shared" si="16"/>
        <v>0</v>
      </c>
      <c r="AS6" s="249">
        <f t="shared" si="17"/>
        <v>0</v>
      </c>
      <c r="AT6" s="249">
        <f t="shared" si="17"/>
        <v>0</v>
      </c>
      <c r="AU6" s="249">
        <f t="shared" si="32"/>
        <v>4714.54</v>
      </c>
      <c r="AV6" s="249">
        <f t="shared" si="33"/>
        <v>7434.29</v>
      </c>
      <c r="AW6" s="249">
        <f t="shared" si="34"/>
        <v>12148.83</v>
      </c>
      <c r="AY6" s="218" t="s">
        <v>17</v>
      </c>
      <c r="AZ6" s="218">
        <v>5</v>
      </c>
      <c r="BA6" s="250" t="s">
        <v>17</v>
      </c>
      <c r="BF6" s="251" t="s">
        <v>17</v>
      </c>
      <c r="BG6" s="251"/>
    </row>
    <row r="7" spans="1:59">
      <c r="A7" s="218" t="str">
        <f>MID(FORECAST!A6,1,10)</f>
        <v>Owner Refe</v>
      </c>
      <c r="B7" s="218" t="str">
        <f t="shared" si="2"/>
        <v>Ow</v>
      </c>
      <c r="C7" s="218" t="str">
        <f t="shared" si="3"/>
        <v>er</v>
      </c>
      <c r="D7" s="218" t="str">
        <f t="shared" si="4"/>
        <v>Refe</v>
      </c>
      <c r="E7" s="219" t="e">
        <f t="shared" si="5"/>
        <v>#VALUE!</v>
      </c>
      <c r="F7" s="219" t="str">
        <f t="shared" si="6"/>
        <v/>
      </c>
      <c r="G7" s="219">
        <f t="shared" si="7"/>
        <v>44927</v>
      </c>
      <c r="H7" s="218" t="str">
        <f>IF(ISERROR(VLOOKUP(FORECAST!$A7,$AY$2:$BA$9,3,FALSE)),"",VLOOKUP(FORECAST!$A7,$AY$2:$BA$9,3,FALSE))</f>
        <v>Maintenance</v>
      </c>
      <c r="I7" s="218">
        <f>IF(ISNUMBER(FORECAST!G:G),FORECAST!G:G,"")</f>
        <v>17</v>
      </c>
      <c r="J7" s="222">
        <f>IF(ISNUMBER(FORECAST!H:H),FORECAST!H:H,"")</f>
        <v>0</v>
      </c>
      <c r="L7" s="223">
        <f t="shared" si="8"/>
        <v>1</v>
      </c>
      <c r="M7" s="224">
        <f>Datos!L9</f>
        <v>442</v>
      </c>
      <c r="N7" s="225">
        <f t="shared" si="18"/>
        <v>44930</v>
      </c>
      <c r="O7" s="226">
        <f t="shared" si="9"/>
        <v>17</v>
      </c>
      <c r="P7" s="226">
        <f t="shared" si="10"/>
        <v>13</v>
      </c>
      <c r="Q7" s="226">
        <f t="shared" si="10"/>
        <v>7</v>
      </c>
      <c r="R7" s="226">
        <f t="shared" si="10"/>
        <v>3</v>
      </c>
      <c r="S7" s="226">
        <f t="shared" si="11"/>
        <v>28</v>
      </c>
      <c r="T7" s="226">
        <f t="shared" si="11"/>
        <v>73</v>
      </c>
      <c r="U7" s="231">
        <f t="shared" si="19"/>
        <v>0.10946745562130178</v>
      </c>
      <c r="V7" s="231">
        <f t="shared" si="20"/>
        <v>8.4010840108401083E-2</v>
      </c>
      <c r="W7" s="232">
        <f t="shared" si="21"/>
        <v>338</v>
      </c>
      <c r="Y7" s="233">
        <f t="shared" si="22"/>
        <v>4</v>
      </c>
      <c r="Z7" s="234">
        <f t="shared" si="12"/>
        <v>442</v>
      </c>
      <c r="AA7" s="235">
        <f t="shared" si="13"/>
        <v>30</v>
      </c>
      <c r="AB7" s="236">
        <f t="shared" si="23"/>
        <v>2545</v>
      </c>
      <c r="AC7" s="236">
        <f t="shared" si="24"/>
        <v>2194</v>
      </c>
      <c r="AD7" s="236">
        <f t="shared" si="14"/>
        <v>266</v>
      </c>
      <c r="AE7" s="236">
        <f t="shared" si="25"/>
        <v>83</v>
      </c>
      <c r="AF7" s="236">
        <f t="shared" si="26"/>
        <v>1018</v>
      </c>
      <c r="AG7" s="236">
        <f t="shared" si="27"/>
        <v>868</v>
      </c>
      <c r="AH7" s="236">
        <f t="shared" si="28"/>
        <v>5005</v>
      </c>
      <c r="AI7" s="236">
        <f t="shared" si="29"/>
        <v>6106</v>
      </c>
      <c r="AJ7" s="236">
        <f t="shared" si="30"/>
        <v>11291</v>
      </c>
      <c r="AL7" s="227"/>
      <c r="AM7" s="223">
        <f t="shared" si="15"/>
        <v>1</v>
      </c>
      <c r="AN7" s="225">
        <f t="shared" si="31"/>
        <v>44930</v>
      </c>
      <c r="AO7" s="249">
        <f t="shared" si="16"/>
        <v>2067.11</v>
      </c>
      <c r="AP7" s="249">
        <f t="shared" si="16"/>
        <v>3209.56</v>
      </c>
      <c r="AQ7" s="249">
        <f t="shared" si="16"/>
        <v>1612.43</v>
      </c>
      <c r="AR7" s="249">
        <f t="shared" si="16"/>
        <v>0</v>
      </c>
      <c r="AS7" s="249">
        <f t="shared" si="17"/>
        <v>0</v>
      </c>
      <c r="AT7" s="249">
        <f t="shared" si="17"/>
        <v>0</v>
      </c>
      <c r="AU7" s="249">
        <f t="shared" si="32"/>
        <v>3679.54</v>
      </c>
      <c r="AV7" s="249">
        <f t="shared" si="33"/>
        <v>3209.56</v>
      </c>
      <c r="AW7" s="249">
        <f t="shared" si="34"/>
        <v>6889.1</v>
      </c>
      <c r="AY7" s="218" t="s">
        <v>18</v>
      </c>
      <c r="AZ7" s="218">
        <v>6</v>
      </c>
      <c r="BA7" s="250" t="s">
        <v>371</v>
      </c>
      <c r="BF7" s="251" t="s">
        <v>18</v>
      </c>
      <c r="BG7" s="251"/>
    </row>
    <row r="8" spans="1:59">
      <c r="A8" s="218" t="str">
        <f>MID(FORECAST!A7,1,10)</f>
        <v>Maintenanc</v>
      </c>
      <c r="B8" s="218" t="str">
        <f t="shared" si="2"/>
        <v>Ma</v>
      </c>
      <c r="C8" s="218" t="str">
        <f t="shared" si="3"/>
        <v>nt</v>
      </c>
      <c r="D8" s="218" t="str">
        <f t="shared" si="4"/>
        <v>nanc</v>
      </c>
      <c r="E8" s="219" t="e">
        <f t="shared" si="5"/>
        <v>#VALUE!</v>
      </c>
      <c r="F8" s="219" t="str">
        <f t="shared" si="6"/>
        <v/>
      </c>
      <c r="G8" s="219">
        <f t="shared" si="7"/>
        <v>44927</v>
      </c>
      <c r="H8" s="218" t="str">
        <f>IF(ISERROR(VLOOKUP(FORECAST!$A8,$AY$2:$BA$9,3,FALSE)),"",VLOOKUP(FORECAST!$A8,$AY$2:$BA$9,3,FALSE))</f>
        <v>Complementarias</v>
      </c>
      <c r="I8" s="218">
        <f>IF(ISNUMBER(FORECAST!G:G),FORECAST!G:G,"")</f>
        <v>4</v>
      </c>
      <c r="J8" s="222">
        <f>IF(ISNUMBER(FORECAST!H:H),FORECAST!H:H,"")</f>
        <v>0</v>
      </c>
      <c r="L8" s="223">
        <f t="shared" si="8"/>
        <v>1</v>
      </c>
      <c r="M8" s="224">
        <f>Datos!L10</f>
        <v>442</v>
      </c>
      <c r="N8" s="225">
        <f t="shared" si="18"/>
        <v>44931</v>
      </c>
      <c r="O8" s="226">
        <f t="shared" si="9"/>
        <v>20</v>
      </c>
      <c r="P8" s="226">
        <f t="shared" si="10"/>
        <v>16</v>
      </c>
      <c r="Q8" s="226">
        <f t="shared" si="10"/>
        <v>12</v>
      </c>
      <c r="R8" s="226">
        <f t="shared" si="10"/>
        <v>2</v>
      </c>
      <c r="S8" s="226">
        <f t="shared" si="11"/>
        <v>30</v>
      </c>
      <c r="T8" s="226">
        <f t="shared" si="11"/>
        <v>68</v>
      </c>
      <c r="U8" s="231">
        <f t="shared" si="19"/>
        <v>0.14035087719298245</v>
      </c>
      <c r="V8" s="231">
        <f t="shared" si="20"/>
        <v>8.5561497326203204E-2</v>
      </c>
      <c r="W8" s="232">
        <f t="shared" si="21"/>
        <v>342</v>
      </c>
      <c r="Y8" s="233">
        <f t="shared" si="22"/>
        <v>5</v>
      </c>
      <c r="Z8" s="234">
        <f t="shared" si="12"/>
        <v>442</v>
      </c>
      <c r="AA8" s="235">
        <f t="shared" si="13"/>
        <v>31</v>
      </c>
      <c r="AB8" s="236">
        <f t="shared" si="23"/>
        <v>2146</v>
      </c>
      <c r="AC8" s="236">
        <f t="shared" si="24"/>
        <v>2712</v>
      </c>
      <c r="AD8" s="236">
        <f t="shared" si="14"/>
        <v>185</v>
      </c>
      <c r="AE8" s="236">
        <f t="shared" si="25"/>
        <v>68</v>
      </c>
      <c r="AF8" s="236">
        <f t="shared" si="26"/>
        <v>1070</v>
      </c>
      <c r="AG8" s="236">
        <f t="shared" si="27"/>
        <v>1130</v>
      </c>
      <c r="AH8" s="236">
        <f t="shared" si="28"/>
        <v>5043</v>
      </c>
      <c r="AI8" s="236">
        <f t="shared" si="29"/>
        <v>6181</v>
      </c>
      <c r="AJ8" s="236">
        <f t="shared" si="30"/>
        <v>11434</v>
      </c>
      <c r="AL8" s="227"/>
      <c r="AM8" s="223">
        <f t="shared" si="15"/>
        <v>1</v>
      </c>
      <c r="AN8" s="225">
        <f t="shared" si="31"/>
        <v>44931</v>
      </c>
      <c r="AO8" s="249">
        <f t="shared" si="16"/>
        <v>6081.78</v>
      </c>
      <c r="AP8" s="249">
        <f t="shared" si="16"/>
        <v>7674.35</v>
      </c>
      <c r="AQ8" s="249">
        <f t="shared" si="16"/>
        <v>2050.4299999999998</v>
      </c>
      <c r="AR8" s="249">
        <f t="shared" si="16"/>
        <v>0</v>
      </c>
      <c r="AS8" s="249">
        <f t="shared" si="17"/>
        <v>0</v>
      </c>
      <c r="AT8" s="249">
        <f t="shared" si="17"/>
        <v>0</v>
      </c>
      <c r="AU8" s="249">
        <f t="shared" si="32"/>
        <v>8132.2099999999991</v>
      </c>
      <c r="AV8" s="249">
        <f t="shared" si="33"/>
        <v>7674.35</v>
      </c>
      <c r="AW8" s="249">
        <f t="shared" si="34"/>
        <v>15806.56</v>
      </c>
      <c r="AY8" s="218" t="s">
        <v>384</v>
      </c>
      <c r="AZ8" s="218">
        <v>7</v>
      </c>
      <c r="BA8" s="218" t="s">
        <v>17</v>
      </c>
      <c r="BF8" s="251"/>
      <c r="BG8" s="251"/>
    </row>
    <row r="9" spans="1:59">
      <c r="A9" s="218" t="str">
        <f>MID(FORECAST!A8,1,10)</f>
        <v>Compliment</v>
      </c>
      <c r="B9" s="218" t="str">
        <f t="shared" si="2"/>
        <v>Co</v>
      </c>
      <c r="C9" s="218" t="str">
        <f t="shared" si="3"/>
        <v>pl</v>
      </c>
      <c r="D9" s="218" t="str">
        <f t="shared" si="4"/>
        <v>ment</v>
      </c>
      <c r="E9" s="219" t="e">
        <f t="shared" si="5"/>
        <v>#VALUE!</v>
      </c>
      <c r="F9" s="219" t="str">
        <f t="shared" si="6"/>
        <v/>
      </c>
      <c r="G9" s="219">
        <f t="shared" si="7"/>
        <v>44927</v>
      </c>
      <c r="H9" s="218" t="str">
        <f>IF(ISERROR(VLOOKUP(FORECAST!$A9,$AY$2:$BA$9,3,FALSE)),"",VLOOKUP(FORECAST!$A9,$AY$2:$BA$9,3,FALSE))</f>
        <v>Total día</v>
      </c>
      <c r="I9" s="218">
        <f>IF(ISNUMBER(FORECAST!G:G),FORECAST!G:G,"")</f>
        <v>267</v>
      </c>
      <c r="J9" s="222">
        <f>IF(ISNUMBER(FORECAST!H:H),FORECAST!H:H,"")</f>
        <v>47638.87</v>
      </c>
      <c r="L9" s="223">
        <f t="shared" si="8"/>
        <v>1</v>
      </c>
      <c r="M9" s="224">
        <f>Datos!L11</f>
        <v>442</v>
      </c>
      <c r="N9" s="225">
        <f t="shared" si="18"/>
        <v>44932</v>
      </c>
      <c r="O9" s="226">
        <f t="shared" si="9"/>
        <v>23</v>
      </c>
      <c r="P9" s="226">
        <f t="shared" si="10"/>
        <v>12</v>
      </c>
      <c r="Q9" s="226">
        <f t="shared" si="10"/>
        <v>9</v>
      </c>
      <c r="R9" s="226">
        <f t="shared" si="10"/>
        <v>2</v>
      </c>
      <c r="S9" s="226">
        <f t="shared" si="11"/>
        <v>36</v>
      </c>
      <c r="T9" s="226">
        <f t="shared" si="11"/>
        <v>55</v>
      </c>
      <c r="U9" s="231">
        <f t="shared" si="19"/>
        <v>0.12607449856733524</v>
      </c>
      <c r="V9" s="231">
        <f t="shared" si="20"/>
        <v>9.8191214470284241E-2</v>
      </c>
      <c r="W9" s="232">
        <f t="shared" si="21"/>
        <v>349</v>
      </c>
      <c r="Y9" s="233">
        <f t="shared" si="22"/>
        <v>6</v>
      </c>
      <c r="Z9" s="234">
        <f t="shared" si="12"/>
        <v>442</v>
      </c>
      <c r="AA9" s="235">
        <f t="shared" si="13"/>
        <v>30</v>
      </c>
      <c r="AB9" s="236">
        <f t="shared" si="23"/>
        <v>3323</v>
      </c>
      <c r="AC9" s="236">
        <f t="shared" si="24"/>
        <v>4718</v>
      </c>
      <c r="AD9" s="236">
        <f t="shared" si="14"/>
        <v>165</v>
      </c>
      <c r="AE9" s="236">
        <f t="shared" si="25"/>
        <v>95</v>
      </c>
      <c r="AF9" s="236">
        <f t="shared" si="26"/>
        <v>997</v>
      </c>
      <c r="AG9" s="236">
        <f t="shared" si="27"/>
        <v>669</v>
      </c>
      <c r="AH9" s="236">
        <f t="shared" si="28"/>
        <v>8206</v>
      </c>
      <c r="AI9" s="236">
        <f t="shared" si="29"/>
        <v>9298</v>
      </c>
      <c r="AJ9" s="236">
        <f t="shared" si="30"/>
        <v>11499</v>
      </c>
      <c r="AL9" s="227"/>
      <c r="AM9" s="223">
        <f t="shared" si="15"/>
        <v>1</v>
      </c>
      <c r="AN9" s="225">
        <f t="shared" si="31"/>
        <v>44932</v>
      </c>
      <c r="AO9" s="249">
        <f t="shared" si="16"/>
        <v>4813.78</v>
      </c>
      <c r="AP9" s="249">
        <f t="shared" si="16"/>
        <v>3629.61</v>
      </c>
      <c r="AQ9" s="249">
        <f t="shared" si="16"/>
        <v>1621.78</v>
      </c>
      <c r="AR9" s="249">
        <f t="shared" si="16"/>
        <v>0</v>
      </c>
      <c r="AS9" s="249">
        <f t="shared" si="17"/>
        <v>0</v>
      </c>
      <c r="AT9" s="249">
        <f t="shared" si="17"/>
        <v>0</v>
      </c>
      <c r="AU9" s="249">
        <f t="shared" si="32"/>
        <v>6435.5599999999995</v>
      </c>
      <c r="AV9" s="249">
        <f t="shared" si="33"/>
        <v>3629.61</v>
      </c>
      <c r="AW9" s="249">
        <f t="shared" si="34"/>
        <v>10065.17</v>
      </c>
      <c r="AY9" s="250" t="s">
        <v>19</v>
      </c>
      <c r="AZ9" s="250">
        <v>0</v>
      </c>
      <c r="BA9" s="250" t="s">
        <v>385</v>
      </c>
      <c r="BF9" s="251"/>
      <c r="BG9" s="251"/>
    </row>
    <row r="10" spans="1:59">
      <c r="A10" s="218" t="str">
        <f>MID(FORECAST!A9,1,10)</f>
        <v>Totals:</v>
      </c>
      <c r="B10" s="218" t="str">
        <f t="shared" si="2"/>
        <v>To</v>
      </c>
      <c r="C10" s="218" t="str">
        <f t="shared" si="3"/>
        <v>al</v>
      </c>
      <c r="D10" s="218" t="str">
        <f t="shared" si="4"/>
        <v>:</v>
      </c>
      <c r="E10" s="219" t="e">
        <f t="shared" si="5"/>
        <v>#VALUE!</v>
      </c>
      <c r="F10" s="219" t="str">
        <f t="shared" si="6"/>
        <v/>
      </c>
      <c r="G10" s="219">
        <f t="shared" si="7"/>
        <v>44927</v>
      </c>
      <c r="H10" s="218" t="str">
        <f>IF(ISERROR(VLOOKUP(FORECAST!$A10,$AY$2:$BA$9,3,FALSE)),"",VLOOKUP(FORECAST!$A10,$AY$2:$BA$9,3,FALSE))</f>
        <v/>
      </c>
      <c r="I10" s="218" t="str">
        <f>IF(ISNUMBER(FORECAST!G:G),FORECAST!G:G,"")</f>
        <v/>
      </c>
      <c r="J10" s="222" t="str">
        <f>IF(ISNUMBER(FORECAST!H:H),FORECAST!H:H,"")</f>
        <v/>
      </c>
      <c r="L10" s="223">
        <f t="shared" si="8"/>
        <v>1</v>
      </c>
      <c r="M10" s="224">
        <f>Datos!L12</f>
        <v>442</v>
      </c>
      <c r="N10" s="225">
        <f t="shared" si="18"/>
        <v>44933</v>
      </c>
      <c r="O10" s="226">
        <f t="shared" si="9"/>
        <v>26</v>
      </c>
      <c r="P10" s="226">
        <f t="shared" si="10"/>
        <v>13</v>
      </c>
      <c r="Q10" s="226">
        <f t="shared" si="10"/>
        <v>8</v>
      </c>
      <c r="R10" s="226">
        <f t="shared" si="10"/>
        <v>3</v>
      </c>
      <c r="S10" s="226">
        <f t="shared" si="11"/>
        <v>33</v>
      </c>
      <c r="T10" s="226">
        <f t="shared" si="11"/>
        <v>48</v>
      </c>
      <c r="U10" s="231">
        <f t="shared" si="19"/>
        <v>0.13128491620111732</v>
      </c>
      <c r="V10" s="231">
        <f t="shared" si="20"/>
        <v>9.1370558375634514E-2</v>
      </c>
      <c r="W10" s="232">
        <f t="shared" si="21"/>
        <v>358</v>
      </c>
      <c r="Y10" s="233">
        <f t="shared" si="22"/>
        <v>7</v>
      </c>
      <c r="Z10" s="234">
        <f t="shared" si="12"/>
        <v>442</v>
      </c>
      <c r="AA10" s="235">
        <f t="shared" si="13"/>
        <v>31</v>
      </c>
      <c r="AB10" s="236">
        <f t="shared" si="23"/>
        <v>4982</v>
      </c>
      <c r="AC10" s="236">
        <f t="shared" si="24"/>
        <v>4114</v>
      </c>
      <c r="AD10" s="236">
        <f t="shared" si="14"/>
        <v>25</v>
      </c>
      <c r="AE10" s="236">
        <f t="shared" si="25"/>
        <v>115</v>
      </c>
      <c r="AF10" s="236">
        <f t="shared" si="26"/>
        <v>1080</v>
      </c>
      <c r="AG10" s="236">
        <f t="shared" si="27"/>
        <v>708</v>
      </c>
      <c r="AH10" s="236">
        <f t="shared" si="28"/>
        <v>9121</v>
      </c>
      <c r="AI10" s="236">
        <f t="shared" si="29"/>
        <v>10316</v>
      </c>
      <c r="AJ10" s="236">
        <f t="shared" si="30"/>
        <v>11799</v>
      </c>
      <c r="AL10" s="227"/>
      <c r="AM10" s="223">
        <f t="shared" si="15"/>
        <v>1</v>
      </c>
      <c r="AN10" s="225">
        <f t="shared" si="31"/>
        <v>44933</v>
      </c>
      <c r="AO10" s="249">
        <f t="shared" si="16"/>
        <v>8586.8799999999992</v>
      </c>
      <c r="AP10" s="249">
        <f t="shared" si="16"/>
        <v>3123.27</v>
      </c>
      <c r="AQ10" s="249">
        <f t="shared" si="16"/>
        <v>1361.78</v>
      </c>
      <c r="AR10" s="249">
        <f t="shared" si="16"/>
        <v>0</v>
      </c>
      <c r="AS10" s="249">
        <f t="shared" si="17"/>
        <v>0</v>
      </c>
      <c r="AT10" s="249">
        <f t="shared" si="17"/>
        <v>0</v>
      </c>
      <c r="AU10" s="249">
        <f t="shared" si="32"/>
        <v>9948.66</v>
      </c>
      <c r="AV10" s="249">
        <f t="shared" si="33"/>
        <v>3123.27</v>
      </c>
      <c r="AW10" s="249">
        <f t="shared" si="34"/>
        <v>13071.93</v>
      </c>
      <c r="BF10" s="251"/>
      <c r="BG10" s="251"/>
    </row>
    <row r="11" spans="1:59">
      <c r="A11" s="218" t="str">
        <f>MID(FORECAST!A10,1,10)</f>
        <v>02-01-2023</v>
      </c>
      <c r="B11" s="218" t="str">
        <f t="shared" si="2"/>
        <v>02</v>
      </c>
      <c r="C11" s="218" t="str">
        <f t="shared" si="3"/>
        <v>01</v>
      </c>
      <c r="D11" s="218" t="str">
        <f t="shared" si="4"/>
        <v>2023</v>
      </c>
      <c r="E11" s="219">
        <f t="shared" si="5"/>
        <v>44928</v>
      </c>
      <c r="F11" s="219">
        <f t="shared" si="6"/>
        <v>44928</v>
      </c>
      <c r="G11" s="219">
        <f t="shared" si="7"/>
        <v>44928</v>
      </c>
      <c r="H11" s="218" t="str">
        <f>IF(ISERROR(VLOOKUP(FORECAST!$A11,$AY$2:$BA$9,3,FALSE)),"",VLOOKUP(FORECAST!$A11,$AY$2:$BA$9,3,FALSE))</f>
        <v>Pagadores</v>
      </c>
      <c r="I11" s="218">
        <f>IF(ISNUMBER(FORECAST!G:G),FORECAST!G:G,"")</f>
        <v>29</v>
      </c>
      <c r="J11" s="222">
        <f>IF(ISNUMBER(FORECAST!H:H),FORECAST!H:H,"")</f>
        <v>8560.51</v>
      </c>
      <c r="L11" s="223">
        <f t="shared" si="8"/>
        <v>1</v>
      </c>
      <c r="M11" s="224">
        <f>Datos!L13</f>
        <v>442</v>
      </c>
      <c r="N11" s="225">
        <f t="shared" si="18"/>
        <v>44934</v>
      </c>
      <c r="O11" s="226">
        <f t="shared" si="9"/>
        <v>19</v>
      </c>
      <c r="P11" s="226">
        <f t="shared" si="10"/>
        <v>8</v>
      </c>
      <c r="Q11" s="226">
        <f t="shared" si="10"/>
        <v>4</v>
      </c>
      <c r="R11" s="226">
        <f t="shared" si="10"/>
        <v>0</v>
      </c>
      <c r="S11" s="226">
        <f t="shared" si="11"/>
        <v>33</v>
      </c>
      <c r="T11" s="226">
        <f t="shared" si="11"/>
        <v>45</v>
      </c>
      <c r="U11" s="231">
        <f t="shared" si="19"/>
        <v>8.5164835164835168E-2</v>
      </c>
      <c r="V11" s="231">
        <f t="shared" si="20"/>
        <v>8.3123425692695208E-2</v>
      </c>
      <c r="W11" s="232">
        <f t="shared" si="21"/>
        <v>364</v>
      </c>
      <c r="Y11" s="233">
        <f t="shared" si="22"/>
        <v>8</v>
      </c>
      <c r="Z11" s="234">
        <f t="shared" si="12"/>
        <v>442</v>
      </c>
      <c r="AA11" s="235">
        <f t="shared" si="13"/>
        <v>31</v>
      </c>
      <c r="AB11" s="236">
        <f t="shared" si="23"/>
        <v>2206</v>
      </c>
      <c r="AC11" s="236">
        <f t="shared" si="24"/>
        <v>1323</v>
      </c>
      <c r="AD11" s="236">
        <f t="shared" si="14"/>
        <v>0</v>
      </c>
      <c r="AE11" s="236">
        <f t="shared" si="25"/>
        <v>57</v>
      </c>
      <c r="AF11" s="236">
        <f t="shared" si="26"/>
        <v>731</v>
      </c>
      <c r="AG11" s="236">
        <f t="shared" si="27"/>
        <v>1611</v>
      </c>
      <c r="AH11" s="236">
        <f t="shared" si="28"/>
        <v>3529</v>
      </c>
      <c r="AI11" s="236">
        <f t="shared" si="29"/>
        <v>4317</v>
      </c>
      <c r="AJ11" s="236">
        <f t="shared" si="30"/>
        <v>11303</v>
      </c>
      <c r="AL11" s="227"/>
      <c r="AM11" s="223">
        <f t="shared" si="15"/>
        <v>1</v>
      </c>
      <c r="AN11" s="225">
        <f t="shared" si="31"/>
        <v>44934</v>
      </c>
      <c r="AO11" s="249">
        <f t="shared" si="16"/>
        <v>2800.13</v>
      </c>
      <c r="AP11" s="249">
        <f t="shared" si="16"/>
        <v>1723.26</v>
      </c>
      <c r="AQ11" s="249">
        <f t="shared" si="16"/>
        <v>616.78</v>
      </c>
      <c r="AR11" s="249">
        <f t="shared" si="16"/>
        <v>0</v>
      </c>
      <c r="AS11" s="249">
        <f t="shared" si="17"/>
        <v>0</v>
      </c>
      <c r="AT11" s="249">
        <f t="shared" si="17"/>
        <v>0</v>
      </c>
      <c r="AU11" s="249">
        <f t="shared" si="32"/>
        <v>3416.91</v>
      </c>
      <c r="AV11" s="249">
        <f t="shared" si="33"/>
        <v>1723.26</v>
      </c>
      <c r="AW11" s="249">
        <f t="shared" si="34"/>
        <v>5140.17</v>
      </c>
      <c r="BF11" s="251"/>
    </row>
    <row r="12" spans="1:59">
      <c r="A12" s="218" t="str">
        <f>MID(FORECAST!A11,1,10)</f>
        <v>Non-Group</v>
      </c>
      <c r="B12" s="218" t="str">
        <f t="shared" si="2"/>
        <v>No</v>
      </c>
      <c r="C12" s="218" t="str">
        <f t="shared" si="3"/>
        <v>-G</v>
      </c>
      <c r="D12" s="218" t="str">
        <f t="shared" si="4"/>
        <v>oup</v>
      </c>
      <c r="E12" s="219" t="e">
        <f t="shared" si="5"/>
        <v>#VALUE!</v>
      </c>
      <c r="F12" s="219" t="str">
        <f t="shared" si="6"/>
        <v/>
      </c>
      <c r="G12" s="219">
        <f t="shared" si="7"/>
        <v>44928</v>
      </c>
      <c r="H12" s="218" t="str">
        <f>IF(ISERROR(VLOOKUP(FORECAST!$A12,$AY$2:$BA$9,3,FALSE)),"",VLOOKUP(FORECAST!$A12,$AY$2:$BA$9,3,FALSE))</f>
        <v>Grupos</v>
      </c>
      <c r="I12" s="218">
        <f>IF(ISNUMBER(FORECAST!G:G),FORECAST!G:G,"")</f>
        <v>15</v>
      </c>
      <c r="J12" s="222">
        <f>IF(ISNUMBER(FORECAST!H:H),FORECAST!H:H,"")</f>
        <v>5237.74</v>
      </c>
      <c r="L12" s="223">
        <f t="shared" si="8"/>
        <v>1</v>
      </c>
      <c r="M12" s="224">
        <f>Datos!L14</f>
        <v>442</v>
      </c>
      <c r="N12" s="225">
        <f t="shared" si="18"/>
        <v>44935</v>
      </c>
      <c r="O12" s="226">
        <f t="shared" si="9"/>
        <v>18</v>
      </c>
      <c r="P12" s="226">
        <f t="shared" si="10"/>
        <v>8</v>
      </c>
      <c r="Q12" s="226">
        <f t="shared" si="10"/>
        <v>3</v>
      </c>
      <c r="R12" s="226">
        <f t="shared" si="10"/>
        <v>3</v>
      </c>
      <c r="S12" s="226">
        <f t="shared" si="11"/>
        <v>27</v>
      </c>
      <c r="T12" s="226">
        <f t="shared" si="11"/>
        <v>85</v>
      </c>
      <c r="U12" s="231">
        <f t="shared" si="19"/>
        <v>8.8685015290519878E-2</v>
      </c>
      <c r="V12" s="231">
        <f t="shared" si="20"/>
        <v>8.4033613445378158E-2</v>
      </c>
      <c r="W12" s="232">
        <f t="shared" si="21"/>
        <v>327</v>
      </c>
      <c r="Y12" s="233">
        <f t="shared" si="22"/>
        <v>9</v>
      </c>
      <c r="Z12" s="234">
        <f t="shared" si="12"/>
        <v>442</v>
      </c>
      <c r="AA12" s="235">
        <f t="shared" si="13"/>
        <v>30</v>
      </c>
      <c r="AB12" s="236">
        <f t="shared" si="23"/>
        <v>2632</v>
      </c>
      <c r="AC12" s="236">
        <f t="shared" si="24"/>
        <v>1825</v>
      </c>
      <c r="AD12" s="236">
        <f t="shared" si="14"/>
        <v>132</v>
      </c>
      <c r="AE12" s="236">
        <f t="shared" si="25"/>
        <v>91</v>
      </c>
      <c r="AF12" s="236">
        <f t="shared" si="26"/>
        <v>991</v>
      </c>
      <c r="AG12" s="236">
        <f t="shared" si="27"/>
        <v>1434</v>
      </c>
      <c r="AH12" s="236">
        <f t="shared" si="28"/>
        <v>4589</v>
      </c>
      <c r="AI12" s="236">
        <f t="shared" si="29"/>
        <v>5671</v>
      </c>
      <c r="AJ12" s="236">
        <f t="shared" si="30"/>
        <v>10744</v>
      </c>
      <c r="AL12" s="227"/>
      <c r="AM12" s="223">
        <f t="shared" si="15"/>
        <v>1</v>
      </c>
      <c r="AN12" s="225">
        <f t="shared" si="31"/>
        <v>44935</v>
      </c>
      <c r="AO12" s="249">
        <f t="shared" si="16"/>
        <v>2800.13</v>
      </c>
      <c r="AP12" s="249">
        <f t="shared" si="16"/>
        <v>1613.26</v>
      </c>
      <c r="AQ12" s="249">
        <f t="shared" si="16"/>
        <v>221.78</v>
      </c>
      <c r="AR12" s="249">
        <f t="shared" si="16"/>
        <v>355</v>
      </c>
      <c r="AS12" s="249">
        <f t="shared" si="17"/>
        <v>0</v>
      </c>
      <c r="AT12" s="249">
        <f t="shared" si="17"/>
        <v>0</v>
      </c>
      <c r="AU12" s="249">
        <f t="shared" si="32"/>
        <v>3021.9100000000003</v>
      </c>
      <c r="AV12" s="249">
        <f t="shared" si="33"/>
        <v>1613.26</v>
      </c>
      <c r="AW12" s="249">
        <f t="shared" si="34"/>
        <v>4635.17</v>
      </c>
      <c r="BF12" s="251"/>
    </row>
    <row r="13" spans="1:59">
      <c r="A13" s="218" t="str">
        <f>MID(FORECAST!A12,1,10)</f>
        <v>Group - No</v>
      </c>
      <c r="B13" s="218" t="str">
        <f t="shared" si="2"/>
        <v>Gr</v>
      </c>
      <c r="C13" s="218" t="str">
        <f t="shared" si="3"/>
        <v>up</v>
      </c>
      <c r="D13" s="218" t="str">
        <f t="shared" si="4"/>
        <v>- No</v>
      </c>
      <c r="E13" s="219" t="e">
        <f t="shared" si="5"/>
        <v>#VALUE!</v>
      </c>
      <c r="F13" s="219" t="str">
        <f t="shared" si="6"/>
        <v/>
      </c>
      <c r="G13" s="219">
        <f t="shared" si="7"/>
        <v>44928</v>
      </c>
      <c r="H13" s="218" t="str">
        <f>IF(ISERROR(VLOOKUP(FORECAST!$A13,$AY$2:$BA$9,3,FALSE)),"",VLOOKUP(FORECAST!$A13,$AY$2:$BA$9,3,FALSE))</f>
        <v>Dueños e invitados</v>
      </c>
      <c r="I13" s="218">
        <f>IF(ISNUMBER(FORECAST!G:G),FORECAST!G:G,"")</f>
        <v>48</v>
      </c>
      <c r="J13" s="222">
        <f>IF(ISNUMBER(FORECAST!H:H),FORECAST!H:H,"")</f>
        <v>0</v>
      </c>
      <c r="L13" s="223">
        <f t="shared" si="8"/>
        <v>1</v>
      </c>
      <c r="M13" s="224">
        <f>Datos!L15</f>
        <v>442</v>
      </c>
      <c r="N13" s="225">
        <f t="shared" si="18"/>
        <v>44936</v>
      </c>
      <c r="O13" s="226">
        <f t="shared" si="9"/>
        <v>17</v>
      </c>
      <c r="P13" s="226">
        <f t="shared" si="10"/>
        <v>7</v>
      </c>
      <c r="Q13" s="226">
        <f t="shared" si="10"/>
        <v>4</v>
      </c>
      <c r="R13" s="226">
        <f t="shared" si="10"/>
        <v>5</v>
      </c>
      <c r="S13" s="226">
        <f t="shared" si="11"/>
        <v>21</v>
      </c>
      <c r="T13" s="226">
        <f t="shared" si="11"/>
        <v>87</v>
      </c>
      <c r="U13" s="231">
        <f t="shared" si="19"/>
        <v>8.5106382978723402E-2</v>
      </c>
      <c r="V13" s="231">
        <f t="shared" si="20"/>
        <v>7.3239436619718309E-2</v>
      </c>
      <c r="W13" s="232">
        <f t="shared" si="21"/>
        <v>329</v>
      </c>
      <c r="Y13" s="233">
        <f t="shared" si="22"/>
        <v>10</v>
      </c>
      <c r="Z13" s="234">
        <f t="shared" si="12"/>
        <v>442</v>
      </c>
      <c r="AA13" s="235">
        <f t="shared" si="13"/>
        <v>31</v>
      </c>
      <c r="AB13" s="236">
        <f t="shared" si="23"/>
        <v>2888</v>
      </c>
      <c r="AC13" s="236">
        <f t="shared" si="24"/>
        <v>3299</v>
      </c>
      <c r="AD13" s="236">
        <f t="shared" si="14"/>
        <v>126</v>
      </c>
      <c r="AE13" s="236">
        <f t="shared" si="25"/>
        <v>126</v>
      </c>
      <c r="AF13" s="236">
        <f t="shared" si="26"/>
        <v>1087</v>
      </c>
      <c r="AG13" s="236">
        <f t="shared" si="27"/>
        <v>928</v>
      </c>
      <c r="AH13" s="236">
        <f t="shared" si="28"/>
        <v>6313</v>
      </c>
      <c r="AI13" s="236">
        <f t="shared" si="29"/>
        <v>7526</v>
      </c>
      <c r="AJ13" s="236">
        <f t="shared" si="30"/>
        <v>11561</v>
      </c>
      <c r="AL13" s="227"/>
      <c r="AM13" s="223">
        <f t="shared" si="15"/>
        <v>1</v>
      </c>
      <c r="AN13" s="225">
        <f t="shared" si="31"/>
        <v>44936</v>
      </c>
      <c r="AO13" s="249">
        <f t="shared" si="16"/>
        <v>2580.13</v>
      </c>
      <c r="AP13" s="249">
        <f t="shared" si="16"/>
        <v>2561.7399999999998</v>
      </c>
      <c r="AQ13" s="249">
        <f t="shared" si="16"/>
        <v>-253.22</v>
      </c>
      <c r="AR13" s="249">
        <f t="shared" si="16"/>
        <v>170</v>
      </c>
      <c r="AS13" s="249">
        <f t="shared" si="17"/>
        <v>0</v>
      </c>
      <c r="AT13" s="249">
        <f t="shared" si="17"/>
        <v>0</v>
      </c>
      <c r="AU13" s="249">
        <f t="shared" si="32"/>
        <v>2326.9100000000003</v>
      </c>
      <c r="AV13" s="249">
        <f t="shared" si="33"/>
        <v>2561.7399999999998</v>
      </c>
      <c r="AW13" s="249">
        <f t="shared" si="34"/>
        <v>4888.6499999999996</v>
      </c>
      <c r="BF13" s="251"/>
    </row>
    <row r="14" spans="1:59">
      <c r="A14" s="218" t="str">
        <f>MID(FORECAST!A13,1,10)</f>
        <v>Owner &amp; Gu</v>
      </c>
      <c r="B14" s="218" t="str">
        <f t="shared" si="2"/>
        <v>Ow</v>
      </c>
      <c r="C14" s="218" t="str">
        <f t="shared" si="3"/>
        <v>er</v>
      </c>
      <c r="D14" s="218" t="str">
        <f t="shared" si="4"/>
        <v>&amp; Gu</v>
      </c>
      <c r="E14" s="219" t="e">
        <f t="shared" si="5"/>
        <v>#VALUE!</v>
      </c>
      <c r="F14" s="219" t="str">
        <f t="shared" si="6"/>
        <v/>
      </c>
      <c r="G14" s="219">
        <f t="shared" si="7"/>
        <v>44928</v>
      </c>
      <c r="H14" s="218" t="str">
        <f>IF(ISERROR(VLOOKUP(FORECAST!$A14,$AY$2:$BA$9,3,FALSE)),"",VLOOKUP(FORECAST!$A14,$AY$2:$BA$9,3,FALSE))</f>
        <v>Referidos</v>
      </c>
      <c r="I14" s="218">
        <f>IF(ISNUMBER(FORECAST!G:G),FORECAST!G:G,"")</f>
        <v>31</v>
      </c>
      <c r="J14" s="222">
        <f>IF(ISNUMBER(FORECAST!H:H),FORECAST!H:H,"")</f>
        <v>11264</v>
      </c>
      <c r="L14" s="223">
        <f t="shared" si="8"/>
        <v>1</v>
      </c>
      <c r="M14" s="224">
        <f>Datos!L16</f>
        <v>442</v>
      </c>
      <c r="N14" s="225">
        <f t="shared" si="18"/>
        <v>44937</v>
      </c>
      <c r="O14" s="226">
        <f t="shared" si="9"/>
        <v>19</v>
      </c>
      <c r="P14" s="226">
        <f t="shared" si="10"/>
        <v>7</v>
      </c>
      <c r="Q14" s="226">
        <f t="shared" si="10"/>
        <v>4</v>
      </c>
      <c r="R14" s="226">
        <f t="shared" si="10"/>
        <v>2</v>
      </c>
      <c r="S14" s="226">
        <f t="shared" si="11"/>
        <v>26</v>
      </c>
      <c r="T14" s="226">
        <f t="shared" si="11"/>
        <v>89</v>
      </c>
      <c r="U14" s="231">
        <f t="shared" si="19"/>
        <v>9.2307692307692313E-2</v>
      </c>
      <c r="V14" s="231">
        <f t="shared" si="20"/>
        <v>7.9320113314447591E-2</v>
      </c>
      <c r="W14" s="232">
        <f t="shared" si="21"/>
        <v>325</v>
      </c>
      <c r="Y14" s="233">
        <f t="shared" si="22"/>
        <v>11</v>
      </c>
      <c r="Z14" s="234">
        <f t="shared" si="12"/>
        <v>442</v>
      </c>
      <c r="AA14" s="235">
        <f t="shared" si="13"/>
        <v>30</v>
      </c>
      <c r="AB14" s="236">
        <f t="shared" si="23"/>
        <v>1400</v>
      </c>
      <c r="AC14" s="236">
        <f t="shared" si="24"/>
        <v>1345</v>
      </c>
      <c r="AD14" s="236">
        <f t="shared" si="14"/>
        <v>238</v>
      </c>
      <c r="AE14" s="236">
        <f t="shared" si="25"/>
        <v>237</v>
      </c>
      <c r="AF14" s="236">
        <f t="shared" si="26"/>
        <v>919</v>
      </c>
      <c r="AG14" s="236">
        <f t="shared" si="27"/>
        <v>1129</v>
      </c>
      <c r="AH14" s="236">
        <f t="shared" si="28"/>
        <v>2983</v>
      </c>
      <c r="AI14" s="236">
        <f t="shared" si="29"/>
        <v>4139</v>
      </c>
      <c r="AJ14" s="236">
        <f t="shared" si="30"/>
        <v>10975</v>
      </c>
      <c r="AL14" s="227"/>
      <c r="AM14" s="223">
        <f t="shared" si="15"/>
        <v>1</v>
      </c>
      <c r="AN14" s="225">
        <f t="shared" si="31"/>
        <v>44937</v>
      </c>
      <c r="AO14" s="249">
        <f t="shared" si="16"/>
        <v>6123.49</v>
      </c>
      <c r="AP14" s="249">
        <f t="shared" si="16"/>
        <v>1588.35</v>
      </c>
      <c r="AQ14" s="249">
        <f t="shared" si="16"/>
        <v>461.78</v>
      </c>
      <c r="AR14" s="249">
        <f t="shared" si="16"/>
        <v>340</v>
      </c>
      <c r="AS14" s="249">
        <f t="shared" si="17"/>
        <v>0</v>
      </c>
      <c r="AT14" s="249">
        <f t="shared" si="17"/>
        <v>0</v>
      </c>
      <c r="AU14" s="249">
        <f t="shared" si="32"/>
        <v>6585.2699999999995</v>
      </c>
      <c r="AV14" s="249">
        <f t="shared" si="33"/>
        <v>1588.35</v>
      </c>
      <c r="AW14" s="249">
        <f t="shared" si="34"/>
        <v>8173.619999999999</v>
      </c>
      <c r="BF14" s="251"/>
    </row>
    <row r="15" spans="1:59">
      <c r="A15" s="218" t="str">
        <f>MID(FORECAST!A14,1,10)</f>
        <v>Owner Refe</v>
      </c>
      <c r="B15" s="218" t="str">
        <f t="shared" si="2"/>
        <v>Ow</v>
      </c>
      <c r="C15" s="218" t="str">
        <f t="shared" si="3"/>
        <v>er</v>
      </c>
      <c r="D15" s="218" t="str">
        <f t="shared" si="4"/>
        <v>Refe</v>
      </c>
      <c r="E15" s="219" t="e">
        <f t="shared" si="5"/>
        <v>#VALUE!</v>
      </c>
      <c r="F15" s="219" t="str">
        <f t="shared" si="6"/>
        <v/>
      </c>
      <c r="G15" s="219">
        <f t="shared" si="7"/>
        <v>44928</v>
      </c>
      <c r="H15" s="218" t="str">
        <f>IF(ISERROR(VLOOKUP(FORECAST!$A15,$AY$2:$BA$9,3,FALSE)),"",VLOOKUP(FORECAST!$A15,$AY$2:$BA$9,3,FALSE))</f>
        <v>Maintenance</v>
      </c>
      <c r="I15" s="218">
        <f>IF(ISNUMBER(FORECAST!G:G),FORECAST!G:G,"")</f>
        <v>55</v>
      </c>
      <c r="J15" s="222">
        <f>IF(ISNUMBER(FORECAST!H:H),FORECAST!H:H,"")</f>
        <v>0</v>
      </c>
      <c r="L15" s="223">
        <f t="shared" si="8"/>
        <v>1</v>
      </c>
      <c r="M15" s="224">
        <f>Datos!L17</f>
        <v>442</v>
      </c>
      <c r="N15" s="225">
        <f t="shared" si="18"/>
        <v>44938</v>
      </c>
      <c r="O15" s="226">
        <f t="shared" si="9"/>
        <v>19</v>
      </c>
      <c r="P15" s="226">
        <f t="shared" si="10"/>
        <v>11</v>
      </c>
      <c r="Q15" s="226">
        <f t="shared" si="10"/>
        <v>3</v>
      </c>
      <c r="R15" s="226">
        <f t="shared" si="10"/>
        <v>6</v>
      </c>
      <c r="S15" s="226">
        <f t="shared" si="11"/>
        <v>37</v>
      </c>
      <c r="T15" s="226">
        <f t="shared" si="11"/>
        <v>78</v>
      </c>
      <c r="U15" s="231">
        <f t="shared" si="19"/>
        <v>0.10280373831775701</v>
      </c>
      <c r="V15" s="231">
        <f t="shared" si="20"/>
        <v>0.11813186813186813</v>
      </c>
      <c r="W15" s="232">
        <f t="shared" si="21"/>
        <v>321</v>
      </c>
      <c r="Y15" s="233">
        <f t="shared" si="22"/>
        <v>12</v>
      </c>
      <c r="Z15" s="234">
        <f t="shared" si="12"/>
        <v>442</v>
      </c>
      <c r="AA15" s="235">
        <f t="shared" si="13"/>
        <v>31</v>
      </c>
      <c r="AB15" s="236">
        <f t="shared" si="23"/>
        <v>539</v>
      </c>
      <c r="AC15" s="236">
        <f t="shared" si="24"/>
        <v>293</v>
      </c>
      <c r="AD15" s="236">
        <f t="shared" si="14"/>
        <v>14</v>
      </c>
      <c r="AE15" s="236">
        <f t="shared" si="25"/>
        <v>54</v>
      </c>
      <c r="AF15" s="236">
        <f t="shared" si="26"/>
        <v>1174</v>
      </c>
      <c r="AG15" s="236">
        <f t="shared" si="27"/>
        <v>1033</v>
      </c>
      <c r="AH15" s="236">
        <f t="shared" si="28"/>
        <v>846</v>
      </c>
      <c r="AI15" s="236">
        <f t="shared" si="29"/>
        <v>2074</v>
      </c>
      <c r="AJ15" s="236">
        <f t="shared" si="30"/>
        <v>11441</v>
      </c>
      <c r="AL15" s="227"/>
      <c r="AM15" s="223">
        <f t="shared" si="15"/>
        <v>1</v>
      </c>
      <c r="AN15" s="225">
        <f t="shared" si="31"/>
        <v>44938</v>
      </c>
      <c r="AO15" s="249">
        <f t="shared" si="16"/>
        <v>3982.24</v>
      </c>
      <c r="AP15" s="249">
        <f t="shared" si="16"/>
        <v>2842</v>
      </c>
      <c r="AQ15" s="249">
        <f t="shared" si="16"/>
        <v>381.78</v>
      </c>
      <c r="AR15" s="249">
        <f t="shared" si="16"/>
        <v>0</v>
      </c>
      <c r="AS15" s="249">
        <f t="shared" si="17"/>
        <v>0</v>
      </c>
      <c r="AT15" s="249">
        <f t="shared" si="17"/>
        <v>0</v>
      </c>
      <c r="AU15" s="249">
        <f t="shared" si="32"/>
        <v>4364.0199999999995</v>
      </c>
      <c r="AV15" s="249">
        <f t="shared" si="33"/>
        <v>2842</v>
      </c>
      <c r="AW15" s="249">
        <f t="shared" si="34"/>
        <v>7206.0199999999995</v>
      </c>
      <c r="BF15" s="251"/>
    </row>
    <row r="16" spans="1:59">
      <c r="A16" s="218" t="str">
        <f>MID(FORECAST!A15,1,10)</f>
        <v>Maintenanc</v>
      </c>
      <c r="B16" s="218" t="str">
        <f t="shared" si="2"/>
        <v>Ma</v>
      </c>
      <c r="C16" s="218" t="str">
        <f t="shared" si="3"/>
        <v>nt</v>
      </c>
      <c r="D16" s="218" t="str">
        <f t="shared" si="4"/>
        <v>nanc</v>
      </c>
      <c r="E16" s="219" t="e">
        <f t="shared" si="5"/>
        <v>#VALUE!</v>
      </c>
      <c r="F16" s="219" t="str">
        <f t="shared" si="6"/>
        <v/>
      </c>
      <c r="G16" s="219">
        <f t="shared" si="7"/>
        <v>44928</v>
      </c>
      <c r="H16" s="218" t="str">
        <f>IF(ISERROR(VLOOKUP(FORECAST!$A16,$AY$2:$BA$9,3,FALSE)),"",VLOOKUP(FORECAST!$A16,$AY$2:$BA$9,3,FALSE))</f>
        <v>Complementarias</v>
      </c>
      <c r="I16" s="218">
        <f>IF(ISNUMBER(FORECAST!G:G),FORECAST!G:G,"")</f>
        <v>0</v>
      </c>
      <c r="J16" s="222">
        <f>IF(ISNUMBER(FORECAST!H:H),FORECAST!H:H,"")</f>
        <v>0</v>
      </c>
      <c r="L16" s="223">
        <f t="shared" si="8"/>
        <v>1</v>
      </c>
      <c r="M16" s="224">
        <f>Datos!L18</f>
        <v>442</v>
      </c>
      <c r="N16" s="225">
        <f t="shared" si="18"/>
        <v>44939</v>
      </c>
      <c r="O16" s="226">
        <f t="shared" si="9"/>
        <v>41</v>
      </c>
      <c r="P16" s="226">
        <f t="shared" si="10"/>
        <v>38</v>
      </c>
      <c r="Q16" s="226">
        <f t="shared" si="10"/>
        <v>3</v>
      </c>
      <c r="R16" s="226">
        <f t="shared" si="10"/>
        <v>6</v>
      </c>
      <c r="S16" s="226">
        <f t="shared" si="11"/>
        <v>53</v>
      </c>
      <c r="T16" s="226">
        <f t="shared" si="11"/>
        <v>51</v>
      </c>
      <c r="U16" s="231">
        <f t="shared" si="19"/>
        <v>0.24698795180722891</v>
      </c>
      <c r="V16" s="231">
        <f t="shared" si="20"/>
        <v>0.15089514066496162</v>
      </c>
      <c r="W16" s="232">
        <f t="shared" si="21"/>
        <v>332</v>
      </c>
      <c r="Y16" s="259" t="s">
        <v>383</v>
      </c>
      <c r="Z16" s="260"/>
      <c r="AA16" s="237">
        <f t="shared" ref="AA16:AJ16" si="35">SUM(AA4:AA15)</f>
        <v>365</v>
      </c>
      <c r="AB16" s="238">
        <f t="shared" si="35"/>
        <v>27002</v>
      </c>
      <c r="AC16" s="238">
        <f t="shared" si="35"/>
        <v>26424</v>
      </c>
      <c r="AD16" s="238">
        <f t="shared" si="35"/>
        <v>1682</v>
      </c>
      <c r="AE16" s="238">
        <f t="shared" si="35"/>
        <v>1244</v>
      </c>
      <c r="AF16" s="238">
        <f t="shared" si="35"/>
        <v>12698</v>
      </c>
      <c r="AG16" s="238">
        <f t="shared" si="35"/>
        <v>14703</v>
      </c>
      <c r="AH16" s="238">
        <f t="shared" si="35"/>
        <v>55108</v>
      </c>
      <c r="AI16" s="238">
        <f t="shared" si="35"/>
        <v>67595</v>
      </c>
      <c r="AJ16" s="238">
        <f t="shared" si="35"/>
        <v>132685</v>
      </c>
      <c r="AL16" s="227"/>
      <c r="AM16" s="223">
        <f t="shared" si="15"/>
        <v>1</v>
      </c>
      <c r="AN16" s="225">
        <f t="shared" si="31"/>
        <v>44939</v>
      </c>
      <c r="AO16" s="249">
        <f t="shared" si="16"/>
        <v>9714.41</v>
      </c>
      <c r="AP16" s="249">
        <f t="shared" si="16"/>
        <v>11905.85</v>
      </c>
      <c r="AQ16" s="249">
        <f t="shared" si="16"/>
        <v>556.78</v>
      </c>
      <c r="AR16" s="249">
        <f t="shared" si="16"/>
        <v>0</v>
      </c>
      <c r="AS16" s="249">
        <f t="shared" si="17"/>
        <v>0</v>
      </c>
      <c r="AT16" s="249">
        <f t="shared" si="17"/>
        <v>0</v>
      </c>
      <c r="AU16" s="249">
        <f t="shared" si="32"/>
        <v>10271.19</v>
      </c>
      <c r="AV16" s="249">
        <f t="shared" si="33"/>
        <v>11905.85</v>
      </c>
      <c r="AW16" s="249">
        <f t="shared" si="34"/>
        <v>22177.040000000001</v>
      </c>
      <c r="BF16" s="251"/>
    </row>
    <row r="17" spans="1:58">
      <c r="A17" s="218" t="str">
        <f>MID(FORECAST!A16,1,10)</f>
        <v>Compliment</v>
      </c>
      <c r="B17" s="218" t="str">
        <f t="shared" si="2"/>
        <v>Co</v>
      </c>
      <c r="C17" s="218" t="str">
        <f t="shared" si="3"/>
        <v>pl</v>
      </c>
      <c r="D17" s="218" t="str">
        <f t="shared" si="4"/>
        <v>ment</v>
      </c>
      <c r="E17" s="219" t="e">
        <f t="shared" si="5"/>
        <v>#VALUE!</v>
      </c>
      <c r="F17" s="219" t="str">
        <f t="shared" si="6"/>
        <v/>
      </c>
      <c r="G17" s="219">
        <f t="shared" si="7"/>
        <v>44928</v>
      </c>
      <c r="H17" s="218" t="str">
        <f>IF(ISERROR(VLOOKUP(FORECAST!$A17,$AY$2:$BA$9,3,FALSE)),"",VLOOKUP(FORECAST!$A17,$AY$2:$BA$9,3,FALSE))</f>
        <v>Total día</v>
      </c>
      <c r="I17" s="218">
        <f>IF(ISNUMBER(FORECAST!G:G),FORECAST!G:G,"")</f>
        <v>178</v>
      </c>
      <c r="J17" s="222">
        <f>IF(ISNUMBER(FORECAST!H:H),FORECAST!H:H,"")</f>
        <v>25062.25</v>
      </c>
      <c r="L17" s="223">
        <f t="shared" si="8"/>
        <v>1</v>
      </c>
      <c r="M17" s="224">
        <f>Datos!L19</f>
        <v>442</v>
      </c>
      <c r="N17" s="225">
        <f t="shared" si="18"/>
        <v>44940</v>
      </c>
      <c r="O17" s="226">
        <f t="shared" si="9"/>
        <v>51</v>
      </c>
      <c r="P17" s="226">
        <f t="shared" si="10"/>
        <v>41</v>
      </c>
      <c r="Q17" s="226">
        <f t="shared" si="10"/>
        <v>2</v>
      </c>
      <c r="R17" s="226">
        <f t="shared" si="10"/>
        <v>11</v>
      </c>
      <c r="S17" s="226">
        <f t="shared" si="11"/>
        <v>58</v>
      </c>
      <c r="T17" s="226">
        <f t="shared" si="11"/>
        <v>47</v>
      </c>
      <c r="U17" s="231">
        <f t="shared" si="19"/>
        <v>0.28834355828220859</v>
      </c>
      <c r="V17" s="231">
        <f t="shared" si="20"/>
        <v>0.17468354430379746</v>
      </c>
      <c r="W17" s="232">
        <f t="shared" si="21"/>
        <v>326</v>
      </c>
      <c r="AL17" s="227"/>
      <c r="AM17" s="223">
        <f t="shared" si="15"/>
        <v>1</v>
      </c>
      <c r="AN17" s="225">
        <f t="shared" si="31"/>
        <v>44940</v>
      </c>
      <c r="AO17" s="249">
        <f t="shared" si="16"/>
        <v>12054.75</v>
      </c>
      <c r="AP17" s="249">
        <f t="shared" si="16"/>
        <v>10852.02</v>
      </c>
      <c r="AQ17" s="249">
        <f t="shared" si="16"/>
        <v>141.78</v>
      </c>
      <c r="AR17" s="249">
        <f t="shared" si="16"/>
        <v>355</v>
      </c>
      <c r="AS17" s="249">
        <f t="shared" si="17"/>
        <v>0</v>
      </c>
      <c r="AT17" s="249">
        <f t="shared" si="17"/>
        <v>0</v>
      </c>
      <c r="AU17" s="249">
        <f t="shared" si="32"/>
        <v>12196.53</v>
      </c>
      <c r="AV17" s="249">
        <f t="shared" si="33"/>
        <v>10852.02</v>
      </c>
      <c r="AW17" s="249">
        <f t="shared" si="34"/>
        <v>23048.550000000003</v>
      </c>
      <c r="BF17" s="251"/>
    </row>
    <row r="18" spans="1:58">
      <c r="A18" s="218" t="str">
        <f>MID(FORECAST!A17,1,10)</f>
        <v>Totals:</v>
      </c>
      <c r="B18" s="218" t="str">
        <f t="shared" si="2"/>
        <v>To</v>
      </c>
      <c r="C18" s="218" t="str">
        <f t="shared" si="3"/>
        <v>al</v>
      </c>
      <c r="D18" s="218" t="str">
        <f t="shared" si="4"/>
        <v>:</v>
      </c>
      <c r="E18" s="219" t="e">
        <f t="shared" si="5"/>
        <v>#VALUE!</v>
      </c>
      <c r="F18" s="219" t="str">
        <f t="shared" si="6"/>
        <v/>
      </c>
      <c r="G18" s="219">
        <f t="shared" si="7"/>
        <v>44928</v>
      </c>
      <c r="H18" s="218" t="str">
        <f>IF(ISERROR(VLOOKUP(FORECAST!$A18,$AY$2:$BA$9,3,FALSE)),"",VLOOKUP(FORECAST!$A18,$AY$2:$BA$9,3,FALSE))</f>
        <v/>
      </c>
      <c r="I18" s="218" t="str">
        <f>IF(ISNUMBER(FORECAST!G:G),FORECAST!G:G,"")</f>
        <v/>
      </c>
      <c r="J18" s="222" t="str">
        <f>IF(ISNUMBER(FORECAST!H:H),FORECAST!H:H,"")</f>
        <v/>
      </c>
      <c r="L18" s="223">
        <f t="shared" si="8"/>
        <v>1</v>
      </c>
      <c r="M18" s="224">
        <f>Datos!L20</f>
        <v>442</v>
      </c>
      <c r="N18" s="225">
        <f t="shared" si="18"/>
        <v>44941</v>
      </c>
      <c r="O18" s="226">
        <f t="shared" si="9"/>
        <v>36</v>
      </c>
      <c r="P18" s="226">
        <f t="shared" si="10"/>
        <v>29</v>
      </c>
      <c r="Q18" s="226">
        <f t="shared" si="10"/>
        <v>2</v>
      </c>
      <c r="R18" s="226">
        <f t="shared" si="10"/>
        <v>9</v>
      </c>
      <c r="S18" s="226">
        <f t="shared" si="11"/>
        <v>61</v>
      </c>
      <c r="T18" s="226">
        <f t="shared" si="11"/>
        <v>42</v>
      </c>
      <c r="U18" s="231">
        <f t="shared" si="19"/>
        <v>0.20303030303030303</v>
      </c>
      <c r="V18" s="231">
        <f t="shared" si="20"/>
        <v>0.17499999999999999</v>
      </c>
      <c r="W18" s="232">
        <f t="shared" si="21"/>
        <v>330</v>
      </c>
      <c r="AL18" s="227"/>
      <c r="AM18" s="223">
        <f t="shared" si="15"/>
        <v>1</v>
      </c>
      <c r="AN18" s="225">
        <f t="shared" si="31"/>
        <v>44941</v>
      </c>
      <c r="AO18" s="249">
        <f t="shared" si="16"/>
        <v>8769.5300000000007</v>
      </c>
      <c r="AP18" s="249">
        <f t="shared" si="16"/>
        <v>7418.04</v>
      </c>
      <c r="AQ18" s="249">
        <f t="shared" si="16"/>
        <v>141.78</v>
      </c>
      <c r="AR18" s="249">
        <f t="shared" si="16"/>
        <v>0</v>
      </c>
      <c r="AS18" s="249">
        <f t="shared" si="17"/>
        <v>0</v>
      </c>
      <c r="AT18" s="249">
        <f t="shared" si="17"/>
        <v>0</v>
      </c>
      <c r="AU18" s="249">
        <f t="shared" si="32"/>
        <v>8911.3100000000013</v>
      </c>
      <c r="AV18" s="249">
        <f t="shared" si="33"/>
        <v>7418.04</v>
      </c>
      <c r="AW18" s="249">
        <f t="shared" si="34"/>
        <v>16329.350000000002</v>
      </c>
      <c r="BF18" s="251"/>
    </row>
    <row r="19" spans="1:58">
      <c r="A19" s="218" t="str">
        <f>MID(FORECAST!A18,1,10)</f>
        <v>03-01-2023</v>
      </c>
      <c r="B19" s="218" t="str">
        <f t="shared" si="2"/>
        <v>03</v>
      </c>
      <c r="C19" s="218" t="str">
        <f t="shared" si="3"/>
        <v>01</v>
      </c>
      <c r="D19" s="218" t="str">
        <f t="shared" si="4"/>
        <v>2023</v>
      </c>
      <c r="E19" s="219">
        <f t="shared" si="5"/>
        <v>44929</v>
      </c>
      <c r="F19" s="219">
        <f t="shared" si="6"/>
        <v>44929</v>
      </c>
      <c r="G19" s="219">
        <f t="shared" si="7"/>
        <v>44929</v>
      </c>
      <c r="H19" s="218" t="str">
        <f>IF(ISERROR(VLOOKUP(FORECAST!$A19,$AY$2:$BA$9,3,FALSE)),"",VLOOKUP(FORECAST!$A19,$AY$2:$BA$9,3,FALSE))</f>
        <v>Pagadores</v>
      </c>
      <c r="I19" s="218">
        <f>IF(ISNUMBER(FORECAST!G:G),FORECAST!G:G,"")</f>
        <v>19</v>
      </c>
      <c r="J19" s="222">
        <f>IF(ISNUMBER(FORECAST!H:H),FORECAST!H:H,"")</f>
        <v>2465.11</v>
      </c>
      <c r="L19" s="223">
        <f t="shared" si="8"/>
        <v>1</v>
      </c>
      <c r="M19" s="224">
        <f>Datos!L21</f>
        <v>442</v>
      </c>
      <c r="N19" s="225">
        <f t="shared" si="18"/>
        <v>44942</v>
      </c>
      <c r="O19" s="226">
        <f t="shared" si="9"/>
        <v>16</v>
      </c>
      <c r="P19" s="226">
        <f t="shared" si="10"/>
        <v>9</v>
      </c>
      <c r="Q19" s="226">
        <f t="shared" si="10"/>
        <v>2</v>
      </c>
      <c r="R19" s="226">
        <f t="shared" si="10"/>
        <v>1</v>
      </c>
      <c r="S19" s="226">
        <f t="shared" si="11"/>
        <v>46</v>
      </c>
      <c r="T19" s="226">
        <f t="shared" si="11"/>
        <v>85</v>
      </c>
      <c r="U19" s="231">
        <f t="shared" si="19"/>
        <v>8.7096774193548387E-2</v>
      </c>
      <c r="V19" s="231">
        <f t="shared" si="20"/>
        <v>0.13165266106442577</v>
      </c>
      <c r="W19" s="232">
        <f t="shared" si="21"/>
        <v>310</v>
      </c>
      <c r="AL19" s="227"/>
      <c r="AM19" s="223">
        <f t="shared" si="15"/>
        <v>1</v>
      </c>
      <c r="AN19" s="225">
        <f t="shared" si="31"/>
        <v>44942</v>
      </c>
      <c r="AO19" s="249">
        <f t="shared" si="16"/>
        <v>-2861.21</v>
      </c>
      <c r="AP19" s="249">
        <f t="shared" si="16"/>
        <v>1327.25</v>
      </c>
      <c r="AQ19" s="249">
        <f t="shared" si="16"/>
        <v>-1760.34</v>
      </c>
      <c r="AR19" s="249">
        <f t="shared" si="16"/>
        <v>170</v>
      </c>
      <c r="AS19" s="249">
        <f t="shared" si="17"/>
        <v>0</v>
      </c>
      <c r="AT19" s="249">
        <f t="shared" si="17"/>
        <v>0</v>
      </c>
      <c r="AU19" s="249">
        <f t="shared" si="32"/>
        <v>-4621.55</v>
      </c>
      <c r="AV19" s="249">
        <f t="shared" si="33"/>
        <v>1327.25</v>
      </c>
      <c r="AW19" s="249">
        <f t="shared" si="34"/>
        <v>-3294.3</v>
      </c>
      <c r="BF19" s="251"/>
    </row>
    <row r="20" spans="1:58">
      <c r="A20" s="218" t="str">
        <f>MID(FORECAST!A19,1,10)</f>
        <v>Non-Group</v>
      </c>
      <c r="B20" s="218" t="str">
        <f t="shared" si="2"/>
        <v>No</v>
      </c>
      <c r="C20" s="218" t="str">
        <f t="shared" si="3"/>
        <v>-G</v>
      </c>
      <c r="D20" s="218" t="str">
        <f t="shared" si="4"/>
        <v>oup</v>
      </c>
      <c r="E20" s="219" t="e">
        <f t="shared" si="5"/>
        <v>#VALUE!</v>
      </c>
      <c r="F20" s="219" t="str">
        <f t="shared" si="6"/>
        <v/>
      </c>
      <c r="G20" s="219">
        <f t="shared" si="7"/>
        <v>44929</v>
      </c>
      <c r="H20" s="218" t="str">
        <f>IF(ISERROR(VLOOKUP(FORECAST!$A20,$AY$2:$BA$9,3,FALSE)),"",VLOOKUP(FORECAST!$A20,$AY$2:$BA$9,3,FALSE))</f>
        <v>Grupos</v>
      </c>
      <c r="I20" s="218">
        <f>IF(ISNUMBER(FORECAST!G:G),FORECAST!G:G,"")</f>
        <v>11</v>
      </c>
      <c r="J20" s="222">
        <f>IF(ISNUMBER(FORECAST!H:H),FORECAST!H:H,"")</f>
        <v>2249.4299999999998</v>
      </c>
      <c r="L20" s="223">
        <f t="shared" si="8"/>
        <v>1</v>
      </c>
      <c r="M20" s="224">
        <f>Datos!L22</f>
        <v>442</v>
      </c>
      <c r="N20" s="225">
        <f t="shared" si="18"/>
        <v>44943</v>
      </c>
      <c r="O20" s="226">
        <f t="shared" si="9"/>
        <v>16</v>
      </c>
      <c r="P20" s="226">
        <f t="shared" si="10"/>
        <v>6</v>
      </c>
      <c r="Q20" s="226">
        <f t="shared" si="10"/>
        <v>6</v>
      </c>
      <c r="R20" s="226">
        <f t="shared" si="10"/>
        <v>1</v>
      </c>
      <c r="S20" s="226">
        <f t="shared" si="11"/>
        <v>40</v>
      </c>
      <c r="T20" s="226">
        <f t="shared" si="11"/>
        <v>90</v>
      </c>
      <c r="U20" s="231">
        <f t="shared" si="19"/>
        <v>9.0032154340836015E-2</v>
      </c>
      <c r="V20" s="231">
        <f t="shared" si="20"/>
        <v>0.11647727272727272</v>
      </c>
      <c r="W20" s="232">
        <f t="shared" si="21"/>
        <v>311</v>
      </c>
      <c r="AL20" s="227"/>
      <c r="AM20" s="223">
        <f t="shared" si="15"/>
        <v>1</v>
      </c>
      <c r="AN20" s="225">
        <f t="shared" si="31"/>
        <v>44943</v>
      </c>
      <c r="AO20" s="249">
        <f t="shared" si="16"/>
        <v>8937.19</v>
      </c>
      <c r="AP20" s="249">
        <f t="shared" si="16"/>
        <v>2703.45</v>
      </c>
      <c r="AQ20" s="249">
        <f t="shared" si="16"/>
        <v>2767.83</v>
      </c>
      <c r="AR20" s="249">
        <f t="shared" si="16"/>
        <v>0</v>
      </c>
      <c r="AS20" s="249">
        <f t="shared" si="17"/>
        <v>0</v>
      </c>
      <c r="AT20" s="249">
        <f t="shared" si="17"/>
        <v>0</v>
      </c>
      <c r="AU20" s="249">
        <f t="shared" si="32"/>
        <v>11705.02</v>
      </c>
      <c r="AV20" s="249">
        <f t="shared" si="33"/>
        <v>2703.45</v>
      </c>
      <c r="AW20" s="249">
        <f t="shared" si="34"/>
        <v>14408.470000000001</v>
      </c>
      <c r="BF20" s="251"/>
    </row>
    <row r="21" spans="1:58" ht="13.5" customHeight="1">
      <c r="A21" s="218" t="str">
        <f>MID(FORECAST!A20,1,10)</f>
        <v>Group - No</v>
      </c>
      <c r="B21" s="218" t="str">
        <f t="shared" si="2"/>
        <v>Gr</v>
      </c>
      <c r="C21" s="218" t="str">
        <f t="shared" si="3"/>
        <v>up</v>
      </c>
      <c r="D21" s="218" t="str">
        <f t="shared" si="4"/>
        <v>- No</v>
      </c>
      <c r="E21" s="219" t="e">
        <f t="shared" si="5"/>
        <v>#VALUE!</v>
      </c>
      <c r="F21" s="219" t="str">
        <f t="shared" si="6"/>
        <v/>
      </c>
      <c r="G21" s="219">
        <f t="shared" si="7"/>
        <v>44929</v>
      </c>
      <c r="H21" s="218" t="str">
        <f>IF(ISERROR(VLOOKUP(FORECAST!$A21,$AY$2:$BA$9,3,FALSE)),"",VLOOKUP(FORECAST!$A21,$AY$2:$BA$9,3,FALSE))</f>
        <v>Dueños e invitados</v>
      </c>
      <c r="I21" s="218">
        <f>IF(ISNUMBER(FORECAST!G:G),FORECAST!G:G,"")</f>
        <v>35</v>
      </c>
      <c r="J21" s="222">
        <f>IF(ISNUMBER(FORECAST!H:H),FORECAST!H:H,"")</f>
        <v>0</v>
      </c>
      <c r="L21" s="223">
        <f t="shared" si="8"/>
        <v>1</v>
      </c>
      <c r="M21" s="224">
        <f>Datos!L23</f>
        <v>442</v>
      </c>
      <c r="N21" s="225">
        <f t="shared" si="18"/>
        <v>44944</v>
      </c>
      <c r="O21" s="226">
        <f t="shared" si="9"/>
        <v>15</v>
      </c>
      <c r="P21" s="226">
        <f t="shared" si="10"/>
        <v>5</v>
      </c>
      <c r="Q21" s="226">
        <f t="shared" si="10"/>
        <v>6</v>
      </c>
      <c r="R21" s="226">
        <f t="shared" si="10"/>
        <v>4</v>
      </c>
      <c r="S21" s="226">
        <f t="shared" si="11"/>
        <v>42</v>
      </c>
      <c r="T21" s="226">
        <f t="shared" si="11"/>
        <v>91</v>
      </c>
      <c r="U21" s="231">
        <f t="shared" si="19"/>
        <v>8.5245901639344257E-2</v>
      </c>
      <c r="V21" s="231">
        <f t="shared" si="20"/>
        <v>0.13105413105413105</v>
      </c>
      <c r="W21" s="232">
        <f t="shared" si="21"/>
        <v>305</v>
      </c>
      <c r="Y21" s="274" t="str">
        <f>AM1</f>
        <v>INGRESOS</v>
      </c>
      <c r="Z21" s="274"/>
      <c r="AA21" s="274"/>
      <c r="AB21" s="274"/>
      <c r="AC21" s="274"/>
      <c r="AD21" s="274"/>
      <c r="AL21" s="227"/>
      <c r="AM21" s="223">
        <f t="shared" si="15"/>
        <v>1</v>
      </c>
      <c r="AN21" s="225">
        <f t="shared" si="31"/>
        <v>44944</v>
      </c>
      <c r="AO21" s="249">
        <f t="shared" si="16"/>
        <v>1896.01</v>
      </c>
      <c r="AP21" s="249">
        <f t="shared" si="16"/>
        <v>1940</v>
      </c>
      <c r="AQ21" s="249">
        <f t="shared" si="16"/>
        <v>936.78</v>
      </c>
      <c r="AR21" s="249">
        <f t="shared" si="16"/>
        <v>185</v>
      </c>
      <c r="AS21" s="249">
        <f t="shared" si="17"/>
        <v>0</v>
      </c>
      <c r="AT21" s="249">
        <f t="shared" si="17"/>
        <v>0</v>
      </c>
      <c r="AU21" s="249">
        <f t="shared" si="32"/>
        <v>2832.79</v>
      </c>
      <c r="AV21" s="249">
        <f t="shared" si="33"/>
        <v>1940</v>
      </c>
      <c r="AW21" s="249">
        <f t="shared" si="34"/>
        <v>4772.79</v>
      </c>
      <c r="BF21" s="251"/>
    </row>
    <row r="22" spans="1:58" ht="13.5" customHeight="1">
      <c r="A22" s="218" t="str">
        <f>MID(FORECAST!A21,1,10)</f>
        <v>Owner &amp; Gu</v>
      </c>
      <c r="B22" s="218" t="str">
        <f t="shared" si="2"/>
        <v>Ow</v>
      </c>
      <c r="C22" s="218" t="str">
        <f t="shared" si="3"/>
        <v>er</v>
      </c>
      <c r="D22" s="218" t="str">
        <f t="shared" si="4"/>
        <v>&amp; Gu</v>
      </c>
      <c r="E22" s="219" t="e">
        <f t="shared" si="5"/>
        <v>#VALUE!</v>
      </c>
      <c r="F22" s="219" t="str">
        <f t="shared" si="6"/>
        <v/>
      </c>
      <c r="G22" s="219">
        <f t="shared" si="7"/>
        <v>44929</v>
      </c>
      <c r="H22" s="218" t="str">
        <f>IF(ISERROR(VLOOKUP(FORECAST!$A22,$AY$2:$BA$9,3,FALSE)),"",VLOOKUP(FORECAST!$A22,$AY$2:$BA$9,3,FALSE))</f>
        <v>Referidos</v>
      </c>
      <c r="I22" s="218">
        <f>IF(ISNUMBER(FORECAST!G:G),FORECAST!G:G,"")</f>
        <v>20</v>
      </c>
      <c r="J22" s="222">
        <f>IF(ISNUMBER(FORECAST!H:H),FORECAST!H:H,"")</f>
        <v>7434.29</v>
      </c>
      <c r="L22" s="223">
        <f t="shared" si="8"/>
        <v>1</v>
      </c>
      <c r="M22" s="224">
        <f>Datos!L24</f>
        <v>442</v>
      </c>
      <c r="N22" s="225">
        <f t="shared" si="18"/>
        <v>44945</v>
      </c>
      <c r="O22" s="226">
        <f t="shared" si="9"/>
        <v>18</v>
      </c>
      <c r="P22" s="226">
        <f t="shared" si="10"/>
        <v>11</v>
      </c>
      <c r="Q22" s="226">
        <f t="shared" si="10"/>
        <v>5</v>
      </c>
      <c r="R22" s="226">
        <f t="shared" si="10"/>
        <v>3</v>
      </c>
      <c r="S22" s="226">
        <f t="shared" si="11"/>
        <v>59</v>
      </c>
      <c r="T22" s="226">
        <f t="shared" si="11"/>
        <v>77</v>
      </c>
      <c r="U22" s="231">
        <f t="shared" si="19"/>
        <v>0.11221122112211221</v>
      </c>
      <c r="V22" s="231">
        <f t="shared" si="20"/>
        <v>0.16986301369863013</v>
      </c>
      <c r="W22" s="232">
        <f t="shared" si="21"/>
        <v>303</v>
      </c>
      <c r="Y22" s="258"/>
      <c r="Z22" s="258"/>
      <c r="AA22" s="258"/>
      <c r="AB22" s="258"/>
      <c r="AC22" s="258"/>
      <c r="AD22" s="258"/>
      <c r="AL22" s="227"/>
      <c r="AM22" s="223">
        <f t="shared" si="15"/>
        <v>1</v>
      </c>
      <c r="AN22" s="225">
        <f t="shared" si="31"/>
        <v>44945</v>
      </c>
      <c r="AO22" s="249">
        <f t="shared" si="16"/>
        <v>3387.99</v>
      </c>
      <c r="AP22" s="249">
        <f t="shared" si="16"/>
        <v>2699.63</v>
      </c>
      <c r="AQ22" s="249">
        <f t="shared" si="16"/>
        <v>751.78</v>
      </c>
      <c r="AR22" s="249">
        <f t="shared" si="16"/>
        <v>0</v>
      </c>
      <c r="AS22" s="249">
        <f t="shared" si="17"/>
        <v>0</v>
      </c>
      <c r="AT22" s="249">
        <f t="shared" si="17"/>
        <v>0</v>
      </c>
      <c r="AU22" s="249">
        <f t="shared" si="32"/>
        <v>4139.7699999999995</v>
      </c>
      <c r="AV22" s="249">
        <f t="shared" si="33"/>
        <v>2699.63</v>
      </c>
      <c r="AW22" s="249">
        <f t="shared" si="34"/>
        <v>6839.4</v>
      </c>
      <c r="BF22" s="251"/>
    </row>
    <row r="23" spans="1:58">
      <c r="A23" s="218" t="str">
        <f>MID(FORECAST!A22,1,10)</f>
        <v>Owner Refe</v>
      </c>
      <c r="B23" s="218" t="str">
        <f t="shared" si="2"/>
        <v>Ow</v>
      </c>
      <c r="C23" s="218" t="str">
        <f t="shared" si="3"/>
        <v>er</v>
      </c>
      <c r="D23" s="218" t="str">
        <f t="shared" si="4"/>
        <v>Refe</v>
      </c>
      <c r="E23" s="219" t="e">
        <f t="shared" si="5"/>
        <v>#VALUE!</v>
      </c>
      <c r="F23" s="219" t="str">
        <f t="shared" si="6"/>
        <v/>
      </c>
      <c r="G23" s="219">
        <f t="shared" si="7"/>
        <v>44929</v>
      </c>
      <c r="H23" s="218" t="str">
        <f>IF(ISERROR(VLOOKUP(FORECAST!$A23,$AY$2:$BA$9,3,FALSE)),"",VLOOKUP(FORECAST!$A23,$AY$2:$BA$9,3,FALSE))</f>
        <v>Maintenance</v>
      </c>
      <c r="I23" s="218">
        <f>IF(ISNUMBER(FORECAST!G:G),FORECAST!G:G,"")</f>
        <v>67</v>
      </c>
      <c r="J23" s="222">
        <f>IF(ISNUMBER(FORECAST!H:H),FORECAST!H:H,"")</f>
        <v>0</v>
      </c>
      <c r="L23" s="223">
        <f t="shared" si="8"/>
        <v>1</v>
      </c>
      <c r="M23" s="224">
        <f>Datos!L25</f>
        <v>442</v>
      </c>
      <c r="N23" s="225">
        <f t="shared" si="18"/>
        <v>44946</v>
      </c>
      <c r="O23" s="226">
        <f t="shared" si="9"/>
        <v>22</v>
      </c>
      <c r="P23" s="226">
        <f t="shared" si="10"/>
        <v>24</v>
      </c>
      <c r="Q23" s="226">
        <f t="shared" si="10"/>
        <v>5</v>
      </c>
      <c r="R23" s="226">
        <f t="shared" si="10"/>
        <v>1</v>
      </c>
      <c r="S23" s="226">
        <f t="shared" si="11"/>
        <v>73</v>
      </c>
      <c r="T23" s="226">
        <f t="shared" si="11"/>
        <v>59</v>
      </c>
      <c r="U23" s="231">
        <f t="shared" si="19"/>
        <v>0.1650485436893204</v>
      </c>
      <c r="V23" s="231">
        <f t="shared" si="20"/>
        <v>0.19321148825065274</v>
      </c>
      <c r="W23" s="232">
        <f t="shared" si="21"/>
        <v>309</v>
      </c>
      <c r="Y23" s="261" t="s">
        <v>365</v>
      </c>
      <c r="Z23" s="261" t="s">
        <v>367</v>
      </c>
      <c r="AA23" s="264" t="str">
        <f t="shared" ref="AA23:AI23" si="36">AO2</f>
        <v>Pagadores</v>
      </c>
      <c r="AB23" s="264" t="str">
        <f t="shared" si="36"/>
        <v>Referidos</v>
      </c>
      <c r="AC23" s="264" t="str">
        <f t="shared" si="36"/>
        <v>Grupos</v>
      </c>
      <c r="AD23" s="269" t="str">
        <f t="shared" si="36"/>
        <v>Complementarias</v>
      </c>
      <c r="AE23" s="270" t="str">
        <f t="shared" si="36"/>
        <v xml:space="preserve">Propietarios </v>
      </c>
      <c r="AF23" s="271" t="str">
        <f t="shared" si="36"/>
        <v>Mantenimiento</v>
      </c>
      <c r="AG23" s="243" t="str">
        <f t="shared" si="36"/>
        <v>Rentas</v>
      </c>
      <c r="AH23" s="245" t="str">
        <f t="shared" si="36"/>
        <v>Rentas</v>
      </c>
      <c r="AI23" s="245" t="str">
        <f t="shared" si="36"/>
        <v>Rentas</v>
      </c>
      <c r="AL23" s="227"/>
      <c r="AM23" s="223">
        <f t="shared" si="15"/>
        <v>1</v>
      </c>
      <c r="AN23" s="225">
        <f t="shared" si="31"/>
        <v>44946</v>
      </c>
      <c r="AO23" s="249">
        <f t="shared" si="16"/>
        <v>4587.41</v>
      </c>
      <c r="AP23" s="249">
        <f t="shared" si="16"/>
        <v>6243</v>
      </c>
      <c r="AQ23" s="249">
        <f t="shared" si="16"/>
        <v>791.78</v>
      </c>
      <c r="AR23" s="249">
        <f t="shared" si="16"/>
        <v>410</v>
      </c>
      <c r="AS23" s="249">
        <f t="shared" si="17"/>
        <v>0</v>
      </c>
      <c r="AT23" s="249">
        <f t="shared" si="17"/>
        <v>0</v>
      </c>
      <c r="AU23" s="249">
        <f t="shared" si="32"/>
        <v>5379.19</v>
      </c>
      <c r="AV23" s="249">
        <f t="shared" si="33"/>
        <v>6243</v>
      </c>
      <c r="AW23" s="249">
        <f t="shared" si="34"/>
        <v>11622.189999999999</v>
      </c>
      <c r="BF23" s="251"/>
    </row>
    <row r="24" spans="1:58">
      <c r="A24" s="218" t="str">
        <f>MID(FORECAST!A23,1,10)</f>
        <v>Maintenanc</v>
      </c>
      <c r="B24" s="218" t="str">
        <f t="shared" si="2"/>
        <v>Ma</v>
      </c>
      <c r="C24" s="218" t="str">
        <f t="shared" si="3"/>
        <v>nt</v>
      </c>
      <c r="D24" s="218" t="str">
        <f t="shared" si="4"/>
        <v>nanc</v>
      </c>
      <c r="E24" s="219" t="e">
        <f t="shared" si="5"/>
        <v>#VALUE!</v>
      </c>
      <c r="F24" s="219" t="str">
        <f t="shared" si="6"/>
        <v/>
      </c>
      <c r="G24" s="219">
        <f t="shared" si="7"/>
        <v>44929</v>
      </c>
      <c r="H24" s="218" t="str">
        <f>IF(ISERROR(VLOOKUP(FORECAST!$A24,$AY$2:$BA$9,3,FALSE)),"",VLOOKUP(FORECAST!$A24,$AY$2:$BA$9,3,FALSE))</f>
        <v>Complementarias</v>
      </c>
      <c r="I24" s="218">
        <f>IF(ISNUMBER(FORECAST!G:G),FORECAST!G:G,"")</f>
        <v>3</v>
      </c>
      <c r="J24" s="222">
        <f>IF(ISNUMBER(FORECAST!H:H),FORECAST!H:H,"")</f>
        <v>0</v>
      </c>
      <c r="L24" s="223">
        <f t="shared" si="8"/>
        <v>1</v>
      </c>
      <c r="M24" s="224">
        <f>Datos!L26</f>
        <v>442</v>
      </c>
      <c r="N24" s="225">
        <f t="shared" si="18"/>
        <v>44947</v>
      </c>
      <c r="O24" s="226">
        <f t="shared" si="9"/>
        <v>30</v>
      </c>
      <c r="P24" s="226">
        <f t="shared" si="10"/>
        <v>27</v>
      </c>
      <c r="Q24" s="226">
        <f t="shared" si="10"/>
        <v>5</v>
      </c>
      <c r="R24" s="226">
        <f t="shared" si="10"/>
        <v>4</v>
      </c>
      <c r="S24" s="226">
        <f t="shared" si="11"/>
        <v>72</v>
      </c>
      <c r="T24" s="226">
        <f t="shared" si="11"/>
        <v>52</v>
      </c>
      <c r="U24" s="231">
        <f t="shared" si="19"/>
        <v>0.19745222929936307</v>
      </c>
      <c r="V24" s="231">
        <f t="shared" si="20"/>
        <v>0.19487179487179487</v>
      </c>
      <c r="W24" s="232">
        <f t="shared" si="21"/>
        <v>314</v>
      </c>
      <c r="Y24" s="261"/>
      <c r="Z24" s="261"/>
      <c r="AA24" s="264"/>
      <c r="AB24" s="264"/>
      <c r="AC24" s="264"/>
      <c r="AD24" s="269"/>
      <c r="AE24" s="270"/>
      <c r="AF24" s="271"/>
      <c r="AG24" s="244" t="str">
        <f>AU3</f>
        <v>Operadora</v>
      </c>
      <c r="AH24" s="246" t="str">
        <f>AV3</f>
        <v>Referidos</v>
      </c>
      <c r="AI24" s="246" t="str">
        <f>AW3</f>
        <v>Totales</v>
      </c>
      <c r="AL24" s="227"/>
      <c r="AM24" s="223">
        <f t="shared" si="15"/>
        <v>1</v>
      </c>
      <c r="AN24" s="225">
        <f t="shared" si="31"/>
        <v>44947</v>
      </c>
      <c r="AO24" s="249">
        <f t="shared" si="16"/>
        <v>6162.41</v>
      </c>
      <c r="AP24" s="249">
        <f t="shared" si="16"/>
        <v>6693</v>
      </c>
      <c r="AQ24" s="249">
        <f t="shared" si="16"/>
        <v>791.78</v>
      </c>
      <c r="AR24" s="249">
        <f t="shared" si="16"/>
        <v>355</v>
      </c>
      <c r="AS24" s="249">
        <f t="shared" si="17"/>
        <v>0</v>
      </c>
      <c r="AT24" s="249">
        <f t="shared" si="17"/>
        <v>0</v>
      </c>
      <c r="AU24" s="249">
        <f t="shared" si="32"/>
        <v>6954.19</v>
      </c>
      <c r="AV24" s="249">
        <f t="shared" si="33"/>
        <v>6693</v>
      </c>
      <c r="AW24" s="249">
        <f t="shared" si="34"/>
        <v>13647.189999999999</v>
      </c>
      <c r="BF24" s="251"/>
    </row>
    <row r="25" spans="1:58">
      <c r="A25" s="218" t="str">
        <f>MID(FORECAST!A24,1,10)</f>
        <v>Compliment</v>
      </c>
      <c r="B25" s="218" t="str">
        <f t="shared" si="2"/>
        <v>Co</v>
      </c>
      <c r="C25" s="218" t="str">
        <f t="shared" si="3"/>
        <v>pl</v>
      </c>
      <c r="D25" s="218" t="str">
        <f t="shared" si="4"/>
        <v>ment</v>
      </c>
      <c r="E25" s="219" t="e">
        <f t="shared" si="5"/>
        <v>#VALUE!</v>
      </c>
      <c r="F25" s="219" t="str">
        <f t="shared" si="6"/>
        <v/>
      </c>
      <c r="G25" s="219">
        <f t="shared" si="7"/>
        <v>44929</v>
      </c>
      <c r="H25" s="218" t="str">
        <f>IF(ISERROR(VLOOKUP(FORECAST!$A25,$AY$2:$BA$9,3,FALSE)),"",VLOOKUP(FORECAST!$A25,$AY$2:$BA$9,3,FALSE))</f>
        <v>Total día</v>
      </c>
      <c r="I25" s="218">
        <f>IF(ISNUMBER(FORECAST!G:G),FORECAST!G:G,"")</f>
        <v>155</v>
      </c>
      <c r="J25" s="222">
        <f>IF(ISNUMBER(FORECAST!H:H),FORECAST!H:H,"")</f>
        <v>12148.83</v>
      </c>
      <c r="L25" s="223">
        <f t="shared" si="8"/>
        <v>1</v>
      </c>
      <c r="M25" s="224">
        <f>Datos!L27</f>
        <v>442</v>
      </c>
      <c r="N25" s="225">
        <f t="shared" si="18"/>
        <v>44948</v>
      </c>
      <c r="O25" s="226">
        <f t="shared" si="9"/>
        <v>20</v>
      </c>
      <c r="P25" s="226">
        <f t="shared" si="10"/>
        <v>14</v>
      </c>
      <c r="Q25" s="226">
        <f t="shared" si="10"/>
        <v>5</v>
      </c>
      <c r="R25" s="226">
        <f t="shared" si="10"/>
        <v>3</v>
      </c>
      <c r="S25" s="226">
        <f t="shared" si="11"/>
        <v>60</v>
      </c>
      <c r="T25" s="226">
        <f t="shared" si="11"/>
        <v>50</v>
      </c>
      <c r="U25" s="231">
        <f t="shared" si="19"/>
        <v>0.11854103343465046</v>
      </c>
      <c r="V25" s="231">
        <f t="shared" si="20"/>
        <v>0.16071428571428573</v>
      </c>
      <c r="W25" s="232">
        <f t="shared" si="21"/>
        <v>329</v>
      </c>
      <c r="Y25" s="233">
        <v>1</v>
      </c>
      <c r="Z25" s="226">
        <f t="shared" ref="Z25:Z36" si="37">COUNTIF($AM:$AM,$Y25)</f>
        <v>31</v>
      </c>
      <c r="AA25" s="232">
        <f t="shared" ref="AA25:AF25" si="38">SUMIF($AM:$AM,$Y25,AO:AO)</f>
        <v>152602.29</v>
      </c>
      <c r="AB25" s="232">
        <f t="shared" si="38"/>
        <v>147436.26</v>
      </c>
      <c r="AC25" s="232">
        <f t="shared" si="38"/>
        <v>31710.759999999977</v>
      </c>
      <c r="AD25" s="232">
        <f t="shared" si="38"/>
        <v>4665</v>
      </c>
      <c r="AE25" s="232">
        <f t="shared" si="38"/>
        <v>0</v>
      </c>
      <c r="AF25" s="232">
        <f t="shared" si="38"/>
        <v>0</v>
      </c>
      <c r="AG25" s="232">
        <f>AA25+AC25</f>
        <v>184313.05</v>
      </c>
      <c r="AH25" s="232">
        <f>AB25</f>
        <v>147436.26</v>
      </c>
      <c r="AI25" s="232">
        <f>AG25+AH25</f>
        <v>331749.31</v>
      </c>
      <c r="AL25" s="227"/>
      <c r="AM25" s="223">
        <f t="shared" si="15"/>
        <v>1</v>
      </c>
      <c r="AN25" s="225">
        <f t="shared" si="31"/>
        <v>44948</v>
      </c>
      <c r="AO25" s="249">
        <f t="shared" si="16"/>
        <v>3672.41</v>
      </c>
      <c r="AP25" s="249">
        <f t="shared" si="16"/>
        <v>3433</v>
      </c>
      <c r="AQ25" s="249">
        <f t="shared" si="16"/>
        <v>751.78</v>
      </c>
      <c r="AR25" s="249">
        <f t="shared" si="16"/>
        <v>0</v>
      </c>
      <c r="AS25" s="249">
        <f t="shared" si="17"/>
        <v>0</v>
      </c>
      <c r="AT25" s="249">
        <f t="shared" si="17"/>
        <v>0</v>
      </c>
      <c r="AU25" s="249">
        <f t="shared" si="32"/>
        <v>4424.1899999999996</v>
      </c>
      <c r="AV25" s="249">
        <f t="shared" si="33"/>
        <v>3433</v>
      </c>
      <c r="AW25" s="249">
        <f t="shared" si="34"/>
        <v>7857.19</v>
      </c>
      <c r="BF25" s="251"/>
    </row>
    <row r="26" spans="1:58">
      <c r="A26" s="218" t="str">
        <f>MID(FORECAST!A25,1,10)</f>
        <v>Totals:</v>
      </c>
      <c r="B26" s="218" t="str">
        <f t="shared" si="2"/>
        <v>To</v>
      </c>
      <c r="C26" s="218" t="str">
        <f t="shared" si="3"/>
        <v>al</v>
      </c>
      <c r="D26" s="218" t="str">
        <f t="shared" si="4"/>
        <v>:</v>
      </c>
      <c r="E26" s="219" t="e">
        <f t="shared" si="5"/>
        <v>#VALUE!</v>
      </c>
      <c r="F26" s="219" t="str">
        <f t="shared" si="6"/>
        <v/>
      </c>
      <c r="G26" s="219">
        <f t="shared" si="7"/>
        <v>44929</v>
      </c>
      <c r="H26" s="218" t="str">
        <f>IF(ISERROR(VLOOKUP(FORECAST!$A26,$AY$2:$BA$9,3,FALSE)),"",VLOOKUP(FORECAST!$A26,$AY$2:$BA$9,3,FALSE))</f>
        <v/>
      </c>
      <c r="I26" s="218" t="str">
        <f>IF(ISNUMBER(FORECAST!G:G),FORECAST!G:G,"")</f>
        <v/>
      </c>
      <c r="J26" s="222" t="str">
        <f>IF(ISNUMBER(FORECAST!H:H),FORECAST!H:H,"")</f>
        <v/>
      </c>
      <c r="L26" s="223">
        <f t="shared" si="8"/>
        <v>1</v>
      </c>
      <c r="M26" s="224">
        <f>Datos!L28</f>
        <v>442</v>
      </c>
      <c r="N26" s="225">
        <f t="shared" si="18"/>
        <v>44949</v>
      </c>
      <c r="O26" s="226">
        <f t="shared" si="9"/>
        <v>14</v>
      </c>
      <c r="P26" s="226">
        <f t="shared" si="10"/>
        <v>6</v>
      </c>
      <c r="Q26" s="226">
        <f t="shared" si="10"/>
        <v>5</v>
      </c>
      <c r="R26" s="226">
        <f t="shared" si="10"/>
        <v>2</v>
      </c>
      <c r="S26" s="226">
        <f t="shared" si="11"/>
        <v>46</v>
      </c>
      <c r="T26" s="226">
        <f t="shared" si="11"/>
        <v>95</v>
      </c>
      <c r="U26" s="231">
        <f t="shared" si="19"/>
        <v>8.3612040133779264E-2</v>
      </c>
      <c r="V26" s="231">
        <f t="shared" si="20"/>
        <v>0.13832853025936601</v>
      </c>
      <c r="W26" s="232">
        <f t="shared" si="21"/>
        <v>299</v>
      </c>
      <c r="Y26" s="233">
        <f t="shared" ref="Y26:Y36" si="39">Y25+1</f>
        <v>2</v>
      </c>
      <c r="Z26" s="226">
        <f t="shared" si="37"/>
        <v>28</v>
      </c>
      <c r="AA26" s="232">
        <f t="shared" ref="AA26:AF26" si="40">SUMIF($AM:$AM,$Y26,AO:AO)</f>
        <v>236998.79999999993</v>
      </c>
      <c r="AB26" s="232">
        <f t="shared" si="40"/>
        <v>193498.26</v>
      </c>
      <c r="AC26" s="232">
        <f t="shared" si="40"/>
        <v>30525.13</v>
      </c>
      <c r="AD26" s="232">
        <f t="shared" si="40"/>
        <v>8745.2800000000007</v>
      </c>
      <c r="AE26" s="232">
        <f t="shared" si="40"/>
        <v>0</v>
      </c>
      <c r="AF26" s="232">
        <f t="shared" si="40"/>
        <v>2020</v>
      </c>
      <c r="AG26" s="232">
        <f t="shared" ref="AG26:AG36" si="41">AA26+AC26</f>
        <v>267523.92999999993</v>
      </c>
      <c r="AH26" s="232">
        <f t="shared" ref="AH26:AH36" si="42">AB26</f>
        <v>193498.26</v>
      </c>
      <c r="AI26" s="232">
        <f t="shared" ref="AI26:AI36" si="43">AG26+AH26</f>
        <v>461022.18999999994</v>
      </c>
      <c r="AL26" s="227"/>
      <c r="AM26" s="223">
        <f t="shared" si="15"/>
        <v>1</v>
      </c>
      <c r="AN26" s="225">
        <f t="shared" si="31"/>
        <v>44949</v>
      </c>
      <c r="AO26" s="249">
        <f t="shared" si="16"/>
        <v>1992.41</v>
      </c>
      <c r="AP26" s="249">
        <f t="shared" si="16"/>
        <v>1345</v>
      </c>
      <c r="AQ26" s="249">
        <f t="shared" si="16"/>
        <v>751.78</v>
      </c>
      <c r="AR26" s="249">
        <f t="shared" si="16"/>
        <v>185</v>
      </c>
      <c r="AS26" s="249">
        <f t="shared" si="17"/>
        <v>0</v>
      </c>
      <c r="AT26" s="249">
        <f t="shared" si="17"/>
        <v>0</v>
      </c>
      <c r="AU26" s="249">
        <f t="shared" si="32"/>
        <v>2744.19</v>
      </c>
      <c r="AV26" s="249">
        <f t="shared" si="33"/>
        <v>1345</v>
      </c>
      <c r="AW26" s="249">
        <f t="shared" si="34"/>
        <v>4089.19</v>
      </c>
      <c r="BF26" s="251"/>
    </row>
    <row r="27" spans="1:58">
      <c r="A27" s="218" t="str">
        <f>MID(FORECAST!A26,1,10)</f>
        <v>04-01-2023</v>
      </c>
      <c r="B27" s="218" t="str">
        <f t="shared" si="2"/>
        <v>04</v>
      </c>
      <c r="C27" s="218" t="str">
        <f t="shared" si="3"/>
        <v>01</v>
      </c>
      <c r="D27" s="218" t="str">
        <f t="shared" si="4"/>
        <v>2023</v>
      </c>
      <c r="E27" s="219">
        <f t="shared" si="5"/>
        <v>44930</v>
      </c>
      <c r="F27" s="219">
        <f t="shared" si="6"/>
        <v>44930</v>
      </c>
      <c r="G27" s="219">
        <f t="shared" si="7"/>
        <v>44930</v>
      </c>
      <c r="H27" s="218" t="str">
        <f>IF(ISERROR(VLOOKUP(FORECAST!$A27,$AY$2:$BA$9,3,FALSE)),"",VLOOKUP(FORECAST!$A27,$AY$2:$BA$9,3,FALSE))</f>
        <v>Pagadores</v>
      </c>
      <c r="I27" s="218">
        <f>IF(ISNUMBER(FORECAST!G:G),FORECAST!G:G,"")</f>
        <v>17</v>
      </c>
      <c r="J27" s="222">
        <f>IF(ISNUMBER(FORECAST!H:H),FORECAST!H:H,"")</f>
        <v>2067.11</v>
      </c>
      <c r="L27" s="223">
        <f t="shared" si="8"/>
        <v>1</v>
      </c>
      <c r="M27" s="224">
        <f>Datos!L29</f>
        <v>442</v>
      </c>
      <c r="N27" s="225">
        <f t="shared" si="18"/>
        <v>44950</v>
      </c>
      <c r="O27" s="226">
        <f t="shared" si="9"/>
        <v>15</v>
      </c>
      <c r="P27" s="226">
        <f t="shared" si="10"/>
        <v>1</v>
      </c>
      <c r="Q27" s="226">
        <f t="shared" si="10"/>
        <v>5</v>
      </c>
      <c r="R27" s="226">
        <f t="shared" si="10"/>
        <v>4</v>
      </c>
      <c r="S27" s="226">
        <f t="shared" si="11"/>
        <v>43</v>
      </c>
      <c r="T27" s="226">
        <f t="shared" si="11"/>
        <v>103</v>
      </c>
      <c r="U27" s="231">
        <f t="shared" si="19"/>
        <v>7.1917808219178078E-2</v>
      </c>
      <c r="V27" s="231">
        <f t="shared" si="20"/>
        <v>0.13864306784660768</v>
      </c>
      <c r="W27" s="232">
        <f t="shared" si="21"/>
        <v>292</v>
      </c>
      <c r="Y27" s="233">
        <f t="shared" si="39"/>
        <v>3</v>
      </c>
      <c r="Z27" s="226">
        <f t="shared" si="37"/>
        <v>31</v>
      </c>
      <c r="AA27" s="232">
        <f t="shared" ref="AA27:AF27" si="44">SUMIF($AM:$AM,$Y27,AO:AO)</f>
        <v>898738.22</v>
      </c>
      <c r="AB27" s="232">
        <f t="shared" si="44"/>
        <v>1092869.6099999999</v>
      </c>
      <c r="AC27" s="232">
        <f t="shared" si="44"/>
        <v>80892.679999999993</v>
      </c>
      <c r="AD27" s="232">
        <f t="shared" si="44"/>
        <v>270</v>
      </c>
      <c r="AE27" s="232">
        <f t="shared" si="44"/>
        <v>0</v>
      </c>
      <c r="AF27" s="232">
        <f t="shared" si="44"/>
        <v>0</v>
      </c>
      <c r="AG27" s="232">
        <f t="shared" si="41"/>
        <v>979630.89999999991</v>
      </c>
      <c r="AH27" s="232">
        <f t="shared" si="42"/>
        <v>1092869.6099999999</v>
      </c>
      <c r="AI27" s="232">
        <f t="shared" si="43"/>
        <v>2072500.5099999998</v>
      </c>
      <c r="AL27" s="227"/>
      <c r="AM27" s="223">
        <f t="shared" si="15"/>
        <v>1</v>
      </c>
      <c r="AN27" s="225">
        <f t="shared" si="31"/>
        <v>44950</v>
      </c>
      <c r="AO27" s="249">
        <f t="shared" si="16"/>
        <v>2052.41</v>
      </c>
      <c r="AP27" s="249">
        <f t="shared" si="16"/>
        <v>280</v>
      </c>
      <c r="AQ27" s="249">
        <f t="shared" si="16"/>
        <v>751.78</v>
      </c>
      <c r="AR27" s="249">
        <f t="shared" si="16"/>
        <v>355</v>
      </c>
      <c r="AS27" s="249">
        <f t="shared" si="17"/>
        <v>0</v>
      </c>
      <c r="AT27" s="249">
        <f t="shared" si="17"/>
        <v>0</v>
      </c>
      <c r="AU27" s="249">
        <f t="shared" si="32"/>
        <v>2804.1899999999996</v>
      </c>
      <c r="AV27" s="249">
        <f t="shared" si="33"/>
        <v>280</v>
      </c>
      <c r="AW27" s="249">
        <f t="shared" si="34"/>
        <v>3084.1899999999996</v>
      </c>
      <c r="BF27" s="251"/>
    </row>
    <row r="28" spans="1:58">
      <c r="A28" s="218" t="str">
        <f>MID(FORECAST!A27,1,10)</f>
        <v>Non-Group</v>
      </c>
      <c r="B28" s="218" t="str">
        <f t="shared" si="2"/>
        <v>No</v>
      </c>
      <c r="C28" s="218" t="str">
        <f t="shared" si="3"/>
        <v>-G</v>
      </c>
      <c r="D28" s="218" t="str">
        <f t="shared" si="4"/>
        <v>oup</v>
      </c>
      <c r="E28" s="219" t="e">
        <f t="shared" si="5"/>
        <v>#VALUE!</v>
      </c>
      <c r="F28" s="219" t="str">
        <f t="shared" si="6"/>
        <v/>
      </c>
      <c r="G28" s="219">
        <f t="shared" si="7"/>
        <v>44930</v>
      </c>
      <c r="H28" s="218" t="str">
        <f>IF(ISERROR(VLOOKUP(FORECAST!$A28,$AY$2:$BA$9,3,FALSE)),"",VLOOKUP(FORECAST!$A28,$AY$2:$BA$9,3,FALSE))</f>
        <v>Grupos</v>
      </c>
      <c r="I28" s="218">
        <f>IF(ISNUMBER(FORECAST!G:G),FORECAST!G:G,"")</f>
        <v>7</v>
      </c>
      <c r="J28" s="222">
        <f>IF(ISNUMBER(FORECAST!H:H),FORECAST!H:H,"")</f>
        <v>1612.43</v>
      </c>
      <c r="L28" s="223">
        <f t="shared" si="8"/>
        <v>1</v>
      </c>
      <c r="M28" s="224">
        <f>Datos!L30</f>
        <v>442</v>
      </c>
      <c r="N28" s="225">
        <f t="shared" si="18"/>
        <v>44951</v>
      </c>
      <c r="O28" s="226">
        <f t="shared" si="9"/>
        <v>12</v>
      </c>
      <c r="P28" s="226">
        <f t="shared" si="10"/>
        <v>2</v>
      </c>
      <c r="Q28" s="226">
        <f t="shared" si="10"/>
        <v>5</v>
      </c>
      <c r="R28" s="226">
        <f t="shared" si="10"/>
        <v>6</v>
      </c>
      <c r="S28" s="226">
        <f t="shared" si="11"/>
        <v>40</v>
      </c>
      <c r="T28" s="226">
        <f t="shared" si="11"/>
        <v>97</v>
      </c>
      <c r="U28" s="231">
        <f t="shared" si="19"/>
        <v>6.354515050167224E-2</v>
      </c>
      <c r="V28" s="231">
        <f t="shared" si="20"/>
        <v>0.13333333333333333</v>
      </c>
      <c r="W28" s="232">
        <f t="shared" si="21"/>
        <v>299</v>
      </c>
      <c r="Y28" s="233">
        <f t="shared" si="39"/>
        <v>4</v>
      </c>
      <c r="Z28" s="226">
        <f t="shared" si="37"/>
        <v>30</v>
      </c>
      <c r="AA28" s="232">
        <f t="shared" ref="AA28:AF28" si="45">SUMIF($AM:$AM,$Y28,AO:AO)</f>
        <v>25875.599999999999</v>
      </c>
      <c r="AB28" s="232">
        <f t="shared" si="45"/>
        <v>19590</v>
      </c>
      <c r="AC28" s="232">
        <f t="shared" si="45"/>
        <v>810</v>
      </c>
      <c r="AD28" s="232">
        <f t="shared" si="45"/>
        <v>0</v>
      </c>
      <c r="AE28" s="232">
        <f t="shared" si="45"/>
        <v>0</v>
      </c>
      <c r="AF28" s="232">
        <f t="shared" si="45"/>
        <v>0</v>
      </c>
      <c r="AG28" s="232">
        <f t="shared" si="41"/>
        <v>26685.599999999999</v>
      </c>
      <c r="AH28" s="232">
        <f t="shared" si="42"/>
        <v>19590</v>
      </c>
      <c r="AI28" s="232">
        <f t="shared" si="43"/>
        <v>46275.6</v>
      </c>
      <c r="AL28" s="227"/>
      <c r="AM28" s="223">
        <f t="shared" si="15"/>
        <v>1</v>
      </c>
      <c r="AN28" s="225">
        <f t="shared" si="31"/>
        <v>44951</v>
      </c>
      <c r="AO28" s="249">
        <f t="shared" si="16"/>
        <v>-8960.26</v>
      </c>
      <c r="AP28" s="249">
        <f t="shared" si="16"/>
        <v>377.7</v>
      </c>
      <c r="AQ28" s="249">
        <f t="shared" si="16"/>
        <v>-2560.54</v>
      </c>
      <c r="AR28" s="249">
        <f t="shared" si="16"/>
        <v>0</v>
      </c>
      <c r="AS28" s="249">
        <f t="shared" si="17"/>
        <v>0</v>
      </c>
      <c r="AT28" s="249">
        <f t="shared" si="17"/>
        <v>0</v>
      </c>
      <c r="AU28" s="249">
        <f t="shared" si="32"/>
        <v>-11520.8</v>
      </c>
      <c r="AV28" s="249">
        <f t="shared" si="33"/>
        <v>377.7</v>
      </c>
      <c r="AW28" s="249">
        <f t="shared" si="34"/>
        <v>-11143.099999999999</v>
      </c>
      <c r="BF28" s="251"/>
    </row>
    <row r="29" spans="1:58">
      <c r="A29" s="218" t="str">
        <f>MID(FORECAST!A28,1,10)</f>
        <v>Group - No</v>
      </c>
      <c r="B29" s="218" t="str">
        <f t="shared" si="2"/>
        <v>Gr</v>
      </c>
      <c r="C29" s="218" t="str">
        <f t="shared" si="3"/>
        <v>up</v>
      </c>
      <c r="D29" s="218" t="str">
        <f t="shared" si="4"/>
        <v>- No</v>
      </c>
      <c r="E29" s="219" t="e">
        <f t="shared" si="5"/>
        <v>#VALUE!</v>
      </c>
      <c r="F29" s="219" t="str">
        <f t="shared" si="6"/>
        <v/>
      </c>
      <c r="G29" s="219">
        <f t="shared" si="7"/>
        <v>44930</v>
      </c>
      <c r="H29" s="218" t="str">
        <f>IF(ISERROR(VLOOKUP(FORECAST!$A29,$AY$2:$BA$9,3,FALSE)),"",VLOOKUP(FORECAST!$A29,$AY$2:$BA$9,3,FALSE))</f>
        <v>Dueños e invitados</v>
      </c>
      <c r="I29" s="218">
        <f>IF(ISNUMBER(FORECAST!G:G),FORECAST!G:G,"")</f>
        <v>28</v>
      </c>
      <c r="J29" s="222">
        <f>IF(ISNUMBER(FORECAST!H:H),FORECAST!H:H,"")</f>
        <v>0</v>
      </c>
      <c r="L29" s="223">
        <f t="shared" si="8"/>
        <v>1</v>
      </c>
      <c r="M29" s="224">
        <f>Datos!L31</f>
        <v>442</v>
      </c>
      <c r="N29" s="225">
        <f t="shared" si="18"/>
        <v>44952</v>
      </c>
      <c r="O29" s="226">
        <f t="shared" si="9"/>
        <v>18</v>
      </c>
      <c r="P29" s="226">
        <f t="shared" si="10"/>
        <v>7</v>
      </c>
      <c r="Q29" s="226">
        <f t="shared" si="10"/>
        <v>2</v>
      </c>
      <c r="R29" s="226">
        <f t="shared" si="10"/>
        <v>0</v>
      </c>
      <c r="S29" s="226">
        <f t="shared" si="11"/>
        <v>43</v>
      </c>
      <c r="T29" s="226">
        <f t="shared" si="11"/>
        <v>87</v>
      </c>
      <c r="U29" s="231">
        <f t="shared" si="19"/>
        <v>8.6538461538461536E-2</v>
      </c>
      <c r="V29" s="231">
        <f t="shared" si="20"/>
        <v>0.12112676056338029</v>
      </c>
      <c r="W29" s="232">
        <f t="shared" si="21"/>
        <v>312</v>
      </c>
      <c r="Y29" s="233">
        <f t="shared" si="39"/>
        <v>5</v>
      </c>
      <c r="Z29" s="226">
        <f t="shared" si="37"/>
        <v>31</v>
      </c>
      <c r="AA29" s="232">
        <f t="shared" ref="AA29:AF29" si="46">SUMIF($AM:$AM,$Y29,AO:AO)</f>
        <v>822806.82</v>
      </c>
      <c r="AB29" s="232">
        <f t="shared" si="46"/>
        <v>929427.23</v>
      </c>
      <c r="AC29" s="232">
        <f t="shared" si="46"/>
        <v>54686.94</v>
      </c>
      <c r="AD29" s="232">
        <f t="shared" si="46"/>
        <v>483</v>
      </c>
      <c r="AE29" s="232">
        <f t="shared" si="46"/>
        <v>0</v>
      </c>
      <c r="AF29" s="232">
        <f t="shared" si="46"/>
        <v>0</v>
      </c>
      <c r="AG29" s="232">
        <f t="shared" si="41"/>
        <v>877493.76000000001</v>
      </c>
      <c r="AH29" s="232">
        <f t="shared" si="42"/>
        <v>929427.23</v>
      </c>
      <c r="AI29" s="232">
        <f t="shared" si="43"/>
        <v>1806920.99</v>
      </c>
      <c r="AL29" s="227"/>
      <c r="AM29" s="223">
        <f t="shared" si="15"/>
        <v>1</v>
      </c>
      <c r="AN29" s="225">
        <f t="shared" si="31"/>
        <v>44952</v>
      </c>
      <c r="AO29" s="249">
        <f t="shared" si="16"/>
        <v>2239.35</v>
      </c>
      <c r="AP29" s="249">
        <f t="shared" si="16"/>
        <v>1334.43</v>
      </c>
      <c r="AQ29" s="249">
        <f t="shared" si="16"/>
        <v>0</v>
      </c>
      <c r="AR29" s="249">
        <f t="shared" si="16"/>
        <v>0</v>
      </c>
      <c r="AS29" s="249">
        <f t="shared" si="17"/>
        <v>0</v>
      </c>
      <c r="AT29" s="249">
        <f t="shared" si="17"/>
        <v>0</v>
      </c>
      <c r="AU29" s="249">
        <f t="shared" si="32"/>
        <v>2239.35</v>
      </c>
      <c r="AV29" s="249">
        <f t="shared" si="33"/>
        <v>1334.43</v>
      </c>
      <c r="AW29" s="249">
        <f t="shared" si="34"/>
        <v>3573.7799999999997</v>
      </c>
      <c r="BF29" s="251"/>
    </row>
    <row r="30" spans="1:58">
      <c r="A30" s="218" t="str">
        <f>MID(FORECAST!A29,1,10)</f>
        <v>Owner &amp; Gu</v>
      </c>
      <c r="B30" s="218" t="str">
        <f t="shared" si="2"/>
        <v>Ow</v>
      </c>
      <c r="C30" s="218" t="str">
        <f t="shared" si="3"/>
        <v>er</v>
      </c>
      <c r="D30" s="218" t="str">
        <f t="shared" si="4"/>
        <v>&amp; Gu</v>
      </c>
      <c r="E30" s="219" t="e">
        <f t="shared" si="5"/>
        <v>#VALUE!</v>
      </c>
      <c r="F30" s="219" t="str">
        <f t="shared" si="6"/>
        <v/>
      </c>
      <c r="G30" s="219">
        <f t="shared" si="7"/>
        <v>44930</v>
      </c>
      <c r="H30" s="218" t="str">
        <f>IF(ISERROR(VLOOKUP(FORECAST!$A30,$AY$2:$BA$9,3,FALSE)),"",VLOOKUP(FORECAST!$A30,$AY$2:$BA$9,3,FALSE))</f>
        <v>Referidos</v>
      </c>
      <c r="I30" s="218">
        <f>IF(ISNUMBER(FORECAST!G:G),FORECAST!G:G,"")</f>
        <v>13</v>
      </c>
      <c r="J30" s="222">
        <f>IF(ISNUMBER(FORECAST!H:H),FORECAST!H:H,"")</f>
        <v>3209.56</v>
      </c>
      <c r="L30" s="223">
        <f t="shared" si="8"/>
        <v>1</v>
      </c>
      <c r="M30" s="224">
        <f>Datos!L32</f>
        <v>442</v>
      </c>
      <c r="N30" s="225">
        <f t="shared" si="18"/>
        <v>44953</v>
      </c>
      <c r="O30" s="226">
        <f t="shared" si="9"/>
        <v>33</v>
      </c>
      <c r="P30" s="226">
        <f t="shared" si="10"/>
        <v>21</v>
      </c>
      <c r="Q30" s="226">
        <f t="shared" si="10"/>
        <v>2</v>
      </c>
      <c r="R30" s="226">
        <f t="shared" si="10"/>
        <v>0</v>
      </c>
      <c r="S30" s="226">
        <f t="shared" si="11"/>
        <v>47</v>
      </c>
      <c r="T30" s="226">
        <f t="shared" si="11"/>
        <v>64</v>
      </c>
      <c r="U30" s="231">
        <f t="shared" si="19"/>
        <v>0.16918429003021149</v>
      </c>
      <c r="V30" s="231">
        <f t="shared" si="20"/>
        <v>0.12433862433862433</v>
      </c>
      <c r="W30" s="232">
        <f t="shared" si="21"/>
        <v>331</v>
      </c>
      <c r="Y30" s="233">
        <f t="shared" si="39"/>
        <v>6</v>
      </c>
      <c r="Z30" s="226">
        <f t="shared" si="37"/>
        <v>30</v>
      </c>
      <c r="AA30" s="232">
        <f t="shared" ref="AA30:AF30" si="47">SUMIF($AM:$AM,$Y30,AO:AO)</f>
        <v>1295749.8699999999</v>
      </c>
      <c r="AB30" s="232">
        <f t="shared" si="47"/>
        <v>1497391.29</v>
      </c>
      <c r="AC30" s="232">
        <f t="shared" si="47"/>
        <v>57283</v>
      </c>
      <c r="AD30" s="232">
        <f t="shared" si="47"/>
        <v>190</v>
      </c>
      <c r="AE30" s="232">
        <f t="shared" si="47"/>
        <v>0</v>
      </c>
      <c r="AF30" s="232">
        <f t="shared" si="47"/>
        <v>0</v>
      </c>
      <c r="AG30" s="232">
        <f t="shared" si="41"/>
        <v>1353032.8699999999</v>
      </c>
      <c r="AH30" s="232">
        <f t="shared" si="42"/>
        <v>1497391.29</v>
      </c>
      <c r="AI30" s="232">
        <f t="shared" si="43"/>
        <v>2850424.16</v>
      </c>
      <c r="AL30" s="227"/>
      <c r="AM30" s="223">
        <f t="shared" si="15"/>
        <v>1</v>
      </c>
      <c r="AN30" s="225">
        <f t="shared" si="31"/>
        <v>44953</v>
      </c>
      <c r="AO30" s="249">
        <f t="shared" si="16"/>
        <v>5515</v>
      </c>
      <c r="AP30" s="249">
        <f t="shared" si="16"/>
        <v>4949.53</v>
      </c>
      <c r="AQ30" s="249">
        <f t="shared" si="16"/>
        <v>0</v>
      </c>
      <c r="AR30" s="249">
        <f t="shared" si="16"/>
        <v>0</v>
      </c>
      <c r="AS30" s="249">
        <f t="shared" si="17"/>
        <v>0</v>
      </c>
      <c r="AT30" s="249">
        <f t="shared" si="17"/>
        <v>0</v>
      </c>
      <c r="AU30" s="249">
        <f t="shared" si="32"/>
        <v>5515</v>
      </c>
      <c r="AV30" s="249">
        <f t="shared" si="33"/>
        <v>4949.53</v>
      </c>
      <c r="AW30" s="249">
        <f t="shared" si="34"/>
        <v>10464.529999999999</v>
      </c>
      <c r="BF30" s="251"/>
    </row>
    <row r="31" spans="1:58">
      <c r="A31" s="218" t="str">
        <f>MID(FORECAST!A30,1,10)</f>
        <v>Owner Refe</v>
      </c>
      <c r="B31" s="218" t="str">
        <f t="shared" si="2"/>
        <v>Ow</v>
      </c>
      <c r="C31" s="218" t="str">
        <f t="shared" si="3"/>
        <v>er</v>
      </c>
      <c r="D31" s="218" t="str">
        <f t="shared" si="4"/>
        <v>Refe</v>
      </c>
      <c r="E31" s="219" t="e">
        <f t="shared" si="5"/>
        <v>#VALUE!</v>
      </c>
      <c r="F31" s="219" t="str">
        <f t="shared" si="6"/>
        <v/>
      </c>
      <c r="G31" s="219">
        <f t="shared" si="7"/>
        <v>44930</v>
      </c>
      <c r="H31" s="218" t="str">
        <f>IF(ISERROR(VLOOKUP(FORECAST!$A31,$AY$2:$BA$9,3,FALSE)),"",VLOOKUP(FORECAST!$A31,$AY$2:$BA$9,3,FALSE))</f>
        <v>Maintenance</v>
      </c>
      <c r="I31" s="218">
        <f>IF(ISNUMBER(FORECAST!G:G),FORECAST!G:G,"")</f>
        <v>73</v>
      </c>
      <c r="J31" s="222">
        <f>IF(ISNUMBER(FORECAST!H:H),FORECAST!H:H,"")</f>
        <v>0</v>
      </c>
      <c r="L31" s="223">
        <f t="shared" si="8"/>
        <v>1</v>
      </c>
      <c r="M31" s="224">
        <f>Datos!L33</f>
        <v>442</v>
      </c>
      <c r="N31" s="225">
        <f t="shared" si="18"/>
        <v>44954</v>
      </c>
      <c r="O31" s="226">
        <f t="shared" si="9"/>
        <v>33</v>
      </c>
      <c r="P31" s="226">
        <f t="shared" si="10"/>
        <v>22</v>
      </c>
      <c r="Q31" s="226">
        <f t="shared" si="10"/>
        <v>3</v>
      </c>
      <c r="R31" s="226">
        <f t="shared" si="10"/>
        <v>1</v>
      </c>
      <c r="S31" s="226">
        <f t="shared" si="11"/>
        <v>45</v>
      </c>
      <c r="T31" s="226">
        <f t="shared" si="11"/>
        <v>65</v>
      </c>
      <c r="U31" s="231">
        <f t="shared" si="19"/>
        <v>0.17522658610271905</v>
      </c>
      <c r="V31" s="231">
        <f t="shared" si="20"/>
        <v>0.1220159151193634</v>
      </c>
      <c r="W31" s="232">
        <f t="shared" si="21"/>
        <v>331</v>
      </c>
      <c r="Y31" s="233">
        <f t="shared" si="39"/>
        <v>7</v>
      </c>
      <c r="Z31" s="226">
        <f t="shared" si="37"/>
        <v>31</v>
      </c>
      <c r="AA31" s="232">
        <f t="shared" ref="AA31:AF31" si="48">SUMIF($AM:$AM,$Y31,AO:AO)</f>
        <v>1778320.7699999996</v>
      </c>
      <c r="AB31" s="232">
        <f t="shared" si="48"/>
        <v>1302257.2200000002</v>
      </c>
      <c r="AC31" s="232">
        <f t="shared" si="48"/>
        <v>10135.219999999999</v>
      </c>
      <c r="AD31" s="232">
        <f t="shared" si="48"/>
        <v>4377</v>
      </c>
      <c r="AE31" s="232">
        <f t="shared" si="48"/>
        <v>0</v>
      </c>
      <c r="AF31" s="232">
        <f t="shared" si="48"/>
        <v>0</v>
      </c>
      <c r="AG31" s="232">
        <f t="shared" si="41"/>
        <v>1788455.9899999995</v>
      </c>
      <c r="AH31" s="232">
        <f t="shared" si="42"/>
        <v>1302257.2200000002</v>
      </c>
      <c r="AI31" s="232">
        <f t="shared" si="43"/>
        <v>3090713.21</v>
      </c>
      <c r="AL31" s="227"/>
      <c r="AM31" s="223">
        <f t="shared" si="15"/>
        <v>1</v>
      </c>
      <c r="AN31" s="225">
        <f t="shared" si="31"/>
        <v>44954</v>
      </c>
      <c r="AO31" s="249">
        <f t="shared" si="16"/>
        <v>5250</v>
      </c>
      <c r="AP31" s="249">
        <f t="shared" si="16"/>
        <v>5869.53</v>
      </c>
      <c r="AQ31" s="249">
        <f t="shared" si="16"/>
        <v>309</v>
      </c>
      <c r="AR31" s="249">
        <f t="shared" si="16"/>
        <v>0</v>
      </c>
      <c r="AS31" s="249">
        <f t="shared" si="17"/>
        <v>0</v>
      </c>
      <c r="AT31" s="249">
        <f t="shared" si="17"/>
        <v>0</v>
      </c>
      <c r="AU31" s="249">
        <f t="shared" si="32"/>
        <v>5559</v>
      </c>
      <c r="AV31" s="249">
        <f t="shared" si="33"/>
        <v>5869.53</v>
      </c>
      <c r="AW31" s="249">
        <f t="shared" si="34"/>
        <v>11428.529999999999</v>
      </c>
      <c r="BF31" s="251"/>
    </row>
    <row r="32" spans="1:58">
      <c r="A32" s="218" t="str">
        <f>MID(FORECAST!A31,1,10)</f>
        <v>Maintenanc</v>
      </c>
      <c r="B32" s="218" t="str">
        <f t="shared" si="2"/>
        <v>Ma</v>
      </c>
      <c r="C32" s="218" t="str">
        <f t="shared" si="3"/>
        <v>nt</v>
      </c>
      <c r="D32" s="218" t="str">
        <f t="shared" si="4"/>
        <v>nanc</v>
      </c>
      <c r="E32" s="219" t="e">
        <f t="shared" si="5"/>
        <v>#VALUE!</v>
      </c>
      <c r="F32" s="219" t="str">
        <f t="shared" si="6"/>
        <v/>
      </c>
      <c r="G32" s="219">
        <f t="shared" si="7"/>
        <v>44930</v>
      </c>
      <c r="H32" s="218" t="str">
        <f>IF(ISERROR(VLOOKUP(FORECAST!$A32,$AY$2:$BA$9,3,FALSE)),"",VLOOKUP(FORECAST!$A32,$AY$2:$BA$9,3,FALSE))</f>
        <v>Complementarias</v>
      </c>
      <c r="I32" s="218">
        <f>IF(ISNUMBER(FORECAST!G:G),FORECAST!G:G,"")</f>
        <v>3</v>
      </c>
      <c r="J32" s="222">
        <f>IF(ISNUMBER(FORECAST!H:H),FORECAST!H:H,"")</f>
        <v>0</v>
      </c>
      <c r="L32" s="223">
        <f t="shared" si="8"/>
        <v>1</v>
      </c>
      <c r="M32" s="224">
        <f>Datos!L34</f>
        <v>442</v>
      </c>
      <c r="N32" s="225">
        <f t="shared" si="18"/>
        <v>44955</v>
      </c>
      <c r="O32" s="226">
        <f t="shared" si="9"/>
        <v>22</v>
      </c>
      <c r="P32" s="226">
        <f t="shared" si="10"/>
        <v>12</v>
      </c>
      <c r="Q32" s="226">
        <f t="shared" si="10"/>
        <v>3</v>
      </c>
      <c r="R32" s="226">
        <f t="shared" si="10"/>
        <v>0</v>
      </c>
      <c r="S32" s="226">
        <f t="shared" si="11"/>
        <v>40</v>
      </c>
      <c r="T32" s="226">
        <f t="shared" si="11"/>
        <v>63</v>
      </c>
      <c r="U32" s="231">
        <f t="shared" si="19"/>
        <v>0.10914454277286136</v>
      </c>
      <c r="V32" s="231">
        <f t="shared" si="20"/>
        <v>0.10554089709762533</v>
      </c>
      <c r="W32" s="232">
        <f t="shared" si="21"/>
        <v>339</v>
      </c>
      <c r="Y32" s="233">
        <f t="shared" si="39"/>
        <v>8</v>
      </c>
      <c r="Z32" s="226">
        <f t="shared" si="37"/>
        <v>31</v>
      </c>
      <c r="AA32" s="232">
        <f t="shared" ref="AA32:AF32" si="49">SUMIF($AM:$AM,$Y32,AO:AO)</f>
        <v>643074.62999999989</v>
      </c>
      <c r="AB32" s="232">
        <f t="shared" si="49"/>
        <v>402664.03</v>
      </c>
      <c r="AC32" s="232">
        <f t="shared" si="49"/>
        <v>0</v>
      </c>
      <c r="AD32" s="232">
        <f t="shared" si="49"/>
        <v>190</v>
      </c>
      <c r="AE32" s="232">
        <f t="shared" si="49"/>
        <v>0</v>
      </c>
      <c r="AF32" s="232">
        <f t="shared" si="49"/>
        <v>0</v>
      </c>
      <c r="AG32" s="232">
        <f t="shared" si="41"/>
        <v>643074.62999999989</v>
      </c>
      <c r="AH32" s="232">
        <f t="shared" si="42"/>
        <v>402664.03</v>
      </c>
      <c r="AI32" s="232">
        <f t="shared" si="43"/>
        <v>1045738.6599999999</v>
      </c>
      <c r="AL32" s="227"/>
      <c r="AM32" s="223">
        <f t="shared" si="15"/>
        <v>1</v>
      </c>
      <c r="AN32" s="225">
        <f t="shared" si="31"/>
        <v>44955</v>
      </c>
      <c r="AO32" s="249">
        <f t="shared" si="16"/>
        <v>2688</v>
      </c>
      <c r="AP32" s="249">
        <f t="shared" si="16"/>
        <v>3536.14</v>
      </c>
      <c r="AQ32" s="249">
        <f t="shared" si="16"/>
        <v>325</v>
      </c>
      <c r="AR32" s="249">
        <f t="shared" si="16"/>
        <v>0</v>
      </c>
      <c r="AS32" s="249">
        <f t="shared" si="17"/>
        <v>0</v>
      </c>
      <c r="AT32" s="249">
        <f t="shared" si="17"/>
        <v>0</v>
      </c>
      <c r="AU32" s="249">
        <f t="shared" si="32"/>
        <v>3013</v>
      </c>
      <c r="AV32" s="249">
        <f t="shared" si="33"/>
        <v>3536.14</v>
      </c>
      <c r="AW32" s="249">
        <f t="shared" si="34"/>
        <v>6549.1399999999994</v>
      </c>
      <c r="BF32" s="251"/>
    </row>
    <row r="33" spans="1:58">
      <c r="A33" s="218" t="str">
        <f>MID(FORECAST!A32,1,10)</f>
        <v>Compliment</v>
      </c>
      <c r="B33" s="218" t="str">
        <f t="shared" si="2"/>
        <v>Co</v>
      </c>
      <c r="C33" s="218" t="str">
        <f t="shared" si="3"/>
        <v>pl</v>
      </c>
      <c r="D33" s="218" t="str">
        <f t="shared" si="4"/>
        <v>ment</v>
      </c>
      <c r="E33" s="219" t="e">
        <f t="shared" si="5"/>
        <v>#VALUE!</v>
      </c>
      <c r="F33" s="219" t="str">
        <f t="shared" si="6"/>
        <v/>
      </c>
      <c r="G33" s="219">
        <f t="shared" si="7"/>
        <v>44930</v>
      </c>
      <c r="H33" s="218" t="str">
        <f>IF(ISERROR(VLOOKUP(FORECAST!$A33,$AY$2:$BA$9,3,FALSE)),"",VLOOKUP(FORECAST!$A33,$AY$2:$BA$9,3,FALSE))</f>
        <v>Total día</v>
      </c>
      <c r="I33" s="218">
        <f>IF(ISNUMBER(FORECAST!G:G),FORECAST!G:G,"")</f>
        <v>141</v>
      </c>
      <c r="J33" s="222">
        <f>IF(ISNUMBER(FORECAST!H:H),FORECAST!H:H,"")</f>
        <v>6889.1</v>
      </c>
      <c r="L33" s="223">
        <f t="shared" si="8"/>
        <v>1</v>
      </c>
      <c r="M33" s="224">
        <f>Datos!L35</f>
        <v>442</v>
      </c>
      <c r="N33" s="225">
        <f t="shared" si="18"/>
        <v>44956</v>
      </c>
      <c r="O33" s="226">
        <f t="shared" si="9"/>
        <v>22</v>
      </c>
      <c r="P33" s="226">
        <f t="shared" si="10"/>
        <v>3</v>
      </c>
      <c r="Q33" s="226">
        <f t="shared" si="10"/>
        <v>3</v>
      </c>
      <c r="R33" s="226">
        <f t="shared" si="10"/>
        <v>1</v>
      </c>
      <c r="S33" s="226">
        <f t="shared" si="11"/>
        <v>30</v>
      </c>
      <c r="T33" s="226">
        <f t="shared" si="11"/>
        <v>113</v>
      </c>
      <c r="U33" s="231">
        <f t="shared" si="19"/>
        <v>9.3959731543624164E-2</v>
      </c>
      <c r="V33" s="231">
        <f t="shared" si="20"/>
        <v>9.4224924012158054E-2</v>
      </c>
      <c r="W33" s="232">
        <f t="shared" si="21"/>
        <v>298</v>
      </c>
      <c r="Y33" s="233">
        <f t="shared" si="39"/>
        <v>9</v>
      </c>
      <c r="Z33" s="226">
        <f t="shared" si="37"/>
        <v>30</v>
      </c>
      <c r="AA33" s="232">
        <f t="shared" ref="AA33:AF33" si="50">SUMIF($AM:$AM,$Y33,AO:AO)</f>
        <v>849689.2</v>
      </c>
      <c r="AB33" s="232">
        <f t="shared" si="50"/>
        <v>586946.30000000005</v>
      </c>
      <c r="AC33" s="232">
        <f t="shared" si="50"/>
        <v>45318</v>
      </c>
      <c r="AD33" s="232">
        <f t="shared" si="50"/>
        <v>830</v>
      </c>
      <c r="AE33" s="232">
        <f t="shared" si="50"/>
        <v>0</v>
      </c>
      <c r="AF33" s="232">
        <f t="shared" si="50"/>
        <v>0</v>
      </c>
      <c r="AG33" s="232">
        <f t="shared" si="41"/>
        <v>895007.2</v>
      </c>
      <c r="AH33" s="232">
        <f t="shared" si="42"/>
        <v>586946.30000000005</v>
      </c>
      <c r="AI33" s="232">
        <f t="shared" si="43"/>
        <v>1481953.5</v>
      </c>
      <c r="AL33" s="227"/>
      <c r="AM33" s="223">
        <f t="shared" si="15"/>
        <v>1</v>
      </c>
      <c r="AN33" s="225">
        <f t="shared" si="31"/>
        <v>44956</v>
      </c>
      <c r="AO33" s="249">
        <f t="shared" si="16"/>
        <v>2910</v>
      </c>
      <c r="AP33" s="249">
        <f t="shared" si="16"/>
        <v>1250</v>
      </c>
      <c r="AQ33" s="249">
        <f t="shared" si="16"/>
        <v>240</v>
      </c>
      <c r="AR33" s="249">
        <f t="shared" si="16"/>
        <v>220</v>
      </c>
      <c r="AS33" s="249">
        <f t="shared" si="17"/>
        <v>0</v>
      </c>
      <c r="AT33" s="249">
        <f t="shared" si="17"/>
        <v>0</v>
      </c>
      <c r="AU33" s="249">
        <f t="shared" si="32"/>
        <v>3150</v>
      </c>
      <c r="AV33" s="249">
        <f t="shared" si="33"/>
        <v>1250</v>
      </c>
      <c r="AW33" s="249">
        <f t="shared" si="34"/>
        <v>4400</v>
      </c>
      <c r="BF33" s="251"/>
    </row>
    <row r="34" spans="1:58">
      <c r="A34" s="218" t="str">
        <f>MID(FORECAST!A33,1,10)</f>
        <v>Totals:</v>
      </c>
      <c r="B34" s="218" t="str">
        <f t="shared" si="2"/>
        <v>To</v>
      </c>
      <c r="C34" s="218" t="str">
        <f t="shared" si="3"/>
        <v>al</v>
      </c>
      <c r="D34" s="218" t="str">
        <f t="shared" si="4"/>
        <v>:</v>
      </c>
      <c r="E34" s="219" t="e">
        <f t="shared" si="5"/>
        <v>#VALUE!</v>
      </c>
      <c r="F34" s="219" t="str">
        <f t="shared" si="6"/>
        <v/>
      </c>
      <c r="G34" s="219">
        <f t="shared" si="7"/>
        <v>44930</v>
      </c>
      <c r="H34" s="218" t="str">
        <f>IF(ISERROR(VLOOKUP(FORECAST!$A34,$AY$2:$BA$9,3,FALSE)),"",VLOOKUP(FORECAST!$A34,$AY$2:$BA$9,3,FALSE))</f>
        <v/>
      </c>
      <c r="I34" s="218" t="str">
        <f>IF(ISNUMBER(FORECAST!G:G),FORECAST!G:G,"")</f>
        <v/>
      </c>
      <c r="J34" s="222" t="str">
        <f>IF(ISNUMBER(FORECAST!H:H),FORECAST!H:H,"")</f>
        <v/>
      </c>
      <c r="L34" s="223">
        <f t="shared" si="8"/>
        <v>1</v>
      </c>
      <c r="M34" s="224">
        <f>Datos!L36</f>
        <v>442</v>
      </c>
      <c r="N34" s="225">
        <f t="shared" si="18"/>
        <v>44957</v>
      </c>
      <c r="O34" s="226">
        <f t="shared" si="9"/>
        <v>20</v>
      </c>
      <c r="P34" s="226">
        <f t="shared" si="10"/>
        <v>5</v>
      </c>
      <c r="Q34" s="226">
        <f t="shared" si="10"/>
        <v>8</v>
      </c>
      <c r="R34" s="226">
        <f t="shared" si="10"/>
        <v>3</v>
      </c>
      <c r="S34" s="226">
        <f t="shared" si="11"/>
        <v>26</v>
      </c>
      <c r="T34" s="226">
        <f t="shared" si="11"/>
        <v>106</v>
      </c>
      <c r="U34" s="231">
        <f t="shared" si="19"/>
        <v>0.10749185667752444</v>
      </c>
      <c r="V34" s="231">
        <f t="shared" si="20"/>
        <v>8.6309523809523808E-2</v>
      </c>
      <c r="W34" s="232">
        <f t="shared" si="21"/>
        <v>307</v>
      </c>
      <c r="Y34" s="233">
        <f t="shared" si="39"/>
        <v>10</v>
      </c>
      <c r="Z34" s="226">
        <f t="shared" si="37"/>
        <v>31</v>
      </c>
      <c r="AA34" s="232">
        <f t="shared" ref="AA34:AF34" si="51">SUMIF($AM:$AM,$Y34,AO:AO)</f>
        <v>895531.27000000025</v>
      </c>
      <c r="AB34" s="232">
        <f t="shared" si="51"/>
        <v>1020330.1599999997</v>
      </c>
      <c r="AC34" s="232">
        <f t="shared" si="51"/>
        <v>39507.78</v>
      </c>
      <c r="AD34" s="232">
        <f t="shared" si="51"/>
        <v>5741</v>
      </c>
      <c r="AE34" s="232">
        <f t="shared" si="51"/>
        <v>0</v>
      </c>
      <c r="AF34" s="232">
        <f t="shared" si="51"/>
        <v>0</v>
      </c>
      <c r="AG34" s="232">
        <f t="shared" si="41"/>
        <v>935039.05000000028</v>
      </c>
      <c r="AH34" s="232">
        <f t="shared" si="42"/>
        <v>1020330.1599999997</v>
      </c>
      <c r="AI34" s="232">
        <f t="shared" si="43"/>
        <v>1955369.21</v>
      </c>
      <c r="AL34" s="227"/>
      <c r="AM34" s="223">
        <f t="shared" si="15"/>
        <v>1</v>
      </c>
      <c r="AN34" s="225">
        <f t="shared" si="31"/>
        <v>44957</v>
      </c>
      <c r="AO34" s="249">
        <f t="shared" si="16"/>
        <v>14256.65</v>
      </c>
      <c r="AP34" s="249">
        <f t="shared" si="16"/>
        <v>1455</v>
      </c>
      <c r="AQ34" s="249">
        <f t="shared" si="16"/>
        <v>5457.19</v>
      </c>
      <c r="AR34" s="249">
        <f t="shared" si="16"/>
        <v>1565</v>
      </c>
      <c r="AS34" s="249">
        <f t="shared" si="17"/>
        <v>0</v>
      </c>
      <c r="AT34" s="249">
        <f t="shared" si="17"/>
        <v>0</v>
      </c>
      <c r="AU34" s="249">
        <f t="shared" si="32"/>
        <v>19713.84</v>
      </c>
      <c r="AV34" s="249">
        <f t="shared" si="33"/>
        <v>1455</v>
      </c>
      <c r="AW34" s="249">
        <f t="shared" si="34"/>
        <v>21168.84</v>
      </c>
      <c r="BF34" s="251"/>
    </row>
    <row r="35" spans="1:58">
      <c r="A35" s="218" t="str">
        <f>MID(FORECAST!A34,1,10)</f>
        <v>05-01-2023</v>
      </c>
      <c r="B35" s="218" t="str">
        <f t="shared" si="2"/>
        <v>05</v>
      </c>
      <c r="C35" s="218" t="str">
        <f t="shared" si="3"/>
        <v>01</v>
      </c>
      <c r="D35" s="218" t="str">
        <f t="shared" si="4"/>
        <v>2023</v>
      </c>
      <c r="E35" s="219">
        <f t="shared" si="5"/>
        <v>44931</v>
      </c>
      <c r="F35" s="219">
        <f t="shared" si="6"/>
        <v>44931</v>
      </c>
      <c r="G35" s="219">
        <f t="shared" si="7"/>
        <v>44931</v>
      </c>
      <c r="H35" s="218" t="str">
        <f>IF(ISERROR(VLOOKUP(FORECAST!$A35,$AY$2:$BA$9,3,FALSE)),"",VLOOKUP(FORECAST!$A35,$AY$2:$BA$9,3,FALSE))</f>
        <v>Pagadores</v>
      </c>
      <c r="I35" s="218">
        <f>IF(ISNUMBER(FORECAST!G:G),FORECAST!G:G,"")</f>
        <v>20</v>
      </c>
      <c r="J35" s="222">
        <f>IF(ISNUMBER(FORECAST!H:H),FORECAST!H:H,"")</f>
        <v>6081.78</v>
      </c>
      <c r="L35" s="223">
        <f t="shared" si="8"/>
        <v>2</v>
      </c>
      <c r="M35" s="224">
        <f>Datos!L37</f>
        <v>442</v>
      </c>
      <c r="N35" s="225">
        <f t="shared" si="18"/>
        <v>44958</v>
      </c>
      <c r="O35" s="226">
        <f t="shared" si="9"/>
        <v>29</v>
      </c>
      <c r="P35" s="226">
        <f t="shared" si="10"/>
        <v>7</v>
      </c>
      <c r="Q35" s="226">
        <f t="shared" si="10"/>
        <v>12</v>
      </c>
      <c r="R35" s="226">
        <f t="shared" si="10"/>
        <v>6</v>
      </c>
      <c r="S35" s="226">
        <f t="shared" si="11"/>
        <v>29</v>
      </c>
      <c r="T35" s="226">
        <f t="shared" si="11"/>
        <v>101</v>
      </c>
      <c r="U35" s="231">
        <f t="shared" si="19"/>
        <v>0.15686274509803921</v>
      </c>
      <c r="V35" s="231">
        <f t="shared" si="20"/>
        <v>0.10263929618768329</v>
      </c>
      <c r="W35" s="232">
        <f t="shared" si="21"/>
        <v>306</v>
      </c>
      <c r="Y35" s="233">
        <f t="shared" si="39"/>
        <v>11</v>
      </c>
      <c r="Z35" s="226">
        <f t="shared" si="37"/>
        <v>30</v>
      </c>
      <c r="AA35" s="232">
        <f t="shared" ref="AA35:AF35" si="52">SUMIF($AM:$AM,$Y35,AO:AO)</f>
        <v>429118.72000000009</v>
      </c>
      <c r="AB35" s="232">
        <f t="shared" si="52"/>
        <v>410685.46000000008</v>
      </c>
      <c r="AC35" s="232">
        <f t="shared" si="52"/>
        <v>87219.39</v>
      </c>
      <c r="AD35" s="232">
        <f t="shared" si="52"/>
        <v>2600</v>
      </c>
      <c r="AE35" s="232">
        <f t="shared" si="52"/>
        <v>0</v>
      </c>
      <c r="AF35" s="232">
        <f t="shared" si="52"/>
        <v>0</v>
      </c>
      <c r="AG35" s="232">
        <f t="shared" si="41"/>
        <v>516338.1100000001</v>
      </c>
      <c r="AH35" s="232">
        <f t="shared" si="42"/>
        <v>410685.46000000008</v>
      </c>
      <c r="AI35" s="232">
        <f t="shared" si="43"/>
        <v>927023.57000000018</v>
      </c>
      <c r="AL35" s="227"/>
      <c r="AM35" s="223">
        <f t="shared" si="15"/>
        <v>2</v>
      </c>
      <c r="AN35" s="225">
        <f t="shared" si="31"/>
        <v>44958</v>
      </c>
      <c r="AO35" s="249">
        <f t="shared" si="16"/>
        <v>2818</v>
      </c>
      <c r="AP35" s="249">
        <f t="shared" si="16"/>
        <v>1850</v>
      </c>
      <c r="AQ35" s="249">
        <f t="shared" si="16"/>
        <v>2773</v>
      </c>
      <c r="AR35" s="249">
        <f t="shared" si="16"/>
        <v>0</v>
      </c>
      <c r="AS35" s="249">
        <f t="shared" si="17"/>
        <v>0</v>
      </c>
      <c r="AT35" s="249">
        <f t="shared" si="17"/>
        <v>0</v>
      </c>
      <c r="AU35" s="249">
        <f t="shared" si="32"/>
        <v>5591</v>
      </c>
      <c r="AV35" s="249">
        <f t="shared" si="33"/>
        <v>1850</v>
      </c>
      <c r="AW35" s="249">
        <f t="shared" si="34"/>
        <v>7441</v>
      </c>
      <c r="BF35" s="251"/>
    </row>
    <row r="36" spans="1:58">
      <c r="A36" s="218" t="str">
        <f>MID(FORECAST!A35,1,10)</f>
        <v>Non-Group</v>
      </c>
      <c r="B36" s="218" t="str">
        <f t="shared" si="2"/>
        <v>No</v>
      </c>
      <c r="C36" s="218" t="str">
        <f t="shared" si="3"/>
        <v>-G</v>
      </c>
      <c r="D36" s="218" t="str">
        <f t="shared" si="4"/>
        <v>oup</v>
      </c>
      <c r="E36" s="219" t="e">
        <f t="shared" si="5"/>
        <v>#VALUE!</v>
      </c>
      <c r="F36" s="219" t="str">
        <f t="shared" si="6"/>
        <v/>
      </c>
      <c r="G36" s="219">
        <f t="shared" si="7"/>
        <v>44931</v>
      </c>
      <c r="H36" s="218" t="str">
        <f>IF(ISERROR(VLOOKUP(FORECAST!$A36,$AY$2:$BA$9,3,FALSE)),"",VLOOKUP(FORECAST!$A36,$AY$2:$BA$9,3,FALSE))</f>
        <v>Grupos</v>
      </c>
      <c r="I36" s="218">
        <f>IF(ISNUMBER(FORECAST!G:G),FORECAST!G:G,"")</f>
        <v>12</v>
      </c>
      <c r="J36" s="222">
        <f>IF(ISNUMBER(FORECAST!H:H),FORECAST!H:H,"")</f>
        <v>2050.4299999999998</v>
      </c>
      <c r="L36" s="223">
        <f t="shared" si="8"/>
        <v>2</v>
      </c>
      <c r="M36" s="224">
        <f>Datos!L38</f>
        <v>442</v>
      </c>
      <c r="N36" s="225">
        <f t="shared" si="18"/>
        <v>44959</v>
      </c>
      <c r="O36" s="226">
        <f t="shared" si="9"/>
        <v>35</v>
      </c>
      <c r="P36" s="226">
        <f t="shared" si="10"/>
        <v>12</v>
      </c>
      <c r="Q36" s="226">
        <f t="shared" si="10"/>
        <v>8</v>
      </c>
      <c r="R36" s="226">
        <f t="shared" si="10"/>
        <v>2</v>
      </c>
      <c r="S36" s="226">
        <f t="shared" si="11"/>
        <v>34</v>
      </c>
      <c r="T36" s="226">
        <f t="shared" si="11"/>
        <v>85</v>
      </c>
      <c r="U36" s="231">
        <f t="shared" si="19"/>
        <v>0.17133956386292834</v>
      </c>
      <c r="V36" s="231">
        <f t="shared" si="20"/>
        <v>0.10084033613445378</v>
      </c>
      <c r="W36" s="232">
        <f t="shared" si="21"/>
        <v>321</v>
      </c>
      <c r="Y36" s="233">
        <f t="shared" si="39"/>
        <v>12</v>
      </c>
      <c r="Z36" s="226">
        <f t="shared" si="37"/>
        <v>31</v>
      </c>
      <c r="AA36" s="232">
        <f t="shared" ref="AA36:AF36" si="53">SUMIF($AM:$AM,$Y36,AO:AO)</f>
        <v>123005.40000000001</v>
      </c>
      <c r="AB36" s="232">
        <f t="shared" si="53"/>
        <v>86756.56</v>
      </c>
      <c r="AC36" s="232">
        <f t="shared" si="53"/>
        <v>5400</v>
      </c>
      <c r="AD36" s="232">
        <f t="shared" si="53"/>
        <v>170</v>
      </c>
      <c r="AE36" s="232">
        <f t="shared" si="53"/>
        <v>0</v>
      </c>
      <c r="AF36" s="232">
        <f t="shared" si="53"/>
        <v>0</v>
      </c>
      <c r="AG36" s="232">
        <f t="shared" si="41"/>
        <v>128405.40000000001</v>
      </c>
      <c r="AH36" s="232">
        <f t="shared" si="42"/>
        <v>86756.56</v>
      </c>
      <c r="AI36" s="232">
        <f t="shared" si="43"/>
        <v>215161.96000000002</v>
      </c>
      <c r="AL36" s="227"/>
      <c r="AM36" s="223">
        <f t="shared" si="15"/>
        <v>2</v>
      </c>
      <c r="AN36" s="225">
        <f t="shared" si="31"/>
        <v>44959</v>
      </c>
      <c r="AO36" s="249">
        <f t="shared" si="16"/>
        <v>4671.18</v>
      </c>
      <c r="AP36" s="249">
        <f t="shared" si="16"/>
        <v>3485.9</v>
      </c>
      <c r="AQ36" s="249">
        <f t="shared" si="16"/>
        <v>2404</v>
      </c>
      <c r="AR36" s="249">
        <f t="shared" si="16"/>
        <v>0</v>
      </c>
      <c r="AS36" s="249">
        <f t="shared" si="17"/>
        <v>0</v>
      </c>
      <c r="AT36" s="249">
        <f t="shared" si="17"/>
        <v>0</v>
      </c>
      <c r="AU36" s="249">
        <f t="shared" si="32"/>
        <v>7075.18</v>
      </c>
      <c r="AV36" s="249">
        <f t="shared" si="33"/>
        <v>3485.9</v>
      </c>
      <c r="AW36" s="249">
        <f t="shared" si="34"/>
        <v>10561.08</v>
      </c>
      <c r="BF36" s="251"/>
    </row>
    <row r="37" spans="1:58">
      <c r="A37" s="218" t="str">
        <f>MID(FORECAST!A36,1,10)</f>
        <v>Group - No</v>
      </c>
      <c r="B37" s="218" t="str">
        <f t="shared" si="2"/>
        <v>Gr</v>
      </c>
      <c r="C37" s="218" t="str">
        <f t="shared" si="3"/>
        <v>up</v>
      </c>
      <c r="D37" s="218" t="str">
        <f t="shared" si="4"/>
        <v>- No</v>
      </c>
      <c r="E37" s="219" t="e">
        <f t="shared" si="5"/>
        <v>#VALUE!</v>
      </c>
      <c r="F37" s="219" t="str">
        <f t="shared" si="6"/>
        <v/>
      </c>
      <c r="G37" s="219">
        <f t="shared" si="7"/>
        <v>44931</v>
      </c>
      <c r="H37" s="218" t="str">
        <f>IF(ISERROR(VLOOKUP(FORECAST!$A37,$AY$2:$BA$9,3,FALSE)),"",VLOOKUP(FORECAST!$A37,$AY$2:$BA$9,3,FALSE))</f>
        <v>Dueños e invitados</v>
      </c>
      <c r="I37" s="218">
        <f>IF(ISNUMBER(FORECAST!G:G),FORECAST!G:G,"")</f>
        <v>30</v>
      </c>
      <c r="J37" s="222">
        <f>IF(ISNUMBER(FORECAST!H:H),FORECAST!H:H,"")</f>
        <v>0</v>
      </c>
      <c r="L37" s="223">
        <f t="shared" si="8"/>
        <v>2</v>
      </c>
      <c r="M37" s="224">
        <f>Datos!L39</f>
        <v>442</v>
      </c>
      <c r="N37" s="225">
        <f t="shared" si="18"/>
        <v>44960</v>
      </c>
      <c r="O37" s="226">
        <f t="shared" si="9"/>
        <v>66</v>
      </c>
      <c r="P37" s="226">
        <f t="shared" si="10"/>
        <v>23</v>
      </c>
      <c r="Q37" s="226">
        <f t="shared" si="10"/>
        <v>9</v>
      </c>
      <c r="R37" s="226">
        <f t="shared" si="10"/>
        <v>1</v>
      </c>
      <c r="S37" s="226">
        <f t="shared" si="11"/>
        <v>37</v>
      </c>
      <c r="T37" s="226">
        <f t="shared" si="11"/>
        <v>70</v>
      </c>
      <c r="U37" s="231">
        <f t="shared" si="19"/>
        <v>0.29341317365269459</v>
      </c>
      <c r="V37" s="231">
        <f t="shared" si="20"/>
        <v>0.10215053763440861</v>
      </c>
      <c r="W37" s="232">
        <f t="shared" si="21"/>
        <v>334</v>
      </c>
      <c r="Y37" s="227"/>
      <c r="Z37" s="239">
        <f t="shared" ref="Z37:AI37" si="54">SUM(Z25:Z36)</f>
        <v>365</v>
      </c>
      <c r="AA37" s="240">
        <f t="shared" si="54"/>
        <v>8151511.5899999999</v>
      </c>
      <c r="AB37" s="240">
        <f t="shared" si="54"/>
        <v>7689852.379999999</v>
      </c>
      <c r="AC37" s="240">
        <f t="shared" si="54"/>
        <v>443488.9</v>
      </c>
      <c r="AD37" s="240">
        <f t="shared" ref="AD37:AE37" si="55">SUM(AD25:AD36)</f>
        <v>28261.279999999999</v>
      </c>
      <c r="AE37" s="240">
        <f t="shared" si="55"/>
        <v>0</v>
      </c>
      <c r="AF37" s="240">
        <f t="shared" si="54"/>
        <v>2020</v>
      </c>
      <c r="AG37" s="240">
        <f t="shared" si="54"/>
        <v>8595000.4900000002</v>
      </c>
      <c r="AH37" s="240">
        <f t="shared" si="54"/>
        <v>7689852.379999999</v>
      </c>
      <c r="AI37" s="240">
        <f t="shared" si="54"/>
        <v>16284852.870000001</v>
      </c>
      <c r="AL37" s="227"/>
      <c r="AM37" s="223">
        <f t="shared" si="15"/>
        <v>2</v>
      </c>
      <c r="AN37" s="225">
        <f t="shared" si="31"/>
        <v>44960</v>
      </c>
      <c r="AO37" s="249">
        <f t="shared" si="16"/>
        <v>11852.18</v>
      </c>
      <c r="AP37" s="249">
        <f t="shared" si="16"/>
        <v>8276.25</v>
      </c>
      <c r="AQ37" s="249">
        <f t="shared" si="16"/>
        <v>3097</v>
      </c>
      <c r="AR37" s="249">
        <f t="shared" si="16"/>
        <v>240</v>
      </c>
      <c r="AS37" s="249">
        <f t="shared" si="17"/>
        <v>0</v>
      </c>
      <c r="AT37" s="249">
        <f t="shared" si="17"/>
        <v>0</v>
      </c>
      <c r="AU37" s="249">
        <f t="shared" si="32"/>
        <v>14949.18</v>
      </c>
      <c r="AV37" s="249">
        <f t="shared" si="33"/>
        <v>8276.25</v>
      </c>
      <c r="AW37" s="249">
        <f t="shared" si="34"/>
        <v>23225.43</v>
      </c>
      <c r="BF37" s="251"/>
    </row>
    <row r="38" spans="1:58">
      <c r="A38" s="218" t="str">
        <f>MID(FORECAST!A37,1,10)</f>
        <v>Owner &amp; Gu</v>
      </c>
      <c r="B38" s="218" t="str">
        <f t="shared" si="2"/>
        <v>Ow</v>
      </c>
      <c r="C38" s="218" t="str">
        <f t="shared" si="3"/>
        <v>er</v>
      </c>
      <c r="D38" s="218" t="str">
        <f t="shared" si="4"/>
        <v>&amp; Gu</v>
      </c>
      <c r="E38" s="219" t="e">
        <f t="shared" si="5"/>
        <v>#VALUE!</v>
      </c>
      <c r="F38" s="219" t="str">
        <f t="shared" si="6"/>
        <v/>
      </c>
      <c r="G38" s="219">
        <f t="shared" si="7"/>
        <v>44931</v>
      </c>
      <c r="H38" s="218" t="str">
        <f>IF(ISERROR(VLOOKUP(FORECAST!$A38,$AY$2:$BA$9,3,FALSE)),"",VLOOKUP(FORECAST!$A38,$AY$2:$BA$9,3,FALSE))</f>
        <v>Referidos</v>
      </c>
      <c r="I38" s="218">
        <f>IF(ISNUMBER(FORECAST!G:G),FORECAST!G:G,"")</f>
        <v>16</v>
      </c>
      <c r="J38" s="222">
        <f>IF(ISNUMBER(FORECAST!H:H),FORECAST!H:H,"")</f>
        <v>7674.35</v>
      </c>
      <c r="L38" s="223">
        <f t="shared" si="8"/>
        <v>2</v>
      </c>
      <c r="M38" s="224">
        <f>Datos!L40</f>
        <v>442</v>
      </c>
      <c r="N38" s="225">
        <f t="shared" si="18"/>
        <v>44961</v>
      </c>
      <c r="O38" s="226">
        <f t="shared" si="9"/>
        <v>74</v>
      </c>
      <c r="P38" s="226">
        <f t="shared" si="10"/>
        <v>28</v>
      </c>
      <c r="Q38" s="226">
        <f t="shared" si="10"/>
        <v>9</v>
      </c>
      <c r="R38" s="226">
        <f t="shared" si="10"/>
        <v>7</v>
      </c>
      <c r="S38" s="226">
        <f t="shared" si="11"/>
        <v>39</v>
      </c>
      <c r="T38" s="226">
        <f t="shared" si="11"/>
        <v>60</v>
      </c>
      <c r="U38" s="231">
        <f t="shared" si="19"/>
        <v>0.33035714285714285</v>
      </c>
      <c r="V38" s="231">
        <f t="shared" si="20"/>
        <v>0.12041884816753927</v>
      </c>
      <c r="W38" s="232">
        <f t="shared" si="21"/>
        <v>336</v>
      </c>
      <c r="AA38" s="241">
        <f>AA37/$AI$37</f>
        <v>0.50055788990373595</v>
      </c>
      <c r="AB38" s="241">
        <f>AB37/$AI$37</f>
        <v>0.47220889506261771</v>
      </c>
      <c r="AC38" s="241">
        <f>AC37/$AI$37</f>
        <v>2.7233215033646171E-2</v>
      </c>
      <c r="AD38" s="241">
        <f>AD37/$AI$37</f>
        <v>1.7354335483167308E-3</v>
      </c>
      <c r="AL38" s="227"/>
      <c r="AM38" s="223">
        <f t="shared" si="15"/>
        <v>2</v>
      </c>
      <c r="AN38" s="225">
        <f t="shared" si="31"/>
        <v>44961</v>
      </c>
      <c r="AO38" s="249">
        <f t="shared" si="16"/>
        <v>14255.29</v>
      </c>
      <c r="AP38" s="249">
        <f t="shared" si="16"/>
        <v>11785.9</v>
      </c>
      <c r="AQ38" s="249">
        <f t="shared" si="16"/>
        <v>4340.63</v>
      </c>
      <c r="AR38" s="249">
        <f t="shared" si="16"/>
        <v>185</v>
      </c>
      <c r="AS38" s="249">
        <f t="shared" si="17"/>
        <v>0</v>
      </c>
      <c r="AT38" s="249">
        <f t="shared" si="17"/>
        <v>0</v>
      </c>
      <c r="AU38" s="249">
        <f t="shared" si="32"/>
        <v>18595.920000000002</v>
      </c>
      <c r="AV38" s="249">
        <f t="shared" si="33"/>
        <v>11785.9</v>
      </c>
      <c r="AW38" s="249">
        <f t="shared" si="34"/>
        <v>30381.82</v>
      </c>
      <c r="BF38" s="251"/>
    </row>
    <row r="39" spans="1:58">
      <c r="A39" s="218" t="str">
        <f>MID(FORECAST!A38,1,10)</f>
        <v>Owner Refe</v>
      </c>
      <c r="B39" s="218" t="str">
        <f t="shared" si="2"/>
        <v>Ow</v>
      </c>
      <c r="C39" s="218" t="str">
        <f t="shared" si="3"/>
        <v>er</v>
      </c>
      <c r="D39" s="218" t="str">
        <f t="shared" si="4"/>
        <v>Refe</v>
      </c>
      <c r="E39" s="219" t="e">
        <f t="shared" si="5"/>
        <v>#VALUE!</v>
      </c>
      <c r="F39" s="219" t="str">
        <f t="shared" si="6"/>
        <v/>
      </c>
      <c r="G39" s="219">
        <f t="shared" si="7"/>
        <v>44931</v>
      </c>
      <c r="H39" s="218" t="str">
        <f>IF(ISERROR(VLOOKUP(FORECAST!$A39,$AY$2:$BA$9,3,FALSE)),"",VLOOKUP(FORECAST!$A39,$AY$2:$BA$9,3,FALSE))</f>
        <v>Maintenance</v>
      </c>
      <c r="I39" s="218">
        <f>IF(ISNUMBER(FORECAST!G:G),FORECAST!G:G,"")</f>
        <v>68</v>
      </c>
      <c r="J39" s="222">
        <f>IF(ISNUMBER(FORECAST!H:H),FORECAST!H:H,"")</f>
        <v>0</v>
      </c>
      <c r="L39" s="223">
        <f t="shared" si="8"/>
        <v>2</v>
      </c>
      <c r="M39" s="224">
        <f>Datos!L41</f>
        <v>442</v>
      </c>
      <c r="N39" s="225">
        <f t="shared" si="18"/>
        <v>44962</v>
      </c>
      <c r="O39" s="226">
        <f t="shared" si="9"/>
        <v>54</v>
      </c>
      <c r="P39" s="226">
        <f t="shared" si="10"/>
        <v>15</v>
      </c>
      <c r="Q39" s="226">
        <f t="shared" si="10"/>
        <v>0</v>
      </c>
      <c r="R39" s="226">
        <f t="shared" si="10"/>
        <v>4</v>
      </c>
      <c r="S39" s="226">
        <f t="shared" si="11"/>
        <v>34</v>
      </c>
      <c r="T39" s="226">
        <f t="shared" si="11"/>
        <v>61</v>
      </c>
      <c r="U39" s="231">
        <f t="shared" si="19"/>
        <v>0.20116618075801748</v>
      </c>
      <c r="V39" s="231">
        <f t="shared" si="20"/>
        <v>9.9737532808398949E-2</v>
      </c>
      <c r="W39" s="232">
        <f t="shared" si="21"/>
        <v>343</v>
      </c>
      <c r="AL39" s="227"/>
      <c r="AM39" s="223">
        <f t="shared" si="15"/>
        <v>2</v>
      </c>
      <c r="AN39" s="225">
        <f t="shared" si="31"/>
        <v>44962</v>
      </c>
      <c r="AO39" s="249">
        <f t="shared" si="16"/>
        <v>8584.18</v>
      </c>
      <c r="AP39" s="249">
        <f t="shared" si="16"/>
        <v>4835</v>
      </c>
      <c r="AQ39" s="249">
        <f t="shared" si="16"/>
        <v>0</v>
      </c>
      <c r="AR39" s="249">
        <f t="shared" si="16"/>
        <v>185</v>
      </c>
      <c r="AS39" s="249">
        <f t="shared" si="17"/>
        <v>0</v>
      </c>
      <c r="AT39" s="249">
        <f t="shared" si="17"/>
        <v>0</v>
      </c>
      <c r="AU39" s="249">
        <f t="shared" si="32"/>
        <v>8584.18</v>
      </c>
      <c r="AV39" s="249">
        <f t="shared" si="33"/>
        <v>4835</v>
      </c>
      <c r="AW39" s="249">
        <f t="shared" si="34"/>
        <v>13419.18</v>
      </c>
      <c r="BF39" s="251"/>
    </row>
    <row r="40" spans="1:58">
      <c r="A40" s="218" t="str">
        <f>MID(FORECAST!A39,1,10)</f>
        <v>Maintenanc</v>
      </c>
      <c r="B40" s="218" t="str">
        <f t="shared" si="2"/>
        <v>Ma</v>
      </c>
      <c r="C40" s="218" t="str">
        <f t="shared" si="3"/>
        <v>nt</v>
      </c>
      <c r="D40" s="218" t="str">
        <f t="shared" si="4"/>
        <v>nanc</v>
      </c>
      <c r="E40" s="219" t="e">
        <f t="shared" si="5"/>
        <v>#VALUE!</v>
      </c>
      <c r="F40" s="219" t="str">
        <f t="shared" si="6"/>
        <v/>
      </c>
      <c r="G40" s="219">
        <f t="shared" si="7"/>
        <v>44931</v>
      </c>
      <c r="H40" s="218" t="str">
        <f>IF(ISERROR(VLOOKUP(FORECAST!$A40,$AY$2:$BA$9,3,FALSE)),"",VLOOKUP(FORECAST!$A40,$AY$2:$BA$9,3,FALSE))</f>
        <v>Complementarias</v>
      </c>
      <c r="I40" s="218">
        <f>IF(ISNUMBER(FORECAST!G:G),FORECAST!G:G,"")</f>
        <v>2</v>
      </c>
      <c r="J40" s="222">
        <f>IF(ISNUMBER(FORECAST!H:H),FORECAST!H:H,"")</f>
        <v>0</v>
      </c>
      <c r="L40" s="223">
        <f t="shared" si="8"/>
        <v>2</v>
      </c>
      <c r="M40" s="224">
        <f>Datos!L42</f>
        <v>442</v>
      </c>
      <c r="N40" s="225">
        <f t="shared" si="18"/>
        <v>44963</v>
      </c>
      <c r="O40" s="226">
        <f t="shared" si="9"/>
        <v>32</v>
      </c>
      <c r="P40" s="226">
        <f t="shared" si="10"/>
        <v>9</v>
      </c>
      <c r="Q40" s="226">
        <f t="shared" si="10"/>
        <v>0</v>
      </c>
      <c r="R40" s="226">
        <f t="shared" si="10"/>
        <v>4</v>
      </c>
      <c r="S40" s="226">
        <f t="shared" si="11"/>
        <v>34</v>
      </c>
      <c r="T40" s="226">
        <f t="shared" si="11"/>
        <v>93</v>
      </c>
      <c r="U40" s="231">
        <f t="shared" si="19"/>
        <v>0.13183279742765272</v>
      </c>
      <c r="V40" s="231">
        <f t="shared" si="20"/>
        <v>0.10888252148997135</v>
      </c>
      <c r="W40" s="232">
        <f t="shared" si="21"/>
        <v>311</v>
      </c>
      <c r="Z40" s="218" t="s">
        <v>12</v>
      </c>
      <c r="AA40" s="242">
        <f>AA37/AB16</f>
        <v>301.88547477964596</v>
      </c>
      <c r="AB40" s="242">
        <f>AB37/AC16</f>
        <v>291.01772555252796</v>
      </c>
      <c r="AC40" s="242">
        <f>AC37/AD16</f>
        <v>263.667598097503</v>
      </c>
      <c r="AL40" s="227"/>
      <c r="AM40" s="223">
        <f t="shared" si="15"/>
        <v>2</v>
      </c>
      <c r="AN40" s="225">
        <f t="shared" si="31"/>
        <v>44963</v>
      </c>
      <c r="AO40" s="249">
        <f t="shared" si="16"/>
        <v>3630.96</v>
      </c>
      <c r="AP40" s="249">
        <f t="shared" si="16"/>
        <v>2165</v>
      </c>
      <c r="AQ40" s="249">
        <f t="shared" si="16"/>
        <v>0</v>
      </c>
      <c r="AR40" s="249">
        <f t="shared" si="16"/>
        <v>0</v>
      </c>
      <c r="AS40" s="249">
        <f t="shared" si="17"/>
        <v>0</v>
      </c>
      <c r="AT40" s="249">
        <f t="shared" si="17"/>
        <v>0</v>
      </c>
      <c r="AU40" s="249">
        <f t="shared" si="32"/>
        <v>3630.96</v>
      </c>
      <c r="AV40" s="249">
        <f t="shared" si="33"/>
        <v>2165</v>
      </c>
      <c r="AW40" s="249">
        <f t="shared" si="34"/>
        <v>5795.96</v>
      </c>
      <c r="BF40" s="251"/>
    </row>
    <row r="41" spans="1:58">
      <c r="A41" s="218" t="str">
        <f>MID(FORECAST!A40,1,10)</f>
        <v>Compliment</v>
      </c>
      <c r="B41" s="218" t="str">
        <f t="shared" si="2"/>
        <v>Co</v>
      </c>
      <c r="C41" s="218" t="str">
        <f t="shared" si="3"/>
        <v>pl</v>
      </c>
      <c r="D41" s="218" t="str">
        <f t="shared" si="4"/>
        <v>ment</v>
      </c>
      <c r="E41" s="219" t="e">
        <f t="shared" si="5"/>
        <v>#VALUE!</v>
      </c>
      <c r="F41" s="219" t="str">
        <f t="shared" si="6"/>
        <v/>
      </c>
      <c r="G41" s="219">
        <f t="shared" si="7"/>
        <v>44931</v>
      </c>
      <c r="H41" s="218" t="str">
        <f>IF(ISERROR(VLOOKUP(FORECAST!$A41,$AY$2:$BA$9,3,FALSE)),"",VLOOKUP(FORECAST!$A41,$AY$2:$BA$9,3,FALSE))</f>
        <v>Total día</v>
      </c>
      <c r="I41" s="218">
        <f>IF(ISNUMBER(FORECAST!G:G),FORECAST!G:G,"")</f>
        <v>148</v>
      </c>
      <c r="J41" s="222">
        <f>IF(ISNUMBER(FORECAST!H:H),FORECAST!H:H,"")</f>
        <v>15806.56</v>
      </c>
      <c r="L41" s="223">
        <f t="shared" si="8"/>
        <v>2</v>
      </c>
      <c r="M41" s="224">
        <f>Datos!L43</f>
        <v>442</v>
      </c>
      <c r="N41" s="225">
        <f t="shared" si="18"/>
        <v>44964</v>
      </c>
      <c r="O41" s="226">
        <f t="shared" si="9"/>
        <v>35</v>
      </c>
      <c r="P41" s="226">
        <f t="shared" si="10"/>
        <v>8</v>
      </c>
      <c r="Q41" s="226">
        <f t="shared" si="10"/>
        <v>0</v>
      </c>
      <c r="R41" s="226">
        <f t="shared" si="10"/>
        <v>7</v>
      </c>
      <c r="S41" s="226">
        <f t="shared" si="11"/>
        <v>34</v>
      </c>
      <c r="T41" s="226">
        <f t="shared" si="11"/>
        <v>97</v>
      </c>
      <c r="U41" s="231">
        <f t="shared" si="19"/>
        <v>0.14144736842105263</v>
      </c>
      <c r="V41" s="231">
        <f t="shared" si="20"/>
        <v>0.11884057971014493</v>
      </c>
      <c r="W41" s="232">
        <f t="shared" si="21"/>
        <v>304</v>
      </c>
      <c r="AL41" s="227"/>
      <c r="AM41" s="223">
        <f t="shared" si="15"/>
        <v>2</v>
      </c>
      <c r="AN41" s="225">
        <f t="shared" si="31"/>
        <v>44964</v>
      </c>
      <c r="AO41" s="249">
        <f t="shared" si="16"/>
        <v>3819.18</v>
      </c>
      <c r="AP41" s="249">
        <f t="shared" si="16"/>
        <v>1925</v>
      </c>
      <c r="AQ41" s="249">
        <f t="shared" si="16"/>
        <v>0</v>
      </c>
      <c r="AR41" s="249">
        <f t="shared" si="16"/>
        <v>725</v>
      </c>
      <c r="AS41" s="249">
        <f t="shared" si="17"/>
        <v>0</v>
      </c>
      <c r="AT41" s="249">
        <f t="shared" si="17"/>
        <v>0</v>
      </c>
      <c r="AU41" s="249">
        <f t="shared" si="32"/>
        <v>3819.18</v>
      </c>
      <c r="AV41" s="249">
        <f t="shared" si="33"/>
        <v>1925</v>
      </c>
      <c r="AW41" s="249">
        <f t="shared" si="34"/>
        <v>5744.18</v>
      </c>
      <c r="BF41" s="251"/>
    </row>
    <row r="42" spans="1:58">
      <c r="A42" s="218" t="str">
        <f>MID(FORECAST!A41,1,10)</f>
        <v>Totals:</v>
      </c>
      <c r="B42" s="218" t="str">
        <f t="shared" si="2"/>
        <v>To</v>
      </c>
      <c r="C42" s="218" t="str">
        <f t="shared" si="3"/>
        <v>al</v>
      </c>
      <c r="D42" s="218" t="str">
        <f t="shared" si="4"/>
        <v>:</v>
      </c>
      <c r="E42" s="219" t="e">
        <f t="shared" si="5"/>
        <v>#VALUE!</v>
      </c>
      <c r="F42" s="219" t="str">
        <f t="shared" si="6"/>
        <v/>
      </c>
      <c r="G42" s="219">
        <f t="shared" si="7"/>
        <v>44931</v>
      </c>
      <c r="H42" s="218" t="str">
        <f>IF(ISERROR(VLOOKUP(FORECAST!$A42,$AY$2:$BA$9,3,FALSE)),"",VLOOKUP(FORECAST!$A42,$AY$2:$BA$9,3,FALSE))</f>
        <v/>
      </c>
      <c r="I42" s="218" t="str">
        <f>IF(ISNUMBER(FORECAST!G:G),FORECAST!G:G,"")</f>
        <v/>
      </c>
      <c r="J42" s="222" t="str">
        <f>IF(ISNUMBER(FORECAST!H:H),FORECAST!H:H,"")</f>
        <v/>
      </c>
      <c r="L42" s="223">
        <f t="shared" si="8"/>
        <v>2</v>
      </c>
      <c r="M42" s="224">
        <f>Datos!L44</f>
        <v>442</v>
      </c>
      <c r="N42" s="225">
        <f t="shared" si="18"/>
        <v>44965</v>
      </c>
      <c r="O42" s="226">
        <f t="shared" si="9"/>
        <v>29</v>
      </c>
      <c r="P42" s="226">
        <f t="shared" si="10"/>
        <v>10</v>
      </c>
      <c r="Q42" s="226">
        <f t="shared" si="10"/>
        <v>0</v>
      </c>
      <c r="R42" s="226">
        <f t="shared" si="10"/>
        <v>10</v>
      </c>
      <c r="S42" s="226">
        <f t="shared" si="11"/>
        <v>36</v>
      </c>
      <c r="T42" s="226">
        <f t="shared" si="11"/>
        <v>95</v>
      </c>
      <c r="U42" s="231">
        <f t="shared" si="19"/>
        <v>0.12956810631229235</v>
      </c>
      <c r="V42" s="231">
        <f t="shared" si="20"/>
        <v>0.13256484149855907</v>
      </c>
      <c r="W42" s="232">
        <f t="shared" si="21"/>
        <v>301</v>
      </c>
      <c r="AL42" s="227"/>
      <c r="AM42" s="223">
        <f t="shared" si="15"/>
        <v>2</v>
      </c>
      <c r="AN42" s="225">
        <f t="shared" si="31"/>
        <v>44965</v>
      </c>
      <c r="AO42" s="249">
        <f t="shared" si="16"/>
        <v>2479.1799999999998</v>
      </c>
      <c r="AP42" s="249">
        <f t="shared" si="16"/>
        <v>1626.49</v>
      </c>
      <c r="AQ42" s="249">
        <f t="shared" si="16"/>
        <v>0</v>
      </c>
      <c r="AR42" s="249">
        <f t="shared" si="16"/>
        <v>390</v>
      </c>
      <c r="AS42" s="249">
        <f t="shared" si="17"/>
        <v>0</v>
      </c>
      <c r="AT42" s="249">
        <f t="shared" si="17"/>
        <v>0</v>
      </c>
      <c r="AU42" s="249">
        <f t="shared" si="32"/>
        <v>2479.1799999999998</v>
      </c>
      <c r="AV42" s="249">
        <f t="shared" si="33"/>
        <v>1626.49</v>
      </c>
      <c r="AW42" s="249">
        <f t="shared" si="34"/>
        <v>4105.67</v>
      </c>
      <c r="BF42" s="251"/>
    </row>
    <row r="43" spans="1:58">
      <c r="A43" s="218" t="str">
        <f>MID(FORECAST!A42,1,10)</f>
        <v>06-01-2023</v>
      </c>
      <c r="B43" s="218" t="str">
        <f t="shared" si="2"/>
        <v>06</v>
      </c>
      <c r="C43" s="218" t="str">
        <f t="shared" si="3"/>
        <v>01</v>
      </c>
      <c r="D43" s="218" t="str">
        <f t="shared" si="4"/>
        <v>2023</v>
      </c>
      <c r="E43" s="219">
        <f t="shared" si="5"/>
        <v>44932</v>
      </c>
      <c r="F43" s="219">
        <f t="shared" si="6"/>
        <v>44932</v>
      </c>
      <c r="G43" s="219">
        <f t="shared" si="7"/>
        <v>44932</v>
      </c>
      <c r="H43" s="218" t="str">
        <f>IF(ISERROR(VLOOKUP(FORECAST!$A43,$AY$2:$BA$9,3,FALSE)),"",VLOOKUP(FORECAST!$A43,$AY$2:$BA$9,3,FALSE))</f>
        <v>Pagadores</v>
      </c>
      <c r="I43" s="218">
        <f>IF(ISNUMBER(FORECAST!G:G),FORECAST!G:G,"")</f>
        <v>23</v>
      </c>
      <c r="J43" s="222">
        <f>IF(ISNUMBER(FORECAST!H:H),FORECAST!H:H,"")</f>
        <v>4813.78</v>
      </c>
      <c r="L43" s="223">
        <f t="shared" si="8"/>
        <v>2</v>
      </c>
      <c r="M43" s="224">
        <f>Datos!L45</f>
        <v>442</v>
      </c>
      <c r="N43" s="225">
        <f t="shared" si="18"/>
        <v>44966</v>
      </c>
      <c r="O43" s="226">
        <f t="shared" si="9"/>
        <v>38</v>
      </c>
      <c r="P43" s="226">
        <f t="shared" si="10"/>
        <v>13</v>
      </c>
      <c r="Q43" s="226">
        <f t="shared" si="10"/>
        <v>0</v>
      </c>
      <c r="R43" s="226">
        <f t="shared" si="10"/>
        <v>6</v>
      </c>
      <c r="S43" s="226">
        <f t="shared" si="11"/>
        <v>41</v>
      </c>
      <c r="T43" s="226">
        <f t="shared" si="11"/>
        <v>88</v>
      </c>
      <c r="U43" s="231">
        <f t="shared" si="19"/>
        <v>0.16612377850162866</v>
      </c>
      <c r="V43" s="231">
        <f t="shared" si="20"/>
        <v>0.1327683615819209</v>
      </c>
      <c r="W43" s="232">
        <f t="shared" si="21"/>
        <v>307</v>
      </c>
      <c r="AL43" s="227"/>
      <c r="AM43" s="223">
        <f t="shared" si="15"/>
        <v>2</v>
      </c>
      <c r="AN43" s="225">
        <f t="shared" si="31"/>
        <v>44966</v>
      </c>
      <c r="AO43" s="249">
        <f t="shared" si="16"/>
        <v>4557.51</v>
      </c>
      <c r="AP43" s="249">
        <f t="shared" si="16"/>
        <v>2771.41</v>
      </c>
      <c r="AQ43" s="249">
        <f t="shared" si="16"/>
        <v>0</v>
      </c>
      <c r="AR43" s="249">
        <f t="shared" si="16"/>
        <v>170</v>
      </c>
      <c r="AS43" s="249">
        <f t="shared" si="17"/>
        <v>0</v>
      </c>
      <c r="AT43" s="249">
        <f t="shared" si="17"/>
        <v>0</v>
      </c>
      <c r="AU43" s="249">
        <f t="shared" si="32"/>
        <v>4557.51</v>
      </c>
      <c r="AV43" s="249">
        <f t="shared" si="33"/>
        <v>2771.41</v>
      </c>
      <c r="AW43" s="249">
        <f t="shared" si="34"/>
        <v>7328.92</v>
      </c>
      <c r="BF43" s="251"/>
    </row>
    <row r="44" spans="1:58">
      <c r="A44" s="218" t="str">
        <f>MID(FORECAST!A43,1,10)</f>
        <v>Non-Group</v>
      </c>
      <c r="B44" s="218" t="str">
        <f t="shared" si="2"/>
        <v>No</v>
      </c>
      <c r="C44" s="218" t="str">
        <f t="shared" si="3"/>
        <v>-G</v>
      </c>
      <c r="D44" s="218" t="str">
        <f t="shared" si="4"/>
        <v>oup</v>
      </c>
      <c r="E44" s="219" t="e">
        <f t="shared" si="5"/>
        <v>#VALUE!</v>
      </c>
      <c r="F44" s="219" t="str">
        <f t="shared" si="6"/>
        <v/>
      </c>
      <c r="G44" s="219">
        <f t="shared" si="7"/>
        <v>44932</v>
      </c>
      <c r="H44" s="218" t="str">
        <f>IF(ISERROR(VLOOKUP(FORECAST!$A44,$AY$2:$BA$9,3,FALSE)),"",VLOOKUP(FORECAST!$A44,$AY$2:$BA$9,3,FALSE))</f>
        <v>Grupos</v>
      </c>
      <c r="I44" s="218">
        <f>IF(ISNUMBER(FORECAST!G:G),FORECAST!G:G,"")</f>
        <v>9</v>
      </c>
      <c r="J44" s="222">
        <f>IF(ISNUMBER(FORECAST!H:H),FORECAST!H:H,"")</f>
        <v>1621.78</v>
      </c>
      <c r="L44" s="223">
        <f t="shared" si="8"/>
        <v>2</v>
      </c>
      <c r="M44" s="224">
        <f>Datos!L46</f>
        <v>442</v>
      </c>
      <c r="N44" s="225">
        <f t="shared" si="18"/>
        <v>44967</v>
      </c>
      <c r="O44" s="226">
        <f t="shared" si="9"/>
        <v>59</v>
      </c>
      <c r="P44" s="226">
        <f t="shared" si="10"/>
        <v>27</v>
      </c>
      <c r="Q44" s="226">
        <f t="shared" si="10"/>
        <v>0</v>
      </c>
      <c r="R44" s="226">
        <f t="shared" si="10"/>
        <v>1</v>
      </c>
      <c r="S44" s="226">
        <f t="shared" si="11"/>
        <v>49</v>
      </c>
      <c r="T44" s="226">
        <f t="shared" si="11"/>
        <v>58</v>
      </c>
      <c r="U44" s="231">
        <f t="shared" si="19"/>
        <v>0.25748502994011974</v>
      </c>
      <c r="V44" s="231">
        <f t="shared" si="20"/>
        <v>0.13020833333333334</v>
      </c>
      <c r="W44" s="232">
        <f t="shared" si="21"/>
        <v>334</v>
      </c>
      <c r="AL44" s="227"/>
      <c r="AM44" s="223">
        <f t="shared" si="15"/>
        <v>2</v>
      </c>
      <c r="AN44" s="225">
        <f t="shared" si="31"/>
        <v>44967</v>
      </c>
      <c r="AO44" s="249">
        <f t="shared" si="16"/>
        <v>8225.51</v>
      </c>
      <c r="AP44" s="249">
        <f t="shared" si="16"/>
        <v>6624.85</v>
      </c>
      <c r="AQ44" s="249">
        <f t="shared" si="16"/>
        <v>0</v>
      </c>
      <c r="AR44" s="249">
        <f t="shared" si="16"/>
        <v>0</v>
      </c>
      <c r="AS44" s="249">
        <f t="shared" si="17"/>
        <v>0</v>
      </c>
      <c r="AT44" s="249">
        <f t="shared" si="17"/>
        <v>2020</v>
      </c>
      <c r="AU44" s="249">
        <f t="shared" si="32"/>
        <v>8225.51</v>
      </c>
      <c r="AV44" s="249">
        <f t="shared" si="33"/>
        <v>6624.85</v>
      </c>
      <c r="AW44" s="249">
        <f t="shared" si="34"/>
        <v>14850.36</v>
      </c>
      <c r="BF44" s="251"/>
    </row>
    <row r="45" spans="1:58">
      <c r="A45" s="218" t="str">
        <f>MID(FORECAST!A44,1,10)</f>
        <v>Group - No</v>
      </c>
      <c r="B45" s="218" t="str">
        <f t="shared" si="2"/>
        <v>Gr</v>
      </c>
      <c r="C45" s="218" t="str">
        <f t="shared" si="3"/>
        <v>up</v>
      </c>
      <c r="D45" s="218" t="str">
        <f t="shared" si="4"/>
        <v>- No</v>
      </c>
      <c r="E45" s="219" t="e">
        <f t="shared" si="5"/>
        <v>#VALUE!</v>
      </c>
      <c r="F45" s="219" t="str">
        <f t="shared" si="6"/>
        <v/>
      </c>
      <c r="G45" s="219">
        <f t="shared" si="7"/>
        <v>44932</v>
      </c>
      <c r="H45" s="218" t="str">
        <f>IF(ISERROR(VLOOKUP(FORECAST!$A45,$AY$2:$BA$9,3,FALSE)),"",VLOOKUP(FORECAST!$A45,$AY$2:$BA$9,3,FALSE))</f>
        <v>Dueños e invitados</v>
      </c>
      <c r="I45" s="218">
        <f>IF(ISNUMBER(FORECAST!G:G),FORECAST!G:G,"")</f>
        <v>36</v>
      </c>
      <c r="J45" s="222">
        <f>IF(ISNUMBER(FORECAST!H:H),FORECAST!H:H,"")</f>
        <v>0</v>
      </c>
      <c r="L45" s="223">
        <f t="shared" si="8"/>
        <v>2</v>
      </c>
      <c r="M45" s="224">
        <f>Datos!L47</f>
        <v>442</v>
      </c>
      <c r="N45" s="225">
        <f t="shared" si="18"/>
        <v>44968</v>
      </c>
      <c r="O45" s="226">
        <f t="shared" si="9"/>
        <v>54</v>
      </c>
      <c r="P45" s="226">
        <f t="shared" si="10"/>
        <v>25</v>
      </c>
      <c r="Q45" s="226">
        <f t="shared" si="10"/>
        <v>0</v>
      </c>
      <c r="R45" s="226">
        <f t="shared" si="10"/>
        <v>9</v>
      </c>
      <c r="S45" s="226">
        <f t="shared" si="11"/>
        <v>48</v>
      </c>
      <c r="T45" s="226">
        <f t="shared" si="11"/>
        <v>56</v>
      </c>
      <c r="U45" s="231">
        <f t="shared" si="19"/>
        <v>0.24012158054711247</v>
      </c>
      <c r="V45" s="231">
        <f t="shared" si="20"/>
        <v>0.14766839378238342</v>
      </c>
      <c r="W45" s="232">
        <f t="shared" si="21"/>
        <v>329</v>
      </c>
      <c r="AL45" s="227"/>
      <c r="AM45" s="223">
        <f t="shared" si="15"/>
        <v>2</v>
      </c>
      <c r="AN45" s="225">
        <f t="shared" si="31"/>
        <v>44968</v>
      </c>
      <c r="AO45" s="249">
        <f t="shared" si="16"/>
        <v>9185.91</v>
      </c>
      <c r="AP45" s="249">
        <f t="shared" si="16"/>
        <v>6722.81</v>
      </c>
      <c r="AQ45" s="249">
        <f t="shared" si="16"/>
        <v>0</v>
      </c>
      <c r="AR45" s="249">
        <f t="shared" si="16"/>
        <v>170</v>
      </c>
      <c r="AS45" s="249">
        <f t="shared" si="17"/>
        <v>0</v>
      </c>
      <c r="AT45" s="249">
        <f t="shared" si="17"/>
        <v>0</v>
      </c>
      <c r="AU45" s="249">
        <f t="shared" si="32"/>
        <v>9185.91</v>
      </c>
      <c r="AV45" s="249">
        <f t="shared" si="33"/>
        <v>6722.81</v>
      </c>
      <c r="AW45" s="249">
        <f t="shared" si="34"/>
        <v>15908.720000000001</v>
      </c>
      <c r="BF45" s="251"/>
    </row>
    <row r="46" spans="1:58">
      <c r="A46" s="218" t="str">
        <f>MID(FORECAST!A45,1,10)</f>
        <v>Owner &amp; Gu</v>
      </c>
      <c r="B46" s="218" t="str">
        <f t="shared" si="2"/>
        <v>Ow</v>
      </c>
      <c r="C46" s="218" t="str">
        <f t="shared" si="3"/>
        <v>er</v>
      </c>
      <c r="D46" s="218" t="str">
        <f t="shared" si="4"/>
        <v>&amp; Gu</v>
      </c>
      <c r="E46" s="219" t="e">
        <f t="shared" si="5"/>
        <v>#VALUE!</v>
      </c>
      <c r="F46" s="219" t="str">
        <f t="shared" si="6"/>
        <v/>
      </c>
      <c r="G46" s="219">
        <f t="shared" si="7"/>
        <v>44932</v>
      </c>
      <c r="H46" s="218" t="str">
        <f>IF(ISERROR(VLOOKUP(FORECAST!$A46,$AY$2:$BA$9,3,FALSE)),"",VLOOKUP(FORECAST!$A46,$AY$2:$BA$9,3,FALSE))</f>
        <v>Referidos</v>
      </c>
      <c r="I46" s="218">
        <f>IF(ISNUMBER(FORECAST!G:G),FORECAST!G:G,"")</f>
        <v>12</v>
      </c>
      <c r="J46" s="222">
        <f>IF(ISNUMBER(FORECAST!H:H),FORECAST!H:H,"")</f>
        <v>3629.61</v>
      </c>
      <c r="L46" s="223">
        <f t="shared" si="8"/>
        <v>2</v>
      </c>
      <c r="M46" s="224">
        <f>Datos!L48</f>
        <v>442</v>
      </c>
      <c r="N46" s="225">
        <f t="shared" si="18"/>
        <v>44969</v>
      </c>
      <c r="O46" s="226">
        <f t="shared" si="9"/>
        <v>42</v>
      </c>
      <c r="P46" s="226">
        <f t="shared" si="10"/>
        <v>17</v>
      </c>
      <c r="Q46" s="226">
        <f t="shared" si="10"/>
        <v>0</v>
      </c>
      <c r="R46" s="226">
        <f t="shared" si="10"/>
        <v>7</v>
      </c>
      <c r="S46" s="226">
        <f t="shared" si="11"/>
        <v>40</v>
      </c>
      <c r="T46" s="226">
        <f t="shared" si="11"/>
        <v>53</v>
      </c>
      <c r="U46" s="231">
        <f t="shared" si="19"/>
        <v>0.17251461988304093</v>
      </c>
      <c r="V46" s="231">
        <f t="shared" si="20"/>
        <v>0.12082262210796915</v>
      </c>
      <c r="W46" s="232">
        <f t="shared" si="21"/>
        <v>342</v>
      </c>
      <c r="AL46" s="227"/>
      <c r="AM46" s="223">
        <f t="shared" si="15"/>
        <v>2</v>
      </c>
      <c r="AN46" s="225">
        <f t="shared" si="31"/>
        <v>44969</v>
      </c>
      <c r="AO46" s="249">
        <f t="shared" si="16"/>
        <v>5031.95</v>
      </c>
      <c r="AP46" s="249">
        <f t="shared" si="16"/>
        <v>5546</v>
      </c>
      <c r="AQ46" s="249">
        <f t="shared" si="16"/>
        <v>0</v>
      </c>
      <c r="AR46" s="249">
        <f t="shared" si="16"/>
        <v>665</v>
      </c>
      <c r="AS46" s="249">
        <f t="shared" si="17"/>
        <v>0</v>
      </c>
      <c r="AT46" s="249">
        <f t="shared" si="17"/>
        <v>0</v>
      </c>
      <c r="AU46" s="249">
        <f t="shared" si="32"/>
        <v>5031.95</v>
      </c>
      <c r="AV46" s="249">
        <f t="shared" si="33"/>
        <v>5546</v>
      </c>
      <c r="AW46" s="249">
        <f t="shared" si="34"/>
        <v>10577.95</v>
      </c>
      <c r="BF46" s="251"/>
    </row>
    <row r="47" spans="1:58">
      <c r="A47" s="218" t="str">
        <f>MID(FORECAST!A46,1,10)</f>
        <v>Owner Refe</v>
      </c>
      <c r="B47" s="218" t="str">
        <f t="shared" si="2"/>
        <v>Ow</v>
      </c>
      <c r="C47" s="218" t="str">
        <f t="shared" si="3"/>
        <v>er</v>
      </c>
      <c r="D47" s="218" t="str">
        <f t="shared" si="4"/>
        <v>Refe</v>
      </c>
      <c r="E47" s="219" t="e">
        <f t="shared" si="5"/>
        <v>#VALUE!</v>
      </c>
      <c r="F47" s="219" t="str">
        <f t="shared" si="6"/>
        <v/>
      </c>
      <c r="G47" s="219">
        <f t="shared" si="7"/>
        <v>44932</v>
      </c>
      <c r="H47" s="218" t="str">
        <f>IF(ISERROR(VLOOKUP(FORECAST!$A47,$AY$2:$BA$9,3,FALSE)),"",VLOOKUP(FORECAST!$A47,$AY$2:$BA$9,3,FALSE))</f>
        <v>Maintenance</v>
      </c>
      <c r="I47" s="218">
        <f>IF(ISNUMBER(FORECAST!G:G),FORECAST!G:G,"")</f>
        <v>55</v>
      </c>
      <c r="J47" s="222">
        <f>IF(ISNUMBER(FORECAST!H:H),FORECAST!H:H,"")</f>
        <v>0</v>
      </c>
      <c r="L47" s="223">
        <f t="shared" si="8"/>
        <v>2</v>
      </c>
      <c r="M47" s="224">
        <f>Datos!L49</f>
        <v>442</v>
      </c>
      <c r="N47" s="225">
        <f t="shared" si="18"/>
        <v>44970</v>
      </c>
      <c r="O47" s="226">
        <f t="shared" si="9"/>
        <v>40</v>
      </c>
      <c r="P47" s="226">
        <f t="shared" si="10"/>
        <v>15</v>
      </c>
      <c r="Q47" s="226">
        <f t="shared" si="10"/>
        <v>23</v>
      </c>
      <c r="R47" s="226">
        <f t="shared" si="10"/>
        <v>23</v>
      </c>
      <c r="S47" s="226">
        <f t="shared" si="11"/>
        <v>40</v>
      </c>
      <c r="T47" s="226">
        <f t="shared" si="11"/>
        <v>79</v>
      </c>
      <c r="U47" s="231">
        <f t="shared" si="19"/>
        <v>0.26</v>
      </c>
      <c r="V47" s="231">
        <f t="shared" si="20"/>
        <v>0.17355371900826447</v>
      </c>
      <c r="W47" s="232">
        <f t="shared" si="21"/>
        <v>300</v>
      </c>
      <c r="AL47" s="227"/>
      <c r="AM47" s="223">
        <f t="shared" si="15"/>
        <v>2</v>
      </c>
      <c r="AN47" s="225">
        <f t="shared" si="31"/>
        <v>44970</v>
      </c>
      <c r="AO47" s="249">
        <f t="shared" si="16"/>
        <v>5344.95</v>
      </c>
      <c r="AP47" s="249">
        <f t="shared" si="16"/>
        <v>3765.52</v>
      </c>
      <c r="AQ47" s="249">
        <f t="shared" si="16"/>
        <v>5225</v>
      </c>
      <c r="AR47" s="249">
        <f t="shared" si="16"/>
        <v>1695</v>
      </c>
      <c r="AS47" s="249">
        <f t="shared" si="17"/>
        <v>0</v>
      </c>
      <c r="AT47" s="249">
        <f t="shared" si="17"/>
        <v>0</v>
      </c>
      <c r="AU47" s="249">
        <f t="shared" si="32"/>
        <v>10569.95</v>
      </c>
      <c r="AV47" s="249">
        <f t="shared" si="33"/>
        <v>3765.52</v>
      </c>
      <c r="AW47" s="249">
        <f t="shared" si="34"/>
        <v>14335.470000000001</v>
      </c>
      <c r="BF47" s="251"/>
    </row>
    <row r="48" spans="1:58">
      <c r="A48" s="218" t="str">
        <f>MID(FORECAST!A47,1,10)</f>
        <v>Maintenanc</v>
      </c>
      <c r="B48" s="218" t="str">
        <f t="shared" si="2"/>
        <v>Ma</v>
      </c>
      <c r="C48" s="218" t="str">
        <f t="shared" si="3"/>
        <v>nt</v>
      </c>
      <c r="D48" s="218" t="str">
        <f t="shared" si="4"/>
        <v>nanc</v>
      </c>
      <c r="E48" s="219" t="e">
        <f t="shared" si="5"/>
        <v>#VALUE!</v>
      </c>
      <c r="F48" s="219" t="str">
        <f t="shared" si="6"/>
        <v/>
      </c>
      <c r="G48" s="219">
        <f t="shared" si="7"/>
        <v>44932</v>
      </c>
      <c r="H48" s="218" t="str">
        <f>IF(ISERROR(VLOOKUP(FORECAST!$A48,$AY$2:$BA$9,3,FALSE)),"",VLOOKUP(FORECAST!$A48,$AY$2:$BA$9,3,FALSE))</f>
        <v>Complementarias</v>
      </c>
      <c r="I48" s="218">
        <f>IF(ISNUMBER(FORECAST!G:G),FORECAST!G:G,"")</f>
        <v>2</v>
      </c>
      <c r="J48" s="222">
        <f>IF(ISNUMBER(FORECAST!H:H),FORECAST!H:H,"")</f>
        <v>0</v>
      </c>
      <c r="L48" s="223">
        <f t="shared" si="8"/>
        <v>2</v>
      </c>
      <c r="M48" s="224">
        <f>Datos!L50</f>
        <v>442</v>
      </c>
      <c r="N48" s="225">
        <f t="shared" si="18"/>
        <v>44971</v>
      </c>
      <c r="O48" s="226">
        <f t="shared" si="9"/>
        <v>42</v>
      </c>
      <c r="P48" s="226">
        <f t="shared" si="10"/>
        <v>16</v>
      </c>
      <c r="Q48" s="226">
        <f t="shared" si="10"/>
        <v>23</v>
      </c>
      <c r="R48" s="226">
        <f t="shared" si="10"/>
        <v>22</v>
      </c>
      <c r="S48" s="226">
        <f t="shared" si="11"/>
        <v>39</v>
      </c>
      <c r="T48" s="226">
        <f t="shared" si="11"/>
        <v>80</v>
      </c>
      <c r="U48" s="231">
        <f t="shared" si="19"/>
        <v>0.26910299003322258</v>
      </c>
      <c r="V48" s="231">
        <f t="shared" si="20"/>
        <v>0.16850828729281769</v>
      </c>
      <c r="W48" s="232">
        <f t="shared" si="21"/>
        <v>301</v>
      </c>
      <c r="AL48" s="227"/>
      <c r="AM48" s="223">
        <f t="shared" si="15"/>
        <v>2</v>
      </c>
      <c r="AN48" s="225">
        <f t="shared" si="31"/>
        <v>44971</v>
      </c>
      <c r="AO48" s="249">
        <f t="shared" si="16"/>
        <v>5697.95</v>
      </c>
      <c r="AP48" s="249">
        <f t="shared" si="16"/>
        <v>3599.57</v>
      </c>
      <c r="AQ48" s="249">
        <f t="shared" si="16"/>
        <v>5225</v>
      </c>
      <c r="AR48" s="249">
        <f t="shared" si="16"/>
        <v>185</v>
      </c>
      <c r="AS48" s="249">
        <f t="shared" si="17"/>
        <v>0</v>
      </c>
      <c r="AT48" s="249">
        <f t="shared" si="17"/>
        <v>0</v>
      </c>
      <c r="AU48" s="249">
        <f t="shared" si="32"/>
        <v>10922.95</v>
      </c>
      <c r="AV48" s="249">
        <f t="shared" si="33"/>
        <v>3599.57</v>
      </c>
      <c r="AW48" s="249">
        <f t="shared" si="34"/>
        <v>14522.52</v>
      </c>
      <c r="BF48" s="251"/>
    </row>
    <row r="49" spans="1:58">
      <c r="A49" s="218" t="str">
        <f>MID(FORECAST!A48,1,10)</f>
        <v>Compliment</v>
      </c>
      <c r="B49" s="218" t="str">
        <f t="shared" si="2"/>
        <v>Co</v>
      </c>
      <c r="C49" s="218" t="str">
        <f t="shared" si="3"/>
        <v>pl</v>
      </c>
      <c r="D49" s="218" t="str">
        <f t="shared" si="4"/>
        <v>ment</v>
      </c>
      <c r="E49" s="219" t="e">
        <f t="shared" si="5"/>
        <v>#VALUE!</v>
      </c>
      <c r="F49" s="219" t="str">
        <f t="shared" si="6"/>
        <v/>
      </c>
      <c r="G49" s="219">
        <f t="shared" si="7"/>
        <v>44932</v>
      </c>
      <c r="H49" s="218" t="str">
        <f>IF(ISERROR(VLOOKUP(FORECAST!$A49,$AY$2:$BA$9,3,FALSE)),"",VLOOKUP(FORECAST!$A49,$AY$2:$BA$9,3,FALSE))</f>
        <v>Total día</v>
      </c>
      <c r="I49" s="218">
        <f>IF(ISNUMBER(FORECAST!G:G),FORECAST!G:G,"")</f>
        <v>137</v>
      </c>
      <c r="J49" s="222">
        <f>IF(ISNUMBER(FORECAST!H:H),FORECAST!H:H,"")</f>
        <v>10065.17</v>
      </c>
      <c r="L49" s="223">
        <f t="shared" si="8"/>
        <v>2</v>
      </c>
      <c r="M49" s="224">
        <f>Datos!L51</f>
        <v>442</v>
      </c>
      <c r="N49" s="225">
        <f t="shared" si="18"/>
        <v>44972</v>
      </c>
      <c r="O49" s="226">
        <f t="shared" si="9"/>
        <v>45</v>
      </c>
      <c r="P49" s="226">
        <f t="shared" si="10"/>
        <v>18</v>
      </c>
      <c r="Q49" s="226">
        <f t="shared" si="10"/>
        <v>23</v>
      </c>
      <c r="R49" s="226">
        <f t="shared" si="10"/>
        <v>12</v>
      </c>
      <c r="S49" s="226">
        <f t="shared" si="11"/>
        <v>40</v>
      </c>
      <c r="T49" s="226">
        <f t="shared" si="11"/>
        <v>85</v>
      </c>
      <c r="U49" s="231">
        <f t="shared" si="19"/>
        <v>0.28196721311475409</v>
      </c>
      <c r="V49" s="231">
        <f t="shared" si="20"/>
        <v>0.14565826330532214</v>
      </c>
      <c r="W49" s="232">
        <f t="shared" si="21"/>
        <v>305</v>
      </c>
      <c r="AL49" s="227"/>
      <c r="AM49" s="223">
        <f t="shared" si="15"/>
        <v>2</v>
      </c>
      <c r="AN49" s="225">
        <f t="shared" si="31"/>
        <v>44972</v>
      </c>
      <c r="AO49" s="249">
        <f t="shared" si="16"/>
        <v>6126.86</v>
      </c>
      <c r="AP49" s="249">
        <f t="shared" si="16"/>
        <v>4494.16</v>
      </c>
      <c r="AQ49" s="249">
        <f t="shared" si="16"/>
        <v>5225</v>
      </c>
      <c r="AR49" s="249">
        <f t="shared" si="16"/>
        <v>-30</v>
      </c>
      <c r="AS49" s="249">
        <f t="shared" si="17"/>
        <v>0</v>
      </c>
      <c r="AT49" s="249">
        <f t="shared" si="17"/>
        <v>0</v>
      </c>
      <c r="AU49" s="249">
        <f t="shared" si="32"/>
        <v>11351.86</v>
      </c>
      <c r="AV49" s="249">
        <f t="shared" si="33"/>
        <v>4494.16</v>
      </c>
      <c r="AW49" s="249">
        <f t="shared" si="34"/>
        <v>15846.02</v>
      </c>
      <c r="BF49" s="251"/>
    </row>
    <row r="50" spans="1:58">
      <c r="A50" s="218" t="str">
        <f>MID(FORECAST!A49,1,10)</f>
        <v>Totals:</v>
      </c>
      <c r="B50" s="218" t="str">
        <f t="shared" si="2"/>
        <v>To</v>
      </c>
      <c r="C50" s="218" t="str">
        <f t="shared" si="3"/>
        <v>al</v>
      </c>
      <c r="D50" s="218" t="str">
        <f t="shared" si="4"/>
        <v>:</v>
      </c>
      <c r="E50" s="219" t="e">
        <f t="shared" si="5"/>
        <v>#VALUE!</v>
      </c>
      <c r="F50" s="219" t="str">
        <f t="shared" si="6"/>
        <v/>
      </c>
      <c r="G50" s="219">
        <f t="shared" si="7"/>
        <v>44932</v>
      </c>
      <c r="H50" s="218" t="str">
        <f>IF(ISERROR(VLOOKUP(FORECAST!$A50,$AY$2:$BA$9,3,FALSE)),"",VLOOKUP(FORECAST!$A50,$AY$2:$BA$9,3,FALSE))</f>
        <v/>
      </c>
      <c r="I50" s="218" t="str">
        <f>IF(ISNUMBER(FORECAST!G:G),FORECAST!G:G,"")</f>
        <v/>
      </c>
      <c r="J50" s="222" t="str">
        <f>IF(ISNUMBER(FORECAST!H:H),FORECAST!H:H,"")</f>
        <v/>
      </c>
      <c r="L50" s="223">
        <f t="shared" si="8"/>
        <v>2</v>
      </c>
      <c r="M50" s="224">
        <f>Datos!L52</f>
        <v>442</v>
      </c>
      <c r="N50" s="225">
        <f t="shared" si="18"/>
        <v>44973</v>
      </c>
      <c r="O50" s="226">
        <f t="shared" si="9"/>
        <v>37</v>
      </c>
      <c r="P50" s="226">
        <f t="shared" si="10"/>
        <v>22</v>
      </c>
      <c r="Q50" s="226">
        <f t="shared" si="10"/>
        <v>0</v>
      </c>
      <c r="R50" s="226">
        <f t="shared" si="10"/>
        <v>5</v>
      </c>
      <c r="S50" s="226">
        <f t="shared" si="11"/>
        <v>51</v>
      </c>
      <c r="T50" s="226">
        <f t="shared" si="11"/>
        <v>67</v>
      </c>
      <c r="U50" s="231">
        <f t="shared" si="19"/>
        <v>0.18495297805642633</v>
      </c>
      <c r="V50" s="231">
        <f t="shared" si="20"/>
        <v>0.14933333333333335</v>
      </c>
      <c r="W50" s="232">
        <f t="shared" si="21"/>
        <v>319</v>
      </c>
      <c r="AL50" s="227"/>
      <c r="AM50" s="223">
        <f t="shared" si="15"/>
        <v>2</v>
      </c>
      <c r="AN50" s="225">
        <f t="shared" si="31"/>
        <v>44973</v>
      </c>
      <c r="AO50" s="249">
        <f t="shared" si="16"/>
        <v>5696.95</v>
      </c>
      <c r="AP50" s="249">
        <f t="shared" si="16"/>
        <v>5480</v>
      </c>
      <c r="AQ50" s="249">
        <f t="shared" si="16"/>
        <v>0</v>
      </c>
      <c r="AR50" s="249">
        <f t="shared" si="16"/>
        <v>0</v>
      </c>
      <c r="AS50" s="249">
        <f t="shared" si="17"/>
        <v>0</v>
      </c>
      <c r="AT50" s="249">
        <f t="shared" si="17"/>
        <v>0</v>
      </c>
      <c r="AU50" s="249">
        <f t="shared" si="32"/>
        <v>5696.95</v>
      </c>
      <c r="AV50" s="249">
        <f t="shared" si="33"/>
        <v>5480</v>
      </c>
      <c r="AW50" s="249">
        <f t="shared" si="34"/>
        <v>11176.95</v>
      </c>
      <c r="BF50" s="251"/>
    </row>
    <row r="51" spans="1:58">
      <c r="A51" s="218" t="str">
        <f>MID(FORECAST!A50,1,10)</f>
        <v>07-01-2023</v>
      </c>
      <c r="B51" s="218" t="str">
        <f t="shared" si="2"/>
        <v>07</v>
      </c>
      <c r="C51" s="218" t="str">
        <f t="shared" si="3"/>
        <v>01</v>
      </c>
      <c r="D51" s="218" t="str">
        <f t="shared" si="4"/>
        <v>2023</v>
      </c>
      <c r="E51" s="219">
        <f t="shared" si="5"/>
        <v>44933</v>
      </c>
      <c r="F51" s="219">
        <f t="shared" si="6"/>
        <v>44933</v>
      </c>
      <c r="G51" s="219">
        <f t="shared" si="7"/>
        <v>44933</v>
      </c>
      <c r="H51" s="218" t="str">
        <f>IF(ISERROR(VLOOKUP(FORECAST!$A51,$AY$2:$BA$9,3,FALSE)),"",VLOOKUP(FORECAST!$A51,$AY$2:$BA$9,3,FALSE))</f>
        <v>Pagadores</v>
      </c>
      <c r="I51" s="218">
        <f>IF(ISNUMBER(FORECAST!G:G),FORECAST!G:G,"")</f>
        <v>26</v>
      </c>
      <c r="J51" s="222">
        <f>IF(ISNUMBER(FORECAST!H:H),FORECAST!H:H,"")</f>
        <v>8586.8799999999992</v>
      </c>
      <c r="L51" s="223">
        <f t="shared" si="8"/>
        <v>2</v>
      </c>
      <c r="M51" s="224">
        <f>Datos!L53</f>
        <v>442</v>
      </c>
      <c r="N51" s="225">
        <f t="shared" si="18"/>
        <v>44974</v>
      </c>
      <c r="O51" s="226">
        <f t="shared" si="9"/>
        <v>80</v>
      </c>
      <c r="P51" s="226">
        <f t="shared" si="10"/>
        <v>60</v>
      </c>
      <c r="Q51" s="226">
        <f t="shared" si="10"/>
        <v>0</v>
      </c>
      <c r="R51" s="226">
        <f t="shared" si="10"/>
        <v>9</v>
      </c>
      <c r="S51" s="226">
        <f t="shared" si="11"/>
        <v>65</v>
      </c>
      <c r="T51" s="226">
        <f t="shared" si="11"/>
        <v>59</v>
      </c>
      <c r="U51" s="231">
        <f t="shared" si="19"/>
        <v>0.45307443365695793</v>
      </c>
      <c r="V51" s="231">
        <f t="shared" si="20"/>
        <v>0.19321148825065274</v>
      </c>
      <c r="W51" s="232">
        <f t="shared" si="21"/>
        <v>309</v>
      </c>
      <c r="AL51" s="227"/>
      <c r="AM51" s="223">
        <f t="shared" si="15"/>
        <v>2</v>
      </c>
      <c r="AN51" s="225">
        <f t="shared" si="31"/>
        <v>44974</v>
      </c>
      <c r="AO51" s="249">
        <f t="shared" si="16"/>
        <v>15557.95</v>
      </c>
      <c r="AP51" s="249">
        <f t="shared" si="16"/>
        <v>15622.89</v>
      </c>
      <c r="AQ51" s="249">
        <f t="shared" si="16"/>
        <v>0</v>
      </c>
      <c r="AR51" s="249">
        <f t="shared" si="16"/>
        <v>730</v>
      </c>
      <c r="AS51" s="249">
        <f t="shared" si="17"/>
        <v>0</v>
      </c>
      <c r="AT51" s="249">
        <f t="shared" si="17"/>
        <v>0</v>
      </c>
      <c r="AU51" s="249">
        <f t="shared" si="32"/>
        <v>15557.95</v>
      </c>
      <c r="AV51" s="249">
        <f t="shared" si="33"/>
        <v>15622.89</v>
      </c>
      <c r="AW51" s="249">
        <f t="shared" si="34"/>
        <v>31180.84</v>
      </c>
      <c r="BF51" s="251"/>
    </row>
    <row r="52" spans="1:58">
      <c r="A52" s="218" t="str">
        <f>MID(FORECAST!A51,1,10)</f>
        <v>Non-Group</v>
      </c>
      <c r="B52" s="218" t="str">
        <f t="shared" si="2"/>
        <v>No</v>
      </c>
      <c r="C52" s="218" t="str">
        <f t="shared" si="3"/>
        <v>-G</v>
      </c>
      <c r="D52" s="218" t="str">
        <f t="shared" si="4"/>
        <v>oup</v>
      </c>
      <c r="E52" s="219" t="e">
        <f t="shared" si="5"/>
        <v>#VALUE!</v>
      </c>
      <c r="F52" s="219" t="str">
        <f t="shared" si="6"/>
        <v/>
      </c>
      <c r="G52" s="219">
        <f t="shared" si="7"/>
        <v>44933</v>
      </c>
      <c r="H52" s="218" t="str">
        <f>IF(ISERROR(VLOOKUP(FORECAST!$A52,$AY$2:$BA$9,3,FALSE)),"",VLOOKUP(FORECAST!$A52,$AY$2:$BA$9,3,FALSE))</f>
        <v>Grupos</v>
      </c>
      <c r="I52" s="218">
        <f>IF(ISNUMBER(FORECAST!G:G),FORECAST!G:G,"")</f>
        <v>8</v>
      </c>
      <c r="J52" s="222">
        <f>IF(ISNUMBER(FORECAST!H:H),FORECAST!H:H,"")</f>
        <v>1361.78</v>
      </c>
      <c r="L52" s="223">
        <f t="shared" si="8"/>
        <v>2</v>
      </c>
      <c r="M52" s="224">
        <f>Datos!L54</f>
        <v>442</v>
      </c>
      <c r="N52" s="225">
        <f t="shared" si="18"/>
        <v>44975</v>
      </c>
      <c r="O52" s="226">
        <f t="shared" si="9"/>
        <v>116</v>
      </c>
      <c r="P52" s="226">
        <f t="shared" si="10"/>
        <v>71</v>
      </c>
      <c r="Q52" s="226">
        <f t="shared" si="10"/>
        <v>0</v>
      </c>
      <c r="R52" s="226">
        <f t="shared" si="10"/>
        <v>8</v>
      </c>
      <c r="S52" s="226">
        <f t="shared" si="11"/>
        <v>67</v>
      </c>
      <c r="T52" s="226">
        <f t="shared" si="11"/>
        <v>46</v>
      </c>
      <c r="U52" s="231">
        <f t="shared" si="19"/>
        <v>0.58255451713395634</v>
      </c>
      <c r="V52" s="231">
        <f t="shared" si="20"/>
        <v>0.18939393939393939</v>
      </c>
      <c r="W52" s="232">
        <f t="shared" si="21"/>
        <v>321</v>
      </c>
      <c r="AL52" s="227"/>
      <c r="AM52" s="223">
        <f t="shared" si="15"/>
        <v>2</v>
      </c>
      <c r="AN52" s="225">
        <f t="shared" si="31"/>
        <v>44975</v>
      </c>
      <c r="AO52" s="249">
        <f t="shared" si="16"/>
        <v>22319.200000000001</v>
      </c>
      <c r="AP52" s="249">
        <f t="shared" si="16"/>
        <v>18742.91</v>
      </c>
      <c r="AQ52" s="249">
        <f t="shared" si="16"/>
        <v>0</v>
      </c>
      <c r="AR52" s="249">
        <f t="shared" si="16"/>
        <v>680</v>
      </c>
      <c r="AS52" s="249">
        <f t="shared" si="17"/>
        <v>0</v>
      </c>
      <c r="AT52" s="249">
        <f t="shared" si="17"/>
        <v>0</v>
      </c>
      <c r="AU52" s="249">
        <f t="shared" si="32"/>
        <v>22319.200000000001</v>
      </c>
      <c r="AV52" s="249">
        <f t="shared" si="33"/>
        <v>18742.91</v>
      </c>
      <c r="AW52" s="249">
        <f t="shared" si="34"/>
        <v>41062.11</v>
      </c>
      <c r="BF52" s="251"/>
    </row>
    <row r="53" spans="1:58">
      <c r="A53" s="218" t="str">
        <f>MID(FORECAST!A52,1,10)</f>
        <v>Group - No</v>
      </c>
      <c r="B53" s="218" t="str">
        <f t="shared" si="2"/>
        <v>Gr</v>
      </c>
      <c r="C53" s="218" t="str">
        <f t="shared" si="3"/>
        <v>up</v>
      </c>
      <c r="D53" s="218" t="str">
        <f t="shared" si="4"/>
        <v>- No</v>
      </c>
      <c r="E53" s="219" t="e">
        <f t="shared" si="5"/>
        <v>#VALUE!</v>
      </c>
      <c r="F53" s="219" t="str">
        <f t="shared" si="6"/>
        <v/>
      </c>
      <c r="G53" s="219">
        <f t="shared" si="7"/>
        <v>44933</v>
      </c>
      <c r="H53" s="218" t="str">
        <f>IF(ISERROR(VLOOKUP(FORECAST!$A53,$AY$2:$BA$9,3,FALSE)),"",VLOOKUP(FORECAST!$A53,$AY$2:$BA$9,3,FALSE))</f>
        <v>Dueños e invitados</v>
      </c>
      <c r="I53" s="218">
        <f>IF(ISNUMBER(FORECAST!G:G),FORECAST!G:G,"")</f>
        <v>33</v>
      </c>
      <c r="J53" s="222">
        <f>IF(ISNUMBER(FORECAST!H:H),FORECAST!H:H,"")</f>
        <v>0</v>
      </c>
      <c r="L53" s="223">
        <f t="shared" si="8"/>
        <v>2</v>
      </c>
      <c r="M53" s="224">
        <f>Datos!L55</f>
        <v>442</v>
      </c>
      <c r="N53" s="225">
        <f t="shared" si="18"/>
        <v>44976</v>
      </c>
      <c r="O53" s="226">
        <f t="shared" si="9"/>
        <v>78</v>
      </c>
      <c r="P53" s="226">
        <f t="shared" si="10"/>
        <v>57</v>
      </c>
      <c r="Q53" s="226">
        <f t="shared" si="10"/>
        <v>0</v>
      </c>
      <c r="R53" s="226">
        <f t="shared" si="10"/>
        <v>12</v>
      </c>
      <c r="S53" s="226">
        <f t="shared" si="11"/>
        <v>59</v>
      </c>
      <c r="T53" s="226">
        <f t="shared" si="11"/>
        <v>43</v>
      </c>
      <c r="U53" s="231">
        <f t="shared" si="19"/>
        <v>0.41158536585365851</v>
      </c>
      <c r="V53" s="231">
        <f t="shared" si="20"/>
        <v>0.17794486215538846</v>
      </c>
      <c r="W53" s="232">
        <f t="shared" si="21"/>
        <v>328</v>
      </c>
      <c r="AL53" s="227"/>
      <c r="AM53" s="223">
        <f t="shared" si="15"/>
        <v>2</v>
      </c>
      <c r="AN53" s="225">
        <f t="shared" si="31"/>
        <v>44976</v>
      </c>
      <c r="AO53" s="249">
        <f t="shared" si="16"/>
        <v>15223.83</v>
      </c>
      <c r="AP53" s="249">
        <f t="shared" si="16"/>
        <v>15390.04</v>
      </c>
      <c r="AQ53" s="249">
        <f t="shared" si="16"/>
        <v>0</v>
      </c>
      <c r="AR53" s="249">
        <f t="shared" si="16"/>
        <v>0</v>
      </c>
      <c r="AS53" s="249">
        <f t="shared" si="17"/>
        <v>0</v>
      </c>
      <c r="AT53" s="249">
        <f t="shared" si="17"/>
        <v>0</v>
      </c>
      <c r="AU53" s="249">
        <f t="shared" si="32"/>
        <v>15223.83</v>
      </c>
      <c r="AV53" s="249">
        <f t="shared" si="33"/>
        <v>15390.04</v>
      </c>
      <c r="AW53" s="249">
        <f t="shared" si="34"/>
        <v>30613.870000000003</v>
      </c>
      <c r="BF53" s="251"/>
    </row>
    <row r="54" spans="1:58">
      <c r="A54" s="218" t="str">
        <f>MID(FORECAST!A53,1,10)</f>
        <v>Owner &amp; Gu</v>
      </c>
      <c r="B54" s="218" t="str">
        <f t="shared" si="2"/>
        <v>Ow</v>
      </c>
      <c r="C54" s="218" t="str">
        <f t="shared" si="3"/>
        <v>er</v>
      </c>
      <c r="D54" s="218" t="str">
        <f t="shared" si="4"/>
        <v>&amp; Gu</v>
      </c>
      <c r="E54" s="219" t="e">
        <f t="shared" si="5"/>
        <v>#VALUE!</v>
      </c>
      <c r="F54" s="219" t="str">
        <f t="shared" si="6"/>
        <v/>
      </c>
      <c r="G54" s="219">
        <f t="shared" si="7"/>
        <v>44933</v>
      </c>
      <c r="H54" s="218" t="str">
        <f>IF(ISERROR(VLOOKUP(FORECAST!$A54,$AY$2:$BA$9,3,FALSE)),"",VLOOKUP(FORECAST!$A54,$AY$2:$BA$9,3,FALSE))</f>
        <v>Referidos</v>
      </c>
      <c r="I54" s="218">
        <f>IF(ISNUMBER(FORECAST!G:G),FORECAST!G:G,"")</f>
        <v>13</v>
      </c>
      <c r="J54" s="222">
        <f>IF(ISNUMBER(FORECAST!H:H),FORECAST!H:H,"")</f>
        <v>3123.27</v>
      </c>
      <c r="L54" s="223">
        <f t="shared" si="8"/>
        <v>2</v>
      </c>
      <c r="M54" s="224">
        <f>Datos!L56</f>
        <v>442</v>
      </c>
      <c r="N54" s="225">
        <f t="shared" si="18"/>
        <v>44977</v>
      </c>
      <c r="O54" s="226">
        <f t="shared" si="9"/>
        <v>41</v>
      </c>
      <c r="P54" s="226">
        <f t="shared" si="10"/>
        <v>24</v>
      </c>
      <c r="Q54" s="226">
        <f t="shared" si="10"/>
        <v>0</v>
      </c>
      <c r="R54" s="226">
        <f t="shared" si="10"/>
        <v>8</v>
      </c>
      <c r="S54" s="226">
        <f t="shared" si="11"/>
        <v>47</v>
      </c>
      <c r="T54" s="226">
        <f t="shared" si="11"/>
        <v>75</v>
      </c>
      <c r="U54" s="231">
        <f t="shared" si="19"/>
        <v>0.20833333333333334</v>
      </c>
      <c r="V54" s="231">
        <f t="shared" si="20"/>
        <v>0.14986376021798364</v>
      </c>
      <c r="W54" s="232">
        <f t="shared" si="21"/>
        <v>312</v>
      </c>
      <c r="AL54" s="227"/>
      <c r="AM54" s="223">
        <f t="shared" si="15"/>
        <v>2</v>
      </c>
      <c r="AN54" s="225">
        <f t="shared" si="31"/>
        <v>44977</v>
      </c>
      <c r="AO54" s="249">
        <f t="shared" si="16"/>
        <v>5306.74</v>
      </c>
      <c r="AP54" s="249">
        <f t="shared" si="16"/>
        <v>7343.6</v>
      </c>
      <c r="AQ54" s="249">
        <f t="shared" si="16"/>
        <v>0</v>
      </c>
      <c r="AR54" s="249">
        <f t="shared" si="16"/>
        <v>775</v>
      </c>
      <c r="AS54" s="249">
        <f t="shared" si="17"/>
        <v>0</v>
      </c>
      <c r="AT54" s="249">
        <f t="shared" si="17"/>
        <v>0</v>
      </c>
      <c r="AU54" s="249">
        <f t="shared" si="32"/>
        <v>5306.74</v>
      </c>
      <c r="AV54" s="249">
        <f t="shared" si="33"/>
        <v>7343.6</v>
      </c>
      <c r="AW54" s="249">
        <f t="shared" si="34"/>
        <v>12650.34</v>
      </c>
      <c r="BF54" s="251"/>
    </row>
    <row r="55" spans="1:58">
      <c r="A55" s="218" t="str">
        <f>MID(FORECAST!A54,1,10)</f>
        <v>Owner Refe</v>
      </c>
      <c r="B55" s="218" t="str">
        <f t="shared" si="2"/>
        <v>Ow</v>
      </c>
      <c r="C55" s="218" t="str">
        <f t="shared" si="3"/>
        <v>er</v>
      </c>
      <c r="D55" s="218" t="str">
        <f t="shared" si="4"/>
        <v>Refe</v>
      </c>
      <c r="E55" s="219" t="e">
        <f t="shared" si="5"/>
        <v>#VALUE!</v>
      </c>
      <c r="F55" s="219" t="str">
        <f t="shared" si="6"/>
        <v/>
      </c>
      <c r="G55" s="219">
        <f t="shared" si="7"/>
        <v>44933</v>
      </c>
      <c r="H55" s="218" t="str">
        <f>IF(ISERROR(VLOOKUP(FORECAST!$A55,$AY$2:$BA$9,3,FALSE)),"",VLOOKUP(FORECAST!$A55,$AY$2:$BA$9,3,FALSE))</f>
        <v>Maintenance</v>
      </c>
      <c r="I55" s="218">
        <f>IF(ISNUMBER(FORECAST!G:G),FORECAST!G:G,"")</f>
        <v>48</v>
      </c>
      <c r="J55" s="222">
        <f>IF(ISNUMBER(FORECAST!H:H),FORECAST!H:H,"")</f>
        <v>0</v>
      </c>
      <c r="L55" s="223">
        <f t="shared" si="8"/>
        <v>2</v>
      </c>
      <c r="M55" s="224">
        <f>Datos!L57</f>
        <v>442</v>
      </c>
      <c r="N55" s="225">
        <f t="shared" si="18"/>
        <v>44978</v>
      </c>
      <c r="O55" s="226">
        <f t="shared" si="9"/>
        <v>37</v>
      </c>
      <c r="P55" s="226">
        <f t="shared" si="10"/>
        <v>19</v>
      </c>
      <c r="Q55" s="226">
        <f t="shared" si="10"/>
        <v>0</v>
      </c>
      <c r="R55" s="226">
        <f t="shared" si="10"/>
        <v>8</v>
      </c>
      <c r="S55" s="226">
        <f t="shared" si="11"/>
        <v>49</v>
      </c>
      <c r="T55" s="226">
        <f t="shared" si="11"/>
        <v>71</v>
      </c>
      <c r="U55" s="231">
        <f t="shared" si="19"/>
        <v>0.17834394904458598</v>
      </c>
      <c r="V55" s="231">
        <f t="shared" si="20"/>
        <v>0.15363881401617252</v>
      </c>
      <c r="W55" s="232">
        <f t="shared" si="21"/>
        <v>314</v>
      </c>
      <c r="AL55" s="227"/>
      <c r="AM55" s="223">
        <f t="shared" si="15"/>
        <v>2</v>
      </c>
      <c r="AN55" s="225">
        <f t="shared" si="31"/>
        <v>44978</v>
      </c>
      <c r="AO55" s="249">
        <f t="shared" si="16"/>
        <v>8363.3700000000008</v>
      </c>
      <c r="AP55" s="249">
        <f t="shared" si="16"/>
        <v>4939</v>
      </c>
      <c r="AQ55" s="249">
        <f t="shared" si="16"/>
        <v>0</v>
      </c>
      <c r="AR55" s="249">
        <f t="shared" si="16"/>
        <v>220</v>
      </c>
      <c r="AS55" s="249">
        <f t="shared" si="17"/>
        <v>0</v>
      </c>
      <c r="AT55" s="249">
        <f t="shared" si="17"/>
        <v>0</v>
      </c>
      <c r="AU55" s="249">
        <f t="shared" si="32"/>
        <v>8363.3700000000008</v>
      </c>
      <c r="AV55" s="249">
        <f t="shared" si="33"/>
        <v>4939</v>
      </c>
      <c r="AW55" s="249">
        <f t="shared" si="34"/>
        <v>13302.37</v>
      </c>
      <c r="BF55" s="251"/>
    </row>
    <row r="56" spans="1:58">
      <c r="A56" s="218" t="str">
        <f>MID(FORECAST!A55,1,10)</f>
        <v>Maintenanc</v>
      </c>
      <c r="B56" s="218" t="str">
        <f t="shared" si="2"/>
        <v>Ma</v>
      </c>
      <c r="C56" s="218" t="str">
        <f t="shared" si="3"/>
        <v>nt</v>
      </c>
      <c r="D56" s="218" t="str">
        <f t="shared" si="4"/>
        <v>nanc</v>
      </c>
      <c r="E56" s="219" t="e">
        <f t="shared" si="5"/>
        <v>#VALUE!</v>
      </c>
      <c r="F56" s="219" t="str">
        <f t="shared" si="6"/>
        <v/>
      </c>
      <c r="G56" s="219">
        <f t="shared" si="7"/>
        <v>44933</v>
      </c>
      <c r="H56" s="218" t="str">
        <f>IF(ISERROR(VLOOKUP(FORECAST!$A56,$AY$2:$BA$9,3,FALSE)),"",VLOOKUP(FORECAST!$A56,$AY$2:$BA$9,3,FALSE))</f>
        <v>Complementarias</v>
      </c>
      <c r="I56" s="218">
        <f>IF(ISNUMBER(FORECAST!G:G),FORECAST!G:G,"")</f>
        <v>3</v>
      </c>
      <c r="J56" s="222">
        <f>IF(ISNUMBER(FORECAST!H:H),FORECAST!H:H,"")</f>
        <v>0</v>
      </c>
      <c r="L56" s="223">
        <f t="shared" si="8"/>
        <v>2</v>
      </c>
      <c r="M56" s="224">
        <f>Datos!L58</f>
        <v>442</v>
      </c>
      <c r="N56" s="225">
        <f t="shared" si="18"/>
        <v>44979</v>
      </c>
      <c r="O56" s="226">
        <f t="shared" si="9"/>
        <v>36</v>
      </c>
      <c r="P56" s="226">
        <f t="shared" si="10"/>
        <v>25</v>
      </c>
      <c r="Q56" s="226">
        <f t="shared" si="10"/>
        <v>0</v>
      </c>
      <c r="R56" s="226">
        <f t="shared" si="10"/>
        <v>5</v>
      </c>
      <c r="S56" s="226">
        <f t="shared" si="11"/>
        <v>49</v>
      </c>
      <c r="T56" s="226">
        <f t="shared" si="11"/>
        <v>78</v>
      </c>
      <c r="U56" s="231">
        <f t="shared" si="19"/>
        <v>0.1967741935483871</v>
      </c>
      <c r="V56" s="231">
        <f t="shared" si="20"/>
        <v>0.14835164835164835</v>
      </c>
      <c r="W56" s="232">
        <f t="shared" si="21"/>
        <v>310</v>
      </c>
      <c r="AL56" s="227"/>
      <c r="AM56" s="223">
        <f t="shared" si="15"/>
        <v>2</v>
      </c>
      <c r="AN56" s="225">
        <f t="shared" si="31"/>
        <v>44979</v>
      </c>
      <c r="AO56" s="249">
        <f t="shared" si="16"/>
        <v>5395.55</v>
      </c>
      <c r="AP56" s="249">
        <f t="shared" si="16"/>
        <v>6619.81</v>
      </c>
      <c r="AQ56" s="249">
        <f t="shared" si="16"/>
        <v>-4</v>
      </c>
      <c r="AR56" s="249">
        <f t="shared" si="16"/>
        <v>570</v>
      </c>
      <c r="AS56" s="249">
        <f t="shared" si="17"/>
        <v>0</v>
      </c>
      <c r="AT56" s="249">
        <f t="shared" si="17"/>
        <v>0</v>
      </c>
      <c r="AU56" s="249">
        <f t="shared" si="32"/>
        <v>5391.55</v>
      </c>
      <c r="AV56" s="249">
        <f t="shared" si="33"/>
        <v>6619.81</v>
      </c>
      <c r="AW56" s="249">
        <f t="shared" si="34"/>
        <v>12011.36</v>
      </c>
      <c r="BF56" s="251"/>
    </row>
    <row r="57" spans="1:58">
      <c r="A57" s="218" t="str">
        <f>MID(FORECAST!A56,1,10)</f>
        <v>Compliment</v>
      </c>
      <c r="B57" s="218" t="str">
        <f t="shared" si="2"/>
        <v>Co</v>
      </c>
      <c r="C57" s="218" t="str">
        <f t="shared" si="3"/>
        <v>pl</v>
      </c>
      <c r="D57" s="218" t="str">
        <f t="shared" si="4"/>
        <v>ment</v>
      </c>
      <c r="E57" s="219" t="e">
        <f t="shared" si="5"/>
        <v>#VALUE!</v>
      </c>
      <c r="F57" s="219" t="str">
        <f t="shared" si="6"/>
        <v/>
      </c>
      <c r="G57" s="219">
        <f t="shared" si="7"/>
        <v>44933</v>
      </c>
      <c r="H57" s="218" t="str">
        <f>IF(ISERROR(VLOOKUP(FORECAST!$A57,$AY$2:$BA$9,3,FALSE)),"",VLOOKUP(FORECAST!$A57,$AY$2:$BA$9,3,FALSE))</f>
        <v>Total día</v>
      </c>
      <c r="I57" s="218">
        <f>IF(ISNUMBER(FORECAST!G:G),FORECAST!G:G,"")</f>
        <v>131</v>
      </c>
      <c r="J57" s="222">
        <f>IF(ISNUMBER(FORECAST!H:H),FORECAST!H:H,"")</f>
        <v>13071.93</v>
      </c>
      <c r="L57" s="223">
        <f t="shared" si="8"/>
        <v>2</v>
      </c>
      <c r="M57" s="224">
        <f>Datos!L59</f>
        <v>442</v>
      </c>
      <c r="N57" s="225">
        <f t="shared" si="18"/>
        <v>44980</v>
      </c>
      <c r="O57" s="226">
        <f t="shared" si="9"/>
        <v>42</v>
      </c>
      <c r="P57" s="226">
        <f t="shared" si="10"/>
        <v>38</v>
      </c>
      <c r="Q57" s="226">
        <f t="shared" si="10"/>
        <v>1</v>
      </c>
      <c r="R57" s="226">
        <f t="shared" si="10"/>
        <v>5</v>
      </c>
      <c r="S57" s="226">
        <f t="shared" si="11"/>
        <v>52</v>
      </c>
      <c r="T57" s="226">
        <f t="shared" si="11"/>
        <v>65</v>
      </c>
      <c r="U57" s="231">
        <f t="shared" si="19"/>
        <v>0.25312499999999999</v>
      </c>
      <c r="V57" s="231">
        <f t="shared" si="20"/>
        <v>0.15119363395225463</v>
      </c>
      <c r="W57" s="232">
        <f t="shared" si="21"/>
        <v>320</v>
      </c>
      <c r="AL57" s="227"/>
      <c r="AM57" s="223">
        <f t="shared" si="15"/>
        <v>2</v>
      </c>
      <c r="AN57" s="225">
        <f t="shared" si="31"/>
        <v>44980</v>
      </c>
      <c r="AO57" s="249">
        <f t="shared" si="16"/>
        <v>-7893.78</v>
      </c>
      <c r="AP57" s="249">
        <f t="shared" si="16"/>
        <v>11625.13</v>
      </c>
      <c r="AQ57" s="249">
        <f t="shared" si="16"/>
        <v>395</v>
      </c>
      <c r="AR57" s="249">
        <f t="shared" si="16"/>
        <v>680.28</v>
      </c>
      <c r="AS57" s="249">
        <f t="shared" si="17"/>
        <v>0</v>
      </c>
      <c r="AT57" s="249">
        <f t="shared" si="17"/>
        <v>0</v>
      </c>
      <c r="AU57" s="249">
        <f t="shared" si="32"/>
        <v>-7498.78</v>
      </c>
      <c r="AV57" s="249">
        <f t="shared" si="33"/>
        <v>11625.13</v>
      </c>
      <c r="AW57" s="249">
        <f t="shared" si="34"/>
        <v>4126.3499999999995</v>
      </c>
      <c r="BF57" s="251"/>
    </row>
    <row r="58" spans="1:58">
      <c r="A58" s="218" t="str">
        <f>MID(FORECAST!A57,1,10)</f>
        <v>Totals:</v>
      </c>
      <c r="B58" s="218" t="str">
        <f t="shared" si="2"/>
        <v>To</v>
      </c>
      <c r="C58" s="218" t="str">
        <f t="shared" si="3"/>
        <v>al</v>
      </c>
      <c r="D58" s="218" t="str">
        <f t="shared" si="4"/>
        <v>:</v>
      </c>
      <c r="E58" s="219" t="e">
        <f t="shared" si="5"/>
        <v>#VALUE!</v>
      </c>
      <c r="F58" s="219" t="str">
        <f t="shared" si="6"/>
        <v/>
      </c>
      <c r="G58" s="219">
        <f t="shared" si="7"/>
        <v>44933</v>
      </c>
      <c r="H58" s="218" t="str">
        <f>IF(ISERROR(VLOOKUP(FORECAST!$A58,$AY$2:$BA$9,3,FALSE)),"",VLOOKUP(FORECAST!$A58,$AY$2:$BA$9,3,FALSE))</f>
        <v/>
      </c>
      <c r="I58" s="218" t="str">
        <f>IF(ISNUMBER(FORECAST!G:G),FORECAST!G:G,"")</f>
        <v/>
      </c>
      <c r="J58" s="222" t="str">
        <f>IF(ISNUMBER(FORECAST!H:H),FORECAST!H:H,"")</f>
        <v/>
      </c>
      <c r="L58" s="223">
        <f t="shared" si="8"/>
        <v>2</v>
      </c>
      <c r="M58" s="224">
        <f>Datos!L60</f>
        <v>442</v>
      </c>
      <c r="N58" s="225">
        <f t="shared" si="18"/>
        <v>44981</v>
      </c>
      <c r="O58" s="226">
        <f t="shared" si="9"/>
        <v>76</v>
      </c>
      <c r="P58" s="226">
        <f t="shared" si="10"/>
        <v>53</v>
      </c>
      <c r="Q58" s="226">
        <f t="shared" si="10"/>
        <v>1</v>
      </c>
      <c r="R58" s="226">
        <f t="shared" si="10"/>
        <v>5</v>
      </c>
      <c r="S58" s="226">
        <f t="shared" si="11"/>
        <v>54</v>
      </c>
      <c r="T58" s="226">
        <f t="shared" si="11"/>
        <v>54</v>
      </c>
      <c r="U58" s="231">
        <f t="shared" si="19"/>
        <v>0.39513677811550152</v>
      </c>
      <c r="V58" s="231">
        <f t="shared" si="20"/>
        <v>0.15206185567010308</v>
      </c>
      <c r="W58" s="232">
        <f t="shared" si="21"/>
        <v>329</v>
      </c>
      <c r="AL58" s="227"/>
      <c r="AM58" s="223">
        <f t="shared" si="15"/>
        <v>2</v>
      </c>
      <c r="AN58" s="225">
        <f t="shared" si="31"/>
        <v>44981</v>
      </c>
      <c r="AO58" s="249">
        <f t="shared" si="16"/>
        <v>15807.5</v>
      </c>
      <c r="AP58" s="249">
        <f t="shared" si="16"/>
        <v>14287.73</v>
      </c>
      <c r="AQ58" s="249">
        <f t="shared" si="16"/>
        <v>609</v>
      </c>
      <c r="AR58" s="249">
        <f t="shared" si="16"/>
        <v>170</v>
      </c>
      <c r="AS58" s="249">
        <f t="shared" si="17"/>
        <v>0</v>
      </c>
      <c r="AT58" s="249">
        <f t="shared" si="17"/>
        <v>0</v>
      </c>
      <c r="AU58" s="249">
        <f t="shared" si="32"/>
        <v>16416.5</v>
      </c>
      <c r="AV58" s="249">
        <f t="shared" si="33"/>
        <v>14287.73</v>
      </c>
      <c r="AW58" s="249">
        <f t="shared" si="34"/>
        <v>30704.23</v>
      </c>
      <c r="BF58" s="251"/>
    </row>
    <row r="59" spans="1:58">
      <c r="A59" s="218" t="str">
        <f>MID(FORECAST!A58,1,10)</f>
        <v>08-01-2023</v>
      </c>
      <c r="B59" s="218" t="str">
        <f t="shared" si="2"/>
        <v>08</v>
      </c>
      <c r="C59" s="218" t="str">
        <f t="shared" si="3"/>
        <v>01</v>
      </c>
      <c r="D59" s="218" t="str">
        <f t="shared" si="4"/>
        <v>2023</v>
      </c>
      <c r="E59" s="219">
        <f t="shared" si="5"/>
        <v>44934</v>
      </c>
      <c r="F59" s="219">
        <f t="shared" si="6"/>
        <v>44934</v>
      </c>
      <c r="G59" s="219">
        <f t="shared" si="7"/>
        <v>44934</v>
      </c>
      <c r="H59" s="218" t="str">
        <f>IF(ISERROR(VLOOKUP(FORECAST!$A59,$AY$2:$BA$9,3,FALSE)),"",VLOOKUP(FORECAST!$A59,$AY$2:$BA$9,3,FALSE))</f>
        <v>Pagadores</v>
      </c>
      <c r="I59" s="218">
        <f>IF(ISNUMBER(FORECAST!G:G),FORECAST!G:G,"")</f>
        <v>19</v>
      </c>
      <c r="J59" s="222">
        <f>IF(ISNUMBER(FORECAST!H:H),FORECAST!H:H,"")</f>
        <v>2800.13</v>
      </c>
      <c r="L59" s="223">
        <f t="shared" si="8"/>
        <v>2</v>
      </c>
      <c r="M59" s="224">
        <f>Datos!L61</f>
        <v>442</v>
      </c>
      <c r="N59" s="225">
        <f t="shared" si="18"/>
        <v>44982</v>
      </c>
      <c r="O59" s="226">
        <f t="shared" si="9"/>
        <v>81</v>
      </c>
      <c r="P59" s="226">
        <f t="shared" si="10"/>
        <v>50</v>
      </c>
      <c r="Q59" s="226">
        <f t="shared" si="10"/>
        <v>1</v>
      </c>
      <c r="R59" s="226">
        <f t="shared" si="10"/>
        <v>6</v>
      </c>
      <c r="S59" s="226">
        <f t="shared" si="11"/>
        <v>59</v>
      </c>
      <c r="T59" s="226">
        <f t="shared" si="11"/>
        <v>54</v>
      </c>
      <c r="U59" s="231">
        <f t="shared" si="19"/>
        <v>0.4086687306501548</v>
      </c>
      <c r="V59" s="231">
        <f t="shared" si="20"/>
        <v>0.16752577319587628</v>
      </c>
      <c r="W59" s="232">
        <f t="shared" si="21"/>
        <v>323</v>
      </c>
      <c r="AL59" s="227"/>
      <c r="AM59" s="223">
        <f t="shared" si="15"/>
        <v>2</v>
      </c>
      <c r="AN59" s="225">
        <f t="shared" si="31"/>
        <v>44982</v>
      </c>
      <c r="AO59" s="249">
        <f t="shared" si="16"/>
        <v>16423.060000000001</v>
      </c>
      <c r="AP59" s="249">
        <f t="shared" si="16"/>
        <v>13599.58</v>
      </c>
      <c r="AQ59" s="249">
        <f t="shared" si="16"/>
        <v>465</v>
      </c>
      <c r="AR59" s="249">
        <f t="shared" si="16"/>
        <v>170</v>
      </c>
      <c r="AS59" s="249">
        <f t="shared" si="17"/>
        <v>0</v>
      </c>
      <c r="AT59" s="249">
        <f t="shared" si="17"/>
        <v>0</v>
      </c>
      <c r="AU59" s="249">
        <f t="shared" si="32"/>
        <v>16888.060000000001</v>
      </c>
      <c r="AV59" s="249">
        <f t="shared" si="33"/>
        <v>13599.58</v>
      </c>
      <c r="AW59" s="249">
        <f t="shared" si="34"/>
        <v>30487.64</v>
      </c>
      <c r="BF59" s="251"/>
    </row>
    <row r="60" spans="1:58">
      <c r="A60" s="218" t="str">
        <f>MID(FORECAST!A59,1,10)</f>
        <v>Non-Group</v>
      </c>
      <c r="B60" s="218" t="str">
        <f t="shared" si="2"/>
        <v>No</v>
      </c>
      <c r="C60" s="218" t="str">
        <f t="shared" si="3"/>
        <v>-G</v>
      </c>
      <c r="D60" s="218" t="str">
        <f t="shared" si="4"/>
        <v>oup</v>
      </c>
      <c r="E60" s="219" t="e">
        <f t="shared" si="5"/>
        <v>#VALUE!</v>
      </c>
      <c r="F60" s="219" t="str">
        <f t="shared" si="6"/>
        <v/>
      </c>
      <c r="G60" s="219">
        <f t="shared" si="7"/>
        <v>44934</v>
      </c>
      <c r="H60" s="218" t="str">
        <f>IF(ISERROR(VLOOKUP(FORECAST!$A60,$AY$2:$BA$9,3,FALSE)),"",VLOOKUP(FORECAST!$A60,$AY$2:$BA$9,3,FALSE))</f>
        <v>Grupos</v>
      </c>
      <c r="I60" s="218">
        <f>IF(ISNUMBER(FORECAST!G:G),FORECAST!G:G,"")</f>
        <v>4</v>
      </c>
      <c r="J60" s="222">
        <f>IF(ISNUMBER(FORECAST!H:H),FORECAST!H:H,"")</f>
        <v>616.78</v>
      </c>
      <c r="L60" s="223">
        <f t="shared" si="8"/>
        <v>2</v>
      </c>
      <c r="M60" s="224">
        <f>Datos!L62</f>
        <v>442</v>
      </c>
      <c r="N60" s="225">
        <f t="shared" si="18"/>
        <v>44983</v>
      </c>
      <c r="O60" s="226">
        <f t="shared" si="9"/>
        <v>41</v>
      </c>
      <c r="P60" s="226">
        <f t="shared" si="10"/>
        <v>22</v>
      </c>
      <c r="Q60" s="226">
        <f t="shared" si="10"/>
        <v>1</v>
      </c>
      <c r="R60" s="226">
        <f t="shared" si="10"/>
        <v>1</v>
      </c>
      <c r="S60" s="226">
        <f t="shared" si="11"/>
        <v>58</v>
      </c>
      <c r="T60" s="226">
        <f t="shared" si="11"/>
        <v>50</v>
      </c>
      <c r="U60" s="231">
        <f t="shared" si="19"/>
        <v>0.19219219219219219</v>
      </c>
      <c r="V60" s="231">
        <f t="shared" si="20"/>
        <v>0.15051020408163265</v>
      </c>
      <c r="W60" s="232">
        <f t="shared" si="21"/>
        <v>333</v>
      </c>
      <c r="AL60" s="227"/>
      <c r="AM60" s="223">
        <f t="shared" si="15"/>
        <v>2</v>
      </c>
      <c r="AN60" s="225">
        <f t="shared" si="31"/>
        <v>44983</v>
      </c>
      <c r="AO60" s="249">
        <f t="shared" si="16"/>
        <v>20406.53</v>
      </c>
      <c r="AP60" s="249">
        <f t="shared" si="16"/>
        <v>5880</v>
      </c>
      <c r="AQ60" s="249">
        <f t="shared" si="16"/>
        <v>770.5</v>
      </c>
      <c r="AR60" s="249">
        <f t="shared" si="16"/>
        <v>170</v>
      </c>
      <c r="AS60" s="249">
        <f t="shared" si="17"/>
        <v>0</v>
      </c>
      <c r="AT60" s="249">
        <f t="shared" si="17"/>
        <v>0</v>
      </c>
      <c r="AU60" s="249">
        <f t="shared" si="32"/>
        <v>21177.03</v>
      </c>
      <c r="AV60" s="249">
        <f t="shared" si="33"/>
        <v>5880</v>
      </c>
      <c r="AW60" s="249">
        <f t="shared" si="34"/>
        <v>27057.03</v>
      </c>
      <c r="BF60" s="251"/>
    </row>
    <row r="61" spans="1:58">
      <c r="A61" s="218" t="str">
        <f>MID(FORECAST!A60,1,10)</f>
        <v>Group - No</v>
      </c>
      <c r="B61" s="218" t="str">
        <f t="shared" si="2"/>
        <v>Gr</v>
      </c>
      <c r="C61" s="218" t="str">
        <f t="shared" si="3"/>
        <v>up</v>
      </c>
      <c r="D61" s="218" t="str">
        <f t="shared" si="4"/>
        <v>- No</v>
      </c>
      <c r="E61" s="219" t="e">
        <f t="shared" si="5"/>
        <v>#VALUE!</v>
      </c>
      <c r="F61" s="219" t="str">
        <f t="shared" si="6"/>
        <v/>
      </c>
      <c r="G61" s="219">
        <f t="shared" si="7"/>
        <v>44934</v>
      </c>
      <c r="H61" s="218" t="str">
        <f>IF(ISERROR(VLOOKUP(FORECAST!$A61,$AY$2:$BA$9,3,FALSE)),"",VLOOKUP(FORECAST!$A61,$AY$2:$BA$9,3,FALSE))</f>
        <v>Dueños e invitados</v>
      </c>
      <c r="I61" s="218">
        <f>IF(ISNUMBER(FORECAST!G:G),FORECAST!G:G,"")</f>
        <v>33</v>
      </c>
      <c r="J61" s="222">
        <f>IF(ISNUMBER(FORECAST!H:H),FORECAST!H:H,"")</f>
        <v>0</v>
      </c>
      <c r="L61" s="223">
        <f t="shared" si="8"/>
        <v>2</v>
      </c>
      <c r="M61" s="224">
        <f>Datos!L63</f>
        <v>442</v>
      </c>
      <c r="N61" s="225">
        <f t="shared" si="18"/>
        <v>44984</v>
      </c>
      <c r="O61" s="226">
        <f t="shared" si="9"/>
        <v>25</v>
      </c>
      <c r="P61" s="226">
        <f t="shared" si="10"/>
        <v>7</v>
      </c>
      <c r="Q61" s="226">
        <f t="shared" si="10"/>
        <v>0</v>
      </c>
      <c r="R61" s="226">
        <f t="shared" si="10"/>
        <v>0</v>
      </c>
      <c r="S61" s="226">
        <f t="shared" si="11"/>
        <v>43</v>
      </c>
      <c r="T61" s="226">
        <f t="shared" si="11"/>
        <v>69</v>
      </c>
      <c r="U61" s="231">
        <f t="shared" si="19"/>
        <v>9.696969696969697E-2</v>
      </c>
      <c r="V61" s="231">
        <f t="shared" si="20"/>
        <v>0.11528150134048257</v>
      </c>
      <c r="W61" s="232">
        <f t="shared" si="21"/>
        <v>330</v>
      </c>
      <c r="AL61" s="227"/>
      <c r="AM61" s="223">
        <f t="shared" si="15"/>
        <v>2</v>
      </c>
      <c r="AN61" s="225">
        <f t="shared" si="31"/>
        <v>44984</v>
      </c>
      <c r="AO61" s="249">
        <f t="shared" si="16"/>
        <v>1338</v>
      </c>
      <c r="AP61" s="249">
        <f t="shared" si="16"/>
        <v>2138.9499999999998</v>
      </c>
      <c r="AQ61" s="249">
        <f t="shared" si="16"/>
        <v>0</v>
      </c>
      <c r="AR61" s="249">
        <f t="shared" si="16"/>
        <v>0</v>
      </c>
      <c r="AS61" s="249">
        <f t="shared" si="17"/>
        <v>0</v>
      </c>
      <c r="AT61" s="249">
        <f t="shared" si="17"/>
        <v>0</v>
      </c>
      <c r="AU61" s="249">
        <f t="shared" si="32"/>
        <v>1338</v>
      </c>
      <c r="AV61" s="249">
        <f t="shared" si="33"/>
        <v>2138.9499999999998</v>
      </c>
      <c r="AW61" s="249">
        <f t="shared" si="34"/>
        <v>3476.95</v>
      </c>
      <c r="BF61" s="251"/>
    </row>
    <row r="62" spans="1:58">
      <c r="A62" s="218" t="str">
        <f>MID(FORECAST!A61,1,10)</f>
        <v>Owner &amp; Gu</v>
      </c>
      <c r="B62" s="218" t="str">
        <f t="shared" si="2"/>
        <v>Ow</v>
      </c>
      <c r="C62" s="218" t="str">
        <f t="shared" si="3"/>
        <v>er</v>
      </c>
      <c r="D62" s="218" t="str">
        <f t="shared" si="4"/>
        <v>&amp; Gu</v>
      </c>
      <c r="E62" s="219" t="e">
        <f t="shared" si="5"/>
        <v>#VALUE!</v>
      </c>
      <c r="F62" s="219" t="str">
        <f t="shared" si="6"/>
        <v/>
      </c>
      <c r="G62" s="219">
        <f t="shared" si="7"/>
        <v>44934</v>
      </c>
      <c r="H62" s="218" t="str">
        <f>IF(ISERROR(VLOOKUP(FORECAST!$A62,$AY$2:$BA$9,3,FALSE)),"",VLOOKUP(FORECAST!$A62,$AY$2:$BA$9,3,FALSE))</f>
        <v>Referidos</v>
      </c>
      <c r="I62" s="218">
        <f>IF(ISNUMBER(FORECAST!G:G),FORECAST!G:G,"")</f>
        <v>8</v>
      </c>
      <c r="J62" s="222">
        <f>IF(ISNUMBER(FORECAST!H:H),FORECAST!H:H,"")</f>
        <v>1723.26</v>
      </c>
      <c r="L62" s="223">
        <f t="shared" si="8"/>
        <v>2</v>
      </c>
      <c r="M62" s="224">
        <f>Datos!L64</f>
        <v>442</v>
      </c>
      <c r="N62" s="225">
        <f t="shared" si="18"/>
        <v>44985</v>
      </c>
      <c r="O62" s="226">
        <f t="shared" si="9"/>
        <v>21</v>
      </c>
      <c r="P62" s="226">
        <f t="shared" si="10"/>
        <v>6</v>
      </c>
      <c r="Q62" s="226">
        <f t="shared" si="10"/>
        <v>0</v>
      </c>
      <c r="R62" s="226">
        <f t="shared" si="10"/>
        <v>2</v>
      </c>
      <c r="S62" s="226">
        <f t="shared" si="11"/>
        <v>33</v>
      </c>
      <c r="T62" s="226">
        <f t="shared" si="11"/>
        <v>71</v>
      </c>
      <c r="U62" s="231">
        <f t="shared" si="19"/>
        <v>8.0357142857142863E-2</v>
      </c>
      <c r="V62" s="231">
        <f t="shared" si="20"/>
        <v>9.4339622641509441E-2</v>
      </c>
      <c r="W62" s="232">
        <f t="shared" si="21"/>
        <v>336</v>
      </c>
      <c r="AL62" s="227"/>
      <c r="AM62" s="223">
        <f t="shared" si="15"/>
        <v>2</v>
      </c>
      <c r="AN62" s="225">
        <f t="shared" si="31"/>
        <v>44985</v>
      </c>
      <c r="AO62" s="249">
        <f t="shared" si="16"/>
        <v>16773.11</v>
      </c>
      <c r="AP62" s="249">
        <f t="shared" si="16"/>
        <v>2354.7600000000002</v>
      </c>
      <c r="AQ62" s="249">
        <f t="shared" si="16"/>
        <v>0</v>
      </c>
      <c r="AR62" s="249">
        <f t="shared" si="16"/>
        <v>0</v>
      </c>
      <c r="AS62" s="249">
        <f t="shared" si="17"/>
        <v>0</v>
      </c>
      <c r="AT62" s="249">
        <f t="shared" si="17"/>
        <v>0</v>
      </c>
      <c r="AU62" s="249">
        <f t="shared" si="32"/>
        <v>16773.11</v>
      </c>
      <c r="AV62" s="249">
        <f t="shared" si="33"/>
        <v>2354.7600000000002</v>
      </c>
      <c r="AW62" s="249">
        <f t="shared" si="34"/>
        <v>19127.870000000003</v>
      </c>
      <c r="BF62" s="251"/>
    </row>
    <row r="63" spans="1:58">
      <c r="A63" s="218" t="str">
        <f>MID(FORECAST!A62,1,10)</f>
        <v>Owner Refe</v>
      </c>
      <c r="B63" s="218" t="str">
        <f t="shared" si="2"/>
        <v>Ow</v>
      </c>
      <c r="C63" s="218" t="str">
        <f t="shared" si="3"/>
        <v>er</v>
      </c>
      <c r="D63" s="218" t="str">
        <f t="shared" si="4"/>
        <v>Refe</v>
      </c>
      <c r="E63" s="219" t="e">
        <f t="shared" si="5"/>
        <v>#VALUE!</v>
      </c>
      <c r="F63" s="219" t="str">
        <f t="shared" si="6"/>
        <v/>
      </c>
      <c r="G63" s="219">
        <f t="shared" si="7"/>
        <v>44934</v>
      </c>
      <c r="H63" s="218" t="str">
        <f>IF(ISERROR(VLOOKUP(FORECAST!$A63,$AY$2:$BA$9,3,FALSE)),"",VLOOKUP(FORECAST!$A63,$AY$2:$BA$9,3,FALSE))</f>
        <v>Maintenance</v>
      </c>
      <c r="I63" s="218">
        <f>IF(ISNUMBER(FORECAST!G:G),FORECAST!G:G,"")</f>
        <v>45</v>
      </c>
      <c r="J63" s="222">
        <f>IF(ISNUMBER(FORECAST!H:H),FORECAST!H:H,"")</f>
        <v>0</v>
      </c>
      <c r="L63" s="223">
        <f t="shared" si="8"/>
        <v>3</v>
      </c>
      <c r="M63" s="224">
        <f>Datos!L65</f>
        <v>442</v>
      </c>
      <c r="N63" s="225">
        <f t="shared" si="18"/>
        <v>44986</v>
      </c>
      <c r="O63" s="226">
        <f t="shared" si="9"/>
        <v>13</v>
      </c>
      <c r="P63" s="226">
        <f t="shared" si="10"/>
        <v>10</v>
      </c>
      <c r="Q63" s="226">
        <f t="shared" si="10"/>
        <v>0</v>
      </c>
      <c r="R63" s="226">
        <f t="shared" si="10"/>
        <v>1</v>
      </c>
      <c r="S63" s="226">
        <f t="shared" si="11"/>
        <v>33</v>
      </c>
      <c r="T63" s="226">
        <f t="shared" si="11"/>
        <v>74</v>
      </c>
      <c r="U63" s="231">
        <f t="shared" si="19"/>
        <v>6.8862275449101798E-2</v>
      </c>
      <c r="V63" s="231">
        <f t="shared" si="20"/>
        <v>9.2391304347826081E-2</v>
      </c>
      <c r="W63" s="232">
        <f t="shared" si="21"/>
        <v>334</v>
      </c>
      <c r="AL63" s="227"/>
      <c r="AM63" s="223">
        <f t="shared" si="15"/>
        <v>3</v>
      </c>
      <c r="AN63" s="225">
        <f t="shared" si="31"/>
        <v>44986</v>
      </c>
      <c r="AO63" s="249">
        <f t="shared" si="16"/>
        <v>4948.03</v>
      </c>
      <c r="AP63" s="249">
        <f t="shared" si="16"/>
        <v>3090.55</v>
      </c>
      <c r="AQ63" s="249">
        <f t="shared" si="16"/>
        <v>0</v>
      </c>
      <c r="AR63" s="249">
        <f t="shared" si="16"/>
        <v>0</v>
      </c>
      <c r="AS63" s="249">
        <f t="shared" si="17"/>
        <v>0</v>
      </c>
      <c r="AT63" s="249">
        <f t="shared" si="17"/>
        <v>0</v>
      </c>
      <c r="AU63" s="249">
        <f t="shared" si="32"/>
        <v>4948.03</v>
      </c>
      <c r="AV63" s="249">
        <f t="shared" si="33"/>
        <v>3090.55</v>
      </c>
      <c r="AW63" s="249">
        <f t="shared" si="34"/>
        <v>8038.58</v>
      </c>
      <c r="BF63" s="251"/>
    </row>
    <row r="64" spans="1:58">
      <c r="A64" s="218" t="str">
        <f>MID(FORECAST!A63,1,10)</f>
        <v>Maintenanc</v>
      </c>
      <c r="B64" s="218" t="str">
        <f t="shared" si="2"/>
        <v>Ma</v>
      </c>
      <c r="C64" s="218" t="str">
        <f t="shared" si="3"/>
        <v>nt</v>
      </c>
      <c r="D64" s="218" t="str">
        <f t="shared" si="4"/>
        <v>nanc</v>
      </c>
      <c r="E64" s="219" t="e">
        <f t="shared" si="5"/>
        <v>#VALUE!</v>
      </c>
      <c r="F64" s="219" t="str">
        <f t="shared" si="6"/>
        <v/>
      </c>
      <c r="G64" s="219">
        <f t="shared" si="7"/>
        <v>44934</v>
      </c>
      <c r="H64" s="218" t="str">
        <f>IF(ISERROR(VLOOKUP(FORECAST!$A64,$AY$2:$BA$9,3,FALSE)),"",VLOOKUP(FORECAST!$A64,$AY$2:$BA$9,3,FALSE))</f>
        <v>Complementarias</v>
      </c>
      <c r="I64" s="218">
        <f>IF(ISNUMBER(FORECAST!G:G),FORECAST!G:G,"")</f>
        <v>0</v>
      </c>
      <c r="J64" s="222">
        <f>IF(ISNUMBER(FORECAST!H:H),FORECAST!H:H,"")</f>
        <v>0</v>
      </c>
      <c r="L64" s="223">
        <f t="shared" si="8"/>
        <v>3</v>
      </c>
      <c r="M64" s="224">
        <f>Datos!L66</f>
        <v>442</v>
      </c>
      <c r="N64" s="225">
        <f t="shared" si="18"/>
        <v>44987</v>
      </c>
      <c r="O64" s="226">
        <f t="shared" si="9"/>
        <v>13</v>
      </c>
      <c r="P64" s="226">
        <f t="shared" si="10"/>
        <v>26</v>
      </c>
      <c r="Q64" s="226">
        <f t="shared" si="10"/>
        <v>0</v>
      </c>
      <c r="R64" s="226">
        <f t="shared" si="10"/>
        <v>1</v>
      </c>
      <c r="S64" s="226">
        <f t="shared" si="11"/>
        <v>39</v>
      </c>
      <c r="T64" s="226">
        <f t="shared" si="11"/>
        <v>67</v>
      </c>
      <c r="U64" s="231">
        <f t="shared" si="19"/>
        <v>0.11641791044776119</v>
      </c>
      <c r="V64" s="231">
        <f t="shared" si="20"/>
        <v>0.10666666666666667</v>
      </c>
      <c r="W64" s="232">
        <f t="shared" si="21"/>
        <v>335</v>
      </c>
      <c r="AL64" s="227"/>
      <c r="AM64" s="223">
        <f t="shared" si="15"/>
        <v>3</v>
      </c>
      <c r="AN64" s="225">
        <f t="shared" si="31"/>
        <v>44987</v>
      </c>
      <c r="AO64" s="249">
        <f t="shared" si="16"/>
        <v>3331</v>
      </c>
      <c r="AP64" s="249">
        <f t="shared" si="16"/>
        <v>8175</v>
      </c>
      <c r="AQ64" s="249">
        <f t="shared" si="16"/>
        <v>0</v>
      </c>
      <c r="AR64" s="249">
        <f t="shared" si="16"/>
        <v>0</v>
      </c>
      <c r="AS64" s="249">
        <f t="shared" si="17"/>
        <v>0</v>
      </c>
      <c r="AT64" s="249">
        <f t="shared" si="17"/>
        <v>0</v>
      </c>
      <c r="AU64" s="249">
        <f t="shared" si="32"/>
        <v>3331</v>
      </c>
      <c r="AV64" s="249">
        <f t="shared" si="33"/>
        <v>8175</v>
      </c>
      <c r="AW64" s="249">
        <f t="shared" si="34"/>
        <v>11506</v>
      </c>
      <c r="BF64" s="251"/>
    </row>
    <row r="65" spans="1:58">
      <c r="A65" s="218" t="str">
        <f>MID(FORECAST!A64,1,10)</f>
        <v>Compliment</v>
      </c>
      <c r="B65" s="218" t="str">
        <f t="shared" si="2"/>
        <v>Co</v>
      </c>
      <c r="C65" s="218" t="str">
        <f t="shared" si="3"/>
        <v>pl</v>
      </c>
      <c r="D65" s="218" t="str">
        <f t="shared" si="4"/>
        <v>ment</v>
      </c>
      <c r="E65" s="219" t="e">
        <f t="shared" si="5"/>
        <v>#VALUE!</v>
      </c>
      <c r="F65" s="219" t="str">
        <f t="shared" si="6"/>
        <v/>
      </c>
      <c r="G65" s="219">
        <f t="shared" si="7"/>
        <v>44934</v>
      </c>
      <c r="H65" s="218" t="str">
        <f>IF(ISERROR(VLOOKUP(FORECAST!$A65,$AY$2:$BA$9,3,FALSE)),"",VLOOKUP(FORECAST!$A65,$AY$2:$BA$9,3,FALSE))</f>
        <v>Total día</v>
      </c>
      <c r="I65" s="218">
        <f>IF(ISNUMBER(FORECAST!G:G),FORECAST!G:G,"")</f>
        <v>109</v>
      </c>
      <c r="J65" s="222">
        <f>IF(ISNUMBER(FORECAST!H:H),FORECAST!H:H,"")</f>
        <v>5140.17</v>
      </c>
      <c r="L65" s="223">
        <f t="shared" si="8"/>
        <v>3</v>
      </c>
      <c r="M65" s="224">
        <f>Datos!L67</f>
        <v>442</v>
      </c>
      <c r="N65" s="225">
        <f t="shared" si="18"/>
        <v>44988</v>
      </c>
      <c r="O65" s="226">
        <f t="shared" si="9"/>
        <v>28</v>
      </c>
      <c r="P65" s="226">
        <f t="shared" si="10"/>
        <v>59</v>
      </c>
      <c r="Q65" s="226">
        <f t="shared" si="10"/>
        <v>0</v>
      </c>
      <c r="R65" s="226">
        <f t="shared" si="10"/>
        <v>2</v>
      </c>
      <c r="S65" s="226">
        <f t="shared" si="11"/>
        <v>47</v>
      </c>
      <c r="T65" s="226">
        <f t="shared" si="11"/>
        <v>56</v>
      </c>
      <c r="U65" s="231">
        <f t="shared" si="19"/>
        <v>0.25816023738872401</v>
      </c>
      <c r="V65" s="231">
        <f t="shared" si="20"/>
        <v>0.12694300518134716</v>
      </c>
      <c r="W65" s="232">
        <f t="shared" si="21"/>
        <v>337</v>
      </c>
      <c r="AL65" s="227"/>
      <c r="AM65" s="223">
        <f t="shared" si="15"/>
        <v>3</v>
      </c>
      <c r="AN65" s="225">
        <f t="shared" si="31"/>
        <v>44988</v>
      </c>
      <c r="AO65" s="249">
        <f t="shared" si="16"/>
        <v>10674</v>
      </c>
      <c r="AP65" s="249">
        <f t="shared" si="16"/>
        <v>21291.16</v>
      </c>
      <c r="AQ65" s="249">
        <f t="shared" si="16"/>
        <v>0</v>
      </c>
      <c r="AR65" s="249">
        <f t="shared" si="16"/>
        <v>0</v>
      </c>
      <c r="AS65" s="249">
        <f t="shared" si="17"/>
        <v>0</v>
      </c>
      <c r="AT65" s="249">
        <f t="shared" si="17"/>
        <v>0</v>
      </c>
      <c r="AU65" s="249">
        <f t="shared" si="32"/>
        <v>10674</v>
      </c>
      <c r="AV65" s="249">
        <f t="shared" si="33"/>
        <v>21291.16</v>
      </c>
      <c r="AW65" s="249">
        <f t="shared" si="34"/>
        <v>31965.16</v>
      </c>
      <c r="BF65" s="251"/>
    </row>
    <row r="66" spans="1:58">
      <c r="A66" s="218" t="str">
        <f>MID(FORECAST!A65,1,10)</f>
        <v>Totals:</v>
      </c>
      <c r="B66" s="218" t="str">
        <f t="shared" si="2"/>
        <v>To</v>
      </c>
      <c r="C66" s="218" t="str">
        <f t="shared" si="3"/>
        <v>al</v>
      </c>
      <c r="D66" s="218" t="str">
        <f t="shared" si="4"/>
        <v>:</v>
      </c>
      <c r="E66" s="219" t="e">
        <f t="shared" si="5"/>
        <v>#VALUE!</v>
      </c>
      <c r="F66" s="219" t="str">
        <f t="shared" si="6"/>
        <v/>
      </c>
      <c r="G66" s="219">
        <f t="shared" si="7"/>
        <v>44934</v>
      </c>
      <c r="H66" s="218" t="str">
        <f>IF(ISERROR(VLOOKUP(FORECAST!$A66,$AY$2:$BA$9,3,FALSE)),"",VLOOKUP(FORECAST!$A66,$AY$2:$BA$9,3,FALSE))</f>
        <v/>
      </c>
      <c r="I66" s="218" t="str">
        <f>IF(ISNUMBER(FORECAST!G:G),FORECAST!G:G,"")</f>
        <v/>
      </c>
      <c r="J66" s="222" t="str">
        <f>IF(ISNUMBER(FORECAST!H:H),FORECAST!H:H,"")</f>
        <v/>
      </c>
      <c r="L66" s="223">
        <f t="shared" si="8"/>
        <v>3</v>
      </c>
      <c r="M66" s="224">
        <f>Datos!L68</f>
        <v>442</v>
      </c>
      <c r="N66" s="225">
        <f t="shared" si="18"/>
        <v>44989</v>
      </c>
      <c r="O66" s="226">
        <f t="shared" si="9"/>
        <v>40</v>
      </c>
      <c r="P66" s="226">
        <f t="shared" si="10"/>
        <v>85</v>
      </c>
      <c r="Q66" s="226">
        <f t="shared" si="10"/>
        <v>0</v>
      </c>
      <c r="R66" s="226">
        <f t="shared" si="10"/>
        <v>2</v>
      </c>
      <c r="S66" s="226">
        <f t="shared" si="11"/>
        <v>46</v>
      </c>
      <c r="T66" s="226">
        <f t="shared" si="11"/>
        <v>44</v>
      </c>
      <c r="U66" s="231">
        <f t="shared" si="19"/>
        <v>0.35714285714285715</v>
      </c>
      <c r="V66" s="231">
        <f t="shared" si="20"/>
        <v>0.12060301507537688</v>
      </c>
      <c r="W66" s="232">
        <f t="shared" si="21"/>
        <v>350</v>
      </c>
      <c r="AL66" s="227"/>
      <c r="AM66" s="223">
        <f t="shared" si="15"/>
        <v>3</v>
      </c>
      <c r="AN66" s="225">
        <f t="shared" si="31"/>
        <v>44989</v>
      </c>
      <c r="AO66" s="249">
        <f t="shared" si="16"/>
        <v>15304</v>
      </c>
      <c r="AP66" s="249">
        <f t="shared" si="16"/>
        <v>29721.7</v>
      </c>
      <c r="AQ66" s="249">
        <f t="shared" si="16"/>
        <v>0</v>
      </c>
      <c r="AR66" s="249">
        <f t="shared" si="16"/>
        <v>0</v>
      </c>
      <c r="AS66" s="249">
        <f t="shared" si="17"/>
        <v>0</v>
      </c>
      <c r="AT66" s="249">
        <f t="shared" si="17"/>
        <v>0</v>
      </c>
      <c r="AU66" s="249">
        <f t="shared" si="32"/>
        <v>15304</v>
      </c>
      <c r="AV66" s="249">
        <f t="shared" si="33"/>
        <v>29721.7</v>
      </c>
      <c r="AW66" s="249">
        <f t="shared" si="34"/>
        <v>45025.7</v>
      </c>
      <c r="BF66" s="251"/>
    </row>
    <row r="67" spans="1:58">
      <c r="A67" s="218" t="str">
        <f>MID(FORECAST!A66,1,10)</f>
        <v>09-01-2023</v>
      </c>
      <c r="B67" s="218" t="str">
        <f t="shared" si="2"/>
        <v>09</v>
      </c>
      <c r="C67" s="218" t="str">
        <f t="shared" si="3"/>
        <v>01</v>
      </c>
      <c r="D67" s="218" t="str">
        <f t="shared" si="4"/>
        <v>2023</v>
      </c>
      <c r="E67" s="219">
        <f t="shared" si="5"/>
        <v>44935</v>
      </c>
      <c r="F67" s="219">
        <f t="shared" si="6"/>
        <v>44935</v>
      </c>
      <c r="G67" s="219">
        <f t="shared" si="7"/>
        <v>44935</v>
      </c>
      <c r="H67" s="218" t="str">
        <f>IF(ISERROR(VLOOKUP(FORECAST!$A67,$AY$2:$BA$9,3,FALSE)),"",VLOOKUP(FORECAST!$A67,$AY$2:$BA$9,3,FALSE))</f>
        <v>Pagadores</v>
      </c>
      <c r="I67" s="218">
        <f>IF(ISNUMBER(FORECAST!G:G),FORECAST!G:G,"")</f>
        <v>18</v>
      </c>
      <c r="J67" s="222">
        <f>IF(ISNUMBER(FORECAST!H:H),FORECAST!H:H,"")</f>
        <v>2800.13</v>
      </c>
      <c r="L67" s="223">
        <f t="shared" si="8"/>
        <v>3</v>
      </c>
      <c r="M67" s="224">
        <f>Datos!L69</f>
        <v>442</v>
      </c>
      <c r="N67" s="225">
        <f t="shared" si="18"/>
        <v>44990</v>
      </c>
      <c r="O67" s="226">
        <f t="shared" si="9"/>
        <v>36</v>
      </c>
      <c r="P67" s="226">
        <f t="shared" si="10"/>
        <v>72</v>
      </c>
      <c r="Q67" s="226">
        <f t="shared" si="10"/>
        <v>0</v>
      </c>
      <c r="R67" s="226">
        <f t="shared" si="10"/>
        <v>2</v>
      </c>
      <c r="S67" s="226">
        <f t="shared" si="11"/>
        <v>51</v>
      </c>
      <c r="T67" s="226">
        <f t="shared" si="11"/>
        <v>35</v>
      </c>
      <c r="U67" s="231">
        <f t="shared" si="19"/>
        <v>0.30508474576271188</v>
      </c>
      <c r="V67" s="231">
        <f t="shared" si="20"/>
        <v>0.13022113022113022</v>
      </c>
      <c r="W67" s="232">
        <f t="shared" si="21"/>
        <v>354</v>
      </c>
      <c r="AL67" s="227"/>
      <c r="AM67" s="223">
        <f t="shared" si="15"/>
        <v>3</v>
      </c>
      <c r="AN67" s="225">
        <f t="shared" si="31"/>
        <v>44990</v>
      </c>
      <c r="AO67" s="249">
        <f t="shared" si="16"/>
        <v>11219.66</v>
      </c>
      <c r="AP67" s="249">
        <f t="shared" si="16"/>
        <v>22259.35</v>
      </c>
      <c r="AQ67" s="249">
        <f t="shared" si="16"/>
        <v>0</v>
      </c>
      <c r="AR67" s="249">
        <f t="shared" ref="AO67:AR130" si="56">SUMIFS($J:$J,$G:$G,$AN67,$H:$H,AR$2)</f>
        <v>0</v>
      </c>
      <c r="AS67" s="249">
        <f t="shared" si="17"/>
        <v>0</v>
      </c>
      <c r="AT67" s="249">
        <f t="shared" si="17"/>
        <v>0</v>
      </c>
      <c r="AU67" s="249">
        <f t="shared" si="32"/>
        <v>11219.66</v>
      </c>
      <c r="AV67" s="249">
        <f t="shared" si="33"/>
        <v>22259.35</v>
      </c>
      <c r="AW67" s="249">
        <f t="shared" si="34"/>
        <v>33479.009999999995</v>
      </c>
      <c r="BF67" s="251"/>
    </row>
    <row r="68" spans="1:58">
      <c r="A68" s="218" t="str">
        <f>MID(FORECAST!A67,1,10)</f>
        <v>Non-Group</v>
      </c>
      <c r="B68" s="218" t="str">
        <f t="shared" ref="B68:B131" si="57">MID(A68,1,2)</f>
        <v>No</v>
      </c>
      <c r="C68" s="218" t="str">
        <f t="shared" ref="C68:C131" si="58">MID(A68,4,2)</f>
        <v>-G</v>
      </c>
      <c r="D68" s="218" t="str">
        <f t="shared" ref="D68:D131" si="59">MID(A68,7,4)</f>
        <v>oup</v>
      </c>
      <c r="E68" s="219" t="e">
        <f t="shared" ref="E68:E131" si="60">DATE(D68,C68,B68)</f>
        <v>#VALUE!</v>
      </c>
      <c r="F68" s="219" t="str">
        <f t="shared" ref="F68:F131" si="61">IF(ISERROR(E68),"",E68)</f>
        <v/>
      </c>
      <c r="G68" s="219">
        <f t="shared" ref="G68:G131" si="62">IF(F68="",G67,F68)</f>
        <v>44935</v>
      </c>
      <c r="H68" s="218" t="str">
        <f>IF(ISERROR(VLOOKUP(FORECAST!$A68,$AY$2:$BA$9,3,FALSE)),"",VLOOKUP(FORECAST!$A68,$AY$2:$BA$9,3,FALSE))</f>
        <v>Grupos</v>
      </c>
      <c r="I68" s="218">
        <f>IF(ISNUMBER(FORECAST!G:G),FORECAST!G:G,"")</f>
        <v>3</v>
      </c>
      <c r="J68" s="222">
        <f>IF(ISNUMBER(FORECAST!H:H),FORECAST!H:H,"")</f>
        <v>221.78</v>
      </c>
      <c r="L68" s="223">
        <f t="shared" ref="L68:L131" si="63">MONTH(N68)</f>
        <v>3</v>
      </c>
      <c r="M68" s="224">
        <f>Datos!L70</f>
        <v>442</v>
      </c>
      <c r="N68" s="225">
        <f t="shared" si="18"/>
        <v>44991</v>
      </c>
      <c r="O68" s="226">
        <f t="shared" ref="O68:O131" si="64">SUMIFS($I:$I,$G:$G,$N68,$H:$H,$O$2)</f>
        <v>43</v>
      </c>
      <c r="P68" s="226">
        <f t="shared" ref="P68:R131" si="65">SUMIFS($I:$I,$G:$G,$N68,$H:$H,P$2)</f>
        <v>65</v>
      </c>
      <c r="Q68" s="226">
        <f t="shared" si="65"/>
        <v>0</v>
      </c>
      <c r="R68" s="226">
        <f t="shared" si="65"/>
        <v>0</v>
      </c>
      <c r="S68" s="226">
        <f t="shared" ref="S68:T131" si="66">SUMIFS($I:$I,$G:$G,$N68,$H:$H,S$1)</f>
        <v>40</v>
      </c>
      <c r="T68" s="226">
        <f t="shared" si="66"/>
        <v>42</v>
      </c>
      <c r="U68" s="231">
        <f t="shared" si="19"/>
        <v>0.3</v>
      </c>
      <c r="V68" s="231">
        <f t="shared" si="20"/>
        <v>0.1</v>
      </c>
      <c r="W68" s="232">
        <f t="shared" si="21"/>
        <v>360</v>
      </c>
      <c r="AL68" s="227"/>
      <c r="AM68" s="223">
        <f t="shared" ref="AM68:AM131" si="67">MONTH(AN68)</f>
        <v>3</v>
      </c>
      <c r="AN68" s="225">
        <f t="shared" si="31"/>
        <v>44991</v>
      </c>
      <c r="AO68" s="249">
        <f t="shared" si="56"/>
        <v>15872.03</v>
      </c>
      <c r="AP68" s="249">
        <f t="shared" si="56"/>
        <v>18898.11</v>
      </c>
      <c r="AQ68" s="249">
        <f t="shared" si="56"/>
        <v>0</v>
      </c>
      <c r="AR68" s="249">
        <f t="shared" si="56"/>
        <v>0</v>
      </c>
      <c r="AS68" s="249">
        <f t="shared" ref="AS68:AT131" si="68">SUMIFS($J:$J,$G:$G,$AN68,$H:$H,AS$1)</f>
        <v>0</v>
      </c>
      <c r="AT68" s="249">
        <f t="shared" si="68"/>
        <v>0</v>
      </c>
      <c r="AU68" s="249">
        <f t="shared" ref="AU68:AU131" si="69">AO68+AQ68</f>
        <v>15872.03</v>
      </c>
      <c r="AV68" s="249">
        <f t="shared" ref="AV68:AV131" si="70">AP68</f>
        <v>18898.11</v>
      </c>
      <c r="AW68" s="249">
        <f t="shared" ref="AW68:AW131" si="71">AU68+AV68</f>
        <v>34770.14</v>
      </c>
      <c r="BF68" s="251"/>
    </row>
    <row r="69" spans="1:58">
      <c r="A69" s="218" t="str">
        <f>MID(FORECAST!A68,1,10)</f>
        <v>Group - No</v>
      </c>
      <c r="B69" s="218" t="str">
        <f t="shared" si="57"/>
        <v>Gr</v>
      </c>
      <c r="C69" s="218" t="str">
        <f t="shared" si="58"/>
        <v>up</v>
      </c>
      <c r="D69" s="218" t="str">
        <f t="shared" si="59"/>
        <v>- No</v>
      </c>
      <c r="E69" s="219" t="e">
        <f t="shared" si="60"/>
        <v>#VALUE!</v>
      </c>
      <c r="F69" s="219" t="str">
        <f t="shared" si="61"/>
        <v/>
      </c>
      <c r="G69" s="219">
        <f t="shared" si="62"/>
        <v>44935</v>
      </c>
      <c r="H69" s="218" t="str">
        <f>IF(ISERROR(VLOOKUP(FORECAST!$A69,$AY$2:$BA$9,3,FALSE)),"",VLOOKUP(FORECAST!$A69,$AY$2:$BA$9,3,FALSE))</f>
        <v>Dueños e invitados</v>
      </c>
      <c r="I69" s="218">
        <f>IF(ISNUMBER(FORECAST!G:G),FORECAST!G:G,"")</f>
        <v>27</v>
      </c>
      <c r="J69" s="222">
        <f>IF(ISNUMBER(FORECAST!H:H),FORECAST!H:H,"")</f>
        <v>0</v>
      </c>
      <c r="L69" s="223">
        <f t="shared" si="63"/>
        <v>3</v>
      </c>
      <c r="M69" s="224">
        <f>Datos!L71</f>
        <v>442</v>
      </c>
      <c r="N69" s="225">
        <f t="shared" ref="N69:N123" si="72">N68+1</f>
        <v>44992</v>
      </c>
      <c r="O69" s="226">
        <f t="shared" si="64"/>
        <v>37</v>
      </c>
      <c r="P69" s="226">
        <f t="shared" si="65"/>
        <v>57</v>
      </c>
      <c r="Q69" s="226">
        <f t="shared" si="65"/>
        <v>0</v>
      </c>
      <c r="R69" s="226">
        <f t="shared" si="65"/>
        <v>0</v>
      </c>
      <c r="S69" s="226">
        <f t="shared" si="66"/>
        <v>39</v>
      </c>
      <c r="T69" s="226">
        <f t="shared" si="66"/>
        <v>57</v>
      </c>
      <c r="U69" s="231">
        <f t="shared" ref="U69:U132" si="73">SUM(O69:Q69)/W69</f>
        <v>0.27167630057803466</v>
      </c>
      <c r="V69" s="231">
        <f t="shared" ref="V69:V132" si="74">SUM(R69:S69)/(M69-T69)</f>
        <v>0.1012987012987013</v>
      </c>
      <c r="W69" s="232">
        <f t="shared" ref="W69:W132" si="75">M69-T69-S69-R69</f>
        <v>346</v>
      </c>
      <c r="AL69" s="227"/>
      <c r="AM69" s="223">
        <f t="shared" si="67"/>
        <v>3</v>
      </c>
      <c r="AN69" s="225">
        <f t="shared" ref="AN69:AN132" si="76">AN68+1</f>
        <v>44992</v>
      </c>
      <c r="AO69" s="249">
        <f t="shared" si="56"/>
        <v>13578.25</v>
      </c>
      <c r="AP69" s="249">
        <f t="shared" si="56"/>
        <v>16453.080000000002</v>
      </c>
      <c r="AQ69" s="249">
        <f t="shared" si="56"/>
        <v>0</v>
      </c>
      <c r="AR69" s="249">
        <f t="shared" si="56"/>
        <v>0</v>
      </c>
      <c r="AS69" s="249">
        <f t="shared" si="68"/>
        <v>0</v>
      </c>
      <c r="AT69" s="249">
        <f t="shared" si="68"/>
        <v>0</v>
      </c>
      <c r="AU69" s="249">
        <f t="shared" si="69"/>
        <v>13578.25</v>
      </c>
      <c r="AV69" s="249">
        <f t="shared" si="70"/>
        <v>16453.080000000002</v>
      </c>
      <c r="AW69" s="249">
        <f t="shared" si="71"/>
        <v>30031.33</v>
      </c>
      <c r="BF69" s="251"/>
    </row>
    <row r="70" spans="1:58">
      <c r="A70" s="218" t="str">
        <f>MID(FORECAST!A69,1,10)</f>
        <v>Owner &amp; Gu</v>
      </c>
      <c r="B70" s="218" t="str">
        <f t="shared" si="57"/>
        <v>Ow</v>
      </c>
      <c r="C70" s="218" t="str">
        <f t="shared" si="58"/>
        <v>er</v>
      </c>
      <c r="D70" s="218" t="str">
        <f t="shared" si="59"/>
        <v>&amp; Gu</v>
      </c>
      <c r="E70" s="219" t="e">
        <f t="shared" si="60"/>
        <v>#VALUE!</v>
      </c>
      <c r="F70" s="219" t="str">
        <f t="shared" si="61"/>
        <v/>
      </c>
      <c r="G70" s="219">
        <f t="shared" si="62"/>
        <v>44935</v>
      </c>
      <c r="H70" s="218" t="str">
        <f>IF(ISERROR(VLOOKUP(FORECAST!$A70,$AY$2:$BA$9,3,FALSE)),"",VLOOKUP(FORECAST!$A70,$AY$2:$BA$9,3,FALSE))</f>
        <v>Referidos</v>
      </c>
      <c r="I70" s="218">
        <f>IF(ISNUMBER(FORECAST!G:G),FORECAST!G:G,"")</f>
        <v>8</v>
      </c>
      <c r="J70" s="222">
        <f>IF(ISNUMBER(FORECAST!H:H),FORECAST!H:H,"")</f>
        <v>1613.26</v>
      </c>
      <c r="L70" s="223">
        <f t="shared" si="63"/>
        <v>3</v>
      </c>
      <c r="M70" s="224">
        <f>Datos!L72</f>
        <v>442</v>
      </c>
      <c r="N70" s="225">
        <f t="shared" si="72"/>
        <v>44993</v>
      </c>
      <c r="O70" s="226">
        <f t="shared" si="64"/>
        <v>40</v>
      </c>
      <c r="P70" s="226">
        <f t="shared" si="65"/>
        <v>80</v>
      </c>
      <c r="Q70" s="226">
        <f t="shared" si="65"/>
        <v>6</v>
      </c>
      <c r="R70" s="226">
        <f t="shared" si="65"/>
        <v>1</v>
      </c>
      <c r="S70" s="226">
        <f t="shared" si="66"/>
        <v>32</v>
      </c>
      <c r="T70" s="226">
        <f t="shared" si="66"/>
        <v>56</v>
      </c>
      <c r="U70" s="231">
        <f t="shared" si="73"/>
        <v>0.35694050991501414</v>
      </c>
      <c r="V70" s="231">
        <f t="shared" si="74"/>
        <v>8.549222797927461E-2</v>
      </c>
      <c r="W70" s="232">
        <f t="shared" si="75"/>
        <v>353</v>
      </c>
      <c r="AL70" s="227"/>
      <c r="AM70" s="223">
        <f t="shared" si="67"/>
        <v>3</v>
      </c>
      <c r="AN70" s="225">
        <f t="shared" si="76"/>
        <v>44993</v>
      </c>
      <c r="AO70" s="249">
        <f t="shared" si="56"/>
        <v>16597.419999999998</v>
      </c>
      <c r="AP70" s="249">
        <f t="shared" si="56"/>
        <v>24594.3</v>
      </c>
      <c r="AQ70" s="249">
        <f t="shared" si="56"/>
        <v>1692.34</v>
      </c>
      <c r="AR70" s="249">
        <f t="shared" si="56"/>
        <v>0</v>
      </c>
      <c r="AS70" s="249">
        <f t="shared" si="68"/>
        <v>0</v>
      </c>
      <c r="AT70" s="249">
        <f t="shared" si="68"/>
        <v>0</v>
      </c>
      <c r="AU70" s="249">
        <f t="shared" si="69"/>
        <v>18289.759999999998</v>
      </c>
      <c r="AV70" s="249">
        <f t="shared" si="70"/>
        <v>24594.3</v>
      </c>
      <c r="AW70" s="249">
        <f t="shared" si="71"/>
        <v>42884.06</v>
      </c>
      <c r="BF70" s="251"/>
    </row>
    <row r="71" spans="1:58">
      <c r="A71" s="218" t="str">
        <f>MID(FORECAST!A70,1,10)</f>
        <v>Owner Refe</v>
      </c>
      <c r="B71" s="218" t="str">
        <f t="shared" si="57"/>
        <v>Ow</v>
      </c>
      <c r="C71" s="218" t="str">
        <f t="shared" si="58"/>
        <v>er</v>
      </c>
      <c r="D71" s="218" t="str">
        <f t="shared" si="59"/>
        <v>Refe</v>
      </c>
      <c r="E71" s="219" t="e">
        <f t="shared" si="60"/>
        <v>#VALUE!</v>
      </c>
      <c r="F71" s="219" t="str">
        <f t="shared" si="61"/>
        <v/>
      </c>
      <c r="G71" s="219">
        <f t="shared" si="62"/>
        <v>44935</v>
      </c>
      <c r="H71" s="218" t="str">
        <f>IF(ISERROR(VLOOKUP(FORECAST!$A71,$AY$2:$BA$9,3,FALSE)),"",VLOOKUP(FORECAST!$A71,$AY$2:$BA$9,3,FALSE))</f>
        <v>Maintenance</v>
      </c>
      <c r="I71" s="218">
        <f>IF(ISNUMBER(FORECAST!G:G),FORECAST!G:G,"")</f>
        <v>85</v>
      </c>
      <c r="J71" s="222">
        <f>IF(ISNUMBER(FORECAST!H:H),FORECAST!H:H,"")</f>
        <v>0</v>
      </c>
      <c r="L71" s="223">
        <f t="shared" si="63"/>
        <v>3</v>
      </c>
      <c r="M71" s="224">
        <f>Datos!L73</f>
        <v>442</v>
      </c>
      <c r="N71" s="225">
        <f t="shared" si="72"/>
        <v>44994</v>
      </c>
      <c r="O71" s="226">
        <f t="shared" si="64"/>
        <v>67</v>
      </c>
      <c r="P71" s="226">
        <f t="shared" si="65"/>
        <v>100</v>
      </c>
      <c r="Q71" s="226">
        <f t="shared" si="65"/>
        <v>1</v>
      </c>
      <c r="R71" s="226">
        <f t="shared" si="65"/>
        <v>2</v>
      </c>
      <c r="S71" s="226">
        <f t="shared" si="66"/>
        <v>31</v>
      </c>
      <c r="T71" s="226">
        <f t="shared" si="66"/>
        <v>43</v>
      </c>
      <c r="U71" s="231">
        <f t="shared" si="73"/>
        <v>0.45901639344262296</v>
      </c>
      <c r="V71" s="231">
        <f t="shared" si="74"/>
        <v>8.2706766917293228E-2</v>
      </c>
      <c r="W71" s="232">
        <f t="shared" si="75"/>
        <v>366</v>
      </c>
      <c r="AL71" s="227"/>
      <c r="AM71" s="223">
        <f t="shared" si="67"/>
        <v>3</v>
      </c>
      <c r="AN71" s="225">
        <f t="shared" si="76"/>
        <v>44994</v>
      </c>
      <c r="AO71" s="249">
        <f t="shared" si="56"/>
        <v>25794.75</v>
      </c>
      <c r="AP71" s="249">
        <f t="shared" si="56"/>
        <v>28328.16</v>
      </c>
      <c r="AQ71" s="249">
        <f t="shared" si="56"/>
        <v>255</v>
      </c>
      <c r="AR71" s="249">
        <f t="shared" si="56"/>
        <v>0</v>
      </c>
      <c r="AS71" s="249">
        <f t="shared" si="68"/>
        <v>0</v>
      </c>
      <c r="AT71" s="249">
        <f t="shared" si="68"/>
        <v>0</v>
      </c>
      <c r="AU71" s="249">
        <f t="shared" si="69"/>
        <v>26049.75</v>
      </c>
      <c r="AV71" s="249">
        <f t="shared" si="70"/>
        <v>28328.16</v>
      </c>
      <c r="AW71" s="249">
        <f t="shared" si="71"/>
        <v>54377.91</v>
      </c>
      <c r="BF71" s="251"/>
    </row>
    <row r="72" spans="1:58">
      <c r="A72" s="218" t="str">
        <f>MID(FORECAST!A71,1,10)</f>
        <v>Maintenanc</v>
      </c>
      <c r="B72" s="218" t="str">
        <f t="shared" si="57"/>
        <v>Ma</v>
      </c>
      <c r="C72" s="218" t="str">
        <f t="shared" si="58"/>
        <v>nt</v>
      </c>
      <c r="D72" s="218" t="str">
        <f t="shared" si="59"/>
        <v>nanc</v>
      </c>
      <c r="E72" s="219" t="e">
        <f t="shared" si="60"/>
        <v>#VALUE!</v>
      </c>
      <c r="F72" s="219" t="str">
        <f t="shared" si="61"/>
        <v/>
      </c>
      <c r="G72" s="219">
        <f t="shared" si="62"/>
        <v>44935</v>
      </c>
      <c r="H72" s="218" t="str">
        <f>IF(ISERROR(VLOOKUP(FORECAST!$A72,$AY$2:$BA$9,3,FALSE)),"",VLOOKUP(FORECAST!$A72,$AY$2:$BA$9,3,FALSE))</f>
        <v>Complementarias</v>
      </c>
      <c r="I72" s="218">
        <f>IF(ISNUMBER(FORECAST!G:G),FORECAST!G:G,"")</f>
        <v>3</v>
      </c>
      <c r="J72" s="222">
        <f>IF(ISNUMBER(FORECAST!H:H),FORECAST!H:H,"")</f>
        <v>355</v>
      </c>
      <c r="L72" s="223">
        <f t="shared" si="63"/>
        <v>3</v>
      </c>
      <c r="M72" s="224">
        <f>Datos!L74</f>
        <v>442</v>
      </c>
      <c r="N72" s="225">
        <f t="shared" si="72"/>
        <v>44995</v>
      </c>
      <c r="O72" s="226">
        <f t="shared" si="64"/>
        <v>106</v>
      </c>
      <c r="P72" s="226">
        <f t="shared" si="65"/>
        <v>148</v>
      </c>
      <c r="Q72" s="226">
        <f t="shared" si="65"/>
        <v>12</v>
      </c>
      <c r="R72" s="226">
        <f t="shared" si="65"/>
        <v>1</v>
      </c>
      <c r="S72" s="226">
        <f t="shared" si="66"/>
        <v>29</v>
      </c>
      <c r="T72" s="226">
        <f t="shared" si="66"/>
        <v>31</v>
      </c>
      <c r="U72" s="231">
        <f t="shared" si="73"/>
        <v>0.69816272965879267</v>
      </c>
      <c r="V72" s="231">
        <f t="shared" si="74"/>
        <v>7.2992700729927001E-2</v>
      </c>
      <c r="W72" s="232">
        <f t="shared" si="75"/>
        <v>381</v>
      </c>
      <c r="AL72" s="227"/>
      <c r="AM72" s="223">
        <f t="shared" si="67"/>
        <v>3</v>
      </c>
      <c r="AN72" s="225">
        <f t="shared" si="76"/>
        <v>44995</v>
      </c>
      <c r="AO72" s="249">
        <f t="shared" si="56"/>
        <v>48397.26</v>
      </c>
      <c r="AP72" s="249">
        <f t="shared" si="56"/>
        <v>50082.22</v>
      </c>
      <c r="AQ72" s="249">
        <f t="shared" si="56"/>
        <v>4468</v>
      </c>
      <c r="AR72" s="249">
        <f t="shared" si="56"/>
        <v>0</v>
      </c>
      <c r="AS72" s="249">
        <f t="shared" si="68"/>
        <v>0</v>
      </c>
      <c r="AT72" s="249">
        <f t="shared" si="68"/>
        <v>0</v>
      </c>
      <c r="AU72" s="249">
        <f t="shared" si="69"/>
        <v>52865.26</v>
      </c>
      <c r="AV72" s="249">
        <f t="shared" si="70"/>
        <v>50082.22</v>
      </c>
      <c r="AW72" s="249">
        <f t="shared" si="71"/>
        <v>102947.48000000001</v>
      </c>
      <c r="BF72" s="251"/>
    </row>
    <row r="73" spans="1:58">
      <c r="A73" s="218" t="str">
        <f>MID(FORECAST!A72,1,10)</f>
        <v>Compliment</v>
      </c>
      <c r="B73" s="218" t="str">
        <f t="shared" si="57"/>
        <v>Co</v>
      </c>
      <c r="C73" s="218" t="str">
        <f t="shared" si="58"/>
        <v>pl</v>
      </c>
      <c r="D73" s="218" t="str">
        <f t="shared" si="59"/>
        <v>ment</v>
      </c>
      <c r="E73" s="219" t="e">
        <f t="shared" si="60"/>
        <v>#VALUE!</v>
      </c>
      <c r="F73" s="219" t="str">
        <f t="shared" si="61"/>
        <v/>
      </c>
      <c r="G73" s="219">
        <f t="shared" si="62"/>
        <v>44935</v>
      </c>
      <c r="H73" s="218" t="str">
        <f>IF(ISERROR(VLOOKUP(FORECAST!$A73,$AY$2:$BA$9,3,FALSE)),"",VLOOKUP(FORECAST!$A73,$AY$2:$BA$9,3,FALSE))</f>
        <v>Total día</v>
      </c>
      <c r="I73" s="218">
        <f>IF(ISNUMBER(FORECAST!G:G),FORECAST!G:G,"")</f>
        <v>144</v>
      </c>
      <c r="J73" s="222">
        <f>IF(ISNUMBER(FORECAST!H:H),FORECAST!H:H,"")</f>
        <v>4990.17</v>
      </c>
      <c r="L73" s="223">
        <f t="shared" si="63"/>
        <v>3</v>
      </c>
      <c r="M73" s="224">
        <f>Datos!L75</f>
        <v>442</v>
      </c>
      <c r="N73" s="225">
        <f t="shared" si="72"/>
        <v>44996</v>
      </c>
      <c r="O73" s="226">
        <f t="shared" si="64"/>
        <v>160</v>
      </c>
      <c r="P73" s="226">
        <f t="shared" si="65"/>
        <v>191</v>
      </c>
      <c r="Q73" s="226">
        <f t="shared" si="65"/>
        <v>33</v>
      </c>
      <c r="R73" s="226">
        <f t="shared" si="65"/>
        <v>0</v>
      </c>
      <c r="S73" s="226">
        <f t="shared" si="66"/>
        <v>25</v>
      </c>
      <c r="T73" s="226">
        <f t="shared" si="66"/>
        <v>14</v>
      </c>
      <c r="U73" s="231">
        <f t="shared" si="73"/>
        <v>0.95285359801488834</v>
      </c>
      <c r="V73" s="231">
        <f t="shared" si="74"/>
        <v>5.8411214953271028E-2</v>
      </c>
      <c r="W73" s="232">
        <f t="shared" si="75"/>
        <v>403</v>
      </c>
      <c r="AL73" s="227"/>
      <c r="AM73" s="223">
        <f t="shared" si="67"/>
        <v>3</v>
      </c>
      <c r="AN73" s="225">
        <f t="shared" si="76"/>
        <v>44996</v>
      </c>
      <c r="AO73" s="249">
        <f t="shared" si="56"/>
        <v>74008.47</v>
      </c>
      <c r="AP73" s="249">
        <f t="shared" si="56"/>
        <v>70509.490000000005</v>
      </c>
      <c r="AQ73" s="249">
        <f t="shared" si="56"/>
        <v>11955.84</v>
      </c>
      <c r="AR73" s="249">
        <f t="shared" si="56"/>
        <v>0</v>
      </c>
      <c r="AS73" s="249">
        <f t="shared" si="68"/>
        <v>0</v>
      </c>
      <c r="AT73" s="249">
        <f t="shared" si="68"/>
        <v>0</v>
      </c>
      <c r="AU73" s="249">
        <f t="shared" si="69"/>
        <v>85964.31</v>
      </c>
      <c r="AV73" s="249">
        <f t="shared" si="70"/>
        <v>70509.490000000005</v>
      </c>
      <c r="AW73" s="249">
        <f t="shared" si="71"/>
        <v>156473.79999999999</v>
      </c>
      <c r="BF73" s="251"/>
    </row>
    <row r="74" spans="1:58">
      <c r="A74" s="218" t="str">
        <f>MID(FORECAST!A73,1,10)</f>
        <v>Totals:</v>
      </c>
      <c r="B74" s="218" t="str">
        <f t="shared" si="57"/>
        <v>To</v>
      </c>
      <c r="C74" s="218" t="str">
        <f t="shared" si="58"/>
        <v>al</v>
      </c>
      <c r="D74" s="218" t="str">
        <f t="shared" si="59"/>
        <v>:</v>
      </c>
      <c r="E74" s="219" t="e">
        <f t="shared" si="60"/>
        <v>#VALUE!</v>
      </c>
      <c r="F74" s="219" t="str">
        <f t="shared" si="61"/>
        <v/>
      </c>
      <c r="G74" s="219">
        <f t="shared" si="62"/>
        <v>44935</v>
      </c>
      <c r="H74" s="218" t="str">
        <f>IF(ISERROR(VLOOKUP(FORECAST!$A74,$AY$2:$BA$9,3,FALSE)),"",VLOOKUP(FORECAST!$A74,$AY$2:$BA$9,3,FALSE))</f>
        <v/>
      </c>
      <c r="I74" s="218" t="str">
        <f>IF(ISNUMBER(FORECAST!G:G),FORECAST!G:G,"")</f>
        <v/>
      </c>
      <c r="J74" s="222" t="str">
        <f>IF(ISNUMBER(FORECAST!H:H),FORECAST!H:H,"")</f>
        <v/>
      </c>
      <c r="L74" s="223">
        <f t="shared" si="63"/>
        <v>3</v>
      </c>
      <c r="M74" s="224">
        <f>Datos!L76</f>
        <v>442</v>
      </c>
      <c r="N74" s="225">
        <f t="shared" si="72"/>
        <v>44997</v>
      </c>
      <c r="O74" s="226">
        <f t="shared" si="64"/>
        <v>144</v>
      </c>
      <c r="P74" s="226">
        <f t="shared" si="65"/>
        <v>197</v>
      </c>
      <c r="Q74" s="226">
        <f t="shared" si="65"/>
        <v>43</v>
      </c>
      <c r="R74" s="226">
        <f t="shared" si="65"/>
        <v>0</v>
      </c>
      <c r="S74" s="226">
        <f t="shared" si="66"/>
        <v>25</v>
      </c>
      <c r="T74" s="226">
        <f t="shared" si="66"/>
        <v>12</v>
      </c>
      <c r="U74" s="231">
        <f t="shared" si="73"/>
        <v>0.94814814814814818</v>
      </c>
      <c r="V74" s="231">
        <f t="shared" si="74"/>
        <v>5.8139534883720929E-2</v>
      </c>
      <c r="W74" s="232">
        <f t="shared" si="75"/>
        <v>405</v>
      </c>
      <c r="AL74" s="227"/>
      <c r="AM74" s="223">
        <f t="shared" si="67"/>
        <v>3</v>
      </c>
      <c r="AN74" s="225">
        <f t="shared" si="76"/>
        <v>44997</v>
      </c>
      <c r="AO74" s="249">
        <f t="shared" si="56"/>
        <v>56134.78</v>
      </c>
      <c r="AP74" s="249">
        <f t="shared" si="56"/>
        <v>61885.58</v>
      </c>
      <c r="AQ74" s="249">
        <f t="shared" si="56"/>
        <v>13914.62</v>
      </c>
      <c r="AR74" s="249">
        <f t="shared" si="56"/>
        <v>0</v>
      </c>
      <c r="AS74" s="249">
        <f t="shared" si="68"/>
        <v>0</v>
      </c>
      <c r="AT74" s="249">
        <f t="shared" si="68"/>
        <v>0</v>
      </c>
      <c r="AU74" s="249">
        <f t="shared" si="69"/>
        <v>70049.399999999994</v>
      </c>
      <c r="AV74" s="249">
        <f t="shared" si="70"/>
        <v>61885.58</v>
      </c>
      <c r="AW74" s="249">
        <f t="shared" si="71"/>
        <v>131934.97999999998</v>
      </c>
      <c r="BF74" s="251"/>
    </row>
    <row r="75" spans="1:58">
      <c r="A75" s="218" t="str">
        <f>MID(FORECAST!A74,1,10)</f>
        <v>10-01-2023</v>
      </c>
      <c r="B75" s="218" t="str">
        <f t="shared" si="57"/>
        <v>10</v>
      </c>
      <c r="C75" s="218" t="str">
        <f t="shared" si="58"/>
        <v>01</v>
      </c>
      <c r="D75" s="218" t="str">
        <f t="shared" si="59"/>
        <v>2023</v>
      </c>
      <c r="E75" s="219">
        <f t="shared" si="60"/>
        <v>44936</v>
      </c>
      <c r="F75" s="219">
        <f t="shared" si="61"/>
        <v>44936</v>
      </c>
      <c r="G75" s="219">
        <f t="shared" si="62"/>
        <v>44936</v>
      </c>
      <c r="H75" s="218" t="str">
        <f>IF(ISERROR(VLOOKUP(FORECAST!$A75,$AY$2:$BA$9,3,FALSE)),"",VLOOKUP(FORECAST!$A75,$AY$2:$BA$9,3,FALSE))</f>
        <v>Pagadores</v>
      </c>
      <c r="I75" s="218">
        <f>IF(ISNUMBER(FORECAST!G:G),FORECAST!G:G,"")</f>
        <v>17</v>
      </c>
      <c r="J75" s="222">
        <f>IF(ISNUMBER(FORECAST!H:H),FORECAST!H:H,"")</f>
        <v>2580.13</v>
      </c>
      <c r="L75" s="223">
        <f t="shared" si="63"/>
        <v>3</v>
      </c>
      <c r="M75" s="224">
        <f>Datos!L77</f>
        <v>442</v>
      </c>
      <c r="N75" s="225">
        <f t="shared" si="72"/>
        <v>44998</v>
      </c>
      <c r="O75" s="226">
        <f t="shared" si="64"/>
        <v>144</v>
      </c>
      <c r="P75" s="226">
        <f t="shared" si="65"/>
        <v>197</v>
      </c>
      <c r="Q75" s="226">
        <f t="shared" si="65"/>
        <v>42</v>
      </c>
      <c r="R75" s="226">
        <f t="shared" si="65"/>
        <v>0</v>
      </c>
      <c r="S75" s="226">
        <f t="shared" si="66"/>
        <v>27</v>
      </c>
      <c r="T75" s="226">
        <f t="shared" si="66"/>
        <v>13</v>
      </c>
      <c r="U75" s="231">
        <f t="shared" si="73"/>
        <v>0.95273631840796025</v>
      </c>
      <c r="V75" s="231">
        <f t="shared" si="74"/>
        <v>6.2937062937062943E-2</v>
      </c>
      <c r="W75" s="232">
        <f t="shared" si="75"/>
        <v>402</v>
      </c>
      <c r="AL75" s="227"/>
      <c r="AM75" s="223">
        <f t="shared" si="67"/>
        <v>3</v>
      </c>
      <c r="AN75" s="225">
        <f t="shared" si="76"/>
        <v>44998</v>
      </c>
      <c r="AO75" s="249">
        <f t="shared" si="56"/>
        <v>57272.66</v>
      </c>
      <c r="AP75" s="249">
        <f t="shared" si="56"/>
        <v>60284.95</v>
      </c>
      <c r="AQ75" s="249">
        <f t="shared" si="56"/>
        <v>14656.47</v>
      </c>
      <c r="AR75" s="249">
        <f t="shared" si="56"/>
        <v>0</v>
      </c>
      <c r="AS75" s="249">
        <f t="shared" si="68"/>
        <v>0</v>
      </c>
      <c r="AT75" s="249">
        <f t="shared" si="68"/>
        <v>0</v>
      </c>
      <c r="AU75" s="249">
        <f t="shared" si="69"/>
        <v>71929.13</v>
      </c>
      <c r="AV75" s="249">
        <f t="shared" si="70"/>
        <v>60284.95</v>
      </c>
      <c r="AW75" s="249">
        <f t="shared" si="71"/>
        <v>132214.08000000002</v>
      </c>
      <c r="BF75" s="251"/>
    </row>
    <row r="76" spans="1:58">
      <c r="A76" s="218" t="str">
        <f>MID(FORECAST!A75,1,10)</f>
        <v>Non-Group</v>
      </c>
      <c r="B76" s="218" t="str">
        <f t="shared" si="57"/>
        <v>No</v>
      </c>
      <c r="C76" s="218" t="str">
        <f t="shared" si="58"/>
        <v>-G</v>
      </c>
      <c r="D76" s="218" t="str">
        <f t="shared" si="59"/>
        <v>oup</v>
      </c>
      <c r="E76" s="219" t="e">
        <f t="shared" si="60"/>
        <v>#VALUE!</v>
      </c>
      <c r="F76" s="219" t="str">
        <f t="shared" si="61"/>
        <v/>
      </c>
      <c r="G76" s="219">
        <f t="shared" si="62"/>
        <v>44936</v>
      </c>
      <c r="H76" s="218" t="str">
        <f>IF(ISERROR(VLOOKUP(FORECAST!$A76,$AY$2:$BA$9,3,FALSE)),"",VLOOKUP(FORECAST!$A76,$AY$2:$BA$9,3,FALSE))</f>
        <v>Grupos</v>
      </c>
      <c r="I76" s="218">
        <f>IF(ISNUMBER(FORECAST!G:G),FORECAST!G:G,"")</f>
        <v>4</v>
      </c>
      <c r="J76" s="222">
        <f>IF(ISNUMBER(FORECAST!H:H),FORECAST!H:H,"")</f>
        <v>-253.22</v>
      </c>
      <c r="L76" s="223">
        <f t="shared" si="63"/>
        <v>3</v>
      </c>
      <c r="M76" s="224">
        <f>Datos!L78</f>
        <v>442</v>
      </c>
      <c r="N76" s="225">
        <f t="shared" si="72"/>
        <v>44999</v>
      </c>
      <c r="O76" s="226">
        <f t="shared" si="64"/>
        <v>161</v>
      </c>
      <c r="P76" s="226">
        <f t="shared" si="65"/>
        <v>182</v>
      </c>
      <c r="Q76" s="226">
        <f t="shared" si="65"/>
        <v>37</v>
      </c>
      <c r="R76" s="226">
        <f t="shared" si="65"/>
        <v>0</v>
      </c>
      <c r="S76" s="226">
        <f t="shared" si="66"/>
        <v>30</v>
      </c>
      <c r="T76" s="226">
        <f t="shared" si="66"/>
        <v>15</v>
      </c>
      <c r="U76" s="231">
        <f t="shared" si="73"/>
        <v>0.95717884130982367</v>
      </c>
      <c r="V76" s="231">
        <f t="shared" si="74"/>
        <v>7.0257611241217793E-2</v>
      </c>
      <c r="W76" s="232">
        <f t="shared" si="75"/>
        <v>397</v>
      </c>
      <c r="AL76" s="227"/>
      <c r="AM76" s="223">
        <f t="shared" si="67"/>
        <v>3</v>
      </c>
      <c r="AN76" s="225">
        <f t="shared" si="76"/>
        <v>44999</v>
      </c>
      <c r="AO76" s="249">
        <f t="shared" si="56"/>
        <v>65047.1</v>
      </c>
      <c r="AP76" s="249">
        <f t="shared" si="56"/>
        <v>58538.239999999998</v>
      </c>
      <c r="AQ76" s="249">
        <f t="shared" si="56"/>
        <v>11610.84</v>
      </c>
      <c r="AR76" s="249">
        <f t="shared" si="56"/>
        <v>0</v>
      </c>
      <c r="AS76" s="249">
        <f t="shared" si="68"/>
        <v>0</v>
      </c>
      <c r="AT76" s="249">
        <f t="shared" si="68"/>
        <v>0</v>
      </c>
      <c r="AU76" s="249">
        <f t="shared" si="69"/>
        <v>76657.94</v>
      </c>
      <c r="AV76" s="249">
        <f t="shared" si="70"/>
        <v>58538.239999999998</v>
      </c>
      <c r="AW76" s="249">
        <f t="shared" si="71"/>
        <v>135196.18</v>
      </c>
      <c r="BF76" s="251"/>
    </row>
    <row r="77" spans="1:58">
      <c r="A77" s="218" t="str">
        <f>MID(FORECAST!A76,1,10)</f>
        <v>Group - No</v>
      </c>
      <c r="B77" s="218" t="str">
        <f t="shared" si="57"/>
        <v>Gr</v>
      </c>
      <c r="C77" s="218" t="str">
        <f t="shared" si="58"/>
        <v>up</v>
      </c>
      <c r="D77" s="218" t="str">
        <f t="shared" si="59"/>
        <v>- No</v>
      </c>
      <c r="E77" s="219" t="e">
        <f t="shared" si="60"/>
        <v>#VALUE!</v>
      </c>
      <c r="F77" s="219" t="str">
        <f t="shared" si="61"/>
        <v/>
      </c>
      <c r="G77" s="219">
        <f t="shared" si="62"/>
        <v>44936</v>
      </c>
      <c r="H77" s="218" t="str">
        <f>IF(ISERROR(VLOOKUP(FORECAST!$A77,$AY$2:$BA$9,3,FALSE)),"",VLOOKUP(FORECAST!$A77,$AY$2:$BA$9,3,FALSE))</f>
        <v>Dueños e invitados</v>
      </c>
      <c r="I77" s="218">
        <f>IF(ISNUMBER(FORECAST!G:G),FORECAST!G:G,"")</f>
        <v>21</v>
      </c>
      <c r="J77" s="222">
        <f>IF(ISNUMBER(FORECAST!H:H),FORECAST!H:H,"")</f>
        <v>0</v>
      </c>
      <c r="L77" s="223">
        <f t="shared" si="63"/>
        <v>3</v>
      </c>
      <c r="M77" s="224">
        <f>Datos!L79</f>
        <v>442</v>
      </c>
      <c r="N77" s="225">
        <f t="shared" si="72"/>
        <v>45000</v>
      </c>
      <c r="O77" s="226">
        <f t="shared" si="64"/>
        <v>161</v>
      </c>
      <c r="P77" s="226">
        <f t="shared" si="65"/>
        <v>180</v>
      </c>
      <c r="Q77" s="226">
        <f t="shared" si="65"/>
        <v>20</v>
      </c>
      <c r="R77" s="226">
        <f t="shared" si="65"/>
        <v>2</v>
      </c>
      <c r="S77" s="226">
        <f t="shared" si="66"/>
        <v>33</v>
      </c>
      <c r="T77" s="226">
        <f t="shared" si="66"/>
        <v>14</v>
      </c>
      <c r="U77" s="231">
        <f t="shared" si="73"/>
        <v>0.9185750636132316</v>
      </c>
      <c r="V77" s="231">
        <f t="shared" si="74"/>
        <v>8.1775700934579434E-2</v>
      </c>
      <c r="W77" s="232">
        <f t="shared" si="75"/>
        <v>393</v>
      </c>
      <c r="AL77" s="227"/>
      <c r="AM77" s="223">
        <f t="shared" si="67"/>
        <v>3</v>
      </c>
      <c r="AN77" s="225">
        <f t="shared" si="76"/>
        <v>45000</v>
      </c>
      <c r="AO77" s="249">
        <f t="shared" si="56"/>
        <v>65203.82</v>
      </c>
      <c r="AP77" s="249">
        <f t="shared" si="56"/>
        <v>55138.14</v>
      </c>
      <c r="AQ77" s="249">
        <f t="shared" si="56"/>
        <v>6433</v>
      </c>
      <c r="AR77" s="249">
        <f t="shared" si="56"/>
        <v>270</v>
      </c>
      <c r="AS77" s="249">
        <f t="shared" si="68"/>
        <v>0</v>
      </c>
      <c r="AT77" s="249">
        <f t="shared" si="68"/>
        <v>0</v>
      </c>
      <c r="AU77" s="249">
        <f t="shared" si="69"/>
        <v>71636.820000000007</v>
      </c>
      <c r="AV77" s="249">
        <f t="shared" si="70"/>
        <v>55138.14</v>
      </c>
      <c r="AW77" s="249">
        <f t="shared" si="71"/>
        <v>126774.96</v>
      </c>
      <c r="BF77" s="251"/>
    </row>
    <row r="78" spans="1:58">
      <c r="A78" s="218" t="str">
        <f>MID(FORECAST!A77,1,10)</f>
        <v>Owner &amp; Gu</v>
      </c>
      <c r="B78" s="218" t="str">
        <f t="shared" si="57"/>
        <v>Ow</v>
      </c>
      <c r="C78" s="218" t="str">
        <f t="shared" si="58"/>
        <v>er</v>
      </c>
      <c r="D78" s="218" t="str">
        <f t="shared" si="59"/>
        <v>&amp; Gu</v>
      </c>
      <c r="E78" s="219" t="e">
        <f t="shared" si="60"/>
        <v>#VALUE!</v>
      </c>
      <c r="F78" s="219" t="str">
        <f t="shared" si="61"/>
        <v/>
      </c>
      <c r="G78" s="219">
        <f t="shared" si="62"/>
        <v>44936</v>
      </c>
      <c r="H78" s="218" t="str">
        <f>IF(ISERROR(VLOOKUP(FORECAST!$A78,$AY$2:$BA$9,3,FALSE)),"",VLOOKUP(FORECAST!$A78,$AY$2:$BA$9,3,FALSE))</f>
        <v>Referidos</v>
      </c>
      <c r="I78" s="218">
        <f>IF(ISNUMBER(FORECAST!G:G),FORECAST!G:G,"")</f>
        <v>7</v>
      </c>
      <c r="J78" s="222">
        <f>IF(ISNUMBER(FORECAST!H:H),FORECAST!H:H,"")</f>
        <v>2561.7399999999998</v>
      </c>
      <c r="L78" s="223">
        <f t="shared" si="63"/>
        <v>3</v>
      </c>
      <c r="M78" s="224">
        <f>Datos!L80</f>
        <v>442</v>
      </c>
      <c r="N78" s="225">
        <f t="shared" si="72"/>
        <v>45001</v>
      </c>
      <c r="O78" s="226">
        <f t="shared" si="64"/>
        <v>162</v>
      </c>
      <c r="P78" s="226">
        <f t="shared" si="65"/>
        <v>193</v>
      </c>
      <c r="Q78" s="226">
        <f t="shared" si="65"/>
        <v>14</v>
      </c>
      <c r="R78" s="226">
        <f t="shared" si="65"/>
        <v>1</v>
      </c>
      <c r="S78" s="226">
        <f t="shared" si="66"/>
        <v>34</v>
      </c>
      <c r="T78" s="226">
        <f t="shared" si="66"/>
        <v>16</v>
      </c>
      <c r="U78" s="231">
        <f t="shared" si="73"/>
        <v>0.94373401534526857</v>
      </c>
      <c r="V78" s="231">
        <f t="shared" si="74"/>
        <v>8.2159624413145546E-2</v>
      </c>
      <c r="W78" s="232">
        <f t="shared" si="75"/>
        <v>391</v>
      </c>
      <c r="AL78" s="227"/>
      <c r="AM78" s="223">
        <f t="shared" si="67"/>
        <v>3</v>
      </c>
      <c r="AN78" s="225">
        <f t="shared" si="76"/>
        <v>45001</v>
      </c>
      <c r="AO78" s="249">
        <f t="shared" si="56"/>
        <v>66415.73</v>
      </c>
      <c r="AP78" s="249">
        <f t="shared" si="56"/>
        <v>58681.120000000003</v>
      </c>
      <c r="AQ78" s="249">
        <f t="shared" si="56"/>
        <v>4562.34</v>
      </c>
      <c r="AR78" s="249">
        <f t="shared" si="56"/>
        <v>0</v>
      </c>
      <c r="AS78" s="249">
        <f t="shared" si="68"/>
        <v>0</v>
      </c>
      <c r="AT78" s="249">
        <f t="shared" si="68"/>
        <v>0</v>
      </c>
      <c r="AU78" s="249">
        <f t="shared" si="69"/>
        <v>70978.069999999992</v>
      </c>
      <c r="AV78" s="249">
        <f t="shared" si="70"/>
        <v>58681.120000000003</v>
      </c>
      <c r="AW78" s="249">
        <f t="shared" si="71"/>
        <v>129659.19</v>
      </c>
      <c r="BF78" s="251"/>
    </row>
    <row r="79" spans="1:58">
      <c r="A79" s="218" t="str">
        <f>MID(FORECAST!A78,1,10)</f>
        <v>Owner Refe</v>
      </c>
      <c r="B79" s="218" t="str">
        <f t="shared" si="57"/>
        <v>Ow</v>
      </c>
      <c r="C79" s="218" t="str">
        <f t="shared" si="58"/>
        <v>er</v>
      </c>
      <c r="D79" s="218" t="str">
        <f t="shared" si="59"/>
        <v>Refe</v>
      </c>
      <c r="E79" s="219" t="e">
        <f t="shared" si="60"/>
        <v>#VALUE!</v>
      </c>
      <c r="F79" s="219" t="str">
        <f t="shared" si="61"/>
        <v/>
      </c>
      <c r="G79" s="219">
        <f t="shared" si="62"/>
        <v>44936</v>
      </c>
      <c r="H79" s="218" t="str">
        <f>IF(ISERROR(VLOOKUP(FORECAST!$A79,$AY$2:$BA$9,3,FALSE)),"",VLOOKUP(FORECAST!$A79,$AY$2:$BA$9,3,FALSE))</f>
        <v>Maintenance</v>
      </c>
      <c r="I79" s="218">
        <f>IF(ISNUMBER(FORECAST!G:G),FORECAST!G:G,"")</f>
        <v>87</v>
      </c>
      <c r="J79" s="222">
        <f>IF(ISNUMBER(FORECAST!H:H),FORECAST!H:H,"")</f>
        <v>0</v>
      </c>
      <c r="L79" s="223">
        <f t="shared" si="63"/>
        <v>3</v>
      </c>
      <c r="M79" s="224">
        <f>Datos!L81</f>
        <v>442</v>
      </c>
      <c r="N79" s="225">
        <f t="shared" si="72"/>
        <v>45002</v>
      </c>
      <c r="O79" s="226">
        <f t="shared" si="64"/>
        <v>154</v>
      </c>
      <c r="P79" s="226">
        <f t="shared" si="65"/>
        <v>196</v>
      </c>
      <c r="Q79" s="226">
        <f t="shared" si="65"/>
        <v>10</v>
      </c>
      <c r="R79" s="226">
        <f t="shared" si="65"/>
        <v>2</v>
      </c>
      <c r="S79" s="226">
        <f t="shared" si="66"/>
        <v>36</v>
      </c>
      <c r="T79" s="226">
        <f t="shared" si="66"/>
        <v>13</v>
      </c>
      <c r="U79" s="231">
        <f t="shared" si="73"/>
        <v>0.92071611253196928</v>
      </c>
      <c r="V79" s="231">
        <f t="shared" si="74"/>
        <v>8.8578088578088576E-2</v>
      </c>
      <c r="W79" s="232">
        <f t="shared" si="75"/>
        <v>391</v>
      </c>
      <c r="AL79" s="227"/>
      <c r="AM79" s="223">
        <f t="shared" si="67"/>
        <v>3</v>
      </c>
      <c r="AN79" s="225">
        <f t="shared" si="76"/>
        <v>45002</v>
      </c>
      <c r="AO79" s="249">
        <f t="shared" si="56"/>
        <v>76095.460000000006</v>
      </c>
      <c r="AP79" s="249">
        <f t="shared" si="56"/>
        <v>70256.61</v>
      </c>
      <c r="AQ79" s="249">
        <f t="shared" si="56"/>
        <v>4072.34</v>
      </c>
      <c r="AR79" s="249">
        <f t="shared" si="56"/>
        <v>0</v>
      </c>
      <c r="AS79" s="249">
        <f t="shared" si="68"/>
        <v>0</v>
      </c>
      <c r="AT79" s="249">
        <f t="shared" si="68"/>
        <v>0</v>
      </c>
      <c r="AU79" s="249">
        <f t="shared" si="69"/>
        <v>80167.8</v>
      </c>
      <c r="AV79" s="249">
        <f t="shared" si="70"/>
        <v>70256.61</v>
      </c>
      <c r="AW79" s="249">
        <f t="shared" si="71"/>
        <v>150424.41</v>
      </c>
      <c r="BF79" s="251"/>
    </row>
    <row r="80" spans="1:58">
      <c r="A80" s="218" t="str">
        <f>MID(FORECAST!A79,1,10)</f>
        <v>Maintenanc</v>
      </c>
      <c r="B80" s="218" t="str">
        <f t="shared" si="57"/>
        <v>Ma</v>
      </c>
      <c r="C80" s="218" t="str">
        <f t="shared" si="58"/>
        <v>nt</v>
      </c>
      <c r="D80" s="218" t="str">
        <f t="shared" si="59"/>
        <v>nanc</v>
      </c>
      <c r="E80" s="219" t="e">
        <f t="shared" si="60"/>
        <v>#VALUE!</v>
      </c>
      <c r="F80" s="219" t="str">
        <f t="shared" si="61"/>
        <v/>
      </c>
      <c r="G80" s="219">
        <f t="shared" si="62"/>
        <v>44936</v>
      </c>
      <c r="H80" s="218" t="str">
        <f>IF(ISERROR(VLOOKUP(FORECAST!$A80,$AY$2:$BA$9,3,FALSE)),"",VLOOKUP(FORECAST!$A80,$AY$2:$BA$9,3,FALSE))</f>
        <v>Complementarias</v>
      </c>
      <c r="I80" s="218">
        <f>IF(ISNUMBER(FORECAST!G:G),FORECAST!G:G,"")</f>
        <v>5</v>
      </c>
      <c r="J80" s="222">
        <f>IF(ISNUMBER(FORECAST!H:H),FORECAST!H:H,"")</f>
        <v>170</v>
      </c>
      <c r="L80" s="223">
        <f t="shared" si="63"/>
        <v>3</v>
      </c>
      <c r="M80" s="224">
        <f>Datos!L82</f>
        <v>442</v>
      </c>
      <c r="N80" s="225">
        <f t="shared" si="72"/>
        <v>45003</v>
      </c>
      <c r="O80" s="226">
        <f t="shared" si="64"/>
        <v>142</v>
      </c>
      <c r="P80" s="226">
        <f t="shared" si="65"/>
        <v>168</v>
      </c>
      <c r="Q80" s="226">
        <f t="shared" si="65"/>
        <v>4</v>
      </c>
      <c r="R80" s="226">
        <f t="shared" si="65"/>
        <v>2</v>
      </c>
      <c r="S80" s="226">
        <f t="shared" si="66"/>
        <v>37</v>
      </c>
      <c r="T80" s="226">
        <f t="shared" si="66"/>
        <v>13</v>
      </c>
      <c r="U80" s="231">
        <f t="shared" si="73"/>
        <v>0.80512820512820515</v>
      </c>
      <c r="V80" s="231">
        <f t="shared" si="74"/>
        <v>9.0909090909090912E-2</v>
      </c>
      <c r="W80" s="232">
        <f t="shared" si="75"/>
        <v>390</v>
      </c>
      <c r="AL80" s="227"/>
      <c r="AM80" s="223">
        <f t="shared" si="67"/>
        <v>3</v>
      </c>
      <c r="AN80" s="225">
        <f t="shared" si="76"/>
        <v>45003</v>
      </c>
      <c r="AO80" s="249">
        <f t="shared" si="56"/>
        <v>66681.87</v>
      </c>
      <c r="AP80" s="249">
        <f t="shared" si="56"/>
        <v>60413.91</v>
      </c>
      <c r="AQ80" s="249">
        <f t="shared" si="56"/>
        <v>1442.34</v>
      </c>
      <c r="AR80" s="249">
        <f t="shared" si="56"/>
        <v>0</v>
      </c>
      <c r="AS80" s="249">
        <f t="shared" si="68"/>
        <v>0</v>
      </c>
      <c r="AT80" s="249">
        <f t="shared" si="68"/>
        <v>0</v>
      </c>
      <c r="AU80" s="249">
        <f t="shared" si="69"/>
        <v>68124.209999999992</v>
      </c>
      <c r="AV80" s="249">
        <f t="shared" si="70"/>
        <v>60413.91</v>
      </c>
      <c r="AW80" s="249">
        <f t="shared" si="71"/>
        <v>128538.12</v>
      </c>
      <c r="BF80" s="251"/>
    </row>
    <row r="81" spans="1:58">
      <c r="A81" s="218" t="str">
        <f>MID(FORECAST!A80,1,10)</f>
        <v>Compliment</v>
      </c>
      <c r="B81" s="218" t="str">
        <f t="shared" si="57"/>
        <v>Co</v>
      </c>
      <c r="C81" s="218" t="str">
        <f t="shared" si="58"/>
        <v>pl</v>
      </c>
      <c r="D81" s="218" t="str">
        <f t="shared" si="59"/>
        <v>ment</v>
      </c>
      <c r="E81" s="219" t="e">
        <f t="shared" si="60"/>
        <v>#VALUE!</v>
      </c>
      <c r="F81" s="219" t="str">
        <f t="shared" si="61"/>
        <v/>
      </c>
      <c r="G81" s="219">
        <f t="shared" si="62"/>
        <v>44936</v>
      </c>
      <c r="H81" s="218" t="str">
        <f>IF(ISERROR(VLOOKUP(FORECAST!$A81,$AY$2:$BA$9,3,FALSE)),"",VLOOKUP(FORECAST!$A81,$AY$2:$BA$9,3,FALSE))</f>
        <v>Total día</v>
      </c>
      <c r="I81" s="218">
        <f>IF(ISNUMBER(FORECAST!G:G),FORECAST!G:G,"")</f>
        <v>141</v>
      </c>
      <c r="J81" s="222">
        <f>IF(ISNUMBER(FORECAST!H:H),FORECAST!H:H,"")</f>
        <v>5058.6499999999996</v>
      </c>
      <c r="L81" s="223">
        <f t="shared" si="63"/>
        <v>3</v>
      </c>
      <c r="M81" s="224">
        <f>Datos!L83</f>
        <v>442</v>
      </c>
      <c r="N81" s="225">
        <f t="shared" si="72"/>
        <v>45004</v>
      </c>
      <c r="O81" s="226">
        <f t="shared" si="64"/>
        <v>77</v>
      </c>
      <c r="P81" s="226">
        <f t="shared" si="65"/>
        <v>118</v>
      </c>
      <c r="Q81" s="226">
        <f t="shared" si="65"/>
        <v>2</v>
      </c>
      <c r="R81" s="226">
        <f t="shared" si="65"/>
        <v>0</v>
      </c>
      <c r="S81" s="226">
        <f t="shared" si="66"/>
        <v>32</v>
      </c>
      <c r="T81" s="226">
        <f t="shared" si="66"/>
        <v>15</v>
      </c>
      <c r="U81" s="231">
        <f t="shared" si="73"/>
        <v>0.49873417721518987</v>
      </c>
      <c r="V81" s="231">
        <f t="shared" si="74"/>
        <v>7.4941451990632318E-2</v>
      </c>
      <c r="W81" s="232">
        <f t="shared" si="75"/>
        <v>395</v>
      </c>
      <c r="AL81" s="227"/>
      <c r="AM81" s="223">
        <f t="shared" si="67"/>
        <v>3</v>
      </c>
      <c r="AN81" s="225">
        <f t="shared" si="76"/>
        <v>45004</v>
      </c>
      <c r="AO81" s="249">
        <f t="shared" si="56"/>
        <v>27154.39</v>
      </c>
      <c r="AP81" s="249">
        <f t="shared" si="56"/>
        <v>36905.83</v>
      </c>
      <c r="AQ81" s="249">
        <f t="shared" si="56"/>
        <v>847.34</v>
      </c>
      <c r="AR81" s="249">
        <f t="shared" si="56"/>
        <v>0</v>
      </c>
      <c r="AS81" s="249">
        <f t="shared" si="68"/>
        <v>0</v>
      </c>
      <c r="AT81" s="249">
        <f t="shared" si="68"/>
        <v>0</v>
      </c>
      <c r="AU81" s="249">
        <f t="shared" si="69"/>
        <v>28001.73</v>
      </c>
      <c r="AV81" s="249">
        <f t="shared" si="70"/>
        <v>36905.83</v>
      </c>
      <c r="AW81" s="249">
        <f t="shared" si="71"/>
        <v>64907.56</v>
      </c>
      <c r="BF81" s="251"/>
    </row>
    <row r="82" spans="1:58">
      <c r="A82" s="218" t="str">
        <f>MID(FORECAST!A81,1,10)</f>
        <v>Totals:</v>
      </c>
      <c r="B82" s="218" t="str">
        <f t="shared" si="57"/>
        <v>To</v>
      </c>
      <c r="C82" s="218" t="str">
        <f t="shared" si="58"/>
        <v>al</v>
      </c>
      <c r="D82" s="218" t="str">
        <f t="shared" si="59"/>
        <v>:</v>
      </c>
      <c r="E82" s="219" t="e">
        <f t="shared" si="60"/>
        <v>#VALUE!</v>
      </c>
      <c r="F82" s="219" t="str">
        <f t="shared" si="61"/>
        <v/>
      </c>
      <c r="G82" s="219">
        <f t="shared" si="62"/>
        <v>44936</v>
      </c>
      <c r="H82" s="218" t="str">
        <f>IF(ISERROR(VLOOKUP(FORECAST!$A82,$AY$2:$BA$9,3,FALSE)),"",VLOOKUP(FORECAST!$A82,$AY$2:$BA$9,3,FALSE))</f>
        <v/>
      </c>
      <c r="I82" s="218" t="str">
        <f>IF(ISNUMBER(FORECAST!G:G),FORECAST!G:G,"")</f>
        <v/>
      </c>
      <c r="J82" s="222" t="str">
        <f>IF(ISNUMBER(FORECAST!H:H),FORECAST!H:H,"")</f>
        <v/>
      </c>
      <c r="L82" s="223">
        <f t="shared" si="63"/>
        <v>3</v>
      </c>
      <c r="M82" s="224">
        <f>Datos!L84</f>
        <v>442</v>
      </c>
      <c r="N82" s="225">
        <f t="shared" si="72"/>
        <v>45005</v>
      </c>
      <c r="O82" s="226">
        <f t="shared" si="64"/>
        <v>50</v>
      </c>
      <c r="P82" s="226">
        <f t="shared" si="65"/>
        <v>116</v>
      </c>
      <c r="Q82" s="226">
        <f t="shared" si="65"/>
        <v>2</v>
      </c>
      <c r="R82" s="226">
        <f t="shared" si="65"/>
        <v>0</v>
      </c>
      <c r="S82" s="226">
        <f t="shared" si="66"/>
        <v>25</v>
      </c>
      <c r="T82" s="226">
        <f t="shared" si="66"/>
        <v>27</v>
      </c>
      <c r="U82" s="231">
        <f t="shared" si="73"/>
        <v>0.43076923076923079</v>
      </c>
      <c r="V82" s="231">
        <f t="shared" si="74"/>
        <v>6.0240963855421686E-2</v>
      </c>
      <c r="W82" s="232">
        <f t="shared" si="75"/>
        <v>390</v>
      </c>
      <c r="AL82" s="227"/>
      <c r="AM82" s="223">
        <f t="shared" si="67"/>
        <v>3</v>
      </c>
      <c r="AN82" s="225">
        <f t="shared" si="76"/>
        <v>45005</v>
      </c>
      <c r="AO82" s="249">
        <f t="shared" si="56"/>
        <v>21545.21</v>
      </c>
      <c r="AP82" s="249">
        <f t="shared" si="56"/>
        <v>36743.230000000003</v>
      </c>
      <c r="AQ82" s="249">
        <f t="shared" si="56"/>
        <v>575</v>
      </c>
      <c r="AR82" s="249">
        <f t="shared" si="56"/>
        <v>0</v>
      </c>
      <c r="AS82" s="249">
        <f t="shared" si="68"/>
        <v>0</v>
      </c>
      <c r="AT82" s="249">
        <f t="shared" si="68"/>
        <v>0</v>
      </c>
      <c r="AU82" s="249">
        <f t="shared" si="69"/>
        <v>22120.21</v>
      </c>
      <c r="AV82" s="249">
        <f t="shared" si="70"/>
        <v>36743.230000000003</v>
      </c>
      <c r="AW82" s="249">
        <f t="shared" si="71"/>
        <v>58863.44</v>
      </c>
      <c r="BF82" s="251"/>
    </row>
    <row r="83" spans="1:58">
      <c r="A83" s="218" t="str">
        <f>MID(FORECAST!A82,1,10)</f>
        <v>11-01-2023</v>
      </c>
      <c r="B83" s="218" t="str">
        <f t="shared" si="57"/>
        <v>11</v>
      </c>
      <c r="C83" s="218" t="str">
        <f t="shared" si="58"/>
        <v>01</v>
      </c>
      <c r="D83" s="218" t="str">
        <f t="shared" si="59"/>
        <v>2023</v>
      </c>
      <c r="E83" s="219">
        <f t="shared" si="60"/>
        <v>44937</v>
      </c>
      <c r="F83" s="219">
        <f t="shared" si="61"/>
        <v>44937</v>
      </c>
      <c r="G83" s="219">
        <f t="shared" si="62"/>
        <v>44937</v>
      </c>
      <c r="H83" s="218" t="str">
        <f>IF(ISERROR(VLOOKUP(FORECAST!$A83,$AY$2:$BA$9,3,FALSE)),"",VLOOKUP(FORECAST!$A83,$AY$2:$BA$9,3,FALSE))</f>
        <v>Pagadores</v>
      </c>
      <c r="I83" s="218">
        <f>IF(ISNUMBER(FORECAST!G:G),FORECAST!G:G,"")</f>
        <v>19</v>
      </c>
      <c r="J83" s="222">
        <f>IF(ISNUMBER(FORECAST!H:H),FORECAST!H:H,"")</f>
        <v>6123.49</v>
      </c>
      <c r="L83" s="223">
        <f t="shared" si="63"/>
        <v>3</v>
      </c>
      <c r="M83" s="224">
        <f>Datos!L85</f>
        <v>442</v>
      </c>
      <c r="N83" s="225">
        <f t="shared" si="72"/>
        <v>45006</v>
      </c>
      <c r="O83" s="226">
        <f t="shared" si="64"/>
        <v>38</v>
      </c>
      <c r="P83" s="226">
        <f t="shared" si="65"/>
        <v>110</v>
      </c>
      <c r="Q83" s="226">
        <f t="shared" si="65"/>
        <v>2</v>
      </c>
      <c r="R83" s="226">
        <f t="shared" si="65"/>
        <v>0</v>
      </c>
      <c r="S83" s="226">
        <f t="shared" si="66"/>
        <v>19</v>
      </c>
      <c r="T83" s="226">
        <f t="shared" si="66"/>
        <v>38</v>
      </c>
      <c r="U83" s="231">
        <f t="shared" si="73"/>
        <v>0.38961038961038963</v>
      </c>
      <c r="V83" s="231">
        <f t="shared" si="74"/>
        <v>4.702970297029703E-2</v>
      </c>
      <c r="W83" s="232">
        <f t="shared" si="75"/>
        <v>385</v>
      </c>
      <c r="AL83" s="227"/>
      <c r="AM83" s="223">
        <f t="shared" si="67"/>
        <v>3</v>
      </c>
      <c r="AN83" s="225">
        <f t="shared" si="76"/>
        <v>45006</v>
      </c>
      <c r="AO83" s="249">
        <f t="shared" si="56"/>
        <v>15530.75</v>
      </c>
      <c r="AP83" s="249">
        <f t="shared" si="56"/>
        <v>32993.879999999997</v>
      </c>
      <c r="AQ83" s="249">
        <f t="shared" si="56"/>
        <v>410.21</v>
      </c>
      <c r="AR83" s="249">
        <f t="shared" si="56"/>
        <v>0</v>
      </c>
      <c r="AS83" s="249">
        <f t="shared" si="68"/>
        <v>0</v>
      </c>
      <c r="AT83" s="249">
        <f t="shared" si="68"/>
        <v>0</v>
      </c>
      <c r="AU83" s="249">
        <f t="shared" si="69"/>
        <v>15940.96</v>
      </c>
      <c r="AV83" s="249">
        <f t="shared" si="70"/>
        <v>32993.879999999997</v>
      </c>
      <c r="AW83" s="249">
        <f t="shared" si="71"/>
        <v>48934.84</v>
      </c>
      <c r="BF83" s="251"/>
    </row>
    <row r="84" spans="1:58">
      <c r="A84" s="218" t="str">
        <f>MID(FORECAST!A83,1,10)</f>
        <v>Non-Group</v>
      </c>
      <c r="B84" s="218" t="str">
        <f t="shared" si="57"/>
        <v>No</v>
      </c>
      <c r="C84" s="218" t="str">
        <f t="shared" si="58"/>
        <v>-G</v>
      </c>
      <c r="D84" s="218" t="str">
        <f t="shared" si="59"/>
        <v>oup</v>
      </c>
      <c r="E84" s="219" t="e">
        <f t="shared" si="60"/>
        <v>#VALUE!</v>
      </c>
      <c r="F84" s="219" t="str">
        <f t="shared" si="61"/>
        <v/>
      </c>
      <c r="G84" s="219">
        <f t="shared" si="62"/>
        <v>44937</v>
      </c>
      <c r="H84" s="218" t="str">
        <f>IF(ISERROR(VLOOKUP(FORECAST!$A84,$AY$2:$BA$9,3,FALSE)),"",VLOOKUP(FORECAST!$A84,$AY$2:$BA$9,3,FALSE))</f>
        <v>Grupos</v>
      </c>
      <c r="I84" s="218">
        <f>IF(ISNUMBER(FORECAST!G:G),FORECAST!G:G,"")</f>
        <v>4</v>
      </c>
      <c r="J84" s="222">
        <f>IF(ISNUMBER(FORECAST!H:H),FORECAST!H:H,"")</f>
        <v>461.78</v>
      </c>
      <c r="L84" s="223">
        <f t="shared" si="63"/>
        <v>3</v>
      </c>
      <c r="M84" s="224">
        <f>Datos!L86</f>
        <v>442</v>
      </c>
      <c r="N84" s="225">
        <f t="shared" si="72"/>
        <v>45007</v>
      </c>
      <c r="O84" s="226">
        <f t="shared" si="64"/>
        <v>43</v>
      </c>
      <c r="P84" s="226">
        <f t="shared" si="65"/>
        <v>103</v>
      </c>
      <c r="Q84" s="226">
        <f t="shared" si="65"/>
        <v>1</v>
      </c>
      <c r="R84" s="226">
        <f t="shared" si="65"/>
        <v>0</v>
      </c>
      <c r="S84" s="226">
        <f t="shared" si="66"/>
        <v>21</v>
      </c>
      <c r="T84" s="226">
        <f t="shared" si="66"/>
        <v>36</v>
      </c>
      <c r="U84" s="231">
        <f t="shared" si="73"/>
        <v>0.38181818181818183</v>
      </c>
      <c r="V84" s="231">
        <f t="shared" si="74"/>
        <v>5.1724137931034482E-2</v>
      </c>
      <c r="W84" s="232">
        <f t="shared" si="75"/>
        <v>385</v>
      </c>
      <c r="AL84" s="227"/>
      <c r="AM84" s="223">
        <f t="shared" si="67"/>
        <v>3</v>
      </c>
      <c r="AN84" s="225">
        <f t="shared" si="76"/>
        <v>45007</v>
      </c>
      <c r="AO84" s="249">
        <f t="shared" si="56"/>
        <v>16543.46</v>
      </c>
      <c r="AP84" s="249">
        <f t="shared" si="56"/>
        <v>34064.720000000001</v>
      </c>
      <c r="AQ84" s="249">
        <f t="shared" si="56"/>
        <v>386</v>
      </c>
      <c r="AR84" s="249">
        <f t="shared" si="56"/>
        <v>0</v>
      </c>
      <c r="AS84" s="249">
        <f t="shared" si="68"/>
        <v>0</v>
      </c>
      <c r="AT84" s="249">
        <f t="shared" si="68"/>
        <v>0</v>
      </c>
      <c r="AU84" s="249">
        <f t="shared" si="69"/>
        <v>16929.46</v>
      </c>
      <c r="AV84" s="249">
        <f t="shared" si="70"/>
        <v>34064.720000000001</v>
      </c>
      <c r="AW84" s="249">
        <f t="shared" si="71"/>
        <v>50994.18</v>
      </c>
      <c r="BF84" s="251"/>
    </row>
    <row r="85" spans="1:58">
      <c r="A85" s="218" t="str">
        <f>MID(FORECAST!A84,1,10)</f>
        <v>Group - No</v>
      </c>
      <c r="B85" s="218" t="str">
        <f t="shared" si="57"/>
        <v>Gr</v>
      </c>
      <c r="C85" s="218" t="str">
        <f t="shared" si="58"/>
        <v>up</v>
      </c>
      <c r="D85" s="218" t="str">
        <f t="shared" si="59"/>
        <v>- No</v>
      </c>
      <c r="E85" s="219" t="e">
        <f t="shared" si="60"/>
        <v>#VALUE!</v>
      </c>
      <c r="F85" s="219" t="str">
        <f t="shared" si="61"/>
        <v/>
      </c>
      <c r="G85" s="219">
        <f t="shared" si="62"/>
        <v>44937</v>
      </c>
      <c r="H85" s="218" t="str">
        <f>IF(ISERROR(VLOOKUP(FORECAST!$A85,$AY$2:$BA$9,3,FALSE)),"",VLOOKUP(FORECAST!$A85,$AY$2:$BA$9,3,FALSE))</f>
        <v>Dueños e invitados</v>
      </c>
      <c r="I85" s="218">
        <f>IF(ISNUMBER(FORECAST!G:G),FORECAST!G:G,"")</f>
        <v>26</v>
      </c>
      <c r="J85" s="222">
        <f>IF(ISNUMBER(FORECAST!H:H),FORECAST!H:H,"")</f>
        <v>0</v>
      </c>
      <c r="L85" s="223">
        <f t="shared" si="63"/>
        <v>3</v>
      </c>
      <c r="M85" s="224">
        <f>Datos!L87</f>
        <v>442</v>
      </c>
      <c r="N85" s="225">
        <f t="shared" si="72"/>
        <v>45008</v>
      </c>
      <c r="O85" s="226">
        <f t="shared" si="64"/>
        <v>45</v>
      </c>
      <c r="P85" s="226">
        <f t="shared" si="65"/>
        <v>110</v>
      </c>
      <c r="Q85" s="226">
        <f t="shared" si="65"/>
        <v>2</v>
      </c>
      <c r="R85" s="226">
        <f t="shared" si="65"/>
        <v>2</v>
      </c>
      <c r="S85" s="226">
        <f t="shared" si="66"/>
        <v>29</v>
      </c>
      <c r="T85" s="226">
        <f t="shared" si="66"/>
        <v>32</v>
      </c>
      <c r="U85" s="231">
        <f t="shared" si="73"/>
        <v>0.41424802110817943</v>
      </c>
      <c r="V85" s="231">
        <f t="shared" si="74"/>
        <v>7.5609756097560973E-2</v>
      </c>
      <c r="W85" s="232">
        <f t="shared" si="75"/>
        <v>379</v>
      </c>
      <c r="AL85" s="227"/>
      <c r="AM85" s="223">
        <f t="shared" si="67"/>
        <v>3</v>
      </c>
      <c r="AN85" s="225">
        <f t="shared" si="76"/>
        <v>45008</v>
      </c>
      <c r="AO85" s="249">
        <f t="shared" si="56"/>
        <v>17591.669999999998</v>
      </c>
      <c r="AP85" s="249">
        <f t="shared" si="56"/>
        <v>35231.03</v>
      </c>
      <c r="AQ85" s="249">
        <f t="shared" si="56"/>
        <v>532</v>
      </c>
      <c r="AR85" s="249">
        <f t="shared" si="56"/>
        <v>0</v>
      </c>
      <c r="AS85" s="249">
        <f t="shared" si="68"/>
        <v>0</v>
      </c>
      <c r="AT85" s="249">
        <f t="shared" si="68"/>
        <v>0</v>
      </c>
      <c r="AU85" s="249">
        <f t="shared" si="69"/>
        <v>18123.669999999998</v>
      </c>
      <c r="AV85" s="249">
        <f t="shared" si="70"/>
        <v>35231.03</v>
      </c>
      <c r="AW85" s="249">
        <f t="shared" si="71"/>
        <v>53354.7</v>
      </c>
      <c r="BF85" s="251"/>
    </row>
    <row r="86" spans="1:58">
      <c r="A86" s="218" t="str">
        <f>MID(FORECAST!A85,1,10)</f>
        <v>Owner &amp; Gu</v>
      </c>
      <c r="B86" s="218" t="str">
        <f t="shared" si="57"/>
        <v>Ow</v>
      </c>
      <c r="C86" s="218" t="str">
        <f t="shared" si="58"/>
        <v>er</v>
      </c>
      <c r="D86" s="218" t="str">
        <f t="shared" si="59"/>
        <v>&amp; Gu</v>
      </c>
      <c r="E86" s="219" t="e">
        <f t="shared" si="60"/>
        <v>#VALUE!</v>
      </c>
      <c r="F86" s="219" t="str">
        <f t="shared" si="61"/>
        <v/>
      </c>
      <c r="G86" s="219">
        <f t="shared" si="62"/>
        <v>44937</v>
      </c>
      <c r="H86" s="218" t="str">
        <f>IF(ISERROR(VLOOKUP(FORECAST!$A86,$AY$2:$BA$9,3,FALSE)),"",VLOOKUP(FORECAST!$A86,$AY$2:$BA$9,3,FALSE))</f>
        <v>Referidos</v>
      </c>
      <c r="I86" s="218">
        <f>IF(ISNUMBER(FORECAST!G:G),FORECAST!G:G,"")</f>
        <v>7</v>
      </c>
      <c r="J86" s="222">
        <f>IF(ISNUMBER(FORECAST!H:H),FORECAST!H:H,"")</f>
        <v>1588.35</v>
      </c>
      <c r="L86" s="223">
        <f t="shared" si="63"/>
        <v>3</v>
      </c>
      <c r="M86" s="224">
        <f>Datos!L88</f>
        <v>442</v>
      </c>
      <c r="N86" s="225">
        <f t="shared" si="72"/>
        <v>45009</v>
      </c>
      <c r="O86" s="226">
        <f t="shared" si="64"/>
        <v>69</v>
      </c>
      <c r="P86" s="226">
        <f t="shared" si="65"/>
        <v>118</v>
      </c>
      <c r="Q86" s="226">
        <f t="shared" si="65"/>
        <v>4</v>
      </c>
      <c r="R86" s="226">
        <f t="shared" si="65"/>
        <v>1</v>
      </c>
      <c r="S86" s="226">
        <f t="shared" si="66"/>
        <v>37</v>
      </c>
      <c r="T86" s="226">
        <f t="shared" si="66"/>
        <v>21</v>
      </c>
      <c r="U86" s="231">
        <f t="shared" si="73"/>
        <v>0.49869451697127937</v>
      </c>
      <c r="V86" s="231">
        <f t="shared" si="74"/>
        <v>9.0261282660332537E-2</v>
      </c>
      <c r="W86" s="232">
        <f t="shared" si="75"/>
        <v>383</v>
      </c>
      <c r="AL86" s="227"/>
      <c r="AM86" s="223">
        <f t="shared" si="67"/>
        <v>3</v>
      </c>
      <c r="AN86" s="225">
        <f t="shared" si="76"/>
        <v>45009</v>
      </c>
      <c r="AO86" s="249">
        <f t="shared" si="56"/>
        <v>28691.29</v>
      </c>
      <c r="AP86" s="249">
        <f t="shared" si="56"/>
        <v>41169.699999999997</v>
      </c>
      <c r="AQ86" s="249">
        <f t="shared" si="56"/>
        <v>1441</v>
      </c>
      <c r="AR86" s="249">
        <f t="shared" si="56"/>
        <v>0</v>
      </c>
      <c r="AS86" s="249">
        <f t="shared" si="68"/>
        <v>0</v>
      </c>
      <c r="AT86" s="249">
        <f t="shared" si="68"/>
        <v>0</v>
      </c>
      <c r="AU86" s="249">
        <f t="shared" si="69"/>
        <v>30132.29</v>
      </c>
      <c r="AV86" s="249">
        <f t="shared" si="70"/>
        <v>41169.699999999997</v>
      </c>
      <c r="AW86" s="249">
        <f t="shared" si="71"/>
        <v>71301.989999999991</v>
      </c>
      <c r="BF86" s="251"/>
    </row>
    <row r="87" spans="1:58">
      <c r="A87" s="218" t="str">
        <f>MID(FORECAST!A86,1,10)</f>
        <v>Owner Refe</v>
      </c>
      <c r="B87" s="218" t="str">
        <f t="shared" si="57"/>
        <v>Ow</v>
      </c>
      <c r="C87" s="218" t="str">
        <f t="shared" si="58"/>
        <v>er</v>
      </c>
      <c r="D87" s="218" t="str">
        <f t="shared" si="59"/>
        <v>Refe</v>
      </c>
      <c r="E87" s="219" t="e">
        <f t="shared" si="60"/>
        <v>#VALUE!</v>
      </c>
      <c r="F87" s="219" t="str">
        <f t="shared" si="61"/>
        <v/>
      </c>
      <c r="G87" s="219">
        <f t="shared" si="62"/>
        <v>44937</v>
      </c>
      <c r="H87" s="218" t="str">
        <f>IF(ISERROR(VLOOKUP(FORECAST!$A87,$AY$2:$BA$9,3,FALSE)),"",VLOOKUP(FORECAST!$A87,$AY$2:$BA$9,3,FALSE))</f>
        <v>Maintenance</v>
      </c>
      <c r="I87" s="218">
        <f>IF(ISNUMBER(FORECAST!G:G),FORECAST!G:G,"")</f>
        <v>89</v>
      </c>
      <c r="J87" s="222">
        <f>IF(ISNUMBER(FORECAST!H:H),FORECAST!H:H,"")</f>
        <v>0</v>
      </c>
      <c r="L87" s="223">
        <f t="shared" si="63"/>
        <v>3</v>
      </c>
      <c r="M87" s="224">
        <f>Datos!L89</f>
        <v>442</v>
      </c>
      <c r="N87" s="225">
        <f t="shared" si="72"/>
        <v>45010</v>
      </c>
      <c r="O87" s="226">
        <f t="shared" si="64"/>
        <v>60</v>
      </c>
      <c r="P87" s="226">
        <f t="shared" si="65"/>
        <v>106</v>
      </c>
      <c r="Q87" s="226">
        <f t="shared" si="65"/>
        <v>3</v>
      </c>
      <c r="R87" s="226">
        <f t="shared" si="65"/>
        <v>1</v>
      </c>
      <c r="S87" s="226">
        <f t="shared" si="66"/>
        <v>41</v>
      </c>
      <c r="T87" s="226">
        <f t="shared" si="66"/>
        <v>17</v>
      </c>
      <c r="U87" s="231">
        <f t="shared" si="73"/>
        <v>0.44125326370757179</v>
      </c>
      <c r="V87" s="231">
        <f t="shared" si="74"/>
        <v>9.8823529411764699E-2</v>
      </c>
      <c r="W87" s="232">
        <f t="shared" si="75"/>
        <v>383</v>
      </c>
      <c r="AL87" s="227"/>
      <c r="AM87" s="223">
        <f t="shared" si="67"/>
        <v>3</v>
      </c>
      <c r="AN87" s="225">
        <f t="shared" si="76"/>
        <v>45010</v>
      </c>
      <c r="AO87" s="249">
        <f t="shared" si="56"/>
        <v>23789.95</v>
      </c>
      <c r="AP87" s="249">
        <f t="shared" si="56"/>
        <v>36663</v>
      </c>
      <c r="AQ87" s="249">
        <f t="shared" si="56"/>
        <v>1146</v>
      </c>
      <c r="AR87" s="249">
        <f t="shared" si="56"/>
        <v>0</v>
      </c>
      <c r="AS87" s="249">
        <f t="shared" si="68"/>
        <v>0</v>
      </c>
      <c r="AT87" s="249">
        <f t="shared" si="68"/>
        <v>0</v>
      </c>
      <c r="AU87" s="249">
        <f t="shared" si="69"/>
        <v>24935.95</v>
      </c>
      <c r="AV87" s="249">
        <f t="shared" si="70"/>
        <v>36663</v>
      </c>
      <c r="AW87" s="249">
        <f t="shared" si="71"/>
        <v>61598.95</v>
      </c>
      <c r="BF87" s="251"/>
    </row>
    <row r="88" spans="1:58">
      <c r="A88" s="218" t="str">
        <f>MID(FORECAST!A87,1,10)</f>
        <v>Maintenanc</v>
      </c>
      <c r="B88" s="218" t="str">
        <f t="shared" si="57"/>
        <v>Ma</v>
      </c>
      <c r="C88" s="218" t="str">
        <f t="shared" si="58"/>
        <v>nt</v>
      </c>
      <c r="D88" s="218" t="str">
        <f t="shared" si="59"/>
        <v>nanc</v>
      </c>
      <c r="E88" s="219" t="e">
        <f t="shared" si="60"/>
        <v>#VALUE!</v>
      </c>
      <c r="F88" s="219" t="str">
        <f t="shared" si="61"/>
        <v/>
      </c>
      <c r="G88" s="219">
        <f t="shared" si="62"/>
        <v>44937</v>
      </c>
      <c r="H88" s="218" t="str">
        <f>IF(ISERROR(VLOOKUP(FORECAST!$A88,$AY$2:$BA$9,3,FALSE)),"",VLOOKUP(FORECAST!$A88,$AY$2:$BA$9,3,FALSE))</f>
        <v>Complementarias</v>
      </c>
      <c r="I88" s="218">
        <f>IF(ISNUMBER(FORECAST!G:G),FORECAST!G:G,"")</f>
        <v>2</v>
      </c>
      <c r="J88" s="222">
        <f>IF(ISNUMBER(FORECAST!H:H),FORECAST!H:H,"")</f>
        <v>340</v>
      </c>
      <c r="L88" s="223">
        <f t="shared" si="63"/>
        <v>3</v>
      </c>
      <c r="M88" s="224">
        <f>Datos!L90</f>
        <v>442</v>
      </c>
      <c r="N88" s="225">
        <f t="shared" si="72"/>
        <v>45011</v>
      </c>
      <c r="O88" s="226">
        <f t="shared" si="64"/>
        <v>43</v>
      </c>
      <c r="P88" s="226">
        <f t="shared" si="65"/>
        <v>76</v>
      </c>
      <c r="Q88" s="226">
        <f t="shared" si="65"/>
        <v>2</v>
      </c>
      <c r="R88" s="226">
        <f t="shared" si="65"/>
        <v>2</v>
      </c>
      <c r="S88" s="226">
        <f t="shared" si="66"/>
        <v>33</v>
      </c>
      <c r="T88" s="226">
        <f t="shared" si="66"/>
        <v>20</v>
      </c>
      <c r="U88" s="231">
        <f t="shared" si="73"/>
        <v>0.31266149870801035</v>
      </c>
      <c r="V88" s="231">
        <f t="shared" si="74"/>
        <v>8.2938388625592413E-2</v>
      </c>
      <c r="W88" s="232">
        <f t="shared" si="75"/>
        <v>387</v>
      </c>
      <c r="AL88" s="227"/>
      <c r="AM88" s="223">
        <f t="shared" si="67"/>
        <v>3</v>
      </c>
      <c r="AN88" s="225">
        <f t="shared" si="76"/>
        <v>45011</v>
      </c>
      <c r="AO88" s="249">
        <f t="shared" si="56"/>
        <v>13209.37</v>
      </c>
      <c r="AP88" s="249">
        <f t="shared" si="56"/>
        <v>22354.15</v>
      </c>
      <c r="AQ88" s="249">
        <f t="shared" si="56"/>
        <v>492</v>
      </c>
      <c r="AR88" s="249">
        <f t="shared" si="56"/>
        <v>0</v>
      </c>
      <c r="AS88" s="249">
        <f t="shared" si="68"/>
        <v>0</v>
      </c>
      <c r="AT88" s="249">
        <f t="shared" si="68"/>
        <v>0</v>
      </c>
      <c r="AU88" s="249">
        <f t="shared" si="69"/>
        <v>13701.37</v>
      </c>
      <c r="AV88" s="249">
        <f t="shared" si="70"/>
        <v>22354.15</v>
      </c>
      <c r="AW88" s="249">
        <f t="shared" si="71"/>
        <v>36055.520000000004</v>
      </c>
      <c r="BF88" s="251"/>
    </row>
    <row r="89" spans="1:58">
      <c r="A89" s="218" t="str">
        <f>MID(FORECAST!A88,1,10)</f>
        <v>Compliment</v>
      </c>
      <c r="B89" s="218" t="str">
        <f t="shared" si="57"/>
        <v>Co</v>
      </c>
      <c r="C89" s="218" t="str">
        <f t="shared" si="58"/>
        <v>pl</v>
      </c>
      <c r="D89" s="218" t="str">
        <f t="shared" si="59"/>
        <v>ment</v>
      </c>
      <c r="E89" s="219" t="e">
        <f t="shared" si="60"/>
        <v>#VALUE!</v>
      </c>
      <c r="F89" s="219" t="str">
        <f t="shared" si="61"/>
        <v/>
      </c>
      <c r="G89" s="219">
        <f t="shared" si="62"/>
        <v>44937</v>
      </c>
      <c r="H89" s="218" t="str">
        <f>IF(ISERROR(VLOOKUP(FORECAST!$A89,$AY$2:$BA$9,3,FALSE)),"",VLOOKUP(FORECAST!$A89,$AY$2:$BA$9,3,FALSE))</f>
        <v>Total día</v>
      </c>
      <c r="I89" s="218">
        <f>IF(ISNUMBER(FORECAST!G:G),FORECAST!G:G,"")</f>
        <v>147</v>
      </c>
      <c r="J89" s="222">
        <f>IF(ISNUMBER(FORECAST!H:H),FORECAST!H:H,"")</f>
        <v>8513.6200000000008</v>
      </c>
      <c r="L89" s="223">
        <f t="shared" si="63"/>
        <v>3</v>
      </c>
      <c r="M89" s="224">
        <f>Datos!L91</f>
        <v>442</v>
      </c>
      <c r="N89" s="225">
        <f t="shared" si="72"/>
        <v>45012</v>
      </c>
      <c r="O89" s="226">
        <f t="shared" si="64"/>
        <v>24</v>
      </c>
      <c r="P89" s="226">
        <f t="shared" si="65"/>
        <v>52</v>
      </c>
      <c r="Q89" s="226">
        <f t="shared" si="65"/>
        <v>0</v>
      </c>
      <c r="R89" s="226">
        <f t="shared" si="65"/>
        <v>0</v>
      </c>
      <c r="S89" s="226">
        <f t="shared" si="66"/>
        <v>25</v>
      </c>
      <c r="T89" s="226">
        <f t="shared" si="66"/>
        <v>46</v>
      </c>
      <c r="U89" s="231">
        <f t="shared" si="73"/>
        <v>0.20485175202156333</v>
      </c>
      <c r="V89" s="231">
        <f t="shared" si="74"/>
        <v>6.3131313131313135E-2</v>
      </c>
      <c r="W89" s="232">
        <f t="shared" si="75"/>
        <v>371</v>
      </c>
      <c r="AL89" s="227"/>
      <c r="AM89" s="223">
        <f t="shared" si="67"/>
        <v>3</v>
      </c>
      <c r="AN89" s="225">
        <f t="shared" si="76"/>
        <v>45012</v>
      </c>
      <c r="AO89" s="249">
        <f t="shared" si="56"/>
        <v>8679.68</v>
      </c>
      <c r="AP89" s="249">
        <f t="shared" si="56"/>
        <v>13502.44</v>
      </c>
      <c r="AQ89" s="249">
        <f t="shared" si="56"/>
        <v>0</v>
      </c>
      <c r="AR89" s="249">
        <f t="shared" si="56"/>
        <v>0</v>
      </c>
      <c r="AS89" s="249">
        <f t="shared" si="68"/>
        <v>0</v>
      </c>
      <c r="AT89" s="249">
        <f t="shared" si="68"/>
        <v>0</v>
      </c>
      <c r="AU89" s="249">
        <f t="shared" si="69"/>
        <v>8679.68</v>
      </c>
      <c r="AV89" s="249">
        <f t="shared" si="70"/>
        <v>13502.44</v>
      </c>
      <c r="AW89" s="249">
        <f t="shared" si="71"/>
        <v>22182.120000000003</v>
      </c>
      <c r="BF89" s="251"/>
    </row>
    <row r="90" spans="1:58">
      <c r="A90" s="218" t="str">
        <f>MID(FORECAST!A89,1,10)</f>
        <v>Totals:</v>
      </c>
      <c r="B90" s="218" t="str">
        <f t="shared" si="57"/>
        <v>To</v>
      </c>
      <c r="C90" s="218" t="str">
        <f t="shared" si="58"/>
        <v>al</v>
      </c>
      <c r="D90" s="218" t="str">
        <f t="shared" si="59"/>
        <v>:</v>
      </c>
      <c r="E90" s="219" t="e">
        <f t="shared" si="60"/>
        <v>#VALUE!</v>
      </c>
      <c r="F90" s="219" t="str">
        <f t="shared" si="61"/>
        <v/>
      </c>
      <c r="G90" s="219">
        <f t="shared" si="62"/>
        <v>44937</v>
      </c>
      <c r="H90" s="218" t="str">
        <f>IF(ISERROR(VLOOKUP(FORECAST!$A90,$AY$2:$BA$9,3,FALSE)),"",VLOOKUP(FORECAST!$A90,$AY$2:$BA$9,3,FALSE))</f>
        <v/>
      </c>
      <c r="I90" s="218" t="str">
        <f>IF(ISNUMBER(FORECAST!G:G),FORECAST!G:G,"")</f>
        <v/>
      </c>
      <c r="J90" s="222" t="str">
        <f>IF(ISNUMBER(FORECAST!H:H),FORECAST!H:H,"")</f>
        <v/>
      </c>
      <c r="L90" s="223">
        <f t="shared" si="63"/>
        <v>3</v>
      </c>
      <c r="M90" s="224">
        <f>Datos!L92</f>
        <v>442</v>
      </c>
      <c r="N90" s="225">
        <f t="shared" si="72"/>
        <v>45013</v>
      </c>
      <c r="O90" s="226">
        <f t="shared" si="64"/>
        <v>26</v>
      </c>
      <c r="P90" s="226">
        <f t="shared" si="65"/>
        <v>53</v>
      </c>
      <c r="Q90" s="226">
        <f t="shared" si="65"/>
        <v>0</v>
      </c>
      <c r="R90" s="226">
        <f t="shared" si="65"/>
        <v>1</v>
      </c>
      <c r="S90" s="226">
        <f t="shared" si="66"/>
        <v>24</v>
      </c>
      <c r="T90" s="226">
        <f t="shared" si="66"/>
        <v>50</v>
      </c>
      <c r="U90" s="231">
        <f t="shared" si="73"/>
        <v>0.21525885558583105</v>
      </c>
      <c r="V90" s="231">
        <f t="shared" si="74"/>
        <v>6.3775510204081634E-2</v>
      </c>
      <c r="W90" s="232">
        <f t="shared" si="75"/>
        <v>367</v>
      </c>
      <c r="AL90" s="227"/>
      <c r="AM90" s="223">
        <f t="shared" si="67"/>
        <v>3</v>
      </c>
      <c r="AN90" s="225">
        <f t="shared" si="76"/>
        <v>45013</v>
      </c>
      <c r="AO90" s="249">
        <f t="shared" si="56"/>
        <v>9703.3700000000008</v>
      </c>
      <c r="AP90" s="249">
        <f t="shared" si="56"/>
        <v>15400.09</v>
      </c>
      <c r="AQ90" s="249">
        <f t="shared" si="56"/>
        <v>0</v>
      </c>
      <c r="AR90" s="249">
        <f t="shared" si="56"/>
        <v>0</v>
      </c>
      <c r="AS90" s="249">
        <f t="shared" si="68"/>
        <v>0</v>
      </c>
      <c r="AT90" s="249">
        <f t="shared" si="68"/>
        <v>0</v>
      </c>
      <c r="AU90" s="249">
        <f t="shared" si="69"/>
        <v>9703.3700000000008</v>
      </c>
      <c r="AV90" s="249">
        <f t="shared" si="70"/>
        <v>15400.09</v>
      </c>
      <c r="AW90" s="249">
        <f t="shared" si="71"/>
        <v>25103.46</v>
      </c>
      <c r="BF90" s="251"/>
    </row>
    <row r="91" spans="1:58">
      <c r="A91" s="218" t="str">
        <f>MID(FORECAST!A90,1,10)</f>
        <v>12-01-2023</v>
      </c>
      <c r="B91" s="218" t="str">
        <f t="shared" si="57"/>
        <v>12</v>
      </c>
      <c r="C91" s="218" t="str">
        <f t="shared" si="58"/>
        <v>01</v>
      </c>
      <c r="D91" s="218" t="str">
        <f t="shared" si="59"/>
        <v>2023</v>
      </c>
      <c r="E91" s="219">
        <f t="shared" si="60"/>
        <v>44938</v>
      </c>
      <c r="F91" s="219">
        <f t="shared" si="61"/>
        <v>44938</v>
      </c>
      <c r="G91" s="219">
        <f t="shared" si="62"/>
        <v>44938</v>
      </c>
      <c r="H91" s="218" t="str">
        <f>IF(ISERROR(VLOOKUP(FORECAST!$A91,$AY$2:$BA$9,3,FALSE)),"",VLOOKUP(FORECAST!$A91,$AY$2:$BA$9,3,FALSE))</f>
        <v>Pagadores</v>
      </c>
      <c r="I91" s="218">
        <f>IF(ISNUMBER(FORECAST!G:G),FORECAST!G:G,"")</f>
        <v>19</v>
      </c>
      <c r="J91" s="222">
        <f>IF(ISNUMBER(FORECAST!H:H),FORECAST!H:H,"")</f>
        <v>3982.24</v>
      </c>
      <c r="L91" s="223">
        <f t="shared" si="63"/>
        <v>3</v>
      </c>
      <c r="M91" s="224">
        <f>Datos!L93</f>
        <v>442</v>
      </c>
      <c r="N91" s="225">
        <f t="shared" si="72"/>
        <v>45014</v>
      </c>
      <c r="O91" s="226">
        <f t="shared" si="64"/>
        <v>23</v>
      </c>
      <c r="P91" s="226">
        <f t="shared" si="65"/>
        <v>58</v>
      </c>
      <c r="Q91" s="226">
        <f t="shared" si="65"/>
        <v>0</v>
      </c>
      <c r="R91" s="226">
        <f t="shared" si="65"/>
        <v>1</v>
      </c>
      <c r="S91" s="226">
        <f t="shared" si="66"/>
        <v>25</v>
      </c>
      <c r="T91" s="226">
        <f t="shared" si="66"/>
        <v>45</v>
      </c>
      <c r="U91" s="231">
        <f t="shared" si="73"/>
        <v>0.21832884097035041</v>
      </c>
      <c r="V91" s="231">
        <f t="shared" si="74"/>
        <v>6.5491183879093195E-2</v>
      </c>
      <c r="W91" s="232">
        <f t="shared" si="75"/>
        <v>371</v>
      </c>
      <c r="AL91" s="227"/>
      <c r="AM91" s="223">
        <f t="shared" si="67"/>
        <v>3</v>
      </c>
      <c r="AN91" s="225">
        <f t="shared" si="76"/>
        <v>45014</v>
      </c>
      <c r="AO91" s="249">
        <f t="shared" si="56"/>
        <v>4471.8900000000003</v>
      </c>
      <c r="AP91" s="249">
        <f t="shared" si="56"/>
        <v>18301.2</v>
      </c>
      <c r="AQ91" s="249">
        <f t="shared" si="56"/>
        <v>0</v>
      </c>
      <c r="AR91" s="249">
        <f t="shared" si="56"/>
        <v>0</v>
      </c>
      <c r="AS91" s="249">
        <f t="shared" si="68"/>
        <v>0</v>
      </c>
      <c r="AT91" s="249">
        <f t="shared" si="68"/>
        <v>0</v>
      </c>
      <c r="AU91" s="249">
        <f t="shared" si="69"/>
        <v>4471.8900000000003</v>
      </c>
      <c r="AV91" s="249">
        <f t="shared" si="70"/>
        <v>18301.2</v>
      </c>
      <c r="AW91" s="249">
        <f t="shared" si="71"/>
        <v>22773.09</v>
      </c>
      <c r="BF91" s="251"/>
    </row>
    <row r="92" spans="1:58">
      <c r="A92" s="218" t="str">
        <f>MID(FORECAST!A91,1,10)</f>
        <v>Non-Group</v>
      </c>
      <c r="B92" s="218" t="str">
        <f t="shared" si="57"/>
        <v>No</v>
      </c>
      <c r="C92" s="218" t="str">
        <f t="shared" si="58"/>
        <v>-G</v>
      </c>
      <c r="D92" s="218" t="str">
        <f t="shared" si="59"/>
        <v>oup</v>
      </c>
      <c r="E92" s="219" t="e">
        <f t="shared" si="60"/>
        <v>#VALUE!</v>
      </c>
      <c r="F92" s="219" t="str">
        <f t="shared" si="61"/>
        <v/>
      </c>
      <c r="G92" s="219">
        <f t="shared" si="62"/>
        <v>44938</v>
      </c>
      <c r="H92" s="218" t="str">
        <f>IF(ISERROR(VLOOKUP(FORECAST!$A92,$AY$2:$BA$9,3,FALSE)),"",VLOOKUP(FORECAST!$A92,$AY$2:$BA$9,3,FALSE))</f>
        <v>Grupos</v>
      </c>
      <c r="I92" s="218">
        <f>IF(ISNUMBER(FORECAST!G:G),FORECAST!G:G,"")</f>
        <v>3</v>
      </c>
      <c r="J92" s="222">
        <f>IF(ISNUMBER(FORECAST!H:H),FORECAST!H:H,"")</f>
        <v>381.78</v>
      </c>
      <c r="L92" s="223">
        <f t="shared" si="63"/>
        <v>3</v>
      </c>
      <c r="M92" s="224">
        <f>Datos!L94</f>
        <v>442</v>
      </c>
      <c r="N92" s="225">
        <f t="shared" si="72"/>
        <v>45015</v>
      </c>
      <c r="O92" s="226">
        <f t="shared" si="64"/>
        <v>18</v>
      </c>
      <c r="P92" s="226">
        <f t="shared" si="65"/>
        <v>67</v>
      </c>
      <c r="Q92" s="226">
        <f t="shared" si="65"/>
        <v>0</v>
      </c>
      <c r="R92" s="226">
        <f t="shared" si="65"/>
        <v>1</v>
      </c>
      <c r="S92" s="226">
        <f t="shared" si="66"/>
        <v>39</v>
      </c>
      <c r="T92" s="226">
        <f t="shared" si="66"/>
        <v>35</v>
      </c>
      <c r="U92" s="231">
        <f t="shared" si="73"/>
        <v>0.23160762942779292</v>
      </c>
      <c r="V92" s="231">
        <f t="shared" si="74"/>
        <v>9.8280098280098274E-2</v>
      </c>
      <c r="W92" s="232">
        <f t="shared" si="75"/>
        <v>367</v>
      </c>
      <c r="AL92" s="227"/>
      <c r="AM92" s="223">
        <f t="shared" si="67"/>
        <v>3</v>
      </c>
      <c r="AN92" s="225">
        <f t="shared" si="76"/>
        <v>45015</v>
      </c>
      <c r="AO92" s="249">
        <f t="shared" si="56"/>
        <v>6009.33</v>
      </c>
      <c r="AP92" s="249">
        <f t="shared" si="56"/>
        <v>20103.22</v>
      </c>
      <c r="AQ92" s="249">
        <f t="shared" si="56"/>
        <v>0</v>
      </c>
      <c r="AR92" s="249">
        <f t="shared" si="56"/>
        <v>0</v>
      </c>
      <c r="AS92" s="249">
        <f t="shared" si="68"/>
        <v>0</v>
      </c>
      <c r="AT92" s="249">
        <f t="shared" si="68"/>
        <v>0</v>
      </c>
      <c r="AU92" s="249">
        <f t="shared" si="69"/>
        <v>6009.33</v>
      </c>
      <c r="AV92" s="249">
        <f t="shared" si="70"/>
        <v>20103.22</v>
      </c>
      <c r="AW92" s="249">
        <f t="shared" si="71"/>
        <v>26112.550000000003</v>
      </c>
      <c r="BF92" s="251"/>
    </row>
    <row r="93" spans="1:58">
      <c r="A93" s="218" t="str">
        <f>MID(FORECAST!A92,1,10)</f>
        <v>Group - No</v>
      </c>
      <c r="B93" s="218" t="str">
        <f t="shared" si="57"/>
        <v>Gr</v>
      </c>
      <c r="C93" s="218" t="str">
        <f t="shared" si="58"/>
        <v>up</v>
      </c>
      <c r="D93" s="218" t="str">
        <f t="shared" si="59"/>
        <v>- No</v>
      </c>
      <c r="E93" s="219" t="e">
        <f t="shared" si="60"/>
        <v>#VALUE!</v>
      </c>
      <c r="F93" s="219" t="str">
        <f t="shared" si="61"/>
        <v/>
      </c>
      <c r="G93" s="219">
        <f t="shared" si="62"/>
        <v>44938</v>
      </c>
      <c r="H93" s="218" t="str">
        <f>IF(ISERROR(VLOOKUP(FORECAST!$A93,$AY$2:$BA$9,3,FALSE)),"",VLOOKUP(FORECAST!$A93,$AY$2:$BA$9,3,FALSE))</f>
        <v>Dueños e invitados</v>
      </c>
      <c r="I93" s="218">
        <f>IF(ISNUMBER(FORECAST!G:G),FORECAST!G:G,"")</f>
        <v>37</v>
      </c>
      <c r="J93" s="222">
        <f>IF(ISNUMBER(FORECAST!H:H),FORECAST!H:H,"")</f>
        <v>0</v>
      </c>
      <c r="L93" s="223">
        <f t="shared" si="63"/>
        <v>3</v>
      </c>
      <c r="M93" s="224">
        <f>Datos!L95</f>
        <v>442</v>
      </c>
      <c r="N93" s="225">
        <f t="shared" si="72"/>
        <v>45016</v>
      </c>
      <c r="O93" s="226">
        <f t="shared" si="64"/>
        <v>36</v>
      </c>
      <c r="P93" s="226">
        <f t="shared" si="65"/>
        <v>89</v>
      </c>
      <c r="Q93" s="226">
        <f t="shared" si="65"/>
        <v>0</v>
      </c>
      <c r="R93" s="226">
        <f t="shared" si="65"/>
        <v>2</v>
      </c>
      <c r="S93" s="226">
        <f t="shared" si="66"/>
        <v>52</v>
      </c>
      <c r="T93" s="226">
        <f t="shared" si="66"/>
        <v>29</v>
      </c>
      <c r="U93" s="231">
        <f t="shared" si="73"/>
        <v>0.34818941504178275</v>
      </c>
      <c r="V93" s="231">
        <f t="shared" si="74"/>
        <v>0.13075060532687652</v>
      </c>
      <c r="W93" s="232">
        <f t="shared" si="75"/>
        <v>359</v>
      </c>
      <c r="AL93" s="227"/>
      <c r="AM93" s="223">
        <f t="shared" si="67"/>
        <v>3</v>
      </c>
      <c r="AN93" s="225">
        <f t="shared" si="76"/>
        <v>45016</v>
      </c>
      <c r="AO93" s="249">
        <f t="shared" si="56"/>
        <v>13241.57</v>
      </c>
      <c r="AP93" s="249">
        <f t="shared" si="56"/>
        <v>30835.45</v>
      </c>
      <c r="AQ93" s="249">
        <f t="shared" si="56"/>
        <v>0</v>
      </c>
      <c r="AR93" s="249">
        <f t="shared" si="56"/>
        <v>0</v>
      </c>
      <c r="AS93" s="249">
        <f t="shared" si="68"/>
        <v>0</v>
      </c>
      <c r="AT93" s="249">
        <f t="shared" si="68"/>
        <v>0</v>
      </c>
      <c r="AU93" s="249">
        <f t="shared" si="69"/>
        <v>13241.57</v>
      </c>
      <c r="AV93" s="249">
        <f t="shared" si="70"/>
        <v>30835.45</v>
      </c>
      <c r="AW93" s="249">
        <f t="shared" si="71"/>
        <v>44077.020000000004</v>
      </c>
      <c r="BF93" s="251"/>
    </row>
    <row r="94" spans="1:58">
      <c r="A94" s="218" t="str">
        <f>MID(FORECAST!A93,1,10)</f>
        <v>Owner &amp; Gu</v>
      </c>
      <c r="B94" s="218" t="str">
        <f t="shared" si="57"/>
        <v>Ow</v>
      </c>
      <c r="C94" s="218" t="str">
        <f t="shared" si="58"/>
        <v>er</v>
      </c>
      <c r="D94" s="218" t="str">
        <f t="shared" si="59"/>
        <v>&amp; Gu</v>
      </c>
      <c r="E94" s="219" t="e">
        <f t="shared" si="60"/>
        <v>#VALUE!</v>
      </c>
      <c r="F94" s="219" t="str">
        <f t="shared" si="61"/>
        <v/>
      </c>
      <c r="G94" s="219">
        <f t="shared" si="62"/>
        <v>44938</v>
      </c>
      <c r="H94" s="218" t="str">
        <f>IF(ISERROR(VLOOKUP(FORECAST!$A94,$AY$2:$BA$9,3,FALSE)),"",VLOOKUP(FORECAST!$A94,$AY$2:$BA$9,3,FALSE))</f>
        <v>Referidos</v>
      </c>
      <c r="I94" s="218">
        <f>IF(ISNUMBER(FORECAST!G:G),FORECAST!G:G,"")</f>
        <v>11</v>
      </c>
      <c r="J94" s="222">
        <f>IF(ISNUMBER(FORECAST!H:H),FORECAST!H:H,"")</f>
        <v>2842</v>
      </c>
      <c r="L94" s="223">
        <f t="shared" si="63"/>
        <v>4</v>
      </c>
      <c r="M94" s="224">
        <f>Datos!L96</f>
        <v>442</v>
      </c>
      <c r="N94" s="225">
        <f t="shared" si="72"/>
        <v>45017</v>
      </c>
      <c r="O94" s="226">
        <f t="shared" si="64"/>
        <v>56</v>
      </c>
      <c r="P94" s="226">
        <f t="shared" si="65"/>
        <v>98</v>
      </c>
      <c r="Q94" s="226">
        <f t="shared" si="65"/>
        <v>0</v>
      </c>
      <c r="R94" s="226">
        <f t="shared" si="65"/>
        <v>2</v>
      </c>
      <c r="S94" s="226">
        <f t="shared" si="66"/>
        <v>46</v>
      </c>
      <c r="T94" s="226">
        <f t="shared" si="66"/>
        <v>33</v>
      </c>
      <c r="U94" s="231">
        <f t="shared" si="73"/>
        <v>0.4265927977839335</v>
      </c>
      <c r="V94" s="231">
        <f t="shared" si="74"/>
        <v>0.11735941320293398</v>
      </c>
      <c r="W94" s="232">
        <f t="shared" si="75"/>
        <v>361</v>
      </c>
      <c r="AL94" s="227"/>
      <c r="AM94" s="223">
        <f t="shared" si="67"/>
        <v>4</v>
      </c>
      <c r="AN94" s="225">
        <f t="shared" si="76"/>
        <v>45017</v>
      </c>
      <c r="AO94" s="249">
        <f t="shared" si="56"/>
        <v>930</v>
      </c>
      <c r="AP94" s="249">
        <f t="shared" si="56"/>
        <v>490</v>
      </c>
      <c r="AQ94" s="249">
        <f t="shared" si="56"/>
        <v>0</v>
      </c>
      <c r="AR94" s="249">
        <f t="shared" si="56"/>
        <v>0</v>
      </c>
      <c r="AS94" s="249">
        <f t="shared" si="68"/>
        <v>0</v>
      </c>
      <c r="AT94" s="249">
        <f t="shared" si="68"/>
        <v>0</v>
      </c>
      <c r="AU94" s="249">
        <f t="shared" si="69"/>
        <v>930</v>
      </c>
      <c r="AV94" s="249">
        <f t="shared" si="70"/>
        <v>490</v>
      </c>
      <c r="AW94" s="249">
        <f t="shared" si="71"/>
        <v>1420</v>
      </c>
      <c r="BF94" s="251"/>
    </row>
    <row r="95" spans="1:58">
      <c r="A95" s="218" t="str">
        <f>MID(FORECAST!A94,1,10)</f>
        <v>Owner Refe</v>
      </c>
      <c r="B95" s="218" t="str">
        <f t="shared" si="57"/>
        <v>Ow</v>
      </c>
      <c r="C95" s="218" t="str">
        <f t="shared" si="58"/>
        <v>er</v>
      </c>
      <c r="D95" s="218" t="str">
        <f t="shared" si="59"/>
        <v>Refe</v>
      </c>
      <c r="E95" s="219" t="e">
        <f t="shared" si="60"/>
        <v>#VALUE!</v>
      </c>
      <c r="F95" s="219" t="str">
        <f t="shared" si="61"/>
        <v/>
      </c>
      <c r="G95" s="219">
        <f t="shared" si="62"/>
        <v>44938</v>
      </c>
      <c r="H95" s="218" t="str">
        <f>IF(ISERROR(VLOOKUP(FORECAST!$A95,$AY$2:$BA$9,3,FALSE)),"",VLOOKUP(FORECAST!$A95,$AY$2:$BA$9,3,FALSE))</f>
        <v>Maintenance</v>
      </c>
      <c r="I95" s="218">
        <f>IF(ISNUMBER(FORECAST!G:G),FORECAST!G:G,"")</f>
        <v>78</v>
      </c>
      <c r="J95" s="222">
        <f>IF(ISNUMBER(FORECAST!H:H),FORECAST!H:H,"")</f>
        <v>0</v>
      </c>
      <c r="L95" s="223">
        <f t="shared" si="63"/>
        <v>4</v>
      </c>
      <c r="M95" s="224">
        <f>Datos!L97</f>
        <v>442</v>
      </c>
      <c r="N95" s="225">
        <f t="shared" si="72"/>
        <v>45018</v>
      </c>
      <c r="O95" s="226">
        <f t="shared" si="64"/>
        <v>52</v>
      </c>
      <c r="P95" s="226">
        <f t="shared" si="65"/>
        <v>75</v>
      </c>
      <c r="Q95" s="226">
        <f t="shared" si="65"/>
        <v>2</v>
      </c>
      <c r="R95" s="226">
        <f t="shared" si="65"/>
        <v>2</v>
      </c>
      <c r="S95" s="226">
        <f t="shared" si="66"/>
        <v>33</v>
      </c>
      <c r="T95" s="226">
        <f t="shared" si="66"/>
        <v>31</v>
      </c>
      <c r="U95" s="231">
        <f t="shared" si="73"/>
        <v>0.34308510638297873</v>
      </c>
      <c r="V95" s="231">
        <f t="shared" si="74"/>
        <v>8.5158150851581502E-2</v>
      </c>
      <c r="W95" s="232">
        <f t="shared" si="75"/>
        <v>376</v>
      </c>
      <c r="AL95" s="227"/>
      <c r="AM95" s="223">
        <f t="shared" si="67"/>
        <v>4</v>
      </c>
      <c r="AN95" s="225">
        <f t="shared" si="76"/>
        <v>45018</v>
      </c>
      <c r="AO95" s="249">
        <f t="shared" si="56"/>
        <v>790</v>
      </c>
      <c r="AP95" s="249">
        <f t="shared" si="56"/>
        <v>420</v>
      </c>
      <c r="AQ95" s="249">
        <f t="shared" si="56"/>
        <v>0</v>
      </c>
      <c r="AR95" s="249">
        <f t="shared" si="56"/>
        <v>0</v>
      </c>
      <c r="AS95" s="249">
        <f t="shared" si="68"/>
        <v>0</v>
      </c>
      <c r="AT95" s="249">
        <f t="shared" si="68"/>
        <v>0</v>
      </c>
      <c r="AU95" s="249">
        <f t="shared" si="69"/>
        <v>790</v>
      </c>
      <c r="AV95" s="249">
        <f t="shared" si="70"/>
        <v>420</v>
      </c>
      <c r="AW95" s="249">
        <f t="shared" si="71"/>
        <v>1210</v>
      </c>
      <c r="BF95" s="251"/>
    </row>
    <row r="96" spans="1:58">
      <c r="A96" s="218" t="str">
        <f>MID(FORECAST!A95,1,10)</f>
        <v>Maintenanc</v>
      </c>
      <c r="B96" s="218" t="str">
        <f t="shared" si="57"/>
        <v>Ma</v>
      </c>
      <c r="C96" s="218" t="str">
        <f t="shared" si="58"/>
        <v>nt</v>
      </c>
      <c r="D96" s="218" t="str">
        <f t="shared" si="59"/>
        <v>nanc</v>
      </c>
      <c r="E96" s="219" t="e">
        <f t="shared" si="60"/>
        <v>#VALUE!</v>
      </c>
      <c r="F96" s="219" t="str">
        <f t="shared" si="61"/>
        <v/>
      </c>
      <c r="G96" s="219">
        <f t="shared" si="62"/>
        <v>44938</v>
      </c>
      <c r="H96" s="218" t="str">
        <f>IF(ISERROR(VLOOKUP(FORECAST!$A96,$AY$2:$BA$9,3,FALSE)),"",VLOOKUP(FORECAST!$A96,$AY$2:$BA$9,3,FALSE))</f>
        <v>Complementarias</v>
      </c>
      <c r="I96" s="218">
        <f>IF(ISNUMBER(FORECAST!G:G),FORECAST!G:G,"")</f>
        <v>6</v>
      </c>
      <c r="J96" s="222">
        <f>IF(ISNUMBER(FORECAST!H:H),FORECAST!H:H,"")</f>
        <v>0</v>
      </c>
      <c r="L96" s="223">
        <f t="shared" si="63"/>
        <v>4</v>
      </c>
      <c r="M96" s="224">
        <f>Datos!L98</f>
        <v>442</v>
      </c>
      <c r="N96" s="225">
        <f t="shared" si="72"/>
        <v>45019</v>
      </c>
      <c r="O96" s="226">
        <f t="shared" si="64"/>
        <v>50</v>
      </c>
      <c r="P96" s="226">
        <f t="shared" si="65"/>
        <v>64</v>
      </c>
      <c r="Q96" s="226">
        <f t="shared" si="65"/>
        <v>4</v>
      </c>
      <c r="R96" s="226">
        <f t="shared" si="65"/>
        <v>1</v>
      </c>
      <c r="S96" s="226">
        <f t="shared" si="66"/>
        <v>26</v>
      </c>
      <c r="T96" s="226">
        <f t="shared" si="66"/>
        <v>34</v>
      </c>
      <c r="U96" s="231">
        <f t="shared" si="73"/>
        <v>0.30971128608923887</v>
      </c>
      <c r="V96" s="231">
        <f t="shared" si="74"/>
        <v>6.6176470588235295E-2</v>
      </c>
      <c r="W96" s="232">
        <f t="shared" si="75"/>
        <v>381</v>
      </c>
      <c r="AL96" s="227"/>
      <c r="AM96" s="223">
        <f t="shared" si="67"/>
        <v>4</v>
      </c>
      <c r="AN96" s="225">
        <f t="shared" si="76"/>
        <v>45019</v>
      </c>
      <c r="AO96" s="249">
        <f t="shared" si="56"/>
        <v>790</v>
      </c>
      <c r="AP96" s="249">
        <f t="shared" si="56"/>
        <v>530</v>
      </c>
      <c r="AQ96" s="249">
        <f t="shared" si="56"/>
        <v>270</v>
      </c>
      <c r="AR96" s="249">
        <f t="shared" si="56"/>
        <v>0</v>
      </c>
      <c r="AS96" s="249">
        <f t="shared" si="68"/>
        <v>0</v>
      </c>
      <c r="AT96" s="249">
        <f t="shared" si="68"/>
        <v>0</v>
      </c>
      <c r="AU96" s="249">
        <f t="shared" si="69"/>
        <v>1060</v>
      </c>
      <c r="AV96" s="249">
        <f t="shared" si="70"/>
        <v>530</v>
      </c>
      <c r="AW96" s="249">
        <f t="shared" si="71"/>
        <v>1590</v>
      </c>
      <c r="BF96" s="251"/>
    </row>
    <row r="97" spans="1:58">
      <c r="A97" s="218" t="str">
        <f>MID(FORECAST!A96,1,10)</f>
        <v>Compliment</v>
      </c>
      <c r="B97" s="218" t="str">
        <f t="shared" si="57"/>
        <v>Co</v>
      </c>
      <c r="C97" s="218" t="str">
        <f t="shared" si="58"/>
        <v>pl</v>
      </c>
      <c r="D97" s="218" t="str">
        <f t="shared" si="59"/>
        <v>ment</v>
      </c>
      <c r="E97" s="219" t="e">
        <f t="shared" si="60"/>
        <v>#VALUE!</v>
      </c>
      <c r="F97" s="219" t="str">
        <f t="shared" si="61"/>
        <v/>
      </c>
      <c r="G97" s="219">
        <f t="shared" si="62"/>
        <v>44938</v>
      </c>
      <c r="H97" s="218" t="str">
        <f>IF(ISERROR(VLOOKUP(FORECAST!$A97,$AY$2:$BA$9,3,FALSE)),"",VLOOKUP(FORECAST!$A97,$AY$2:$BA$9,3,FALSE))</f>
        <v>Total día</v>
      </c>
      <c r="I97" s="218">
        <f>IF(ISNUMBER(FORECAST!G:G),FORECAST!G:G,"")</f>
        <v>154</v>
      </c>
      <c r="J97" s="222">
        <f>IF(ISNUMBER(FORECAST!H:H),FORECAST!H:H,"")</f>
        <v>7206.02</v>
      </c>
      <c r="L97" s="223">
        <f t="shared" si="63"/>
        <v>4</v>
      </c>
      <c r="M97" s="224">
        <f>Datos!L99</f>
        <v>442</v>
      </c>
      <c r="N97" s="225">
        <f t="shared" si="72"/>
        <v>45020</v>
      </c>
      <c r="O97" s="226">
        <f t="shared" si="64"/>
        <v>65</v>
      </c>
      <c r="P97" s="226">
        <f t="shared" si="65"/>
        <v>65</v>
      </c>
      <c r="Q97" s="226">
        <f t="shared" si="65"/>
        <v>4</v>
      </c>
      <c r="R97" s="226">
        <f t="shared" si="65"/>
        <v>1</v>
      </c>
      <c r="S97" s="226">
        <f t="shared" si="66"/>
        <v>22</v>
      </c>
      <c r="T97" s="226">
        <f t="shared" si="66"/>
        <v>37</v>
      </c>
      <c r="U97" s="231">
        <f t="shared" si="73"/>
        <v>0.35078534031413611</v>
      </c>
      <c r="V97" s="231">
        <f t="shared" si="74"/>
        <v>5.6790123456790124E-2</v>
      </c>
      <c r="W97" s="232">
        <f t="shared" si="75"/>
        <v>382</v>
      </c>
      <c r="AL97" s="227"/>
      <c r="AM97" s="223">
        <f t="shared" si="67"/>
        <v>4</v>
      </c>
      <c r="AN97" s="225">
        <f t="shared" si="76"/>
        <v>45020</v>
      </c>
      <c r="AO97" s="249">
        <f t="shared" si="56"/>
        <v>1255</v>
      </c>
      <c r="AP97" s="249">
        <f t="shared" si="56"/>
        <v>530</v>
      </c>
      <c r="AQ97" s="249">
        <f t="shared" si="56"/>
        <v>270</v>
      </c>
      <c r="AR97" s="249">
        <f t="shared" si="56"/>
        <v>0</v>
      </c>
      <c r="AS97" s="249">
        <f t="shared" si="68"/>
        <v>0</v>
      </c>
      <c r="AT97" s="249">
        <f t="shared" si="68"/>
        <v>0</v>
      </c>
      <c r="AU97" s="249">
        <f t="shared" si="69"/>
        <v>1525</v>
      </c>
      <c r="AV97" s="249">
        <f t="shared" si="70"/>
        <v>530</v>
      </c>
      <c r="AW97" s="249">
        <f t="shared" si="71"/>
        <v>2055</v>
      </c>
      <c r="BF97" s="251"/>
    </row>
    <row r="98" spans="1:58">
      <c r="A98" s="218" t="str">
        <f>MID(FORECAST!A97,1,10)</f>
        <v>Totals:</v>
      </c>
      <c r="B98" s="218" t="str">
        <f t="shared" si="57"/>
        <v>To</v>
      </c>
      <c r="C98" s="218" t="str">
        <f t="shared" si="58"/>
        <v>al</v>
      </c>
      <c r="D98" s="218" t="str">
        <f t="shared" si="59"/>
        <v>:</v>
      </c>
      <c r="E98" s="219" t="e">
        <f t="shared" si="60"/>
        <v>#VALUE!</v>
      </c>
      <c r="F98" s="219" t="str">
        <f t="shared" si="61"/>
        <v/>
      </c>
      <c r="G98" s="219">
        <f t="shared" si="62"/>
        <v>44938</v>
      </c>
      <c r="H98" s="218" t="str">
        <f>IF(ISERROR(VLOOKUP(FORECAST!$A98,$AY$2:$BA$9,3,FALSE)),"",VLOOKUP(FORECAST!$A98,$AY$2:$BA$9,3,FALSE))</f>
        <v/>
      </c>
      <c r="I98" s="218" t="str">
        <f>IF(ISNUMBER(FORECAST!G:G),FORECAST!G:G,"")</f>
        <v/>
      </c>
      <c r="J98" s="222" t="str">
        <f>IF(ISNUMBER(FORECAST!H:H),FORECAST!H:H,"")</f>
        <v/>
      </c>
      <c r="L98" s="223">
        <f t="shared" si="63"/>
        <v>4</v>
      </c>
      <c r="M98" s="224">
        <f>Datos!L100</f>
        <v>442</v>
      </c>
      <c r="N98" s="225">
        <f t="shared" si="72"/>
        <v>45021</v>
      </c>
      <c r="O98" s="226">
        <f t="shared" si="64"/>
        <v>83</v>
      </c>
      <c r="P98" s="226">
        <f t="shared" si="65"/>
        <v>62</v>
      </c>
      <c r="Q98" s="226">
        <f t="shared" si="65"/>
        <v>4</v>
      </c>
      <c r="R98" s="226">
        <f t="shared" si="65"/>
        <v>3</v>
      </c>
      <c r="S98" s="226">
        <f t="shared" si="66"/>
        <v>17</v>
      </c>
      <c r="T98" s="226">
        <f t="shared" si="66"/>
        <v>24</v>
      </c>
      <c r="U98" s="231">
        <f t="shared" si="73"/>
        <v>0.37437185929648242</v>
      </c>
      <c r="V98" s="231">
        <f t="shared" si="74"/>
        <v>4.784688995215311E-2</v>
      </c>
      <c r="W98" s="232">
        <f t="shared" si="75"/>
        <v>398</v>
      </c>
      <c r="AL98" s="227"/>
      <c r="AM98" s="223">
        <f t="shared" si="67"/>
        <v>4</v>
      </c>
      <c r="AN98" s="225">
        <f t="shared" si="76"/>
        <v>45021</v>
      </c>
      <c r="AO98" s="249">
        <f t="shared" si="56"/>
        <v>1615</v>
      </c>
      <c r="AP98" s="249">
        <f t="shared" si="56"/>
        <v>530</v>
      </c>
      <c r="AQ98" s="249">
        <f t="shared" si="56"/>
        <v>270</v>
      </c>
      <c r="AR98" s="249">
        <f t="shared" si="56"/>
        <v>0</v>
      </c>
      <c r="AS98" s="249">
        <f t="shared" si="68"/>
        <v>0</v>
      </c>
      <c r="AT98" s="249">
        <f t="shared" si="68"/>
        <v>0</v>
      </c>
      <c r="AU98" s="249">
        <f t="shared" si="69"/>
        <v>1885</v>
      </c>
      <c r="AV98" s="249">
        <f t="shared" si="70"/>
        <v>530</v>
      </c>
      <c r="AW98" s="249">
        <f t="shared" si="71"/>
        <v>2415</v>
      </c>
      <c r="BF98" s="251"/>
    </row>
    <row r="99" spans="1:58">
      <c r="A99" s="218" t="str">
        <f>MID(FORECAST!A98,1,10)</f>
        <v>13-01-2023</v>
      </c>
      <c r="B99" s="218" t="str">
        <f t="shared" si="57"/>
        <v>13</v>
      </c>
      <c r="C99" s="218" t="str">
        <f t="shared" si="58"/>
        <v>01</v>
      </c>
      <c r="D99" s="218" t="str">
        <f t="shared" si="59"/>
        <v>2023</v>
      </c>
      <c r="E99" s="219">
        <f t="shared" si="60"/>
        <v>44939</v>
      </c>
      <c r="F99" s="219">
        <f t="shared" si="61"/>
        <v>44939</v>
      </c>
      <c r="G99" s="219">
        <f t="shared" si="62"/>
        <v>44939</v>
      </c>
      <c r="H99" s="218" t="str">
        <f>IF(ISERROR(VLOOKUP(FORECAST!$A99,$AY$2:$BA$9,3,FALSE)),"",VLOOKUP(FORECAST!$A99,$AY$2:$BA$9,3,FALSE))</f>
        <v>Pagadores</v>
      </c>
      <c r="I99" s="218">
        <f>IF(ISNUMBER(FORECAST!G:G),FORECAST!G:G,"")</f>
        <v>41</v>
      </c>
      <c r="J99" s="222">
        <f>IF(ISNUMBER(FORECAST!H:H),FORECAST!H:H,"")</f>
        <v>9714.41</v>
      </c>
      <c r="L99" s="223">
        <f t="shared" si="63"/>
        <v>4</v>
      </c>
      <c r="M99" s="224">
        <f>Datos!L101</f>
        <v>442</v>
      </c>
      <c r="N99" s="225">
        <f t="shared" si="72"/>
        <v>45022</v>
      </c>
      <c r="O99" s="226">
        <f t="shared" si="64"/>
        <v>156</v>
      </c>
      <c r="P99" s="226">
        <f t="shared" si="65"/>
        <v>76</v>
      </c>
      <c r="Q99" s="226">
        <f t="shared" si="65"/>
        <v>5</v>
      </c>
      <c r="R99" s="226">
        <f t="shared" si="65"/>
        <v>4</v>
      </c>
      <c r="S99" s="226">
        <f t="shared" si="66"/>
        <v>26</v>
      </c>
      <c r="T99" s="226">
        <f t="shared" si="66"/>
        <v>16</v>
      </c>
      <c r="U99" s="231">
        <f t="shared" si="73"/>
        <v>0.59848484848484851</v>
      </c>
      <c r="V99" s="231">
        <f t="shared" si="74"/>
        <v>7.0422535211267609E-2</v>
      </c>
      <c r="W99" s="232">
        <f t="shared" si="75"/>
        <v>396</v>
      </c>
      <c r="AL99" s="227"/>
      <c r="AM99" s="223">
        <f t="shared" si="67"/>
        <v>4</v>
      </c>
      <c r="AN99" s="225">
        <f t="shared" si="76"/>
        <v>45022</v>
      </c>
      <c r="AO99" s="249">
        <f t="shared" si="56"/>
        <v>1355</v>
      </c>
      <c r="AP99" s="249">
        <f t="shared" si="56"/>
        <v>0</v>
      </c>
      <c r="AQ99" s="249">
        <f t="shared" si="56"/>
        <v>0</v>
      </c>
      <c r="AR99" s="249">
        <f t="shared" si="56"/>
        <v>0</v>
      </c>
      <c r="AS99" s="249">
        <f t="shared" si="68"/>
        <v>0</v>
      </c>
      <c r="AT99" s="249">
        <f t="shared" si="68"/>
        <v>0</v>
      </c>
      <c r="AU99" s="249">
        <f t="shared" si="69"/>
        <v>1355</v>
      </c>
      <c r="AV99" s="249">
        <f t="shared" si="70"/>
        <v>0</v>
      </c>
      <c r="AW99" s="249">
        <f t="shared" si="71"/>
        <v>1355</v>
      </c>
      <c r="BF99" s="251"/>
    </row>
    <row r="100" spans="1:58">
      <c r="A100" s="218" t="str">
        <f>MID(FORECAST!A99,1,10)</f>
        <v>Non-Group</v>
      </c>
      <c r="B100" s="218" t="str">
        <f t="shared" si="57"/>
        <v>No</v>
      </c>
      <c r="C100" s="218" t="str">
        <f t="shared" si="58"/>
        <v>-G</v>
      </c>
      <c r="D100" s="218" t="str">
        <f t="shared" si="59"/>
        <v>oup</v>
      </c>
      <c r="E100" s="219" t="e">
        <f t="shared" si="60"/>
        <v>#VALUE!</v>
      </c>
      <c r="F100" s="219" t="str">
        <f t="shared" si="61"/>
        <v/>
      </c>
      <c r="G100" s="219">
        <f t="shared" si="62"/>
        <v>44939</v>
      </c>
      <c r="H100" s="218" t="str">
        <f>IF(ISERROR(VLOOKUP(FORECAST!$A100,$AY$2:$BA$9,3,FALSE)),"",VLOOKUP(FORECAST!$A100,$AY$2:$BA$9,3,FALSE))</f>
        <v>Grupos</v>
      </c>
      <c r="I100" s="218">
        <f>IF(ISNUMBER(FORECAST!G:G),FORECAST!G:G,"")</f>
        <v>3</v>
      </c>
      <c r="J100" s="222">
        <f>IF(ISNUMBER(FORECAST!H:H),FORECAST!H:H,"")</f>
        <v>556.78</v>
      </c>
      <c r="L100" s="223">
        <f t="shared" si="63"/>
        <v>4</v>
      </c>
      <c r="M100" s="224">
        <f>Datos!L102</f>
        <v>442</v>
      </c>
      <c r="N100" s="225">
        <f t="shared" si="72"/>
        <v>45023</v>
      </c>
      <c r="O100" s="226">
        <f t="shared" si="64"/>
        <v>237</v>
      </c>
      <c r="P100" s="226">
        <f t="shared" si="65"/>
        <v>115</v>
      </c>
      <c r="Q100" s="226">
        <f t="shared" si="65"/>
        <v>2</v>
      </c>
      <c r="R100" s="226">
        <f t="shared" si="65"/>
        <v>3</v>
      </c>
      <c r="S100" s="226">
        <f t="shared" si="66"/>
        <v>33</v>
      </c>
      <c r="T100" s="226">
        <f t="shared" si="66"/>
        <v>12</v>
      </c>
      <c r="U100" s="231">
        <f t="shared" si="73"/>
        <v>0.89847715736040612</v>
      </c>
      <c r="V100" s="231">
        <f t="shared" si="74"/>
        <v>8.3720930232558138E-2</v>
      </c>
      <c r="W100" s="232">
        <f t="shared" si="75"/>
        <v>394</v>
      </c>
      <c r="AL100" s="227"/>
      <c r="AM100" s="223">
        <f t="shared" si="67"/>
        <v>4</v>
      </c>
      <c r="AN100" s="225">
        <f t="shared" si="76"/>
        <v>45023</v>
      </c>
      <c r="AO100" s="249">
        <f t="shared" si="56"/>
        <v>425</v>
      </c>
      <c r="AP100" s="249">
        <f t="shared" si="56"/>
        <v>0</v>
      </c>
      <c r="AQ100" s="249">
        <f t="shared" si="56"/>
        <v>0</v>
      </c>
      <c r="AR100" s="249">
        <f t="shared" si="56"/>
        <v>0</v>
      </c>
      <c r="AS100" s="249">
        <f t="shared" si="68"/>
        <v>0</v>
      </c>
      <c r="AT100" s="249">
        <f t="shared" si="68"/>
        <v>0</v>
      </c>
      <c r="AU100" s="249">
        <f t="shared" si="69"/>
        <v>425</v>
      </c>
      <c r="AV100" s="249">
        <f t="shared" si="70"/>
        <v>0</v>
      </c>
      <c r="AW100" s="249">
        <f t="shared" si="71"/>
        <v>425</v>
      </c>
      <c r="BF100" s="251"/>
    </row>
    <row r="101" spans="1:58">
      <c r="A101" s="218" t="str">
        <f>MID(FORECAST!A100,1,10)</f>
        <v>Group - No</v>
      </c>
      <c r="B101" s="218" t="str">
        <f t="shared" si="57"/>
        <v>Gr</v>
      </c>
      <c r="C101" s="218" t="str">
        <f t="shared" si="58"/>
        <v>up</v>
      </c>
      <c r="D101" s="218" t="str">
        <f t="shared" si="59"/>
        <v>- No</v>
      </c>
      <c r="E101" s="219" t="e">
        <f t="shared" si="60"/>
        <v>#VALUE!</v>
      </c>
      <c r="F101" s="219" t="str">
        <f t="shared" si="61"/>
        <v/>
      </c>
      <c r="G101" s="219">
        <f t="shared" si="62"/>
        <v>44939</v>
      </c>
      <c r="H101" s="218" t="str">
        <f>IF(ISERROR(VLOOKUP(FORECAST!$A101,$AY$2:$BA$9,3,FALSE)),"",VLOOKUP(FORECAST!$A101,$AY$2:$BA$9,3,FALSE))</f>
        <v>Dueños e invitados</v>
      </c>
      <c r="I101" s="218">
        <f>IF(ISNUMBER(FORECAST!G:G),FORECAST!G:G,"")</f>
        <v>53</v>
      </c>
      <c r="J101" s="222">
        <f>IF(ISNUMBER(FORECAST!H:H),FORECAST!H:H,"")</f>
        <v>0</v>
      </c>
      <c r="L101" s="223">
        <f t="shared" si="63"/>
        <v>4</v>
      </c>
      <c r="M101" s="224">
        <f>Datos!L103</f>
        <v>442</v>
      </c>
      <c r="N101" s="225">
        <f t="shared" si="72"/>
        <v>45024</v>
      </c>
      <c r="O101" s="226">
        <f t="shared" si="64"/>
        <v>252</v>
      </c>
      <c r="P101" s="226">
        <f t="shared" si="65"/>
        <v>111</v>
      </c>
      <c r="Q101" s="226">
        <f t="shared" si="65"/>
        <v>2</v>
      </c>
      <c r="R101" s="226">
        <f t="shared" si="65"/>
        <v>2</v>
      </c>
      <c r="S101" s="226">
        <f t="shared" si="66"/>
        <v>40</v>
      </c>
      <c r="T101" s="226">
        <f t="shared" si="66"/>
        <v>11</v>
      </c>
      <c r="U101" s="231">
        <f t="shared" si="73"/>
        <v>0.93830334190231357</v>
      </c>
      <c r="V101" s="231">
        <f t="shared" si="74"/>
        <v>9.7447795823665889E-2</v>
      </c>
      <c r="W101" s="232">
        <f t="shared" si="75"/>
        <v>389</v>
      </c>
      <c r="AL101" s="227"/>
      <c r="AM101" s="223">
        <f t="shared" si="67"/>
        <v>4</v>
      </c>
      <c r="AN101" s="225">
        <f t="shared" si="76"/>
        <v>45024</v>
      </c>
      <c r="AO101" s="249">
        <f t="shared" si="56"/>
        <v>0</v>
      </c>
      <c r="AP101" s="249">
        <f t="shared" si="56"/>
        <v>520</v>
      </c>
      <c r="AQ101" s="249">
        <f t="shared" si="56"/>
        <v>0</v>
      </c>
      <c r="AR101" s="249">
        <f t="shared" si="56"/>
        <v>0</v>
      </c>
      <c r="AS101" s="249">
        <f t="shared" si="68"/>
        <v>0</v>
      </c>
      <c r="AT101" s="249">
        <f t="shared" si="68"/>
        <v>0</v>
      </c>
      <c r="AU101" s="249">
        <f t="shared" si="69"/>
        <v>0</v>
      </c>
      <c r="AV101" s="249">
        <f t="shared" si="70"/>
        <v>520</v>
      </c>
      <c r="AW101" s="249">
        <f t="shared" si="71"/>
        <v>520</v>
      </c>
      <c r="BF101" s="251"/>
    </row>
    <row r="102" spans="1:58">
      <c r="A102" s="218" t="str">
        <f>MID(FORECAST!A101,1,10)</f>
        <v>Owner &amp; Gu</v>
      </c>
      <c r="B102" s="218" t="str">
        <f t="shared" si="57"/>
        <v>Ow</v>
      </c>
      <c r="C102" s="218" t="str">
        <f t="shared" si="58"/>
        <v>er</v>
      </c>
      <c r="D102" s="218" t="str">
        <f t="shared" si="59"/>
        <v>&amp; Gu</v>
      </c>
      <c r="E102" s="219" t="e">
        <f t="shared" si="60"/>
        <v>#VALUE!</v>
      </c>
      <c r="F102" s="219" t="str">
        <f t="shared" si="61"/>
        <v/>
      </c>
      <c r="G102" s="219">
        <f t="shared" si="62"/>
        <v>44939</v>
      </c>
      <c r="H102" s="218" t="str">
        <f>IF(ISERROR(VLOOKUP(FORECAST!$A102,$AY$2:$BA$9,3,FALSE)),"",VLOOKUP(FORECAST!$A102,$AY$2:$BA$9,3,FALSE))</f>
        <v>Referidos</v>
      </c>
      <c r="I102" s="218">
        <f>IF(ISNUMBER(FORECAST!G:G),FORECAST!G:G,"")</f>
        <v>38</v>
      </c>
      <c r="J102" s="222">
        <f>IF(ISNUMBER(FORECAST!H:H),FORECAST!H:H,"")</f>
        <v>11905.85</v>
      </c>
      <c r="L102" s="223">
        <f t="shared" si="63"/>
        <v>4</v>
      </c>
      <c r="M102" s="224">
        <f>Datos!L104</f>
        <v>442</v>
      </c>
      <c r="N102" s="225">
        <f t="shared" si="72"/>
        <v>45025</v>
      </c>
      <c r="O102" s="226">
        <f t="shared" si="64"/>
        <v>164</v>
      </c>
      <c r="P102" s="226">
        <f t="shared" si="65"/>
        <v>83</v>
      </c>
      <c r="Q102" s="226">
        <f t="shared" si="65"/>
        <v>0</v>
      </c>
      <c r="R102" s="226">
        <f t="shared" si="65"/>
        <v>1</v>
      </c>
      <c r="S102" s="226">
        <f t="shared" si="66"/>
        <v>31</v>
      </c>
      <c r="T102" s="226">
        <f t="shared" si="66"/>
        <v>10</v>
      </c>
      <c r="U102" s="231">
        <f t="shared" si="73"/>
        <v>0.61750000000000005</v>
      </c>
      <c r="V102" s="231">
        <f t="shared" si="74"/>
        <v>7.407407407407407E-2</v>
      </c>
      <c r="W102" s="232">
        <f t="shared" si="75"/>
        <v>400</v>
      </c>
      <c r="AL102" s="227"/>
      <c r="AM102" s="223">
        <f t="shared" si="67"/>
        <v>4</v>
      </c>
      <c r="AN102" s="225">
        <f t="shared" si="76"/>
        <v>45025</v>
      </c>
      <c r="AO102" s="249">
        <f t="shared" si="56"/>
        <v>940.89</v>
      </c>
      <c r="AP102" s="249">
        <f t="shared" si="56"/>
        <v>355</v>
      </c>
      <c r="AQ102" s="249">
        <f t="shared" si="56"/>
        <v>0</v>
      </c>
      <c r="AR102" s="249">
        <f t="shared" si="56"/>
        <v>0</v>
      </c>
      <c r="AS102" s="249">
        <f t="shared" si="68"/>
        <v>0</v>
      </c>
      <c r="AT102" s="249">
        <f t="shared" si="68"/>
        <v>0</v>
      </c>
      <c r="AU102" s="249">
        <f t="shared" si="69"/>
        <v>940.89</v>
      </c>
      <c r="AV102" s="249">
        <f t="shared" si="70"/>
        <v>355</v>
      </c>
      <c r="AW102" s="249">
        <f t="shared" si="71"/>
        <v>1295.8899999999999</v>
      </c>
      <c r="BF102" s="251"/>
    </row>
    <row r="103" spans="1:58">
      <c r="A103" s="218" t="str">
        <f>MID(FORECAST!A102,1,10)</f>
        <v>Owner Refe</v>
      </c>
      <c r="B103" s="218" t="str">
        <f t="shared" si="57"/>
        <v>Ow</v>
      </c>
      <c r="C103" s="218" t="str">
        <f t="shared" si="58"/>
        <v>er</v>
      </c>
      <c r="D103" s="218" t="str">
        <f t="shared" si="59"/>
        <v>Refe</v>
      </c>
      <c r="E103" s="219" t="e">
        <f t="shared" si="60"/>
        <v>#VALUE!</v>
      </c>
      <c r="F103" s="219" t="str">
        <f t="shared" si="61"/>
        <v/>
      </c>
      <c r="G103" s="219">
        <f t="shared" si="62"/>
        <v>44939</v>
      </c>
      <c r="H103" s="218" t="str">
        <f>IF(ISERROR(VLOOKUP(FORECAST!$A103,$AY$2:$BA$9,3,FALSE)),"",VLOOKUP(FORECAST!$A103,$AY$2:$BA$9,3,FALSE))</f>
        <v>Maintenance</v>
      </c>
      <c r="I103" s="218">
        <f>IF(ISNUMBER(FORECAST!G:G),FORECAST!G:G,"")</f>
        <v>51</v>
      </c>
      <c r="J103" s="222">
        <f>IF(ISNUMBER(FORECAST!H:H),FORECAST!H:H,"")</f>
        <v>0</v>
      </c>
      <c r="L103" s="223">
        <f t="shared" si="63"/>
        <v>4</v>
      </c>
      <c r="M103" s="224">
        <f>Datos!L105</f>
        <v>442</v>
      </c>
      <c r="N103" s="225">
        <f t="shared" si="72"/>
        <v>45026</v>
      </c>
      <c r="O103" s="226">
        <f t="shared" si="64"/>
        <v>48</v>
      </c>
      <c r="P103" s="226">
        <f t="shared" si="65"/>
        <v>49</v>
      </c>
      <c r="Q103" s="226">
        <f t="shared" si="65"/>
        <v>1</v>
      </c>
      <c r="R103" s="226">
        <f t="shared" si="65"/>
        <v>1</v>
      </c>
      <c r="S103" s="226">
        <f t="shared" si="66"/>
        <v>29</v>
      </c>
      <c r="T103" s="226">
        <f t="shared" si="66"/>
        <v>35</v>
      </c>
      <c r="U103" s="231">
        <f t="shared" si="73"/>
        <v>0.259946949602122</v>
      </c>
      <c r="V103" s="231">
        <f t="shared" si="74"/>
        <v>7.3710073710073709E-2</v>
      </c>
      <c r="W103" s="232">
        <f t="shared" si="75"/>
        <v>377</v>
      </c>
      <c r="AL103" s="227"/>
      <c r="AM103" s="223">
        <f t="shared" si="67"/>
        <v>4</v>
      </c>
      <c r="AN103" s="225">
        <f t="shared" si="76"/>
        <v>45026</v>
      </c>
      <c r="AO103" s="249">
        <f t="shared" si="56"/>
        <v>0</v>
      </c>
      <c r="AP103" s="249">
        <f t="shared" si="56"/>
        <v>355</v>
      </c>
      <c r="AQ103" s="249">
        <f t="shared" si="56"/>
        <v>0</v>
      </c>
      <c r="AR103" s="249">
        <f t="shared" si="56"/>
        <v>0</v>
      </c>
      <c r="AS103" s="249">
        <f t="shared" si="68"/>
        <v>0</v>
      </c>
      <c r="AT103" s="249">
        <f t="shared" si="68"/>
        <v>0</v>
      </c>
      <c r="AU103" s="249">
        <f t="shared" si="69"/>
        <v>0</v>
      </c>
      <c r="AV103" s="249">
        <f t="shared" si="70"/>
        <v>355</v>
      </c>
      <c r="AW103" s="249">
        <f t="shared" si="71"/>
        <v>355</v>
      </c>
      <c r="BF103" s="251"/>
    </row>
    <row r="104" spans="1:58">
      <c r="A104" s="218" t="str">
        <f>MID(FORECAST!A103,1,10)</f>
        <v>Maintenanc</v>
      </c>
      <c r="B104" s="218" t="str">
        <f t="shared" si="57"/>
        <v>Ma</v>
      </c>
      <c r="C104" s="218" t="str">
        <f t="shared" si="58"/>
        <v>nt</v>
      </c>
      <c r="D104" s="218" t="str">
        <f t="shared" si="59"/>
        <v>nanc</v>
      </c>
      <c r="E104" s="219" t="e">
        <f t="shared" si="60"/>
        <v>#VALUE!</v>
      </c>
      <c r="F104" s="219" t="str">
        <f t="shared" si="61"/>
        <v/>
      </c>
      <c r="G104" s="219">
        <f t="shared" si="62"/>
        <v>44939</v>
      </c>
      <c r="H104" s="218" t="str">
        <f>IF(ISERROR(VLOOKUP(FORECAST!$A104,$AY$2:$BA$9,3,FALSE)),"",VLOOKUP(FORECAST!$A104,$AY$2:$BA$9,3,FALSE))</f>
        <v>Complementarias</v>
      </c>
      <c r="I104" s="218">
        <f>IF(ISNUMBER(FORECAST!G:G),FORECAST!G:G,"")</f>
        <v>6</v>
      </c>
      <c r="J104" s="222">
        <f>IF(ISNUMBER(FORECAST!H:H),FORECAST!H:H,"")</f>
        <v>0</v>
      </c>
      <c r="L104" s="223">
        <f t="shared" si="63"/>
        <v>4</v>
      </c>
      <c r="M104" s="224">
        <f>Datos!L106</f>
        <v>442</v>
      </c>
      <c r="N104" s="225">
        <f t="shared" si="72"/>
        <v>45027</v>
      </c>
      <c r="O104" s="226">
        <f t="shared" si="64"/>
        <v>42</v>
      </c>
      <c r="P104" s="226">
        <f t="shared" si="65"/>
        <v>48</v>
      </c>
      <c r="Q104" s="226">
        <f t="shared" si="65"/>
        <v>1</v>
      </c>
      <c r="R104" s="226">
        <f t="shared" si="65"/>
        <v>1</v>
      </c>
      <c r="S104" s="226">
        <f t="shared" si="66"/>
        <v>32</v>
      </c>
      <c r="T104" s="226">
        <f t="shared" si="66"/>
        <v>37</v>
      </c>
      <c r="U104" s="231">
        <f t="shared" si="73"/>
        <v>0.2446236559139785</v>
      </c>
      <c r="V104" s="231">
        <f t="shared" si="74"/>
        <v>8.1481481481481488E-2</v>
      </c>
      <c r="W104" s="232">
        <f t="shared" si="75"/>
        <v>372</v>
      </c>
      <c r="AL104" s="227"/>
      <c r="AM104" s="223">
        <f t="shared" si="67"/>
        <v>4</v>
      </c>
      <c r="AN104" s="225">
        <f t="shared" si="76"/>
        <v>45027</v>
      </c>
      <c r="AO104" s="249">
        <f t="shared" si="56"/>
        <v>0</v>
      </c>
      <c r="AP104" s="249">
        <f t="shared" si="56"/>
        <v>355</v>
      </c>
      <c r="AQ104" s="249">
        <f t="shared" si="56"/>
        <v>0</v>
      </c>
      <c r="AR104" s="249">
        <f t="shared" si="56"/>
        <v>0</v>
      </c>
      <c r="AS104" s="249">
        <f t="shared" si="68"/>
        <v>0</v>
      </c>
      <c r="AT104" s="249">
        <f t="shared" si="68"/>
        <v>0</v>
      </c>
      <c r="AU104" s="249">
        <f t="shared" si="69"/>
        <v>0</v>
      </c>
      <c r="AV104" s="249">
        <f t="shared" si="70"/>
        <v>355</v>
      </c>
      <c r="AW104" s="249">
        <f t="shared" si="71"/>
        <v>355</v>
      </c>
      <c r="BF104" s="251"/>
    </row>
    <row r="105" spans="1:58">
      <c r="A105" s="218" t="str">
        <f>MID(FORECAST!A104,1,10)</f>
        <v>Compliment</v>
      </c>
      <c r="B105" s="218" t="str">
        <f t="shared" si="57"/>
        <v>Co</v>
      </c>
      <c r="C105" s="218" t="str">
        <f t="shared" si="58"/>
        <v>pl</v>
      </c>
      <c r="D105" s="218" t="str">
        <f t="shared" si="59"/>
        <v>ment</v>
      </c>
      <c r="E105" s="219" t="e">
        <f t="shared" si="60"/>
        <v>#VALUE!</v>
      </c>
      <c r="F105" s="219" t="str">
        <f t="shared" si="61"/>
        <v/>
      </c>
      <c r="G105" s="219">
        <f t="shared" si="62"/>
        <v>44939</v>
      </c>
      <c r="H105" s="218" t="str">
        <f>IF(ISERROR(VLOOKUP(FORECAST!$A105,$AY$2:$BA$9,3,FALSE)),"",VLOOKUP(FORECAST!$A105,$AY$2:$BA$9,3,FALSE))</f>
        <v>Total día</v>
      </c>
      <c r="I105" s="218">
        <f>IF(ISNUMBER(FORECAST!G:G),FORECAST!G:G,"")</f>
        <v>192</v>
      </c>
      <c r="J105" s="222">
        <f>IF(ISNUMBER(FORECAST!H:H),FORECAST!H:H,"")</f>
        <v>22177.040000000001</v>
      </c>
      <c r="L105" s="223">
        <f t="shared" si="63"/>
        <v>4</v>
      </c>
      <c r="M105" s="224">
        <f>Datos!L107</f>
        <v>442</v>
      </c>
      <c r="N105" s="225">
        <f t="shared" si="72"/>
        <v>45028</v>
      </c>
      <c r="O105" s="226">
        <f t="shared" si="64"/>
        <v>45</v>
      </c>
      <c r="P105" s="226">
        <f t="shared" si="65"/>
        <v>60</v>
      </c>
      <c r="Q105" s="226">
        <f t="shared" si="65"/>
        <v>1</v>
      </c>
      <c r="R105" s="226">
        <f t="shared" si="65"/>
        <v>1</v>
      </c>
      <c r="S105" s="226">
        <f t="shared" si="66"/>
        <v>30</v>
      </c>
      <c r="T105" s="226">
        <f t="shared" si="66"/>
        <v>37</v>
      </c>
      <c r="U105" s="231">
        <f t="shared" si="73"/>
        <v>0.28342245989304815</v>
      </c>
      <c r="V105" s="231">
        <f t="shared" si="74"/>
        <v>7.6543209876543214E-2</v>
      </c>
      <c r="W105" s="232">
        <f t="shared" si="75"/>
        <v>374</v>
      </c>
      <c r="AL105" s="227"/>
      <c r="AM105" s="223">
        <f t="shared" si="67"/>
        <v>4</v>
      </c>
      <c r="AN105" s="225">
        <f t="shared" si="76"/>
        <v>45028</v>
      </c>
      <c r="AO105" s="249">
        <f t="shared" si="56"/>
        <v>0</v>
      </c>
      <c r="AP105" s="249">
        <f t="shared" si="56"/>
        <v>720</v>
      </c>
      <c r="AQ105" s="249">
        <f t="shared" si="56"/>
        <v>0</v>
      </c>
      <c r="AR105" s="249">
        <f t="shared" si="56"/>
        <v>0</v>
      </c>
      <c r="AS105" s="249">
        <f t="shared" si="68"/>
        <v>0</v>
      </c>
      <c r="AT105" s="249">
        <f t="shared" si="68"/>
        <v>0</v>
      </c>
      <c r="AU105" s="249">
        <f t="shared" si="69"/>
        <v>0</v>
      </c>
      <c r="AV105" s="249">
        <f t="shared" si="70"/>
        <v>720</v>
      </c>
      <c r="AW105" s="249">
        <f t="shared" si="71"/>
        <v>720</v>
      </c>
      <c r="BF105" s="251"/>
    </row>
    <row r="106" spans="1:58">
      <c r="A106" s="218" t="str">
        <f>MID(FORECAST!A105,1,10)</f>
        <v>Totals:</v>
      </c>
      <c r="B106" s="218" t="str">
        <f t="shared" si="57"/>
        <v>To</v>
      </c>
      <c r="C106" s="218" t="str">
        <f t="shared" si="58"/>
        <v>al</v>
      </c>
      <c r="D106" s="218" t="str">
        <f t="shared" si="59"/>
        <v>:</v>
      </c>
      <c r="E106" s="219" t="e">
        <f t="shared" si="60"/>
        <v>#VALUE!</v>
      </c>
      <c r="F106" s="219" t="str">
        <f t="shared" si="61"/>
        <v/>
      </c>
      <c r="G106" s="219">
        <f t="shared" si="62"/>
        <v>44939</v>
      </c>
      <c r="H106" s="218" t="str">
        <f>IF(ISERROR(VLOOKUP(FORECAST!$A106,$AY$2:$BA$9,3,FALSE)),"",VLOOKUP(FORECAST!$A106,$AY$2:$BA$9,3,FALSE))</f>
        <v/>
      </c>
      <c r="I106" s="218" t="str">
        <f>IF(ISNUMBER(FORECAST!G:G),FORECAST!G:G,"")</f>
        <v/>
      </c>
      <c r="J106" s="222" t="str">
        <f>IF(ISNUMBER(FORECAST!H:H),FORECAST!H:H,"")</f>
        <v/>
      </c>
      <c r="L106" s="223">
        <f t="shared" si="63"/>
        <v>4</v>
      </c>
      <c r="M106" s="224">
        <f>Datos!L108</f>
        <v>442</v>
      </c>
      <c r="N106" s="225">
        <f t="shared" si="72"/>
        <v>45029</v>
      </c>
      <c r="O106" s="226">
        <f t="shared" si="64"/>
        <v>62</v>
      </c>
      <c r="P106" s="226">
        <f t="shared" si="65"/>
        <v>80</v>
      </c>
      <c r="Q106" s="226">
        <f t="shared" si="65"/>
        <v>10</v>
      </c>
      <c r="R106" s="226">
        <f t="shared" si="65"/>
        <v>3</v>
      </c>
      <c r="S106" s="226">
        <f t="shared" si="66"/>
        <v>34</v>
      </c>
      <c r="T106" s="226">
        <f t="shared" si="66"/>
        <v>37</v>
      </c>
      <c r="U106" s="231">
        <f t="shared" si="73"/>
        <v>0.41304347826086957</v>
      </c>
      <c r="V106" s="231">
        <f t="shared" si="74"/>
        <v>9.1358024691358022E-2</v>
      </c>
      <c r="W106" s="232">
        <f t="shared" si="75"/>
        <v>368</v>
      </c>
      <c r="AL106" s="227"/>
      <c r="AM106" s="223">
        <f t="shared" si="67"/>
        <v>4</v>
      </c>
      <c r="AN106" s="225">
        <f t="shared" si="76"/>
        <v>45029</v>
      </c>
      <c r="AO106" s="249">
        <f t="shared" si="56"/>
        <v>933</v>
      </c>
      <c r="AP106" s="249">
        <f t="shared" si="56"/>
        <v>720</v>
      </c>
      <c r="AQ106" s="249">
        <f t="shared" si="56"/>
        <v>0</v>
      </c>
      <c r="AR106" s="249">
        <f t="shared" si="56"/>
        <v>0</v>
      </c>
      <c r="AS106" s="249">
        <f t="shared" si="68"/>
        <v>0</v>
      </c>
      <c r="AT106" s="249">
        <f t="shared" si="68"/>
        <v>0</v>
      </c>
      <c r="AU106" s="249">
        <f t="shared" si="69"/>
        <v>933</v>
      </c>
      <c r="AV106" s="249">
        <f t="shared" si="70"/>
        <v>720</v>
      </c>
      <c r="AW106" s="249">
        <f t="shared" si="71"/>
        <v>1653</v>
      </c>
      <c r="BF106" s="251"/>
    </row>
    <row r="107" spans="1:58">
      <c r="A107" s="218" t="str">
        <f>MID(FORECAST!A106,1,10)</f>
        <v>14-01-2023</v>
      </c>
      <c r="B107" s="218" t="str">
        <f t="shared" si="57"/>
        <v>14</v>
      </c>
      <c r="C107" s="218" t="str">
        <f t="shared" si="58"/>
        <v>01</v>
      </c>
      <c r="D107" s="218" t="str">
        <f t="shared" si="59"/>
        <v>2023</v>
      </c>
      <c r="E107" s="219">
        <f t="shared" si="60"/>
        <v>44940</v>
      </c>
      <c r="F107" s="219">
        <f t="shared" si="61"/>
        <v>44940</v>
      </c>
      <c r="G107" s="219">
        <f t="shared" si="62"/>
        <v>44940</v>
      </c>
      <c r="H107" s="218" t="str">
        <f>IF(ISERROR(VLOOKUP(FORECAST!$A107,$AY$2:$BA$9,3,FALSE)),"",VLOOKUP(FORECAST!$A107,$AY$2:$BA$9,3,FALSE))</f>
        <v>Pagadores</v>
      </c>
      <c r="I107" s="218">
        <f>IF(ISNUMBER(FORECAST!G:G),FORECAST!G:G,"")</f>
        <v>51</v>
      </c>
      <c r="J107" s="222">
        <f>IF(ISNUMBER(FORECAST!H:H),FORECAST!H:H,"")</f>
        <v>12054.75</v>
      </c>
      <c r="L107" s="223">
        <f t="shared" si="63"/>
        <v>4</v>
      </c>
      <c r="M107" s="224">
        <f>Datos!L109</f>
        <v>442</v>
      </c>
      <c r="N107" s="225">
        <f t="shared" si="72"/>
        <v>45030</v>
      </c>
      <c r="O107" s="226">
        <f t="shared" si="64"/>
        <v>89</v>
      </c>
      <c r="P107" s="226">
        <f t="shared" si="65"/>
        <v>118</v>
      </c>
      <c r="Q107" s="226">
        <f t="shared" si="65"/>
        <v>52</v>
      </c>
      <c r="R107" s="226">
        <f t="shared" si="65"/>
        <v>3</v>
      </c>
      <c r="S107" s="226">
        <f t="shared" si="66"/>
        <v>34</v>
      </c>
      <c r="T107" s="226">
        <f t="shared" si="66"/>
        <v>21</v>
      </c>
      <c r="U107" s="231">
        <f t="shared" si="73"/>
        <v>0.67447916666666663</v>
      </c>
      <c r="V107" s="231">
        <f t="shared" si="74"/>
        <v>8.7885985748218529E-2</v>
      </c>
      <c r="W107" s="232">
        <f t="shared" si="75"/>
        <v>384</v>
      </c>
      <c r="AL107" s="227"/>
      <c r="AM107" s="223">
        <f t="shared" si="67"/>
        <v>4</v>
      </c>
      <c r="AN107" s="225">
        <f t="shared" si="76"/>
        <v>45030</v>
      </c>
      <c r="AO107" s="249">
        <f t="shared" si="56"/>
        <v>1618</v>
      </c>
      <c r="AP107" s="249">
        <f t="shared" si="56"/>
        <v>845</v>
      </c>
      <c r="AQ107" s="249">
        <f t="shared" si="56"/>
        <v>0</v>
      </c>
      <c r="AR107" s="249">
        <f t="shared" si="56"/>
        <v>0</v>
      </c>
      <c r="AS107" s="249">
        <f t="shared" si="68"/>
        <v>0</v>
      </c>
      <c r="AT107" s="249">
        <f t="shared" si="68"/>
        <v>0</v>
      </c>
      <c r="AU107" s="249">
        <f t="shared" si="69"/>
        <v>1618</v>
      </c>
      <c r="AV107" s="249">
        <f t="shared" si="70"/>
        <v>845</v>
      </c>
      <c r="AW107" s="249">
        <f t="shared" si="71"/>
        <v>2463</v>
      </c>
      <c r="BF107" s="251"/>
    </row>
    <row r="108" spans="1:58">
      <c r="A108" s="218" t="str">
        <f>MID(FORECAST!A107,1,10)</f>
        <v>Non-Group</v>
      </c>
      <c r="B108" s="218" t="str">
        <f t="shared" si="57"/>
        <v>No</v>
      </c>
      <c r="C108" s="218" t="str">
        <f t="shared" si="58"/>
        <v>-G</v>
      </c>
      <c r="D108" s="218" t="str">
        <f t="shared" si="59"/>
        <v>oup</v>
      </c>
      <c r="E108" s="219" t="e">
        <f t="shared" si="60"/>
        <v>#VALUE!</v>
      </c>
      <c r="F108" s="219" t="str">
        <f t="shared" si="61"/>
        <v/>
      </c>
      <c r="G108" s="219">
        <f t="shared" si="62"/>
        <v>44940</v>
      </c>
      <c r="H108" s="218" t="str">
        <f>IF(ISERROR(VLOOKUP(FORECAST!$A108,$AY$2:$BA$9,3,FALSE)),"",VLOOKUP(FORECAST!$A108,$AY$2:$BA$9,3,FALSE))</f>
        <v>Grupos</v>
      </c>
      <c r="I108" s="218">
        <f>IF(ISNUMBER(FORECAST!G:G),FORECAST!G:G,"")</f>
        <v>2</v>
      </c>
      <c r="J108" s="222">
        <f>IF(ISNUMBER(FORECAST!H:H),FORECAST!H:H,"")</f>
        <v>141.78</v>
      </c>
      <c r="L108" s="223">
        <f t="shared" si="63"/>
        <v>4</v>
      </c>
      <c r="M108" s="224">
        <f>Datos!L110</f>
        <v>442</v>
      </c>
      <c r="N108" s="225">
        <f t="shared" si="72"/>
        <v>45031</v>
      </c>
      <c r="O108" s="226">
        <f t="shared" si="64"/>
        <v>85</v>
      </c>
      <c r="P108" s="226">
        <f t="shared" si="65"/>
        <v>120</v>
      </c>
      <c r="Q108" s="226">
        <f t="shared" si="65"/>
        <v>52</v>
      </c>
      <c r="R108" s="226">
        <f t="shared" si="65"/>
        <v>2</v>
      </c>
      <c r="S108" s="226">
        <f t="shared" si="66"/>
        <v>33</v>
      </c>
      <c r="T108" s="226">
        <f t="shared" si="66"/>
        <v>21</v>
      </c>
      <c r="U108" s="231">
        <f t="shared" si="73"/>
        <v>0.66580310880829019</v>
      </c>
      <c r="V108" s="231">
        <f t="shared" si="74"/>
        <v>8.3135391923990498E-2</v>
      </c>
      <c r="W108" s="232">
        <f t="shared" si="75"/>
        <v>386</v>
      </c>
      <c r="AL108" s="227"/>
      <c r="AM108" s="223">
        <f t="shared" si="67"/>
        <v>4</v>
      </c>
      <c r="AN108" s="225">
        <f t="shared" si="76"/>
        <v>45031</v>
      </c>
      <c r="AO108" s="249">
        <f t="shared" si="56"/>
        <v>1213</v>
      </c>
      <c r="AP108" s="249">
        <f t="shared" si="56"/>
        <v>435</v>
      </c>
      <c r="AQ108" s="249">
        <f t="shared" si="56"/>
        <v>0</v>
      </c>
      <c r="AR108" s="249">
        <f t="shared" si="56"/>
        <v>0</v>
      </c>
      <c r="AS108" s="249">
        <f t="shared" si="68"/>
        <v>0</v>
      </c>
      <c r="AT108" s="249">
        <f t="shared" si="68"/>
        <v>0</v>
      </c>
      <c r="AU108" s="249">
        <f t="shared" si="69"/>
        <v>1213</v>
      </c>
      <c r="AV108" s="249">
        <f t="shared" si="70"/>
        <v>435</v>
      </c>
      <c r="AW108" s="249">
        <f t="shared" si="71"/>
        <v>1648</v>
      </c>
      <c r="BF108" s="251"/>
    </row>
    <row r="109" spans="1:58">
      <c r="A109" s="218" t="str">
        <f>MID(FORECAST!A108,1,10)</f>
        <v>Group - No</v>
      </c>
      <c r="B109" s="218" t="str">
        <f t="shared" si="57"/>
        <v>Gr</v>
      </c>
      <c r="C109" s="218" t="str">
        <f t="shared" si="58"/>
        <v>up</v>
      </c>
      <c r="D109" s="218" t="str">
        <f t="shared" si="59"/>
        <v>- No</v>
      </c>
      <c r="E109" s="219" t="e">
        <f t="shared" si="60"/>
        <v>#VALUE!</v>
      </c>
      <c r="F109" s="219" t="str">
        <f t="shared" si="61"/>
        <v/>
      </c>
      <c r="G109" s="219">
        <f t="shared" si="62"/>
        <v>44940</v>
      </c>
      <c r="H109" s="218" t="str">
        <f>IF(ISERROR(VLOOKUP(FORECAST!$A109,$AY$2:$BA$9,3,FALSE)),"",VLOOKUP(FORECAST!$A109,$AY$2:$BA$9,3,FALSE))</f>
        <v>Dueños e invitados</v>
      </c>
      <c r="I109" s="218">
        <f>IF(ISNUMBER(FORECAST!G:G),FORECAST!G:G,"")</f>
        <v>58</v>
      </c>
      <c r="J109" s="222">
        <f>IF(ISNUMBER(FORECAST!H:H),FORECAST!H:H,"")</f>
        <v>0</v>
      </c>
      <c r="L109" s="223">
        <f t="shared" si="63"/>
        <v>4</v>
      </c>
      <c r="M109" s="224">
        <f>Datos!L111</f>
        <v>442</v>
      </c>
      <c r="N109" s="225">
        <f t="shared" si="72"/>
        <v>45032</v>
      </c>
      <c r="O109" s="226">
        <f t="shared" si="64"/>
        <v>47</v>
      </c>
      <c r="P109" s="226">
        <f t="shared" si="65"/>
        <v>70</v>
      </c>
      <c r="Q109" s="226">
        <f t="shared" si="65"/>
        <v>24</v>
      </c>
      <c r="R109" s="226">
        <f t="shared" si="65"/>
        <v>1</v>
      </c>
      <c r="S109" s="226">
        <f t="shared" si="66"/>
        <v>35</v>
      </c>
      <c r="T109" s="226">
        <f t="shared" si="66"/>
        <v>26</v>
      </c>
      <c r="U109" s="231">
        <f t="shared" si="73"/>
        <v>0.37105263157894736</v>
      </c>
      <c r="V109" s="231">
        <f t="shared" si="74"/>
        <v>8.6538461538461536E-2</v>
      </c>
      <c r="W109" s="232">
        <f t="shared" si="75"/>
        <v>380</v>
      </c>
      <c r="AL109" s="227"/>
      <c r="AM109" s="223">
        <f t="shared" si="67"/>
        <v>4</v>
      </c>
      <c r="AN109" s="225">
        <f t="shared" si="76"/>
        <v>45032</v>
      </c>
      <c r="AO109" s="249">
        <f t="shared" si="56"/>
        <v>445</v>
      </c>
      <c r="AP109" s="249">
        <f t="shared" si="56"/>
        <v>365</v>
      </c>
      <c r="AQ109" s="249">
        <f t="shared" si="56"/>
        <v>0</v>
      </c>
      <c r="AR109" s="249">
        <f t="shared" si="56"/>
        <v>0</v>
      </c>
      <c r="AS109" s="249">
        <f t="shared" si="68"/>
        <v>0</v>
      </c>
      <c r="AT109" s="249">
        <f t="shared" si="68"/>
        <v>0</v>
      </c>
      <c r="AU109" s="249">
        <f t="shared" si="69"/>
        <v>445</v>
      </c>
      <c r="AV109" s="249">
        <f t="shared" si="70"/>
        <v>365</v>
      </c>
      <c r="AW109" s="249">
        <f t="shared" si="71"/>
        <v>810</v>
      </c>
      <c r="BF109" s="251"/>
    </row>
    <row r="110" spans="1:58">
      <c r="A110" s="218" t="str">
        <f>MID(FORECAST!A109,1,10)</f>
        <v>Owner &amp; Gu</v>
      </c>
      <c r="B110" s="218" t="str">
        <f t="shared" si="57"/>
        <v>Ow</v>
      </c>
      <c r="C110" s="218" t="str">
        <f t="shared" si="58"/>
        <v>er</v>
      </c>
      <c r="D110" s="218" t="str">
        <f t="shared" si="59"/>
        <v>&amp; Gu</v>
      </c>
      <c r="E110" s="219" t="e">
        <f t="shared" si="60"/>
        <v>#VALUE!</v>
      </c>
      <c r="F110" s="219" t="str">
        <f t="shared" si="61"/>
        <v/>
      </c>
      <c r="G110" s="219">
        <f t="shared" si="62"/>
        <v>44940</v>
      </c>
      <c r="H110" s="218" t="str">
        <f>IF(ISERROR(VLOOKUP(FORECAST!$A110,$AY$2:$BA$9,3,FALSE)),"",VLOOKUP(FORECAST!$A110,$AY$2:$BA$9,3,FALSE))</f>
        <v>Referidos</v>
      </c>
      <c r="I110" s="218">
        <f>IF(ISNUMBER(FORECAST!G:G),FORECAST!G:G,"")</f>
        <v>41</v>
      </c>
      <c r="J110" s="222">
        <f>IF(ISNUMBER(FORECAST!H:H),FORECAST!H:H,"")</f>
        <v>10852.02</v>
      </c>
      <c r="L110" s="223">
        <f t="shared" si="63"/>
        <v>4</v>
      </c>
      <c r="M110" s="224">
        <f>Datos!L112</f>
        <v>442</v>
      </c>
      <c r="N110" s="225">
        <f t="shared" si="72"/>
        <v>45033</v>
      </c>
      <c r="O110" s="226">
        <f t="shared" si="64"/>
        <v>32</v>
      </c>
      <c r="P110" s="226">
        <f t="shared" si="65"/>
        <v>22</v>
      </c>
      <c r="Q110" s="226">
        <f t="shared" si="65"/>
        <v>0</v>
      </c>
      <c r="R110" s="226">
        <f t="shared" si="65"/>
        <v>2</v>
      </c>
      <c r="S110" s="226">
        <f t="shared" si="66"/>
        <v>28</v>
      </c>
      <c r="T110" s="226">
        <f t="shared" si="66"/>
        <v>43</v>
      </c>
      <c r="U110" s="231">
        <f t="shared" si="73"/>
        <v>0.14634146341463414</v>
      </c>
      <c r="V110" s="231">
        <f t="shared" si="74"/>
        <v>7.5187969924812026E-2</v>
      </c>
      <c r="W110" s="232">
        <f t="shared" si="75"/>
        <v>369</v>
      </c>
      <c r="AL110" s="227"/>
      <c r="AM110" s="223">
        <f t="shared" si="67"/>
        <v>4</v>
      </c>
      <c r="AN110" s="225">
        <f t="shared" si="76"/>
        <v>45033</v>
      </c>
      <c r="AO110" s="249">
        <f t="shared" si="56"/>
        <v>0</v>
      </c>
      <c r="AP110" s="249">
        <f t="shared" si="56"/>
        <v>365</v>
      </c>
      <c r="AQ110" s="249">
        <f t="shared" si="56"/>
        <v>0</v>
      </c>
      <c r="AR110" s="249">
        <f t="shared" si="56"/>
        <v>0</v>
      </c>
      <c r="AS110" s="249">
        <f t="shared" si="68"/>
        <v>0</v>
      </c>
      <c r="AT110" s="249">
        <f t="shared" si="68"/>
        <v>0</v>
      </c>
      <c r="AU110" s="249">
        <f t="shared" si="69"/>
        <v>0</v>
      </c>
      <c r="AV110" s="249">
        <f t="shared" si="70"/>
        <v>365</v>
      </c>
      <c r="AW110" s="249">
        <f t="shared" si="71"/>
        <v>365</v>
      </c>
      <c r="BF110" s="251"/>
    </row>
    <row r="111" spans="1:58">
      <c r="A111" s="218" t="str">
        <f>MID(FORECAST!A110,1,10)</f>
        <v>Owner Refe</v>
      </c>
      <c r="B111" s="218" t="str">
        <f t="shared" si="57"/>
        <v>Ow</v>
      </c>
      <c r="C111" s="218" t="str">
        <f t="shared" si="58"/>
        <v>er</v>
      </c>
      <c r="D111" s="218" t="str">
        <f t="shared" si="59"/>
        <v>Refe</v>
      </c>
      <c r="E111" s="219" t="e">
        <f t="shared" si="60"/>
        <v>#VALUE!</v>
      </c>
      <c r="F111" s="219" t="str">
        <f t="shared" si="61"/>
        <v/>
      </c>
      <c r="G111" s="219">
        <f t="shared" si="62"/>
        <v>44940</v>
      </c>
      <c r="H111" s="218" t="str">
        <f>IF(ISERROR(VLOOKUP(FORECAST!$A111,$AY$2:$BA$9,3,FALSE)),"",VLOOKUP(FORECAST!$A111,$AY$2:$BA$9,3,FALSE))</f>
        <v>Maintenance</v>
      </c>
      <c r="I111" s="218">
        <f>IF(ISNUMBER(FORECAST!G:G),FORECAST!G:G,"")</f>
        <v>47</v>
      </c>
      <c r="J111" s="222">
        <f>IF(ISNUMBER(FORECAST!H:H),FORECAST!H:H,"")</f>
        <v>0</v>
      </c>
      <c r="L111" s="223">
        <f t="shared" si="63"/>
        <v>4</v>
      </c>
      <c r="M111" s="224">
        <f>Datos!L113</f>
        <v>442</v>
      </c>
      <c r="N111" s="225">
        <f t="shared" si="72"/>
        <v>45034</v>
      </c>
      <c r="O111" s="226">
        <f t="shared" si="64"/>
        <v>26</v>
      </c>
      <c r="P111" s="226">
        <f t="shared" si="65"/>
        <v>15</v>
      </c>
      <c r="Q111" s="226">
        <f t="shared" si="65"/>
        <v>0</v>
      </c>
      <c r="R111" s="226">
        <f t="shared" si="65"/>
        <v>1</v>
      </c>
      <c r="S111" s="226">
        <f t="shared" si="66"/>
        <v>31</v>
      </c>
      <c r="T111" s="226">
        <f t="shared" si="66"/>
        <v>44</v>
      </c>
      <c r="U111" s="231">
        <f t="shared" si="73"/>
        <v>0.11202185792349727</v>
      </c>
      <c r="V111" s="231">
        <f t="shared" si="74"/>
        <v>8.0402010050251257E-2</v>
      </c>
      <c r="W111" s="232">
        <f t="shared" si="75"/>
        <v>366</v>
      </c>
      <c r="AL111" s="227"/>
      <c r="AM111" s="223">
        <f t="shared" si="67"/>
        <v>4</v>
      </c>
      <c r="AN111" s="225">
        <f t="shared" si="76"/>
        <v>45034</v>
      </c>
      <c r="AO111" s="249">
        <f t="shared" si="56"/>
        <v>0</v>
      </c>
      <c r="AP111" s="249">
        <f t="shared" si="56"/>
        <v>365</v>
      </c>
      <c r="AQ111" s="249">
        <f t="shared" si="56"/>
        <v>0</v>
      </c>
      <c r="AR111" s="249">
        <f t="shared" si="56"/>
        <v>0</v>
      </c>
      <c r="AS111" s="249">
        <f t="shared" si="68"/>
        <v>0</v>
      </c>
      <c r="AT111" s="249">
        <f t="shared" si="68"/>
        <v>0</v>
      </c>
      <c r="AU111" s="249">
        <f t="shared" si="69"/>
        <v>0</v>
      </c>
      <c r="AV111" s="249">
        <f t="shared" si="70"/>
        <v>365</v>
      </c>
      <c r="AW111" s="249">
        <f t="shared" si="71"/>
        <v>365</v>
      </c>
      <c r="BF111" s="251"/>
    </row>
    <row r="112" spans="1:58">
      <c r="A112" s="218" t="str">
        <f>MID(FORECAST!A111,1,10)</f>
        <v>Maintenanc</v>
      </c>
      <c r="B112" s="218" t="str">
        <f t="shared" si="57"/>
        <v>Ma</v>
      </c>
      <c r="C112" s="218" t="str">
        <f t="shared" si="58"/>
        <v>nt</v>
      </c>
      <c r="D112" s="218" t="str">
        <f t="shared" si="59"/>
        <v>nanc</v>
      </c>
      <c r="E112" s="219" t="e">
        <f t="shared" si="60"/>
        <v>#VALUE!</v>
      </c>
      <c r="F112" s="219" t="str">
        <f t="shared" si="61"/>
        <v/>
      </c>
      <c r="G112" s="219">
        <f t="shared" si="62"/>
        <v>44940</v>
      </c>
      <c r="H112" s="218" t="str">
        <f>IF(ISERROR(VLOOKUP(FORECAST!$A112,$AY$2:$BA$9,3,FALSE)),"",VLOOKUP(FORECAST!$A112,$AY$2:$BA$9,3,FALSE))</f>
        <v>Complementarias</v>
      </c>
      <c r="I112" s="218">
        <f>IF(ISNUMBER(FORECAST!G:G),FORECAST!G:G,"")</f>
        <v>11</v>
      </c>
      <c r="J112" s="222">
        <f>IF(ISNUMBER(FORECAST!H:H),FORECAST!H:H,"")</f>
        <v>355</v>
      </c>
      <c r="L112" s="223">
        <f t="shared" si="63"/>
        <v>4</v>
      </c>
      <c r="M112" s="224">
        <f>Datos!L114</f>
        <v>442</v>
      </c>
      <c r="N112" s="225">
        <f t="shared" si="72"/>
        <v>45035</v>
      </c>
      <c r="O112" s="226">
        <f t="shared" si="64"/>
        <v>26</v>
      </c>
      <c r="P112" s="226">
        <f t="shared" si="65"/>
        <v>18</v>
      </c>
      <c r="Q112" s="226">
        <f t="shared" si="65"/>
        <v>1</v>
      </c>
      <c r="R112" s="226">
        <f t="shared" si="65"/>
        <v>1</v>
      </c>
      <c r="S112" s="226">
        <f t="shared" si="66"/>
        <v>32</v>
      </c>
      <c r="T112" s="226">
        <f t="shared" si="66"/>
        <v>37</v>
      </c>
      <c r="U112" s="231">
        <f t="shared" si="73"/>
        <v>0.12096774193548387</v>
      </c>
      <c r="V112" s="231">
        <f t="shared" si="74"/>
        <v>8.1481481481481488E-2</v>
      </c>
      <c r="W112" s="232">
        <f t="shared" si="75"/>
        <v>372</v>
      </c>
      <c r="AL112" s="227"/>
      <c r="AM112" s="223">
        <f t="shared" si="67"/>
        <v>4</v>
      </c>
      <c r="AN112" s="225">
        <f t="shared" si="76"/>
        <v>45035</v>
      </c>
      <c r="AO112" s="249">
        <f t="shared" si="56"/>
        <v>0</v>
      </c>
      <c r="AP112" s="249">
        <f t="shared" si="56"/>
        <v>365</v>
      </c>
      <c r="AQ112" s="249">
        <f t="shared" si="56"/>
        <v>0</v>
      </c>
      <c r="AR112" s="249">
        <f t="shared" si="56"/>
        <v>0</v>
      </c>
      <c r="AS112" s="249">
        <f t="shared" si="68"/>
        <v>0</v>
      </c>
      <c r="AT112" s="249">
        <f t="shared" si="68"/>
        <v>0</v>
      </c>
      <c r="AU112" s="249">
        <f t="shared" si="69"/>
        <v>0</v>
      </c>
      <c r="AV112" s="249">
        <f t="shared" si="70"/>
        <v>365</v>
      </c>
      <c r="AW112" s="249">
        <f t="shared" si="71"/>
        <v>365</v>
      </c>
      <c r="BF112" s="251"/>
    </row>
    <row r="113" spans="1:58">
      <c r="A113" s="218" t="str">
        <f>MID(FORECAST!A112,1,10)</f>
        <v>Compliment</v>
      </c>
      <c r="B113" s="218" t="str">
        <f t="shared" si="57"/>
        <v>Co</v>
      </c>
      <c r="C113" s="218" t="str">
        <f t="shared" si="58"/>
        <v>pl</v>
      </c>
      <c r="D113" s="218" t="str">
        <f t="shared" si="59"/>
        <v>ment</v>
      </c>
      <c r="E113" s="219" t="e">
        <f t="shared" si="60"/>
        <v>#VALUE!</v>
      </c>
      <c r="F113" s="219" t="str">
        <f t="shared" si="61"/>
        <v/>
      </c>
      <c r="G113" s="219">
        <f t="shared" si="62"/>
        <v>44940</v>
      </c>
      <c r="H113" s="218" t="str">
        <f>IF(ISERROR(VLOOKUP(FORECAST!$A113,$AY$2:$BA$9,3,FALSE)),"",VLOOKUP(FORECAST!$A113,$AY$2:$BA$9,3,FALSE))</f>
        <v>Total día</v>
      </c>
      <c r="I113" s="218">
        <f>IF(ISNUMBER(FORECAST!G:G),FORECAST!G:G,"")</f>
        <v>210</v>
      </c>
      <c r="J113" s="222">
        <f>IF(ISNUMBER(FORECAST!H:H),FORECAST!H:H,"")</f>
        <v>23403.55</v>
      </c>
      <c r="L113" s="223">
        <f t="shared" si="63"/>
        <v>4</v>
      </c>
      <c r="M113" s="224">
        <f>Datos!L115</f>
        <v>442</v>
      </c>
      <c r="N113" s="225">
        <f t="shared" si="72"/>
        <v>45036</v>
      </c>
      <c r="O113" s="226">
        <f t="shared" si="64"/>
        <v>44</v>
      </c>
      <c r="P113" s="226">
        <f t="shared" si="65"/>
        <v>53</v>
      </c>
      <c r="Q113" s="226">
        <f t="shared" si="65"/>
        <v>4</v>
      </c>
      <c r="R113" s="226">
        <f t="shared" si="65"/>
        <v>1</v>
      </c>
      <c r="S113" s="226">
        <f t="shared" si="66"/>
        <v>41</v>
      </c>
      <c r="T113" s="226">
        <f t="shared" si="66"/>
        <v>29</v>
      </c>
      <c r="U113" s="231">
        <f t="shared" si="73"/>
        <v>0.27223719676549868</v>
      </c>
      <c r="V113" s="231">
        <f t="shared" si="74"/>
        <v>0.10169491525423729</v>
      </c>
      <c r="W113" s="232">
        <f t="shared" si="75"/>
        <v>371</v>
      </c>
      <c r="AL113" s="227"/>
      <c r="AM113" s="223">
        <f t="shared" si="67"/>
        <v>4</v>
      </c>
      <c r="AN113" s="225">
        <f t="shared" si="76"/>
        <v>45036</v>
      </c>
      <c r="AO113" s="249">
        <f t="shared" si="56"/>
        <v>735</v>
      </c>
      <c r="AP113" s="249">
        <f t="shared" si="56"/>
        <v>270</v>
      </c>
      <c r="AQ113" s="249">
        <f t="shared" si="56"/>
        <v>0</v>
      </c>
      <c r="AR113" s="249">
        <f t="shared" si="56"/>
        <v>0</v>
      </c>
      <c r="AS113" s="249">
        <f t="shared" si="68"/>
        <v>0</v>
      </c>
      <c r="AT113" s="249">
        <f t="shared" si="68"/>
        <v>0</v>
      </c>
      <c r="AU113" s="249">
        <f t="shared" si="69"/>
        <v>735</v>
      </c>
      <c r="AV113" s="249">
        <f t="shared" si="70"/>
        <v>270</v>
      </c>
      <c r="AW113" s="249">
        <f t="shared" si="71"/>
        <v>1005</v>
      </c>
      <c r="BF113" s="251"/>
    </row>
    <row r="114" spans="1:58">
      <c r="A114" s="218" t="str">
        <f>MID(FORECAST!A113,1,10)</f>
        <v>Totals:</v>
      </c>
      <c r="B114" s="218" t="str">
        <f t="shared" si="57"/>
        <v>To</v>
      </c>
      <c r="C114" s="218" t="str">
        <f t="shared" si="58"/>
        <v>al</v>
      </c>
      <c r="D114" s="218" t="str">
        <f t="shared" si="59"/>
        <v>:</v>
      </c>
      <c r="E114" s="219" t="e">
        <f t="shared" si="60"/>
        <v>#VALUE!</v>
      </c>
      <c r="F114" s="219" t="str">
        <f t="shared" si="61"/>
        <v/>
      </c>
      <c r="G114" s="219">
        <f t="shared" si="62"/>
        <v>44940</v>
      </c>
      <c r="H114" s="218" t="str">
        <f>IF(ISERROR(VLOOKUP(FORECAST!$A114,$AY$2:$BA$9,3,FALSE)),"",VLOOKUP(FORECAST!$A114,$AY$2:$BA$9,3,FALSE))</f>
        <v/>
      </c>
      <c r="I114" s="218" t="str">
        <f>IF(ISNUMBER(FORECAST!G:G),FORECAST!G:G,"")</f>
        <v/>
      </c>
      <c r="J114" s="222" t="str">
        <f>IF(ISNUMBER(FORECAST!H:H),FORECAST!H:H,"")</f>
        <v/>
      </c>
      <c r="L114" s="223">
        <f t="shared" si="63"/>
        <v>4</v>
      </c>
      <c r="M114" s="224">
        <f>Datos!L116</f>
        <v>442</v>
      </c>
      <c r="N114" s="225">
        <f t="shared" si="72"/>
        <v>45037</v>
      </c>
      <c r="O114" s="226">
        <f t="shared" si="64"/>
        <v>114</v>
      </c>
      <c r="P114" s="226">
        <f t="shared" si="65"/>
        <v>113</v>
      </c>
      <c r="Q114" s="226">
        <f t="shared" si="65"/>
        <v>16</v>
      </c>
      <c r="R114" s="226">
        <f t="shared" si="65"/>
        <v>3</v>
      </c>
      <c r="S114" s="226">
        <f t="shared" si="66"/>
        <v>46</v>
      </c>
      <c r="T114" s="226">
        <f t="shared" si="66"/>
        <v>24</v>
      </c>
      <c r="U114" s="231">
        <f t="shared" si="73"/>
        <v>0.65853658536585369</v>
      </c>
      <c r="V114" s="231">
        <f t="shared" si="74"/>
        <v>0.11722488038277512</v>
      </c>
      <c r="W114" s="232">
        <f t="shared" si="75"/>
        <v>369</v>
      </c>
      <c r="AL114" s="227"/>
      <c r="AM114" s="223">
        <f t="shared" si="67"/>
        <v>4</v>
      </c>
      <c r="AN114" s="225">
        <f t="shared" si="76"/>
        <v>45037</v>
      </c>
      <c r="AO114" s="249">
        <f t="shared" si="56"/>
        <v>870</v>
      </c>
      <c r="AP114" s="249">
        <f t="shared" si="56"/>
        <v>695</v>
      </c>
      <c r="AQ114" s="249">
        <f t="shared" si="56"/>
        <v>0</v>
      </c>
      <c r="AR114" s="249">
        <f t="shared" si="56"/>
        <v>0</v>
      </c>
      <c r="AS114" s="249">
        <f t="shared" si="68"/>
        <v>0</v>
      </c>
      <c r="AT114" s="249">
        <f t="shared" si="68"/>
        <v>0</v>
      </c>
      <c r="AU114" s="249">
        <f t="shared" si="69"/>
        <v>870</v>
      </c>
      <c r="AV114" s="249">
        <f t="shared" si="70"/>
        <v>695</v>
      </c>
      <c r="AW114" s="249">
        <f t="shared" si="71"/>
        <v>1565</v>
      </c>
      <c r="BF114" s="251"/>
    </row>
    <row r="115" spans="1:58">
      <c r="A115" s="218" t="str">
        <f>MID(FORECAST!A114,1,10)</f>
        <v>15-01-2023</v>
      </c>
      <c r="B115" s="218" t="str">
        <f t="shared" si="57"/>
        <v>15</v>
      </c>
      <c r="C115" s="218" t="str">
        <f t="shared" si="58"/>
        <v>01</v>
      </c>
      <c r="D115" s="218" t="str">
        <f t="shared" si="59"/>
        <v>2023</v>
      </c>
      <c r="E115" s="219">
        <f t="shared" si="60"/>
        <v>44941</v>
      </c>
      <c r="F115" s="219">
        <f t="shared" si="61"/>
        <v>44941</v>
      </c>
      <c r="G115" s="219">
        <f t="shared" si="62"/>
        <v>44941</v>
      </c>
      <c r="H115" s="218" t="str">
        <f>IF(ISERROR(VLOOKUP(FORECAST!$A115,$AY$2:$BA$9,3,FALSE)),"",VLOOKUP(FORECAST!$A115,$AY$2:$BA$9,3,FALSE))</f>
        <v>Pagadores</v>
      </c>
      <c r="I115" s="218">
        <f>IF(ISNUMBER(FORECAST!G:G),FORECAST!G:G,"")</f>
        <v>36</v>
      </c>
      <c r="J115" s="222">
        <f>IF(ISNUMBER(FORECAST!H:H),FORECAST!H:H,"")</f>
        <v>8769.5300000000007</v>
      </c>
      <c r="L115" s="223">
        <f t="shared" si="63"/>
        <v>4</v>
      </c>
      <c r="M115" s="224">
        <f>Datos!L117</f>
        <v>442</v>
      </c>
      <c r="N115" s="225">
        <f t="shared" si="72"/>
        <v>45038</v>
      </c>
      <c r="O115" s="226">
        <f t="shared" si="64"/>
        <v>133</v>
      </c>
      <c r="P115" s="226">
        <f t="shared" si="65"/>
        <v>120</v>
      </c>
      <c r="Q115" s="226">
        <f t="shared" si="65"/>
        <v>16</v>
      </c>
      <c r="R115" s="226">
        <f t="shared" si="65"/>
        <v>3</v>
      </c>
      <c r="S115" s="226">
        <f t="shared" si="66"/>
        <v>46</v>
      </c>
      <c r="T115" s="226">
        <f t="shared" si="66"/>
        <v>21</v>
      </c>
      <c r="U115" s="231">
        <f t="shared" si="73"/>
        <v>0.7231182795698925</v>
      </c>
      <c r="V115" s="231">
        <f t="shared" si="74"/>
        <v>0.1163895486935867</v>
      </c>
      <c r="W115" s="232">
        <f t="shared" si="75"/>
        <v>372</v>
      </c>
      <c r="AL115" s="227"/>
      <c r="AM115" s="223">
        <f t="shared" si="67"/>
        <v>4</v>
      </c>
      <c r="AN115" s="225">
        <f t="shared" si="76"/>
        <v>45038</v>
      </c>
      <c r="AO115" s="249">
        <f t="shared" si="56"/>
        <v>1159</v>
      </c>
      <c r="AP115" s="249">
        <f t="shared" si="56"/>
        <v>695</v>
      </c>
      <c r="AQ115" s="249">
        <f t="shared" si="56"/>
        <v>0</v>
      </c>
      <c r="AR115" s="249">
        <f t="shared" si="56"/>
        <v>0</v>
      </c>
      <c r="AS115" s="249">
        <f t="shared" si="68"/>
        <v>0</v>
      </c>
      <c r="AT115" s="249">
        <f t="shared" si="68"/>
        <v>0</v>
      </c>
      <c r="AU115" s="249">
        <f t="shared" si="69"/>
        <v>1159</v>
      </c>
      <c r="AV115" s="249">
        <f t="shared" si="70"/>
        <v>695</v>
      </c>
      <c r="AW115" s="249">
        <f t="shared" si="71"/>
        <v>1854</v>
      </c>
      <c r="BF115" s="251"/>
    </row>
    <row r="116" spans="1:58">
      <c r="A116" s="218" t="str">
        <f>MID(FORECAST!A115,1,10)</f>
        <v>Non-Group</v>
      </c>
      <c r="B116" s="218" t="str">
        <f t="shared" si="57"/>
        <v>No</v>
      </c>
      <c r="C116" s="218" t="str">
        <f t="shared" si="58"/>
        <v>-G</v>
      </c>
      <c r="D116" s="218" t="str">
        <f t="shared" si="59"/>
        <v>oup</v>
      </c>
      <c r="E116" s="219" t="e">
        <f t="shared" si="60"/>
        <v>#VALUE!</v>
      </c>
      <c r="F116" s="219" t="str">
        <f t="shared" si="61"/>
        <v/>
      </c>
      <c r="G116" s="219">
        <f t="shared" si="62"/>
        <v>44941</v>
      </c>
      <c r="H116" s="218" t="str">
        <f>IF(ISERROR(VLOOKUP(FORECAST!$A116,$AY$2:$BA$9,3,FALSE)),"",VLOOKUP(FORECAST!$A116,$AY$2:$BA$9,3,FALSE))</f>
        <v>Grupos</v>
      </c>
      <c r="I116" s="218">
        <f>IF(ISNUMBER(FORECAST!G:G),FORECAST!G:G,"")</f>
        <v>2</v>
      </c>
      <c r="J116" s="222">
        <f>IF(ISNUMBER(FORECAST!H:H),FORECAST!H:H,"")</f>
        <v>141.78</v>
      </c>
      <c r="L116" s="223">
        <f t="shared" si="63"/>
        <v>4</v>
      </c>
      <c r="M116" s="224">
        <f>Datos!L118</f>
        <v>442</v>
      </c>
      <c r="N116" s="225">
        <f t="shared" si="72"/>
        <v>45039</v>
      </c>
      <c r="O116" s="226">
        <f t="shared" si="64"/>
        <v>71</v>
      </c>
      <c r="P116" s="226">
        <f t="shared" si="65"/>
        <v>74</v>
      </c>
      <c r="Q116" s="226">
        <f t="shared" si="65"/>
        <v>6</v>
      </c>
      <c r="R116" s="226">
        <f t="shared" si="65"/>
        <v>1</v>
      </c>
      <c r="S116" s="226">
        <f t="shared" si="66"/>
        <v>38</v>
      </c>
      <c r="T116" s="226">
        <f t="shared" si="66"/>
        <v>24</v>
      </c>
      <c r="U116" s="231">
        <f t="shared" si="73"/>
        <v>0.39841688654353563</v>
      </c>
      <c r="V116" s="231">
        <f t="shared" si="74"/>
        <v>9.3301435406698566E-2</v>
      </c>
      <c r="W116" s="232">
        <f t="shared" si="75"/>
        <v>379</v>
      </c>
      <c r="AL116" s="227"/>
      <c r="AM116" s="223">
        <f t="shared" si="67"/>
        <v>4</v>
      </c>
      <c r="AN116" s="225">
        <f t="shared" si="76"/>
        <v>45039</v>
      </c>
      <c r="AO116" s="249">
        <f t="shared" si="56"/>
        <v>1304</v>
      </c>
      <c r="AP116" s="249">
        <f t="shared" si="56"/>
        <v>520</v>
      </c>
      <c r="AQ116" s="249">
        <f t="shared" si="56"/>
        <v>0</v>
      </c>
      <c r="AR116" s="249">
        <f t="shared" si="56"/>
        <v>0</v>
      </c>
      <c r="AS116" s="249">
        <f t="shared" si="68"/>
        <v>0</v>
      </c>
      <c r="AT116" s="249">
        <f t="shared" si="68"/>
        <v>0</v>
      </c>
      <c r="AU116" s="249">
        <f t="shared" si="69"/>
        <v>1304</v>
      </c>
      <c r="AV116" s="249">
        <f t="shared" si="70"/>
        <v>520</v>
      </c>
      <c r="AW116" s="249">
        <f t="shared" si="71"/>
        <v>1824</v>
      </c>
      <c r="BF116" s="251"/>
    </row>
    <row r="117" spans="1:58">
      <c r="A117" s="218" t="str">
        <f>MID(FORECAST!A116,1,10)</f>
        <v>Group - No</v>
      </c>
      <c r="B117" s="218" t="str">
        <f t="shared" si="57"/>
        <v>Gr</v>
      </c>
      <c r="C117" s="218" t="str">
        <f t="shared" si="58"/>
        <v>up</v>
      </c>
      <c r="D117" s="218" t="str">
        <f t="shared" si="59"/>
        <v>- No</v>
      </c>
      <c r="E117" s="219" t="e">
        <f t="shared" si="60"/>
        <v>#VALUE!</v>
      </c>
      <c r="F117" s="219" t="str">
        <f t="shared" si="61"/>
        <v/>
      </c>
      <c r="G117" s="219">
        <f t="shared" si="62"/>
        <v>44941</v>
      </c>
      <c r="H117" s="218" t="str">
        <f>IF(ISERROR(VLOOKUP(FORECAST!$A117,$AY$2:$BA$9,3,FALSE)),"",VLOOKUP(FORECAST!$A117,$AY$2:$BA$9,3,FALSE))</f>
        <v>Dueños e invitados</v>
      </c>
      <c r="I117" s="218">
        <f>IF(ISNUMBER(FORECAST!G:G),FORECAST!G:G,"")</f>
        <v>61</v>
      </c>
      <c r="J117" s="222">
        <f>IF(ISNUMBER(FORECAST!H:H),FORECAST!H:H,"")</f>
        <v>0</v>
      </c>
      <c r="L117" s="223">
        <f t="shared" si="63"/>
        <v>4</v>
      </c>
      <c r="M117" s="224">
        <f>Datos!L119</f>
        <v>442</v>
      </c>
      <c r="N117" s="225">
        <f t="shared" si="72"/>
        <v>45040</v>
      </c>
      <c r="O117" s="226">
        <f t="shared" si="64"/>
        <v>21</v>
      </c>
      <c r="P117" s="226">
        <f t="shared" si="65"/>
        <v>35</v>
      </c>
      <c r="Q117" s="226">
        <f t="shared" si="65"/>
        <v>5</v>
      </c>
      <c r="R117" s="226">
        <f t="shared" si="65"/>
        <v>0</v>
      </c>
      <c r="S117" s="226">
        <f t="shared" si="66"/>
        <v>33</v>
      </c>
      <c r="T117" s="226">
        <f t="shared" si="66"/>
        <v>34</v>
      </c>
      <c r="U117" s="231">
        <f t="shared" si="73"/>
        <v>0.16266666666666665</v>
      </c>
      <c r="V117" s="231">
        <f t="shared" si="74"/>
        <v>8.0882352941176475E-2</v>
      </c>
      <c r="W117" s="232">
        <f t="shared" si="75"/>
        <v>375</v>
      </c>
      <c r="AL117" s="227"/>
      <c r="AM117" s="223">
        <f t="shared" si="67"/>
        <v>4</v>
      </c>
      <c r="AN117" s="225">
        <f t="shared" si="76"/>
        <v>45040</v>
      </c>
      <c r="AO117" s="249">
        <f t="shared" si="56"/>
        <v>-621.89</v>
      </c>
      <c r="AP117" s="249">
        <f t="shared" si="56"/>
        <v>470</v>
      </c>
      <c r="AQ117" s="249">
        <f t="shared" si="56"/>
        <v>0</v>
      </c>
      <c r="AR117" s="249">
        <f t="shared" si="56"/>
        <v>0</v>
      </c>
      <c r="AS117" s="249">
        <f t="shared" si="68"/>
        <v>0</v>
      </c>
      <c r="AT117" s="249">
        <f t="shared" si="68"/>
        <v>0</v>
      </c>
      <c r="AU117" s="249">
        <f t="shared" si="69"/>
        <v>-621.89</v>
      </c>
      <c r="AV117" s="249">
        <f t="shared" si="70"/>
        <v>470</v>
      </c>
      <c r="AW117" s="249">
        <f t="shared" si="71"/>
        <v>-151.88999999999999</v>
      </c>
      <c r="BF117" s="251"/>
    </row>
    <row r="118" spans="1:58">
      <c r="A118" s="218" t="str">
        <f>MID(FORECAST!A117,1,10)</f>
        <v>Owner &amp; Gu</v>
      </c>
      <c r="B118" s="218" t="str">
        <f t="shared" si="57"/>
        <v>Ow</v>
      </c>
      <c r="C118" s="218" t="str">
        <f t="shared" si="58"/>
        <v>er</v>
      </c>
      <c r="D118" s="218" t="str">
        <f t="shared" si="59"/>
        <v>&amp; Gu</v>
      </c>
      <c r="E118" s="219" t="e">
        <f t="shared" si="60"/>
        <v>#VALUE!</v>
      </c>
      <c r="F118" s="219" t="str">
        <f t="shared" si="61"/>
        <v/>
      </c>
      <c r="G118" s="219">
        <f t="shared" si="62"/>
        <v>44941</v>
      </c>
      <c r="H118" s="218" t="str">
        <f>IF(ISERROR(VLOOKUP(FORECAST!$A118,$AY$2:$BA$9,3,FALSE)),"",VLOOKUP(FORECAST!$A118,$AY$2:$BA$9,3,FALSE))</f>
        <v>Referidos</v>
      </c>
      <c r="I118" s="218">
        <f>IF(ISNUMBER(FORECAST!G:G),FORECAST!G:G,"")</f>
        <v>29</v>
      </c>
      <c r="J118" s="222">
        <f>IF(ISNUMBER(FORECAST!H:H),FORECAST!H:H,"")</f>
        <v>7418.04</v>
      </c>
      <c r="L118" s="223">
        <f t="shared" si="63"/>
        <v>4</v>
      </c>
      <c r="M118" s="224">
        <f>Datos!L120</f>
        <v>442</v>
      </c>
      <c r="N118" s="225">
        <f t="shared" si="72"/>
        <v>45041</v>
      </c>
      <c r="O118" s="226">
        <f t="shared" si="64"/>
        <v>19</v>
      </c>
      <c r="P118" s="226">
        <f t="shared" si="65"/>
        <v>28</v>
      </c>
      <c r="Q118" s="226">
        <f t="shared" si="65"/>
        <v>4</v>
      </c>
      <c r="R118" s="226">
        <f t="shared" si="65"/>
        <v>0</v>
      </c>
      <c r="S118" s="226">
        <f t="shared" si="66"/>
        <v>29</v>
      </c>
      <c r="T118" s="226">
        <f t="shared" si="66"/>
        <v>49</v>
      </c>
      <c r="U118" s="231">
        <f t="shared" si="73"/>
        <v>0.14010989010989011</v>
      </c>
      <c r="V118" s="231">
        <f t="shared" si="74"/>
        <v>7.3791348600508899E-2</v>
      </c>
      <c r="W118" s="232">
        <f t="shared" si="75"/>
        <v>364</v>
      </c>
      <c r="AL118" s="227"/>
      <c r="AM118" s="223">
        <f t="shared" si="67"/>
        <v>4</v>
      </c>
      <c r="AN118" s="225">
        <f t="shared" si="76"/>
        <v>45041</v>
      </c>
      <c r="AO118" s="249">
        <f t="shared" si="56"/>
        <v>1259.8900000000001</v>
      </c>
      <c r="AP118" s="249">
        <f t="shared" si="56"/>
        <v>470</v>
      </c>
      <c r="AQ118" s="249">
        <f t="shared" si="56"/>
        <v>0</v>
      </c>
      <c r="AR118" s="249">
        <f t="shared" si="56"/>
        <v>0</v>
      </c>
      <c r="AS118" s="249">
        <f t="shared" si="68"/>
        <v>0</v>
      </c>
      <c r="AT118" s="249">
        <f t="shared" si="68"/>
        <v>0</v>
      </c>
      <c r="AU118" s="249">
        <f t="shared" si="69"/>
        <v>1259.8900000000001</v>
      </c>
      <c r="AV118" s="249">
        <f t="shared" si="70"/>
        <v>470</v>
      </c>
      <c r="AW118" s="249">
        <f t="shared" si="71"/>
        <v>1729.89</v>
      </c>
      <c r="BF118" s="251"/>
    </row>
    <row r="119" spans="1:58">
      <c r="A119" s="218" t="str">
        <f>MID(FORECAST!A118,1,10)</f>
        <v>Owner Refe</v>
      </c>
      <c r="B119" s="218" t="str">
        <f t="shared" si="57"/>
        <v>Ow</v>
      </c>
      <c r="C119" s="218" t="str">
        <f t="shared" si="58"/>
        <v>er</v>
      </c>
      <c r="D119" s="218" t="str">
        <f t="shared" si="59"/>
        <v>Refe</v>
      </c>
      <c r="E119" s="219" t="e">
        <f t="shared" si="60"/>
        <v>#VALUE!</v>
      </c>
      <c r="F119" s="219" t="str">
        <f t="shared" si="61"/>
        <v/>
      </c>
      <c r="G119" s="219">
        <f t="shared" si="62"/>
        <v>44941</v>
      </c>
      <c r="H119" s="218" t="str">
        <f>IF(ISERROR(VLOOKUP(FORECAST!$A119,$AY$2:$BA$9,3,FALSE)),"",VLOOKUP(FORECAST!$A119,$AY$2:$BA$9,3,FALSE))</f>
        <v>Maintenance</v>
      </c>
      <c r="I119" s="218">
        <f>IF(ISNUMBER(FORECAST!G:G),FORECAST!G:G,"")</f>
        <v>42</v>
      </c>
      <c r="J119" s="222">
        <f>IF(ISNUMBER(FORECAST!H:H),FORECAST!H:H,"")</f>
        <v>0</v>
      </c>
      <c r="L119" s="223">
        <f t="shared" si="63"/>
        <v>4</v>
      </c>
      <c r="M119" s="224">
        <f>Datos!L121</f>
        <v>442</v>
      </c>
      <c r="N119" s="225">
        <f t="shared" si="72"/>
        <v>45042</v>
      </c>
      <c r="O119" s="226">
        <f t="shared" si="64"/>
        <v>32</v>
      </c>
      <c r="P119" s="226">
        <f t="shared" si="65"/>
        <v>26</v>
      </c>
      <c r="Q119" s="226">
        <f t="shared" si="65"/>
        <v>5</v>
      </c>
      <c r="R119" s="226">
        <f t="shared" si="65"/>
        <v>3</v>
      </c>
      <c r="S119" s="226">
        <f t="shared" si="66"/>
        <v>27</v>
      </c>
      <c r="T119" s="226">
        <f t="shared" si="66"/>
        <v>43</v>
      </c>
      <c r="U119" s="231">
        <f t="shared" si="73"/>
        <v>0.17073170731707318</v>
      </c>
      <c r="V119" s="231">
        <f t="shared" si="74"/>
        <v>7.5187969924812026E-2</v>
      </c>
      <c r="W119" s="232">
        <f t="shared" si="75"/>
        <v>369</v>
      </c>
      <c r="AL119" s="227"/>
      <c r="AM119" s="223">
        <f t="shared" si="67"/>
        <v>4</v>
      </c>
      <c r="AN119" s="225">
        <f t="shared" si="76"/>
        <v>45042</v>
      </c>
      <c r="AO119" s="249">
        <f t="shared" si="56"/>
        <v>319</v>
      </c>
      <c r="AP119" s="249">
        <f t="shared" si="56"/>
        <v>470</v>
      </c>
      <c r="AQ119" s="249">
        <f t="shared" si="56"/>
        <v>0</v>
      </c>
      <c r="AR119" s="249">
        <f t="shared" si="56"/>
        <v>0</v>
      </c>
      <c r="AS119" s="249">
        <f t="shared" si="68"/>
        <v>0</v>
      </c>
      <c r="AT119" s="249">
        <f t="shared" si="68"/>
        <v>0</v>
      </c>
      <c r="AU119" s="249">
        <f t="shared" si="69"/>
        <v>319</v>
      </c>
      <c r="AV119" s="249">
        <f t="shared" si="70"/>
        <v>470</v>
      </c>
      <c r="AW119" s="249">
        <f t="shared" si="71"/>
        <v>789</v>
      </c>
      <c r="BF119" s="251"/>
    </row>
    <row r="120" spans="1:58">
      <c r="A120" s="218" t="str">
        <f>MID(FORECAST!A119,1,10)</f>
        <v>Maintenanc</v>
      </c>
      <c r="B120" s="218" t="str">
        <f t="shared" si="57"/>
        <v>Ma</v>
      </c>
      <c r="C120" s="218" t="str">
        <f t="shared" si="58"/>
        <v>nt</v>
      </c>
      <c r="D120" s="218" t="str">
        <f t="shared" si="59"/>
        <v>nanc</v>
      </c>
      <c r="E120" s="219" t="e">
        <f t="shared" si="60"/>
        <v>#VALUE!</v>
      </c>
      <c r="F120" s="219" t="str">
        <f t="shared" si="61"/>
        <v/>
      </c>
      <c r="G120" s="219">
        <f t="shared" si="62"/>
        <v>44941</v>
      </c>
      <c r="H120" s="218" t="str">
        <f>IF(ISERROR(VLOOKUP(FORECAST!$A120,$AY$2:$BA$9,3,FALSE)),"",VLOOKUP(FORECAST!$A120,$AY$2:$BA$9,3,FALSE))</f>
        <v>Complementarias</v>
      </c>
      <c r="I120" s="218">
        <f>IF(ISNUMBER(FORECAST!G:G),FORECAST!G:G,"")</f>
        <v>9</v>
      </c>
      <c r="J120" s="222">
        <f>IF(ISNUMBER(FORECAST!H:H),FORECAST!H:H,"")</f>
        <v>0</v>
      </c>
      <c r="L120" s="223">
        <f t="shared" si="63"/>
        <v>4</v>
      </c>
      <c r="M120" s="224">
        <f>Datos!L122</f>
        <v>442</v>
      </c>
      <c r="N120" s="225">
        <f t="shared" si="72"/>
        <v>45043</v>
      </c>
      <c r="O120" s="226">
        <f t="shared" si="64"/>
        <v>54</v>
      </c>
      <c r="P120" s="226">
        <f t="shared" si="65"/>
        <v>68</v>
      </c>
      <c r="Q120" s="226">
        <f t="shared" si="65"/>
        <v>8</v>
      </c>
      <c r="R120" s="226">
        <f t="shared" si="65"/>
        <v>5</v>
      </c>
      <c r="S120" s="226">
        <f t="shared" si="66"/>
        <v>34</v>
      </c>
      <c r="T120" s="226">
        <f t="shared" si="66"/>
        <v>35</v>
      </c>
      <c r="U120" s="231">
        <f t="shared" si="73"/>
        <v>0.35326086956521741</v>
      </c>
      <c r="V120" s="231">
        <f t="shared" si="74"/>
        <v>9.5823095823095825E-2</v>
      </c>
      <c r="W120" s="232">
        <f t="shared" si="75"/>
        <v>368</v>
      </c>
      <c r="AL120" s="227"/>
      <c r="AM120" s="223">
        <f t="shared" si="67"/>
        <v>4</v>
      </c>
      <c r="AN120" s="225">
        <f t="shared" si="76"/>
        <v>45043</v>
      </c>
      <c r="AO120" s="249">
        <f t="shared" si="56"/>
        <v>628.57000000000005</v>
      </c>
      <c r="AP120" s="249">
        <f t="shared" si="56"/>
        <v>1940</v>
      </c>
      <c r="AQ120" s="249">
        <f t="shared" si="56"/>
        <v>0</v>
      </c>
      <c r="AR120" s="249">
        <f t="shared" si="56"/>
        <v>0</v>
      </c>
      <c r="AS120" s="249">
        <f t="shared" si="68"/>
        <v>0</v>
      </c>
      <c r="AT120" s="249">
        <f t="shared" si="68"/>
        <v>0</v>
      </c>
      <c r="AU120" s="249">
        <f t="shared" si="69"/>
        <v>628.57000000000005</v>
      </c>
      <c r="AV120" s="249">
        <f t="shared" si="70"/>
        <v>1940</v>
      </c>
      <c r="AW120" s="249">
        <f t="shared" si="71"/>
        <v>2568.5700000000002</v>
      </c>
      <c r="BF120" s="251"/>
    </row>
    <row r="121" spans="1:58">
      <c r="A121" s="218" t="str">
        <f>MID(FORECAST!A120,1,10)</f>
        <v>Compliment</v>
      </c>
      <c r="B121" s="218" t="str">
        <f t="shared" si="57"/>
        <v>Co</v>
      </c>
      <c r="C121" s="218" t="str">
        <f t="shared" si="58"/>
        <v>pl</v>
      </c>
      <c r="D121" s="218" t="str">
        <f t="shared" si="59"/>
        <v>ment</v>
      </c>
      <c r="E121" s="219" t="e">
        <f t="shared" si="60"/>
        <v>#VALUE!</v>
      </c>
      <c r="F121" s="219" t="str">
        <f t="shared" si="61"/>
        <v/>
      </c>
      <c r="G121" s="219">
        <f t="shared" si="62"/>
        <v>44941</v>
      </c>
      <c r="H121" s="218" t="str">
        <f>IF(ISERROR(VLOOKUP(FORECAST!$A121,$AY$2:$BA$9,3,FALSE)),"",VLOOKUP(FORECAST!$A121,$AY$2:$BA$9,3,FALSE))</f>
        <v>Total día</v>
      </c>
      <c r="I121" s="218">
        <f>IF(ISNUMBER(FORECAST!G:G),FORECAST!G:G,"")</f>
        <v>179</v>
      </c>
      <c r="J121" s="222">
        <f>IF(ISNUMBER(FORECAST!H:H),FORECAST!H:H,"")</f>
        <v>16329.35</v>
      </c>
      <c r="L121" s="223">
        <f t="shared" si="63"/>
        <v>4</v>
      </c>
      <c r="M121" s="224">
        <f>Datos!L123</f>
        <v>442</v>
      </c>
      <c r="N121" s="225">
        <f t="shared" si="72"/>
        <v>45044</v>
      </c>
      <c r="O121" s="226">
        <f t="shared" si="64"/>
        <v>125</v>
      </c>
      <c r="P121" s="226">
        <f t="shared" si="65"/>
        <v>124</v>
      </c>
      <c r="Q121" s="226">
        <f t="shared" si="65"/>
        <v>15</v>
      </c>
      <c r="R121" s="226">
        <f t="shared" si="65"/>
        <v>12</v>
      </c>
      <c r="S121" s="226">
        <f t="shared" si="66"/>
        <v>45</v>
      </c>
      <c r="T121" s="226">
        <f t="shared" si="66"/>
        <v>23</v>
      </c>
      <c r="U121" s="231">
        <f t="shared" si="73"/>
        <v>0.72928176795580113</v>
      </c>
      <c r="V121" s="231">
        <f t="shared" si="74"/>
        <v>0.13603818615751789</v>
      </c>
      <c r="W121" s="232">
        <f t="shared" si="75"/>
        <v>362</v>
      </c>
      <c r="AL121" s="227"/>
      <c r="AM121" s="223">
        <f t="shared" si="67"/>
        <v>4</v>
      </c>
      <c r="AN121" s="225">
        <f t="shared" si="76"/>
        <v>45044</v>
      </c>
      <c r="AO121" s="249">
        <f t="shared" si="56"/>
        <v>2793.57</v>
      </c>
      <c r="AP121" s="249">
        <f t="shared" si="56"/>
        <v>2105</v>
      </c>
      <c r="AQ121" s="249">
        <f t="shared" si="56"/>
        <v>0</v>
      </c>
      <c r="AR121" s="249">
        <f t="shared" si="56"/>
        <v>0</v>
      </c>
      <c r="AS121" s="249">
        <f t="shared" si="68"/>
        <v>0</v>
      </c>
      <c r="AT121" s="249">
        <f t="shared" si="68"/>
        <v>0</v>
      </c>
      <c r="AU121" s="249">
        <f t="shared" si="69"/>
        <v>2793.57</v>
      </c>
      <c r="AV121" s="249">
        <f t="shared" si="70"/>
        <v>2105</v>
      </c>
      <c r="AW121" s="249">
        <f t="shared" si="71"/>
        <v>4898.57</v>
      </c>
      <c r="BF121" s="251"/>
    </row>
    <row r="122" spans="1:58">
      <c r="A122" s="218" t="str">
        <f>MID(FORECAST!A121,1,10)</f>
        <v>Totals:</v>
      </c>
      <c r="B122" s="218" t="str">
        <f t="shared" si="57"/>
        <v>To</v>
      </c>
      <c r="C122" s="218" t="str">
        <f t="shared" si="58"/>
        <v>al</v>
      </c>
      <c r="D122" s="218" t="str">
        <f t="shared" si="59"/>
        <v>:</v>
      </c>
      <c r="E122" s="219" t="e">
        <f t="shared" si="60"/>
        <v>#VALUE!</v>
      </c>
      <c r="F122" s="219" t="str">
        <f t="shared" si="61"/>
        <v/>
      </c>
      <c r="G122" s="219">
        <f t="shared" si="62"/>
        <v>44941</v>
      </c>
      <c r="H122" s="218" t="str">
        <f>IF(ISERROR(VLOOKUP(FORECAST!$A122,$AY$2:$BA$9,3,FALSE)),"",VLOOKUP(FORECAST!$A122,$AY$2:$BA$9,3,FALSE))</f>
        <v/>
      </c>
      <c r="I122" s="218" t="str">
        <f>IF(ISNUMBER(FORECAST!G:G),FORECAST!G:G,"")</f>
        <v/>
      </c>
      <c r="J122" s="222" t="str">
        <f>IF(ISNUMBER(FORECAST!H:H),FORECAST!H:H,"")</f>
        <v/>
      </c>
      <c r="L122" s="223">
        <f t="shared" si="63"/>
        <v>4</v>
      </c>
      <c r="M122" s="224">
        <f>Datos!L124</f>
        <v>442</v>
      </c>
      <c r="N122" s="225">
        <f t="shared" si="72"/>
        <v>45045</v>
      </c>
      <c r="O122" s="226">
        <f t="shared" si="64"/>
        <v>177</v>
      </c>
      <c r="P122" s="226">
        <f t="shared" si="65"/>
        <v>127</v>
      </c>
      <c r="Q122" s="226">
        <f t="shared" si="65"/>
        <v>15</v>
      </c>
      <c r="R122" s="226">
        <f t="shared" si="65"/>
        <v>12</v>
      </c>
      <c r="S122" s="226">
        <f t="shared" si="66"/>
        <v>47</v>
      </c>
      <c r="T122" s="226">
        <f t="shared" si="66"/>
        <v>18</v>
      </c>
      <c r="U122" s="231">
        <f t="shared" si="73"/>
        <v>0.87397260273972599</v>
      </c>
      <c r="V122" s="231">
        <f t="shared" si="74"/>
        <v>0.13915094339622641</v>
      </c>
      <c r="W122" s="232">
        <f t="shared" si="75"/>
        <v>365</v>
      </c>
      <c r="AL122" s="227"/>
      <c r="AM122" s="223">
        <f t="shared" si="67"/>
        <v>4</v>
      </c>
      <c r="AN122" s="225">
        <f t="shared" si="76"/>
        <v>45045</v>
      </c>
      <c r="AO122" s="249">
        <f t="shared" si="56"/>
        <v>3038.57</v>
      </c>
      <c r="AP122" s="249">
        <f t="shared" si="56"/>
        <v>2470</v>
      </c>
      <c r="AQ122" s="249">
        <f t="shared" si="56"/>
        <v>0</v>
      </c>
      <c r="AR122" s="249">
        <f t="shared" si="56"/>
        <v>0</v>
      </c>
      <c r="AS122" s="249">
        <f t="shared" si="68"/>
        <v>0</v>
      </c>
      <c r="AT122" s="249">
        <f t="shared" si="68"/>
        <v>0</v>
      </c>
      <c r="AU122" s="249">
        <f t="shared" si="69"/>
        <v>3038.57</v>
      </c>
      <c r="AV122" s="249">
        <f t="shared" si="70"/>
        <v>2470</v>
      </c>
      <c r="AW122" s="249">
        <f t="shared" si="71"/>
        <v>5508.57</v>
      </c>
      <c r="BF122" s="251"/>
    </row>
    <row r="123" spans="1:58">
      <c r="A123" s="218" t="str">
        <f>MID(FORECAST!A122,1,10)</f>
        <v>16-01-2023</v>
      </c>
      <c r="B123" s="218" t="str">
        <f t="shared" si="57"/>
        <v>16</v>
      </c>
      <c r="C123" s="218" t="str">
        <f t="shared" si="58"/>
        <v>01</v>
      </c>
      <c r="D123" s="218" t="str">
        <f t="shared" si="59"/>
        <v>2023</v>
      </c>
      <c r="E123" s="219">
        <f t="shared" si="60"/>
        <v>44942</v>
      </c>
      <c r="F123" s="219">
        <f t="shared" si="61"/>
        <v>44942</v>
      </c>
      <c r="G123" s="219">
        <f t="shared" si="62"/>
        <v>44942</v>
      </c>
      <c r="H123" s="218" t="str">
        <f>IF(ISERROR(VLOOKUP(FORECAST!$A123,$AY$2:$BA$9,3,FALSE)),"",VLOOKUP(FORECAST!$A123,$AY$2:$BA$9,3,FALSE))</f>
        <v>Pagadores</v>
      </c>
      <c r="I123" s="218">
        <f>IF(ISNUMBER(FORECAST!G:G),FORECAST!G:G,"")</f>
        <v>16</v>
      </c>
      <c r="J123" s="222">
        <f>IF(ISNUMBER(FORECAST!H:H),FORECAST!H:H,"")</f>
        <v>-2861.21</v>
      </c>
      <c r="L123" s="223">
        <f t="shared" si="63"/>
        <v>4</v>
      </c>
      <c r="M123" s="224">
        <f>Datos!L125</f>
        <v>442</v>
      </c>
      <c r="N123" s="225">
        <f t="shared" si="72"/>
        <v>45046</v>
      </c>
      <c r="O123" s="226">
        <f t="shared" si="64"/>
        <v>138</v>
      </c>
      <c r="P123" s="226">
        <f t="shared" si="65"/>
        <v>77</v>
      </c>
      <c r="Q123" s="226">
        <f t="shared" si="65"/>
        <v>7</v>
      </c>
      <c r="R123" s="226">
        <f t="shared" si="65"/>
        <v>8</v>
      </c>
      <c r="S123" s="226">
        <f t="shared" si="66"/>
        <v>40</v>
      </c>
      <c r="T123" s="226">
        <f t="shared" si="66"/>
        <v>22</v>
      </c>
      <c r="U123" s="231">
        <f t="shared" si="73"/>
        <v>0.59677419354838712</v>
      </c>
      <c r="V123" s="231">
        <f t="shared" si="74"/>
        <v>0.11428571428571428</v>
      </c>
      <c r="W123" s="232">
        <f t="shared" si="75"/>
        <v>372</v>
      </c>
      <c r="AL123" s="227"/>
      <c r="AM123" s="223">
        <f t="shared" si="67"/>
        <v>4</v>
      </c>
      <c r="AN123" s="225">
        <f t="shared" si="76"/>
        <v>45046</v>
      </c>
      <c r="AO123" s="249">
        <f t="shared" si="56"/>
        <v>2080</v>
      </c>
      <c r="AP123" s="249">
        <f t="shared" si="56"/>
        <v>1220</v>
      </c>
      <c r="AQ123" s="249">
        <f t="shared" si="56"/>
        <v>0</v>
      </c>
      <c r="AR123" s="249">
        <f t="shared" si="56"/>
        <v>0</v>
      </c>
      <c r="AS123" s="249">
        <f t="shared" si="68"/>
        <v>0</v>
      </c>
      <c r="AT123" s="249">
        <f t="shared" si="68"/>
        <v>0</v>
      </c>
      <c r="AU123" s="249">
        <f t="shared" si="69"/>
        <v>2080</v>
      </c>
      <c r="AV123" s="249">
        <f t="shared" si="70"/>
        <v>1220</v>
      </c>
      <c r="AW123" s="249">
        <f t="shared" si="71"/>
        <v>3300</v>
      </c>
      <c r="BF123" s="251"/>
    </row>
    <row r="124" spans="1:58">
      <c r="A124" s="218" t="str">
        <f>MID(FORECAST!A123,1,10)</f>
        <v>Non-Group</v>
      </c>
      <c r="B124" s="218" t="str">
        <f t="shared" si="57"/>
        <v>No</v>
      </c>
      <c r="C124" s="218" t="str">
        <f t="shared" si="58"/>
        <v>-G</v>
      </c>
      <c r="D124" s="218" t="str">
        <f t="shared" si="59"/>
        <v>oup</v>
      </c>
      <c r="E124" s="219" t="e">
        <f t="shared" si="60"/>
        <v>#VALUE!</v>
      </c>
      <c r="F124" s="219" t="str">
        <f t="shared" si="61"/>
        <v/>
      </c>
      <c r="G124" s="219">
        <f t="shared" si="62"/>
        <v>44942</v>
      </c>
      <c r="H124" s="218" t="str">
        <f>IF(ISERROR(VLOOKUP(FORECAST!$A124,$AY$2:$BA$9,3,FALSE)),"",VLOOKUP(FORECAST!$A124,$AY$2:$BA$9,3,FALSE))</f>
        <v>Grupos</v>
      </c>
      <c r="I124" s="218">
        <f>IF(ISNUMBER(FORECAST!G:G),FORECAST!G:G,"")</f>
        <v>2</v>
      </c>
      <c r="J124" s="222">
        <f>IF(ISNUMBER(FORECAST!H:H),FORECAST!H:H,"")</f>
        <v>-1760.34</v>
      </c>
      <c r="L124" s="223">
        <f t="shared" si="63"/>
        <v>5</v>
      </c>
      <c r="M124" s="224">
        <f>Datos!L126</f>
        <v>442</v>
      </c>
      <c r="N124" s="225">
        <f t="shared" ref="N124:N132" si="77">N123+1</f>
        <v>45047</v>
      </c>
      <c r="O124" s="226">
        <f t="shared" si="64"/>
        <v>31</v>
      </c>
      <c r="P124" s="226">
        <f t="shared" si="65"/>
        <v>27</v>
      </c>
      <c r="Q124" s="226">
        <f t="shared" si="65"/>
        <v>0</v>
      </c>
      <c r="R124" s="226">
        <f t="shared" si="65"/>
        <v>1</v>
      </c>
      <c r="S124" s="226">
        <f t="shared" si="66"/>
        <v>28</v>
      </c>
      <c r="T124" s="226">
        <f t="shared" si="66"/>
        <v>26</v>
      </c>
      <c r="U124" s="231">
        <f t="shared" si="73"/>
        <v>0.14987080103359174</v>
      </c>
      <c r="V124" s="231">
        <f t="shared" si="74"/>
        <v>6.9711538461538464E-2</v>
      </c>
      <c r="W124" s="232">
        <f t="shared" si="75"/>
        <v>387</v>
      </c>
      <c r="AL124" s="227"/>
      <c r="AM124" s="223">
        <f t="shared" si="67"/>
        <v>5</v>
      </c>
      <c r="AN124" s="225">
        <f t="shared" si="76"/>
        <v>45047</v>
      </c>
      <c r="AO124" s="249">
        <f t="shared" si="56"/>
        <v>8968.7999999999993</v>
      </c>
      <c r="AP124" s="249">
        <f t="shared" si="56"/>
        <v>7730.4</v>
      </c>
      <c r="AQ124" s="249">
        <f t="shared" si="56"/>
        <v>0</v>
      </c>
      <c r="AR124" s="249">
        <f t="shared" si="56"/>
        <v>0</v>
      </c>
      <c r="AS124" s="249">
        <f t="shared" si="68"/>
        <v>0</v>
      </c>
      <c r="AT124" s="249">
        <f t="shared" si="68"/>
        <v>0</v>
      </c>
      <c r="AU124" s="249">
        <f t="shared" si="69"/>
        <v>8968.7999999999993</v>
      </c>
      <c r="AV124" s="249">
        <f t="shared" si="70"/>
        <v>7730.4</v>
      </c>
      <c r="AW124" s="249">
        <f t="shared" si="71"/>
        <v>16699.199999999997</v>
      </c>
      <c r="BF124" s="251"/>
    </row>
    <row r="125" spans="1:58">
      <c r="A125" s="218" t="str">
        <f>MID(FORECAST!A124,1,10)</f>
        <v>Group - No</v>
      </c>
      <c r="B125" s="218" t="str">
        <f t="shared" si="57"/>
        <v>Gr</v>
      </c>
      <c r="C125" s="218" t="str">
        <f t="shared" si="58"/>
        <v>up</v>
      </c>
      <c r="D125" s="218" t="str">
        <f t="shared" si="59"/>
        <v>- No</v>
      </c>
      <c r="E125" s="219" t="e">
        <f t="shared" si="60"/>
        <v>#VALUE!</v>
      </c>
      <c r="F125" s="219" t="str">
        <f t="shared" si="61"/>
        <v/>
      </c>
      <c r="G125" s="219">
        <f t="shared" si="62"/>
        <v>44942</v>
      </c>
      <c r="H125" s="218" t="str">
        <f>IF(ISERROR(VLOOKUP(FORECAST!$A125,$AY$2:$BA$9,3,FALSE)),"",VLOOKUP(FORECAST!$A125,$AY$2:$BA$9,3,FALSE))</f>
        <v>Dueños e invitados</v>
      </c>
      <c r="I125" s="218">
        <f>IF(ISNUMBER(FORECAST!G:G),FORECAST!G:G,"")</f>
        <v>46</v>
      </c>
      <c r="J125" s="222">
        <f>IF(ISNUMBER(FORECAST!H:H),FORECAST!H:H,"")</f>
        <v>0</v>
      </c>
      <c r="L125" s="223">
        <f t="shared" si="63"/>
        <v>5</v>
      </c>
      <c r="M125" s="224">
        <f>Datos!L127</f>
        <v>442</v>
      </c>
      <c r="N125" s="225">
        <f t="shared" si="77"/>
        <v>45048</v>
      </c>
      <c r="O125" s="226">
        <f t="shared" si="64"/>
        <v>12</v>
      </c>
      <c r="P125" s="226">
        <f t="shared" si="65"/>
        <v>23</v>
      </c>
      <c r="Q125" s="226">
        <f t="shared" si="65"/>
        <v>0</v>
      </c>
      <c r="R125" s="226">
        <f t="shared" si="65"/>
        <v>1</v>
      </c>
      <c r="S125" s="226">
        <f t="shared" si="66"/>
        <v>26</v>
      </c>
      <c r="T125" s="226">
        <f t="shared" si="66"/>
        <v>48</v>
      </c>
      <c r="U125" s="231">
        <f t="shared" si="73"/>
        <v>9.5367847411444148E-2</v>
      </c>
      <c r="V125" s="231">
        <f t="shared" si="74"/>
        <v>6.8527918781725886E-2</v>
      </c>
      <c r="W125" s="232">
        <f t="shared" si="75"/>
        <v>367</v>
      </c>
      <c r="AL125" s="227"/>
      <c r="AM125" s="223">
        <f t="shared" si="67"/>
        <v>5</v>
      </c>
      <c r="AN125" s="225">
        <f t="shared" si="76"/>
        <v>45048</v>
      </c>
      <c r="AO125" s="249">
        <f t="shared" si="56"/>
        <v>4204.82</v>
      </c>
      <c r="AP125" s="249">
        <f t="shared" si="56"/>
        <v>8192.64</v>
      </c>
      <c r="AQ125" s="249">
        <f t="shared" si="56"/>
        <v>0</v>
      </c>
      <c r="AR125" s="249">
        <f t="shared" si="56"/>
        <v>0</v>
      </c>
      <c r="AS125" s="249">
        <f t="shared" si="68"/>
        <v>0</v>
      </c>
      <c r="AT125" s="249">
        <f t="shared" si="68"/>
        <v>0</v>
      </c>
      <c r="AU125" s="249">
        <f t="shared" si="69"/>
        <v>4204.82</v>
      </c>
      <c r="AV125" s="249">
        <f t="shared" si="70"/>
        <v>8192.64</v>
      </c>
      <c r="AW125" s="249">
        <f t="shared" si="71"/>
        <v>12397.46</v>
      </c>
      <c r="BF125" s="251"/>
    </row>
    <row r="126" spans="1:58">
      <c r="A126" s="218" t="str">
        <f>MID(FORECAST!A125,1,10)</f>
        <v>Owner &amp; Gu</v>
      </c>
      <c r="B126" s="218" t="str">
        <f t="shared" si="57"/>
        <v>Ow</v>
      </c>
      <c r="C126" s="218" t="str">
        <f t="shared" si="58"/>
        <v>er</v>
      </c>
      <c r="D126" s="218" t="str">
        <f t="shared" si="59"/>
        <v>&amp; Gu</v>
      </c>
      <c r="E126" s="219" t="e">
        <f t="shared" si="60"/>
        <v>#VALUE!</v>
      </c>
      <c r="F126" s="219" t="str">
        <f t="shared" si="61"/>
        <v/>
      </c>
      <c r="G126" s="219">
        <f t="shared" si="62"/>
        <v>44942</v>
      </c>
      <c r="H126" s="218" t="str">
        <f>IF(ISERROR(VLOOKUP(FORECAST!$A126,$AY$2:$BA$9,3,FALSE)),"",VLOOKUP(FORECAST!$A126,$AY$2:$BA$9,3,FALSE))</f>
        <v>Referidos</v>
      </c>
      <c r="I126" s="218">
        <f>IF(ISNUMBER(FORECAST!G:G),FORECAST!G:G,"")</f>
        <v>9</v>
      </c>
      <c r="J126" s="222">
        <f>IF(ISNUMBER(FORECAST!H:H),FORECAST!H:H,"")</f>
        <v>1327.25</v>
      </c>
      <c r="L126" s="223">
        <f t="shared" si="63"/>
        <v>5</v>
      </c>
      <c r="M126" s="224">
        <f>Datos!L128</f>
        <v>442</v>
      </c>
      <c r="N126" s="225">
        <f t="shared" si="77"/>
        <v>45049</v>
      </c>
      <c r="O126" s="226">
        <f t="shared" si="64"/>
        <v>12</v>
      </c>
      <c r="P126" s="226">
        <f t="shared" si="65"/>
        <v>30</v>
      </c>
      <c r="Q126" s="226">
        <f t="shared" si="65"/>
        <v>1</v>
      </c>
      <c r="R126" s="226">
        <f t="shared" si="65"/>
        <v>1</v>
      </c>
      <c r="S126" s="226">
        <f t="shared" si="66"/>
        <v>29</v>
      </c>
      <c r="T126" s="226">
        <f t="shared" si="66"/>
        <v>39</v>
      </c>
      <c r="U126" s="231">
        <f t="shared" si="73"/>
        <v>0.11528150134048257</v>
      </c>
      <c r="V126" s="231">
        <f t="shared" si="74"/>
        <v>7.4441687344913146E-2</v>
      </c>
      <c r="W126" s="232">
        <f t="shared" si="75"/>
        <v>373</v>
      </c>
      <c r="AL126" s="227"/>
      <c r="AM126" s="223">
        <f t="shared" si="67"/>
        <v>5</v>
      </c>
      <c r="AN126" s="225">
        <f t="shared" si="76"/>
        <v>45049</v>
      </c>
      <c r="AO126" s="249">
        <f t="shared" si="56"/>
        <v>3641.93</v>
      </c>
      <c r="AP126" s="249">
        <f t="shared" si="56"/>
        <v>8281.41</v>
      </c>
      <c r="AQ126" s="249">
        <f t="shared" si="56"/>
        <v>258</v>
      </c>
      <c r="AR126" s="249">
        <f t="shared" si="56"/>
        <v>195</v>
      </c>
      <c r="AS126" s="249">
        <f t="shared" si="68"/>
        <v>0</v>
      </c>
      <c r="AT126" s="249">
        <f t="shared" si="68"/>
        <v>0</v>
      </c>
      <c r="AU126" s="249">
        <f t="shared" si="69"/>
        <v>3899.93</v>
      </c>
      <c r="AV126" s="249">
        <f t="shared" si="70"/>
        <v>8281.41</v>
      </c>
      <c r="AW126" s="249">
        <f t="shared" si="71"/>
        <v>12181.34</v>
      </c>
      <c r="BF126" s="251"/>
    </row>
    <row r="127" spans="1:58">
      <c r="A127" s="218" t="str">
        <f>MID(FORECAST!A126,1,10)</f>
        <v>Owner Refe</v>
      </c>
      <c r="B127" s="218" t="str">
        <f t="shared" si="57"/>
        <v>Ow</v>
      </c>
      <c r="C127" s="218" t="str">
        <f t="shared" si="58"/>
        <v>er</v>
      </c>
      <c r="D127" s="218" t="str">
        <f t="shared" si="59"/>
        <v>Refe</v>
      </c>
      <c r="E127" s="219" t="e">
        <f t="shared" si="60"/>
        <v>#VALUE!</v>
      </c>
      <c r="F127" s="219" t="str">
        <f t="shared" si="61"/>
        <v/>
      </c>
      <c r="G127" s="219">
        <f t="shared" si="62"/>
        <v>44942</v>
      </c>
      <c r="H127" s="218" t="str">
        <f>IF(ISERROR(VLOOKUP(FORECAST!$A127,$AY$2:$BA$9,3,FALSE)),"",VLOOKUP(FORECAST!$A127,$AY$2:$BA$9,3,FALSE))</f>
        <v>Maintenance</v>
      </c>
      <c r="I127" s="218">
        <f>IF(ISNUMBER(FORECAST!G:G),FORECAST!G:G,"")</f>
        <v>85</v>
      </c>
      <c r="J127" s="222">
        <f>IF(ISNUMBER(FORECAST!H:H),FORECAST!H:H,"")</f>
        <v>0</v>
      </c>
      <c r="L127" s="223">
        <f t="shared" si="63"/>
        <v>5</v>
      </c>
      <c r="M127" s="224">
        <f>Datos!L129</f>
        <v>442</v>
      </c>
      <c r="N127" s="225">
        <f t="shared" si="77"/>
        <v>45050</v>
      </c>
      <c r="O127" s="226">
        <f t="shared" si="64"/>
        <v>36</v>
      </c>
      <c r="P127" s="226">
        <f t="shared" si="65"/>
        <v>56</v>
      </c>
      <c r="Q127" s="226">
        <f t="shared" si="65"/>
        <v>4</v>
      </c>
      <c r="R127" s="226">
        <f t="shared" si="65"/>
        <v>3</v>
      </c>
      <c r="S127" s="226">
        <f t="shared" si="66"/>
        <v>40</v>
      </c>
      <c r="T127" s="226">
        <f t="shared" si="66"/>
        <v>38</v>
      </c>
      <c r="U127" s="231">
        <f t="shared" si="73"/>
        <v>0.26592797783933519</v>
      </c>
      <c r="V127" s="231">
        <f t="shared" si="74"/>
        <v>0.10643564356435643</v>
      </c>
      <c r="W127" s="232">
        <f t="shared" si="75"/>
        <v>361</v>
      </c>
      <c r="AL127" s="227"/>
      <c r="AM127" s="223">
        <f t="shared" si="67"/>
        <v>5</v>
      </c>
      <c r="AN127" s="225">
        <f t="shared" si="76"/>
        <v>45050</v>
      </c>
      <c r="AO127" s="249">
        <f t="shared" si="56"/>
        <v>9993.27</v>
      </c>
      <c r="AP127" s="249">
        <f t="shared" si="56"/>
        <v>16789.900000000001</v>
      </c>
      <c r="AQ127" s="249">
        <f t="shared" si="56"/>
        <v>921</v>
      </c>
      <c r="AR127" s="249">
        <f t="shared" si="56"/>
        <v>0</v>
      </c>
      <c r="AS127" s="249">
        <f t="shared" si="68"/>
        <v>0</v>
      </c>
      <c r="AT127" s="249">
        <f t="shared" si="68"/>
        <v>0</v>
      </c>
      <c r="AU127" s="249">
        <f t="shared" si="69"/>
        <v>10914.27</v>
      </c>
      <c r="AV127" s="249">
        <f t="shared" si="70"/>
        <v>16789.900000000001</v>
      </c>
      <c r="AW127" s="249">
        <f t="shared" si="71"/>
        <v>27704.170000000002</v>
      </c>
      <c r="BF127" s="251"/>
    </row>
    <row r="128" spans="1:58">
      <c r="A128" s="218" t="str">
        <f>MID(FORECAST!A127,1,10)</f>
        <v>Maintenanc</v>
      </c>
      <c r="B128" s="218" t="str">
        <f t="shared" si="57"/>
        <v>Ma</v>
      </c>
      <c r="C128" s="218" t="str">
        <f t="shared" si="58"/>
        <v>nt</v>
      </c>
      <c r="D128" s="218" t="str">
        <f t="shared" si="59"/>
        <v>nanc</v>
      </c>
      <c r="E128" s="219" t="e">
        <f t="shared" si="60"/>
        <v>#VALUE!</v>
      </c>
      <c r="F128" s="219" t="str">
        <f t="shared" si="61"/>
        <v/>
      </c>
      <c r="G128" s="219">
        <f t="shared" si="62"/>
        <v>44942</v>
      </c>
      <c r="H128" s="218" t="str">
        <f>IF(ISERROR(VLOOKUP(FORECAST!$A128,$AY$2:$BA$9,3,FALSE)),"",VLOOKUP(FORECAST!$A128,$AY$2:$BA$9,3,FALSE))</f>
        <v>Complementarias</v>
      </c>
      <c r="I128" s="218">
        <f>IF(ISNUMBER(FORECAST!G:G),FORECAST!G:G,"")</f>
        <v>1</v>
      </c>
      <c r="J128" s="222">
        <f>IF(ISNUMBER(FORECAST!H:H),FORECAST!H:H,"")</f>
        <v>170</v>
      </c>
      <c r="L128" s="223">
        <f t="shared" si="63"/>
        <v>5</v>
      </c>
      <c r="M128" s="224">
        <f>Datos!L130</f>
        <v>442</v>
      </c>
      <c r="N128" s="225">
        <f t="shared" si="77"/>
        <v>45051</v>
      </c>
      <c r="O128" s="226">
        <f t="shared" si="64"/>
        <v>100</v>
      </c>
      <c r="P128" s="226">
        <f t="shared" si="65"/>
        <v>108</v>
      </c>
      <c r="Q128" s="226">
        <f t="shared" si="65"/>
        <v>11</v>
      </c>
      <c r="R128" s="226">
        <f t="shared" si="65"/>
        <v>1</v>
      </c>
      <c r="S128" s="226">
        <f t="shared" si="66"/>
        <v>46</v>
      </c>
      <c r="T128" s="226">
        <f t="shared" si="66"/>
        <v>34</v>
      </c>
      <c r="U128" s="231">
        <f t="shared" si="73"/>
        <v>0.60664819944598336</v>
      </c>
      <c r="V128" s="231">
        <f t="shared" si="74"/>
        <v>0.11519607843137254</v>
      </c>
      <c r="W128" s="232">
        <f t="shared" si="75"/>
        <v>361</v>
      </c>
      <c r="AL128" s="227"/>
      <c r="AM128" s="223">
        <f t="shared" si="67"/>
        <v>5</v>
      </c>
      <c r="AN128" s="225">
        <f t="shared" si="76"/>
        <v>45051</v>
      </c>
      <c r="AO128" s="249">
        <f t="shared" si="56"/>
        <v>37801.15</v>
      </c>
      <c r="AP128" s="249">
        <f t="shared" si="56"/>
        <v>36572.31</v>
      </c>
      <c r="AQ128" s="249">
        <f t="shared" si="56"/>
        <v>3228</v>
      </c>
      <c r="AR128" s="249">
        <f t="shared" si="56"/>
        <v>288</v>
      </c>
      <c r="AS128" s="249">
        <f t="shared" si="68"/>
        <v>0</v>
      </c>
      <c r="AT128" s="249">
        <f t="shared" si="68"/>
        <v>0</v>
      </c>
      <c r="AU128" s="249">
        <f t="shared" si="69"/>
        <v>41029.15</v>
      </c>
      <c r="AV128" s="249">
        <f t="shared" si="70"/>
        <v>36572.31</v>
      </c>
      <c r="AW128" s="249">
        <f t="shared" si="71"/>
        <v>77601.459999999992</v>
      </c>
      <c r="BF128" s="251"/>
    </row>
    <row r="129" spans="1:58">
      <c r="A129" s="218" t="str">
        <f>MID(FORECAST!A128,1,10)</f>
        <v>Compliment</v>
      </c>
      <c r="B129" s="218" t="str">
        <f t="shared" si="57"/>
        <v>Co</v>
      </c>
      <c r="C129" s="218" t="str">
        <f t="shared" si="58"/>
        <v>pl</v>
      </c>
      <c r="D129" s="218" t="str">
        <f t="shared" si="59"/>
        <v>ment</v>
      </c>
      <c r="E129" s="219" t="e">
        <f t="shared" si="60"/>
        <v>#VALUE!</v>
      </c>
      <c r="F129" s="219" t="str">
        <f t="shared" si="61"/>
        <v/>
      </c>
      <c r="G129" s="219">
        <f t="shared" si="62"/>
        <v>44942</v>
      </c>
      <c r="H129" s="218" t="str">
        <f>IF(ISERROR(VLOOKUP(FORECAST!$A129,$AY$2:$BA$9,3,FALSE)),"",VLOOKUP(FORECAST!$A129,$AY$2:$BA$9,3,FALSE))</f>
        <v>Total día</v>
      </c>
      <c r="I129" s="218">
        <f>IF(ISNUMBER(FORECAST!G:G),FORECAST!G:G,"")</f>
        <v>159</v>
      </c>
      <c r="J129" s="222">
        <f>IF(ISNUMBER(FORECAST!H:H),FORECAST!H:H,"")</f>
        <v>-3124.3</v>
      </c>
      <c r="L129" s="223">
        <f t="shared" si="63"/>
        <v>5</v>
      </c>
      <c r="M129" s="224">
        <f>Datos!L131</f>
        <v>442</v>
      </c>
      <c r="N129" s="225">
        <f t="shared" si="77"/>
        <v>45052</v>
      </c>
      <c r="O129" s="226">
        <f t="shared" si="64"/>
        <v>114</v>
      </c>
      <c r="P129" s="226">
        <f t="shared" si="65"/>
        <v>109</v>
      </c>
      <c r="Q129" s="226">
        <f t="shared" si="65"/>
        <v>13</v>
      </c>
      <c r="R129" s="226">
        <f t="shared" si="65"/>
        <v>0</v>
      </c>
      <c r="S129" s="226">
        <f t="shared" si="66"/>
        <v>43</v>
      </c>
      <c r="T129" s="226">
        <f t="shared" si="66"/>
        <v>30</v>
      </c>
      <c r="U129" s="231">
        <f t="shared" si="73"/>
        <v>0.63956639566395668</v>
      </c>
      <c r="V129" s="231">
        <f t="shared" si="74"/>
        <v>0.10436893203883495</v>
      </c>
      <c r="W129" s="232">
        <f t="shared" si="75"/>
        <v>369</v>
      </c>
      <c r="AL129" s="227"/>
      <c r="AM129" s="223">
        <f t="shared" si="67"/>
        <v>5</v>
      </c>
      <c r="AN129" s="225">
        <f t="shared" si="76"/>
        <v>45052</v>
      </c>
      <c r="AO129" s="249">
        <f t="shared" si="56"/>
        <v>42917.440000000002</v>
      </c>
      <c r="AP129" s="249">
        <f t="shared" si="56"/>
        <v>37923.769999999997</v>
      </c>
      <c r="AQ129" s="249">
        <f t="shared" si="56"/>
        <v>3750</v>
      </c>
      <c r="AR129" s="249">
        <f t="shared" si="56"/>
        <v>0</v>
      </c>
      <c r="AS129" s="249">
        <f t="shared" si="68"/>
        <v>0</v>
      </c>
      <c r="AT129" s="249">
        <f t="shared" si="68"/>
        <v>0</v>
      </c>
      <c r="AU129" s="249">
        <f t="shared" si="69"/>
        <v>46667.44</v>
      </c>
      <c r="AV129" s="249">
        <f t="shared" si="70"/>
        <v>37923.769999999997</v>
      </c>
      <c r="AW129" s="249">
        <f t="shared" si="71"/>
        <v>84591.209999999992</v>
      </c>
      <c r="BF129" s="251"/>
    </row>
    <row r="130" spans="1:58">
      <c r="A130" s="218" t="str">
        <f>MID(FORECAST!A129,1,10)</f>
        <v>Totals:</v>
      </c>
      <c r="B130" s="218" t="str">
        <f t="shared" si="57"/>
        <v>To</v>
      </c>
      <c r="C130" s="218" t="str">
        <f t="shared" si="58"/>
        <v>al</v>
      </c>
      <c r="D130" s="218" t="str">
        <f t="shared" si="59"/>
        <v>:</v>
      </c>
      <c r="E130" s="219" t="e">
        <f t="shared" si="60"/>
        <v>#VALUE!</v>
      </c>
      <c r="F130" s="219" t="str">
        <f t="shared" si="61"/>
        <v/>
      </c>
      <c r="G130" s="219">
        <f t="shared" si="62"/>
        <v>44942</v>
      </c>
      <c r="H130" s="218" t="str">
        <f>IF(ISERROR(VLOOKUP(FORECAST!$A130,$AY$2:$BA$9,3,FALSE)),"",VLOOKUP(FORECAST!$A130,$AY$2:$BA$9,3,FALSE))</f>
        <v/>
      </c>
      <c r="I130" s="218" t="str">
        <f>IF(ISNUMBER(FORECAST!G:G),FORECAST!G:G,"")</f>
        <v/>
      </c>
      <c r="J130" s="222" t="str">
        <f>IF(ISNUMBER(FORECAST!H:H),FORECAST!H:H,"")</f>
        <v/>
      </c>
      <c r="L130" s="223">
        <f t="shared" si="63"/>
        <v>5</v>
      </c>
      <c r="M130" s="224">
        <f>Datos!L132</f>
        <v>442</v>
      </c>
      <c r="N130" s="225">
        <f t="shared" si="77"/>
        <v>45053</v>
      </c>
      <c r="O130" s="226">
        <f t="shared" si="64"/>
        <v>60</v>
      </c>
      <c r="P130" s="226">
        <f t="shared" si="65"/>
        <v>73</v>
      </c>
      <c r="Q130" s="226">
        <f t="shared" si="65"/>
        <v>7</v>
      </c>
      <c r="R130" s="226">
        <f t="shared" si="65"/>
        <v>2</v>
      </c>
      <c r="S130" s="226">
        <f t="shared" si="66"/>
        <v>34</v>
      </c>
      <c r="T130" s="226">
        <f t="shared" si="66"/>
        <v>31</v>
      </c>
      <c r="U130" s="231">
        <f t="shared" si="73"/>
        <v>0.37333333333333335</v>
      </c>
      <c r="V130" s="231">
        <f t="shared" si="74"/>
        <v>8.7591240875912413E-2</v>
      </c>
      <c r="W130" s="232">
        <f t="shared" si="75"/>
        <v>375</v>
      </c>
      <c r="AL130" s="227"/>
      <c r="AM130" s="223">
        <f t="shared" si="67"/>
        <v>5</v>
      </c>
      <c r="AN130" s="225">
        <f t="shared" si="76"/>
        <v>45053</v>
      </c>
      <c r="AO130" s="249">
        <f t="shared" si="56"/>
        <v>17583.86</v>
      </c>
      <c r="AP130" s="249">
        <f t="shared" si="56"/>
        <v>21772.39</v>
      </c>
      <c r="AQ130" s="249">
        <f t="shared" si="56"/>
        <v>1848</v>
      </c>
      <c r="AR130" s="249">
        <f t="shared" si="56"/>
        <v>0</v>
      </c>
      <c r="AS130" s="249">
        <f t="shared" si="68"/>
        <v>0</v>
      </c>
      <c r="AT130" s="249">
        <f t="shared" si="68"/>
        <v>0</v>
      </c>
      <c r="AU130" s="249">
        <f t="shared" si="69"/>
        <v>19431.86</v>
      </c>
      <c r="AV130" s="249">
        <f t="shared" si="70"/>
        <v>21772.39</v>
      </c>
      <c r="AW130" s="249">
        <f t="shared" si="71"/>
        <v>41204.25</v>
      </c>
      <c r="BF130" s="251"/>
    </row>
    <row r="131" spans="1:58">
      <c r="A131" s="218" t="str">
        <f>MID(FORECAST!A130,1,10)</f>
        <v>17-01-2023</v>
      </c>
      <c r="B131" s="218" t="str">
        <f t="shared" si="57"/>
        <v>17</v>
      </c>
      <c r="C131" s="218" t="str">
        <f t="shared" si="58"/>
        <v>01</v>
      </c>
      <c r="D131" s="218" t="str">
        <f t="shared" si="59"/>
        <v>2023</v>
      </c>
      <c r="E131" s="219">
        <f t="shared" si="60"/>
        <v>44943</v>
      </c>
      <c r="F131" s="219">
        <f t="shared" si="61"/>
        <v>44943</v>
      </c>
      <c r="G131" s="219">
        <f t="shared" si="62"/>
        <v>44943</v>
      </c>
      <c r="H131" s="218" t="str">
        <f>IF(ISERROR(VLOOKUP(FORECAST!$A131,$AY$2:$BA$9,3,FALSE)),"",VLOOKUP(FORECAST!$A131,$AY$2:$BA$9,3,FALSE))</f>
        <v>Pagadores</v>
      </c>
      <c r="I131" s="218">
        <f>IF(ISNUMBER(FORECAST!G:G),FORECAST!G:G,"")</f>
        <v>16</v>
      </c>
      <c r="J131" s="222">
        <f>IF(ISNUMBER(FORECAST!H:H),FORECAST!H:H,"")</f>
        <v>8937.19</v>
      </c>
      <c r="L131" s="223">
        <f t="shared" si="63"/>
        <v>5</v>
      </c>
      <c r="M131" s="224">
        <f>Datos!L133</f>
        <v>442</v>
      </c>
      <c r="N131" s="225">
        <f t="shared" si="77"/>
        <v>45054</v>
      </c>
      <c r="O131" s="226">
        <f t="shared" si="64"/>
        <v>17</v>
      </c>
      <c r="P131" s="226">
        <f t="shared" si="65"/>
        <v>32</v>
      </c>
      <c r="Q131" s="226">
        <f t="shared" si="65"/>
        <v>1</v>
      </c>
      <c r="R131" s="226">
        <f t="shared" si="65"/>
        <v>0</v>
      </c>
      <c r="S131" s="226">
        <f t="shared" si="66"/>
        <v>25</v>
      </c>
      <c r="T131" s="226">
        <f t="shared" si="66"/>
        <v>44</v>
      </c>
      <c r="U131" s="231">
        <f t="shared" si="73"/>
        <v>0.13404825737265416</v>
      </c>
      <c r="V131" s="231">
        <f t="shared" si="74"/>
        <v>6.2814070351758788E-2</v>
      </c>
      <c r="W131" s="232">
        <f t="shared" si="75"/>
        <v>373</v>
      </c>
      <c r="AL131" s="227"/>
      <c r="AM131" s="223">
        <f t="shared" si="67"/>
        <v>5</v>
      </c>
      <c r="AN131" s="225">
        <f t="shared" si="76"/>
        <v>45054</v>
      </c>
      <c r="AO131" s="249">
        <f t="shared" ref="AO131:AR194" si="78">SUMIFS($J:$J,$G:$G,$AN131,$H:$H,AO$2)</f>
        <v>5519.34</v>
      </c>
      <c r="AP131" s="249">
        <f t="shared" si="78"/>
        <v>11007.78</v>
      </c>
      <c r="AQ131" s="249">
        <f t="shared" si="78"/>
        <v>320</v>
      </c>
      <c r="AR131" s="249">
        <f t="shared" si="78"/>
        <v>0</v>
      </c>
      <c r="AS131" s="249">
        <f t="shared" si="68"/>
        <v>0</v>
      </c>
      <c r="AT131" s="249">
        <f t="shared" si="68"/>
        <v>0</v>
      </c>
      <c r="AU131" s="249">
        <f t="shared" si="69"/>
        <v>5839.34</v>
      </c>
      <c r="AV131" s="249">
        <f t="shared" si="70"/>
        <v>11007.78</v>
      </c>
      <c r="AW131" s="249">
        <f t="shared" si="71"/>
        <v>16847.120000000003</v>
      </c>
      <c r="BF131" s="251"/>
    </row>
    <row r="132" spans="1:58">
      <c r="A132" s="218" t="str">
        <f>MID(FORECAST!A131,1,10)</f>
        <v>Non-Group</v>
      </c>
      <c r="B132" s="218" t="str">
        <f t="shared" ref="B132:B195" si="79">MID(A132,1,2)</f>
        <v>No</v>
      </c>
      <c r="C132" s="218" t="str">
        <f t="shared" ref="C132:C195" si="80">MID(A132,4,2)</f>
        <v>-G</v>
      </c>
      <c r="D132" s="218" t="str">
        <f t="shared" ref="D132:D195" si="81">MID(A132,7,4)</f>
        <v>oup</v>
      </c>
      <c r="E132" s="219" t="e">
        <f t="shared" ref="E132:E195" si="82">DATE(D132,C132,B132)</f>
        <v>#VALUE!</v>
      </c>
      <c r="F132" s="219" t="str">
        <f t="shared" ref="F132:F195" si="83">IF(ISERROR(E132),"",E132)</f>
        <v/>
      </c>
      <c r="G132" s="219">
        <f t="shared" ref="G132:G195" si="84">IF(F132="",G131,F132)</f>
        <v>44943</v>
      </c>
      <c r="H132" s="218" t="str">
        <f>IF(ISERROR(VLOOKUP(FORECAST!$A132,$AY$2:$BA$9,3,FALSE)),"",VLOOKUP(FORECAST!$A132,$AY$2:$BA$9,3,FALSE))</f>
        <v>Grupos</v>
      </c>
      <c r="I132" s="218">
        <f>IF(ISNUMBER(FORECAST!G:G),FORECAST!G:G,"")</f>
        <v>6</v>
      </c>
      <c r="J132" s="222">
        <f>IF(ISNUMBER(FORECAST!H:H),FORECAST!H:H,"")</f>
        <v>2767.83</v>
      </c>
      <c r="L132" s="223">
        <f t="shared" ref="L132:L195" si="85">MONTH(N132)</f>
        <v>5</v>
      </c>
      <c r="M132" s="224">
        <f>Datos!L134</f>
        <v>442</v>
      </c>
      <c r="N132" s="225">
        <f t="shared" si="77"/>
        <v>45055</v>
      </c>
      <c r="O132" s="226">
        <f t="shared" ref="O132:O195" si="86">SUMIFS($I:$I,$G:$G,$N132,$H:$H,$O$2)</f>
        <v>17</v>
      </c>
      <c r="P132" s="226">
        <f t="shared" ref="P132:R195" si="87">SUMIFS($I:$I,$G:$G,$N132,$H:$H,P$2)</f>
        <v>29</v>
      </c>
      <c r="Q132" s="226">
        <f t="shared" si="87"/>
        <v>1</v>
      </c>
      <c r="R132" s="226">
        <f t="shared" si="87"/>
        <v>0</v>
      </c>
      <c r="S132" s="226">
        <f t="shared" ref="S132:T195" si="88">SUMIFS($I:$I,$G:$G,$N132,$H:$H,S$1)</f>
        <v>22</v>
      </c>
      <c r="T132" s="226">
        <f t="shared" si="88"/>
        <v>47</v>
      </c>
      <c r="U132" s="231">
        <f t="shared" si="73"/>
        <v>0.12600536193029491</v>
      </c>
      <c r="V132" s="231">
        <f t="shared" si="74"/>
        <v>5.5696202531645568E-2</v>
      </c>
      <c r="W132" s="232">
        <f t="shared" si="75"/>
        <v>373</v>
      </c>
      <c r="AL132" s="227"/>
      <c r="AM132" s="223">
        <f t="shared" ref="AM132:AM195" si="89">MONTH(AN132)</f>
        <v>5</v>
      </c>
      <c r="AN132" s="225">
        <f t="shared" si="76"/>
        <v>45055</v>
      </c>
      <c r="AO132" s="249">
        <f t="shared" si="78"/>
        <v>4138.72</v>
      </c>
      <c r="AP132" s="249">
        <f t="shared" si="78"/>
        <v>7551.45</v>
      </c>
      <c r="AQ132" s="249">
        <f t="shared" si="78"/>
        <v>190</v>
      </c>
      <c r="AR132" s="249">
        <f t="shared" si="78"/>
        <v>0</v>
      </c>
      <c r="AS132" s="249">
        <f t="shared" ref="AS132:AT195" si="90">SUMIFS($J:$J,$G:$G,$AN132,$H:$H,AS$1)</f>
        <v>0</v>
      </c>
      <c r="AT132" s="249">
        <f t="shared" si="90"/>
        <v>0</v>
      </c>
      <c r="AU132" s="249">
        <f t="shared" ref="AU132:AU195" si="91">AO132+AQ132</f>
        <v>4328.72</v>
      </c>
      <c r="AV132" s="249">
        <f t="shared" ref="AV132:AV195" si="92">AP132</f>
        <v>7551.45</v>
      </c>
      <c r="AW132" s="249">
        <f t="shared" ref="AW132:AW195" si="93">AU132+AV132</f>
        <v>11880.17</v>
      </c>
      <c r="BF132" s="251"/>
    </row>
    <row r="133" spans="1:58">
      <c r="A133" s="218" t="str">
        <f>MID(FORECAST!A132,1,10)</f>
        <v>Group - No</v>
      </c>
      <c r="B133" s="218" t="str">
        <f t="shared" si="79"/>
        <v>Gr</v>
      </c>
      <c r="C133" s="218" t="str">
        <f t="shared" si="80"/>
        <v>up</v>
      </c>
      <c r="D133" s="218" t="str">
        <f t="shared" si="81"/>
        <v>- No</v>
      </c>
      <c r="E133" s="219" t="e">
        <f t="shared" si="82"/>
        <v>#VALUE!</v>
      </c>
      <c r="F133" s="219" t="str">
        <f t="shared" si="83"/>
        <v/>
      </c>
      <c r="G133" s="219">
        <f t="shared" si="84"/>
        <v>44943</v>
      </c>
      <c r="H133" s="218" t="str">
        <f>IF(ISERROR(VLOOKUP(FORECAST!$A133,$AY$2:$BA$9,3,FALSE)),"",VLOOKUP(FORECAST!$A133,$AY$2:$BA$9,3,FALSE))</f>
        <v>Dueños e invitados</v>
      </c>
      <c r="I133" s="218">
        <f>IF(ISNUMBER(FORECAST!G:G),FORECAST!G:G,"")</f>
        <v>40</v>
      </c>
      <c r="J133" s="222">
        <f>IF(ISNUMBER(FORECAST!H:H),FORECAST!H:H,"")</f>
        <v>0</v>
      </c>
      <c r="L133" s="223">
        <f t="shared" si="85"/>
        <v>5</v>
      </c>
      <c r="M133" s="224">
        <f>Datos!L135</f>
        <v>442</v>
      </c>
      <c r="N133" s="225">
        <f t="shared" ref="N133:N196" si="94">N132+1</f>
        <v>45056</v>
      </c>
      <c r="O133" s="226">
        <f t="shared" si="86"/>
        <v>25</v>
      </c>
      <c r="P133" s="226">
        <f t="shared" si="87"/>
        <v>45</v>
      </c>
      <c r="Q133" s="226">
        <f t="shared" si="87"/>
        <v>1</v>
      </c>
      <c r="R133" s="226">
        <f t="shared" si="87"/>
        <v>0</v>
      </c>
      <c r="S133" s="226">
        <f t="shared" si="88"/>
        <v>22</v>
      </c>
      <c r="T133" s="226">
        <f t="shared" si="88"/>
        <v>42</v>
      </c>
      <c r="U133" s="231">
        <f t="shared" ref="U133:U196" si="95">SUM(O133:Q133)/W133</f>
        <v>0.18783068783068782</v>
      </c>
      <c r="V133" s="231">
        <f t="shared" ref="V133:V196" si="96">SUM(R133:S133)/(M133-T133)</f>
        <v>5.5E-2</v>
      </c>
      <c r="W133" s="232">
        <f t="shared" ref="W133:W196" si="97">M133-T133-S133-R133</f>
        <v>378</v>
      </c>
      <c r="AL133" s="227"/>
      <c r="AM133" s="223">
        <f t="shared" si="89"/>
        <v>5</v>
      </c>
      <c r="AN133" s="225">
        <f t="shared" ref="AN133:AN196" si="98">AN132+1</f>
        <v>45056</v>
      </c>
      <c r="AO133" s="249">
        <f t="shared" si="78"/>
        <v>7356.19</v>
      </c>
      <c r="AP133" s="249">
        <f t="shared" si="78"/>
        <v>11982.99</v>
      </c>
      <c r="AQ133" s="249">
        <f t="shared" si="78"/>
        <v>190</v>
      </c>
      <c r="AR133" s="249">
        <f t="shared" si="78"/>
        <v>0</v>
      </c>
      <c r="AS133" s="249">
        <f t="shared" si="90"/>
        <v>0</v>
      </c>
      <c r="AT133" s="249">
        <f t="shared" si="90"/>
        <v>0</v>
      </c>
      <c r="AU133" s="249">
        <f t="shared" si="91"/>
        <v>7546.19</v>
      </c>
      <c r="AV133" s="249">
        <f t="shared" si="92"/>
        <v>11982.99</v>
      </c>
      <c r="AW133" s="249">
        <f t="shared" si="93"/>
        <v>19529.18</v>
      </c>
      <c r="BF133" s="251"/>
    </row>
    <row r="134" spans="1:58">
      <c r="A134" s="218" t="str">
        <f>MID(FORECAST!A133,1,10)</f>
        <v>Owner &amp; Gu</v>
      </c>
      <c r="B134" s="218" t="str">
        <f t="shared" si="79"/>
        <v>Ow</v>
      </c>
      <c r="C134" s="218" t="str">
        <f t="shared" si="80"/>
        <v>er</v>
      </c>
      <c r="D134" s="218" t="str">
        <f t="shared" si="81"/>
        <v>&amp; Gu</v>
      </c>
      <c r="E134" s="219" t="e">
        <f t="shared" si="82"/>
        <v>#VALUE!</v>
      </c>
      <c r="F134" s="219" t="str">
        <f t="shared" si="83"/>
        <v/>
      </c>
      <c r="G134" s="219">
        <f t="shared" si="84"/>
        <v>44943</v>
      </c>
      <c r="H134" s="218" t="str">
        <f>IF(ISERROR(VLOOKUP(FORECAST!$A134,$AY$2:$BA$9,3,FALSE)),"",VLOOKUP(FORECAST!$A134,$AY$2:$BA$9,3,FALSE))</f>
        <v>Referidos</v>
      </c>
      <c r="I134" s="218">
        <f>IF(ISNUMBER(FORECAST!G:G),FORECAST!G:G,"")</f>
        <v>6</v>
      </c>
      <c r="J134" s="222">
        <f>IF(ISNUMBER(FORECAST!H:H),FORECAST!H:H,"")</f>
        <v>2703.45</v>
      </c>
      <c r="L134" s="223">
        <f t="shared" si="85"/>
        <v>5</v>
      </c>
      <c r="M134" s="224">
        <f>Datos!L136</f>
        <v>442</v>
      </c>
      <c r="N134" s="225">
        <f t="shared" si="94"/>
        <v>45057</v>
      </c>
      <c r="O134" s="226">
        <f t="shared" si="86"/>
        <v>45</v>
      </c>
      <c r="P134" s="226">
        <f t="shared" si="87"/>
        <v>69</v>
      </c>
      <c r="Q134" s="226">
        <f t="shared" si="87"/>
        <v>9</v>
      </c>
      <c r="R134" s="226">
        <f t="shared" si="87"/>
        <v>3</v>
      </c>
      <c r="S134" s="226">
        <f t="shared" si="88"/>
        <v>33</v>
      </c>
      <c r="T134" s="226">
        <f t="shared" si="88"/>
        <v>32</v>
      </c>
      <c r="U134" s="231">
        <f t="shared" si="95"/>
        <v>0.32887700534759357</v>
      </c>
      <c r="V134" s="231">
        <f t="shared" si="96"/>
        <v>8.7804878048780483E-2</v>
      </c>
      <c r="W134" s="232">
        <f t="shared" si="97"/>
        <v>374</v>
      </c>
      <c r="AL134" s="227"/>
      <c r="AM134" s="223">
        <f t="shared" si="89"/>
        <v>5</v>
      </c>
      <c r="AN134" s="225">
        <f t="shared" si="98"/>
        <v>45057</v>
      </c>
      <c r="AO134" s="249">
        <f t="shared" si="78"/>
        <v>13798.38</v>
      </c>
      <c r="AP134" s="249">
        <f t="shared" si="78"/>
        <v>19265.009999999998</v>
      </c>
      <c r="AQ134" s="249">
        <f t="shared" si="78"/>
        <v>1875</v>
      </c>
      <c r="AR134" s="249">
        <f t="shared" si="78"/>
        <v>0</v>
      </c>
      <c r="AS134" s="249">
        <f t="shared" si="90"/>
        <v>0</v>
      </c>
      <c r="AT134" s="249">
        <f t="shared" si="90"/>
        <v>0</v>
      </c>
      <c r="AU134" s="249">
        <f t="shared" si="91"/>
        <v>15673.38</v>
      </c>
      <c r="AV134" s="249">
        <f t="shared" si="92"/>
        <v>19265.009999999998</v>
      </c>
      <c r="AW134" s="249">
        <f t="shared" si="93"/>
        <v>34938.39</v>
      </c>
      <c r="BF134" s="251"/>
    </row>
    <row r="135" spans="1:58">
      <c r="A135" s="218" t="str">
        <f>MID(FORECAST!A134,1,10)</f>
        <v>Owner Refe</v>
      </c>
      <c r="B135" s="218" t="str">
        <f t="shared" si="79"/>
        <v>Ow</v>
      </c>
      <c r="C135" s="218" t="str">
        <f t="shared" si="80"/>
        <v>er</v>
      </c>
      <c r="D135" s="218" t="str">
        <f t="shared" si="81"/>
        <v>Refe</v>
      </c>
      <c r="E135" s="219" t="e">
        <f t="shared" si="82"/>
        <v>#VALUE!</v>
      </c>
      <c r="F135" s="219" t="str">
        <f t="shared" si="83"/>
        <v/>
      </c>
      <c r="G135" s="219">
        <f t="shared" si="84"/>
        <v>44943</v>
      </c>
      <c r="H135" s="218" t="str">
        <f>IF(ISERROR(VLOOKUP(FORECAST!$A135,$AY$2:$BA$9,3,FALSE)),"",VLOOKUP(FORECAST!$A135,$AY$2:$BA$9,3,FALSE))</f>
        <v>Maintenance</v>
      </c>
      <c r="I135" s="218">
        <f>IF(ISNUMBER(FORECAST!G:G),FORECAST!G:G,"")</f>
        <v>90</v>
      </c>
      <c r="J135" s="222">
        <f>IF(ISNUMBER(FORECAST!H:H),FORECAST!H:H,"")</f>
        <v>0</v>
      </c>
      <c r="L135" s="223">
        <f t="shared" si="85"/>
        <v>5</v>
      </c>
      <c r="M135" s="224">
        <f>Datos!L137</f>
        <v>442</v>
      </c>
      <c r="N135" s="225">
        <f t="shared" si="94"/>
        <v>45058</v>
      </c>
      <c r="O135" s="226">
        <f t="shared" si="86"/>
        <v>99</v>
      </c>
      <c r="P135" s="226">
        <f t="shared" si="87"/>
        <v>141</v>
      </c>
      <c r="Q135" s="226">
        <f t="shared" si="87"/>
        <v>41</v>
      </c>
      <c r="R135" s="226">
        <f t="shared" si="87"/>
        <v>20</v>
      </c>
      <c r="S135" s="226">
        <f t="shared" si="88"/>
        <v>37</v>
      </c>
      <c r="T135" s="226">
        <f t="shared" si="88"/>
        <v>20</v>
      </c>
      <c r="U135" s="231">
        <f t="shared" si="95"/>
        <v>0.76986301369863008</v>
      </c>
      <c r="V135" s="231">
        <f t="shared" si="96"/>
        <v>0.13507109004739337</v>
      </c>
      <c r="W135" s="232">
        <f t="shared" si="97"/>
        <v>365</v>
      </c>
      <c r="AL135" s="227"/>
      <c r="AM135" s="223">
        <f t="shared" si="89"/>
        <v>5</v>
      </c>
      <c r="AN135" s="225">
        <f t="shared" si="98"/>
        <v>45058</v>
      </c>
      <c r="AO135" s="249">
        <f t="shared" si="78"/>
        <v>38786.57</v>
      </c>
      <c r="AP135" s="249">
        <f t="shared" si="78"/>
        <v>49942.14</v>
      </c>
      <c r="AQ135" s="249">
        <f t="shared" si="78"/>
        <v>12666</v>
      </c>
      <c r="AR135" s="249">
        <f t="shared" si="78"/>
        <v>0</v>
      </c>
      <c r="AS135" s="249">
        <f t="shared" si="90"/>
        <v>0</v>
      </c>
      <c r="AT135" s="249">
        <f t="shared" si="90"/>
        <v>0</v>
      </c>
      <c r="AU135" s="249">
        <f t="shared" si="91"/>
        <v>51452.57</v>
      </c>
      <c r="AV135" s="249">
        <f t="shared" si="92"/>
        <v>49942.14</v>
      </c>
      <c r="AW135" s="249">
        <f t="shared" si="93"/>
        <v>101394.70999999999</v>
      </c>
      <c r="BF135" s="251"/>
    </row>
    <row r="136" spans="1:58">
      <c r="A136" s="218" t="str">
        <f>MID(FORECAST!A135,1,10)</f>
        <v>Maintenanc</v>
      </c>
      <c r="B136" s="218" t="str">
        <f t="shared" si="79"/>
        <v>Ma</v>
      </c>
      <c r="C136" s="218" t="str">
        <f t="shared" si="80"/>
        <v>nt</v>
      </c>
      <c r="D136" s="218" t="str">
        <f t="shared" si="81"/>
        <v>nanc</v>
      </c>
      <c r="E136" s="219" t="e">
        <f t="shared" si="82"/>
        <v>#VALUE!</v>
      </c>
      <c r="F136" s="219" t="str">
        <f t="shared" si="83"/>
        <v/>
      </c>
      <c r="G136" s="219">
        <f t="shared" si="84"/>
        <v>44943</v>
      </c>
      <c r="H136" s="218" t="str">
        <f>IF(ISERROR(VLOOKUP(FORECAST!$A136,$AY$2:$BA$9,3,FALSE)),"",VLOOKUP(FORECAST!$A136,$AY$2:$BA$9,3,FALSE))</f>
        <v>Complementarias</v>
      </c>
      <c r="I136" s="218">
        <f>IF(ISNUMBER(FORECAST!G:G),FORECAST!G:G,"")</f>
        <v>1</v>
      </c>
      <c r="J136" s="222">
        <f>IF(ISNUMBER(FORECAST!H:H),FORECAST!H:H,"")</f>
        <v>0</v>
      </c>
      <c r="L136" s="223">
        <f t="shared" si="85"/>
        <v>5</v>
      </c>
      <c r="M136" s="224">
        <f>Datos!L138</f>
        <v>442</v>
      </c>
      <c r="N136" s="225">
        <f t="shared" si="94"/>
        <v>45059</v>
      </c>
      <c r="O136" s="226">
        <f t="shared" si="86"/>
        <v>114</v>
      </c>
      <c r="P136" s="226">
        <f t="shared" si="87"/>
        <v>141</v>
      </c>
      <c r="Q136" s="226">
        <f t="shared" si="87"/>
        <v>41</v>
      </c>
      <c r="R136" s="226">
        <f t="shared" si="87"/>
        <v>20</v>
      </c>
      <c r="S136" s="226">
        <f t="shared" si="88"/>
        <v>39</v>
      </c>
      <c r="T136" s="226">
        <f t="shared" si="88"/>
        <v>21</v>
      </c>
      <c r="U136" s="231">
        <f t="shared" si="95"/>
        <v>0.81767955801104975</v>
      </c>
      <c r="V136" s="231">
        <f t="shared" si="96"/>
        <v>0.14014251781472684</v>
      </c>
      <c r="W136" s="232">
        <f t="shared" si="97"/>
        <v>362</v>
      </c>
      <c r="AL136" s="227"/>
      <c r="AM136" s="223">
        <f t="shared" si="89"/>
        <v>5</v>
      </c>
      <c r="AN136" s="225">
        <f t="shared" si="98"/>
        <v>45059</v>
      </c>
      <c r="AO136" s="249">
        <f t="shared" si="78"/>
        <v>43794.64</v>
      </c>
      <c r="AP136" s="249">
        <f t="shared" si="78"/>
        <v>46730.65</v>
      </c>
      <c r="AQ136" s="249">
        <f t="shared" si="78"/>
        <v>12324</v>
      </c>
      <c r="AR136" s="249">
        <f t="shared" si="78"/>
        <v>0</v>
      </c>
      <c r="AS136" s="249">
        <f t="shared" si="90"/>
        <v>0</v>
      </c>
      <c r="AT136" s="249">
        <f t="shared" si="90"/>
        <v>0</v>
      </c>
      <c r="AU136" s="249">
        <f t="shared" si="91"/>
        <v>56118.64</v>
      </c>
      <c r="AV136" s="249">
        <f t="shared" si="92"/>
        <v>46730.65</v>
      </c>
      <c r="AW136" s="249">
        <f t="shared" si="93"/>
        <v>102849.29000000001</v>
      </c>
      <c r="BF136" s="251"/>
    </row>
    <row r="137" spans="1:58">
      <c r="A137" s="218" t="str">
        <f>MID(FORECAST!A136,1,10)</f>
        <v>Compliment</v>
      </c>
      <c r="B137" s="218" t="str">
        <f t="shared" si="79"/>
        <v>Co</v>
      </c>
      <c r="C137" s="218" t="str">
        <f t="shared" si="80"/>
        <v>pl</v>
      </c>
      <c r="D137" s="218" t="str">
        <f t="shared" si="81"/>
        <v>ment</v>
      </c>
      <c r="E137" s="219" t="e">
        <f t="shared" si="82"/>
        <v>#VALUE!</v>
      </c>
      <c r="F137" s="219" t="str">
        <f t="shared" si="83"/>
        <v/>
      </c>
      <c r="G137" s="219">
        <f t="shared" si="84"/>
        <v>44943</v>
      </c>
      <c r="H137" s="218" t="str">
        <f>IF(ISERROR(VLOOKUP(FORECAST!$A137,$AY$2:$BA$9,3,FALSE)),"",VLOOKUP(FORECAST!$A137,$AY$2:$BA$9,3,FALSE))</f>
        <v>Total día</v>
      </c>
      <c r="I137" s="218">
        <f>IF(ISNUMBER(FORECAST!G:G),FORECAST!G:G,"")</f>
        <v>159</v>
      </c>
      <c r="J137" s="222">
        <f>IF(ISNUMBER(FORECAST!H:H),FORECAST!H:H,"")</f>
        <v>14408.47</v>
      </c>
      <c r="L137" s="223">
        <f t="shared" si="85"/>
        <v>5</v>
      </c>
      <c r="M137" s="224">
        <f>Datos!L139</f>
        <v>442</v>
      </c>
      <c r="N137" s="225">
        <f t="shared" si="94"/>
        <v>45060</v>
      </c>
      <c r="O137" s="226">
        <f t="shared" si="86"/>
        <v>60</v>
      </c>
      <c r="P137" s="226">
        <f t="shared" si="87"/>
        <v>66</v>
      </c>
      <c r="Q137" s="226">
        <f t="shared" si="87"/>
        <v>21</v>
      </c>
      <c r="R137" s="226">
        <f t="shared" si="87"/>
        <v>2</v>
      </c>
      <c r="S137" s="226">
        <f t="shared" si="88"/>
        <v>42</v>
      </c>
      <c r="T137" s="226">
        <f t="shared" si="88"/>
        <v>29</v>
      </c>
      <c r="U137" s="231">
        <f t="shared" si="95"/>
        <v>0.3983739837398374</v>
      </c>
      <c r="V137" s="231">
        <f t="shared" si="96"/>
        <v>0.10653753026634383</v>
      </c>
      <c r="W137" s="232">
        <f t="shared" si="97"/>
        <v>369</v>
      </c>
      <c r="AL137" s="227"/>
      <c r="AM137" s="223">
        <f t="shared" si="89"/>
        <v>5</v>
      </c>
      <c r="AN137" s="225">
        <f t="shared" si="98"/>
        <v>45060</v>
      </c>
      <c r="AO137" s="249">
        <f t="shared" si="78"/>
        <v>19794.46</v>
      </c>
      <c r="AP137" s="249">
        <f t="shared" si="78"/>
        <v>21003.42</v>
      </c>
      <c r="AQ137" s="249">
        <f t="shared" si="78"/>
        <v>5797</v>
      </c>
      <c r="AR137" s="249">
        <f t="shared" si="78"/>
        <v>0</v>
      </c>
      <c r="AS137" s="249">
        <f t="shared" si="90"/>
        <v>0</v>
      </c>
      <c r="AT137" s="249">
        <f t="shared" si="90"/>
        <v>0</v>
      </c>
      <c r="AU137" s="249">
        <f t="shared" si="91"/>
        <v>25591.46</v>
      </c>
      <c r="AV137" s="249">
        <f t="shared" si="92"/>
        <v>21003.42</v>
      </c>
      <c r="AW137" s="249">
        <f t="shared" si="93"/>
        <v>46594.879999999997</v>
      </c>
      <c r="BF137" s="251"/>
    </row>
    <row r="138" spans="1:58">
      <c r="A138" s="218" t="str">
        <f>MID(FORECAST!A137,1,10)</f>
        <v>Totals:</v>
      </c>
      <c r="B138" s="218" t="str">
        <f t="shared" si="79"/>
        <v>To</v>
      </c>
      <c r="C138" s="218" t="str">
        <f t="shared" si="80"/>
        <v>al</v>
      </c>
      <c r="D138" s="218" t="str">
        <f t="shared" si="81"/>
        <v>:</v>
      </c>
      <c r="E138" s="219" t="e">
        <f t="shared" si="82"/>
        <v>#VALUE!</v>
      </c>
      <c r="F138" s="219" t="str">
        <f t="shared" si="83"/>
        <v/>
      </c>
      <c r="G138" s="219">
        <f t="shared" si="84"/>
        <v>44943</v>
      </c>
      <c r="H138" s="218" t="str">
        <f>IF(ISERROR(VLOOKUP(FORECAST!$A138,$AY$2:$BA$9,3,FALSE)),"",VLOOKUP(FORECAST!$A138,$AY$2:$BA$9,3,FALSE))</f>
        <v/>
      </c>
      <c r="I138" s="218" t="str">
        <f>IF(ISNUMBER(FORECAST!G:G),FORECAST!G:G,"")</f>
        <v/>
      </c>
      <c r="J138" s="222" t="str">
        <f>IF(ISNUMBER(FORECAST!H:H),FORECAST!H:H,"")</f>
        <v/>
      </c>
      <c r="L138" s="223">
        <f t="shared" si="85"/>
        <v>5</v>
      </c>
      <c r="M138" s="224">
        <f>Datos!L140</f>
        <v>442</v>
      </c>
      <c r="N138" s="225">
        <f t="shared" si="94"/>
        <v>45061</v>
      </c>
      <c r="O138" s="226">
        <f t="shared" si="86"/>
        <v>28</v>
      </c>
      <c r="P138" s="226">
        <f t="shared" si="87"/>
        <v>36</v>
      </c>
      <c r="Q138" s="226">
        <f t="shared" si="87"/>
        <v>2</v>
      </c>
      <c r="R138" s="226">
        <f t="shared" si="87"/>
        <v>0</v>
      </c>
      <c r="S138" s="226">
        <f t="shared" si="88"/>
        <v>29</v>
      </c>
      <c r="T138" s="226">
        <f t="shared" si="88"/>
        <v>49</v>
      </c>
      <c r="U138" s="231">
        <f t="shared" si="95"/>
        <v>0.18131868131868131</v>
      </c>
      <c r="V138" s="231">
        <f t="shared" si="96"/>
        <v>7.3791348600508899E-2</v>
      </c>
      <c r="W138" s="232">
        <f t="shared" si="97"/>
        <v>364</v>
      </c>
      <c r="AL138" s="227"/>
      <c r="AM138" s="223">
        <f t="shared" si="89"/>
        <v>5</v>
      </c>
      <c r="AN138" s="225">
        <f t="shared" si="98"/>
        <v>45061</v>
      </c>
      <c r="AO138" s="249">
        <f t="shared" si="78"/>
        <v>8345.36</v>
      </c>
      <c r="AP138" s="249">
        <f t="shared" si="78"/>
        <v>10242.99</v>
      </c>
      <c r="AQ138" s="249">
        <f t="shared" si="78"/>
        <v>460</v>
      </c>
      <c r="AR138" s="249">
        <f t="shared" si="78"/>
        <v>0</v>
      </c>
      <c r="AS138" s="249">
        <f t="shared" si="90"/>
        <v>0</v>
      </c>
      <c r="AT138" s="249">
        <f t="shared" si="90"/>
        <v>0</v>
      </c>
      <c r="AU138" s="249">
        <f t="shared" si="91"/>
        <v>8805.36</v>
      </c>
      <c r="AV138" s="249">
        <f t="shared" si="92"/>
        <v>10242.99</v>
      </c>
      <c r="AW138" s="249">
        <f t="shared" si="93"/>
        <v>19048.349999999999</v>
      </c>
      <c r="BF138" s="251"/>
    </row>
    <row r="139" spans="1:58">
      <c r="A139" s="218" t="str">
        <f>MID(FORECAST!A138,1,10)</f>
        <v>18-01-2023</v>
      </c>
      <c r="B139" s="218" t="str">
        <f t="shared" si="79"/>
        <v>18</v>
      </c>
      <c r="C139" s="218" t="str">
        <f t="shared" si="80"/>
        <v>01</v>
      </c>
      <c r="D139" s="218" t="str">
        <f t="shared" si="81"/>
        <v>2023</v>
      </c>
      <c r="E139" s="219">
        <f t="shared" si="82"/>
        <v>44944</v>
      </c>
      <c r="F139" s="219">
        <f t="shared" si="83"/>
        <v>44944</v>
      </c>
      <c r="G139" s="219">
        <f t="shared" si="84"/>
        <v>44944</v>
      </c>
      <c r="H139" s="218" t="str">
        <f>IF(ISERROR(VLOOKUP(FORECAST!$A139,$AY$2:$BA$9,3,FALSE)),"",VLOOKUP(FORECAST!$A139,$AY$2:$BA$9,3,FALSE))</f>
        <v>Pagadores</v>
      </c>
      <c r="I139" s="218">
        <f>IF(ISNUMBER(FORECAST!G:G),FORECAST!G:G,"")</f>
        <v>15</v>
      </c>
      <c r="J139" s="222">
        <f>IF(ISNUMBER(FORECAST!H:H),FORECAST!H:H,"")</f>
        <v>1896.01</v>
      </c>
      <c r="L139" s="223">
        <f t="shared" si="85"/>
        <v>5</v>
      </c>
      <c r="M139" s="224">
        <f>Datos!L141</f>
        <v>442</v>
      </c>
      <c r="N139" s="225">
        <f t="shared" si="94"/>
        <v>45062</v>
      </c>
      <c r="O139" s="226">
        <f t="shared" si="86"/>
        <v>20</v>
      </c>
      <c r="P139" s="226">
        <f t="shared" si="87"/>
        <v>25</v>
      </c>
      <c r="Q139" s="226">
        <f t="shared" si="87"/>
        <v>1</v>
      </c>
      <c r="R139" s="226">
        <f t="shared" si="87"/>
        <v>0</v>
      </c>
      <c r="S139" s="226">
        <f t="shared" si="88"/>
        <v>29</v>
      </c>
      <c r="T139" s="226">
        <f t="shared" si="88"/>
        <v>52</v>
      </c>
      <c r="U139" s="231">
        <f t="shared" si="95"/>
        <v>0.12742382271468145</v>
      </c>
      <c r="V139" s="231">
        <f t="shared" si="96"/>
        <v>7.4358974358974358E-2</v>
      </c>
      <c r="W139" s="232">
        <f t="shared" si="97"/>
        <v>361</v>
      </c>
      <c r="AL139" s="227"/>
      <c r="AM139" s="223">
        <f t="shared" si="89"/>
        <v>5</v>
      </c>
      <c r="AN139" s="225">
        <f t="shared" si="98"/>
        <v>45062</v>
      </c>
      <c r="AO139" s="249">
        <f t="shared" si="78"/>
        <v>5785.12</v>
      </c>
      <c r="AP139" s="249">
        <f t="shared" si="78"/>
        <v>7481.51</v>
      </c>
      <c r="AQ139" s="249">
        <f t="shared" si="78"/>
        <v>220</v>
      </c>
      <c r="AR139" s="249">
        <f t="shared" si="78"/>
        <v>0</v>
      </c>
      <c r="AS139" s="249">
        <f t="shared" si="90"/>
        <v>0</v>
      </c>
      <c r="AT139" s="249">
        <f t="shared" si="90"/>
        <v>0</v>
      </c>
      <c r="AU139" s="249">
        <f t="shared" si="91"/>
        <v>6005.12</v>
      </c>
      <c r="AV139" s="249">
        <f t="shared" si="92"/>
        <v>7481.51</v>
      </c>
      <c r="AW139" s="249">
        <f t="shared" si="93"/>
        <v>13486.630000000001</v>
      </c>
      <c r="BF139" s="251"/>
    </row>
    <row r="140" spans="1:58">
      <c r="A140" s="218" t="str">
        <f>MID(FORECAST!A139,1,10)</f>
        <v>Non-Group</v>
      </c>
      <c r="B140" s="218" t="str">
        <f t="shared" si="79"/>
        <v>No</v>
      </c>
      <c r="C140" s="218" t="str">
        <f t="shared" si="80"/>
        <v>-G</v>
      </c>
      <c r="D140" s="218" t="str">
        <f t="shared" si="81"/>
        <v>oup</v>
      </c>
      <c r="E140" s="219" t="e">
        <f t="shared" si="82"/>
        <v>#VALUE!</v>
      </c>
      <c r="F140" s="219" t="str">
        <f t="shared" si="83"/>
        <v/>
      </c>
      <c r="G140" s="219">
        <f t="shared" si="84"/>
        <v>44944</v>
      </c>
      <c r="H140" s="218" t="str">
        <f>IF(ISERROR(VLOOKUP(FORECAST!$A140,$AY$2:$BA$9,3,FALSE)),"",VLOOKUP(FORECAST!$A140,$AY$2:$BA$9,3,FALSE))</f>
        <v>Grupos</v>
      </c>
      <c r="I140" s="218">
        <f>IF(ISNUMBER(FORECAST!G:G),FORECAST!G:G,"")</f>
        <v>6</v>
      </c>
      <c r="J140" s="222">
        <f>IF(ISNUMBER(FORECAST!H:H),FORECAST!H:H,"")</f>
        <v>936.78</v>
      </c>
      <c r="L140" s="223">
        <f t="shared" si="85"/>
        <v>5</v>
      </c>
      <c r="M140" s="224">
        <f>Datos!L142</f>
        <v>442</v>
      </c>
      <c r="N140" s="225">
        <f t="shared" si="94"/>
        <v>45063</v>
      </c>
      <c r="O140" s="226">
        <f t="shared" si="86"/>
        <v>25</v>
      </c>
      <c r="P140" s="226">
        <f t="shared" si="87"/>
        <v>26</v>
      </c>
      <c r="Q140" s="226">
        <f t="shared" si="87"/>
        <v>1</v>
      </c>
      <c r="R140" s="226">
        <f t="shared" si="87"/>
        <v>1</v>
      </c>
      <c r="S140" s="226">
        <f t="shared" si="88"/>
        <v>30</v>
      </c>
      <c r="T140" s="226">
        <f t="shared" si="88"/>
        <v>56</v>
      </c>
      <c r="U140" s="231">
        <f t="shared" si="95"/>
        <v>0.14647887323943662</v>
      </c>
      <c r="V140" s="231">
        <f t="shared" si="96"/>
        <v>8.0310880829015538E-2</v>
      </c>
      <c r="W140" s="232">
        <f t="shared" si="97"/>
        <v>355</v>
      </c>
      <c r="AL140" s="227"/>
      <c r="AM140" s="223">
        <f t="shared" si="89"/>
        <v>5</v>
      </c>
      <c r="AN140" s="225">
        <f t="shared" si="98"/>
        <v>45063</v>
      </c>
      <c r="AO140" s="249">
        <f t="shared" si="78"/>
        <v>6685.2</v>
      </c>
      <c r="AP140" s="249">
        <f t="shared" si="78"/>
        <v>8136.63</v>
      </c>
      <c r="AQ140" s="249">
        <f t="shared" si="78"/>
        <v>220</v>
      </c>
      <c r="AR140" s="249">
        <f t="shared" si="78"/>
        <v>0</v>
      </c>
      <c r="AS140" s="249">
        <f t="shared" si="90"/>
        <v>0</v>
      </c>
      <c r="AT140" s="249">
        <f t="shared" si="90"/>
        <v>0</v>
      </c>
      <c r="AU140" s="249">
        <f t="shared" si="91"/>
        <v>6905.2</v>
      </c>
      <c r="AV140" s="249">
        <f t="shared" si="92"/>
        <v>8136.63</v>
      </c>
      <c r="AW140" s="249">
        <f t="shared" si="93"/>
        <v>15041.83</v>
      </c>
      <c r="BF140" s="251"/>
    </row>
    <row r="141" spans="1:58">
      <c r="A141" s="218" t="str">
        <f>MID(FORECAST!A140,1,10)</f>
        <v>Group - No</v>
      </c>
      <c r="B141" s="218" t="str">
        <f t="shared" si="79"/>
        <v>Gr</v>
      </c>
      <c r="C141" s="218" t="str">
        <f t="shared" si="80"/>
        <v>up</v>
      </c>
      <c r="D141" s="218" t="str">
        <f t="shared" si="81"/>
        <v>- No</v>
      </c>
      <c r="E141" s="219" t="e">
        <f t="shared" si="82"/>
        <v>#VALUE!</v>
      </c>
      <c r="F141" s="219" t="str">
        <f t="shared" si="83"/>
        <v/>
      </c>
      <c r="G141" s="219">
        <f t="shared" si="84"/>
        <v>44944</v>
      </c>
      <c r="H141" s="218" t="str">
        <f>IF(ISERROR(VLOOKUP(FORECAST!$A141,$AY$2:$BA$9,3,FALSE)),"",VLOOKUP(FORECAST!$A141,$AY$2:$BA$9,3,FALSE))</f>
        <v>Dueños e invitados</v>
      </c>
      <c r="I141" s="218">
        <f>IF(ISNUMBER(FORECAST!G:G),FORECAST!G:G,"")</f>
        <v>42</v>
      </c>
      <c r="J141" s="222">
        <f>IF(ISNUMBER(FORECAST!H:H),FORECAST!H:H,"")</f>
        <v>0</v>
      </c>
      <c r="L141" s="223">
        <f t="shared" si="85"/>
        <v>5</v>
      </c>
      <c r="M141" s="224">
        <f>Datos!L143</f>
        <v>442</v>
      </c>
      <c r="N141" s="225">
        <f t="shared" si="94"/>
        <v>45064</v>
      </c>
      <c r="O141" s="226">
        <f t="shared" si="86"/>
        <v>55</v>
      </c>
      <c r="P141" s="226">
        <f t="shared" si="87"/>
        <v>60</v>
      </c>
      <c r="Q141" s="226">
        <f t="shared" si="87"/>
        <v>5</v>
      </c>
      <c r="R141" s="226">
        <f t="shared" si="87"/>
        <v>2</v>
      </c>
      <c r="S141" s="226">
        <f t="shared" si="88"/>
        <v>30</v>
      </c>
      <c r="T141" s="226">
        <f t="shared" si="88"/>
        <v>47</v>
      </c>
      <c r="U141" s="231">
        <f t="shared" si="95"/>
        <v>0.33057851239669422</v>
      </c>
      <c r="V141" s="231">
        <f t="shared" si="96"/>
        <v>8.1012658227848103E-2</v>
      </c>
      <c r="W141" s="232">
        <f t="shared" si="97"/>
        <v>363</v>
      </c>
      <c r="AL141" s="227"/>
      <c r="AM141" s="223">
        <f t="shared" si="89"/>
        <v>5</v>
      </c>
      <c r="AN141" s="225">
        <f t="shared" si="98"/>
        <v>45064</v>
      </c>
      <c r="AO141" s="249">
        <f t="shared" si="78"/>
        <v>16496.13</v>
      </c>
      <c r="AP141" s="249">
        <f t="shared" si="78"/>
        <v>19971.77</v>
      </c>
      <c r="AQ141" s="249">
        <f t="shared" si="78"/>
        <v>1234</v>
      </c>
      <c r="AR141" s="249">
        <f t="shared" si="78"/>
        <v>0</v>
      </c>
      <c r="AS141" s="249">
        <f t="shared" si="90"/>
        <v>0</v>
      </c>
      <c r="AT141" s="249">
        <f t="shared" si="90"/>
        <v>0</v>
      </c>
      <c r="AU141" s="249">
        <f t="shared" si="91"/>
        <v>17730.13</v>
      </c>
      <c r="AV141" s="249">
        <f t="shared" si="92"/>
        <v>19971.77</v>
      </c>
      <c r="AW141" s="249">
        <f t="shared" si="93"/>
        <v>37701.9</v>
      </c>
      <c r="BF141" s="251"/>
    </row>
    <row r="142" spans="1:58">
      <c r="A142" s="218" t="str">
        <f>MID(FORECAST!A141,1,10)</f>
        <v>Owner &amp; Gu</v>
      </c>
      <c r="B142" s="218" t="str">
        <f t="shared" si="79"/>
        <v>Ow</v>
      </c>
      <c r="C142" s="218" t="str">
        <f t="shared" si="80"/>
        <v>er</v>
      </c>
      <c r="D142" s="218" t="str">
        <f t="shared" si="81"/>
        <v>&amp; Gu</v>
      </c>
      <c r="E142" s="219" t="e">
        <f t="shared" si="82"/>
        <v>#VALUE!</v>
      </c>
      <c r="F142" s="219" t="str">
        <f t="shared" si="83"/>
        <v/>
      </c>
      <c r="G142" s="219">
        <f t="shared" si="84"/>
        <v>44944</v>
      </c>
      <c r="H142" s="218" t="str">
        <f>IF(ISERROR(VLOOKUP(FORECAST!$A142,$AY$2:$BA$9,3,FALSE)),"",VLOOKUP(FORECAST!$A142,$AY$2:$BA$9,3,FALSE))</f>
        <v>Referidos</v>
      </c>
      <c r="I142" s="218">
        <f>IF(ISNUMBER(FORECAST!G:G),FORECAST!G:G,"")</f>
        <v>5</v>
      </c>
      <c r="J142" s="222">
        <f>IF(ISNUMBER(FORECAST!H:H),FORECAST!H:H,"")</f>
        <v>1940</v>
      </c>
      <c r="L142" s="223">
        <f t="shared" si="85"/>
        <v>5</v>
      </c>
      <c r="M142" s="224">
        <f>Datos!L144</f>
        <v>442</v>
      </c>
      <c r="N142" s="225">
        <f t="shared" si="94"/>
        <v>45065</v>
      </c>
      <c r="O142" s="226">
        <f t="shared" si="86"/>
        <v>120</v>
      </c>
      <c r="P142" s="226">
        <f t="shared" si="87"/>
        <v>123</v>
      </c>
      <c r="Q142" s="226">
        <f t="shared" si="87"/>
        <v>9</v>
      </c>
      <c r="R142" s="226">
        <f t="shared" si="87"/>
        <v>3</v>
      </c>
      <c r="S142" s="226">
        <f t="shared" si="88"/>
        <v>46</v>
      </c>
      <c r="T142" s="226">
        <f t="shared" si="88"/>
        <v>32</v>
      </c>
      <c r="U142" s="231">
        <f t="shared" si="95"/>
        <v>0.69806094182825484</v>
      </c>
      <c r="V142" s="231">
        <f t="shared" si="96"/>
        <v>0.11951219512195121</v>
      </c>
      <c r="W142" s="232">
        <f t="shared" si="97"/>
        <v>361</v>
      </c>
      <c r="AL142" s="227"/>
      <c r="AM142" s="223">
        <f t="shared" si="89"/>
        <v>5</v>
      </c>
      <c r="AN142" s="225">
        <f t="shared" si="98"/>
        <v>45065</v>
      </c>
      <c r="AO142" s="249">
        <f t="shared" si="78"/>
        <v>41385.82</v>
      </c>
      <c r="AP142" s="249">
        <f t="shared" si="78"/>
        <v>43587.99</v>
      </c>
      <c r="AQ142" s="249">
        <f t="shared" si="78"/>
        <v>2797</v>
      </c>
      <c r="AR142" s="249">
        <f t="shared" si="78"/>
        <v>0</v>
      </c>
      <c r="AS142" s="249">
        <f t="shared" si="90"/>
        <v>0</v>
      </c>
      <c r="AT142" s="249">
        <f t="shared" si="90"/>
        <v>0</v>
      </c>
      <c r="AU142" s="249">
        <f t="shared" si="91"/>
        <v>44182.82</v>
      </c>
      <c r="AV142" s="249">
        <f t="shared" si="92"/>
        <v>43587.99</v>
      </c>
      <c r="AW142" s="249">
        <f t="shared" si="93"/>
        <v>87770.81</v>
      </c>
      <c r="BF142" s="251"/>
    </row>
    <row r="143" spans="1:58">
      <c r="A143" s="218" t="str">
        <f>MID(FORECAST!A142,1,10)</f>
        <v>Owner Refe</v>
      </c>
      <c r="B143" s="218" t="str">
        <f t="shared" si="79"/>
        <v>Ow</v>
      </c>
      <c r="C143" s="218" t="str">
        <f t="shared" si="80"/>
        <v>er</v>
      </c>
      <c r="D143" s="218" t="str">
        <f t="shared" si="81"/>
        <v>Refe</v>
      </c>
      <c r="E143" s="219" t="e">
        <f t="shared" si="82"/>
        <v>#VALUE!</v>
      </c>
      <c r="F143" s="219" t="str">
        <f t="shared" si="83"/>
        <v/>
      </c>
      <c r="G143" s="219">
        <f t="shared" si="84"/>
        <v>44944</v>
      </c>
      <c r="H143" s="218" t="str">
        <f>IF(ISERROR(VLOOKUP(FORECAST!$A143,$AY$2:$BA$9,3,FALSE)),"",VLOOKUP(FORECAST!$A143,$AY$2:$BA$9,3,FALSE))</f>
        <v>Maintenance</v>
      </c>
      <c r="I143" s="218">
        <f>IF(ISNUMBER(FORECAST!G:G),FORECAST!G:G,"")</f>
        <v>91</v>
      </c>
      <c r="J143" s="222">
        <f>IF(ISNUMBER(FORECAST!H:H),FORECAST!H:H,"")</f>
        <v>0</v>
      </c>
      <c r="L143" s="223">
        <f t="shared" si="85"/>
        <v>5</v>
      </c>
      <c r="M143" s="224">
        <f>Datos!L145</f>
        <v>442</v>
      </c>
      <c r="N143" s="225">
        <f t="shared" si="94"/>
        <v>45066</v>
      </c>
      <c r="O143" s="226">
        <f t="shared" si="86"/>
        <v>143</v>
      </c>
      <c r="P143" s="226">
        <f t="shared" si="87"/>
        <v>143</v>
      </c>
      <c r="Q143" s="226">
        <f t="shared" si="87"/>
        <v>9</v>
      </c>
      <c r="R143" s="226">
        <f t="shared" si="87"/>
        <v>4</v>
      </c>
      <c r="S143" s="226">
        <f t="shared" si="88"/>
        <v>46</v>
      </c>
      <c r="T143" s="226">
        <f t="shared" si="88"/>
        <v>28</v>
      </c>
      <c r="U143" s="231">
        <f t="shared" si="95"/>
        <v>0.81043956043956045</v>
      </c>
      <c r="V143" s="231">
        <f t="shared" si="96"/>
        <v>0.12077294685990338</v>
      </c>
      <c r="W143" s="232">
        <f t="shared" si="97"/>
        <v>364</v>
      </c>
      <c r="AL143" s="227"/>
      <c r="AM143" s="223">
        <f t="shared" si="89"/>
        <v>5</v>
      </c>
      <c r="AN143" s="225">
        <f t="shared" si="98"/>
        <v>45066</v>
      </c>
      <c r="AO143" s="249">
        <f t="shared" si="78"/>
        <v>51253.69</v>
      </c>
      <c r="AP143" s="249">
        <f t="shared" si="78"/>
        <v>51432.98</v>
      </c>
      <c r="AQ143" s="249">
        <f t="shared" si="78"/>
        <v>2797</v>
      </c>
      <c r="AR143" s="249">
        <f t="shared" si="78"/>
        <v>0</v>
      </c>
      <c r="AS143" s="249">
        <f t="shared" si="90"/>
        <v>0</v>
      </c>
      <c r="AT143" s="249">
        <f t="shared" si="90"/>
        <v>0</v>
      </c>
      <c r="AU143" s="249">
        <f t="shared" si="91"/>
        <v>54050.69</v>
      </c>
      <c r="AV143" s="249">
        <f t="shared" si="92"/>
        <v>51432.98</v>
      </c>
      <c r="AW143" s="249">
        <f t="shared" si="93"/>
        <v>105483.67000000001</v>
      </c>
      <c r="BF143" s="251"/>
    </row>
    <row r="144" spans="1:58">
      <c r="A144" s="218" t="str">
        <f>MID(FORECAST!A143,1,10)</f>
        <v>Maintenanc</v>
      </c>
      <c r="B144" s="218" t="str">
        <f t="shared" si="79"/>
        <v>Ma</v>
      </c>
      <c r="C144" s="218" t="str">
        <f t="shared" si="80"/>
        <v>nt</v>
      </c>
      <c r="D144" s="218" t="str">
        <f t="shared" si="81"/>
        <v>nanc</v>
      </c>
      <c r="E144" s="219" t="e">
        <f t="shared" si="82"/>
        <v>#VALUE!</v>
      </c>
      <c r="F144" s="219" t="str">
        <f t="shared" si="83"/>
        <v/>
      </c>
      <c r="G144" s="219">
        <f t="shared" si="84"/>
        <v>44944</v>
      </c>
      <c r="H144" s="218" t="str">
        <f>IF(ISERROR(VLOOKUP(FORECAST!$A144,$AY$2:$BA$9,3,FALSE)),"",VLOOKUP(FORECAST!$A144,$AY$2:$BA$9,3,FALSE))</f>
        <v>Complementarias</v>
      </c>
      <c r="I144" s="218">
        <f>IF(ISNUMBER(FORECAST!G:G),FORECAST!G:G,"")</f>
        <v>4</v>
      </c>
      <c r="J144" s="222">
        <f>IF(ISNUMBER(FORECAST!H:H),FORECAST!H:H,"")</f>
        <v>185</v>
      </c>
      <c r="L144" s="223">
        <f t="shared" si="85"/>
        <v>5</v>
      </c>
      <c r="M144" s="224">
        <f>Datos!L146</f>
        <v>442</v>
      </c>
      <c r="N144" s="225">
        <f t="shared" si="94"/>
        <v>45067</v>
      </c>
      <c r="O144" s="226">
        <f t="shared" si="86"/>
        <v>93</v>
      </c>
      <c r="P144" s="226">
        <f t="shared" si="87"/>
        <v>110</v>
      </c>
      <c r="Q144" s="226">
        <f t="shared" si="87"/>
        <v>4</v>
      </c>
      <c r="R144" s="226">
        <f t="shared" si="87"/>
        <v>2</v>
      </c>
      <c r="S144" s="226">
        <f t="shared" si="88"/>
        <v>43</v>
      </c>
      <c r="T144" s="226">
        <f t="shared" si="88"/>
        <v>26</v>
      </c>
      <c r="U144" s="231">
        <f t="shared" si="95"/>
        <v>0.55795148247978432</v>
      </c>
      <c r="V144" s="231">
        <f t="shared" si="96"/>
        <v>0.10817307692307693</v>
      </c>
      <c r="W144" s="232">
        <f t="shared" si="97"/>
        <v>371</v>
      </c>
      <c r="AL144" s="227"/>
      <c r="AM144" s="223">
        <f t="shared" si="89"/>
        <v>5</v>
      </c>
      <c r="AN144" s="225">
        <f t="shared" si="98"/>
        <v>45067</v>
      </c>
      <c r="AO144" s="249">
        <f t="shared" si="78"/>
        <v>30041.88</v>
      </c>
      <c r="AP144" s="249">
        <f t="shared" si="78"/>
        <v>33885.4</v>
      </c>
      <c r="AQ144" s="249">
        <f t="shared" si="78"/>
        <v>2025.78</v>
      </c>
      <c r="AR144" s="249">
        <f t="shared" si="78"/>
        <v>0</v>
      </c>
      <c r="AS144" s="249">
        <f t="shared" si="90"/>
        <v>0</v>
      </c>
      <c r="AT144" s="249">
        <f t="shared" si="90"/>
        <v>0</v>
      </c>
      <c r="AU144" s="249">
        <f t="shared" si="91"/>
        <v>32067.66</v>
      </c>
      <c r="AV144" s="249">
        <f t="shared" si="92"/>
        <v>33885.4</v>
      </c>
      <c r="AW144" s="249">
        <f t="shared" si="93"/>
        <v>65953.06</v>
      </c>
      <c r="BF144" s="251"/>
    </row>
    <row r="145" spans="1:58">
      <c r="A145" s="218" t="str">
        <f>MID(FORECAST!A144,1,10)</f>
        <v>Compliment</v>
      </c>
      <c r="B145" s="218" t="str">
        <f t="shared" si="79"/>
        <v>Co</v>
      </c>
      <c r="C145" s="218" t="str">
        <f t="shared" si="80"/>
        <v>pl</v>
      </c>
      <c r="D145" s="218" t="str">
        <f t="shared" si="81"/>
        <v>ment</v>
      </c>
      <c r="E145" s="219" t="e">
        <f t="shared" si="82"/>
        <v>#VALUE!</v>
      </c>
      <c r="F145" s="219" t="str">
        <f t="shared" si="83"/>
        <v/>
      </c>
      <c r="G145" s="219">
        <f t="shared" si="84"/>
        <v>44944</v>
      </c>
      <c r="H145" s="218" t="str">
        <f>IF(ISERROR(VLOOKUP(FORECAST!$A145,$AY$2:$BA$9,3,FALSE)),"",VLOOKUP(FORECAST!$A145,$AY$2:$BA$9,3,FALSE))</f>
        <v>Total día</v>
      </c>
      <c r="I145" s="218">
        <f>IF(ISNUMBER(FORECAST!G:G),FORECAST!G:G,"")</f>
        <v>163</v>
      </c>
      <c r="J145" s="222">
        <f>IF(ISNUMBER(FORECAST!H:H),FORECAST!H:H,"")</f>
        <v>4957.79</v>
      </c>
      <c r="L145" s="223">
        <f t="shared" si="85"/>
        <v>5</v>
      </c>
      <c r="M145" s="224">
        <f>Datos!L147</f>
        <v>442</v>
      </c>
      <c r="N145" s="225">
        <f t="shared" si="94"/>
        <v>45068</v>
      </c>
      <c r="O145" s="226">
        <f t="shared" si="86"/>
        <v>42</v>
      </c>
      <c r="P145" s="226">
        <f t="shared" si="87"/>
        <v>74</v>
      </c>
      <c r="Q145" s="226">
        <f t="shared" si="87"/>
        <v>0</v>
      </c>
      <c r="R145" s="226">
        <f t="shared" si="87"/>
        <v>0</v>
      </c>
      <c r="S145" s="226">
        <f t="shared" si="88"/>
        <v>32</v>
      </c>
      <c r="T145" s="226">
        <f t="shared" si="88"/>
        <v>42</v>
      </c>
      <c r="U145" s="231">
        <f t="shared" si="95"/>
        <v>0.31521739130434784</v>
      </c>
      <c r="V145" s="231">
        <f t="shared" si="96"/>
        <v>0.08</v>
      </c>
      <c r="W145" s="232">
        <f t="shared" si="97"/>
        <v>368</v>
      </c>
      <c r="AL145" s="227"/>
      <c r="AM145" s="223">
        <f t="shared" si="89"/>
        <v>5</v>
      </c>
      <c r="AN145" s="225">
        <f t="shared" si="98"/>
        <v>45068</v>
      </c>
      <c r="AO145" s="249">
        <f t="shared" si="78"/>
        <v>17557.66</v>
      </c>
      <c r="AP145" s="249">
        <f t="shared" si="78"/>
        <v>22999.06</v>
      </c>
      <c r="AQ145" s="249">
        <f t="shared" si="78"/>
        <v>406.16</v>
      </c>
      <c r="AR145" s="249">
        <f t="shared" si="78"/>
        <v>0</v>
      </c>
      <c r="AS145" s="249">
        <f t="shared" si="90"/>
        <v>0</v>
      </c>
      <c r="AT145" s="249">
        <f t="shared" si="90"/>
        <v>0</v>
      </c>
      <c r="AU145" s="249">
        <f t="shared" si="91"/>
        <v>17963.82</v>
      </c>
      <c r="AV145" s="249">
        <f t="shared" si="92"/>
        <v>22999.06</v>
      </c>
      <c r="AW145" s="249">
        <f t="shared" si="93"/>
        <v>40962.880000000005</v>
      </c>
      <c r="BF145" s="251"/>
    </row>
    <row r="146" spans="1:58">
      <c r="A146" s="218" t="str">
        <f>MID(FORECAST!A145,1,10)</f>
        <v>Totals:</v>
      </c>
      <c r="B146" s="218" t="str">
        <f t="shared" si="79"/>
        <v>To</v>
      </c>
      <c r="C146" s="218" t="str">
        <f t="shared" si="80"/>
        <v>al</v>
      </c>
      <c r="D146" s="218" t="str">
        <f t="shared" si="81"/>
        <v>:</v>
      </c>
      <c r="E146" s="219" t="e">
        <f t="shared" si="82"/>
        <v>#VALUE!</v>
      </c>
      <c r="F146" s="219" t="str">
        <f t="shared" si="83"/>
        <v/>
      </c>
      <c r="G146" s="219">
        <f t="shared" si="84"/>
        <v>44944</v>
      </c>
      <c r="H146" s="218" t="str">
        <f>IF(ISERROR(VLOOKUP(FORECAST!$A146,$AY$2:$BA$9,3,FALSE)),"",VLOOKUP(FORECAST!$A146,$AY$2:$BA$9,3,FALSE))</f>
        <v/>
      </c>
      <c r="I146" s="218" t="str">
        <f>IF(ISNUMBER(FORECAST!G:G),FORECAST!G:G,"")</f>
        <v/>
      </c>
      <c r="J146" s="222" t="str">
        <f>IF(ISNUMBER(FORECAST!H:H),FORECAST!H:H,"")</f>
        <v/>
      </c>
      <c r="L146" s="223">
        <f t="shared" si="85"/>
        <v>5</v>
      </c>
      <c r="M146" s="224">
        <f>Datos!L148</f>
        <v>442</v>
      </c>
      <c r="N146" s="225">
        <f t="shared" si="94"/>
        <v>45069</v>
      </c>
      <c r="O146" s="226">
        <f t="shared" si="86"/>
        <v>39</v>
      </c>
      <c r="P146" s="226">
        <f t="shared" si="87"/>
        <v>54</v>
      </c>
      <c r="Q146" s="226">
        <f t="shared" si="87"/>
        <v>0</v>
      </c>
      <c r="R146" s="226">
        <f t="shared" si="87"/>
        <v>0</v>
      </c>
      <c r="S146" s="226">
        <f t="shared" si="88"/>
        <v>36</v>
      </c>
      <c r="T146" s="226">
        <f t="shared" si="88"/>
        <v>59</v>
      </c>
      <c r="U146" s="231">
        <f t="shared" si="95"/>
        <v>0.2680115273775216</v>
      </c>
      <c r="V146" s="231">
        <f t="shared" si="96"/>
        <v>9.3994778067885115E-2</v>
      </c>
      <c r="W146" s="232">
        <f t="shared" si="97"/>
        <v>347</v>
      </c>
      <c r="AL146" s="227"/>
      <c r="AM146" s="223">
        <f t="shared" si="89"/>
        <v>5</v>
      </c>
      <c r="AN146" s="225">
        <f t="shared" si="98"/>
        <v>45069</v>
      </c>
      <c r="AO146" s="249">
        <f t="shared" si="78"/>
        <v>11628.31</v>
      </c>
      <c r="AP146" s="249">
        <f t="shared" si="78"/>
        <v>16941.490000000002</v>
      </c>
      <c r="AQ146" s="249">
        <f t="shared" si="78"/>
        <v>0</v>
      </c>
      <c r="AR146" s="249">
        <f t="shared" si="78"/>
        <v>0</v>
      </c>
      <c r="AS146" s="249">
        <f t="shared" si="90"/>
        <v>0</v>
      </c>
      <c r="AT146" s="249">
        <f t="shared" si="90"/>
        <v>0</v>
      </c>
      <c r="AU146" s="249">
        <f t="shared" si="91"/>
        <v>11628.31</v>
      </c>
      <c r="AV146" s="249">
        <f t="shared" si="92"/>
        <v>16941.490000000002</v>
      </c>
      <c r="AW146" s="249">
        <f t="shared" si="93"/>
        <v>28569.800000000003</v>
      </c>
      <c r="BF146" s="251"/>
    </row>
    <row r="147" spans="1:58">
      <c r="A147" s="218" t="str">
        <f>MID(FORECAST!A146,1,10)</f>
        <v>19-01-2023</v>
      </c>
      <c r="B147" s="218" t="str">
        <f t="shared" si="79"/>
        <v>19</v>
      </c>
      <c r="C147" s="218" t="str">
        <f t="shared" si="80"/>
        <v>01</v>
      </c>
      <c r="D147" s="218" t="str">
        <f t="shared" si="81"/>
        <v>2023</v>
      </c>
      <c r="E147" s="219">
        <f t="shared" si="82"/>
        <v>44945</v>
      </c>
      <c r="F147" s="219">
        <f t="shared" si="83"/>
        <v>44945</v>
      </c>
      <c r="G147" s="219">
        <f t="shared" si="84"/>
        <v>44945</v>
      </c>
      <c r="H147" s="218" t="str">
        <f>IF(ISERROR(VLOOKUP(FORECAST!$A147,$AY$2:$BA$9,3,FALSE)),"",VLOOKUP(FORECAST!$A147,$AY$2:$BA$9,3,FALSE))</f>
        <v>Pagadores</v>
      </c>
      <c r="I147" s="218">
        <f>IF(ISNUMBER(FORECAST!G:G),FORECAST!G:G,"")</f>
        <v>18</v>
      </c>
      <c r="J147" s="222">
        <f>IF(ISNUMBER(FORECAST!H:H),FORECAST!H:H,"")</f>
        <v>3387.99</v>
      </c>
      <c r="L147" s="223">
        <f t="shared" si="85"/>
        <v>5</v>
      </c>
      <c r="M147" s="224">
        <f>Datos!L149</f>
        <v>442</v>
      </c>
      <c r="N147" s="225">
        <f t="shared" si="94"/>
        <v>45070</v>
      </c>
      <c r="O147" s="226">
        <f t="shared" si="86"/>
        <v>38</v>
      </c>
      <c r="P147" s="226">
        <f t="shared" si="87"/>
        <v>59</v>
      </c>
      <c r="Q147" s="226">
        <f t="shared" si="87"/>
        <v>0</v>
      </c>
      <c r="R147" s="226">
        <f t="shared" si="87"/>
        <v>0</v>
      </c>
      <c r="S147" s="226">
        <f t="shared" si="88"/>
        <v>34</v>
      </c>
      <c r="T147" s="226">
        <f t="shared" si="88"/>
        <v>51</v>
      </c>
      <c r="U147" s="231">
        <f t="shared" si="95"/>
        <v>0.27170868347338933</v>
      </c>
      <c r="V147" s="231">
        <f t="shared" si="96"/>
        <v>8.6956521739130432E-2</v>
      </c>
      <c r="W147" s="232">
        <f t="shared" si="97"/>
        <v>357</v>
      </c>
      <c r="AL147" s="227"/>
      <c r="AM147" s="223">
        <f t="shared" si="89"/>
        <v>5</v>
      </c>
      <c r="AN147" s="225">
        <f t="shared" si="98"/>
        <v>45070</v>
      </c>
      <c r="AO147" s="249">
        <f t="shared" si="78"/>
        <v>10059.620000000001</v>
      </c>
      <c r="AP147" s="249">
        <f t="shared" si="78"/>
        <v>17295.05</v>
      </c>
      <c r="AQ147" s="249">
        <f t="shared" si="78"/>
        <v>0</v>
      </c>
      <c r="AR147" s="249">
        <f t="shared" si="78"/>
        <v>0</v>
      </c>
      <c r="AS147" s="249">
        <f t="shared" si="90"/>
        <v>0</v>
      </c>
      <c r="AT147" s="249">
        <f t="shared" si="90"/>
        <v>0</v>
      </c>
      <c r="AU147" s="249">
        <f t="shared" si="91"/>
        <v>10059.620000000001</v>
      </c>
      <c r="AV147" s="249">
        <f t="shared" si="92"/>
        <v>17295.05</v>
      </c>
      <c r="AW147" s="249">
        <f t="shared" si="93"/>
        <v>27354.67</v>
      </c>
      <c r="BF147" s="251"/>
    </row>
    <row r="148" spans="1:58">
      <c r="A148" s="218" t="str">
        <f>MID(FORECAST!A147,1,10)</f>
        <v>Non-Group</v>
      </c>
      <c r="B148" s="218" t="str">
        <f t="shared" si="79"/>
        <v>No</v>
      </c>
      <c r="C148" s="218" t="str">
        <f t="shared" si="80"/>
        <v>-G</v>
      </c>
      <c r="D148" s="218" t="str">
        <f t="shared" si="81"/>
        <v>oup</v>
      </c>
      <c r="E148" s="219" t="e">
        <f t="shared" si="82"/>
        <v>#VALUE!</v>
      </c>
      <c r="F148" s="219" t="str">
        <f t="shared" si="83"/>
        <v/>
      </c>
      <c r="G148" s="219">
        <f t="shared" si="84"/>
        <v>44945</v>
      </c>
      <c r="H148" s="218" t="str">
        <f>IF(ISERROR(VLOOKUP(FORECAST!$A148,$AY$2:$BA$9,3,FALSE)),"",VLOOKUP(FORECAST!$A148,$AY$2:$BA$9,3,FALSE))</f>
        <v>Grupos</v>
      </c>
      <c r="I148" s="218">
        <f>IF(ISNUMBER(FORECAST!G:G),FORECAST!G:G,"")</f>
        <v>5</v>
      </c>
      <c r="J148" s="222">
        <f>IF(ISNUMBER(FORECAST!H:H),FORECAST!H:H,"")</f>
        <v>751.78</v>
      </c>
      <c r="L148" s="223">
        <f t="shared" si="85"/>
        <v>5</v>
      </c>
      <c r="M148" s="224">
        <f>Datos!L150</f>
        <v>442</v>
      </c>
      <c r="N148" s="225">
        <f t="shared" si="94"/>
        <v>45071</v>
      </c>
      <c r="O148" s="226">
        <f t="shared" si="86"/>
        <v>63</v>
      </c>
      <c r="P148" s="226">
        <f t="shared" si="87"/>
        <v>104</v>
      </c>
      <c r="Q148" s="226">
        <f t="shared" si="87"/>
        <v>0</v>
      </c>
      <c r="R148" s="226">
        <f t="shared" si="87"/>
        <v>0</v>
      </c>
      <c r="S148" s="226">
        <f t="shared" si="88"/>
        <v>42</v>
      </c>
      <c r="T148" s="226">
        <f t="shared" si="88"/>
        <v>43</v>
      </c>
      <c r="U148" s="231">
        <f t="shared" si="95"/>
        <v>0.46778711484593838</v>
      </c>
      <c r="V148" s="231">
        <f t="shared" si="96"/>
        <v>0.10526315789473684</v>
      </c>
      <c r="W148" s="232">
        <f t="shared" si="97"/>
        <v>357</v>
      </c>
      <c r="AL148" s="227"/>
      <c r="AM148" s="223">
        <f t="shared" si="89"/>
        <v>5</v>
      </c>
      <c r="AN148" s="225">
        <f t="shared" si="98"/>
        <v>45071</v>
      </c>
      <c r="AO148" s="249">
        <f t="shared" si="78"/>
        <v>24166.98</v>
      </c>
      <c r="AP148" s="249">
        <f t="shared" si="78"/>
        <v>33479.68</v>
      </c>
      <c r="AQ148" s="249">
        <f t="shared" si="78"/>
        <v>0</v>
      </c>
      <c r="AR148" s="249">
        <f t="shared" si="78"/>
        <v>0</v>
      </c>
      <c r="AS148" s="249">
        <f t="shared" si="90"/>
        <v>0</v>
      </c>
      <c r="AT148" s="249">
        <f t="shared" si="90"/>
        <v>0</v>
      </c>
      <c r="AU148" s="249">
        <f t="shared" si="91"/>
        <v>24166.98</v>
      </c>
      <c r="AV148" s="249">
        <f t="shared" si="92"/>
        <v>33479.68</v>
      </c>
      <c r="AW148" s="249">
        <f t="shared" si="93"/>
        <v>57646.66</v>
      </c>
      <c r="BF148" s="251"/>
    </row>
    <row r="149" spans="1:58">
      <c r="A149" s="218" t="str">
        <f>MID(FORECAST!A148,1,10)</f>
        <v>Group - No</v>
      </c>
      <c r="B149" s="218" t="str">
        <f t="shared" si="79"/>
        <v>Gr</v>
      </c>
      <c r="C149" s="218" t="str">
        <f t="shared" si="80"/>
        <v>up</v>
      </c>
      <c r="D149" s="218" t="str">
        <f t="shared" si="81"/>
        <v>- No</v>
      </c>
      <c r="E149" s="219" t="e">
        <f t="shared" si="82"/>
        <v>#VALUE!</v>
      </c>
      <c r="F149" s="219" t="str">
        <f t="shared" si="83"/>
        <v/>
      </c>
      <c r="G149" s="219">
        <f t="shared" si="84"/>
        <v>44945</v>
      </c>
      <c r="H149" s="218" t="str">
        <f>IF(ISERROR(VLOOKUP(FORECAST!$A149,$AY$2:$BA$9,3,FALSE)),"",VLOOKUP(FORECAST!$A149,$AY$2:$BA$9,3,FALSE))</f>
        <v>Dueños e invitados</v>
      </c>
      <c r="I149" s="218">
        <f>IF(ISNUMBER(FORECAST!G:G),FORECAST!G:G,"")</f>
        <v>59</v>
      </c>
      <c r="J149" s="222">
        <f>IF(ISNUMBER(FORECAST!H:H),FORECAST!H:H,"")</f>
        <v>0</v>
      </c>
      <c r="L149" s="223">
        <f t="shared" si="85"/>
        <v>5</v>
      </c>
      <c r="M149" s="224">
        <f>Datos!L151</f>
        <v>442</v>
      </c>
      <c r="N149" s="225">
        <f t="shared" si="94"/>
        <v>45072</v>
      </c>
      <c r="O149" s="226">
        <f t="shared" si="86"/>
        <v>167</v>
      </c>
      <c r="P149" s="226">
        <f t="shared" si="87"/>
        <v>181</v>
      </c>
      <c r="Q149" s="226">
        <f t="shared" si="87"/>
        <v>0</v>
      </c>
      <c r="R149" s="226">
        <f t="shared" si="87"/>
        <v>0</v>
      </c>
      <c r="S149" s="226">
        <f t="shared" si="88"/>
        <v>42</v>
      </c>
      <c r="T149" s="226">
        <f t="shared" si="88"/>
        <v>19</v>
      </c>
      <c r="U149" s="231">
        <f t="shared" si="95"/>
        <v>0.91338582677165359</v>
      </c>
      <c r="V149" s="231">
        <f t="shared" si="96"/>
        <v>9.9290780141843976E-2</v>
      </c>
      <c r="W149" s="232">
        <f t="shared" si="97"/>
        <v>381</v>
      </c>
      <c r="AL149" s="227"/>
      <c r="AM149" s="223">
        <f t="shared" si="89"/>
        <v>5</v>
      </c>
      <c r="AN149" s="225">
        <f t="shared" si="98"/>
        <v>45072</v>
      </c>
      <c r="AO149" s="249">
        <f t="shared" si="78"/>
        <v>78481.240000000005</v>
      </c>
      <c r="AP149" s="249">
        <f t="shared" si="78"/>
        <v>78442.63</v>
      </c>
      <c r="AQ149" s="249">
        <f t="shared" si="78"/>
        <v>0</v>
      </c>
      <c r="AR149" s="249">
        <f t="shared" si="78"/>
        <v>0</v>
      </c>
      <c r="AS149" s="249">
        <f t="shared" si="90"/>
        <v>0</v>
      </c>
      <c r="AT149" s="249">
        <f t="shared" si="90"/>
        <v>0</v>
      </c>
      <c r="AU149" s="249">
        <f t="shared" si="91"/>
        <v>78481.240000000005</v>
      </c>
      <c r="AV149" s="249">
        <f t="shared" si="92"/>
        <v>78442.63</v>
      </c>
      <c r="AW149" s="249">
        <f t="shared" si="93"/>
        <v>156923.87</v>
      </c>
      <c r="BF149" s="251"/>
    </row>
    <row r="150" spans="1:58">
      <c r="A150" s="218" t="str">
        <f>MID(FORECAST!A149,1,10)</f>
        <v>Owner &amp; Gu</v>
      </c>
      <c r="B150" s="218" t="str">
        <f t="shared" si="79"/>
        <v>Ow</v>
      </c>
      <c r="C150" s="218" t="str">
        <f t="shared" si="80"/>
        <v>er</v>
      </c>
      <c r="D150" s="218" t="str">
        <f t="shared" si="81"/>
        <v>&amp; Gu</v>
      </c>
      <c r="E150" s="219" t="e">
        <f t="shared" si="82"/>
        <v>#VALUE!</v>
      </c>
      <c r="F150" s="219" t="str">
        <f t="shared" si="83"/>
        <v/>
      </c>
      <c r="G150" s="219">
        <f t="shared" si="84"/>
        <v>44945</v>
      </c>
      <c r="H150" s="218" t="str">
        <f>IF(ISERROR(VLOOKUP(FORECAST!$A150,$AY$2:$BA$9,3,FALSE)),"",VLOOKUP(FORECAST!$A150,$AY$2:$BA$9,3,FALSE))</f>
        <v>Referidos</v>
      </c>
      <c r="I150" s="218">
        <f>IF(ISNUMBER(FORECAST!G:G),FORECAST!G:G,"")</f>
        <v>11</v>
      </c>
      <c r="J150" s="222">
        <f>IF(ISNUMBER(FORECAST!H:H),FORECAST!H:H,"")</f>
        <v>2699.63</v>
      </c>
      <c r="L150" s="223">
        <f t="shared" si="85"/>
        <v>5</v>
      </c>
      <c r="M150" s="224">
        <f>Datos!L152</f>
        <v>442</v>
      </c>
      <c r="N150" s="225">
        <f t="shared" si="94"/>
        <v>45073</v>
      </c>
      <c r="O150" s="226">
        <f t="shared" si="86"/>
        <v>194</v>
      </c>
      <c r="P150" s="226">
        <f t="shared" si="87"/>
        <v>198</v>
      </c>
      <c r="Q150" s="226">
        <f t="shared" si="87"/>
        <v>0</v>
      </c>
      <c r="R150" s="226">
        <f t="shared" si="87"/>
        <v>1</v>
      </c>
      <c r="S150" s="226">
        <f t="shared" si="88"/>
        <v>43</v>
      </c>
      <c r="T150" s="226">
        <f t="shared" si="88"/>
        <v>12</v>
      </c>
      <c r="U150" s="231">
        <f t="shared" si="95"/>
        <v>1.0155440414507773</v>
      </c>
      <c r="V150" s="231">
        <f t="shared" si="96"/>
        <v>0.10232558139534884</v>
      </c>
      <c r="W150" s="232">
        <f t="shared" si="97"/>
        <v>386</v>
      </c>
      <c r="AL150" s="227"/>
      <c r="AM150" s="223">
        <f t="shared" si="89"/>
        <v>5</v>
      </c>
      <c r="AN150" s="225">
        <f t="shared" si="98"/>
        <v>45073</v>
      </c>
      <c r="AO150" s="249">
        <f t="shared" si="78"/>
        <v>95679.88</v>
      </c>
      <c r="AP150" s="249">
        <f t="shared" si="78"/>
        <v>87087.33</v>
      </c>
      <c r="AQ150" s="249">
        <f t="shared" si="78"/>
        <v>0</v>
      </c>
      <c r="AR150" s="249">
        <f t="shared" si="78"/>
        <v>0</v>
      </c>
      <c r="AS150" s="249">
        <f t="shared" si="90"/>
        <v>0</v>
      </c>
      <c r="AT150" s="249">
        <f t="shared" si="90"/>
        <v>0</v>
      </c>
      <c r="AU150" s="249">
        <f t="shared" si="91"/>
        <v>95679.88</v>
      </c>
      <c r="AV150" s="249">
        <f t="shared" si="92"/>
        <v>87087.33</v>
      </c>
      <c r="AW150" s="249">
        <f t="shared" si="93"/>
        <v>182767.21000000002</v>
      </c>
      <c r="BF150" s="251"/>
    </row>
    <row r="151" spans="1:58">
      <c r="A151" s="218" t="str">
        <f>MID(FORECAST!A150,1,10)</f>
        <v>Owner Refe</v>
      </c>
      <c r="B151" s="218" t="str">
        <f t="shared" si="79"/>
        <v>Ow</v>
      </c>
      <c r="C151" s="218" t="str">
        <f t="shared" si="80"/>
        <v>er</v>
      </c>
      <c r="D151" s="218" t="str">
        <f t="shared" si="81"/>
        <v>Refe</v>
      </c>
      <c r="E151" s="219" t="e">
        <f t="shared" si="82"/>
        <v>#VALUE!</v>
      </c>
      <c r="F151" s="219" t="str">
        <f t="shared" si="83"/>
        <v/>
      </c>
      <c r="G151" s="219">
        <f t="shared" si="84"/>
        <v>44945</v>
      </c>
      <c r="H151" s="218" t="str">
        <f>IF(ISERROR(VLOOKUP(FORECAST!$A151,$AY$2:$BA$9,3,FALSE)),"",VLOOKUP(FORECAST!$A151,$AY$2:$BA$9,3,FALSE))</f>
        <v>Maintenance</v>
      </c>
      <c r="I151" s="218">
        <f>IF(ISNUMBER(FORECAST!G:G),FORECAST!G:G,"")</f>
        <v>77</v>
      </c>
      <c r="J151" s="222">
        <f>IF(ISNUMBER(FORECAST!H:H),FORECAST!H:H,"")</f>
        <v>0</v>
      </c>
      <c r="L151" s="223">
        <f t="shared" si="85"/>
        <v>5</v>
      </c>
      <c r="M151" s="224">
        <f>Datos!L153</f>
        <v>442</v>
      </c>
      <c r="N151" s="225">
        <f t="shared" si="94"/>
        <v>45074</v>
      </c>
      <c r="O151" s="226">
        <f t="shared" si="86"/>
        <v>193</v>
      </c>
      <c r="P151" s="226">
        <f t="shared" si="87"/>
        <v>189</v>
      </c>
      <c r="Q151" s="226">
        <f t="shared" si="87"/>
        <v>0</v>
      </c>
      <c r="R151" s="226">
        <f t="shared" si="87"/>
        <v>0</v>
      </c>
      <c r="S151" s="226">
        <f t="shared" si="88"/>
        <v>40</v>
      </c>
      <c r="T151" s="226">
        <f t="shared" si="88"/>
        <v>13</v>
      </c>
      <c r="U151" s="231">
        <f t="shared" si="95"/>
        <v>0.98200514138817485</v>
      </c>
      <c r="V151" s="231">
        <f t="shared" si="96"/>
        <v>9.3240093240093247E-2</v>
      </c>
      <c r="W151" s="232">
        <f t="shared" si="97"/>
        <v>389</v>
      </c>
      <c r="AL151" s="227"/>
      <c r="AM151" s="223">
        <f t="shared" si="89"/>
        <v>5</v>
      </c>
      <c r="AN151" s="225">
        <f t="shared" si="98"/>
        <v>45074</v>
      </c>
      <c r="AO151" s="249">
        <f t="shared" si="78"/>
        <v>95421.17</v>
      </c>
      <c r="AP151" s="249">
        <f t="shared" si="78"/>
        <v>81443.66</v>
      </c>
      <c r="AQ151" s="249">
        <f t="shared" si="78"/>
        <v>0</v>
      </c>
      <c r="AR151" s="249">
        <f t="shared" si="78"/>
        <v>0</v>
      </c>
      <c r="AS151" s="249">
        <f t="shared" si="90"/>
        <v>0</v>
      </c>
      <c r="AT151" s="249">
        <f t="shared" si="90"/>
        <v>0</v>
      </c>
      <c r="AU151" s="249">
        <f t="shared" si="91"/>
        <v>95421.17</v>
      </c>
      <c r="AV151" s="249">
        <f t="shared" si="92"/>
        <v>81443.66</v>
      </c>
      <c r="AW151" s="249">
        <f t="shared" si="93"/>
        <v>176864.83000000002</v>
      </c>
      <c r="BF151" s="251"/>
    </row>
    <row r="152" spans="1:58">
      <c r="A152" s="218" t="str">
        <f>MID(FORECAST!A151,1,10)</f>
        <v>Maintenanc</v>
      </c>
      <c r="B152" s="218" t="str">
        <f t="shared" si="79"/>
        <v>Ma</v>
      </c>
      <c r="C152" s="218" t="str">
        <f t="shared" si="80"/>
        <v>nt</v>
      </c>
      <c r="D152" s="218" t="str">
        <f t="shared" si="81"/>
        <v>nanc</v>
      </c>
      <c r="E152" s="219" t="e">
        <f t="shared" si="82"/>
        <v>#VALUE!</v>
      </c>
      <c r="F152" s="219" t="str">
        <f t="shared" si="83"/>
        <v/>
      </c>
      <c r="G152" s="219">
        <f t="shared" si="84"/>
        <v>44945</v>
      </c>
      <c r="H152" s="218" t="str">
        <f>IF(ISERROR(VLOOKUP(FORECAST!$A152,$AY$2:$BA$9,3,FALSE)),"",VLOOKUP(FORECAST!$A152,$AY$2:$BA$9,3,FALSE))</f>
        <v>Complementarias</v>
      </c>
      <c r="I152" s="218">
        <f>IF(ISNUMBER(FORECAST!G:G),FORECAST!G:G,"")</f>
        <v>3</v>
      </c>
      <c r="J152" s="222">
        <f>IF(ISNUMBER(FORECAST!H:H),FORECAST!H:H,"")</f>
        <v>0</v>
      </c>
      <c r="L152" s="223">
        <f t="shared" si="85"/>
        <v>5</v>
      </c>
      <c r="M152" s="224">
        <f>Datos!L154</f>
        <v>442</v>
      </c>
      <c r="N152" s="225">
        <f t="shared" si="94"/>
        <v>45075</v>
      </c>
      <c r="O152" s="226">
        <f t="shared" si="86"/>
        <v>90</v>
      </c>
      <c r="P152" s="226">
        <f t="shared" si="87"/>
        <v>151</v>
      </c>
      <c r="Q152" s="226">
        <f t="shared" si="87"/>
        <v>0</v>
      </c>
      <c r="R152" s="226">
        <f t="shared" si="87"/>
        <v>1</v>
      </c>
      <c r="S152" s="226">
        <f t="shared" si="88"/>
        <v>29</v>
      </c>
      <c r="T152" s="226">
        <f t="shared" si="88"/>
        <v>32</v>
      </c>
      <c r="U152" s="231">
        <f t="shared" si="95"/>
        <v>0.63421052631578945</v>
      </c>
      <c r="V152" s="231">
        <f t="shared" si="96"/>
        <v>7.3170731707317069E-2</v>
      </c>
      <c r="W152" s="232">
        <f t="shared" si="97"/>
        <v>380</v>
      </c>
      <c r="AL152" s="227"/>
      <c r="AM152" s="223">
        <f t="shared" si="89"/>
        <v>5</v>
      </c>
      <c r="AN152" s="225">
        <f t="shared" si="98"/>
        <v>45075</v>
      </c>
      <c r="AO152" s="249">
        <f t="shared" si="78"/>
        <v>36134.379999999997</v>
      </c>
      <c r="AP152" s="249">
        <f t="shared" si="78"/>
        <v>45623.95</v>
      </c>
      <c r="AQ152" s="249">
        <f t="shared" si="78"/>
        <v>0</v>
      </c>
      <c r="AR152" s="249">
        <f t="shared" si="78"/>
        <v>0</v>
      </c>
      <c r="AS152" s="249">
        <f t="shared" si="90"/>
        <v>0</v>
      </c>
      <c r="AT152" s="249">
        <f t="shared" si="90"/>
        <v>0</v>
      </c>
      <c r="AU152" s="249">
        <f t="shared" si="91"/>
        <v>36134.379999999997</v>
      </c>
      <c r="AV152" s="249">
        <f t="shared" si="92"/>
        <v>45623.95</v>
      </c>
      <c r="AW152" s="249">
        <f t="shared" si="93"/>
        <v>81758.329999999987</v>
      </c>
      <c r="BF152" s="251"/>
    </row>
    <row r="153" spans="1:58">
      <c r="A153" s="218" t="str">
        <f>MID(FORECAST!A152,1,10)</f>
        <v>Compliment</v>
      </c>
      <c r="B153" s="218" t="str">
        <f t="shared" si="79"/>
        <v>Co</v>
      </c>
      <c r="C153" s="218" t="str">
        <f t="shared" si="80"/>
        <v>pl</v>
      </c>
      <c r="D153" s="218" t="str">
        <f t="shared" si="81"/>
        <v>ment</v>
      </c>
      <c r="E153" s="219" t="e">
        <f t="shared" si="82"/>
        <v>#VALUE!</v>
      </c>
      <c r="F153" s="219" t="str">
        <f t="shared" si="83"/>
        <v/>
      </c>
      <c r="G153" s="219">
        <f t="shared" si="84"/>
        <v>44945</v>
      </c>
      <c r="H153" s="218" t="str">
        <f>IF(ISERROR(VLOOKUP(FORECAST!$A153,$AY$2:$BA$9,3,FALSE)),"",VLOOKUP(FORECAST!$A153,$AY$2:$BA$9,3,FALSE))</f>
        <v>Total día</v>
      </c>
      <c r="I153" s="218">
        <f>IF(ISNUMBER(FORECAST!G:G),FORECAST!G:G,"")</f>
        <v>173</v>
      </c>
      <c r="J153" s="222">
        <f>IF(ISNUMBER(FORECAST!H:H),FORECAST!H:H,"")</f>
        <v>6839.4</v>
      </c>
      <c r="L153" s="223">
        <f t="shared" si="85"/>
        <v>5</v>
      </c>
      <c r="M153" s="224">
        <f>Datos!L155</f>
        <v>442</v>
      </c>
      <c r="N153" s="225">
        <f t="shared" si="94"/>
        <v>45076</v>
      </c>
      <c r="O153" s="226">
        <f t="shared" si="86"/>
        <v>51</v>
      </c>
      <c r="P153" s="226">
        <f t="shared" si="87"/>
        <v>114</v>
      </c>
      <c r="Q153" s="226">
        <f t="shared" si="87"/>
        <v>1</v>
      </c>
      <c r="R153" s="226">
        <f t="shared" si="87"/>
        <v>0</v>
      </c>
      <c r="S153" s="226">
        <f t="shared" si="88"/>
        <v>27</v>
      </c>
      <c r="T153" s="226">
        <f t="shared" si="88"/>
        <v>42</v>
      </c>
      <c r="U153" s="231">
        <f t="shared" si="95"/>
        <v>0.44504021447721182</v>
      </c>
      <c r="V153" s="231">
        <f t="shared" si="96"/>
        <v>6.7500000000000004E-2</v>
      </c>
      <c r="W153" s="232">
        <f t="shared" si="97"/>
        <v>373</v>
      </c>
      <c r="AL153" s="227"/>
      <c r="AM153" s="223">
        <f t="shared" si="89"/>
        <v>5</v>
      </c>
      <c r="AN153" s="225">
        <f t="shared" si="98"/>
        <v>45076</v>
      </c>
      <c r="AO153" s="249">
        <f t="shared" si="78"/>
        <v>18537.61</v>
      </c>
      <c r="AP153" s="249">
        <f t="shared" si="78"/>
        <v>31832.21</v>
      </c>
      <c r="AQ153" s="249">
        <f t="shared" si="78"/>
        <v>315</v>
      </c>
      <c r="AR153" s="249">
        <f t="shared" si="78"/>
        <v>0</v>
      </c>
      <c r="AS153" s="249">
        <f t="shared" si="90"/>
        <v>0</v>
      </c>
      <c r="AT153" s="249">
        <f t="shared" si="90"/>
        <v>0</v>
      </c>
      <c r="AU153" s="249">
        <f t="shared" si="91"/>
        <v>18852.61</v>
      </c>
      <c r="AV153" s="249">
        <f t="shared" si="92"/>
        <v>31832.21</v>
      </c>
      <c r="AW153" s="249">
        <f t="shared" si="93"/>
        <v>50684.82</v>
      </c>
      <c r="BF153" s="251"/>
    </row>
    <row r="154" spans="1:58">
      <c r="A154" s="218" t="str">
        <f>MID(FORECAST!A153,1,10)</f>
        <v>Totals:</v>
      </c>
      <c r="B154" s="218" t="str">
        <f t="shared" si="79"/>
        <v>To</v>
      </c>
      <c r="C154" s="218" t="str">
        <f t="shared" si="80"/>
        <v>al</v>
      </c>
      <c r="D154" s="218" t="str">
        <f t="shared" si="81"/>
        <v>:</v>
      </c>
      <c r="E154" s="219" t="e">
        <f t="shared" si="82"/>
        <v>#VALUE!</v>
      </c>
      <c r="F154" s="219" t="str">
        <f t="shared" si="83"/>
        <v/>
      </c>
      <c r="G154" s="219">
        <f t="shared" si="84"/>
        <v>44945</v>
      </c>
      <c r="H154" s="218" t="str">
        <f>IF(ISERROR(VLOOKUP(FORECAST!$A154,$AY$2:$BA$9,3,FALSE)),"",VLOOKUP(FORECAST!$A154,$AY$2:$BA$9,3,FALSE))</f>
        <v/>
      </c>
      <c r="I154" s="218" t="str">
        <f>IF(ISNUMBER(FORECAST!G:G),FORECAST!G:G,"")</f>
        <v/>
      </c>
      <c r="J154" s="222" t="str">
        <f>IF(ISNUMBER(FORECAST!H:H),FORECAST!H:H,"")</f>
        <v/>
      </c>
      <c r="L154" s="223">
        <f t="shared" si="85"/>
        <v>5</v>
      </c>
      <c r="M154" s="224">
        <f>Datos!L156</f>
        <v>442</v>
      </c>
      <c r="N154" s="225">
        <f t="shared" si="94"/>
        <v>45077</v>
      </c>
      <c r="O154" s="226">
        <f t="shared" si="86"/>
        <v>43</v>
      </c>
      <c r="P154" s="226">
        <f t="shared" si="87"/>
        <v>116</v>
      </c>
      <c r="Q154" s="226">
        <f t="shared" si="87"/>
        <v>2</v>
      </c>
      <c r="R154" s="226">
        <f t="shared" si="87"/>
        <v>0</v>
      </c>
      <c r="S154" s="226">
        <f t="shared" si="88"/>
        <v>26</v>
      </c>
      <c r="T154" s="226">
        <f t="shared" si="88"/>
        <v>46</v>
      </c>
      <c r="U154" s="231">
        <f t="shared" si="95"/>
        <v>0.43513513513513513</v>
      </c>
      <c r="V154" s="231">
        <f t="shared" si="96"/>
        <v>6.5656565656565663E-2</v>
      </c>
      <c r="W154" s="232">
        <f t="shared" si="97"/>
        <v>370</v>
      </c>
      <c r="AL154" s="227"/>
      <c r="AM154" s="223">
        <f t="shared" si="89"/>
        <v>5</v>
      </c>
      <c r="AN154" s="225">
        <f t="shared" si="98"/>
        <v>45077</v>
      </c>
      <c r="AO154" s="249">
        <f t="shared" si="78"/>
        <v>16847.2</v>
      </c>
      <c r="AP154" s="249">
        <f t="shared" si="78"/>
        <v>34796.639999999999</v>
      </c>
      <c r="AQ154" s="249">
        <f t="shared" si="78"/>
        <v>845</v>
      </c>
      <c r="AR154" s="249">
        <f t="shared" si="78"/>
        <v>0</v>
      </c>
      <c r="AS154" s="249">
        <f t="shared" si="90"/>
        <v>0</v>
      </c>
      <c r="AT154" s="249">
        <f t="shared" si="90"/>
        <v>0</v>
      </c>
      <c r="AU154" s="249">
        <f t="shared" si="91"/>
        <v>17692.2</v>
      </c>
      <c r="AV154" s="249">
        <f t="shared" si="92"/>
        <v>34796.639999999999</v>
      </c>
      <c r="AW154" s="249">
        <f t="shared" si="93"/>
        <v>52488.84</v>
      </c>
      <c r="BF154" s="251"/>
    </row>
    <row r="155" spans="1:58">
      <c r="A155" s="218" t="str">
        <f>MID(FORECAST!A154,1,10)</f>
        <v>20-01-2023</v>
      </c>
      <c r="B155" s="218" t="str">
        <f t="shared" si="79"/>
        <v>20</v>
      </c>
      <c r="C155" s="218" t="str">
        <f t="shared" si="80"/>
        <v>01</v>
      </c>
      <c r="D155" s="218" t="str">
        <f t="shared" si="81"/>
        <v>2023</v>
      </c>
      <c r="E155" s="219">
        <f t="shared" si="82"/>
        <v>44946</v>
      </c>
      <c r="F155" s="219">
        <f t="shared" si="83"/>
        <v>44946</v>
      </c>
      <c r="G155" s="219">
        <f t="shared" si="84"/>
        <v>44946</v>
      </c>
      <c r="H155" s="218" t="str">
        <f>IF(ISERROR(VLOOKUP(FORECAST!$A155,$AY$2:$BA$9,3,FALSE)),"",VLOOKUP(FORECAST!$A155,$AY$2:$BA$9,3,FALSE))</f>
        <v>Pagadores</v>
      </c>
      <c r="I155" s="218">
        <f>IF(ISNUMBER(FORECAST!G:G),FORECAST!G:G,"")</f>
        <v>22</v>
      </c>
      <c r="J155" s="222">
        <f>IF(ISNUMBER(FORECAST!H:H),FORECAST!H:H,"")</f>
        <v>4587.41</v>
      </c>
      <c r="L155" s="223">
        <f t="shared" si="85"/>
        <v>6</v>
      </c>
      <c r="M155" s="224">
        <f>Datos!L157</f>
        <v>442</v>
      </c>
      <c r="N155" s="225">
        <f t="shared" si="94"/>
        <v>45078</v>
      </c>
      <c r="O155" s="226">
        <f t="shared" si="86"/>
        <v>82</v>
      </c>
      <c r="P155" s="226">
        <f t="shared" si="87"/>
        <v>174</v>
      </c>
      <c r="Q155" s="226">
        <f t="shared" si="87"/>
        <v>4</v>
      </c>
      <c r="R155" s="226">
        <f t="shared" si="87"/>
        <v>3</v>
      </c>
      <c r="S155" s="226">
        <f t="shared" si="88"/>
        <v>26</v>
      </c>
      <c r="T155" s="226">
        <f t="shared" si="88"/>
        <v>31</v>
      </c>
      <c r="U155" s="231">
        <f t="shared" si="95"/>
        <v>0.68062827225130895</v>
      </c>
      <c r="V155" s="231">
        <f t="shared" si="96"/>
        <v>7.0559610705596104E-2</v>
      </c>
      <c r="W155" s="232">
        <f t="shared" si="97"/>
        <v>382</v>
      </c>
      <c r="AL155" s="227"/>
      <c r="AM155" s="223">
        <f t="shared" si="89"/>
        <v>6</v>
      </c>
      <c r="AN155" s="225">
        <f t="shared" si="98"/>
        <v>45078</v>
      </c>
      <c r="AO155" s="249">
        <f t="shared" si="78"/>
        <v>33971.050000000003</v>
      </c>
      <c r="AP155" s="249">
        <f t="shared" si="78"/>
        <v>50451.18</v>
      </c>
      <c r="AQ155" s="249">
        <f t="shared" si="78"/>
        <v>1380</v>
      </c>
      <c r="AR155" s="249">
        <f t="shared" si="78"/>
        <v>0</v>
      </c>
      <c r="AS155" s="249">
        <f t="shared" si="90"/>
        <v>0</v>
      </c>
      <c r="AT155" s="249">
        <f t="shared" si="90"/>
        <v>0</v>
      </c>
      <c r="AU155" s="249">
        <f t="shared" si="91"/>
        <v>35351.050000000003</v>
      </c>
      <c r="AV155" s="249">
        <f t="shared" si="92"/>
        <v>50451.18</v>
      </c>
      <c r="AW155" s="249">
        <f t="shared" si="93"/>
        <v>85802.23000000001</v>
      </c>
      <c r="BF155" s="251"/>
    </row>
    <row r="156" spans="1:58">
      <c r="A156" s="218" t="str">
        <f>MID(FORECAST!A155,1,10)</f>
        <v>Non-Group</v>
      </c>
      <c r="B156" s="218" t="str">
        <f t="shared" si="79"/>
        <v>No</v>
      </c>
      <c r="C156" s="218" t="str">
        <f t="shared" si="80"/>
        <v>-G</v>
      </c>
      <c r="D156" s="218" t="str">
        <f t="shared" si="81"/>
        <v>oup</v>
      </c>
      <c r="E156" s="219" t="e">
        <f t="shared" si="82"/>
        <v>#VALUE!</v>
      </c>
      <c r="F156" s="219" t="str">
        <f t="shared" si="83"/>
        <v/>
      </c>
      <c r="G156" s="219">
        <f t="shared" si="84"/>
        <v>44946</v>
      </c>
      <c r="H156" s="218" t="str">
        <f>IF(ISERROR(VLOOKUP(FORECAST!$A156,$AY$2:$BA$9,3,FALSE)),"",VLOOKUP(FORECAST!$A156,$AY$2:$BA$9,3,FALSE))</f>
        <v>Grupos</v>
      </c>
      <c r="I156" s="218">
        <f>IF(ISNUMBER(FORECAST!G:G),FORECAST!G:G,"")</f>
        <v>5</v>
      </c>
      <c r="J156" s="222">
        <f>IF(ISNUMBER(FORECAST!H:H),FORECAST!H:H,"")</f>
        <v>791.78</v>
      </c>
      <c r="L156" s="223">
        <f t="shared" si="85"/>
        <v>6</v>
      </c>
      <c r="M156" s="224">
        <f>Datos!L158</f>
        <v>442</v>
      </c>
      <c r="N156" s="225">
        <f t="shared" si="94"/>
        <v>45079</v>
      </c>
      <c r="O156" s="226">
        <f t="shared" si="86"/>
        <v>161</v>
      </c>
      <c r="P156" s="226">
        <f t="shared" si="87"/>
        <v>209</v>
      </c>
      <c r="Q156" s="226">
        <f t="shared" si="87"/>
        <v>13</v>
      </c>
      <c r="R156" s="226">
        <f t="shared" si="87"/>
        <v>7</v>
      </c>
      <c r="S156" s="226">
        <f t="shared" si="88"/>
        <v>27</v>
      </c>
      <c r="T156" s="226">
        <f t="shared" si="88"/>
        <v>15</v>
      </c>
      <c r="U156" s="231">
        <f t="shared" si="95"/>
        <v>0.97455470737913485</v>
      </c>
      <c r="V156" s="231">
        <f t="shared" si="96"/>
        <v>7.9625292740046844E-2</v>
      </c>
      <c r="W156" s="232">
        <f t="shared" si="97"/>
        <v>393</v>
      </c>
      <c r="AL156" s="227"/>
      <c r="AM156" s="223">
        <f t="shared" si="89"/>
        <v>6</v>
      </c>
      <c r="AN156" s="225">
        <f t="shared" si="98"/>
        <v>45079</v>
      </c>
      <c r="AO156" s="249">
        <f t="shared" si="78"/>
        <v>73631.839999999997</v>
      </c>
      <c r="AP156" s="249">
        <f t="shared" si="78"/>
        <v>71487.05</v>
      </c>
      <c r="AQ156" s="249">
        <f t="shared" si="78"/>
        <v>4622</v>
      </c>
      <c r="AR156" s="249">
        <f t="shared" si="78"/>
        <v>0</v>
      </c>
      <c r="AS156" s="249">
        <f t="shared" si="90"/>
        <v>0</v>
      </c>
      <c r="AT156" s="249">
        <f t="shared" si="90"/>
        <v>0</v>
      </c>
      <c r="AU156" s="249">
        <f t="shared" si="91"/>
        <v>78253.84</v>
      </c>
      <c r="AV156" s="249">
        <f t="shared" si="92"/>
        <v>71487.05</v>
      </c>
      <c r="AW156" s="249">
        <f t="shared" si="93"/>
        <v>149740.89000000001</v>
      </c>
      <c r="BF156" s="251"/>
    </row>
    <row r="157" spans="1:58">
      <c r="A157" s="218" t="str">
        <f>MID(FORECAST!A156,1,10)</f>
        <v>Group - No</v>
      </c>
      <c r="B157" s="218" t="str">
        <f t="shared" si="79"/>
        <v>Gr</v>
      </c>
      <c r="C157" s="218" t="str">
        <f t="shared" si="80"/>
        <v>up</v>
      </c>
      <c r="D157" s="218" t="str">
        <f t="shared" si="81"/>
        <v>- No</v>
      </c>
      <c r="E157" s="219" t="e">
        <f t="shared" si="82"/>
        <v>#VALUE!</v>
      </c>
      <c r="F157" s="219" t="str">
        <f t="shared" si="83"/>
        <v/>
      </c>
      <c r="G157" s="219">
        <f t="shared" si="84"/>
        <v>44946</v>
      </c>
      <c r="H157" s="218" t="str">
        <f>IF(ISERROR(VLOOKUP(FORECAST!$A157,$AY$2:$BA$9,3,FALSE)),"",VLOOKUP(FORECAST!$A157,$AY$2:$BA$9,3,FALSE))</f>
        <v>Dueños e invitados</v>
      </c>
      <c r="I157" s="218">
        <f>IF(ISNUMBER(FORECAST!G:G),FORECAST!G:G,"")</f>
        <v>73</v>
      </c>
      <c r="J157" s="222">
        <f>IF(ISNUMBER(FORECAST!H:H),FORECAST!H:H,"")</f>
        <v>0</v>
      </c>
      <c r="L157" s="223">
        <f t="shared" si="85"/>
        <v>6</v>
      </c>
      <c r="M157" s="224">
        <f>Datos!L159</f>
        <v>442</v>
      </c>
      <c r="N157" s="225">
        <f t="shared" si="94"/>
        <v>45080</v>
      </c>
      <c r="O157" s="226">
        <f t="shared" si="86"/>
        <v>170</v>
      </c>
      <c r="P157" s="226">
        <f t="shared" si="87"/>
        <v>212</v>
      </c>
      <c r="Q157" s="226">
        <f t="shared" si="87"/>
        <v>13</v>
      </c>
      <c r="R157" s="226">
        <f t="shared" si="87"/>
        <v>6</v>
      </c>
      <c r="S157" s="226">
        <f t="shared" si="88"/>
        <v>29</v>
      </c>
      <c r="T157" s="226">
        <f t="shared" si="88"/>
        <v>10</v>
      </c>
      <c r="U157" s="231">
        <f t="shared" si="95"/>
        <v>0.99496221662468509</v>
      </c>
      <c r="V157" s="231">
        <f t="shared" si="96"/>
        <v>8.1018518518518517E-2</v>
      </c>
      <c r="W157" s="232">
        <f t="shared" si="97"/>
        <v>397</v>
      </c>
      <c r="AL157" s="227"/>
      <c r="AM157" s="223">
        <f t="shared" si="89"/>
        <v>6</v>
      </c>
      <c r="AN157" s="225">
        <f t="shared" si="98"/>
        <v>45080</v>
      </c>
      <c r="AO157" s="249">
        <f t="shared" si="78"/>
        <v>75445.070000000007</v>
      </c>
      <c r="AP157" s="249">
        <f t="shared" si="78"/>
        <v>72781.240000000005</v>
      </c>
      <c r="AQ157" s="249">
        <f t="shared" si="78"/>
        <v>4622</v>
      </c>
      <c r="AR157" s="249">
        <f t="shared" si="78"/>
        <v>0</v>
      </c>
      <c r="AS157" s="249">
        <f t="shared" si="90"/>
        <v>0</v>
      </c>
      <c r="AT157" s="249">
        <f t="shared" si="90"/>
        <v>0</v>
      </c>
      <c r="AU157" s="249">
        <f t="shared" si="91"/>
        <v>80067.070000000007</v>
      </c>
      <c r="AV157" s="249">
        <f t="shared" si="92"/>
        <v>72781.240000000005</v>
      </c>
      <c r="AW157" s="249">
        <f t="shared" si="93"/>
        <v>152848.31</v>
      </c>
      <c r="BF157" s="251"/>
    </row>
    <row r="158" spans="1:58">
      <c r="A158" s="218" t="str">
        <f>MID(FORECAST!A157,1,10)</f>
        <v>Owner &amp; Gu</v>
      </c>
      <c r="B158" s="218" t="str">
        <f t="shared" si="79"/>
        <v>Ow</v>
      </c>
      <c r="C158" s="218" t="str">
        <f t="shared" si="80"/>
        <v>er</v>
      </c>
      <c r="D158" s="218" t="str">
        <f t="shared" si="81"/>
        <v>&amp; Gu</v>
      </c>
      <c r="E158" s="219" t="e">
        <f t="shared" si="82"/>
        <v>#VALUE!</v>
      </c>
      <c r="F158" s="219" t="str">
        <f t="shared" si="83"/>
        <v/>
      </c>
      <c r="G158" s="219">
        <f t="shared" si="84"/>
        <v>44946</v>
      </c>
      <c r="H158" s="218" t="str">
        <f>IF(ISERROR(VLOOKUP(FORECAST!$A158,$AY$2:$BA$9,3,FALSE)),"",VLOOKUP(FORECAST!$A158,$AY$2:$BA$9,3,FALSE))</f>
        <v>Referidos</v>
      </c>
      <c r="I158" s="218">
        <f>IF(ISNUMBER(FORECAST!G:G),FORECAST!G:G,"")</f>
        <v>24</v>
      </c>
      <c r="J158" s="222">
        <f>IF(ISNUMBER(FORECAST!H:H),FORECAST!H:H,"")</f>
        <v>6243</v>
      </c>
      <c r="L158" s="223">
        <f t="shared" si="85"/>
        <v>6</v>
      </c>
      <c r="M158" s="224">
        <f>Datos!L160</f>
        <v>442</v>
      </c>
      <c r="N158" s="225">
        <f t="shared" si="94"/>
        <v>45081</v>
      </c>
      <c r="O158" s="226">
        <f t="shared" si="86"/>
        <v>91</v>
      </c>
      <c r="P158" s="226">
        <f t="shared" si="87"/>
        <v>170</v>
      </c>
      <c r="Q158" s="226">
        <f t="shared" si="87"/>
        <v>7</v>
      </c>
      <c r="R158" s="226">
        <f t="shared" si="87"/>
        <v>3</v>
      </c>
      <c r="S158" s="226">
        <f t="shared" si="88"/>
        <v>35</v>
      </c>
      <c r="T158" s="226">
        <f t="shared" si="88"/>
        <v>14</v>
      </c>
      <c r="U158" s="231">
        <f t="shared" si="95"/>
        <v>0.68717948717948718</v>
      </c>
      <c r="V158" s="231">
        <f t="shared" si="96"/>
        <v>8.8785046728971959E-2</v>
      </c>
      <c r="W158" s="232">
        <f t="shared" si="97"/>
        <v>390</v>
      </c>
      <c r="AL158" s="227"/>
      <c r="AM158" s="223">
        <f t="shared" si="89"/>
        <v>6</v>
      </c>
      <c r="AN158" s="225">
        <f t="shared" si="98"/>
        <v>45081</v>
      </c>
      <c r="AO158" s="249">
        <f t="shared" si="78"/>
        <v>34207.74</v>
      </c>
      <c r="AP158" s="249">
        <f t="shared" si="78"/>
        <v>50303.7</v>
      </c>
      <c r="AQ158" s="249">
        <f t="shared" si="78"/>
        <v>2395</v>
      </c>
      <c r="AR158" s="249">
        <f t="shared" si="78"/>
        <v>0</v>
      </c>
      <c r="AS158" s="249">
        <f t="shared" si="90"/>
        <v>0</v>
      </c>
      <c r="AT158" s="249">
        <f t="shared" si="90"/>
        <v>0</v>
      </c>
      <c r="AU158" s="249">
        <f t="shared" si="91"/>
        <v>36602.74</v>
      </c>
      <c r="AV158" s="249">
        <f t="shared" si="92"/>
        <v>50303.7</v>
      </c>
      <c r="AW158" s="249">
        <f t="shared" si="93"/>
        <v>86906.44</v>
      </c>
      <c r="BF158" s="251"/>
    </row>
    <row r="159" spans="1:58">
      <c r="A159" s="218" t="str">
        <f>MID(FORECAST!A158,1,10)</f>
        <v>Owner Refe</v>
      </c>
      <c r="B159" s="218" t="str">
        <f t="shared" si="79"/>
        <v>Ow</v>
      </c>
      <c r="C159" s="218" t="str">
        <f t="shared" si="80"/>
        <v>er</v>
      </c>
      <c r="D159" s="218" t="str">
        <f t="shared" si="81"/>
        <v>Refe</v>
      </c>
      <c r="E159" s="219" t="e">
        <f t="shared" si="82"/>
        <v>#VALUE!</v>
      </c>
      <c r="F159" s="219" t="str">
        <f t="shared" si="83"/>
        <v/>
      </c>
      <c r="G159" s="219">
        <f t="shared" si="84"/>
        <v>44946</v>
      </c>
      <c r="H159" s="218" t="str">
        <f>IF(ISERROR(VLOOKUP(FORECAST!$A159,$AY$2:$BA$9,3,FALSE)),"",VLOOKUP(FORECAST!$A159,$AY$2:$BA$9,3,FALSE))</f>
        <v>Maintenance</v>
      </c>
      <c r="I159" s="218">
        <f>IF(ISNUMBER(FORECAST!G:G),FORECAST!G:G,"")</f>
        <v>59</v>
      </c>
      <c r="J159" s="222">
        <f>IF(ISNUMBER(FORECAST!H:H),FORECAST!H:H,"")</f>
        <v>0</v>
      </c>
      <c r="L159" s="223">
        <f t="shared" si="85"/>
        <v>6</v>
      </c>
      <c r="M159" s="224">
        <f>Datos!L161</f>
        <v>442</v>
      </c>
      <c r="N159" s="225">
        <f t="shared" si="94"/>
        <v>45082</v>
      </c>
      <c r="O159" s="226">
        <f t="shared" si="86"/>
        <v>66</v>
      </c>
      <c r="P159" s="226">
        <f t="shared" si="87"/>
        <v>142</v>
      </c>
      <c r="Q159" s="226">
        <f t="shared" si="87"/>
        <v>0</v>
      </c>
      <c r="R159" s="226">
        <f t="shared" si="87"/>
        <v>0</v>
      </c>
      <c r="S159" s="226">
        <f t="shared" si="88"/>
        <v>36</v>
      </c>
      <c r="T159" s="226">
        <f t="shared" si="88"/>
        <v>31</v>
      </c>
      <c r="U159" s="231">
        <f t="shared" si="95"/>
        <v>0.55466666666666664</v>
      </c>
      <c r="V159" s="231">
        <f t="shared" si="96"/>
        <v>8.7591240875912413E-2</v>
      </c>
      <c r="W159" s="232">
        <f t="shared" si="97"/>
        <v>375</v>
      </c>
      <c r="AL159" s="227"/>
      <c r="AM159" s="223">
        <f t="shared" si="89"/>
        <v>6</v>
      </c>
      <c r="AN159" s="225">
        <f t="shared" si="98"/>
        <v>45082</v>
      </c>
      <c r="AO159" s="249">
        <f t="shared" si="78"/>
        <v>22393.54</v>
      </c>
      <c r="AP159" s="249">
        <f t="shared" si="78"/>
        <v>41357</v>
      </c>
      <c r="AQ159" s="249">
        <f t="shared" si="78"/>
        <v>0</v>
      </c>
      <c r="AR159" s="249">
        <f t="shared" si="78"/>
        <v>0</v>
      </c>
      <c r="AS159" s="249">
        <f t="shared" si="90"/>
        <v>0</v>
      </c>
      <c r="AT159" s="249">
        <f t="shared" si="90"/>
        <v>0</v>
      </c>
      <c r="AU159" s="249">
        <f t="shared" si="91"/>
        <v>22393.54</v>
      </c>
      <c r="AV159" s="249">
        <f t="shared" si="92"/>
        <v>41357</v>
      </c>
      <c r="AW159" s="249">
        <f t="shared" si="93"/>
        <v>63750.54</v>
      </c>
      <c r="BF159" s="251"/>
    </row>
    <row r="160" spans="1:58">
      <c r="A160" s="218" t="str">
        <f>MID(FORECAST!A159,1,10)</f>
        <v>Maintenanc</v>
      </c>
      <c r="B160" s="218" t="str">
        <f t="shared" si="79"/>
        <v>Ma</v>
      </c>
      <c r="C160" s="218" t="str">
        <f t="shared" si="80"/>
        <v>nt</v>
      </c>
      <c r="D160" s="218" t="str">
        <f t="shared" si="81"/>
        <v>nanc</v>
      </c>
      <c r="E160" s="219" t="e">
        <f t="shared" si="82"/>
        <v>#VALUE!</v>
      </c>
      <c r="F160" s="219" t="str">
        <f t="shared" si="83"/>
        <v/>
      </c>
      <c r="G160" s="219">
        <f t="shared" si="84"/>
        <v>44946</v>
      </c>
      <c r="H160" s="218" t="str">
        <f>IF(ISERROR(VLOOKUP(FORECAST!$A160,$AY$2:$BA$9,3,FALSE)),"",VLOOKUP(FORECAST!$A160,$AY$2:$BA$9,3,FALSE))</f>
        <v>Complementarias</v>
      </c>
      <c r="I160" s="218">
        <f>IF(ISNUMBER(FORECAST!G:G),FORECAST!G:G,"")</f>
        <v>1</v>
      </c>
      <c r="J160" s="222">
        <f>IF(ISNUMBER(FORECAST!H:H),FORECAST!H:H,"")</f>
        <v>410</v>
      </c>
      <c r="L160" s="223">
        <f t="shared" si="85"/>
        <v>6</v>
      </c>
      <c r="M160" s="224">
        <f>Datos!L162</f>
        <v>442</v>
      </c>
      <c r="N160" s="225">
        <f t="shared" si="94"/>
        <v>45083</v>
      </c>
      <c r="O160" s="226">
        <f t="shared" si="86"/>
        <v>69</v>
      </c>
      <c r="P160" s="226">
        <f t="shared" si="87"/>
        <v>133</v>
      </c>
      <c r="Q160" s="226">
        <f t="shared" si="87"/>
        <v>0</v>
      </c>
      <c r="R160" s="226">
        <f t="shared" si="87"/>
        <v>3</v>
      </c>
      <c r="S160" s="226">
        <f t="shared" si="88"/>
        <v>30</v>
      </c>
      <c r="T160" s="226">
        <f t="shared" si="88"/>
        <v>28</v>
      </c>
      <c r="U160" s="231">
        <f t="shared" si="95"/>
        <v>0.53018372703412076</v>
      </c>
      <c r="V160" s="231">
        <f t="shared" si="96"/>
        <v>7.9710144927536225E-2</v>
      </c>
      <c r="W160" s="232">
        <f t="shared" si="97"/>
        <v>381</v>
      </c>
      <c r="AL160" s="227"/>
      <c r="AM160" s="223">
        <f t="shared" si="89"/>
        <v>6</v>
      </c>
      <c r="AN160" s="225">
        <f t="shared" si="98"/>
        <v>45083</v>
      </c>
      <c r="AO160" s="249">
        <f t="shared" si="78"/>
        <v>22621.89</v>
      </c>
      <c r="AP160" s="249">
        <f t="shared" si="78"/>
        <v>38435.24</v>
      </c>
      <c r="AQ160" s="249">
        <f t="shared" si="78"/>
        <v>0</v>
      </c>
      <c r="AR160" s="249">
        <f t="shared" si="78"/>
        <v>0</v>
      </c>
      <c r="AS160" s="249">
        <f t="shared" si="90"/>
        <v>0</v>
      </c>
      <c r="AT160" s="249">
        <f t="shared" si="90"/>
        <v>0</v>
      </c>
      <c r="AU160" s="249">
        <f t="shared" si="91"/>
        <v>22621.89</v>
      </c>
      <c r="AV160" s="249">
        <f t="shared" si="92"/>
        <v>38435.24</v>
      </c>
      <c r="AW160" s="249">
        <f t="shared" si="93"/>
        <v>61057.13</v>
      </c>
      <c r="BF160" s="251"/>
    </row>
    <row r="161" spans="1:58">
      <c r="A161" s="218" t="str">
        <f>MID(FORECAST!A160,1,10)</f>
        <v>Compliment</v>
      </c>
      <c r="B161" s="218" t="str">
        <f t="shared" si="79"/>
        <v>Co</v>
      </c>
      <c r="C161" s="218" t="str">
        <f t="shared" si="80"/>
        <v>pl</v>
      </c>
      <c r="D161" s="218" t="str">
        <f t="shared" si="81"/>
        <v>ment</v>
      </c>
      <c r="E161" s="219" t="e">
        <f t="shared" si="82"/>
        <v>#VALUE!</v>
      </c>
      <c r="F161" s="219" t="str">
        <f t="shared" si="83"/>
        <v/>
      </c>
      <c r="G161" s="219">
        <f t="shared" si="84"/>
        <v>44946</v>
      </c>
      <c r="H161" s="218" t="str">
        <f>IF(ISERROR(VLOOKUP(FORECAST!$A161,$AY$2:$BA$9,3,FALSE)),"",VLOOKUP(FORECAST!$A161,$AY$2:$BA$9,3,FALSE))</f>
        <v>Total día</v>
      </c>
      <c r="I161" s="218">
        <f>IF(ISNUMBER(FORECAST!G:G),FORECAST!G:G,"")</f>
        <v>184</v>
      </c>
      <c r="J161" s="222">
        <f>IF(ISNUMBER(FORECAST!H:H),FORECAST!H:H,"")</f>
        <v>12032.19</v>
      </c>
      <c r="L161" s="223">
        <f t="shared" si="85"/>
        <v>6</v>
      </c>
      <c r="M161" s="224">
        <f>Datos!L163</f>
        <v>442</v>
      </c>
      <c r="N161" s="225">
        <f t="shared" si="94"/>
        <v>45084</v>
      </c>
      <c r="O161" s="226">
        <f t="shared" si="86"/>
        <v>68</v>
      </c>
      <c r="P161" s="226">
        <f t="shared" si="87"/>
        <v>121</v>
      </c>
      <c r="Q161" s="226">
        <f t="shared" si="87"/>
        <v>0</v>
      </c>
      <c r="R161" s="226">
        <f t="shared" si="87"/>
        <v>1</v>
      </c>
      <c r="S161" s="226">
        <f t="shared" si="88"/>
        <v>32</v>
      </c>
      <c r="T161" s="226">
        <f t="shared" si="88"/>
        <v>31</v>
      </c>
      <c r="U161" s="231">
        <f t="shared" si="95"/>
        <v>0.5</v>
      </c>
      <c r="V161" s="231">
        <f t="shared" si="96"/>
        <v>8.0291970802919707E-2</v>
      </c>
      <c r="W161" s="232">
        <f t="shared" si="97"/>
        <v>378</v>
      </c>
      <c r="AL161" s="227"/>
      <c r="AM161" s="223">
        <f t="shared" si="89"/>
        <v>6</v>
      </c>
      <c r="AN161" s="225">
        <f t="shared" si="98"/>
        <v>45084</v>
      </c>
      <c r="AO161" s="249">
        <f t="shared" si="78"/>
        <v>21730.53</v>
      </c>
      <c r="AP161" s="249">
        <f t="shared" si="78"/>
        <v>34823.440000000002</v>
      </c>
      <c r="AQ161" s="249">
        <f t="shared" si="78"/>
        <v>0</v>
      </c>
      <c r="AR161" s="249">
        <f t="shared" si="78"/>
        <v>0</v>
      </c>
      <c r="AS161" s="249">
        <f t="shared" si="90"/>
        <v>0</v>
      </c>
      <c r="AT161" s="249">
        <f t="shared" si="90"/>
        <v>0</v>
      </c>
      <c r="AU161" s="249">
        <f t="shared" si="91"/>
        <v>21730.53</v>
      </c>
      <c r="AV161" s="249">
        <f t="shared" si="92"/>
        <v>34823.440000000002</v>
      </c>
      <c r="AW161" s="249">
        <f t="shared" si="93"/>
        <v>56553.97</v>
      </c>
      <c r="BF161" s="251"/>
    </row>
    <row r="162" spans="1:58">
      <c r="A162" s="218" t="str">
        <f>MID(FORECAST!A161,1,10)</f>
        <v>Totals:</v>
      </c>
      <c r="B162" s="218" t="str">
        <f t="shared" si="79"/>
        <v>To</v>
      </c>
      <c r="C162" s="218" t="str">
        <f t="shared" si="80"/>
        <v>al</v>
      </c>
      <c r="D162" s="218" t="str">
        <f t="shared" si="81"/>
        <v>:</v>
      </c>
      <c r="E162" s="219" t="e">
        <f t="shared" si="82"/>
        <v>#VALUE!</v>
      </c>
      <c r="F162" s="219" t="str">
        <f t="shared" si="83"/>
        <v/>
      </c>
      <c r="G162" s="219">
        <f t="shared" si="84"/>
        <v>44946</v>
      </c>
      <c r="H162" s="218" t="str">
        <f>IF(ISERROR(VLOOKUP(FORECAST!$A162,$AY$2:$BA$9,3,FALSE)),"",VLOOKUP(FORECAST!$A162,$AY$2:$BA$9,3,FALSE))</f>
        <v/>
      </c>
      <c r="I162" s="218" t="str">
        <f>IF(ISNUMBER(FORECAST!G:G),FORECAST!G:G,"")</f>
        <v/>
      </c>
      <c r="J162" s="222" t="str">
        <f>IF(ISNUMBER(FORECAST!H:H),FORECAST!H:H,"")</f>
        <v/>
      </c>
      <c r="L162" s="223">
        <f t="shared" si="85"/>
        <v>6</v>
      </c>
      <c r="M162" s="224">
        <f>Datos!L164</f>
        <v>442</v>
      </c>
      <c r="N162" s="225">
        <f t="shared" si="94"/>
        <v>45085</v>
      </c>
      <c r="O162" s="226">
        <f t="shared" si="86"/>
        <v>87</v>
      </c>
      <c r="P162" s="226">
        <f t="shared" si="87"/>
        <v>168</v>
      </c>
      <c r="Q162" s="226">
        <f t="shared" si="87"/>
        <v>0</v>
      </c>
      <c r="R162" s="226">
        <f t="shared" si="87"/>
        <v>4</v>
      </c>
      <c r="S162" s="226">
        <f t="shared" si="88"/>
        <v>33</v>
      </c>
      <c r="T162" s="226">
        <f t="shared" si="88"/>
        <v>22</v>
      </c>
      <c r="U162" s="231">
        <f t="shared" si="95"/>
        <v>0.66579634464751958</v>
      </c>
      <c r="V162" s="231">
        <f t="shared" si="96"/>
        <v>8.8095238095238101E-2</v>
      </c>
      <c r="W162" s="232">
        <f t="shared" si="97"/>
        <v>383</v>
      </c>
      <c r="AL162" s="227"/>
      <c r="AM162" s="223">
        <f t="shared" si="89"/>
        <v>6</v>
      </c>
      <c r="AN162" s="225">
        <f t="shared" si="98"/>
        <v>45085</v>
      </c>
      <c r="AO162" s="249">
        <f t="shared" si="78"/>
        <v>33073.33</v>
      </c>
      <c r="AP162" s="249">
        <f t="shared" si="78"/>
        <v>49258.36</v>
      </c>
      <c r="AQ162" s="249">
        <f t="shared" si="78"/>
        <v>0</v>
      </c>
      <c r="AR162" s="249">
        <f t="shared" si="78"/>
        <v>0</v>
      </c>
      <c r="AS162" s="249">
        <f t="shared" si="90"/>
        <v>0</v>
      </c>
      <c r="AT162" s="249">
        <f t="shared" si="90"/>
        <v>0</v>
      </c>
      <c r="AU162" s="249">
        <f t="shared" si="91"/>
        <v>33073.33</v>
      </c>
      <c r="AV162" s="249">
        <f t="shared" si="92"/>
        <v>49258.36</v>
      </c>
      <c r="AW162" s="249">
        <f t="shared" si="93"/>
        <v>82331.69</v>
      </c>
      <c r="BF162" s="251"/>
    </row>
    <row r="163" spans="1:58">
      <c r="A163" s="218" t="str">
        <f>MID(FORECAST!A162,1,10)</f>
        <v>21-01-2023</v>
      </c>
      <c r="B163" s="218" t="str">
        <f t="shared" si="79"/>
        <v>21</v>
      </c>
      <c r="C163" s="218" t="str">
        <f t="shared" si="80"/>
        <v>01</v>
      </c>
      <c r="D163" s="218" t="str">
        <f t="shared" si="81"/>
        <v>2023</v>
      </c>
      <c r="E163" s="219">
        <f t="shared" si="82"/>
        <v>44947</v>
      </c>
      <c r="F163" s="219">
        <f t="shared" si="83"/>
        <v>44947</v>
      </c>
      <c r="G163" s="219">
        <f t="shared" si="84"/>
        <v>44947</v>
      </c>
      <c r="H163" s="218" t="str">
        <f>IF(ISERROR(VLOOKUP(FORECAST!$A163,$AY$2:$BA$9,3,FALSE)),"",VLOOKUP(FORECAST!$A163,$AY$2:$BA$9,3,FALSE))</f>
        <v>Pagadores</v>
      </c>
      <c r="I163" s="218">
        <f>IF(ISNUMBER(FORECAST!G:G),FORECAST!G:G,"")</f>
        <v>30</v>
      </c>
      <c r="J163" s="222">
        <f>IF(ISNUMBER(FORECAST!H:H),FORECAST!H:H,"")</f>
        <v>6162.41</v>
      </c>
      <c r="L163" s="223">
        <f t="shared" si="85"/>
        <v>6</v>
      </c>
      <c r="M163" s="224">
        <f>Datos!L165</f>
        <v>442</v>
      </c>
      <c r="N163" s="225">
        <f t="shared" si="94"/>
        <v>45086</v>
      </c>
      <c r="O163" s="226">
        <f t="shared" si="86"/>
        <v>164</v>
      </c>
      <c r="P163" s="226">
        <f t="shared" si="87"/>
        <v>217</v>
      </c>
      <c r="Q163" s="226">
        <f t="shared" si="87"/>
        <v>2</v>
      </c>
      <c r="R163" s="226">
        <f t="shared" si="87"/>
        <v>9</v>
      </c>
      <c r="S163" s="226">
        <f t="shared" si="88"/>
        <v>33</v>
      </c>
      <c r="T163" s="226">
        <f t="shared" si="88"/>
        <v>11</v>
      </c>
      <c r="U163" s="231">
        <f t="shared" si="95"/>
        <v>0.98457583547557836</v>
      </c>
      <c r="V163" s="231">
        <f t="shared" si="96"/>
        <v>9.7447795823665889E-2</v>
      </c>
      <c r="W163" s="232">
        <f t="shared" si="97"/>
        <v>389</v>
      </c>
      <c r="AL163" s="227"/>
      <c r="AM163" s="223">
        <f t="shared" si="89"/>
        <v>6</v>
      </c>
      <c r="AN163" s="225">
        <f t="shared" si="98"/>
        <v>45086</v>
      </c>
      <c r="AO163" s="249">
        <f t="shared" si="78"/>
        <v>70101.820000000007</v>
      </c>
      <c r="AP163" s="249">
        <f t="shared" si="78"/>
        <v>77480.59</v>
      </c>
      <c r="AQ163" s="249">
        <f t="shared" si="78"/>
        <v>635</v>
      </c>
      <c r="AR163" s="249">
        <f t="shared" si="78"/>
        <v>0</v>
      </c>
      <c r="AS163" s="249">
        <f t="shared" si="90"/>
        <v>0</v>
      </c>
      <c r="AT163" s="249">
        <f t="shared" si="90"/>
        <v>0</v>
      </c>
      <c r="AU163" s="249">
        <f t="shared" si="91"/>
        <v>70736.820000000007</v>
      </c>
      <c r="AV163" s="249">
        <f t="shared" si="92"/>
        <v>77480.59</v>
      </c>
      <c r="AW163" s="249">
        <f t="shared" si="93"/>
        <v>148217.41</v>
      </c>
      <c r="BF163" s="251"/>
    </row>
    <row r="164" spans="1:58">
      <c r="A164" s="218" t="str">
        <f>MID(FORECAST!A163,1,10)</f>
        <v>Non-Group</v>
      </c>
      <c r="B164" s="218" t="str">
        <f t="shared" si="79"/>
        <v>No</v>
      </c>
      <c r="C164" s="218" t="str">
        <f t="shared" si="80"/>
        <v>-G</v>
      </c>
      <c r="D164" s="218" t="str">
        <f t="shared" si="81"/>
        <v>oup</v>
      </c>
      <c r="E164" s="219" t="e">
        <f t="shared" si="82"/>
        <v>#VALUE!</v>
      </c>
      <c r="F164" s="219" t="str">
        <f t="shared" si="83"/>
        <v/>
      </c>
      <c r="G164" s="219">
        <f t="shared" si="84"/>
        <v>44947</v>
      </c>
      <c r="H164" s="218" t="str">
        <f>IF(ISERROR(VLOOKUP(FORECAST!$A164,$AY$2:$BA$9,3,FALSE)),"",VLOOKUP(FORECAST!$A164,$AY$2:$BA$9,3,FALSE))</f>
        <v>Grupos</v>
      </c>
      <c r="I164" s="218">
        <f>IF(ISNUMBER(FORECAST!G:G),FORECAST!G:G,"")</f>
        <v>5</v>
      </c>
      <c r="J164" s="222">
        <f>IF(ISNUMBER(FORECAST!H:H),FORECAST!H:H,"")</f>
        <v>791.78</v>
      </c>
      <c r="L164" s="223">
        <f t="shared" si="85"/>
        <v>6</v>
      </c>
      <c r="M164" s="224">
        <f>Datos!L166</f>
        <v>442</v>
      </c>
      <c r="N164" s="225">
        <f t="shared" si="94"/>
        <v>45087</v>
      </c>
      <c r="O164" s="226">
        <f t="shared" si="86"/>
        <v>169</v>
      </c>
      <c r="P164" s="226">
        <f t="shared" si="87"/>
        <v>220</v>
      </c>
      <c r="Q164" s="226">
        <f t="shared" si="87"/>
        <v>3</v>
      </c>
      <c r="R164" s="226">
        <f t="shared" si="87"/>
        <v>8</v>
      </c>
      <c r="S164" s="226">
        <f t="shared" si="88"/>
        <v>36</v>
      </c>
      <c r="T164" s="226">
        <f t="shared" si="88"/>
        <v>10</v>
      </c>
      <c r="U164" s="231">
        <f t="shared" si="95"/>
        <v>1.0103092783505154</v>
      </c>
      <c r="V164" s="231">
        <f t="shared" si="96"/>
        <v>0.10185185185185185</v>
      </c>
      <c r="W164" s="232">
        <f t="shared" si="97"/>
        <v>388</v>
      </c>
      <c r="AL164" s="227"/>
      <c r="AM164" s="223">
        <f t="shared" si="89"/>
        <v>6</v>
      </c>
      <c r="AN164" s="225">
        <f t="shared" si="98"/>
        <v>45087</v>
      </c>
      <c r="AO164" s="249">
        <f t="shared" si="78"/>
        <v>73776.649999999994</v>
      </c>
      <c r="AP164" s="249">
        <f t="shared" si="78"/>
        <v>79020.38</v>
      </c>
      <c r="AQ164" s="249">
        <f t="shared" si="78"/>
        <v>952</v>
      </c>
      <c r="AR164" s="249">
        <f t="shared" si="78"/>
        <v>0</v>
      </c>
      <c r="AS164" s="249">
        <f t="shared" si="90"/>
        <v>0</v>
      </c>
      <c r="AT164" s="249">
        <f t="shared" si="90"/>
        <v>0</v>
      </c>
      <c r="AU164" s="249">
        <f t="shared" si="91"/>
        <v>74728.649999999994</v>
      </c>
      <c r="AV164" s="249">
        <f t="shared" si="92"/>
        <v>79020.38</v>
      </c>
      <c r="AW164" s="249">
        <f t="shared" si="93"/>
        <v>153749.03</v>
      </c>
      <c r="BF164" s="251"/>
    </row>
    <row r="165" spans="1:58">
      <c r="A165" s="218" t="str">
        <f>MID(FORECAST!A164,1,10)</f>
        <v>Group - No</v>
      </c>
      <c r="B165" s="218" t="str">
        <f t="shared" si="79"/>
        <v>Gr</v>
      </c>
      <c r="C165" s="218" t="str">
        <f t="shared" si="80"/>
        <v>up</v>
      </c>
      <c r="D165" s="218" t="str">
        <f t="shared" si="81"/>
        <v>- No</v>
      </c>
      <c r="E165" s="219" t="e">
        <f t="shared" si="82"/>
        <v>#VALUE!</v>
      </c>
      <c r="F165" s="219" t="str">
        <f t="shared" si="83"/>
        <v/>
      </c>
      <c r="G165" s="219">
        <f t="shared" si="84"/>
        <v>44947</v>
      </c>
      <c r="H165" s="218" t="str">
        <f>IF(ISERROR(VLOOKUP(FORECAST!$A165,$AY$2:$BA$9,3,FALSE)),"",VLOOKUP(FORECAST!$A165,$AY$2:$BA$9,3,FALSE))</f>
        <v>Dueños e invitados</v>
      </c>
      <c r="I165" s="218">
        <f>IF(ISNUMBER(FORECAST!G:G),FORECAST!G:G,"")</f>
        <v>72</v>
      </c>
      <c r="J165" s="222">
        <f>IF(ISNUMBER(FORECAST!H:H),FORECAST!H:H,"")</f>
        <v>0</v>
      </c>
      <c r="L165" s="223">
        <f t="shared" si="85"/>
        <v>6</v>
      </c>
      <c r="M165" s="224">
        <f>Datos!L167</f>
        <v>442</v>
      </c>
      <c r="N165" s="225">
        <f t="shared" si="94"/>
        <v>45088</v>
      </c>
      <c r="O165" s="226">
        <f t="shared" si="86"/>
        <v>114</v>
      </c>
      <c r="P165" s="226">
        <f t="shared" si="87"/>
        <v>188</v>
      </c>
      <c r="Q165" s="226">
        <f t="shared" si="87"/>
        <v>1</v>
      </c>
      <c r="R165" s="226">
        <f t="shared" si="87"/>
        <v>6</v>
      </c>
      <c r="S165" s="226">
        <f t="shared" si="88"/>
        <v>33</v>
      </c>
      <c r="T165" s="226">
        <f t="shared" si="88"/>
        <v>13</v>
      </c>
      <c r="U165" s="231">
        <f t="shared" si="95"/>
        <v>0.77692307692307694</v>
      </c>
      <c r="V165" s="231">
        <f t="shared" si="96"/>
        <v>9.0909090909090912E-2</v>
      </c>
      <c r="W165" s="232">
        <f t="shared" si="97"/>
        <v>390</v>
      </c>
      <c r="AL165" s="227"/>
      <c r="AM165" s="223">
        <f t="shared" si="89"/>
        <v>6</v>
      </c>
      <c r="AN165" s="225">
        <f t="shared" si="98"/>
        <v>45088</v>
      </c>
      <c r="AO165" s="249">
        <f t="shared" si="78"/>
        <v>41639.22</v>
      </c>
      <c r="AP165" s="249">
        <f t="shared" si="78"/>
        <v>59123.6</v>
      </c>
      <c r="AQ165" s="249">
        <f t="shared" si="78"/>
        <v>265</v>
      </c>
      <c r="AR165" s="249">
        <f t="shared" si="78"/>
        <v>0</v>
      </c>
      <c r="AS165" s="249">
        <f t="shared" si="90"/>
        <v>0</v>
      </c>
      <c r="AT165" s="249">
        <f t="shared" si="90"/>
        <v>0</v>
      </c>
      <c r="AU165" s="249">
        <f t="shared" si="91"/>
        <v>41904.22</v>
      </c>
      <c r="AV165" s="249">
        <f t="shared" si="92"/>
        <v>59123.6</v>
      </c>
      <c r="AW165" s="249">
        <f t="shared" si="93"/>
        <v>101027.82</v>
      </c>
      <c r="BF165" s="251"/>
    </row>
    <row r="166" spans="1:58">
      <c r="A166" s="218" t="str">
        <f>MID(FORECAST!A165,1,10)</f>
        <v>Owner &amp; Gu</v>
      </c>
      <c r="B166" s="218" t="str">
        <f t="shared" si="79"/>
        <v>Ow</v>
      </c>
      <c r="C166" s="218" t="str">
        <f t="shared" si="80"/>
        <v>er</v>
      </c>
      <c r="D166" s="218" t="str">
        <f t="shared" si="81"/>
        <v>&amp; Gu</v>
      </c>
      <c r="E166" s="219" t="e">
        <f t="shared" si="82"/>
        <v>#VALUE!</v>
      </c>
      <c r="F166" s="219" t="str">
        <f t="shared" si="83"/>
        <v/>
      </c>
      <c r="G166" s="219">
        <f t="shared" si="84"/>
        <v>44947</v>
      </c>
      <c r="H166" s="218" t="str">
        <f>IF(ISERROR(VLOOKUP(FORECAST!$A166,$AY$2:$BA$9,3,FALSE)),"",VLOOKUP(FORECAST!$A166,$AY$2:$BA$9,3,FALSE))</f>
        <v>Referidos</v>
      </c>
      <c r="I166" s="218">
        <f>IF(ISNUMBER(FORECAST!G:G),FORECAST!G:G,"")</f>
        <v>27</v>
      </c>
      <c r="J166" s="222">
        <f>IF(ISNUMBER(FORECAST!H:H),FORECAST!H:H,"")</f>
        <v>6693</v>
      </c>
      <c r="L166" s="223">
        <f t="shared" si="85"/>
        <v>6</v>
      </c>
      <c r="M166" s="224">
        <f>Datos!L168</f>
        <v>442</v>
      </c>
      <c r="N166" s="225">
        <f t="shared" si="94"/>
        <v>45089</v>
      </c>
      <c r="O166" s="226">
        <f t="shared" si="86"/>
        <v>74</v>
      </c>
      <c r="P166" s="226">
        <f t="shared" si="87"/>
        <v>128</v>
      </c>
      <c r="Q166" s="226">
        <f t="shared" si="87"/>
        <v>1</v>
      </c>
      <c r="R166" s="226">
        <f t="shared" si="87"/>
        <v>2</v>
      </c>
      <c r="S166" s="226">
        <f t="shared" si="88"/>
        <v>38</v>
      </c>
      <c r="T166" s="226">
        <f t="shared" si="88"/>
        <v>31</v>
      </c>
      <c r="U166" s="231">
        <f t="shared" si="95"/>
        <v>0.54716981132075471</v>
      </c>
      <c r="V166" s="231">
        <f t="shared" si="96"/>
        <v>9.7323600973236016E-2</v>
      </c>
      <c r="W166" s="232">
        <f t="shared" si="97"/>
        <v>371</v>
      </c>
      <c r="AL166" s="227"/>
      <c r="AM166" s="223">
        <f t="shared" si="89"/>
        <v>6</v>
      </c>
      <c r="AN166" s="225">
        <f t="shared" si="98"/>
        <v>45089</v>
      </c>
      <c r="AO166" s="249">
        <f t="shared" si="78"/>
        <v>23264.81</v>
      </c>
      <c r="AP166" s="249">
        <f t="shared" si="78"/>
        <v>41919.08</v>
      </c>
      <c r="AQ166" s="249">
        <f t="shared" si="78"/>
        <v>265</v>
      </c>
      <c r="AR166" s="249">
        <f t="shared" si="78"/>
        <v>0</v>
      </c>
      <c r="AS166" s="249">
        <f t="shared" si="90"/>
        <v>0</v>
      </c>
      <c r="AT166" s="249">
        <f t="shared" si="90"/>
        <v>0</v>
      </c>
      <c r="AU166" s="249">
        <f t="shared" si="91"/>
        <v>23529.81</v>
      </c>
      <c r="AV166" s="249">
        <f t="shared" si="92"/>
        <v>41919.08</v>
      </c>
      <c r="AW166" s="249">
        <f t="shared" si="93"/>
        <v>65448.89</v>
      </c>
      <c r="BF166" s="251"/>
    </row>
    <row r="167" spans="1:58">
      <c r="A167" s="218" t="str">
        <f>MID(FORECAST!A166,1,10)</f>
        <v>Owner Refe</v>
      </c>
      <c r="B167" s="218" t="str">
        <f t="shared" si="79"/>
        <v>Ow</v>
      </c>
      <c r="C167" s="218" t="str">
        <f t="shared" si="80"/>
        <v>er</v>
      </c>
      <c r="D167" s="218" t="str">
        <f t="shared" si="81"/>
        <v>Refe</v>
      </c>
      <c r="E167" s="219" t="e">
        <f t="shared" si="82"/>
        <v>#VALUE!</v>
      </c>
      <c r="F167" s="219" t="str">
        <f t="shared" si="83"/>
        <v/>
      </c>
      <c r="G167" s="219">
        <f t="shared" si="84"/>
        <v>44947</v>
      </c>
      <c r="H167" s="218" t="str">
        <f>IF(ISERROR(VLOOKUP(FORECAST!$A167,$AY$2:$BA$9,3,FALSE)),"",VLOOKUP(FORECAST!$A167,$AY$2:$BA$9,3,FALSE))</f>
        <v>Maintenance</v>
      </c>
      <c r="I167" s="218">
        <f>IF(ISNUMBER(FORECAST!G:G),FORECAST!G:G,"")</f>
        <v>52</v>
      </c>
      <c r="J167" s="222">
        <f>IF(ISNUMBER(FORECAST!H:H),FORECAST!H:H,"")</f>
        <v>0</v>
      </c>
      <c r="L167" s="223">
        <f t="shared" si="85"/>
        <v>6</v>
      </c>
      <c r="M167" s="224">
        <f>Datos!L169</f>
        <v>442</v>
      </c>
      <c r="N167" s="225">
        <f t="shared" si="94"/>
        <v>45090</v>
      </c>
      <c r="O167" s="226">
        <f t="shared" si="86"/>
        <v>68</v>
      </c>
      <c r="P167" s="226">
        <f t="shared" si="87"/>
        <v>123</v>
      </c>
      <c r="Q167" s="226">
        <f t="shared" si="87"/>
        <v>1</v>
      </c>
      <c r="R167" s="226">
        <f t="shared" si="87"/>
        <v>2</v>
      </c>
      <c r="S167" s="226">
        <f t="shared" si="88"/>
        <v>36</v>
      </c>
      <c r="T167" s="226">
        <f t="shared" si="88"/>
        <v>33</v>
      </c>
      <c r="U167" s="231">
        <f t="shared" si="95"/>
        <v>0.51752021563342321</v>
      </c>
      <c r="V167" s="231">
        <f t="shared" si="96"/>
        <v>9.2909535452322736E-2</v>
      </c>
      <c r="W167" s="232">
        <f t="shared" si="97"/>
        <v>371</v>
      </c>
      <c r="AL167" s="227"/>
      <c r="AM167" s="223">
        <f t="shared" si="89"/>
        <v>6</v>
      </c>
      <c r="AN167" s="225">
        <f t="shared" si="98"/>
        <v>45090</v>
      </c>
      <c r="AO167" s="249">
        <f t="shared" si="78"/>
        <v>21977.62</v>
      </c>
      <c r="AP167" s="249">
        <f t="shared" si="78"/>
        <v>39309.72</v>
      </c>
      <c r="AQ167" s="249">
        <f t="shared" si="78"/>
        <v>265</v>
      </c>
      <c r="AR167" s="249">
        <f t="shared" si="78"/>
        <v>0</v>
      </c>
      <c r="AS167" s="249">
        <f t="shared" si="90"/>
        <v>0</v>
      </c>
      <c r="AT167" s="249">
        <f t="shared" si="90"/>
        <v>0</v>
      </c>
      <c r="AU167" s="249">
        <f t="shared" si="91"/>
        <v>22242.62</v>
      </c>
      <c r="AV167" s="249">
        <f t="shared" si="92"/>
        <v>39309.72</v>
      </c>
      <c r="AW167" s="249">
        <f t="shared" si="93"/>
        <v>61552.34</v>
      </c>
      <c r="BF167" s="251"/>
    </row>
    <row r="168" spans="1:58">
      <c r="A168" s="218" t="str">
        <f>MID(FORECAST!A167,1,10)</f>
        <v>Maintenanc</v>
      </c>
      <c r="B168" s="218" t="str">
        <f t="shared" si="79"/>
        <v>Ma</v>
      </c>
      <c r="C168" s="218" t="str">
        <f t="shared" si="80"/>
        <v>nt</v>
      </c>
      <c r="D168" s="218" t="str">
        <f t="shared" si="81"/>
        <v>nanc</v>
      </c>
      <c r="E168" s="219" t="e">
        <f t="shared" si="82"/>
        <v>#VALUE!</v>
      </c>
      <c r="F168" s="219" t="str">
        <f t="shared" si="83"/>
        <v/>
      </c>
      <c r="G168" s="219">
        <f t="shared" si="84"/>
        <v>44947</v>
      </c>
      <c r="H168" s="218" t="str">
        <f>IF(ISERROR(VLOOKUP(FORECAST!$A168,$AY$2:$BA$9,3,FALSE)),"",VLOOKUP(FORECAST!$A168,$AY$2:$BA$9,3,FALSE))</f>
        <v>Complementarias</v>
      </c>
      <c r="I168" s="218">
        <f>IF(ISNUMBER(FORECAST!G:G),FORECAST!G:G,"")</f>
        <v>4</v>
      </c>
      <c r="J168" s="222">
        <f>IF(ISNUMBER(FORECAST!H:H),FORECAST!H:H,"")</f>
        <v>355</v>
      </c>
      <c r="L168" s="223">
        <f t="shared" si="85"/>
        <v>6</v>
      </c>
      <c r="M168" s="224">
        <f>Datos!L170</f>
        <v>442</v>
      </c>
      <c r="N168" s="225">
        <f t="shared" si="94"/>
        <v>45091</v>
      </c>
      <c r="O168" s="226">
        <f t="shared" si="86"/>
        <v>73</v>
      </c>
      <c r="P168" s="226">
        <f t="shared" si="87"/>
        <v>115</v>
      </c>
      <c r="Q168" s="226">
        <f t="shared" si="87"/>
        <v>1</v>
      </c>
      <c r="R168" s="226">
        <f t="shared" si="87"/>
        <v>3</v>
      </c>
      <c r="S168" s="226">
        <f t="shared" si="88"/>
        <v>38</v>
      </c>
      <c r="T168" s="226">
        <f t="shared" si="88"/>
        <v>28</v>
      </c>
      <c r="U168" s="231">
        <f t="shared" si="95"/>
        <v>0.50670241286863271</v>
      </c>
      <c r="V168" s="231">
        <f t="shared" si="96"/>
        <v>9.9033816425120769E-2</v>
      </c>
      <c r="W168" s="232">
        <f t="shared" si="97"/>
        <v>373</v>
      </c>
      <c r="AL168" s="227"/>
      <c r="AM168" s="223">
        <f t="shared" si="89"/>
        <v>6</v>
      </c>
      <c r="AN168" s="225">
        <f t="shared" si="98"/>
        <v>45091</v>
      </c>
      <c r="AO168" s="249">
        <f t="shared" si="78"/>
        <v>24544.6</v>
      </c>
      <c r="AP168" s="249">
        <f t="shared" si="78"/>
        <v>29286.080000000002</v>
      </c>
      <c r="AQ168" s="249">
        <f t="shared" si="78"/>
        <v>265</v>
      </c>
      <c r="AR168" s="249">
        <f t="shared" si="78"/>
        <v>0</v>
      </c>
      <c r="AS168" s="249">
        <f t="shared" si="90"/>
        <v>0</v>
      </c>
      <c r="AT168" s="249">
        <f t="shared" si="90"/>
        <v>0</v>
      </c>
      <c r="AU168" s="249">
        <f t="shared" si="91"/>
        <v>24809.599999999999</v>
      </c>
      <c r="AV168" s="249">
        <f t="shared" si="92"/>
        <v>29286.080000000002</v>
      </c>
      <c r="AW168" s="249">
        <f t="shared" si="93"/>
        <v>54095.68</v>
      </c>
      <c r="BF168" s="251"/>
    </row>
    <row r="169" spans="1:58">
      <c r="A169" s="218" t="str">
        <f>MID(FORECAST!A168,1,10)</f>
        <v>Compliment</v>
      </c>
      <c r="B169" s="218" t="str">
        <f t="shared" si="79"/>
        <v>Co</v>
      </c>
      <c r="C169" s="218" t="str">
        <f t="shared" si="80"/>
        <v>pl</v>
      </c>
      <c r="D169" s="218" t="str">
        <f t="shared" si="81"/>
        <v>ment</v>
      </c>
      <c r="E169" s="219" t="e">
        <f t="shared" si="82"/>
        <v>#VALUE!</v>
      </c>
      <c r="F169" s="219" t="str">
        <f t="shared" si="83"/>
        <v/>
      </c>
      <c r="G169" s="219">
        <f t="shared" si="84"/>
        <v>44947</v>
      </c>
      <c r="H169" s="218" t="str">
        <f>IF(ISERROR(VLOOKUP(FORECAST!$A169,$AY$2:$BA$9,3,FALSE)),"",VLOOKUP(FORECAST!$A169,$AY$2:$BA$9,3,FALSE))</f>
        <v>Total día</v>
      </c>
      <c r="I169" s="218">
        <f>IF(ISNUMBER(FORECAST!G:G),FORECAST!G:G,"")</f>
        <v>190</v>
      </c>
      <c r="J169" s="222">
        <f>IF(ISNUMBER(FORECAST!H:H),FORECAST!H:H,"")</f>
        <v>14002.19</v>
      </c>
      <c r="L169" s="223">
        <f t="shared" si="85"/>
        <v>6</v>
      </c>
      <c r="M169" s="224">
        <f>Datos!L171</f>
        <v>442</v>
      </c>
      <c r="N169" s="225">
        <f t="shared" si="94"/>
        <v>45092</v>
      </c>
      <c r="O169" s="226">
        <f t="shared" si="86"/>
        <v>99</v>
      </c>
      <c r="P169" s="226">
        <f t="shared" si="87"/>
        <v>157</v>
      </c>
      <c r="Q169" s="226">
        <f t="shared" si="87"/>
        <v>3</v>
      </c>
      <c r="R169" s="226">
        <f t="shared" si="87"/>
        <v>1</v>
      </c>
      <c r="S169" s="226">
        <f t="shared" si="88"/>
        <v>34</v>
      </c>
      <c r="T169" s="226">
        <f t="shared" si="88"/>
        <v>21</v>
      </c>
      <c r="U169" s="231">
        <f t="shared" si="95"/>
        <v>0.67098445595854928</v>
      </c>
      <c r="V169" s="231">
        <f t="shared" si="96"/>
        <v>8.3135391923990498E-2</v>
      </c>
      <c r="W169" s="232">
        <f t="shared" si="97"/>
        <v>386</v>
      </c>
      <c r="AL169" s="227"/>
      <c r="AM169" s="223">
        <f t="shared" si="89"/>
        <v>6</v>
      </c>
      <c r="AN169" s="225">
        <f t="shared" si="98"/>
        <v>45092</v>
      </c>
      <c r="AO169" s="249">
        <f t="shared" si="78"/>
        <v>36108.370000000003</v>
      </c>
      <c r="AP169" s="249">
        <f t="shared" si="78"/>
        <v>44932.49</v>
      </c>
      <c r="AQ169" s="249">
        <f t="shared" si="78"/>
        <v>795</v>
      </c>
      <c r="AR169" s="249">
        <f t="shared" si="78"/>
        <v>0</v>
      </c>
      <c r="AS169" s="249">
        <f t="shared" si="90"/>
        <v>0</v>
      </c>
      <c r="AT169" s="249">
        <f t="shared" si="90"/>
        <v>0</v>
      </c>
      <c r="AU169" s="249">
        <f t="shared" si="91"/>
        <v>36903.370000000003</v>
      </c>
      <c r="AV169" s="249">
        <f t="shared" si="92"/>
        <v>44932.49</v>
      </c>
      <c r="AW169" s="249">
        <f t="shared" si="93"/>
        <v>81835.86</v>
      </c>
      <c r="BF169" s="251"/>
    </row>
    <row r="170" spans="1:58">
      <c r="A170" s="218" t="str">
        <f>MID(FORECAST!A169,1,10)</f>
        <v>Totals:</v>
      </c>
      <c r="B170" s="218" t="str">
        <f t="shared" si="79"/>
        <v>To</v>
      </c>
      <c r="C170" s="218" t="str">
        <f t="shared" si="80"/>
        <v>al</v>
      </c>
      <c r="D170" s="218" t="str">
        <f t="shared" si="81"/>
        <v>:</v>
      </c>
      <c r="E170" s="219" t="e">
        <f t="shared" si="82"/>
        <v>#VALUE!</v>
      </c>
      <c r="F170" s="219" t="str">
        <f t="shared" si="83"/>
        <v/>
      </c>
      <c r="G170" s="219">
        <f t="shared" si="84"/>
        <v>44947</v>
      </c>
      <c r="H170" s="218" t="str">
        <f>IF(ISERROR(VLOOKUP(FORECAST!$A170,$AY$2:$BA$9,3,FALSE)),"",VLOOKUP(FORECAST!$A170,$AY$2:$BA$9,3,FALSE))</f>
        <v/>
      </c>
      <c r="I170" s="218" t="str">
        <f>IF(ISNUMBER(FORECAST!G:G),FORECAST!G:G,"")</f>
        <v/>
      </c>
      <c r="J170" s="222" t="str">
        <f>IF(ISNUMBER(FORECAST!H:H),FORECAST!H:H,"")</f>
        <v/>
      </c>
      <c r="L170" s="223">
        <f t="shared" si="85"/>
        <v>6</v>
      </c>
      <c r="M170" s="224">
        <f>Datos!L172</f>
        <v>442</v>
      </c>
      <c r="N170" s="225">
        <f t="shared" si="94"/>
        <v>45093</v>
      </c>
      <c r="O170" s="226">
        <f t="shared" si="86"/>
        <v>164</v>
      </c>
      <c r="P170" s="226">
        <f t="shared" si="87"/>
        <v>206</v>
      </c>
      <c r="Q170" s="226">
        <f t="shared" si="87"/>
        <v>7</v>
      </c>
      <c r="R170" s="226">
        <f t="shared" si="87"/>
        <v>1</v>
      </c>
      <c r="S170" s="226">
        <f t="shared" si="88"/>
        <v>35</v>
      </c>
      <c r="T170" s="226">
        <f t="shared" si="88"/>
        <v>15</v>
      </c>
      <c r="U170" s="231">
        <f t="shared" si="95"/>
        <v>0.96419437340153458</v>
      </c>
      <c r="V170" s="231">
        <f t="shared" si="96"/>
        <v>8.4309133489461355E-2</v>
      </c>
      <c r="W170" s="232">
        <f t="shared" si="97"/>
        <v>391</v>
      </c>
      <c r="AL170" s="227"/>
      <c r="AM170" s="223">
        <f t="shared" si="89"/>
        <v>6</v>
      </c>
      <c r="AN170" s="225">
        <f t="shared" si="98"/>
        <v>45093</v>
      </c>
      <c r="AO170" s="249">
        <f t="shared" si="78"/>
        <v>68970.17</v>
      </c>
      <c r="AP170" s="249">
        <f t="shared" si="78"/>
        <v>69291.53</v>
      </c>
      <c r="AQ170" s="249">
        <f t="shared" si="78"/>
        <v>2734</v>
      </c>
      <c r="AR170" s="249">
        <f t="shared" si="78"/>
        <v>0</v>
      </c>
      <c r="AS170" s="249">
        <f t="shared" si="90"/>
        <v>0</v>
      </c>
      <c r="AT170" s="249">
        <f t="shared" si="90"/>
        <v>0</v>
      </c>
      <c r="AU170" s="249">
        <f t="shared" si="91"/>
        <v>71704.17</v>
      </c>
      <c r="AV170" s="249">
        <f t="shared" si="92"/>
        <v>69291.53</v>
      </c>
      <c r="AW170" s="249">
        <f t="shared" si="93"/>
        <v>140995.70000000001</v>
      </c>
      <c r="BF170" s="251"/>
    </row>
    <row r="171" spans="1:58">
      <c r="A171" s="218" t="str">
        <f>MID(FORECAST!A170,1,10)</f>
        <v>22-01-2023</v>
      </c>
      <c r="B171" s="218" t="str">
        <f t="shared" si="79"/>
        <v>22</v>
      </c>
      <c r="C171" s="218" t="str">
        <f t="shared" si="80"/>
        <v>01</v>
      </c>
      <c r="D171" s="218" t="str">
        <f t="shared" si="81"/>
        <v>2023</v>
      </c>
      <c r="E171" s="219">
        <f t="shared" si="82"/>
        <v>44948</v>
      </c>
      <c r="F171" s="219">
        <f t="shared" si="83"/>
        <v>44948</v>
      </c>
      <c r="G171" s="219">
        <f t="shared" si="84"/>
        <v>44948</v>
      </c>
      <c r="H171" s="218" t="str">
        <f>IF(ISERROR(VLOOKUP(FORECAST!$A171,$AY$2:$BA$9,3,FALSE)),"",VLOOKUP(FORECAST!$A171,$AY$2:$BA$9,3,FALSE))</f>
        <v>Pagadores</v>
      </c>
      <c r="I171" s="218">
        <f>IF(ISNUMBER(FORECAST!G:G),FORECAST!G:G,"")</f>
        <v>20</v>
      </c>
      <c r="J171" s="222">
        <f>IF(ISNUMBER(FORECAST!H:H),FORECAST!H:H,"")</f>
        <v>3672.41</v>
      </c>
      <c r="L171" s="223">
        <f t="shared" si="85"/>
        <v>6</v>
      </c>
      <c r="M171" s="224">
        <f>Datos!L173</f>
        <v>442</v>
      </c>
      <c r="N171" s="225">
        <f t="shared" si="94"/>
        <v>45094</v>
      </c>
      <c r="O171" s="226">
        <f t="shared" si="86"/>
        <v>177</v>
      </c>
      <c r="P171" s="226">
        <f t="shared" si="87"/>
        <v>212</v>
      </c>
      <c r="Q171" s="226">
        <f t="shared" si="87"/>
        <v>7</v>
      </c>
      <c r="R171" s="226">
        <f t="shared" si="87"/>
        <v>2</v>
      </c>
      <c r="S171" s="226">
        <f t="shared" si="88"/>
        <v>33</v>
      </c>
      <c r="T171" s="226">
        <f t="shared" si="88"/>
        <v>12</v>
      </c>
      <c r="U171" s="231">
        <f t="shared" si="95"/>
        <v>1.0025316455696203</v>
      </c>
      <c r="V171" s="231">
        <f t="shared" si="96"/>
        <v>8.1395348837209308E-2</v>
      </c>
      <c r="W171" s="232">
        <f t="shared" si="97"/>
        <v>395</v>
      </c>
      <c r="AL171" s="227"/>
      <c r="AM171" s="223">
        <f t="shared" si="89"/>
        <v>6</v>
      </c>
      <c r="AN171" s="225">
        <f t="shared" si="98"/>
        <v>45094</v>
      </c>
      <c r="AO171" s="249">
        <f t="shared" si="78"/>
        <v>77367.88</v>
      </c>
      <c r="AP171" s="249">
        <f t="shared" si="78"/>
        <v>72813.149999999994</v>
      </c>
      <c r="AQ171" s="249">
        <f t="shared" si="78"/>
        <v>2504</v>
      </c>
      <c r="AR171" s="249">
        <f t="shared" si="78"/>
        <v>0</v>
      </c>
      <c r="AS171" s="249">
        <f t="shared" si="90"/>
        <v>0</v>
      </c>
      <c r="AT171" s="249">
        <f t="shared" si="90"/>
        <v>0</v>
      </c>
      <c r="AU171" s="249">
        <f t="shared" si="91"/>
        <v>79871.88</v>
      </c>
      <c r="AV171" s="249">
        <f t="shared" si="92"/>
        <v>72813.149999999994</v>
      </c>
      <c r="AW171" s="249">
        <f t="shared" si="93"/>
        <v>152685.03</v>
      </c>
      <c r="BF171" s="251"/>
    </row>
    <row r="172" spans="1:58">
      <c r="A172" s="218" t="str">
        <f>MID(FORECAST!A171,1,10)</f>
        <v>Non-Group</v>
      </c>
      <c r="B172" s="218" t="str">
        <f t="shared" si="79"/>
        <v>No</v>
      </c>
      <c r="C172" s="218" t="str">
        <f t="shared" si="80"/>
        <v>-G</v>
      </c>
      <c r="D172" s="218" t="str">
        <f t="shared" si="81"/>
        <v>oup</v>
      </c>
      <c r="E172" s="219" t="e">
        <f t="shared" si="82"/>
        <v>#VALUE!</v>
      </c>
      <c r="F172" s="219" t="str">
        <f t="shared" si="83"/>
        <v/>
      </c>
      <c r="G172" s="219">
        <f t="shared" si="84"/>
        <v>44948</v>
      </c>
      <c r="H172" s="218" t="str">
        <f>IF(ISERROR(VLOOKUP(FORECAST!$A172,$AY$2:$BA$9,3,FALSE)),"",VLOOKUP(FORECAST!$A172,$AY$2:$BA$9,3,FALSE))</f>
        <v>Grupos</v>
      </c>
      <c r="I172" s="218">
        <f>IF(ISNUMBER(FORECAST!G:G),FORECAST!G:G,"")</f>
        <v>5</v>
      </c>
      <c r="J172" s="222">
        <f>IF(ISNUMBER(FORECAST!H:H),FORECAST!H:H,"")</f>
        <v>751.78</v>
      </c>
      <c r="L172" s="223">
        <f t="shared" si="85"/>
        <v>6</v>
      </c>
      <c r="M172" s="224">
        <f>Datos!L174</f>
        <v>442</v>
      </c>
      <c r="N172" s="225">
        <f t="shared" si="94"/>
        <v>45095</v>
      </c>
      <c r="O172" s="226">
        <f t="shared" si="86"/>
        <v>165</v>
      </c>
      <c r="P172" s="226">
        <f t="shared" si="87"/>
        <v>195</v>
      </c>
      <c r="Q172" s="226">
        <f t="shared" si="87"/>
        <v>3</v>
      </c>
      <c r="R172" s="226">
        <f t="shared" si="87"/>
        <v>1</v>
      </c>
      <c r="S172" s="226">
        <f t="shared" si="88"/>
        <v>30</v>
      </c>
      <c r="T172" s="226">
        <f t="shared" si="88"/>
        <v>13</v>
      </c>
      <c r="U172" s="231">
        <f t="shared" si="95"/>
        <v>0.9120603015075377</v>
      </c>
      <c r="V172" s="231">
        <f t="shared" si="96"/>
        <v>7.2261072261072257E-2</v>
      </c>
      <c r="W172" s="232">
        <f t="shared" si="97"/>
        <v>398</v>
      </c>
      <c r="AL172" s="227"/>
      <c r="AM172" s="223">
        <f t="shared" si="89"/>
        <v>6</v>
      </c>
      <c r="AN172" s="225">
        <f t="shared" si="98"/>
        <v>45095</v>
      </c>
      <c r="AO172" s="249">
        <f t="shared" si="78"/>
        <v>58115.040000000001</v>
      </c>
      <c r="AP172" s="249">
        <f t="shared" si="78"/>
        <v>56497.63</v>
      </c>
      <c r="AQ172" s="249">
        <f t="shared" si="78"/>
        <v>1010</v>
      </c>
      <c r="AR172" s="249">
        <f t="shared" si="78"/>
        <v>0</v>
      </c>
      <c r="AS172" s="249">
        <f t="shared" si="90"/>
        <v>0</v>
      </c>
      <c r="AT172" s="249">
        <f t="shared" si="90"/>
        <v>0</v>
      </c>
      <c r="AU172" s="249">
        <f t="shared" si="91"/>
        <v>59125.04</v>
      </c>
      <c r="AV172" s="249">
        <f t="shared" si="92"/>
        <v>56497.63</v>
      </c>
      <c r="AW172" s="249">
        <f t="shared" si="93"/>
        <v>115622.67</v>
      </c>
      <c r="BF172" s="251"/>
    </row>
    <row r="173" spans="1:58">
      <c r="A173" s="218" t="str">
        <f>MID(FORECAST!A172,1,10)</f>
        <v>Group - No</v>
      </c>
      <c r="B173" s="218" t="str">
        <f t="shared" si="79"/>
        <v>Gr</v>
      </c>
      <c r="C173" s="218" t="str">
        <f t="shared" si="80"/>
        <v>up</v>
      </c>
      <c r="D173" s="218" t="str">
        <f t="shared" si="81"/>
        <v>- No</v>
      </c>
      <c r="E173" s="219" t="e">
        <f t="shared" si="82"/>
        <v>#VALUE!</v>
      </c>
      <c r="F173" s="219" t="str">
        <f t="shared" si="83"/>
        <v/>
      </c>
      <c r="G173" s="219">
        <f t="shared" si="84"/>
        <v>44948</v>
      </c>
      <c r="H173" s="218" t="str">
        <f>IF(ISERROR(VLOOKUP(FORECAST!$A173,$AY$2:$BA$9,3,FALSE)),"",VLOOKUP(FORECAST!$A173,$AY$2:$BA$9,3,FALSE))</f>
        <v>Dueños e invitados</v>
      </c>
      <c r="I173" s="218">
        <f>IF(ISNUMBER(FORECAST!G:G),FORECAST!G:G,"")</f>
        <v>60</v>
      </c>
      <c r="J173" s="222">
        <f>IF(ISNUMBER(FORECAST!H:H),FORECAST!H:H,"")</f>
        <v>0</v>
      </c>
      <c r="L173" s="223">
        <f t="shared" si="85"/>
        <v>6</v>
      </c>
      <c r="M173" s="224">
        <f>Datos!L175</f>
        <v>442</v>
      </c>
      <c r="N173" s="225">
        <f t="shared" si="94"/>
        <v>45096</v>
      </c>
      <c r="O173" s="226">
        <f t="shared" si="86"/>
        <v>109</v>
      </c>
      <c r="P173" s="226">
        <f t="shared" si="87"/>
        <v>129</v>
      </c>
      <c r="Q173" s="226">
        <f t="shared" si="87"/>
        <v>0</v>
      </c>
      <c r="R173" s="226">
        <f t="shared" si="87"/>
        <v>0</v>
      </c>
      <c r="S173" s="226">
        <f t="shared" si="88"/>
        <v>34</v>
      </c>
      <c r="T173" s="226">
        <f t="shared" si="88"/>
        <v>29</v>
      </c>
      <c r="U173" s="231">
        <f t="shared" si="95"/>
        <v>0.62796833773087068</v>
      </c>
      <c r="V173" s="231">
        <f t="shared" si="96"/>
        <v>8.2324455205811137E-2</v>
      </c>
      <c r="W173" s="232">
        <f t="shared" si="97"/>
        <v>379</v>
      </c>
      <c r="AL173" s="227"/>
      <c r="AM173" s="223">
        <f t="shared" si="89"/>
        <v>6</v>
      </c>
      <c r="AN173" s="225">
        <f t="shared" si="98"/>
        <v>45096</v>
      </c>
      <c r="AO173" s="249">
        <f t="shared" si="78"/>
        <v>41279.42</v>
      </c>
      <c r="AP173" s="249">
        <f t="shared" si="78"/>
        <v>38359.49</v>
      </c>
      <c r="AQ173" s="249">
        <f t="shared" si="78"/>
        <v>90</v>
      </c>
      <c r="AR173" s="249">
        <f t="shared" si="78"/>
        <v>0</v>
      </c>
      <c r="AS173" s="249">
        <f t="shared" si="90"/>
        <v>0</v>
      </c>
      <c r="AT173" s="249">
        <f t="shared" si="90"/>
        <v>0</v>
      </c>
      <c r="AU173" s="249">
        <f t="shared" si="91"/>
        <v>41369.42</v>
      </c>
      <c r="AV173" s="249">
        <f t="shared" si="92"/>
        <v>38359.49</v>
      </c>
      <c r="AW173" s="249">
        <f t="shared" si="93"/>
        <v>79728.91</v>
      </c>
      <c r="BF173" s="251"/>
    </row>
    <row r="174" spans="1:58">
      <c r="A174" s="218" t="str">
        <f>MID(FORECAST!A173,1,10)</f>
        <v>Owner &amp; Gu</v>
      </c>
      <c r="B174" s="218" t="str">
        <f t="shared" si="79"/>
        <v>Ow</v>
      </c>
      <c r="C174" s="218" t="str">
        <f t="shared" si="80"/>
        <v>er</v>
      </c>
      <c r="D174" s="218" t="str">
        <f t="shared" si="81"/>
        <v>&amp; Gu</v>
      </c>
      <c r="E174" s="219" t="e">
        <f t="shared" si="82"/>
        <v>#VALUE!</v>
      </c>
      <c r="F174" s="219" t="str">
        <f t="shared" si="83"/>
        <v/>
      </c>
      <c r="G174" s="219">
        <f t="shared" si="84"/>
        <v>44948</v>
      </c>
      <c r="H174" s="218" t="str">
        <f>IF(ISERROR(VLOOKUP(FORECAST!$A174,$AY$2:$BA$9,3,FALSE)),"",VLOOKUP(FORECAST!$A174,$AY$2:$BA$9,3,FALSE))</f>
        <v>Referidos</v>
      </c>
      <c r="I174" s="218">
        <f>IF(ISNUMBER(FORECAST!G:G),FORECAST!G:G,"")</f>
        <v>14</v>
      </c>
      <c r="J174" s="222">
        <f>IF(ISNUMBER(FORECAST!H:H),FORECAST!H:H,"")</f>
        <v>3433</v>
      </c>
      <c r="L174" s="223">
        <f t="shared" si="85"/>
        <v>6</v>
      </c>
      <c r="M174" s="224">
        <f>Datos!L176</f>
        <v>442</v>
      </c>
      <c r="N174" s="225">
        <f t="shared" si="94"/>
        <v>45097</v>
      </c>
      <c r="O174" s="226">
        <f t="shared" si="86"/>
        <v>76</v>
      </c>
      <c r="P174" s="226">
        <f t="shared" si="87"/>
        <v>97</v>
      </c>
      <c r="Q174" s="226">
        <f t="shared" si="87"/>
        <v>0</v>
      </c>
      <c r="R174" s="226">
        <f t="shared" si="87"/>
        <v>2</v>
      </c>
      <c r="S174" s="226">
        <f t="shared" si="88"/>
        <v>36</v>
      </c>
      <c r="T174" s="226">
        <f t="shared" si="88"/>
        <v>31</v>
      </c>
      <c r="U174" s="231">
        <f t="shared" si="95"/>
        <v>0.46380697050938335</v>
      </c>
      <c r="V174" s="231">
        <f t="shared" si="96"/>
        <v>9.2457420924574207E-2</v>
      </c>
      <c r="W174" s="232">
        <f t="shared" si="97"/>
        <v>373</v>
      </c>
      <c r="AL174" s="227"/>
      <c r="AM174" s="223">
        <f t="shared" si="89"/>
        <v>6</v>
      </c>
      <c r="AN174" s="225">
        <f t="shared" si="98"/>
        <v>45097</v>
      </c>
      <c r="AO174" s="249">
        <f t="shared" si="78"/>
        <v>25998</v>
      </c>
      <c r="AP174" s="249">
        <f t="shared" si="78"/>
        <v>32385.87</v>
      </c>
      <c r="AQ174" s="249">
        <f t="shared" si="78"/>
        <v>0</v>
      </c>
      <c r="AR174" s="249">
        <f t="shared" si="78"/>
        <v>0</v>
      </c>
      <c r="AS174" s="249">
        <f t="shared" si="90"/>
        <v>0</v>
      </c>
      <c r="AT174" s="249">
        <f t="shared" si="90"/>
        <v>0</v>
      </c>
      <c r="AU174" s="249">
        <f t="shared" si="91"/>
        <v>25998</v>
      </c>
      <c r="AV174" s="249">
        <f t="shared" si="92"/>
        <v>32385.87</v>
      </c>
      <c r="AW174" s="249">
        <f t="shared" si="93"/>
        <v>58383.869999999995</v>
      </c>
      <c r="BF174" s="251"/>
    </row>
    <row r="175" spans="1:58">
      <c r="A175" s="218" t="str">
        <f>MID(FORECAST!A174,1,10)</f>
        <v>Owner Refe</v>
      </c>
      <c r="B175" s="218" t="str">
        <f t="shared" si="79"/>
        <v>Ow</v>
      </c>
      <c r="C175" s="218" t="str">
        <f t="shared" si="80"/>
        <v>er</v>
      </c>
      <c r="D175" s="218" t="str">
        <f t="shared" si="81"/>
        <v>Refe</v>
      </c>
      <c r="E175" s="219" t="e">
        <f t="shared" si="82"/>
        <v>#VALUE!</v>
      </c>
      <c r="F175" s="219" t="str">
        <f t="shared" si="83"/>
        <v/>
      </c>
      <c r="G175" s="219">
        <f t="shared" si="84"/>
        <v>44948</v>
      </c>
      <c r="H175" s="218" t="str">
        <f>IF(ISERROR(VLOOKUP(FORECAST!$A175,$AY$2:$BA$9,3,FALSE)),"",VLOOKUP(FORECAST!$A175,$AY$2:$BA$9,3,FALSE))</f>
        <v>Maintenance</v>
      </c>
      <c r="I175" s="218">
        <f>IF(ISNUMBER(FORECAST!G:G),FORECAST!G:G,"")</f>
        <v>50</v>
      </c>
      <c r="J175" s="222">
        <f>IF(ISNUMBER(FORECAST!H:H),FORECAST!H:H,"")</f>
        <v>0</v>
      </c>
      <c r="L175" s="223">
        <f t="shared" si="85"/>
        <v>6</v>
      </c>
      <c r="M175" s="224">
        <f>Datos!L177</f>
        <v>442</v>
      </c>
      <c r="N175" s="225">
        <f t="shared" si="94"/>
        <v>45098</v>
      </c>
      <c r="O175" s="226">
        <f t="shared" si="86"/>
        <v>83</v>
      </c>
      <c r="P175" s="226">
        <f t="shared" si="87"/>
        <v>103</v>
      </c>
      <c r="Q175" s="226">
        <f t="shared" si="87"/>
        <v>0</v>
      </c>
      <c r="R175" s="226">
        <f t="shared" si="87"/>
        <v>1</v>
      </c>
      <c r="S175" s="226">
        <f t="shared" si="88"/>
        <v>31</v>
      </c>
      <c r="T175" s="226">
        <f t="shared" si="88"/>
        <v>34</v>
      </c>
      <c r="U175" s="231">
        <f t="shared" si="95"/>
        <v>0.49468085106382981</v>
      </c>
      <c r="V175" s="231">
        <f t="shared" si="96"/>
        <v>7.8431372549019607E-2</v>
      </c>
      <c r="W175" s="232">
        <f t="shared" si="97"/>
        <v>376</v>
      </c>
      <c r="AL175" s="227"/>
      <c r="AM175" s="223">
        <f t="shared" si="89"/>
        <v>6</v>
      </c>
      <c r="AN175" s="225">
        <f t="shared" si="98"/>
        <v>45098</v>
      </c>
      <c r="AO175" s="249">
        <f t="shared" si="78"/>
        <v>35240.089999999997</v>
      </c>
      <c r="AP175" s="249">
        <f t="shared" si="78"/>
        <v>31446.639999999999</v>
      </c>
      <c r="AQ175" s="249">
        <f t="shared" si="78"/>
        <v>38</v>
      </c>
      <c r="AR175" s="249">
        <f t="shared" si="78"/>
        <v>0</v>
      </c>
      <c r="AS175" s="249">
        <f t="shared" si="90"/>
        <v>0</v>
      </c>
      <c r="AT175" s="249">
        <f t="shared" si="90"/>
        <v>0</v>
      </c>
      <c r="AU175" s="249">
        <f t="shared" si="91"/>
        <v>35278.089999999997</v>
      </c>
      <c r="AV175" s="249">
        <f t="shared" si="92"/>
        <v>31446.639999999999</v>
      </c>
      <c r="AW175" s="249">
        <f t="shared" si="93"/>
        <v>66724.73</v>
      </c>
      <c r="BF175" s="251"/>
    </row>
    <row r="176" spans="1:58">
      <c r="A176" s="218" t="str">
        <f>MID(FORECAST!A175,1,10)</f>
        <v>Maintenanc</v>
      </c>
      <c r="B176" s="218" t="str">
        <f t="shared" si="79"/>
        <v>Ma</v>
      </c>
      <c r="C176" s="218" t="str">
        <f t="shared" si="80"/>
        <v>nt</v>
      </c>
      <c r="D176" s="218" t="str">
        <f t="shared" si="81"/>
        <v>nanc</v>
      </c>
      <c r="E176" s="219" t="e">
        <f t="shared" si="82"/>
        <v>#VALUE!</v>
      </c>
      <c r="F176" s="219" t="str">
        <f t="shared" si="83"/>
        <v/>
      </c>
      <c r="G176" s="219">
        <f t="shared" si="84"/>
        <v>44948</v>
      </c>
      <c r="H176" s="218" t="str">
        <f>IF(ISERROR(VLOOKUP(FORECAST!$A176,$AY$2:$BA$9,3,FALSE)),"",VLOOKUP(FORECAST!$A176,$AY$2:$BA$9,3,FALSE))</f>
        <v>Complementarias</v>
      </c>
      <c r="I176" s="218">
        <f>IF(ISNUMBER(FORECAST!G:G),FORECAST!G:G,"")</f>
        <v>3</v>
      </c>
      <c r="J176" s="222">
        <f>IF(ISNUMBER(FORECAST!H:H),FORECAST!H:H,"")</f>
        <v>0</v>
      </c>
      <c r="L176" s="223">
        <f t="shared" si="85"/>
        <v>6</v>
      </c>
      <c r="M176" s="224">
        <f>Datos!L178</f>
        <v>442</v>
      </c>
      <c r="N176" s="225">
        <f t="shared" si="94"/>
        <v>45099</v>
      </c>
      <c r="O176" s="226">
        <f t="shared" si="86"/>
        <v>106</v>
      </c>
      <c r="P176" s="226">
        <f t="shared" si="87"/>
        <v>160</v>
      </c>
      <c r="Q176" s="226">
        <f t="shared" si="87"/>
        <v>19</v>
      </c>
      <c r="R176" s="226">
        <f t="shared" si="87"/>
        <v>5</v>
      </c>
      <c r="S176" s="226">
        <f t="shared" si="88"/>
        <v>34</v>
      </c>
      <c r="T176" s="226">
        <f t="shared" si="88"/>
        <v>21</v>
      </c>
      <c r="U176" s="231">
        <f t="shared" si="95"/>
        <v>0.74607329842931935</v>
      </c>
      <c r="V176" s="231">
        <f t="shared" si="96"/>
        <v>9.2636579572446559E-2</v>
      </c>
      <c r="W176" s="232">
        <f t="shared" si="97"/>
        <v>382</v>
      </c>
      <c r="AL176" s="227"/>
      <c r="AM176" s="223">
        <f t="shared" si="89"/>
        <v>6</v>
      </c>
      <c r="AN176" s="225">
        <f t="shared" si="98"/>
        <v>45099</v>
      </c>
      <c r="AO176" s="249">
        <f t="shared" si="78"/>
        <v>41142.83</v>
      </c>
      <c r="AP176" s="249">
        <f t="shared" si="78"/>
        <v>44687.37</v>
      </c>
      <c r="AQ176" s="249">
        <f t="shared" si="78"/>
        <v>5941</v>
      </c>
      <c r="AR176" s="249">
        <f t="shared" si="78"/>
        <v>0</v>
      </c>
      <c r="AS176" s="249">
        <f t="shared" si="90"/>
        <v>0</v>
      </c>
      <c r="AT176" s="249">
        <f t="shared" si="90"/>
        <v>0</v>
      </c>
      <c r="AU176" s="249">
        <f t="shared" si="91"/>
        <v>47083.83</v>
      </c>
      <c r="AV176" s="249">
        <f t="shared" si="92"/>
        <v>44687.37</v>
      </c>
      <c r="AW176" s="249">
        <f t="shared" si="93"/>
        <v>91771.200000000012</v>
      </c>
      <c r="BF176" s="251"/>
    </row>
    <row r="177" spans="1:58">
      <c r="A177" s="218" t="str">
        <f>MID(FORECAST!A176,1,10)</f>
        <v>Compliment</v>
      </c>
      <c r="B177" s="218" t="str">
        <f t="shared" si="79"/>
        <v>Co</v>
      </c>
      <c r="C177" s="218" t="str">
        <f t="shared" si="80"/>
        <v>pl</v>
      </c>
      <c r="D177" s="218" t="str">
        <f t="shared" si="81"/>
        <v>ment</v>
      </c>
      <c r="E177" s="219" t="e">
        <f t="shared" si="82"/>
        <v>#VALUE!</v>
      </c>
      <c r="F177" s="219" t="str">
        <f t="shared" si="83"/>
        <v/>
      </c>
      <c r="G177" s="219">
        <f t="shared" si="84"/>
        <v>44948</v>
      </c>
      <c r="H177" s="218" t="str">
        <f>IF(ISERROR(VLOOKUP(FORECAST!$A177,$AY$2:$BA$9,3,FALSE)),"",VLOOKUP(FORECAST!$A177,$AY$2:$BA$9,3,FALSE))</f>
        <v>Total día</v>
      </c>
      <c r="I177" s="218">
        <f>IF(ISNUMBER(FORECAST!G:G),FORECAST!G:G,"")</f>
        <v>152</v>
      </c>
      <c r="J177" s="222">
        <f>IF(ISNUMBER(FORECAST!H:H),FORECAST!H:H,"")</f>
        <v>7857.19</v>
      </c>
      <c r="L177" s="223">
        <f t="shared" si="85"/>
        <v>6</v>
      </c>
      <c r="M177" s="224">
        <f>Datos!L179</f>
        <v>442</v>
      </c>
      <c r="N177" s="225">
        <f t="shared" si="94"/>
        <v>45100</v>
      </c>
      <c r="O177" s="226">
        <f t="shared" si="86"/>
        <v>152</v>
      </c>
      <c r="P177" s="226">
        <f t="shared" si="87"/>
        <v>203</v>
      </c>
      <c r="Q177" s="226">
        <f t="shared" si="87"/>
        <v>29</v>
      </c>
      <c r="R177" s="226">
        <f t="shared" si="87"/>
        <v>5</v>
      </c>
      <c r="S177" s="226">
        <f t="shared" si="88"/>
        <v>35</v>
      </c>
      <c r="T177" s="226">
        <f t="shared" si="88"/>
        <v>14</v>
      </c>
      <c r="U177" s="231">
        <f t="shared" si="95"/>
        <v>0.98969072164948457</v>
      </c>
      <c r="V177" s="231">
        <f t="shared" si="96"/>
        <v>9.3457943925233641E-2</v>
      </c>
      <c r="W177" s="232">
        <f t="shared" si="97"/>
        <v>388</v>
      </c>
      <c r="AL177" s="227"/>
      <c r="AM177" s="223">
        <f t="shared" si="89"/>
        <v>6</v>
      </c>
      <c r="AN177" s="225">
        <f t="shared" si="98"/>
        <v>45100</v>
      </c>
      <c r="AO177" s="249">
        <f t="shared" si="78"/>
        <v>69470.48</v>
      </c>
      <c r="AP177" s="249">
        <f t="shared" si="78"/>
        <v>69833.740000000005</v>
      </c>
      <c r="AQ177" s="249">
        <f t="shared" si="78"/>
        <v>10458</v>
      </c>
      <c r="AR177" s="249">
        <f t="shared" si="78"/>
        <v>0</v>
      </c>
      <c r="AS177" s="249">
        <f t="shared" si="90"/>
        <v>0</v>
      </c>
      <c r="AT177" s="249">
        <f t="shared" si="90"/>
        <v>0</v>
      </c>
      <c r="AU177" s="249">
        <f t="shared" si="91"/>
        <v>79928.479999999996</v>
      </c>
      <c r="AV177" s="249">
        <f t="shared" si="92"/>
        <v>69833.740000000005</v>
      </c>
      <c r="AW177" s="249">
        <f t="shared" si="93"/>
        <v>149762.22</v>
      </c>
      <c r="BF177" s="251"/>
    </row>
    <row r="178" spans="1:58">
      <c r="A178" s="218" t="str">
        <f>MID(FORECAST!A177,1,10)</f>
        <v>Totals:</v>
      </c>
      <c r="B178" s="218" t="str">
        <f t="shared" si="79"/>
        <v>To</v>
      </c>
      <c r="C178" s="218" t="str">
        <f t="shared" si="80"/>
        <v>al</v>
      </c>
      <c r="D178" s="218" t="str">
        <f t="shared" si="81"/>
        <v>:</v>
      </c>
      <c r="E178" s="219" t="e">
        <f t="shared" si="82"/>
        <v>#VALUE!</v>
      </c>
      <c r="F178" s="219" t="str">
        <f t="shared" si="83"/>
        <v/>
      </c>
      <c r="G178" s="219">
        <f t="shared" si="84"/>
        <v>44948</v>
      </c>
      <c r="H178" s="218" t="str">
        <f>IF(ISERROR(VLOOKUP(FORECAST!$A178,$AY$2:$BA$9,3,FALSE)),"",VLOOKUP(FORECAST!$A178,$AY$2:$BA$9,3,FALSE))</f>
        <v/>
      </c>
      <c r="I178" s="218" t="str">
        <f>IF(ISNUMBER(FORECAST!G:G),FORECAST!G:G,"")</f>
        <v/>
      </c>
      <c r="J178" s="222" t="str">
        <f>IF(ISNUMBER(FORECAST!H:H),FORECAST!H:H,"")</f>
        <v/>
      </c>
      <c r="L178" s="223">
        <f t="shared" si="85"/>
        <v>6</v>
      </c>
      <c r="M178" s="224">
        <f>Datos!L180</f>
        <v>442</v>
      </c>
      <c r="N178" s="225">
        <f t="shared" si="94"/>
        <v>45101</v>
      </c>
      <c r="O178" s="226">
        <f t="shared" si="86"/>
        <v>152</v>
      </c>
      <c r="P178" s="226">
        <f t="shared" si="87"/>
        <v>213</v>
      </c>
      <c r="Q178" s="226">
        <f t="shared" si="87"/>
        <v>27</v>
      </c>
      <c r="R178" s="226">
        <f t="shared" si="87"/>
        <v>6</v>
      </c>
      <c r="S178" s="226">
        <f t="shared" si="88"/>
        <v>38</v>
      </c>
      <c r="T178" s="226">
        <f t="shared" si="88"/>
        <v>14</v>
      </c>
      <c r="U178" s="231">
        <f t="shared" si="95"/>
        <v>1.0208333333333333</v>
      </c>
      <c r="V178" s="231">
        <f t="shared" si="96"/>
        <v>0.10280373831775701</v>
      </c>
      <c r="W178" s="232">
        <f t="shared" si="97"/>
        <v>384</v>
      </c>
      <c r="AL178" s="227"/>
      <c r="AM178" s="223">
        <f t="shared" si="89"/>
        <v>6</v>
      </c>
      <c r="AN178" s="225">
        <f t="shared" si="98"/>
        <v>45101</v>
      </c>
      <c r="AO178" s="249">
        <f t="shared" si="78"/>
        <v>69868.149999999994</v>
      </c>
      <c r="AP178" s="249">
        <f t="shared" si="78"/>
        <v>73018.679999999993</v>
      </c>
      <c r="AQ178" s="249">
        <f t="shared" si="78"/>
        <v>10191</v>
      </c>
      <c r="AR178" s="249">
        <f t="shared" si="78"/>
        <v>0</v>
      </c>
      <c r="AS178" s="249">
        <f t="shared" si="90"/>
        <v>0</v>
      </c>
      <c r="AT178" s="249">
        <f t="shared" si="90"/>
        <v>0</v>
      </c>
      <c r="AU178" s="249">
        <f t="shared" si="91"/>
        <v>80059.149999999994</v>
      </c>
      <c r="AV178" s="249">
        <f t="shared" si="92"/>
        <v>73018.679999999993</v>
      </c>
      <c r="AW178" s="249">
        <f t="shared" si="93"/>
        <v>153077.82999999999</v>
      </c>
      <c r="BF178" s="251"/>
    </row>
    <row r="179" spans="1:58">
      <c r="A179" s="218" t="str">
        <f>MID(FORECAST!A178,1,10)</f>
        <v>23-01-2023</v>
      </c>
      <c r="B179" s="218" t="str">
        <f t="shared" si="79"/>
        <v>23</v>
      </c>
      <c r="C179" s="218" t="str">
        <f t="shared" si="80"/>
        <v>01</v>
      </c>
      <c r="D179" s="218" t="str">
        <f t="shared" si="81"/>
        <v>2023</v>
      </c>
      <c r="E179" s="219">
        <f t="shared" si="82"/>
        <v>44949</v>
      </c>
      <c r="F179" s="219">
        <f t="shared" si="83"/>
        <v>44949</v>
      </c>
      <c r="G179" s="219">
        <f t="shared" si="84"/>
        <v>44949</v>
      </c>
      <c r="H179" s="218" t="str">
        <f>IF(ISERROR(VLOOKUP(FORECAST!$A179,$AY$2:$BA$9,3,FALSE)),"",VLOOKUP(FORECAST!$A179,$AY$2:$BA$9,3,FALSE))</f>
        <v>Pagadores</v>
      </c>
      <c r="I179" s="218">
        <f>IF(ISNUMBER(FORECAST!G:G),FORECAST!G:G,"")</f>
        <v>14</v>
      </c>
      <c r="J179" s="222">
        <f>IF(ISNUMBER(FORECAST!H:H),FORECAST!H:H,"")</f>
        <v>1992.41</v>
      </c>
      <c r="L179" s="223">
        <f t="shared" si="85"/>
        <v>6</v>
      </c>
      <c r="M179" s="224">
        <f>Datos!L181</f>
        <v>442</v>
      </c>
      <c r="N179" s="225">
        <f t="shared" si="94"/>
        <v>45102</v>
      </c>
      <c r="O179" s="226">
        <f t="shared" si="86"/>
        <v>112</v>
      </c>
      <c r="P179" s="226">
        <f t="shared" si="87"/>
        <v>165</v>
      </c>
      <c r="Q179" s="226">
        <f t="shared" si="87"/>
        <v>13</v>
      </c>
      <c r="R179" s="226">
        <f t="shared" si="87"/>
        <v>5</v>
      </c>
      <c r="S179" s="226">
        <f t="shared" si="88"/>
        <v>34</v>
      </c>
      <c r="T179" s="226">
        <f t="shared" si="88"/>
        <v>16</v>
      </c>
      <c r="U179" s="231">
        <f t="shared" si="95"/>
        <v>0.74935400516795869</v>
      </c>
      <c r="V179" s="231">
        <f t="shared" si="96"/>
        <v>9.154929577464789E-2</v>
      </c>
      <c r="W179" s="232">
        <f t="shared" si="97"/>
        <v>387</v>
      </c>
      <c r="AL179" s="227"/>
      <c r="AM179" s="223">
        <f t="shared" si="89"/>
        <v>6</v>
      </c>
      <c r="AN179" s="225">
        <f t="shared" si="98"/>
        <v>45102</v>
      </c>
      <c r="AO179" s="249">
        <f t="shared" si="78"/>
        <v>38404.65</v>
      </c>
      <c r="AP179" s="249">
        <f t="shared" si="78"/>
        <v>47839.39</v>
      </c>
      <c r="AQ179" s="249">
        <f t="shared" si="78"/>
        <v>4016</v>
      </c>
      <c r="AR179" s="249">
        <f t="shared" si="78"/>
        <v>0</v>
      </c>
      <c r="AS179" s="249">
        <f t="shared" si="90"/>
        <v>0</v>
      </c>
      <c r="AT179" s="249">
        <f t="shared" si="90"/>
        <v>0</v>
      </c>
      <c r="AU179" s="249">
        <f t="shared" si="91"/>
        <v>42420.65</v>
      </c>
      <c r="AV179" s="249">
        <f t="shared" si="92"/>
        <v>47839.39</v>
      </c>
      <c r="AW179" s="249">
        <f t="shared" si="93"/>
        <v>90260.040000000008</v>
      </c>
      <c r="BF179" s="251"/>
    </row>
    <row r="180" spans="1:58">
      <c r="A180" s="218" t="str">
        <f>MID(FORECAST!A179,1,10)</f>
        <v>Non-Group</v>
      </c>
      <c r="B180" s="218" t="str">
        <f t="shared" si="79"/>
        <v>No</v>
      </c>
      <c r="C180" s="218" t="str">
        <f t="shared" si="80"/>
        <v>-G</v>
      </c>
      <c r="D180" s="218" t="str">
        <f t="shared" si="81"/>
        <v>oup</v>
      </c>
      <c r="E180" s="219" t="e">
        <f t="shared" si="82"/>
        <v>#VALUE!</v>
      </c>
      <c r="F180" s="219" t="str">
        <f t="shared" si="83"/>
        <v/>
      </c>
      <c r="G180" s="219">
        <f t="shared" si="84"/>
        <v>44949</v>
      </c>
      <c r="H180" s="218" t="str">
        <f>IF(ISERROR(VLOOKUP(FORECAST!$A180,$AY$2:$BA$9,3,FALSE)),"",VLOOKUP(FORECAST!$A180,$AY$2:$BA$9,3,FALSE))</f>
        <v>Grupos</v>
      </c>
      <c r="I180" s="218">
        <f>IF(ISNUMBER(FORECAST!G:G),FORECAST!G:G,"")</f>
        <v>5</v>
      </c>
      <c r="J180" s="222">
        <f>IF(ISNUMBER(FORECAST!H:H),FORECAST!H:H,"")</f>
        <v>751.78</v>
      </c>
      <c r="L180" s="223">
        <f t="shared" si="85"/>
        <v>6</v>
      </c>
      <c r="M180" s="224">
        <f>Datos!L182</f>
        <v>442</v>
      </c>
      <c r="N180" s="225">
        <f t="shared" si="94"/>
        <v>45103</v>
      </c>
      <c r="O180" s="226">
        <f t="shared" si="86"/>
        <v>88</v>
      </c>
      <c r="P180" s="226">
        <f t="shared" si="87"/>
        <v>125</v>
      </c>
      <c r="Q180" s="226">
        <f t="shared" si="87"/>
        <v>2</v>
      </c>
      <c r="R180" s="226">
        <f t="shared" si="87"/>
        <v>1</v>
      </c>
      <c r="S180" s="226">
        <f t="shared" si="88"/>
        <v>25</v>
      </c>
      <c r="T180" s="226">
        <f t="shared" si="88"/>
        <v>33</v>
      </c>
      <c r="U180" s="231">
        <f t="shared" si="95"/>
        <v>0.56135770234986948</v>
      </c>
      <c r="V180" s="231">
        <f t="shared" si="96"/>
        <v>6.3569682151589244E-2</v>
      </c>
      <c r="W180" s="232">
        <f t="shared" si="97"/>
        <v>383</v>
      </c>
      <c r="AL180" s="227"/>
      <c r="AM180" s="223">
        <f t="shared" si="89"/>
        <v>6</v>
      </c>
      <c r="AN180" s="225">
        <f t="shared" si="98"/>
        <v>45103</v>
      </c>
      <c r="AO180" s="249">
        <f t="shared" si="78"/>
        <v>26417.52</v>
      </c>
      <c r="AP180" s="249">
        <f t="shared" si="78"/>
        <v>35845.440000000002</v>
      </c>
      <c r="AQ180" s="249">
        <f t="shared" si="78"/>
        <v>900</v>
      </c>
      <c r="AR180" s="249">
        <f t="shared" si="78"/>
        <v>190</v>
      </c>
      <c r="AS180" s="249">
        <f t="shared" si="90"/>
        <v>0</v>
      </c>
      <c r="AT180" s="249">
        <f t="shared" si="90"/>
        <v>0</v>
      </c>
      <c r="AU180" s="249">
        <f t="shared" si="91"/>
        <v>27317.52</v>
      </c>
      <c r="AV180" s="249">
        <f t="shared" si="92"/>
        <v>35845.440000000002</v>
      </c>
      <c r="AW180" s="249">
        <f t="shared" si="93"/>
        <v>63162.960000000006</v>
      </c>
      <c r="BF180" s="251"/>
    </row>
    <row r="181" spans="1:58">
      <c r="A181" s="218" t="str">
        <f>MID(FORECAST!A180,1,10)</f>
        <v>Group - No</v>
      </c>
      <c r="B181" s="218" t="str">
        <f t="shared" si="79"/>
        <v>Gr</v>
      </c>
      <c r="C181" s="218" t="str">
        <f t="shared" si="80"/>
        <v>up</v>
      </c>
      <c r="D181" s="218" t="str">
        <f t="shared" si="81"/>
        <v>- No</v>
      </c>
      <c r="E181" s="219" t="e">
        <f t="shared" si="82"/>
        <v>#VALUE!</v>
      </c>
      <c r="F181" s="219" t="str">
        <f t="shared" si="83"/>
        <v/>
      </c>
      <c r="G181" s="219">
        <f t="shared" si="84"/>
        <v>44949</v>
      </c>
      <c r="H181" s="218" t="str">
        <f>IF(ISERROR(VLOOKUP(FORECAST!$A181,$AY$2:$BA$9,3,FALSE)),"",VLOOKUP(FORECAST!$A181,$AY$2:$BA$9,3,FALSE))</f>
        <v>Dueños e invitados</v>
      </c>
      <c r="I181" s="218">
        <f>IF(ISNUMBER(FORECAST!G:G),FORECAST!G:G,"")</f>
        <v>46</v>
      </c>
      <c r="J181" s="222">
        <f>IF(ISNUMBER(FORECAST!H:H),FORECAST!H:H,"")</f>
        <v>0</v>
      </c>
      <c r="L181" s="223">
        <f t="shared" si="85"/>
        <v>6</v>
      </c>
      <c r="M181" s="224">
        <f>Datos!L183</f>
        <v>442</v>
      </c>
      <c r="N181" s="225">
        <f t="shared" si="94"/>
        <v>45104</v>
      </c>
      <c r="O181" s="226">
        <f t="shared" si="86"/>
        <v>81</v>
      </c>
      <c r="P181" s="226">
        <f t="shared" si="87"/>
        <v>105</v>
      </c>
      <c r="Q181" s="226">
        <f t="shared" si="87"/>
        <v>3</v>
      </c>
      <c r="R181" s="226">
        <f t="shared" si="87"/>
        <v>1</v>
      </c>
      <c r="S181" s="226">
        <f t="shared" si="88"/>
        <v>27</v>
      </c>
      <c r="T181" s="226">
        <f t="shared" si="88"/>
        <v>32</v>
      </c>
      <c r="U181" s="231">
        <f t="shared" si="95"/>
        <v>0.49476439790575916</v>
      </c>
      <c r="V181" s="231">
        <f t="shared" si="96"/>
        <v>6.8292682926829273E-2</v>
      </c>
      <c r="W181" s="232">
        <f t="shared" si="97"/>
        <v>382</v>
      </c>
      <c r="AL181" s="227"/>
      <c r="AM181" s="223">
        <f t="shared" si="89"/>
        <v>6</v>
      </c>
      <c r="AN181" s="225">
        <f t="shared" si="98"/>
        <v>45104</v>
      </c>
      <c r="AO181" s="249">
        <f t="shared" si="78"/>
        <v>23544.84</v>
      </c>
      <c r="AP181" s="249">
        <f t="shared" si="78"/>
        <v>34505.79</v>
      </c>
      <c r="AQ181" s="249">
        <f t="shared" si="78"/>
        <v>980</v>
      </c>
      <c r="AR181" s="249">
        <f t="shared" si="78"/>
        <v>0</v>
      </c>
      <c r="AS181" s="249">
        <f t="shared" si="90"/>
        <v>0</v>
      </c>
      <c r="AT181" s="249">
        <f t="shared" si="90"/>
        <v>0</v>
      </c>
      <c r="AU181" s="249">
        <f t="shared" si="91"/>
        <v>24524.84</v>
      </c>
      <c r="AV181" s="249">
        <f t="shared" si="92"/>
        <v>34505.79</v>
      </c>
      <c r="AW181" s="249">
        <f t="shared" si="93"/>
        <v>59030.630000000005</v>
      </c>
      <c r="BF181" s="251"/>
    </row>
    <row r="182" spans="1:58">
      <c r="A182" s="218" t="str">
        <f>MID(FORECAST!A181,1,10)</f>
        <v>Owner &amp; Gu</v>
      </c>
      <c r="B182" s="218" t="str">
        <f t="shared" si="79"/>
        <v>Ow</v>
      </c>
      <c r="C182" s="218" t="str">
        <f t="shared" si="80"/>
        <v>er</v>
      </c>
      <c r="D182" s="218" t="str">
        <f t="shared" si="81"/>
        <v>&amp; Gu</v>
      </c>
      <c r="E182" s="219" t="e">
        <f t="shared" si="82"/>
        <v>#VALUE!</v>
      </c>
      <c r="F182" s="219" t="str">
        <f t="shared" si="83"/>
        <v/>
      </c>
      <c r="G182" s="219">
        <f t="shared" si="84"/>
        <v>44949</v>
      </c>
      <c r="H182" s="218" t="str">
        <f>IF(ISERROR(VLOOKUP(FORECAST!$A182,$AY$2:$BA$9,3,FALSE)),"",VLOOKUP(FORECAST!$A182,$AY$2:$BA$9,3,FALSE))</f>
        <v>Referidos</v>
      </c>
      <c r="I182" s="218">
        <f>IF(ISNUMBER(FORECAST!G:G),FORECAST!G:G,"")</f>
        <v>6</v>
      </c>
      <c r="J182" s="222">
        <f>IF(ISNUMBER(FORECAST!H:H),FORECAST!H:H,"")</f>
        <v>1345</v>
      </c>
      <c r="L182" s="223">
        <f t="shared" si="85"/>
        <v>6</v>
      </c>
      <c r="M182" s="224">
        <f>Datos!L184</f>
        <v>442</v>
      </c>
      <c r="N182" s="225">
        <f t="shared" si="94"/>
        <v>45105</v>
      </c>
      <c r="O182" s="226">
        <f t="shared" si="86"/>
        <v>80</v>
      </c>
      <c r="P182" s="226">
        <f t="shared" si="87"/>
        <v>104</v>
      </c>
      <c r="Q182" s="226">
        <f t="shared" si="87"/>
        <v>3</v>
      </c>
      <c r="R182" s="226">
        <f t="shared" si="87"/>
        <v>2</v>
      </c>
      <c r="S182" s="226">
        <f t="shared" si="88"/>
        <v>32</v>
      </c>
      <c r="T182" s="226">
        <f t="shared" si="88"/>
        <v>30</v>
      </c>
      <c r="U182" s="231">
        <f t="shared" si="95"/>
        <v>0.49470899470899471</v>
      </c>
      <c r="V182" s="231">
        <f t="shared" si="96"/>
        <v>8.2524271844660199E-2</v>
      </c>
      <c r="W182" s="232">
        <f t="shared" si="97"/>
        <v>378</v>
      </c>
      <c r="AL182" s="227"/>
      <c r="AM182" s="223">
        <f t="shared" si="89"/>
        <v>6</v>
      </c>
      <c r="AN182" s="225">
        <f t="shared" si="98"/>
        <v>45105</v>
      </c>
      <c r="AO182" s="249">
        <f t="shared" si="78"/>
        <v>23936.66</v>
      </c>
      <c r="AP182" s="249">
        <f t="shared" si="78"/>
        <v>29246.799999999999</v>
      </c>
      <c r="AQ182" s="249">
        <f t="shared" si="78"/>
        <v>980</v>
      </c>
      <c r="AR182" s="249">
        <f t="shared" si="78"/>
        <v>0</v>
      </c>
      <c r="AS182" s="249">
        <f t="shared" si="90"/>
        <v>0</v>
      </c>
      <c r="AT182" s="249">
        <f t="shared" si="90"/>
        <v>0</v>
      </c>
      <c r="AU182" s="249">
        <f t="shared" si="91"/>
        <v>24916.66</v>
      </c>
      <c r="AV182" s="249">
        <f t="shared" si="92"/>
        <v>29246.799999999999</v>
      </c>
      <c r="AW182" s="249">
        <f t="shared" si="93"/>
        <v>54163.46</v>
      </c>
      <c r="BF182" s="251"/>
    </row>
    <row r="183" spans="1:58">
      <c r="A183" s="218" t="str">
        <f>MID(FORECAST!A182,1,10)</f>
        <v>Owner Refe</v>
      </c>
      <c r="B183" s="218" t="str">
        <f t="shared" si="79"/>
        <v>Ow</v>
      </c>
      <c r="C183" s="218" t="str">
        <f t="shared" si="80"/>
        <v>er</v>
      </c>
      <c r="D183" s="218" t="str">
        <f t="shared" si="81"/>
        <v>Refe</v>
      </c>
      <c r="E183" s="219" t="e">
        <f t="shared" si="82"/>
        <v>#VALUE!</v>
      </c>
      <c r="F183" s="219" t="str">
        <f t="shared" si="83"/>
        <v/>
      </c>
      <c r="G183" s="219">
        <f t="shared" si="84"/>
        <v>44949</v>
      </c>
      <c r="H183" s="218" t="str">
        <f>IF(ISERROR(VLOOKUP(FORECAST!$A183,$AY$2:$BA$9,3,FALSE)),"",VLOOKUP(FORECAST!$A183,$AY$2:$BA$9,3,FALSE))</f>
        <v>Maintenance</v>
      </c>
      <c r="I183" s="218">
        <f>IF(ISNUMBER(FORECAST!G:G),FORECAST!G:G,"")</f>
        <v>95</v>
      </c>
      <c r="J183" s="222">
        <f>IF(ISNUMBER(FORECAST!H:H),FORECAST!H:H,"")</f>
        <v>0</v>
      </c>
      <c r="L183" s="223">
        <f t="shared" si="85"/>
        <v>6</v>
      </c>
      <c r="M183" s="224">
        <f>Datos!L185</f>
        <v>442</v>
      </c>
      <c r="N183" s="225">
        <f t="shared" si="94"/>
        <v>45106</v>
      </c>
      <c r="O183" s="226">
        <f t="shared" si="86"/>
        <v>96</v>
      </c>
      <c r="P183" s="226">
        <f t="shared" si="87"/>
        <v>94</v>
      </c>
      <c r="Q183" s="226">
        <f t="shared" si="87"/>
        <v>3</v>
      </c>
      <c r="R183" s="226">
        <f t="shared" si="87"/>
        <v>2</v>
      </c>
      <c r="S183" s="226">
        <f t="shared" si="88"/>
        <v>35</v>
      </c>
      <c r="T183" s="226">
        <f t="shared" si="88"/>
        <v>28</v>
      </c>
      <c r="U183" s="231">
        <f t="shared" si="95"/>
        <v>0.51193633952254647</v>
      </c>
      <c r="V183" s="231">
        <f t="shared" si="96"/>
        <v>8.9371980676328497E-2</v>
      </c>
      <c r="W183" s="232">
        <f t="shared" si="97"/>
        <v>377</v>
      </c>
      <c r="AL183" s="227"/>
      <c r="AM183" s="223">
        <f t="shared" si="89"/>
        <v>6</v>
      </c>
      <c r="AN183" s="225">
        <f t="shared" si="98"/>
        <v>45106</v>
      </c>
      <c r="AO183" s="249">
        <f t="shared" si="78"/>
        <v>31332.38</v>
      </c>
      <c r="AP183" s="249">
        <f t="shared" si="78"/>
        <v>27010.58</v>
      </c>
      <c r="AQ183" s="249">
        <f t="shared" si="78"/>
        <v>980</v>
      </c>
      <c r="AR183" s="249">
        <f t="shared" si="78"/>
        <v>0</v>
      </c>
      <c r="AS183" s="249">
        <f t="shared" si="90"/>
        <v>0</v>
      </c>
      <c r="AT183" s="249">
        <f t="shared" si="90"/>
        <v>0</v>
      </c>
      <c r="AU183" s="249">
        <f t="shared" si="91"/>
        <v>32312.38</v>
      </c>
      <c r="AV183" s="249">
        <f t="shared" si="92"/>
        <v>27010.58</v>
      </c>
      <c r="AW183" s="249">
        <f t="shared" si="93"/>
        <v>59322.960000000006</v>
      </c>
      <c r="BF183" s="251"/>
    </row>
    <row r="184" spans="1:58">
      <c r="A184" s="218" t="str">
        <f>MID(FORECAST!A183,1,10)</f>
        <v>Maintenanc</v>
      </c>
      <c r="B184" s="218" t="str">
        <f t="shared" si="79"/>
        <v>Ma</v>
      </c>
      <c r="C184" s="218" t="str">
        <f t="shared" si="80"/>
        <v>nt</v>
      </c>
      <c r="D184" s="218" t="str">
        <f t="shared" si="81"/>
        <v>nanc</v>
      </c>
      <c r="E184" s="219" t="e">
        <f t="shared" si="82"/>
        <v>#VALUE!</v>
      </c>
      <c r="F184" s="219" t="str">
        <f t="shared" si="83"/>
        <v/>
      </c>
      <c r="G184" s="219">
        <f t="shared" si="84"/>
        <v>44949</v>
      </c>
      <c r="H184" s="218" t="str">
        <f>IF(ISERROR(VLOOKUP(FORECAST!$A184,$AY$2:$BA$9,3,FALSE)),"",VLOOKUP(FORECAST!$A184,$AY$2:$BA$9,3,FALSE))</f>
        <v>Complementarias</v>
      </c>
      <c r="I184" s="218">
        <f>IF(ISNUMBER(FORECAST!G:G),FORECAST!G:G,"")</f>
        <v>2</v>
      </c>
      <c r="J184" s="222">
        <f>IF(ISNUMBER(FORECAST!H:H),FORECAST!H:H,"")</f>
        <v>185</v>
      </c>
      <c r="L184" s="223">
        <f t="shared" si="85"/>
        <v>6</v>
      </c>
      <c r="M184" s="224">
        <f>Datos!L186</f>
        <v>442</v>
      </c>
      <c r="N184" s="225">
        <f t="shared" si="94"/>
        <v>45107</v>
      </c>
      <c r="O184" s="226">
        <f t="shared" si="86"/>
        <v>127</v>
      </c>
      <c r="P184" s="226">
        <f t="shared" si="87"/>
        <v>130</v>
      </c>
      <c r="Q184" s="226">
        <f t="shared" si="87"/>
        <v>0</v>
      </c>
      <c r="R184" s="226">
        <f t="shared" si="87"/>
        <v>3</v>
      </c>
      <c r="S184" s="226">
        <f t="shared" si="88"/>
        <v>42</v>
      </c>
      <c r="T184" s="226">
        <f t="shared" si="88"/>
        <v>18</v>
      </c>
      <c r="U184" s="231">
        <f t="shared" si="95"/>
        <v>0.67810026385224276</v>
      </c>
      <c r="V184" s="231">
        <f t="shared" si="96"/>
        <v>0.10613207547169812</v>
      </c>
      <c r="W184" s="232">
        <f t="shared" si="97"/>
        <v>379</v>
      </c>
      <c r="AL184" s="227"/>
      <c r="AM184" s="223">
        <f t="shared" si="89"/>
        <v>6</v>
      </c>
      <c r="AN184" s="225">
        <f t="shared" si="98"/>
        <v>45107</v>
      </c>
      <c r="AO184" s="249">
        <f t="shared" si="78"/>
        <v>56173.68</v>
      </c>
      <c r="AP184" s="249">
        <f t="shared" si="78"/>
        <v>54640.04</v>
      </c>
      <c r="AQ184" s="249">
        <f t="shared" si="78"/>
        <v>0</v>
      </c>
      <c r="AR184" s="249">
        <f t="shared" si="78"/>
        <v>0</v>
      </c>
      <c r="AS184" s="249">
        <f t="shared" si="90"/>
        <v>0</v>
      </c>
      <c r="AT184" s="249">
        <f t="shared" si="90"/>
        <v>0</v>
      </c>
      <c r="AU184" s="249">
        <f t="shared" si="91"/>
        <v>56173.68</v>
      </c>
      <c r="AV184" s="249">
        <f t="shared" si="92"/>
        <v>54640.04</v>
      </c>
      <c r="AW184" s="249">
        <f t="shared" si="93"/>
        <v>110813.72</v>
      </c>
      <c r="BF184" s="251"/>
    </row>
    <row r="185" spans="1:58">
      <c r="A185" s="218" t="str">
        <f>MID(FORECAST!A184,1,10)</f>
        <v>Compliment</v>
      </c>
      <c r="B185" s="218" t="str">
        <f t="shared" si="79"/>
        <v>Co</v>
      </c>
      <c r="C185" s="218" t="str">
        <f t="shared" si="80"/>
        <v>pl</v>
      </c>
      <c r="D185" s="218" t="str">
        <f t="shared" si="81"/>
        <v>ment</v>
      </c>
      <c r="E185" s="219" t="e">
        <f t="shared" si="82"/>
        <v>#VALUE!</v>
      </c>
      <c r="F185" s="219" t="str">
        <f t="shared" si="83"/>
        <v/>
      </c>
      <c r="G185" s="219">
        <f t="shared" si="84"/>
        <v>44949</v>
      </c>
      <c r="H185" s="218" t="str">
        <f>IF(ISERROR(VLOOKUP(FORECAST!$A185,$AY$2:$BA$9,3,FALSE)),"",VLOOKUP(FORECAST!$A185,$AY$2:$BA$9,3,FALSE))</f>
        <v>Total día</v>
      </c>
      <c r="I185" s="218">
        <f>IF(ISNUMBER(FORECAST!G:G),FORECAST!G:G,"")</f>
        <v>168</v>
      </c>
      <c r="J185" s="222">
        <f>IF(ISNUMBER(FORECAST!H:H),FORECAST!H:H,"")</f>
        <v>4274.1899999999996</v>
      </c>
      <c r="L185" s="223">
        <f t="shared" si="85"/>
        <v>7</v>
      </c>
      <c r="M185" s="224">
        <f>Datos!L187</f>
        <v>442</v>
      </c>
      <c r="N185" s="225">
        <f t="shared" si="94"/>
        <v>45108</v>
      </c>
      <c r="O185" s="226">
        <f t="shared" si="86"/>
        <v>221</v>
      </c>
      <c r="P185" s="226">
        <f t="shared" si="87"/>
        <v>157</v>
      </c>
      <c r="Q185" s="226">
        <f t="shared" si="87"/>
        <v>0</v>
      </c>
      <c r="R185" s="226">
        <f t="shared" si="87"/>
        <v>3</v>
      </c>
      <c r="S185" s="226">
        <f t="shared" si="88"/>
        <v>44</v>
      </c>
      <c r="T185" s="226">
        <f t="shared" si="88"/>
        <v>11</v>
      </c>
      <c r="U185" s="231">
        <f t="shared" si="95"/>
        <v>0.984375</v>
      </c>
      <c r="V185" s="231">
        <f t="shared" si="96"/>
        <v>0.10904872389791183</v>
      </c>
      <c r="W185" s="232">
        <f t="shared" si="97"/>
        <v>384</v>
      </c>
      <c r="AL185" s="227"/>
      <c r="AM185" s="223">
        <f t="shared" si="89"/>
        <v>7</v>
      </c>
      <c r="AN185" s="225">
        <f t="shared" si="98"/>
        <v>45108</v>
      </c>
      <c r="AO185" s="249">
        <f t="shared" si="78"/>
        <v>99308.95</v>
      </c>
      <c r="AP185" s="249">
        <f t="shared" si="78"/>
        <v>64475.89</v>
      </c>
      <c r="AQ185" s="249">
        <f t="shared" si="78"/>
        <v>0</v>
      </c>
      <c r="AR185" s="249">
        <f t="shared" si="78"/>
        <v>0</v>
      </c>
      <c r="AS185" s="249">
        <f t="shared" si="90"/>
        <v>0</v>
      </c>
      <c r="AT185" s="249">
        <f t="shared" si="90"/>
        <v>0</v>
      </c>
      <c r="AU185" s="249">
        <f t="shared" si="91"/>
        <v>99308.95</v>
      </c>
      <c r="AV185" s="249">
        <f t="shared" si="92"/>
        <v>64475.89</v>
      </c>
      <c r="AW185" s="249">
        <f t="shared" si="93"/>
        <v>163784.84</v>
      </c>
      <c r="BF185" s="251"/>
    </row>
    <row r="186" spans="1:58">
      <c r="A186" s="218" t="str">
        <f>MID(FORECAST!A185,1,10)</f>
        <v>Totals:</v>
      </c>
      <c r="B186" s="218" t="str">
        <f t="shared" si="79"/>
        <v>To</v>
      </c>
      <c r="C186" s="218" t="str">
        <f t="shared" si="80"/>
        <v>al</v>
      </c>
      <c r="D186" s="218" t="str">
        <f t="shared" si="81"/>
        <v>:</v>
      </c>
      <c r="E186" s="219" t="e">
        <f t="shared" si="82"/>
        <v>#VALUE!</v>
      </c>
      <c r="F186" s="219" t="str">
        <f t="shared" si="83"/>
        <v/>
      </c>
      <c r="G186" s="219">
        <f t="shared" si="84"/>
        <v>44949</v>
      </c>
      <c r="H186" s="218" t="str">
        <f>IF(ISERROR(VLOOKUP(FORECAST!$A186,$AY$2:$BA$9,3,FALSE)),"",VLOOKUP(FORECAST!$A186,$AY$2:$BA$9,3,FALSE))</f>
        <v/>
      </c>
      <c r="I186" s="218" t="str">
        <f>IF(ISNUMBER(FORECAST!G:G),FORECAST!G:G,"")</f>
        <v/>
      </c>
      <c r="J186" s="222" t="str">
        <f>IF(ISNUMBER(FORECAST!H:H),FORECAST!H:H,"")</f>
        <v/>
      </c>
      <c r="L186" s="223">
        <f t="shared" si="85"/>
        <v>7</v>
      </c>
      <c r="M186" s="224">
        <f>Datos!L188</f>
        <v>442</v>
      </c>
      <c r="N186" s="225">
        <f t="shared" si="94"/>
        <v>45109</v>
      </c>
      <c r="O186" s="226">
        <f t="shared" si="86"/>
        <v>228</v>
      </c>
      <c r="P186" s="226">
        <f t="shared" si="87"/>
        <v>165</v>
      </c>
      <c r="Q186" s="226">
        <f t="shared" si="87"/>
        <v>0</v>
      </c>
      <c r="R186" s="226">
        <f t="shared" si="87"/>
        <v>4</v>
      </c>
      <c r="S186" s="226">
        <f t="shared" si="88"/>
        <v>45</v>
      </c>
      <c r="T186" s="226">
        <f t="shared" si="88"/>
        <v>8</v>
      </c>
      <c r="U186" s="231">
        <f t="shared" si="95"/>
        <v>1.0207792207792208</v>
      </c>
      <c r="V186" s="231">
        <f t="shared" si="96"/>
        <v>0.11290322580645161</v>
      </c>
      <c r="W186" s="232">
        <f t="shared" si="97"/>
        <v>385</v>
      </c>
      <c r="AL186" s="227"/>
      <c r="AM186" s="223">
        <f t="shared" si="89"/>
        <v>7</v>
      </c>
      <c r="AN186" s="225">
        <f t="shared" si="98"/>
        <v>45109</v>
      </c>
      <c r="AO186" s="249">
        <f t="shared" si="78"/>
        <v>105296.14</v>
      </c>
      <c r="AP186" s="249">
        <f t="shared" si="78"/>
        <v>72395.91</v>
      </c>
      <c r="AQ186" s="249">
        <f t="shared" si="78"/>
        <v>0</v>
      </c>
      <c r="AR186" s="249">
        <f t="shared" si="78"/>
        <v>0</v>
      </c>
      <c r="AS186" s="249">
        <f t="shared" si="90"/>
        <v>0</v>
      </c>
      <c r="AT186" s="249">
        <f t="shared" si="90"/>
        <v>0</v>
      </c>
      <c r="AU186" s="249">
        <f t="shared" si="91"/>
        <v>105296.14</v>
      </c>
      <c r="AV186" s="249">
        <f t="shared" si="92"/>
        <v>72395.91</v>
      </c>
      <c r="AW186" s="249">
        <f t="shared" si="93"/>
        <v>177692.05</v>
      </c>
      <c r="BF186" s="251"/>
    </row>
    <row r="187" spans="1:58">
      <c r="A187" s="218" t="str">
        <f>MID(FORECAST!A186,1,10)</f>
        <v>24-01-2023</v>
      </c>
      <c r="B187" s="218" t="str">
        <f t="shared" si="79"/>
        <v>24</v>
      </c>
      <c r="C187" s="218" t="str">
        <f t="shared" si="80"/>
        <v>01</v>
      </c>
      <c r="D187" s="218" t="str">
        <f t="shared" si="81"/>
        <v>2023</v>
      </c>
      <c r="E187" s="219">
        <f t="shared" si="82"/>
        <v>44950</v>
      </c>
      <c r="F187" s="219">
        <f t="shared" si="83"/>
        <v>44950</v>
      </c>
      <c r="G187" s="219">
        <f t="shared" si="84"/>
        <v>44950</v>
      </c>
      <c r="H187" s="218" t="str">
        <f>IF(ISERROR(VLOOKUP(FORECAST!$A187,$AY$2:$BA$9,3,FALSE)),"",VLOOKUP(FORECAST!$A187,$AY$2:$BA$9,3,FALSE))</f>
        <v>Pagadores</v>
      </c>
      <c r="I187" s="218">
        <f>IF(ISNUMBER(FORECAST!G:G),FORECAST!G:G,"")</f>
        <v>15</v>
      </c>
      <c r="J187" s="222">
        <f>IF(ISNUMBER(FORECAST!H:H),FORECAST!H:H,"")</f>
        <v>2052.41</v>
      </c>
      <c r="L187" s="223">
        <f t="shared" si="85"/>
        <v>7</v>
      </c>
      <c r="M187" s="224">
        <f>Datos!L189</f>
        <v>442</v>
      </c>
      <c r="N187" s="225">
        <f t="shared" si="94"/>
        <v>45110</v>
      </c>
      <c r="O187" s="226">
        <f t="shared" si="86"/>
        <v>213</v>
      </c>
      <c r="P187" s="226">
        <f t="shared" si="87"/>
        <v>168</v>
      </c>
      <c r="Q187" s="226">
        <f t="shared" si="87"/>
        <v>1</v>
      </c>
      <c r="R187" s="226">
        <f t="shared" si="87"/>
        <v>3</v>
      </c>
      <c r="S187" s="226">
        <f t="shared" si="88"/>
        <v>40</v>
      </c>
      <c r="T187" s="226">
        <f t="shared" si="88"/>
        <v>12</v>
      </c>
      <c r="U187" s="231">
        <f t="shared" si="95"/>
        <v>0.98708010335917318</v>
      </c>
      <c r="V187" s="231">
        <f t="shared" si="96"/>
        <v>0.1</v>
      </c>
      <c r="W187" s="232">
        <f t="shared" si="97"/>
        <v>387</v>
      </c>
      <c r="AL187" s="227"/>
      <c r="AM187" s="223">
        <f t="shared" si="89"/>
        <v>7</v>
      </c>
      <c r="AN187" s="225">
        <f t="shared" si="98"/>
        <v>45110</v>
      </c>
      <c r="AO187" s="249">
        <f t="shared" si="78"/>
        <v>77519.13</v>
      </c>
      <c r="AP187" s="249">
        <f t="shared" si="78"/>
        <v>52307.51</v>
      </c>
      <c r="AQ187" s="249">
        <f t="shared" si="78"/>
        <v>250</v>
      </c>
      <c r="AR187" s="249">
        <f t="shared" si="78"/>
        <v>275</v>
      </c>
      <c r="AS187" s="249">
        <f t="shared" si="90"/>
        <v>0</v>
      </c>
      <c r="AT187" s="249">
        <f t="shared" si="90"/>
        <v>0</v>
      </c>
      <c r="AU187" s="249">
        <f t="shared" si="91"/>
        <v>77769.13</v>
      </c>
      <c r="AV187" s="249">
        <f t="shared" si="92"/>
        <v>52307.51</v>
      </c>
      <c r="AW187" s="249">
        <f t="shared" si="93"/>
        <v>130076.64000000001</v>
      </c>
      <c r="BF187" s="251"/>
    </row>
    <row r="188" spans="1:58">
      <c r="A188" s="218" t="str">
        <f>MID(FORECAST!A187,1,10)</f>
        <v>Non-Group</v>
      </c>
      <c r="B188" s="218" t="str">
        <f t="shared" si="79"/>
        <v>No</v>
      </c>
      <c r="C188" s="218" t="str">
        <f t="shared" si="80"/>
        <v>-G</v>
      </c>
      <c r="D188" s="218" t="str">
        <f t="shared" si="81"/>
        <v>oup</v>
      </c>
      <c r="E188" s="219" t="e">
        <f t="shared" si="82"/>
        <v>#VALUE!</v>
      </c>
      <c r="F188" s="219" t="str">
        <f t="shared" si="83"/>
        <v/>
      </c>
      <c r="G188" s="219">
        <f t="shared" si="84"/>
        <v>44950</v>
      </c>
      <c r="H188" s="218" t="str">
        <f>IF(ISERROR(VLOOKUP(FORECAST!$A188,$AY$2:$BA$9,3,FALSE)),"",VLOOKUP(FORECAST!$A188,$AY$2:$BA$9,3,FALSE))</f>
        <v>Grupos</v>
      </c>
      <c r="I188" s="218">
        <f>IF(ISNUMBER(FORECAST!G:G),FORECAST!G:G,"")</f>
        <v>5</v>
      </c>
      <c r="J188" s="222">
        <f>IF(ISNUMBER(FORECAST!H:H),FORECAST!H:H,"")</f>
        <v>751.78</v>
      </c>
      <c r="L188" s="223">
        <f t="shared" si="85"/>
        <v>7</v>
      </c>
      <c r="M188" s="224">
        <f>Datos!L190</f>
        <v>442</v>
      </c>
      <c r="N188" s="225">
        <f t="shared" si="94"/>
        <v>45111</v>
      </c>
      <c r="O188" s="226">
        <f t="shared" si="86"/>
        <v>160</v>
      </c>
      <c r="P188" s="226">
        <f t="shared" si="87"/>
        <v>162</v>
      </c>
      <c r="Q188" s="226">
        <f t="shared" si="87"/>
        <v>1</v>
      </c>
      <c r="R188" s="226">
        <f t="shared" si="87"/>
        <v>4</v>
      </c>
      <c r="S188" s="226">
        <f t="shared" si="88"/>
        <v>36</v>
      </c>
      <c r="T188" s="226">
        <f t="shared" si="88"/>
        <v>19</v>
      </c>
      <c r="U188" s="231">
        <f t="shared" si="95"/>
        <v>0.8433420365535248</v>
      </c>
      <c r="V188" s="231">
        <f t="shared" si="96"/>
        <v>9.4562647754137114E-2</v>
      </c>
      <c r="W188" s="232">
        <f t="shared" si="97"/>
        <v>383</v>
      </c>
      <c r="AL188" s="227"/>
      <c r="AM188" s="223">
        <f t="shared" si="89"/>
        <v>7</v>
      </c>
      <c r="AN188" s="225">
        <f t="shared" si="98"/>
        <v>45111</v>
      </c>
      <c r="AO188" s="249">
        <f t="shared" si="78"/>
        <v>58003.21</v>
      </c>
      <c r="AP188" s="249">
        <f t="shared" si="78"/>
        <v>50202.32</v>
      </c>
      <c r="AQ188" s="249">
        <f t="shared" si="78"/>
        <v>250</v>
      </c>
      <c r="AR188" s="249">
        <f t="shared" si="78"/>
        <v>745</v>
      </c>
      <c r="AS188" s="249">
        <f t="shared" si="90"/>
        <v>0</v>
      </c>
      <c r="AT188" s="249">
        <f t="shared" si="90"/>
        <v>0</v>
      </c>
      <c r="AU188" s="249">
        <f t="shared" si="91"/>
        <v>58253.21</v>
      </c>
      <c r="AV188" s="249">
        <f t="shared" si="92"/>
        <v>50202.32</v>
      </c>
      <c r="AW188" s="249">
        <f t="shared" si="93"/>
        <v>108455.53</v>
      </c>
      <c r="BF188" s="251"/>
    </row>
    <row r="189" spans="1:58">
      <c r="A189" s="218" t="str">
        <f>MID(FORECAST!A188,1,10)</f>
        <v>Group - No</v>
      </c>
      <c r="B189" s="218" t="str">
        <f t="shared" si="79"/>
        <v>Gr</v>
      </c>
      <c r="C189" s="218" t="str">
        <f t="shared" si="80"/>
        <v>up</v>
      </c>
      <c r="D189" s="218" t="str">
        <f t="shared" si="81"/>
        <v>- No</v>
      </c>
      <c r="E189" s="219" t="e">
        <f t="shared" si="82"/>
        <v>#VALUE!</v>
      </c>
      <c r="F189" s="219" t="str">
        <f t="shared" si="83"/>
        <v/>
      </c>
      <c r="G189" s="219">
        <f t="shared" si="84"/>
        <v>44950</v>
      </c>
      <c r="H189" s="218" t="str">
        <f>IF(ISERROR(VLOOKUP(FORECAST!$A189,$AY$2:$BA$9,3,FALSE)),"",VLOOKUP(FORECAST!$A189,$AY$2:$BA$9,3,FALSE))</f>
        <v>Dueños e invitados</v>
      </c>
      <c r="I189" s="218">
        <f>IF(ISNUMBER(FORECAST!G:G),FORECAST!G:G,"")</f>
        <v>43</v>
      </c>
      <c r="J189" s="222">
        <f>IF(ISNUMBER(FORECAST!H:H),FORECAST!H:H,"")</f>
        <v>0</v>
      </c>
      <c r="L189" s="223">
        <f t="shared" si="85"/>
        <v>7</v>
      </c>
      <c r="M189" s="224">
        <f>Datos!L191</f>
        <v>442</v>
      </c>
      <c r="N189" s="225">
        <f t="shared" si="94"/>
        <v>45112</v>
      </c>
      <c r="O189" s="226">
        <f t="shared" si="86"/>
        <v>103</v>
      </c>
      <c r="P189" s="226">
        <f t="shared" si="87"/>
        <v>159</v>
      </c>
      <c r="Q189" s="226">
        <f t="shared" si="87"/>
        <v>1</v>
      </c>
      <c r="R189" s="226">
        <f t="shared" si="87"/>
        <v>5</v>
      </c>
      <c r="S189" s="226">
        <f t="shared" si="88"/>
        <v>29</v>
      </c>
      <c r="T189" s="226">
        <f t="shared" si="88"/>
        <v>21</v>
      </c>
      <c r="U189" s="231">
        <f t="shared" si="95"/>
        <v>0.67958656330749356</v>
      </c>
      <c r="V189" s="231">
        <f t="shared" si="96"/>
        <v>8.076009501187649E-2</v>
      </c>
      <c r="W189" s="232">
        <f t="shared" si="97"/>
        <v>387</v>
      </c>
      <c r="AL189" s="227"/>
      <c r="AM189" s="223">
        <f t="shared" si="89"/>
        <v>7</v>
      </c>
      <c r="AN189" s="225">
        <f t="shared" si="98"/>
        <v>45112</v>
      </c>
      <c r="AO189" s="249">
        <f t="shared" si="78"/>
        <v>34830.870000000003</v>
      </c>
      <c r="AP189" s="249">
        <f t="shared" si="78"/>
        <v>45744.12</v>
      </c>
      <c r="AQ189" s="249">
        <f t="shared" si="78"/>
        <v>250</v>
      </c>
      <c r="AR189" s="249">
        <f t="shared" si="78"/>
        <v>0</v>
      </c>
      <c r="AS189" s="249">
        <f t="shared" si="90"/>
        <v>0</v>
      </c>
      <c r="AT189" s="249">
        <f t="shared" si="90"/>
        <v>0</v>
      </c>
      <c r="AU189" s="249">
        <f t="shared" si="91"/>
        <v>35080.870000000003</v>
      </c>
      <c r="AV189" s="249">
        <f t="shared" si="92"/>
        <v>45744.12</v>
      </c>
      <c r="AW189" s="249">
        <f t="shared" si="93"/>
        <v>80824.990000000005</v>
      </c>
      <c r="BF189" s="251"/>
    </row>
    <row r="190" spans="1:58">
      <c r="A190" s="218" t="str">
        <f>MID(FORECAST!A189,1,10)</f>
        <v>Owner &amp; Gu</v>
      </c>
      <c r="B190" s="218" t="str">
        <f t="shared" si="79"/>
        <v>Ow</v>
      </c>
      <c r="C190" s="218" t="str">
        <f t="shared" si="80"/>
        <v>er</v>
      </c>
      <c r="D190" s="218" t="str">
        <f t="shared" si="81"/>
        <v>&amp; Gu</v>
      </c>
      <c r="E190" s="219" t="e">
        <f t="shared" si="82"/>
        <v>#VALUE!</v>
      </c>
      <c r="F190" s="219" t="str">
        <f t="shared" si="83"/>
        <v/>
      </c>
      <c r="G190" s="219">
        <f t="shared" si="84"/>
        <v>44950</v>
      </c>
      <c r="H190" s="218" t="str">
        <f>IF(ISERROR(VLOOKUP(FORECAST!$A190,$AY$2:$BA$9,3,FALSE)),"",VLOOKUP(FORECAST!$A190,$AY$2:$BA$9,3,FALSE))</f>
        <v>Referidos</v>
      </c>
      <c r="I190" s="218">
        <f>IF(ISNUMBER(FORECAST!G:G),FORECAST!G:G,"")</f>
        <v>1</v>
      </c>
      <c r="J190" s="222">
        <f>IF(ISNUMBER(FORECAST!H:H),FORECAST!H:H,"")</f>
        <v>280</v>
      </c>
      <c r="L190" s="223">
        <f t="shared" si="85"/>
        <v>7</v>
      </c>
      <c r="M190" s="224">
        <f>Datos!L192</f>
        <v>442</v>
      </c>
      <c r="N190" s="225">
        <f t="shared" si="94"/>
        <v>45113</v>
      </c>
      <c r="O190" s="226">
        <f t="shared" si="86"/>
        <v>100</v>
      </c>
      <c r="P190" s="226">
        <f t="shared" si="87"/>
        <v>164</v>
      </c>
      <c r="Q190" s="226">
        <f t="shared" si="87"/>
        <v>0</v>
      </c>
      <c r="R190" s="226">
        <f t="shared" si="87"/>
        <v>5</v>
      </c>
      <c r="S190" s="226">
        <f t="shared" si="88"/>
        <v>28</v>
      </c>
      <c r="T190" s="226">
        <f t="shared" si="88"/>
        <v>23</v>
      </c>
      <c r="U190" s="231">
        <f t="shared" si="95"/>
        <v>0.68393782383419688</v>
      </c>
      <c r="V190" s="231">
        <f t="shared" si="96"/>
        <v>7.8758949880668255E-2</v>
      </c>
      <c r="W190" s="232">
        <f t="shared" si="97"/>
        <v>386</v>
      </c>
      <c r="AL190" s="227"/>
      <c r="AM190" s="223">
        <f t="shared" si="89"/>
        <v>7</v>
      </c>
      <c r="AN190" s="225">
        <f t="shared" si="98"/>
        <v>45113</v>
      </c>
      <c r="AO190" s="249">
        <f t="shared" si="78"/>
        <v>33031.269999999997</v>
      </c>
      <c r="AP190" s="249">
        <f t="shared" si="78"/>
        <v>45426.66</v>
      </c>
      <c r="AQ190" s="249">
        <f t="shared" si="78"/>
        <v>0</v>
      </c>
      <c r="AR190" s="249">
        <f t="shared" si="78"/>
        <v>275</v>
      </c>
      <c r="AS190" s="249">
        <f t="shared" si="90"/>
        <v>0</v>
      </c>
      <c r="AT190" s="249">
        <f t="shared" si="90"/>
        <v>0</v>
      </c>
      <c r="AU190" s="249">
        <f t="shared" si="91"/>
        <v>33031.269999999997</v>
      </c>
      <c r="AV190" s="249">
        <f t="shared" si="92"/>
        <v>45426.66</v>
      </c>
      <c r="AW190" s="249">
        <f t="shared" si="93"/>
        <v>78457.929999999993</v>
      </c>
      <c r="BF190" s="251"/>
    </row>
    <row r="191" spans="1:58">
      <c r="A191" s="218" t="str">
        <f>MID(FORECAST!A190,1,10)</f>
        <v>Owner Refe</v>
      </c>
      <c r="B191" s="218" t="str">
        <f t="shared" si="79"/>
        <v>Ow</v>
      </c>
      <c r="C191" s="218" t="str">
        <f t="shared" si="80"/>
        <v>er</v>
      </c>
      <c r="D191" s="218" t="str">
        <f t="shared" si="81"/>
        <v>Refe</v>
      </c>
      <c r="E191" s="219" t="e">
        <f t="shared" si="82"/>
        <v>#VALUE!</v>
      </c>
      <c r="F191" s="219" t="str">
        <f t="shared" si="83"/>
        <v/>
      </c>
      <c r="G191" s="219">
        <f t="shared" si="84"/>
        <v>44950</v>
      </c>
      <c r="H191" s="218" t="str">
        <f>IF(ISERROR(VLOOKUP(FORECAST!$A191,$AY$2:$BA$9,3,FALSE)),"",VLOOKUP(FORECAST!$A191,$AY$2:$BA$9,3,FALSE))</f>
        <v>Maintenance</v>
      </c>
      <c r="I191" s="218">
        <f>IF(ISNUMBER(FORECAST!G:G),FORECAST!G:G,"")</f>
        <v>103</v>
      </c>
      <c r="J191" s="222">
        <f>IF(ISNUMBER(FORECAST!H:H),FORECAST!H:H,"")</f>
        <v>0</v>
      </c>
      <c r="L191" s="223">
        <f t="shared" si="85"/>
        <v>7</v>
      </c>
      <c r="M191" s="224">
        <f>Datos!L193</f>
        <v>442</v>
      </c>
      <c r="N191" s="225">
        <f t="shared" si="94"/>
        <v>45114</v>
      </c>
      <c r="O191" s="226">
        <f t="shared" si="86"/>
        <v>155</v>
      </c>
      <c r="P191" s="226">
        <f t="shared" si="87"/>
        <v>193</v>
      </c>
      <c r="Q191" s="226">
        <f t="shared" si="87"/>
        <v>3</v>
      </c>
      <c r="R191" s="226">
        <f t="shared" si="87"/>
        <v>4</v>
      </c>
      <c r="S191" s="226">
        <f t="shared" si="88"/>
        <v>40</v>
      </c>
      <c r="T191" s="226">
        <f t="shared" si="88"/>
        <v>15</v>
      </c>
      <c r="U191" s="231">
        <f t="shared" si="95"/>
        <v>0.91644908616187992</v>
      </c>
      <c r="V191" s="231">
        <f t="shared" si="96"/>
        <v>0.10304449648711944</v>
      </c>
      <c r="W191" s="232">
        <f t="shared" si="97"/>
        <v>383</v>
      </c>
      <c r="AL191" s="227"/>
      <c r="AM191" s="223">
        <f t="shared" si="89"/>
        <v>7</v>
      </c>
      <c r="AN191" s="225">
        <f t="shared" si="98"/>
        <v>45114</v>
      </c>
      <c r="AO191" s="249">
        <f t="shared" si="78"/>
        <v>62543.199999999997</v>
      </c>
      <c r="AP191" s="249">
        <f t="shared" si="78"/>
        <v>63244.43</v>
      </c>
      <c r="AQ191" s="249">
        <f t="shared" si="78"/>
        <v>1003</v>
      </c>
      <c r="AR191" s="249">
        <f t="shared" si="78"/>
        <v>324</v>
      </c>
      <c r="AS191" s="249">
        <f t="shared" si="90"/>
        <v>0</v>
      </c>
      <c r="AT191" s="249">
        <f t="shared" si="90"/>
        <v>0</v>
      </c>
      <c r="AU191" s="249">
        <f t="shared" si="91"/>
        <v>63546.2</v>
      </c>
      <c r="AV191" s="249">
        <f t="shared" si="92"/>
        <v>63244.43</v>
      </c>
      <c r="AW191" s="249">
        <f t="shared" si="93"/>
        <v>126790.63</v>
      </c>
      <c r="BF191" s="251"/>
    </row>
    <row r="192" spans="1:58">
      <c r="A192" s="218" t="str">
        <f>MID(FORECAST!A191,1,10)</f>
        <v>Maintenanc</v>
      </c>
      <c r="B192" s="218" t="str">
        <f t="shared" si="79"/>
        <v>Ma</v>
      </c>
      <c r="C192" s="218" t="str">
        <f t="shared" si="80"/>
        <v>nt</v>
      </c>
      <c r="D192" s="218" t="str">
        <f t="shared" si="81"/>
        <v>nanc</v>
      </c>
      <c r="E192" s="219" t="e">
        <f t="shared" si="82"/>
        <v>#VALUE!</v>
      </c>
      <c r="F192" s="219" t="str">
        <f t="shared" si="83"/>
        <v/>
      </c>
      <c r="G192" s="219">
        <f t="shared" si="84"/>
        <v>44950</v>
      </c>
      <c r="H192" s="218" t="str">
        <f>IF(ISERROR(VLOOKUP(FORECAST!$A192,$AY$2:$BA$9,3,FALSE)),"",VLOOKUP(FORECAST!$A192,$AY$2:$BA$9,3,FALSE))</f>
        <v>Complementarias</v>
      </c>
      <c r="I192" s="218">
        <f>IF(ISNUMBER(FORECAST!G:G),FORECAST!G:G,"")</f>
        <v>4</v>
      </c>
      <c r="J192" s="222">
        <f>IF(ISNUMBER(FORECAST!H:H),FORECAST!H:H,"")</f>
        <v>355</v>
      </c>
      <c r="L192" s="223">
        <f t="shared" si="85"/>
        <v>7</v>
      </c>
      <c r="M192" s="224">
        <f>Datos!L194</f>
        <v>442</v>
      </c>
      <c r="N192" s="225">
        <f t="shared" si="94"/>
        <v>45115</v>
      </c>
      <c r="O192" s="226">
        <f t="shared" si="86"/>
        <v>179</v>
      </c>
      <c r="P192" s="226">
        <f t="shared" si="87"/>
        <v>181</v>
      </c>
      <c r="Q192" s="226">
        <f t="shared" si="87"/>
        <v>3</v>
      </c>
      <c r="R192" s="226">
        <f t="shared" si="87"/>
        <v>4</v>
      </c>
      <c r="S192" s="226">
        <f t="shared" si="88"/>
        <v>39</v>
      </c>
      <c r="T192" s="226">
        <f t="shared" si="88"/>
        <v>17</v>
      </c>
      <c r="U192" s="231">
        <f t="shared" si="95"/>
        <v>0.95026178010471207</v>
      </c>
      <c r="V192" s="231">
        <f t="shared" si="96"/>
        <v>0.1011764705882353</v>
      </c>
      <c r="W192" s="232">
        <f t="shared" si="97"/>
        <v>382</v>
      </c>
      <c r="AL192" s="227"/>
      <c r="AM192" s="223">
        <f t="shared" si="89"/>
        <v>7</v>
      </c>
      <c r="AN192" s="225">
        <f t="shared" si="98"/>
        <v>45115</v>
      </c>
      <c r="AO192" s="249">
        <f t="shared" si="78"/>
        <v>72348.97</v>
      </c>
      <c r="AP192" s="249">
        <f t="shared" si="78"/>
        <v>59541.62</v>
      </c>
      <c r="AQ192" s="249">
        <f t="shared" si="78"/>
        <v>1003</v>
      </c>
      <c r="AR192" s="249">
        <f t="shared" si="78"/>
        <v>0</v>
      </c>
      <c r="AS192" s="249">
        <f t="shared" si="90"/>
        <v>0</v>
      </c>
      <c r="AT192" s="249">
        <f t="shared" si="90"/>
        <v>0</v>
      </c>
      <c r="AU192" s="249">
        <f t="shared" si="91"/>
        <v>73351.97</v>
      </c>
      <c r="AV192" s="249">
        <f t="shared" si="92"/>
        <v>59541.62</v>
      </c>
      <c r="AW192" s="249">
        <f t="shared" si="93"/>
        <v>132893.59</v>
      </c>
      <c r="BF192" s="251"/>
    </row>
    <row r="193" spans="1:58">
      <c r="A193" s="218" t="str">
        <f>MID(FORECAST!A192,1,10)</f>
        <v>Compliment</v>
      </c>
      <c r="B193" s="218" t="str">
        <f t="shared" si="79"/>
        <v>Co</v>
      </c>
      <c r="C193" s="218" t="str">
        <f t="shared" si="80"/>
        <v>pl</v>
      </c>
      <c r="D193" s="218" t="str">
        <f t="shared" si="81"/>
        <v>ment</v>
      </c>
      <c r="E193" s="219" t="e">
        <f t="shared" si="82"/>
        <v>#VALUE!</v>
      </c>
      <c r="F193" s="219" t="str">
        <f t="shared" si="83"/>
        <v/>
      </c>
      <c r="G193" s="219">
        <f t="shared" si="84"/>
        <v>44950</v>
      </c>
      <c r="H193" s="218" t="str">
        <f>IF(ISERROR(VLOOKUP(FORECAST!$A193,$AY$2:$BA$9,3,FALSE)),"",VLOOKUP(FORECAST!$A193,$AY$2:$BA$9,3,FALSE))</f>
        <v>Total día</v>
      </c>
      <c r="I193" s="218">
        <f>IF(ISNUMBER(FORECAST!G:G),FORECAST!G:G,"")</f>
        <v>171</v>
      </c>
      <c r="J193" s="222">
        <f>IF(ISNUMBER(FORECAST!H:H),FORECAST!H:H,"")</f>
        <v>3439.19</v>
      </c>
      <c r="L193" s="223">
        <f t="shared" si="85"/>
        <v>7</v>
      </c>
      <c r="M193" s="224">
        <f>Datos!L195</f>
        <v>442</v>
      </c>
      <c r="N193" s="225">
        <f t="shared" si="94"/>
        <v>45116</v>
      </c>
      <c r="O193" s="226">
        <f t="shared" si="86"/>
        <v>153</v>
      </c>
      <c r="P193" s="226">
        <f t="shared" si="87"/>
        <v>152</v>
      </c>
      <c r="Q193" s="226">
        <f t="shared" si="87"/>
        <v>0</v>
      </c>
      <c r="R193" s="226">
        <f t="shared" si="87"/>
        <v>3</v>
      </c>
      <c r="S193" s="226">
        <f t="shared" si="88"/>
        <v>33</v>
      </c>
      <c r="T193" s="226">
        <f t="shared" si="88"/>
        <v>20</v>
      </c>
      <c r="U193" s="231">
        <f t="shared" si="95"/>
        <v>0.7901554404145078</v>
      </c>
      <c r="V193" s="231">
        <f t="shared" si="96"/>
        <v>8.5308056872037921E-2</v>
      </c>
      <c r="W193" s="232">
        <f t="shared" si="97"/>
        <v>386</v>
      </c>
      <c r="AL193" s="227"/>
      <c r="AM193" s="223">
        <f t="shared" si="89"/>
        <v>7</v>
      </c>
      <c r="AN193" s="225">
        <f t="shared" si="98"/>
        <v>45116</v>
      </c>
      <c r="AO193" s="249">
        <f t="shared" si="78"/>
        <v>47462.19</v>
      </c>
      <c r="AP193" s="249">
        <f t="shared" si="78"/>
        <v>41340.49</v>
      </c>
      <c r="AQ193" s="249">
        <f t="shared" si="78"/>
        <v>0</v>
      </c>
      <c r="AR193" s="249">
        <f t="shared" si="78"/>
        <v>352</v>
      </c>
      <c r="AS193" s="249">
        <f t="shared" si="90"/>
        <v>0</v>
      </c>
      <c r="AT193" s="249">
        <f t="shared" si="90"/>
        <v>0</v>
      </c>
      <c r="AU193" s="249">
        <f t="shared" si="91"/>
        <v>47462.19</v>
      </c>
      <c r="AV193" s="249">
        <f t="shared" si="92"/>
        <v>41340.49</v>
      </c>
      <c r="AW193" s="249">
        <f t="shared" si="93"/>
        <v>88802.68</v>
      </c>
      <c r="BF193" s="251"/>
    </row>
    <row r="194" spans="1:58">
      <c r="A194" s="218" t="str">
        <f>MID(FORECAST!A193,1,10)</f>
        <v>Totals:</v>
      </c>
      <c r="B194" s="218" t="str">
        <f t="shared" si="79"/>
        <v>To</v>
      </c>
      <c r="C194" s="218" t="str">
        <f t="shared" si="80"/>
        <v>al</v>
      </c>
      <c r="D194" s="218" t="str">
        <f t="shared" si="81"/>
        <v>:</v>
      </c>
      <c r="E194" s="219" t="e">
        <f t="shared" si="82"/>
        <v>#VALUE!</v>
      </c>
      <c r="F194" s="219" t="str">
        <f t="shared" si="83"/>
        <v/>
      </c>
      <c r="G194" s="219">
        <f t="shared" si="84"/>
        <v>44950</v>
      </c>
      <c r="H194" s="218" t="str">
        <f>IF(ISERROR(VLOOKUP(FORECAST!$A194,$AY$2:$BA$9,3,FALSE)),"",VLOOKUP(FORECAST!$A194,$AY$2:$BA$9,3,FALSE))</f>
        <v/>
      </c>
      <c r="I194" s="218" t="str">
        <f>IF(ISNUMBER(FORECAST!G:G),FORECAST!G:G,"")</f>
        <v/>
      </c>
      <c r="J194" s="222" t="str">
        <f>IF(ISNUMBER(FORECAST!H:H),FORECAST!H:H,"")</f>
        <v/>
      </c>
      <c r="L194" s="223">
        <f t="shared" si="85"/>
        <v>7</v>
      </c>
      <c r="M194" s="224">
        <f>Datos!L196</f>
        <v>442</v>
      </c>
      <c r="N194" s="225">
        <f t="shared" si="94"/>
        <v>45117</v>
      </c>
      <c r="O194" s="226">
        <f t="shared" si="86"/>
        <v>124</v>
      </c>
      <c r="P194" s="226">
        <f t="shared" si="87"/>
        <v>110</v>
      </c>
      <c r="Q194" s="226">
        <f t="shared" si="87"/>
        <v>0</v>
      </c>
      <c r="R194" s="226">
        <f t="shared" si="87"/>
        <v>2</v>
      </c>
      <c r="S194" s="226">
        <f t="shared" si="88"/>
        <v>26</v>
      </c>
      <c r="T194" s="226">
        <f t="shared" si="88"/>
        <v>32</v>
      </c>
      <c r="U194" s="231">
        <f t="shared" si="95"/>
        <v>0.61256544502617805</v>
      </c>
      <c r="V194" s="231">
        <f t="shared" si="96"/>
        <v>6.8292682926829273E-2</v>
      </c>
      <c r="W194" s="232">
        <f t="shared" si="97"/>
        <v>382</v>
      </c>
      <c r="AL194" s="227"/>
      <c r="AM194" s="223">
        <f t="shared" si="89"/>
        <v>7</v>
      </c>
      <c r="AN194" s="225">
        <f t="shared" si="98"/>
        <v>45117</v>
      </c>
      <c r="AO194" s="249">
        <f t="shared" si="78"/>
        <v>34585.18</v>
      </c>
      <c r="AP194" s="249">
        <f t="shared" si="78"/>
        <v>28289.07</v>
      </c>
      <c r="AQ194" s="249">
        <f t="shared" si="78"/>
        <v>0</v>
      </c>
      <c r="AR194" s="249">
        <f t="shared" ref="AO194:AR257" si="99">SUMIFS($J:$J,$G:$G,$AN194,$H:$H,AR$2)</f>
        <v>0</v>
      </c>
      <c r="AS194" s="249">
        <f t="shared" si="90"/>
        <v>0</v>
      </c>
      <c r="AT194" s="249">
        <f t="shared" si="90"/>
        <v>0</v>
      </c>
      <c r="AU194" s="249">
        <f t="shared" si="91"/>
        <v>34585.18</v>
      </c>
      <c r="AV194" s="249">
        <f t="shared" si="92"/>
        <v>28289.07</v>
      </c>
      <c r="AW194" s="249">
        <f t="shared" si="93"/>
        <v>62874.25</v>
      </c>
      <c r="BF194" s="251"/>
    </row>
    <row r="195" spans="1:58">
      <c r="A195" s="218" t="str">
        <f>MID(FORECAST!A194,1,10)</f>
        <v>25-01-2023</v>
      </c>
      <c r="B195" s="218" t="str">
        <f t="shared" si="79"/>
        <v>25</v>
      </c>
      <c r="C195" s="218" t="str">
        <f t="shared" si="80"/>
        <v>01</v>
      </c>
      <c r="D195" s="218" t="str">
        <f t="shared" si="81"/>
        <v>2023</v>
      </c>
      <c r="E195" s="219">
        <f t="shared" si="82"/>
        <v>44951</v>
      </c>
      <c r="F195" s="219">
        <f t="shared" si="83"/>
        <v>44951</v>
      </c>
      <c r="G195" s="219">
        <f t="shared" si="84"/>
        <v>44951</v>
      </c>
      <c r="H195" s="218" t="str">
        <f>IF(ISERROR(VLOOKUP(FORECAST!$A195,$AY$2:$BA$9,3,FALSE)),"",VLOOKUP(FORECAST!$A195,$AY$2:$BA$9,3,FALSE))</f>
        <v>Pagadores</v>
      </c>
      <c r="I195" s="218">
        <f>IF(ISNUMBER(FORECAST!G:G),FORECAST!G:G,"")</f>
        <v>12</v>
      </c>
      <c r="J195" s="222">
        <f>IF(ISNUMBER(FORECAST!H:H),FORECAST!H:H,"")</f>
        <v>-8960.26</v>
      </c>
      <c r="L195" s="223">
        <f t="shared" si="85"/>
        <v>7</v>
      </c>
      <c r="M195" s="224">
        <f>Datos!L197</f>
        <v>442</v>
      </c>
      <c r="N195" s="225">
        <f t="shared" si="94"/>
        <v>45118</v>
      </c>
      <c r="O195" s="226">
        <f t="shared" si="86"/>
        <v>127</v>
      </c>
      <c r="P195" s="226">
        <f t="shared" si="87"/>
        <v>106</v>
      </c>
      <c r="Q195" s="226">
        <f t="shared" si="87"/>
        <v>0</v>
      </c>
      <c r="R195" s="226">
        <f t="shared" si="87"/>
        <v>3</v>
      </c>
      <c r="S195" s="226">
        <f t="shared" si="88"/>
        <v>29</v>
      </c>
      <c r="T195" s="226">
        <f t="shared" si="88"/>
        <v>36</v>
      </c>
      <c r="U195" s="231">
        <f t="shared" si="95"/>
        <v>0.62299465240641716</v>
      </c>
      <c r="V195" s="231">
        <f t="shared" si="96"/>
        <v>7.8817733990147784E-2</v>
      </c>
      <c r="W195" s="232">
        <f t="shared" si="97"/>
        <v>374</v>
      </c>
      <c r="AL195" s="227"/>
      <c r="AM195" s="223">
        <f t="shared" si="89"/>
        <v>7</v>
      </c>
      <c r="AN195" s="225">
        <f t="shared" si="98"/>
        <v>45118</v>
      </c>
      <c r="AO195" s="249">
        <f t="shared" si="99"/>
        <v>39859.26</v>
      </c>
      <c r="AP195" s="249">
        <f t="shared" si="99"/>
        <v>30376.62</v>
      </c>
      <c r="AQ195" s="249">
        <f t="shared" si="99"/>
        <v>0</v>
      </c>
      <c r="AR195" s="249">
        <f t="shared" si="99"/>
        <v>0</v>
      </c>
      <c r="AS195" s="249">
        <f t="shared" si="90"/>
        <v>0</v>
      </c>
      <c r="AT195" s="249">
        <f t="shared" si="90"/>
        <v>0</v>
      </c>
      <c r="AU195" s="249">
        <f t="shared" si="91"/>
        <v>39859.26</v>
      </c>
      <c r="AV195" s="249">
        <f t="shared" si="92"/>
        <v>30376.62</v>
      </c>
      <c r="AW195" s="249">
        <f t="shared" si="93"/>
        <v>70235.88</v>
      </c>
      <c r="BF195" s="251"/>
    </row>
    <row r="196" spans="1:58">
      <c r="A196" s="218" t="str">
        <f>MID(FORECAST!A195,1,10)</f>
        <v>Non-Group</v>
      </c>
      <c r="B196" s="218" t="str">
        <f t="shared" ref="B196:B259" si="100">MID(A196,1,2)</f>
        <v>No</v>
      </c>
      <c r="C196" s="218" t="str">
        <f t="shared" ref="C196:C259" si="101">MID(A196,4,2)</f>
        <v>-G</v>
      </c>
      <c r="D196" s="218" t="str">
        <f t="shared" ref="D196:D259" si="102">MID(A196,7,4)</f>
        <v>oup</v>
      </c>
      <c r="E196" s="219" t="e">
        <f t="shared" ref="E196:E259" si="103">DATE(D196,C196,B196)</f>
        <v>#VALUE!</v>
      </c>
      <c r="F196" s="219" t="str">
        <f t="shared" ref="F196:F259" si="104">IF(ISERROR(E196),"",E196)</f>
        <v/>
      </c>
      <c r="G196" s="219">
        <f t="shared" ref="G196:G259" si="105">IF(F196="",G195,F196)</f>
        <v>44951</v>
      </c>
      <c r="H196" s="218" t="str">
        <f>IF(ISERROR(VLOOKUP(FORECAST!$A196,$AY$2:$BA$9,3,FALSE)),"",VLOOKUP(FORECAST!$A196,$AY$2:$BA$9,3,FALSE))</f>
        <v>Grupos</v>
      </c>
      <c r="I196" s="218">
        <f>IF(ISNUMBER(FORECAST!G:G),FORECAST!G:G,"")</f>
        <v>5</v>
      </c>
      <c r="J196" s="222">
        <f>IF(ISNUMBER(FORECAST!H:H),FORECAST!H:H,"")</f>
        <v>-2560.54</v>
      </c>
      <c r="L196" s="223">
        <f t="shared" ref="L196:L259" si="106">MONTH(N196)</f>
        <v>7</v>
      </c>
      <c r="M196" s="224">
        <f>Datos!L198</f>
        <v>442</v>
      </c>
      <c r="N196" s="225">
        <f t="shared" si="94"/>
        <v>45119</v>
      </c>
      <c r="O196" s="226">
        <f t="shared" ref="O196:O215" si="107">SUMIFS($I:$I,$G:$G,$N196,$H:$H,$O$2)</f>
        <v>112</v>
      </c>
      <c r="P196" s="226">
        <f t="shared" ref="P196:R215" si="108">SUMIFS($I:$I,$G:$G,$N196,$H:$H,P$2)</f>
        <v>107</v>
      </c>
      <c r="Q196" s="226">
        <f t="shared" si="108"/>
        <v>0</v>
      </c>
      <c r="R196" s="226">
        <f t="shared" si="108"/>
        <v>2</v>
      </c>
      <c r="S196" s="226">
        <f t="shared" ref="S196:T215" si="109">SUMIFS($I:$I,$G:$G,$N196,$H:$H,S$1)</f>
        <v>28</v>
      </c>
      <c r="T196" s="226">
        <f t="shared" si="109"/>
        <v>36</v>
      </c>
      <c r="U196" s="231">
        <f t="shared" si="95"/>
        <v>0.58244680851063835</v>
      </c>
      <c r="V196" s="231">
        <f t="shared" si="96"/>
        <v>7.3891625615763554E-2</v>
      </c>
      <c r="W196" s="232">
        <f t="shared" si="97"/>
        <v>376</v>
      </c>
      <c r="AL196" s="227"/>
      <c r="AM196" s="223">
        <f t="shared" ref="AM196:AM259" si="110">MONTH(AN196)</f>
        <v>7</v>
      </c>
      <c r="AN196" s="225">
        <f t="shared" si="98"/>
        <v>45119</v>
      </c>
      <c r="AO196" s="249">
        <f t="shared" si="99"/>
        <v>32771.699999999997</v>
      </c>
      <c r="AP196" s="249">
        <f t="shared" si="99"/>
        <v>29331.91</v>
      </c>
      <c r="AQ196" s="249">
        <f t="shared" si="99"/>
        <v>0</v>
      </c>
      <c r="AR196" s="249">
        <f t="shared" si="99"/>
        <v>0</v>
      </c>
      <c r="AS196" s="249">
        <f t="shared" ref="AS196:AT259" si="111">SUMIFS($J:$J,$G:$G,$AN196,$H:$H,AS$1)</f>
        <v>0</v>
      </c>
      <c r="AT196" s="249">
        <f t="shared" si="111"/>
        <v>0</v>
      </c>
      <c r="AU196" s="249">
        <f t="shared" ref="AU196:AU259" si="112">AO196+AQ196</f>
        <v>32771.699999999997</v>
      </c>
      <c r="AV196" s="249">
        <f t="shared" ref="AV196:AV259" si="113">AP196</f>
        <v>29331.91</v>
      </c>
      <c r="AW196" s="249">
        <f t="shared" ref="AW196:AW259" si="114">AU196+AV196</f>
        <v>62103.61</v>
      </c>
      <c r="BF196" s="251"/>
    </row>
    <row r="197" spans="1:58">
      <c r="A197" s="218" t="str">
        <f>MID(FORECAST!A196,1,10)</f>
        <v>Group - No</v>
      </c>
      <c r="B197" s="218" t="str">
        <f t="shared" si="100"/>
        <v>Gr</v>
      </c>
      <c r="C197" s="218" t="str">
        <f t="shared" si="101"/>
        <v>up</v>
      </c>
      <c r="D197" s="218" t="str">
        <f t="shared" si="102"/>
        <v>- No</v>
      </c>
      <c r="E197" s="219" t="e">
        <f t="shared" si="103"/>
        <v>#VALUE!</v>
      </c>
      <c r="F197" s="219" t="str">
        <f t="shared" si="104"/>
        <v/>
      </c>
      <c r="G197" s="219">
        <f t="shared" si="105"/>
        <v>44951</v>
      </c>
      <c r="H197" s="218" t="str">
        <f>IF(ISERROR(VLOOKUP(FORECAST!$A197,$AY$2:$BA$9,3,FALSE)),"",VLOOKUP(FORECAST!$A197,$AY$2:$BA$9,3,FALSE))</f>
        <v>Dueños e invitados</v>
      </c>
      <c r="I197" s="218">
        <f>IF(ISNUMBER(FORECAST!G:G),FORECAST!G:G,"")</f>
        <v>40</v>
      </c>
      <c r="J197" s="222">
        <f>IF(ISNUMBER(FORECAST!H:H),FORECAST!H:H,"")</f>
        <v>0</v>
      </c>
      <c r="L197" s="223">
        <f t="shared" si="106"/>
        <v>7</v>
      </c>
      <c r="M197" s="224">
        <f>Datos!L199</f>
        <v>442</v>
      </c>
      <c r="N197" s="225">
        <f t="shared" ref="N197:N260" si="115">N196+1</f>
        <v>45120</v>
      </c>
      <c r="O197" s="226">
        <f t="shared" si="107"/>
        <v>167</v>
      </c>
      <c r="P197" s="226">
        <f t="shared" si="108"/>
        <v>127</v>
      </c>
      <c r="Q197" s="226">
        <f t="shared" si="108"/>
        <v>0</v>
      </c>
      <c r="R197" s="226">
        <f t="shared" si="108"/>
        <v>5</v>
      </c>
      <c r="S197" s="226">
        <f t="shared" si="109"/>
        <v>34</v>
      </c>
      <c r="T197" s="226">
        <f t="shared" si="109"/>
        <v>24</v>
      </c>
      <c r="U197" s="231">
        <f t="shared" ref="U197:U260" si="116">SUM(O197:Q197)/W197</f>
        <v>0.77572559366754612</v>
      </c>
      <c r="V197" s="231">
        <f t="shared" ref="V197:V260" si="117">SUM(R197:S197)/(M197-T197)</f>
        <v>9.3301435406698566E-2</v>
      </c>
      <c r="W197" s="232">
        <f t="shared" ref="W197:W260" si="118">M197-T197-S197-R197</f>
        <v>379</v>
      </c>
      <c r="AL197" s="227"/>
      <c r="AM197" s="223">
        <f t="shared" si="110"/>
        <v>7</v>
      </c>
      <c r="AN197" s="225">
        <f t="shared" ref="AN197:AN260" si="119">AN196+1</f>
        <v>45120</v>
      </c>
      <c r="AO197" s="249">
        <f t="shared" si="99"/>
        <v>55236.01</v>
      </c>
      <c r="AP197" s="249">
        <f t="shared" si="99"/>
        <v>35202.959999999999</v>
      </c>
      <c r="AQ197" s="249">
        <f t="shared" si="99"/>
        <v>0</v>
      </c>
      <c r="AR197" s="249">
        <f t="shared" si="99"/>
        <v>0</v>
      </c>
      <c r="AS197" s="249">
        <f t="shared" si="111"/>
        <v>0</v>
      </c>
      <c r="AT197" s="249">
        <f t="shared" si="111"/>
        <v>0</v>
      </c>
      <c r="AU197" s="249">
        <f t="shared" si="112"/>
        <v>55236.01</v>
      </c>
      <c r="AV197" s="249">
        <f t="shared" si="113"/>
        <v>35202.959999999999</v>
      </c>
      <c r="AW197" s="249">
        <f t="shared" si="114"/>
        <v>90438.97</v>
      </c>
      <c r="BF197" s="251"/>
    </row>
    <row r="198" spans="1:58">
      <c r="A198" s="218" t="str">
        <f>MID(FORECAST!A197,1,10)</f>
        <v>Owner &amp; Gu</v>
      </c>
      <c r="B198" s="218" t="str">
        <f t="shared" si="100"/>
        <v>Ow</v>
      </c>
      <c r="C198" s="218" t="str">
        <f t="shared" si="101"/>
        <v>er</v>
      </c>
      <c r="D198" s="218" t="str">
        <f t="shared" si="102"/>
        <v>&amp; Gu</v>
      </c>
      <c r="E198" s="219" t="e">
        <f t="shared" si="103"/>
        <v>#VALUE!</v>
      </c>
      <c r="F198" s="219" t="str">
        <f t="shared" si="104"/>
        <v/>
      </c>
      <c r="G198" s="219">
        <f t="shared" si="105"/>
        <v>44951</v>
      </c>
      <c r="H198" s="218" t="str">
        <f>IF(ISERROR(VLOOKUP(FORECAST!$A198,$AY$2:$BA$9,3,FALSE)),"",VLOOKUP(FORECAST!$A198,$AY$2:$BA$9,3,FALSE))</f>
        <v>Referidos</v>
      </c>
      <c r="I198" s="218">
        <f>IF(ISNUMBER(FORECAST!G:G),FORECAST!G:G,"")</f>
        <v>2</v>
      </c>
      <c r="J198" s="222">
        <f>IF(ISNUMBER(FORECAST!H:H),FORECAST!H:H,"")</f>
        <v>377.7</v>
      </c>
      <c r="L198" s="223">
        <f t="shared" si="106"/>
        <v>7</v>
      </c>
      <c r="M198" s="224">
        <f>Datos!L200</f>
        <v>442</v>
      </c>
      <c r="N198" s="225">
        <f t="shared" si="115"/>
        <v>45121</v>
      </c>
      <c r="O198" s="226">
        <f t="shared" si="107"/>
        <v>208</v>
      </c>
      <c r="P198" s="226">
        <f t="shared" si="108"/>
        <v>177</v>
      </c>
      <c r="Q198" s="226">
        <f t="shared" si="108"/>
        <v>0</v>
      </c>
      <c r="R198" s="226">
        <f t="shared" si="108"/>
        <v>7</v>
      </c>
      <c r="S198" s="226">
        <f t="shared" si="109"/>
        <v>39</v>
      </c>
      <c r="T198" s="226">
        <f t="shared" si="109"/>
        <v>12</v>
      </c>
      <c r="U198" s="231">
        <f t="shared" si="116"/>
        <v>1.0026041666666667</v>
      </c>
      <c r="V198" s="231">
        <f t="shared" si="117"/>
        <v>0.10697674418604651</v>
      </c>
      <c r="W198" s="232">
        <f t="shared" si="118"/>
        <v>384</v>
      </c>
      <c r="AL198" s="227"/>
      <c r="AM198" s="223">
        <f t="shared" si="110"/>
        <v>7</v>
      </c>
      <c r="AN198" s="225">
        <f t="shared" si="119"/>
        <v>45121</v>
      </c>
      <c r="AO198" s="249">
        <f t="shared" si="99"/>
        <v>85392.12</v>
      </c>
      <c r="AP198" s="249">
        <f t="shared" si="99"/>
        <v>58712.2</v>
      </c>
      <c r="AQ198" s="249">
        <f t="shared" si="99"/>
        <v>0</v>
      </c>
      <c r="AR198" s="249">
        <f t="shared" si="99"/>
        <v>0</v>
      </c>
      <c r="AS198" s="249">
        <f t="shared" si="111"/>
        <v>0</v>
      </c>
      <c r="AT198" s="249">
        <f t="shared" si="111"/>
        <v>0</v>
      </c>
      <c r="AU198" s="249">
        <f t="shared" si="112"/>
        <v>85392.12</v>
      </c>
      <c r="AV198" s="249">
        <f t="shared" si="113"/>
        <v>58712.2</v>
      </c>
      <c r="AW198" s="249">
        <f t="shared" si="114"/>
        <v>144104.32000000001</v>
      </c>
      <c r="BF198" s="251"/>
    </row>
    <row r="199" spans="1:58">
      <c r="A199" s="218" t="str">
        <f>MID(FORECAST!A198,1,10)</f>
        <v>Owner Refe</v>
      </c>
      <c r="B199" s="218" t="str">
        <f t="shared" si="100"/>
        <v>Ow</v>
      </c>
      <c r="C199" s="218" t="str">
        <f t="shared" si="101"/>
        <v>er</v>
      </c>
      <c r="D199" s="218" t="str">
        <f t="shared" si="102"/>
        <v>Refe</v>
      </c>
      <c r="E199" s="219" t="e">
        <f t="shared" si="103"/>
        <v>#VALUE!</v>
      </c>
      <c r="F199" s="219" t="str">
        <f t="shared" si="104"/>
        <v/>
      </c>
      <c r="G199" s="219">
        <f t="shared" si="105"/>
        <v>44951</v>
      </c>
      <c r="H199" s="218" t="str">
        <f>IF(ISERROR(VLOOKUP(FORECAST!$A199,$AY$2:$BA$9,3,FALSE)),"",VLOOKUP(FORECAST!$A199,$AY$2:$BA$9,3,FALSE))</f>
        <v>Maintenance</v>
      </c>
      <c r="I199" s="218">
        <f>IF(ISNUMBER(FORECAST!G:G),FORECAST!G:G,"")</f>
        <v>97</v>
      </c>
      <c r="J199" s="222">
        <f>IF(ISNUMBER(FORECAST!H:H),FORECAST!H:H,"")</f>
        <v>0</v>
      </c>
      <c r="L199" s="223">
        <f t="shared" si="106"/>
        <v>7</v>
      </c>
      <c r="M199" s="224">
        <f>Datos!L201</f>
        <v>442</v>
      </c>
      <c r="N199" s="225">
        <f t="shared" si="115"/>
        <v>45122</v>
      </c>
      <c r="O199" s="226">
        <f t="shared" si="107"/>
        <v>211</v>
      </c>
      <c r="P199" s="226">
        <f t="shared" si="108"/>
        <v>179</v>
      </c>
      <c r="Q199" s="226">
        <f t="shared" si="108"/>
        <v>0</v>
      </c>
      <c r="R199" s="226">
        <f t="shared" si="108"/>
        <v>7</v>
      </c>
      <c r="S199" s="226">
        <f t="shared" si="109"/>
        <v>41</v>
      </c>
      <c r="T199" s="226">
        <f t="shared" si="109"/>
        <v>14</v>
      </c>
      <c r="U199" s="231">
        <f t="shared" si="116"/>
        <v>1.0263157894736843</v>
      </c>
      <c r="V199" s="231">
        <f t="shared" si="117"/>
        <v>0.11214953271028037</v>
      </c>
      <c r="W199" s="232">
        <f t="shared" si="118"/>
        <v>380</v>
      </c>
      <c r="AL199" s="227"/>
      <c r="AM199" s="223">
        <f t="shared" si="110"/>
        <v>7</v>
      </c>
      <c r="AN199" s="225">
        <f t="shared" si="119"/>
        <v>45122</v>
      </c>
      <c r="AO199" s="249">
        <f t="shared" si="99"/>
        <v>90957.21</v>
      </c>
      <c r="AP199" s="249">
        <f t="shared" si="99"/>
        <v>61905.440000000002</v>
      </c>
      <c r="AQ199" s="249">
        <f t="shared" si="99"/>
        <v>0</v>
      </c>
      <c r="AR199" s="249">
        <f t="shared" si="99"/>
        <v>0</v>
      </c>
      <c r="AS199" s="249">
        <f t="shared" si="111"/>
        <v>0</v>
      </c>
      <c r="AT199" s="249">
        <f t="shared" si="111"/>
        <v>0</v>
      </c>
      <c r="AU199" s="249">
        <f t="shared" si="112"/>
        <v>90957.21</v>
      </c>
      <c r="AV199" s="249">
        <f t="shared" si="113"/>
        <v>61905.440000000002</v>
      </c>
      <c r="AW199" s="249">
        <f t="shared" si="114"/>
        <v>152862.65000000002</v>
      </c>
      <c r="BF199" s="251"/>
    </row>
    <row r="200" spans="1:58">
      <c r="A200" s="218" t="str">
        <f>MID(FORECAST!A199,1,10)</f>
        <v>Maintenanc</v>
      </c>
      <c r="B200" s="218" t="str">
        <f t="shared" si="100"/>
        <v>Ma</v>
      </c>
      <c r="C200" s="218" t="str">
        <f t="shared" si="101"/>
        <v>nt</v>
      </c>
      <c r="D200" s="218" t="str">
        <f t="shared" si="102"/>
        <v>nanc</v>
      </c>
      <c r="E200" s="219" t="e">
        <f t="shared" si="103"/>
        <v>#VALUE!</v>
      </c>
      <c r="F200" s="219" t="str">
        <f t="shared" si="104"/>
        <v/>
      </c>
      <c r="G200" s="219">
        <f t="shared" si="105"/>
        <v>44951</v>
      </c>
      <c r="H200" s="218" t="str">
        <f>IF(ISERROR(VLOOKUP(FORECAST!$A200,$AY$2:$BA$9,3,FALSE)),"",VLOOKUP(FORECAST!$A200,$AY$2:$BA$9,3,FALSE))</f>
        <v>Complementarias</v>
      </c>
      <c r="I200" s="218">
        <f>IF(ISNUMBER(FORECAST!G:G),FORECAST!G:G,"")</f>
        <v>6</v>
      </c>
      <c r="J200" s="222">
        <f>IF(ISNUMBER(FORECAST!H:H),FORECAST!H:H,"")</f>
        <v>0</v>
      </c>
      <c r="L200" s="223">
        <f t="shared" si="106"/>
        <v>7</v>
      </c>
      <c r="M200" s="224">
        <f>Datos!L202</f>
        <v>442</v>
      </c>
      <c r="N200" s="225">
        <f t="shared" si="115"/>
        <v>45123</v>
      </c>
      <c r="O200" s="226">
        <f t="shared" si="107"/>
        <v>179</v>
      </c>
      <c r="P200" s="226">
        <f t="shared" si="108"/>
        <v>137</v>
      </c>
      <c r="Q200" s="226">
        <f t="shared" si="108"/>
        <v>0</v>
      </c>
      <c r="R200" s="226">
        <f t="shared" si="108"/>
        <v>3</v>
      </c>
      <c r="S200" s="226">
        <f t="shared" si="109"/>
        <v>41</v>
      </c>
      <c r="T200" s="226">
        <f t="shared" si="109"/>
        <v>17</v>
      </c>
      <c r="U200" s="231">
        <f t="shared" si="116"/>
        <v>0.82939632545931763</v>
      </c>
      <c r="V200" s="231">
        <f t="shared" si="117"/>
        <v>0.10352941176470588</v>
      </c>
      <c r="W200" s="232">
        <f t="shared" si="118"/>
        <v>381</v>
      </c>
      <c r="AL200" s="227"/>
      <c r="AM200" s="223">
        <f t="shared" si="110"/>
        <v>7</v>
      </c>
      <c r="AN200" s="225">
        <f t="shared" si="119"/>
        <v>45123</v>
      </c>
      <c r="AO200" s="249">
        <f t="shared" si="99"/>
        <v>57381.43</v>
      </c>
      <c r="AP200" s="249">
        <f t="shared" si="99"/>
        <v>37649.47</v>
      </c>
      <c r="AQ200" s="249">
        <f t="shared" si="99"/>
        <v>0</v>
      </c>
      <c r="AR200" s="249">
        <f t="shared" si="99"/>
        <v>0</v>
      </c>
      <c r="AS200" s="249">
        <f t="shared" si="111"/>
        <v>0</v>
      </c>
      <c r="AT200" s="249">
        <f t="shared" si="111"/>
        <v>0</v>
      </c>
      <c r="AU200" s="249">
        <f t="shared" si="112"/>
        <v>57381.43</v>
      </c>
      <c r="AV200" s="249">
        <f t="shared" si="113"/>
        <v>37649.47</v>
      </c>
      <c r="AW200" s="249">
        <f t="shared" si="114"/>
        <v>95030.9</v>
      </c>
      <c r="BF200" s="251"/>
    </row>
    <row r="201" spans="1:58">
      <c r="A201" s="218" t="str">
        <f>MID(FORECAST!A200,1,10)</f>
        <v>Compliment</v>
      </c>
      <c r="B201" s="218" t="str">
        <f t="shared" si="100"/>
        <v>Co</v>
      </c>
      <c r="C201" s="218" t="str">
        <f t="shared" si="101"/>
        <v>pl</v>
      </c>
      <c r="D201" s="218" t="str">
        <f t="shared" si="102"/>
        <v>ment</v>
      </c>
      <c r="E201" s="219" t="e">
        <f t="shared" si="103"/>
        <v>#VALUE!</v>
      </c>
      <c r="F201" s="219" t="str">
        <f t="shared" si="104"/>
        <v/>
      </c>
      <c r="G201" s="219">
        <f t="shared" si="105"/>
        <v>44951</v>
      </c>
      <c r="H201" s="218" t="str">
        <f>IF(ISERROR(VLOOKUP(FORECAST!$A201,$AY$2:$BA$9,3,FALSE)),"",VLOOKUP(FORECAST!$A201,$AY$2:$BA$9,3,FALSE))</f>
        <v>Total día</v>
      </c>
      <c r="I201" s="218">
        <f>IF(ISNUMBER(FORECAST!G:G),FORECAST!G:G,"")</f>
        <v>162</v>
      </c>
      <c r="J201" s="222">
        <f>IF(ISNUMBER(FORECAST!H:H),FORECAST!H:H,"")</f>
        <v>-11143.1</v>
      </c>
      <c r="L201" s="223">
        <f t="shared" si="106"/>
        <v>7</v>
      </c>
      <c r="M201" s="224">
        <f>Datos!L203</f>
        <v>442</v>
      </c>
      <c r="N201" s="225">
        <f t="shared" si="115"/>
        <v>45124</v>
      </c>
      <c r="O201" s="226">
        <f t="shared" si="107"/>
        <v>140</v>
      </c>
      <c r="P201" s="226">
        <f t="shared" si="108"/>
        <v>122</v>
      </c>
      <c r="Q201" s="226">
        <f t="shared" si="108"/>
        <v>0</v>
      </c>
      <c r="R201" s="226">
        <f t="shared" si="108"/>
        <v>0</v>
      </c>
      <c r="S201" s="226">
        <f t="shared" si="109"/>
        <v>27</v>
      </c>
      <c r="T201" s="226">
        <f t="shared" si="109"/>
        <v>25</v>
      </c>
      <c r="U201" s="231">
        <f t="shared" si="116"/>
        <v>0.67179487179487174</v>
      </c>
      <c r="V201" s="231">
        <f t="shared" si="117"/>
        <v>6.4748201438848921E-2</v>
      </c>
      <c r="W201" s="232">
        <f t="shared" si="118"/>
        <v>390</v>
      </c>
      <c r="AL201" s="227"/>
      <c r="AM201" s="223">
        <f t="shared" si="110"/>
        <v>7</v>
      </c>
      <c r="AN201" s="225">
        <f t="shared" si="119"/>
        <v>45124</v>
      </c>
      <c r="AO201" s="249">
        <f t="shared" si="99"/>
        <v>49658.21</v>
      </c>
      <c r="AP201" s="249">
        <f t="shared" si="99"/>
        <v>36466.1</v>
      </c>
      <c r="AQ201" s="249">
        <f t="shared" si="99"/>
        <v>0</v>
      </c>
      <c r="AR201" s="249">
        <f t="shared" si="99"/>
        <v>0</v>
      </c>
      <c r="AS201" s="249">
        <f t="shared" si="111"/>
        <v>0</v>
      </c>
      <c r="AT201" s="249">
        <f t="shared" si="111"/>
        <v>0</v>
      </c>
      <c r="AU201" s="249">
        <f t="shared" si="112"/>
        <v>49658.21</v>
      </c>
      <c r="AV201" s="249">
        <f t="shared" si="113"/>
        <v>36466.1</v>
      </c>
      <c r="AW201" s="249">
        <f t="shared" si="114"/>
        <v>86124.31</v>
      </c>
      <c r="BF201" s="251"/>
    </row>
    <row r="202" spans="1:58">
      <c r="A202" s="218" t="str">
        <f>MID(FORECAST!A201,1,10)</f>
        <v>Totals:</v>
      </c>
      <c r="B202" s="218" t="str">
        <f t="shared" si="100"/>
        <v>To</v>
      </c>
      <c r="C202" s="218" t="str">
        <f t="shared" si="101"/>
        <v>al</v>
      </c>
      <c r="D202" s="218" t="str">
        <f t="shared" si="102"/>
        <v>:</v>
      </c>
      <c r="E202" s="219" t="e">
        <f t="shared" si="103"/>
        <v>#VALUE!</v>
      </c>
      <c r="F202" s="219" t="str">
        <f t="shared" si="104"/>
        <v/>
      </c>
      <c r="G202" s="219">
        <f t="shared" si="105"/>
        <v>44951</v>
      </c>
      <c r="H202" s="218" t="str">
        <f>IF(ISERROR(VLOOKUP(FORECAST!$A202,$AY$2:$BA$9,3,FALSE)),"",VLOOKUP(FORECAST!$A202,$AY$2:$BA$9,3,FALSE))</f>
        <v/>
      </c>
      <c r="I202" s="218" t="str">
        <f>IF(ISNUMBER(FORECAST!G:G),FORECAST!G:G,"")</f>
        <v/>
      </c>
      <c r="J202" s="222" t="str">
        <f>IF(ISNUMBER(FORECAST!H:H),FORECAST!H:H,"")</f>
        <v/>
      </c>
      <c r="L202" s="223">
        <f t="shared" si="106"/>
        <v>7</v>
      </c>
      <c r="M202" s="224">
        <f>Datos!L204</f>
        <v>442</v>
      </c>
      <c r="N202" s="225">
        <f t="shared" si="115"/>
        <v>45125</v>
      </c>
      <c r="O202" s="226">
        <f t="shared" si="107"/>
        <v>114</v>
      </c>
      <c r="P202" s="226">
        <f t="shared" si="108"/>
        <v>93</v>
      </c>
      <c r="Q202" s="226">
        <f t="shared" si="108"/>
        <v>1</v>
      </c>
      <c r="R202" s="226">
        <f t="shared" si="108"/>
        <v>2</v>
      </c>
      <c r="S202" s="226">
        <f t="shared" si="109"/>
        <v>26</v>
      </c>
      <c r="T202" s="226">
        <f t="shared" si="109"/>
        <v>32</v>
      </c>
      <c r="U202" s="231">
        <f t="shared" si="116"/>
        <v>0.54450261780104714</v>
      </c>
      <c r="V202" s="231">
        <f t="shared" si="117"/>
        <v>6.8292682926829273E-2</v>
      </c>
      <c r="W202" s="232">
        <f t="shared" si="118"/>
        <v>382</v>
      </c>
      <c r="AL202" s="227"/>
      <c r="AM202" s="223">
        <f t="shared" si="110"/>
        <v>7</v>
      </c>
      <c r="AN202" s="225">
        <f t="shared" si="119"/>
        <v>45125</v>
      </c>
      <c r="AO202" s="249">
        <f t="shared" si="99"/>
        <v>35350.31</v>
      </c>
      <c r="AP202" s="249">
        <f t="shared" si="99"/>
        <v>28944.53</v>
      </c>
      <c r="AQ202" s="249">
        <f t="shared" si="99"/>
        <v>325</v>
      </c>
      <c r="AR202" s="249">
        <f t="shared" si="99"/>
        <v>312</v>
      </c>
      <c r="AS202" s="249">
        <f t="shared" si="111"/>
        <v>0</v>
      </c>
      <c r="AT202" s="249">
        <f t="shared" si="111"/>
        <v>0</v>
      </c>
      <c r="AU202" s="249">
        <f t="shared" si="112"/>
        <v>35675.31</v>
      </c>
      <c r="AV202" s="249">
        <f t="shared" si="113"/>
        <v>28944.53</v>
      </c>
      <c r="AW202" s="249">
        <f t="shared" si="114"/>
        <v>64619.839999999997</v>
      </c>
      <c r="BF202" s="251"/>
    </row>
    <row r="203" spans="1:58">
      <c r="A203" s="218" t="str">
        <f>MID(FORECAST!A202,1,10)</f>
        <v>26-01-2023</v>
      </c>
      <c r="B203" s="218" t="str">
        <f t="shared" si="100"/>
        <v>26</v>
      </c>
      <c r="C203" s="218" t="str">
        <f t="shared" si="101"/>
        <v>01</v>
      </c>
      <c r="D203" s="218" t="str">
        <f t="shared" si="102"/>
        <v>2023</v>
      </c>
      <c r="E203" s="219">
        <f t="shared" si="103"/>
        <v>44952</v>
      </c>
      <c r="F203" s="219">
        <f t="shared" si="104"/>
        <v>44952</v>
      </c>
      <c r="G203" s="219">
        <f t="shared" si="105"/>
        <v>44952</v>
      </c>
      <c r="H203" s="218" t="str">
        <f>IF(ISERROR(VLOOKUP(FORECAST!$A203,$AY$2:$BA$9,3,FALSE)),"",VLOOKUP(FORECAST!$A203,$AY$2:$BA$9,3,FALSE))</f>
        <v>Pagadores</v>
      </c>
      <c r="I203" s="218">
        <f>IF(ISNUMBER(FORECAST!G:G),FORECAST!G:G,"")</f>
        <v>18</v>
      </c>
      <c r="J203" s="222">
        <f>IF(ISNUMBER(FORECAST!H:H),FORECAST!H:H,"")</f>
        <v>2239.35</v>
      </c>
      <c r="L203" s="223">
        <f t="shared" si="106"/>
        <v>7</v>
      </c>
      <c r="M203" s="224">
        <f>Datos!L205</f>
        <v>442</v>
      </c>
      <c r="N203" s="225">
        <f t="shared" si="115"/>
        <v>45126</v>
      </c>
      <c r="O203" s="226">
        <f t="shared" si="107"/>
        <v>110</v>
      </c>
      <c r="P203" s="226">
        <f t="shared" si="108"/>
        <v>86</v>
      </c>
      <c r="Q203" s="226">
        <f t="shared" si="108"/>
        <v>1</v>
      </c>
      <c r="R203" s="226">
        <f t="shared" si="108"/>
        <v>1</v>
      </c>
      <c r="S203" s="226">
        <f t="shared" si="109"/>
        <v>27</v>
      </c>
      <c r="T203" s="226">
        <f t="shared" si="109"/>
        <v>33</v>
      </c>
      <c r="U203" s="231">
        <f t="shared" si="116"/>
        <v>0.51706036745406825</v>
      </c>
      <c r="V203" s="231">
        <f t="shared" si="117"/>
        <v>6.8459657701711488E-2</v>
      </c>
      <c r="W203" s="232">
        <f t="shared" si="118"/>
        <v>381</v>
      </c>
      <c r="AL203" s="227"/>
      <c r="AM203" s="223">
        <f t="shared" si="110"/>
        <v>7</v>
      </c>
      <c r="AN203" s="225">
        <f t="shared" si="119"/>
        <v>45126</v>
      </c>
      <c r="AO203" s="249">
        <f t="shared" si="99"/>
        <v>33585.65</v>
      </c>
      <c r="AP203" s="249">
        <f t="shared" si="99"/>
        <v>26531.599999999999</v>
      </c>
      <c r="AQ203" s="249">
        <f t="shared" si="99"/>
        <v>325</v>
      </c>
      <c r="AR203" s="249">
        <f t="shared" si="99"/>
        <v>0</v>
      </c>
      <c r="AS203" s="249">
        <f t="shared" si="111"/>
        <v>0</v>
      </c>
      <c r="AT203" s="249">
        <f t="shared" si="111"/>
        <v>0</v>
      </c>
      <c r="AU203" s="249">
        <f t="shared" si="112"/>
        <v>33910.65</v>
      </c>
      <c r="AV203" s="249">
        <f t="shared" si="113"/>
        <v>26531.599999999999</v>
      </c>
      <c r="AW203" s="249">
        <f t="shared" si="114"/>
        <v>60442.25</v>
      </c>
      <c r="BF203" s="251"/>
    </row>
    <row r="204" spans="1:58">
      <c r="A204" s="218" t="str">
        <f>MID(FORECAST!A203,1,10)</f>
        <v>Non-Group</v>
      </c>
      <c r="B204" s="218" t="str">
        <f t="shared" si="100"/>
        <v>No</v>
      </c>
      <c r="C204" s="218" t="str">
        <f t="shared" si="101"/>
        <v>-G</v>
      </c>
      <c r="D204" s="218" t="str">
        <f t="shared" si="102"/>
        <v>oup</v>
      </c>
      <c r="E204" s="219" t="e">
        <f t="shared" si="103"/>
        <v>#VALUE!</v>
      </c>
      <c r="F204" s="219" t="str">
        <f t="shared" si="104"/>
        <v/>
      </c>
      <c r="G204" s="219">
        <f t="shared" si="105"/>
        <v>44952</v>
      </c>
      <c r="H204" s="218" t="str">
        <f>IF(ISERROR(VLOOKUP(FORECAST!$A204,$AY$2:$BA$9,3,FALSE)),"",VLOOKUP(FORECAST!$A204,$AY$2:$BA$9,3,FALSE))</f>
        <v>Grupos</v>
      </c>
      <c r="I204" s="218">
        <f>IF(ISNUMBER(FORECAST!G:G),FORECAST!G:G,"")</f>
        <v>2</v>
      </c>
      <c r="J204" s="222">
        <f>IF(ISNUMBER(FORECAST!H:H),FORECAST!H:H,"")</f>
        <v>0</v>
      </c>
      <c r="L204" s="223">
        <f t="shared" si="106"/>
        <v>7</v>
      </c>
      <c r="M204" s="224">
        <f>Datos!L206</f>
        <v>442</v>
      </c>
      <c r="N204" s="225">
        <f t="shared" si="115"/>
        <v>45127</v>
      </c>
      <c r="O204" s="226">
        <f t="shared" si="107"/>
        <v>150</v>
      </c>
      <c r="P204" s="226">
        <f t="shared" si="108"/>
        <v>106</v>
      </c>
      <c r="Q204" s="226">
        <f t="shared" si="108"/>
        <v>0</v>
      </c>
      <c r="R204" s="226">
        <f t="shared" si="108"/>
        <v>3</v>
      </c>
      <c r="S204" s="226">
        <f t="shared" si="109"/>
        <v>34</v>
      </c>
      <c r="T204" s="226">
        <f t="shared" si="109"/>
        <v>29</v>
      </c>
      <c r="U204" s="231">
        <f t="shared" si="116"/>
        <v>0.68085106382978722</v>
      </c>
      <c r="V204" s="231">
        <f t="shared" si="117"/>
        <v>8.9588377723970949E-2</v>
      </c>
      <c r="W204" s="232">
        <f t="shared" si="118"/>
        <v>376</v>
      </c>
      <c r="AL204" s="227"/>
      <c r="AM204" s="223">
        <f t="shared" si="110"/>
        <v>7</v>
      </c>
      <c r="AN204" s="225">
        <f t="shared" si="119"/>
        <v>45127</v>
      </c>
      <c r="AO204" s="249">
        <f t="shared" si="99"/>
        <v>43670.71</v>
      </c>
      <c r="AP204" s="249">
        <f t="shared" si="99"/>
        <v>30169.06</v>
      </c>
      <c r="AQ204" s="249">
        <f t="shared" si="99"/>
        <v>0</v>
      </c>
      <c r="AR204" s="249">
        <f t="shared" si="99"/>
        <v>0</v>
      </c>
      <c r="AS204" s="249">
        <f t="shared" si="111"/>
        <v>0</v>
      </c>
      <c r="AT204" s="249">
        <f t="shared" si="111"/>
        <v>0</v>
      </c>
      <c r="AU204" s="249">
        <f t="shared" si="112"/>
        <v>43670.71</v>
      </c>
      <c r="AV204" s="249">
        <f t="shared" si="113"/>
        <v>30169.06</v>
      </c>
      <c r="AW204" s="249">
        <f t="shared" si="114"/>
        <v>73839.77</v>
      </c>
      <c r="BF204" s="251"/>
    </row>
    <row r="205" spans="1:58">
      <c r="A205" s="218" t="str">
        <f>MID(FORECAST!A204,1,10)</f>
        <v>Group - No</v>
      </c>
      <c r="B205" s="218" t="str">
        <f t="shared" si="100"/>
        <v>Gr</v>
      </c>
      <c r="C205" s="218" t="str">
        <f t="shared" si="101"/>
        <v>up</v>
      </c>
      <c r="D205" s="218" t="str">
        <f t="shared" si="102"/>
        <v>- No</v>
      </c>
      <c r="E205" s="219" t="e">
        <f t="shared" si="103"/>
        <v>#VALUE!</v>
      </c>
      <c r="F205" s="219" t="str">
        <f t="shared" si="104"/>
        <v/>
      </c>
      <c r="G205" s="219">
        <f t="shared" si="105"/>
        <v>44952</v>
      </c>
      <c r="H205" s="218" t="str">
        <f>IF(ISERROR(VLOOKUP(FORECAST!$A205,$AY$2:$BA$9,3,FALSE)),"",VLOOKUP(FORECAST!$A205,$AY$2:$BA$9,3,FALSE))</f>
        <v>Dueños e invitados</v>
      </c>
      <c r="I205" s="218">
        <f>IF(ISNUMBER(FORECAST!G:G),FORECAST!G:G,"")</f>
        <v>43</v>
      </c>
      <c r="J205" s="222">
        <f>IF(ISNUMBER(FORECAST!H:H),FORECAST!H:H,"")</f>
        <v>0</v>
      </c>
      <c r="L205" s="223">
        <f t="shared" si="106"/>
        <v>7</v>
      </c>
      <c r="M205" s="224">
        <f>Datos!L207</f>
        <v>442</v>
      </c>
      <c r="N205" s="225">
        <f t="shared" si="115"/>
        <v>45128</v>
      </c>
      <c r="O205" s="226">
        <f t="shared" si="107"/>
        <v>211</v>
      </c>
      <c r="P205" s="226">
        <f t="shared" si="108"/>
        <v>145</v>
      </c>
      <c r="Q205" s="226">
        <f t="shared" si="108"/>
        <v>0</v>
      </c>
      <c r="R205" s="226">
        <f t="shared" si="108"/>
        <v>7</v>
      </c>
      <c r="S205" s="226">
        <f t="shared" si="109"/>
        <v>44</v>
      </c>
      <c r="T205" s="226">
        <f t="shared" si="109"/>
        <v>18</v>
      </c>
      <c r="U205" s="231">
        <f t="shared" si="116"/>
        <v>0.95442359249329756</v>
      </c>
      <c r="V205" s="231">
        <f t="shared" si="117"/>
        <v>0.12028301886792453</v>
      </c>
      <c r="W205" s="232">
        <f t="shared" si="118"/>
        <v>373</v>
      </c>
      <c r="AL205" s="227"/>
      <c r="AM205" s="223">
        <f t="shared" si="110"/>
        <v>7</v>
      </c>
      <c r="AN205" s="225">
        <f t="shared" si="119"/>
        <v>45128</v>
      </c>
      <c r="AO205" s="249">
        <f t="shared" si="99"/>
        <v>82019.97</v>
      </c>
      <c r="AP205" s="249">
        <f t="shared" si="99"/>
        <v>49627.81</v>
      </c>
      <c r="AQ205" s="249">
        <f t="shared" si="99"/>
        <v>385</v>
      </c>
      <c r="AR205" s="249">
        <f t="shared" si="99"/>
        <v>0</v>
      </c>
      <c r="AS205" s="249">
        <f t="shared" si="111"/>
        <v>0</v>
      </c>
      <c r="AT205" s="249">
        <f t="shared" si="111"/>
        <v>0</v>
      </c>
      <c r="AU205" s="249">
        <f t="shared" si="112"/>
        <v>82404.97</v>
      </c>
      <c r="AV205" s="249">
        <f t="shared" si="113"/>
        <v>49627.81</v>
      </c>
      <c r="AW205" s="249">
        <f t="shared" si="114"/>
        <v>132032.78</v>
      </c>
      <c r="BF205" s="251"/>
    </row>
    <row r="206" spans="1:58">
      <c r="A206" s="218" t="str">
        <f>MID(FORECAST!A205,1,10)</f>
        <v>Owner &amp; Gu</v>
      </c>
      <c r="B206" s="218" t="str">
        <f t="shared" si="100"/>
        <v>Ow</v>
      </c>
      <c r="C206" s="218" t="str">
        <f t="shared" si="101"/>
        <v>er</v>
      </c>
      <c r="D206" s="218" t="str">
        <f t="shared" si="102"/>
        <v>&amp; Gu</v>
      </c>
      <c r="E206" s="219" t="e">
        <f t="shared" si="103"/>
        <v>#VALUE!</v>
      </c>
      <c r="F206" s="219" t="str">
        <f t="shared" si="104"/>
        <v/>
      </c>
      <c r="G206" s="219">
        <f t="shared" si="105"/>
        <v>44952</v>
      </c>
      <c r="H206" s="218" t="str">
        <f>IF(ISERROR(VLOOKUP(FORECAST!$A206,$AY$2:$BA$9,3,FALSE)),"",VLOOKUP(FORECAST!$A206,$AY$2:$BA$9,3,FALSE))</f>
        <v>Referidos</v>
      </c>
      <c r="I206" s="218">
        <f>IF(ISNUMBER(FORECAST!G:G),FORECAST!G:G,"")</f>
        <v>7</v>
      </c>
      <c r="J206" s="222">
        <f>IF(ISNUMBER(FORECAST!H:H),FORECAST!H:H,"")</f>
        <v>1334.43</v>
      </c>
      <c r="L206" s="223">
        <f t="shared" si="106"/>
        <v>7</v>
      </c>
      <c r="M206" s="224">
        <f>Datos!L208</f>
        <v>442</v>
      </c>
      <c r="N206" s="225">
        <f t="shared" si="115"/>
        <v>45129</v>
      </c>
      <c r="O206" s="226">
        <f t="shared" si="107"/>
        <v>222</v>
      </c>
      <c r="P206" s="226">
        <f t="shared" si="108"/>
        <v>150</v>
      </c>
      <c r="Q206" s="226">
        <f t="shared" si="108"/>
        <v>1</v>
      </c>
      <c r="R206" s="226">
        <f t="shared" si="108"/>
        <v>7</v>
      </c>
      <c r="S206" s="226">
        <f t="shared" si="109"/>
        <v>50</v>
      </c>
      <c r="T206" s="226">
        <f t="shared" si="109"/>
        <v>15</v>
      </c>
      <c r="U206" s="231">
        <f t="shared" si="116"/>
        <v>1.008108108108108</v>
      </c>
      <c r="V206" s="231">
        <f t="shared" si="117"/>
        <v>0.13348946135831383</v>
      </c>
      <c r="W206" s="232">
        <f t="shared" si="118"/>
        <v>370</v>
      </c>
      <c r="AL206" s="227"/>
      <c r="AM206" s="223">
        <f t="shared" si="110"/>
        <v>7</v>
      </c>
      <c r="AN206" s="225">
        <f t="shared" si="119"/>
        <v>45129</v>
      </c>
      <c r="AO206" s="249">
        <f t="shared" si="99"/>
        <v>89654.52</v>
      </c>
      <c r="AP206" s="249">
        <f t="shared" si="99"/>
        <v>50844.56</v>
      </c>
      <c r="AQ206" s="249">
        <f t="shared" si="99"/>
        <v>225</v>
      </c>
      <c r="AR206" s="249">
        <f t="shared" si="99"/>
        <v>0</v>
      </c>
      <c r="AS206" s="249">
        <f t="shared" si="111"/>
        <v>0</v>
      </c>
      <c r="AT206" s="249">
        <f t="shared" si="111"/>
        <v>0</v>
      </c>
      <c r="AU206" s="249">
        <f t="shared" si="112"/>
        <v>89879.52</v>
      </c>
      <c r="AV206" s="249">
        <f t="shared" si="113"/>
        <v>50844.56</v>
      </c>
      <c r="AW206" s="249">
        <f t="shared" si="114"/>
        <v>140724.08000000002</v>
      </c>
      <c r="BF206" s="251"/>
    </row>
    <row r="207" spans="1:58">
      <c r="A207" s="218" t="str">
        <f>MID(FORECAST!A206,1,10)</f>
        <v>Owner Refe</v>
      </c>
      <c r="B207" s="218" t="str">
        <f t="shared" si="100"/>
        <v>Ow</v>
      </c>
      <c r="C207" s="218" t="str">
        <f t="shared" si="101"/>
        <v>er</v>
      </c>
      <c r="D207" s="218" t="str">
        <f t="shared" si="102"/>
        <v>Refe</v>
      </c>
      <c r="E207" s="219" t="e">
        <f t="shared" si="103"/>
        <v>#VALUE!</v>
      </c>
      <c r="F207" s="219" t="str">
        <f t="shared" si="104"/>
        <v/>
      </c>
      <c r="G207" s="219">
        <f t="shared" si="105"/>
        <v>44952</v>
      </c>
      <c r="H207" s="218" t="str">
        <f>IF(ISERROR(VLOOKUP(FORECAST!$A207,$AY$2:$BA$9,3,FALSE)),"",VLOOKUP(FORECAST!$A207,$AY$2:$BA$9,3,FALSE))</f>
        <v>Maintenance</v>
      </c>
      <c r="I207" s="218">
        <f>IF(ISNUMBER(FORECAST!G:G),FORECAST!G:G,"")</f>
        <v>87</v>
      </c>
      <c r="J207" s="222">
        <f>IF(ISNUMBER(FORECAST!H:H),FORECAST!H:H,"")</f>
        <v>0</v>
      </c>
      <c r="L207" s="223">
        <f t="shared" si="106"/>
        <v>7</v>
      </c>
      <c r="M207" s="224">
        <f>Datos!L209</f>
        <v>442</v>
      </c>
      <c r="N207" s="225">
        <f t="shared" si="115"/>
        <v>45130</v>
      </c>
      <c r="O207" s="226">
        <f t="shared" si="107"/>
        <v>163</v>
      </c>
      <c r="P207" s="226">
        <f t="shared" si="108"/>
        <v>115</v>
      </c>
      <c r="Q207" s="226">
        <f t="shared" si="108"/>
        <v>0</v>
      </c>
      <c r="R207" s="226">
        <f t="shared" si="108"/>
        <v>3</v>
      </c>
      <c r="S207" s="226">
        <f t="shared" si="109"/>
        <v>47</v>
      </c>
      <c r="T207" s="226">
        <f t="shared" si="109"/>
        <v>15</v>
      </c>
      <c r="U207" s="231">
        <f t="shared" si="116"/>
        <v>0.7374005305039788</v>
      </c>
      <c r="V207" s="231">
        <f t="shared" si="117"/>
        <v>0.117096018735363</v>
      </c>
      <c r="W207" s="232">
        <f t="shared" si="118"/>
        <v>377</v>
      </c>
      <c r="AL207" s="227"/>
      <c r="AM207" s="223">
        <f t="shared" si="110"/>
        <v>7</v>
      </c>
      <c r="AN207" s="225">
        <f t="shared" si="119"/>
        <v>45130</v>
      </c>
      <c r="AO207" s="249">
        <f t="shared" si="99"/>
        <v>50188.02</v>
      </c>
      <c r="AP207" s="249">
        <f t="shared" si="99"/>
        <v>32309.77</v>
      </c>
      <c r="AQ207" s="249">
        <f t="shared" si="99"/>
        <v>0</v>
      </c>
      <c r="AR207" s="249">
        <f t="shared" si="99"/>
        <v>0</v>
      </c>
      <c r="AS207" s="249">
        <f t="shared" si="111"/>
        <v>0</v>
      </c>
      <c r="AT207" s="249">
        <f t="shared" si="111"/>
        <v>0</v>
      </c>
      <c r="AU207" s="249">
        <f t="shared" si="112"/>
        <v>50188.02</v>
      </c>
      <c r="AV207" s="249">
        <f t="shared" si="113"/>
        <v>32309.77</v>
      </c>
      <c r="AW207" s="249">
        <f t="shared" si="114"/>
        <v>82497.789999999994</v>
      </c>
      <c r="BF207" s="251"/>
    </row>
    <row r="208" spans="1:58">
      <c r="A208" s="218" t="str">
        <f>MID(FORECAST!A207,1,10)</f>
        <v>Maintenanc</v>
      </c>
      <c r="B208" s="218" t="str">
        <f t="shared" si="100"/>
        <v>Ma</v>
      </c>
      <c r="C208" s="218" t="str">
        <f t="shared" si="101"/>
        <v>nt</v>
      </c>
      <c r="D208" s="218" t="str">
        <f t="shared" si="102"/>
        <v>nanc</v>
      </c>
      <c r="E208" s="219" t="e">
        <f t="shared" si="103"/>
        <v>#VALUE!</v>
      </c>
      <c r="F208" s="219" t="str">
        <f t="shared" si="104"/>
        <v/>
      </c>
      <c r="G208" s="219">
        <f t="shared" si="105"/>
        <v>44952</v>
      </c>
      <c r="H208" s="218" t="str">
        <f>IF(ISERROR(VLOOKUP(FORECAST!$A208,$AY$2:$BA$9,3,FALSE)),"",VLOOKUP(FORECAST!$A208,$AY$2:$BA$9,3,FALSE))</f>
        <v>Complementarias</v>
      </c>
      <c r="I208" s="218">
        <f>IF(ISNUMBER(FORECAST!G:G),FORECAST!G:G,"")</f>
        <v>0</v>
      </c>
      <c r="J208" s="222">
        <f>IF(ISNUMBER(FORECAST!H:H),FORECAST!H:H,"")</f>
        <v>0</v>
      </c>
      <c r="L208" s="223">
        <f t="shared" si="106"/>
        <v>7</v>
      </c>
      <c r="M208" s="224">
        <f>Datos!L210</f>
        <v>442</v>
      </c>
      <c r="N208" s="225">
        <f t="shared" si="115"/>
        <v>45131</v>
      </c>
      <c r="O208" s="226">
        <f t="shared" si="107"/>
        <v>129</v>
      </c>
      <c r="P208" s="226">
        <f t="shared" si="108"/>
        <v>86</v>
      </c>
      <c r="Q208" s="226">
        <f t="shared" si="108"/>
        <v>0</v>
      </c>
      <c r="R208" s="226">
        <f t="shared" si="108"/>
        <v>2</v>
      </c>
      <c r="S208" s="226">
        <f t="shared" si="109"/>
        <v>45</v>
      </c>
      <c r="T208" s="226">
        <f t="shared" si="109"/>
        <v>28</v>
      </c>
      <c r="U208" s="231">
        <f t="shared" si="116"/>
        <v>0.58583106267029972</v>
      </c>
      <c r="V208" s="231">
        <f t="shared" si="117"/>
        <v>0.11352657004830918</v>
      </c>
      <c r="W208" s="232">
        <f t="shared" si="118"/>
        <v>367</v>
      </c>
      <c r="AL208" s="227"/>
      <c r="AM208" s="223">
        <f t="shared" si="110"/>
        <v>7</v>
      </c>
      <c r="AN208" s="225">
        <f t="shared" si="119"/>
        <v>45131</v>
      </c>
      <c r="AO208" s="249">
        <f t="shared" si="99"/>
        <v>35641.910000000003</v>
      </c>
      <c r="AP208" s="249">
        <f t="shared" si="99"/>
        <v>30391.86</v>
      </c>
      <c r="AQ208" s="249">
        <f t="shared" si="99"/>
        <v>0</v>
      </c>
      <c r="AR208" s="249">
        <f t="shared" si="99"/>
        <v>0</v>
      </c>
      <c r="AS208" s="249">
        <f t="shared" si="111"/>
        <v>0</v>
      </c>
      <c r="AT208" s="249">
        <f t="shared" si="111"/>
        <v>0</v>
      </c>
      <c r="AU208" s="249">
        <f t="shared" si="112"/>
        <v>35641.910000000003</v>
      </c>
      <c r="AV208" s="249">
        <f t="shared" si="113"/>
        <v>30391.86</v>
      </c>
      <c r="AW208" s="249">
        <f t="shared" si="114"/>
        <v>66033.77</v>
      </c>
      <c r="BF208" s="251"/>
    </row>
    <row r="209" spans="1:58">
      <c r="A209" s="218" t="str">
        <f>MID(FORECAST!A208,1,10)</f>
        <v>Compliment</v>
      </c>
      <c r="B209" s="218" t="str">
        <f t="shared" si="100"/>
        <v>Co</v>
      </c>
      <c r="C209" s="218" t="str">
        <f t="shared" si="101"/>
        <v>pl</v>
      </c>
      <c r="D209" s="218" t="str">
        <f t="shared" si="102"/>
        <v>ment</v>
      </c>
      <c r="E209" s="219" t="e">
        <f t="shared" si="103"/>
        <v>#VALUE!</v>
      </c>
      <c r="F209" s="219" t="str">
        <f t="shared" si="104"/>
        <v/>
      </c>
      <c r="G209" s="219">
        <f t="shared" si="105"/>
        <v>44952</v>
      </c>
      <c r="H209" s="218" t="str">
        <f>IF(ISERROR(VLOOKUP(FORECAST!$A209,$AY$2:$BA$9,3,FALSE)),"",VLOOKUP(FORECAST!$A209,$AY$2:$BA$9,3,FALSE))</f>
        <v>Total día</v>
      </c>
      <c r="I209" s="218">
        <f>IF(ISNUMBER(FORECAST!G:G),FORECAST!G:G,"")</f>
        <v>157</v>
      </c>
      <c r="J209" s="222">
        <f>IF(ISNUMBER(FORECAST!H:H),FORECAST!H:H,"")</f>
        <v>3573.78</v>
      </c>
      <c r="L209" s="223">
        <f t="shared" si="106"/>
        <v>7</v>
      </c>
      <c r="M209" s="224">
        <f>Datos!L211</f>
        <v>442</v>
      </c>
      <c r="N209" s="225">
        <f t="shared" si="115"/>
        <v>45132</v>
      </c>
      <c r="O209" s="226">
        <f t="shared" si="107"/>
        <v>117</v>
      </c>
      <c r="P209" s="226">
        <f t="shared" si="108"/>
        <v>89</v>
      </c>
      <c r="Q209" s="226">
        <f t="shared" si="108"/>
        <v>0</v>
      </c>
      <c r="R209" s="226">
        <f t="shared" si="108"/>
        <v>5</v>
      </c>
      <c r="S209" s="226">
        <f t="shared" si="109"/>
        <v>39</v>
      </c>
      <c r="T209" s="226">
        <f t="shared" si="109"/>
        <v>34</v>
      </c>
      <c r="U209" s="231">
        <f t="shared" si="116"/>
        <v>0.56593406593406592</v>
      </c>
      <c r="V209" s="231">
        <f t="shared" si="117"/>
        <v>0.10784313725490197</v>
      </c>
      <c r="W209" s="232">
        <f t="shared" si="118"/>
        <v>364</v>
      </c>
      <c r="AL209" s="227"/>
      <c r="AM209" s="223">
        <f t="shared" si="110"/>
        <v>7</v>
      </c>
      <c r="AN209" s="225">
        <f t="shared" si="119"/>
        <v>45132</v>
      </c>
      <c r="AO209" s="249">
        <f t="shared" si="99"/>
        <v>39360.39</v>
      </c>
      <c r="AP209" s="249">
        <f t="shared" si="99"/>
        <v>24499.11</v>
      </c>
      <c r="AQ209" s="249">
        <f t="shared" si="99"/>
        <v>0</v>
      </c>
      <c r="AR209" s="249">
        <f t="shared" si="99"/>
        <v>812</v>
      </c>
      <c r="AS209" s="249">
        <f t="shared" si="111"/>
        <v>0</v>
      </c>
      <c r="AT209" s="249">
        <f t="shared" si="111"/>
        <v>0</v>
      </c>
      <c r="AU209" s="249">
        <f t="shared" si="112"/>
        <v>39360.39</v>
      </c>
      <c r="AV209" s="249">
        <f t="shared" si="113"/>
        <v>24499.11</v>
      </c>
      <c r="AW209" s="249">
        <f t="shared" si="114"/>
        <v>63859.5</v>
      </c>
      <c r="BF209" s="251"/>
    </row>
    <row r="210" spans="1:58">
      <c r="A210" s="218" t="str">
        <f>MID(FORECAST!A209,1,10)</f>
        <v>Totals:</v>
      </c>
      <c r="B210" s="218" t="str">
        <f t="shared" si="100"/>
        <v>To</v>
      </c>
      <c r="C210" s="218" t="str">
        <f t="shared" si="101"/>
        <v>al</v>
      </c>
      <c r="D210" s="218" t="str">
        <f t="shared" si="102"/>
        <v>:</v>
      </c>
      <c r="E210" s="219" t="e">
        <f t="shared" si="103"/>
        <v>#VALUE!</v>
      </c>
      <c r="F210" s="219" t="str">
        <f t="shared" si="104"/>
        <v/>
      </c>
      <c r="G210" s="219">
        <f t="shared" si="105"/>
        <v>44952</v>
      </c>
      <c r="H210" s="218" t="str">
        <f>IF(ISERROR(VLOOKUP(FORECAST!$A210,$AY$2:$BA$9,3,FALSE)),"",VLOOKUP(FORECAST!$A210,$AY$2:$BA$9,3,FALSE))</f>
        <v/>
      </c>
      <c r="I210" s="218" t="str">
        <f>IF(ISNUMBER(FORECAST!G:G),FORECAST!G:G,"")</f>
        <v/>
      </c>
      <c r="J210" s="222" t="str">
        <f>IF(ISNUMBER(FORECAST!H:H),FORECAST!H:H,"")</f>
        <v/>
      </c>
      <c r="L210" s="223">
        <f t="shared" si="106"/>
        <v>7</v>
      </c>
      <c r="M210" s="224">
        <f>Datos!L212</f>
        <v>442</v>
      </c>
      <c r="N210" s="225">
        <f t="shared" si="115"/>
        <v>45133</v>
      </c>
      <c r="O210" s="226">
        <f t="shared" si="107"/>
        <v>123</v>
      </c>
      <c r="P210" s="226">
        <f t="shared" si="108"/>
        <v>94</v>
      </c>
      <c r="Q210" s="226">
        <f t="shared" si="108"/>
        <v>0</v>
      </c>
      <c r="R210" s="226">
        <f t="shared" si="108"/>
        <v>3</v>
      </c>
      <c r="S210" s="226">
        <f t="shared" si="109"/>
        <v>36</v>
      </c>
      <c r="T210" s="226">
        <f t="shared" si="109"/>
        <v>32</v>
      </c>
      <c r="U210" s="231">
        <f t="shared" si="116"/>
        <v>0.58490566037735847</v>
      </c>
      <c r="V210" s="231">
        <f t="shared" si="117"/>
        <v>9.5121951219512196E-2</v>
      </c>
      <c r="W210" s="232">
        <f t="shared" si="118"/>
        <v>371</v>
      </c>
      <c r="AL210" s="227"/>
      <c r="AM210" s="223">
        <f t="shared" si="110"/>
        <v>7</v>
      </c>
      <c r="AN210" s="225">
        <f t="shared" si="119"/>
        <v>45133</v>
      </c>
      <c r="AO210" s="249">
        <f t="shared" si="99"/>
        <v>33425.94</v>
      </c>
      <c r="AP210" s="249">
        <f t="shared" si="99"/>
        <v>27558.35</v>
      </c>
      <c r="AQ210" s="249">
        <f t="shared" si="99"/>
        <v>0</v>
      </c>
      <c r="AR210" s="249">
        <f t="shared" si="99"/>
        <v>0</v>
      </c>
      <c r="AS210" s="249">
        <f t="shared" si="111"/>
        <v>0</v>
      </c>
      <c r="AT210" s="249">
        <f t="shared" si="111"/>
        <v>0</v>
      </c>
      <c r="AU210" s="249">
        <f t="shared" si="112"/>
        <v>33425.94</v>
      </c>
      <c r="AV210" s="249">
        <f t="shared" si="113"/>
        <v>27558.35</v>
      </c>
      <c r="AW210" s="249">
        <f t="shared" si="114"/>
        <v>60984.29</v>
      </c>
      <c r="BF210" s="251"/>
    </row>
    <row r="211" spans="1:58">
      <c r="A211" s="218" t="str">
        <f>MID(FORECAST!A210,1,10)</f>
        <v>27-01-2023</v>
      </c>
      <c r="B211" s="218" t="str">
        <f t="shared" si="100"/>
        <v>27</v>
      </c>
      <c r="C211" s="218" t="str">
        <f t="shared" si="101"/>
        <v>01</v>
      </c>
      <c r="D211" s="218" t="str">
        <f t="shared" si="102"/>
        <v>2023</v>
      </c>
      <c r="E211" s="219">
        <f t="shared" si="103"/>
        <v>44953</v>
      </c>
      <c r="F211" s="219">
        <f t="shared" si="104"/>
        <v>44953</v>
      </c>
      <c r="G211" s="219">
        <f t="shared" si="105"/>
        <v>44953</v>
      </c>
      <c r="H211" s="218" t="str">
        <f>IF(ISERROR(VLOOKUP(FORECAST!$A211,$AY$2:$BA$9,3,FALSE)),"",VLOOKUP(FORECAST!$A211,$AY$2:$BA$9,3,FALSE))</f>
        <v>Pagadores</v>
      </c>
      <c r="I211" s="218">
        <f>IF(ISNUMBER(FORECAST!G:G),FORECAST!G:G,"")</f>
        <v>33</v>
      </c>
      <c r="J211" s="222">
        <f>IF(ISNUMBER(FORECAST!H:H),FORECAST!H:H,"")</f>
        <v>5515</v>
      </c>
      <c r="L211" s="223">
        <f t="shared" si="106"/>
        <v>7</v>
      </c>
      <c r="M211" s="224">
        <f>Datos!L213</f>
        <v>442</v>
      </c>
      <c r="N211" s="225">
        <f t="shared" si="115"/>
        <v>45134</v>
      </c>
      <c r="O211" s="226">
        <f t="shared" si="107"/>
        <v>163</v>
      </c>
      <c r="P211" s="226">
        <f t="shared" si="108"/>
        <v>115</v>
      </c>
      <c r="Q211" s="226">
        <f t="shared" si="108"/>
        <v>1</v>
      </c>
      <c r="R211" s="226">
        <f t="shared" si="108"/>
        <v>3</v>
      </c>
      <c r="S211" s="226">
        <f t="shared" si="109"/>
        <v>29</v>
      </c>
      <c r="T211" s="226">
        <f t="shared" si="109"/>
        <v>30</v>
      </c>
      <c r="U211" s="231">
        <f t="shared" si="116"/>
        <v>0.73421052631578942</v>
      </c>
      <c r="V211" s="231">
        <f t="shared" si="117"/>
        <v>7.7669902912621352E-2</v>
      </c>
      <c r="W211" s="232">
        <f t="shared" si="118"/>
        <v>380</v>
      </c>
      <c r="AL211" s="227"/>
      <c r="AM211" s="223">
        <f t="shared" si="110"/>
        <v>7</v>
      </c>
      <c r="AN211" s="225">
        <f t="shared" si="119"/>
        <v>45134</v>
      </c>
      <c r="AO211" s="249">
        <f t="shared" si="99"/>
        <v>49536.15</v>
      </c>
      <c r="AP211" s="249">
        <f t="shared" si="99"/>
        <v>33278.76</v>
      </c>
      <c r="AQ211" s="249">
        <f t="shared" si="99"/>
        <v>495</v>
      </c>
      <c r="AR211" s="249">
        <f t="shared" si="99"/>
        <v>0</v>
      </c>
      <c r="AS211" s="249">
        <f t="shared" si="111"/>
        <v>0</v>
      </c>
      <c r="AT211" s="249">
        <f t="shared" si="111"/>
        <v>0</v>
      </c>
      <c r="AU211" s="249">
        <f t="shared" si="112"/>
        <v>50031.15</v>
      </c>
      <c r="AV211" s="249">
        <f t="shared" si="113"/>
        <v>33278.76</v>
      </c>
      <c r="AW211" s="249">
        <f t="shared" si="114"/>
        <v>83309.91</v>
      </c>
      <c r="BF211" s="251"/>
    </row>
    <row r="212" spans="1:58">
      <c r="A212" s="218" t="str">
        <f>MID(FORECAST!A211,1,10)</f>
        <v>Non-Group</v>
      </c>
      <c r="B212" s="218" t="str">
        <f t="shared" si="100"/>
        <v>No</v>
      </c>
      <c r="C212" s="218" t="str">
        <f t="shared" si="101"/>
        <v>-G</v>
      </c>
      <c r="D212" s="218" t="str">
        <f t="shared" si="102"/>
        <v>oup</v>
      </c>
      <c r="E212" s="219" t="e">
        <f t="shared" si="103"/>
        <v>#VALUE!</v>
      </c>
      <c r="F212" s="219" t="str">
        <f t="shared" si="104"/>
        <v/>
      </c>
      <c r="G212" s="219">
        <f t="shared" si="105"/>
        <v>44953</v>
      </c>
      <c r="H212" s="218" t="str">
        <f>IF(ISERROR(VLOOKUP(FORECAST!$A212,$AY$2:$BA$9,3,FALSE)),"",VLOOKUP(FORECAST!$A212,$AY$2:$BA$9,3,FALSE))</f>
        <v>Grupos</v>
      </c>
      <c r="I212" s="218">
        <f>IF(ISNUMBER(FORECAST!G:G),FORECAST!G:G,"")</f>
        <v>2</v>
      </c>
      <c r="J212" s="222">
        <f>IF(ISNUMBER(FORECAST!H:H),FORECAST!H:H,"")</f>
        <v>0</v>
      </c>
      <c r="L212" s="223">
        <f t="shared" si="106"/>
        <v>7</v>
      </c>
      <c r="M212" s="224">
        <f>Datos!L214</f>
        <v>442</v>
      </c>
      <c r="N212" s="225">
        <f t="shared" si="115"/>
        <v>45135</v>
      </c>
      <c r="O212" s="226">
        <f t="shared" si="107"/>
        <v>209</v>
      </c>
      <c r="P212" s="226">
        <f t="shared" si="108"/>
        <v>160</v>
      </c>
      <c r="Q212" s="226">
        <f t="shared" si="108"/>
        <v>4</v>
      </c>
      <c r="R212" s="226">
        <f t="shared" si="108"/>
        <v>4</v>
      </c>
      <c r="S212" s="226">
        <f t="shared" si="109"/>
        <v>31</v>
      </c>
      <c r="T212" s="226">
        <f t="shared" si="109"/>
        <v>18</v>
      </c>
      <c r="U212" s="231">
        <f t="shared" si="116"/>
        <v>0.95886889460154245</v>
      </c>
      <c r="V212" s="231">
        <f t="shared" si="117"/>
        <v>8.254716981132075E-2</v>
      </c>
      <c r="W212" s="232">
        <f t="shared" si="118"/>
        <v>389</v>
      </c>
      <c r="AL212" s="227"/>
      <c r="AM212" s="223">
        <f t="shared" si="110"/>
        <v>7</v>
      </c>
      <c r="AN212" s="225">
        <f t="shared" si="119"/>
        <v>45135</v>
      </c>
      <c r="AO212" s="249">
        <f t="shared" si="99"/>
        <v>79817.7</v>
      </c>
      <c r="AP212" s="249">
        <f t="shared" si="99"/>
        <v>54464.24</v>
      </c>
      <c r="AQ212" s="249">
        <f t="shared" si="99"/>
        <v>1794</v>
      </c>
      <c r="AR212" s="249">
        <f t="shared" si="99"/>
        <v>490</v>
      </c>
      <c r="AS212" s="249">
        <f t="shared" si="111"/>
        <v>0</v>
      </c>
      <c r="AT212" s="249">
        <f t="shared" si="111"/>
        <v>0</v>
      </c>
      <c r="AU212" s="249">
        <f t="shared" si="112"/>
        <v>81611.7</v>
      </c>
      <c r="AV212" s="249">
        <f t="shared" si="113"/>
        <v>54464.24</v>
      </c>
      <c r="AW212" s="249">
        <f t="shared" si="114"/>
        <v>136075.94</v>
      </c>
      <c r="BF212" s="251"/>
    </row>
    <row r="213" spans="1:58">
      <c r="A213" s="218" t="str">
        <f>MID(FORECAST!A212,1,10)</f>
        <v>Group - No</v>
      </c>
      <c r="B213" s="218" t="str">
        <f t="shared" si="100"/>
        <v>Gr</v>
      </c>
      <c r="C213" s="218" t="str">
        <f t="shared" si="101"/>
        <v>up</v>
      </c>
      <c r="D213" s="218" t="str">
        <f t="shared" si="102"/>
        <v>- No</v>
      </c>
      <c r="E213" s="219" t="e">
        <f t="shared" si="103"/>
        <v>#VALUE!</v>
      </c>
      <c r="F213" s="219" t="str">
        <f t="shared" si="104"/>
        <v/>
      </c>
      <c r="G213" s="219">
        <f t="shared" si="105"/>
        <v>44953</v>
      </c>
      <c r="H213" s="218" t="str">
        <f>IF(ISERROR(VLOOKUP(FORECAST!$A213,$AY$2:$BA$9,3,FALSE)),"",VLOOKUP(FORECAST!$A213,$AY$2:$BA$9,3,FALSE))</f>
        <v>Dueños e invitados</v>
      </c>
      <c r="I213" s="218">
        <f>IF(ISNUMBER(FORECAST!G:G),FORECAST!G:G,"")</f>
        <v>47</v>
      </c>
      <c r="J213" s="222">
        <f>IF(ISNUMBER(FORECAST!H:H),FORECAST!H:H,"")</f>
        <v>0</v>
      </c>
      <c r="L213" s="223">
        <f t="shared" si="106"/>
        <v>7</v>
      </c>
      <c r="M213" s="224">
        <f>Datos!L215</f>
        <v>442</v>
      </c>
      <c r="N213" s="225">
        <f t="shared" si="115"/>
        <v>45136</v>
      </c>
      <c r="O213" s="226">
        <f t="shared" si="107"/>
        <v>223</v>
      </c>
      <c r="P213" s="226">
        <f t="shared" si="108"/>
        <v>163</v>
      </c>
      <c r="Q213" s="226">
        <f t="shared" si="108"/>
        <v>4</v>
      </c>
      <c r="R213" s="226">
        <f t="shared" si="108"/>
        <v>4</v>
      </c>
      <c r="S213" s="226">
        <f t="shared" si="109"/>
        <v>27</v>
      </c>
      <c r="T213" s="226">
        <f t="shared" si="109"/>
        <v>17</v>
      </c>
      <c r="U213" s="231">
        <f t="shared" si="116"/>
        <v>0.98984771573604058</v>
      </c>
      <c r="V213" s="231">
        <f t="shared" si="117"/>
        <v>7.2941176470588232E-2</v>
      </c>
      <c r="W213" s="232">
        <f t="shared" si="118"/>
        <v>394</v>
      </c>
      <c r="AL213" s="227"/>
      <c r="AM213" s="223">
        <f t="shared" si="110"/>
        <v>7</v>
      </c>
      <c r="AN213" s="225">
        <f t="shared" si="119"/>
        <v>45136</v>
      </c>
      <c r="AO213" s="249">
        <f t="shared" si="99"/>
        <v>86433.06</v>
      </c>
      <c r="AP213" s="249">
        <f t="shared" si="99"/>
        <v>55574.75</v>
      </c>
      <c r="AQ213" s="249">
        <f t="shared" si="99"/>
        <v>1794</v>
      </c>
      <c r="AR213" s="249">
        <f t="shared" si="99"/>
        <v>490</v>
      </c>
      <c r="AS213" s="249">
        <f t="shared" si="111"/>
        <v>0</v>
      </c>
      <c r="AT213" s="249">
        <f t="shared" si="111"/>
        <v>0</v>
      </c>
      <c r="AU213" s="249">
        <f t="shared" si="112"/>
        <v>88227.06</v>
      </c>
      <c r="AV213" s="249">
        <f t="shared" si="113"/>
        <v>55574.75</v>
      </c>
      <c r="AW213" s="249">
        <f t="shared" si="114"/>
        <v>143801.81</v>
      </c>
      <c r="BF213" s="251"/>
    </row>
    <row r="214" spans="1:58">
      <c r="A214" s="218" t="str">
        <f>MID(FORECAST!A213,1,10)</f>
        <v>Owner &amp; Gu</v>
      </c>
      <c r="B214" s="218" t="str">
        <f t="shared" si="100"/>
        <v>Ow</v>
      </c>
      <c r="C214" s="218" t="str">
        <f t="shared" si="101"/>
        <v>er</v>
      </c>
      <c r="D214" s="218" t="str">
        <f t="shared" si="102"/>
        <v>&amp; Gu</v>
      </c>
      <c r="E214" s="219" t="e">
        <f t="shared" si="103"/>
        <v>#VALUE!</v>
      </c>
      <c r="F214" s="219" t="str">
        <f t="shared" si="104"/>
        <v/>
      </c>
      <c r="G214" s="219">
        <f t="shared" si="105"/>
        <v>44953</v>
      </c>
      <c r="H214" s="218" t="str">
        <f>IF(ISERROR(VLOOKUP(FORECAST!$A214,$AY$2:$BA$9,3,FALSE)),"",VLOOKUP(FORECAST!$A214,$AY$2:$BA$9,3,FALSE))</f>
        <v>Referidos</v>
      </c>
      <c r="I214" s="218">
        <f>IF(ISNUMBER(FORECAST!G:G),FORECAST!G:G,"")</f>
        <v>21</v>
      </c>
      <c r="J214" s="222">
        <f>IF(ISNUMBER(FORECAST!H:H),FORECAST!H:H,"")</f>
        <v>4949.53</v>
      </c>
      <c r="L214" s="223">
        <f t="shared" si="106"/>
        <v>7</v>
      </c>
      <c r="M214" s="224">
        <f>Datos!L216</f>
        <v>442</v>
      </c>
      <c r="N214" s="225">
        <f t="shared" si="115"/>
        <v>45137</v>
      </c>
      <c r="O214" s="226">
        <f t="shared" si="107"/>
        <v>153</v>
      </c>
      <c r="P214" s="226">
        <f t="shared" si="108"/>
        <v>96</v>
      </c>
      <c r="Q214" s="226">
        <f t="shared" si="108"/>
        <v>4</v>
      </c>
      <c r="R214" s="226">
        <f t="shared" si="108"/>
        <v>5</v>
      </c>
      <c r="S214" s="226">
        <f t="shared" si="109"/>
        <v>22</v>
      </c>
      <c r="T214" s="226">
        <f t="shared" si="109"/>
        <v>19</v>
      </c>
      <c r="U214" s="231">
        <f t="shared" si="116"/>
        <v>0.63888888888888884</v>
      </c>
      <c r="V214" s="231">
        <f t="shared" si="117"/>
        <v>6.3829787234042548E-2</v>
      </c>
      <c r="W214" s="232">
        <f t="shared" si="118"/>
        <v>396</v>
      </c>
      <c r="AL214" s="227"/>
      <c r="AM214" s="223">
        <f t="shared" si="110"/>
        <v>7</v>
      </c>
      <c r="AN214" s="225">
        <f t="shared" si="119"/>
        <v>45137</v>
      </c>
      <c r="AO214" s="249">
        <f t="shared" si="99"/>
        <v>45527.62</v>
      </c>
      <c r="AP214" s="249">
        <f t="shared" si="99"/>
        <v>27422.9</v>
      </c>
      <c r="AQ214" s="249">
        <f t="shared" si="99"/>
        <v>1527</v>
      </c>
      <c r="AR214" s="249">
        <f t="shared" si="99"/>
        <v>0</v>
      </c>
      <c r="AS214" s="249">
        <f t="shared" si="111"/>
        <v>0</v>
      </c>
      <c r="AT214" s="249">
        <f t="shared" si="111"/>
        <v>0</v>
      </c>
      <c r="AU214" s="249">
        <f t="shared" si="112"/>
        <v>47054.62</v>
      </c>
      <c r="AV214" s="249">
        <f t="shared" si="113"/>
        <v>27422.9</v>
      </c>
      <c r="AW214" s="249">
        <f t="shared" si="114"/>
        <v>74477.52</v>
      </c>
      <c r="BF214" s="251"/>
    </row>
    <row r="215" spans="1:58">
      <c r="A215" s="218" t="str">
        <f>MID(FORECAST!A214,1,10)</f>
        <v>Owner Refe</v>
      </c>
      <c r="B215" s="218" t="str">
        <f t="shared" si="100"/>
        <v>Ow</v>
      </c>
      <c r="C215" s="218" t="str">
        <f t="shared" si="101"/>
        <v>er</v>
      </c>
      <c r="D215" s="218" t="str">
        <f t="shared" si="102"/>
        <v>Refe</v>
      </c>
      <c r="E215" s="219" t="e">
        <f t="shared" si="103"/>
        <v>#VALUE!</v>
      </c>
      <c r="F215" s="219" t="str">
        <f t="shared" si="104"/>
        <v/>
      </c>
      <c r="G215" s="219">
        <f t="shared" si="105"/>
        <v>44953</v>
      </c>
      <c r="H215" s="218" t="str">
        <f>IF(ISERROR(VLOOKUP(FORECAST!$A215,$AY$2:$BA$9,3,FALSE)),"",VLOOKUP(FORECAST!$A215,$AY$2:$BA$9,3,FALSE))</f>
        <v>Maintenance</v>
      </c>
      <c r="I215" s="218">
        <f>IF(ISNUMBER(FORECAST!G:G),FORECAST!G:G,"")</f>
        <v>64</v>
      </c>
      <c r="J215" s="222">
        <f>IF(ISNUMBER(FORECAST!H:H),FORECAST!H:H,"")</f>
        <v>0</v>
      </c>
      <c r="L215" s="223">
        <f t="shared" si="106"/>
        <v>7</v>
      </c>
      <c r="M215" s="224">
        <f>Datos!L217</f>
        <v>442</v>
      </c>
      <c r="N215" s="225">
        <f t="shared" si="115"/>
        <v>45138</v>
      </c>
      <c r="O215" s="226">
        <f t="shared" si="107"/>
        <v>115</v>
      </c>
      <c r="P215" s="226">
        <f t="shared" si="108"/>
        <v>50</v>
      </c>
      <c r="Q215" s="226">
        <f t="shared" si="108"/>
        <v>0</v>
      </c>
      <c r="R215" s="226">
        <f t="shared" si="108"/>
        <v>2</v>
      </c>
      <c r="S215" s="226">
        <f t="shared" si="109"/>
        <v>24</v>
      </c>
      <c r="T215" s="226">
        <f t="shared" si="109"/>
        <v>46</v>
      </c>
      <c r="U215" s="231">
        <f t="shared" si="116"/>
        <v>0.44594594594594594</v>
      </c>
      <c r="V215" s="231">
        <f t="shared" si="117"/>
        <v>6.5656565656565663E-2</v>
      </c>
      <c r="W215" s="232">
        <f t="shared" si="118"/>
        <v>370</v>
      </c>
      <c r="AL215" s="227"/>
      <c r="AM215" s="223">
        <f t="shared" si="110"/>
        <v>7</v>
      </c>
      <c r="AN215" s="225">
        <f t="shared" si="119"/>
        <v>45138</v>
      </c>
      <c r="AO215" s="249">
        <f t="shared" si="99"/>
        <v>37923.769999999997</v>
      </c>
      <c r="AP215" s="249">
        <f t="shared" si="99"/>
        <v>18027.2</v>
      </c>
      <c r="AQ215" s="249">
        <f t="shared" si="99"/>
        <v>509.22</v>
      </c>
      <c r="AR215" s="249">
        <f t="shared" si="99"/>
        <v>302</v>
      </c>
      <c r="AS215" s="249">
        <f t="shared" si="111"/>
        <v>0</v>
      </c>
      <c r="AT215" s="249">
        <f t="shared" si="111"/>
        <v>0</v>
      </c>
      <c r="AU215" s="249">
        <f t="shared" si="112"/>
        <v>38432.99</v>
      </c>
      <c r="AV215" s="249">
        <f t="shared" si="113"/>
        <v>18027.2</v>
      </c>
      <c r="AW215" s="249">
        <f t="shared" si="114"/>
        <v>56460.19</v>
      </c>
      <c r="BF215" s="251"/>
    </row>
    <row r="216" spans="1:58">
      <c r="A216" s="218" t="str">
        <f>MID(FORECAST!A215,1,10)</f>
        <v>Maintenanc</v>
      </c>
      <c r="B216" s="218" t="str">
        <f t="shared" si="100"/>
        <v>Ma</v>
      </c>
      <c r="C216" s="218" t="str">
        <f t="shared" si="101"/>
        <v>nt</v>
      </c>
      <c r="D216" s="218" t="str">
        <f t="shared" si="102"/>
        <v>nanc</v>
      </c>
      <c r="E216" s="219" t="e">
        <f t="shared" si="103"/>
        <v>#VALUE!</v>
      </c>
      <c r="F216" s="219" t="str">
        <f t="shared" si="104"/>
        <v/>
      </c>
      <c r="G216" s="219">
        <f t="shared" si="105"/>
        <v>44953</v>
      </c>
      <c r="H216" s="218" t="str">
        <f>IF(ISERROR(VLOOKUP(FORECAST!$A216,$AY$2:$BA$9,3,FALSE)),"",VLOOKUP(FORECAST!$A216,$AY$2:$BA$9,3,FALSE))</f>
        <v>Total día</v>
      </c>
      <c r="I216" s="218">
        <f>IF(ISNUMBER(FORECAST!G:G),FORECAST!G:G,"")</f>
        <v>167</v>
      </c>
      <c r="J216" s="222">
        <f>IF(ISNUMBER(FORECAST!H:H),FORECAST!H:H,"")</f>
        <v>10464.530000000001</v>
      </c>
      <c r="L216" s="223">
        <f t="shared" si="106"/>
        <v>8</v>
      </c>
      <c r="M216" s="224">
        <f>Datos!L218</f>
        <v>442</v>
      </c>
      <c r="N216" s="225">
        <f t="shared" si="115"/>
        <v>45139</v>
      </c>
      <c r="O216" s="226">
        <f t="shared" ref="O216:O260" si="120">SUMIFS($I:$I,$G:$G,$N216,$H:$H,$O$2)</f>
        <v>95</v>
      </c>
      <c r="P216" s="226">
        <f t="shared" ref="P216:R228" si="121">SUMIFS($I:$I,$G:$G,$N216,$H:$H,P$2)</f>
        <v>40</v>
      </c>
      <c r="Q216" s="226">
        <f t="shared" si="121"/>
        <v>0</v>
      </c>
      <c r="R216" s="226">
        <f t="shared" si="121"/>
        <v>4</v>
      </c>
      <c r="S216" s="226">
        <f t="shared" ref="S216:T260" si="122">SUMIFS($I:$I,$G:$G,$N216,$H:$H,S$1)</f>
        <v>25</v>
      </c>
      <c r="T216" s="226">
        <f t="shared" si="122"/>
        <v>48</v>
      </c>
      <c r="U216" s="231">
        <f t="shared" si="116"/>
        <v>0.36986301369863012</v>
      </c>
      <c r="V216" s="231">
        <f t="shared" si="117"/>
        <v>7.3604060913705582E-2</v>
      </c>
      <c r="W216" s="232">
        <f t="shared" si="118"/>
        <v>365</v>
      </c>
      <c r="AL216" s="227"/>
      <c r="AM216" s="223">
        <f t="shared" si="110"/>
        <v>8</v>
      </c>
      <c r="AN216" s="225">
        <f t="shared" si="119"/>
        <v>45139</v>
      </c>
      <c r="AO216" s="249">
        <f t="shared" si="99"/>
        <v>26911.279999999999</v>
      </c>
      <c r="AP216" s="249">
        <f t="shared" si="99"/>
        <v>9924.15</v>
      </c>
      <c r="AQ216" s="249">
        <f t="shared" si="99"/>
        <v>0</v>
      </c>
      <c r="AR216" s="249">
        <f t="shared" si="99"/>
        <v>0</v>
      </c>
      <c r="AS216" s="249">
        <f t="shared" si="111"/>
        <v>0</v>
      </c>
      <c r="AT216" s="249">
        <f t="shared" si="111"/>
        <v>0</v>
      </c>
      <c r="AU216" s="249">
        <f t="shared" si="112"/>
        <v>26911.279999999999</v>
      </c>
      <c r="AV216" s="249">
        <f t="shared" si="113"/>
        <v>9924.15</v>
      </c>
      <c r="AW216" s="249">
        <f t="shared" si="114"/>
        <v>36835.43</v>
      </c>
      <c r="BF216" s="251"/>
    </row>
    <row r="217" spans="1:58">
      <c r="A217" s="218" t="str">
        <f>MID(FORECAST!A216,1,10)</f>
        <v>Totals:</v>
      </c>
      <c r="B217" s="218" t="str">
        <f t="shared" si="100"/>
        <v>To</v>
      </c>
      <c r="C217" s="218" t="str">
        <f t="shared" si="101"/>
        <v>al</v>
      </c>
      <c r="D217" s="218" t="str">
        <f t="shared" si="102"/>
        <v>:</v>
      </c>
      <c r="E217" s="219" t="e">
        <f t="shared" si="103"/>
        <v>#VALUE!</v>
      </c>
      <c r="F217" s="219" t="str">
        <f t="shared" si="104"/>
        <v/>
      </c>
      <c r="G217" s="219">
        <f t="shared" si="105"/>
        <v>44953</v>
      </c>
      <c r="H217" s="218" t="str">
        <f>IF(ISERROR(VLOOKUP(FORECAST!$A217,$AY$2:$BA$9,3,FALSE)),"",VLOOKUP(FORECAST!$A217,$AY$2:$BA$9,3,FALSE))</f>
        <v/>
      </c>
      <c r="I217" s="218" t="str">
        <f>IF(ISNUMBER(FORECAST!G:G),FORECAST!G:G,"")</f>
        <v/>
      </c>
      <c r="J217" s="222" t="str">
        <f>IF(ISNUMBER(FORECAST!H:H),FORECAST!H:H,"")</f>
        <v/>
      </c>
      <c r="L217" s="223">
        <f t="shared" si="106"/>
        <v>8</v>
      </c>
      <c r="M217" s="224">
        <f>Datos!L219</f>
        <v>442</v>
      </c>
      <c r="N217" s="225">
        <f t="shared" si="115"/>
        <v>45140</v>
      </c>
      <c r="O217" s="226">
        <f t="shared" si="120"/>
        <v>91</v>
      </c>
      <c r="P217" s="226">
        <f t="shared" si="121"/>
        <v>42</v>
      </c>
      <c r="Q217" s="226">
        <f t="shared" si="121"/>
        <v>0</v>
      </c>
      <c r="R217" s="226">
        <f t="shared" si="121"/>
        <v>7</v>
      </c>
      <c r="S217" s="226">
        <f t="shared" si="122"/>
        <v>25</v>
      </c>
      <c r="T217" s="226">
        <f t="shared" si="122"/>
        <v>46</v>
      </c>
      <c r="U217" s="231">
        <f t="shared" si="116"/>
        <v>0.36538461538461536</v>
      </c>
      <c r="V217" s="231">
        <f t="shared" si="117"/>
        <v>8.0808080808080815E-2</v>
      </c>
      <c r="W217" s="232">
        <f t="shared" si="118"/>
        <v>364</v>
      </c>
      <c r="AL217" s="227"/>
      <c r="AM217" s="223">
        <f t="shared" si="110"/>
        <v>8</v>
      </c>
      <c r="AN217" s="225">
        <f t="shared" si="119"/>
        <v>45140</v>
      </c>
      <c r="AO217" s="249">
        <f t="shared" si="99"/>
        <v>24997.66</v>
      </c>
      <c r="AP217" s="249">
        <f t="shared" si="99"/>
        <v>12942.36</v>
      </c>
      <c r="AQ217" s="249">
        <f t="shared" si="99"/>
        <v>0</v>
      </c>
      <c r="AR217" s="249">
        <f t="shared" si="99"/>
        <v>0</v>
      </c>
      <c r="AS217" s="249">
        <f t="shared" si="111"/>
        <v>0</v>
      </c>
      <c r="AT217" s="249">
        <f t="shared" si="111"/>
        <v>0</v>
      </c>
      <c r="AU217" s="249">
        <f t="shared" si="112"/>
        <v>24997.66</v>
      </c>
      <c r="AV217" s="249">
        <f t="shared" si="113"/>
        <v>12942.36</v>
      </c>
      <c r="AW217" s="249">
        <f t="shared" si="114"/>
        <v>37940.020000000004</v>
      </c>
      <c r="BF217" s="251"/>
    </row>
    <row r="218" spans="1:58">
      <c r="A218" s="218" t="str">
        <f>MID(FORECAST!A217,1,10)</f>
        <v>28-01-2023</v>
      </c>
      <c r="B218" s="218" t="str">
        <f t="shared" si="100"/>
        <v>28</v>
      </c>
      <c r="C218" s="218" t="str">
        <f t="shared" si="101"/>
        <v>01</v>
      </c>
      <c r="D218" s="218" t="str">
        <f t="shared" si="102"/>
        <v>2023</v>
      </c>
      <c r="E218" s="219">
        <f t="shared" si="103"/>
        <v>44954</v>
      </c>
      <c r="F218" s="219">
        <f t="shared" si="104"/>
        <v>44954</v>
      </c>
      <c r="G218" s="219">
        <f t="shared" si="105"/>
        <v>44954</v>
      </c>
      <c r="H218" s="218" t="str">
        <f>IF(ISERROR(VLOOKUP(FORECAST!$A218,$AY$2:$BA$9,3,FALSE)),"",VLOOKUP(FORECAST!$A218,$AY$2:$BA$9,3,FALSE))</f>
        <v>Pagadores</v>
      </c>
      <c r="I218" s="218">
        <f>IF(ISNUMBER(FORECAST!G:G),FORECAST!G:G,"")</f>
        <v>33</v>
      </c>
      <c r="J218" s="222">
        <f>IF(ISNUMBER(FORECAST!H:H),FORECAST!H:H,"")</f>
        <v>5250</v>
      </c>
      <c r="L218" s="223">
        <f t="shared" si="106"/>
        <v>8</v>
      </c>
      <c r="M218" s="224">
        <f>Datos!L220</f>
        <v>442</v>
      </c>
      <c r="N218" s="225">
        <f t="shared" si="115"/>
        <v>45141</v>
      </c>
      <c r="O218" s="226">
        <f t="shared" si="120"/>
        <v>102</v>
      </c>
      <c r="P218" s="226">
        <f t="shared" si="121"/>
        <v>64</v>
      </c>
      <c r="Q218" s="226">
        <f t="shared" si="121"/>
        <v>0</v>
      </c>
      <c r="R218" s="226">
        <f t="shared" si="121"/>
        <v>5</v>
      </c>
      <c r="S218" s="226">
        <f t="shared" si="122"/>
        <v>33</v>
      </c>
      <c r="T218" s="226">
        <f t="shared" si="122"/>
        <v>41</v>
      </c>
      <c r="U218" s="231">
        <f t="shared" si="116"/>
        <v>0.45730027548209368</v>
      </c>
      <c r="V218" s="231">
        <f t="shared" si="117"/>
        <v>9.4763092269326679E-2</v>
      </c>
      <c r="W218" s="232">
        <f t="shared" si="118"/>
        <v>363</v>
      </c>
      <c r="AL218" s="227"/>
      <c r="AM218" s="223">
        <f t="shared" si="110"/>
        <v>8</v>
      </c>
      <c r="AN218" s="225">
        <f t="shared" si="119"/>
        <v>45141</v>
      </c>
      <c r="AO218" s="249">
        <f t="shared" si="99"/>
        <v>29993.599999999999</v>
      </c>
      <c r="AP218" s="249">
        <f t="shared" si="99"/>
        <v>17431.150000000001</v>
      </c>
      <c r="AQ218" s="249">
        <f t="shared" si="99"/>
        <v>0</v>
      </c>
      <c r="AR218" s="249">
        <f t="shared" si="99"/>
        <v>0</v>
      </c>
      <c r="AS218" s="249">
        <f t="shared" si="111"/>
        <v>0</v>
      </c>
      <c r="AT218" s="249">
        <f t="shared" si="111"/>
        <v>0</v>
      </c>
      <c r="AU218" s="249">
        <f t="shared" si="112"/>
        <v>29993.599999999999</v>
      </c>
      <c r="AV218" s="249">
        <f t="shared" si="113"/>
        <v>17431.150000000001</v>
      </c>
      <c r="AW218" s="249">
        <f t="shared" si="114"/>
        <v>47424.75</v>
      </c>
      <c r="BF218" s="251"/>
    </row>
    <row r="219" spans="1:58">
      <c r="A219" s="218" t="str">
        <f>MID(FORECAST!A218,1,10)</f>
        <v>Non-Group</v>
      </c>
      <c r="B219" s="218" t="str">
        <f t="shared" si="100"/>
        <v>No</v>
      </c>
      <c r="C219" s="218" t="str">
        <f t="shared" si="101"/>
        <v>-G</v>
      </c>
      <c r="D219" s="218" t="str">
        <f t="shared" si="102"/>
        <v>oup</v>
      </c>
      <c r="E219" s="219" t="e">
        <f t="shared" si="103"/>
        <v>#VALUE!</v>
      </c>
      <c r="F219" s="219" t="str">
        <f t="shared" si="104"/>
        <v/>
      </c>
      <c r="G219" s="219">
        <f t="shared" si="105"/>
        <v>44954</v>
      </c>
      <c r="H219" s="218" t="str">
        <f>IF(ISERROR(VLOOKUP(FORECAST!$A219,$AY$2:$BA$9,3,FALSE)),"",VLOOKUP(FORECAST!$A219,$AY$2:$BA$9,3,FALSE))</f>
        <v>Grupos</v>
      </c>
      <c r="I219" s="218">
        <f>IF(ISNUMBER(FORECAST!G:G),FORECAST!G:G,"")</f>
        <v>3</v>
      </c>
      <c r="J219" s="222">
        <f>IF(ISNUMBER(FORECAST!H:H),FORECAST!H:H,"")</f>
        <v>309</v>
      </c>
      <c r="L219" s="223">
        <f t="shared" si="106"/>
        <v>8</v>
      </c>
      <c r="M219" s="224">
        <f>Datos!L221</f>
        <v>442</v>
      </c>
      <c r="N219" s="225">
        <f t="shared" si="115"/>
        <v>45142</v>
      </c>
      <c r="O219" s="226">
        <f t="shared" si="120"/>
        <v>115</v>
      </c>
      <c r="P219" s="226">
        <f t="shared" si="121"/>
        <v>94</v>
      </c>
      <c r="Q219" s="226">
        <f t="shared" si="121"/>
        <v>0</v>
      </c>
      <c r="R219" s="226">
        <f t="shared" si="121"/>
        <v>5</v>
      </c>
      <c r="S219" s="226">
        <f t="shared" si="122"/>
        <v>40</v>
      </c>
      <c r="T219" s="226">
        <f t="shared" si="122"/>
        <v>28</v>
      </c>
      <c r="U219" s="231">
        <f t="shared" si="116"/>
        <v>0.56639566395663954</v>
      </c>
      <c r="V219" s="231">
        <f t="shared" si="117"/>
        <v>0.10869565217391304</v>
      </c>
      <c r="W219" s="232">
        <f t="shared" si="118"/>
        <v>369</v>
      </c>
      <c r="AL219" s="227"/>
      <c r="AM219" s="223">
        <f t="shared" si="110"/>
        <v>8</v>
      </c>
      <c r="AN219" s="225">
        <f t="shared" si="119"/>
        <v>45142</v>
      </c>
      <c r="AO219" s="249">
        <f t="shared" si="99"/>
        <v>43111.09</v>
      </c>
      <c r="AP219" s="249">
        <f t="shared" si="99"/>
        <v>31950.080000000002</v>
      </c>
      <c r="AQ219" s="249">
        <f t="shared" si="99"/>
        <v>0</v>
      </c>
      <c r="AR219" s="249">
        <f t="shared" si="99"/>
        <v>0</v>
      </c>
      <c r="AS219" s="249">
        <f t="shared" si="111"/>
        <v>0</v>
      </c>
      <c r="AT219" s="249">
        <f t="shared" si="111"/>
        <v>0</v>
      </c>
      <c r="AU219" s="249">
        <f t="shared" si="112"/>
        <v>43111.09</v>
      </c>
      <c r="AV219" s="249">
        <f t="shared" si="113"/>
        <v>31950.080000000002</v>
      </c>
      <c r="AW219" s="249">
        <f t="shared" si="114"/>
        <v>75061.17</v>
      </c>
      <c r="BF219" s="251"/>
    </row>
    <row r="220" spans="1:58">
      <c r="A220" s="218" t="str">
        <f>MID(FORECAST!A219,1,10)</f>
        <v>Group - No</v>
      </c>
      <c r="B220" s="218" t="str">
        <f t="shared" si="100"/>
        <v>Gr</v>
      </c>
      <c r="C220" s="218" t="str">
        <f t="shared" si="101"/>
        <v>up</v>
      </c>
      <c r="D220" s="218" t="str">
        <f t="shared" si="102"/>
        <v>- No</v>
      </c>
      <c r="E220" s="219" t="e">
        <f t="shared" si="103"/>
        <v>#VALUE!</v>
      </c>
      <c r="F220" s="219" t="str">
        <f t="shared" si="104"/>
        <v/>
      </c>
      <c r="G220" s="219">
        <f t="shared" si="105"/>
        <v>44954</v>
      </c>
      <c r="H220" s="218" t="str">
        <f>IF(ISERROR(VLOOKUP(FORECAST!$A220,$AY$2:$BA$9,3,FALSE)),"",VLOOKUP(FORECAST!$A220,$AY$2:$BA$9,3,FALSE))</f>
        <v>Dueños e invitados</v>
      </c>
      <c r="I220" s="218">
        <f>IF(ISNUMBER(FORECAST!G:G),FORECAST!G:G,"")</f>
        <v>45</v>
      </c>
      <c r="J220" s="222">
        <f>IF(ISNUMBER(FORECAST!H:H),FORECAST!H:H,"")</f>
        <v>0</v>
      </c>
      <c r="L220" s="223">
        <f t="shared" si="106"/>
        <v>8</v>
      </c>
      <c r="M220" s="224">
        <f>Datos!L222</f>
        <v>442</v>
      </c>
      <c r="N220" s="225">
        <f t="shared" si="115"/>
        <v>45143</v>
      </c>
      <c r="O220" s="226">
        <f t="shared" si="120"/>
        <v>124</v>
      </c>
      <c r="P220" s="226">
        <f t="shared" si="121"/>
        <v>108</v>
      </c>
      <c r="Q220" s="226">
        <f t="shared" si="121"/>
        <v>0</v>
      </c>
      <c r="R220" s="226">
        <f t="shared" si="121"/>
        <v>4</v>
      </c>
      <c r="S220" s="226">
        <f t="shared" si="122"/>
        <v>36</v>
      </c>
      <c r="T220" s="226">
        <f t="shared" si="122"/>
        <v>27</v>
      </c>
      <c r="U220" s="231">
        <f t="shared" si="116"/>
        <v>0.6186666666666667</v>
      </c>
      <c r="V220" s="231">
        <f t="shared" si="117"/>
        <v>9.6385542168674704E-2</v>
      </c>
      <c r="W220" s="232">
        <f t="shared" si="118"/>
        <v>375</v>
      </c>
      <c r="AL220" s="227"/>
      <c r="AM220" s="223">
        <f t="shared" si="110"/>
        <v>8</v>
      </c>
      <c r="AN220" s="225">
        <f t="shared" si="119"/>
        <v>45143</v>
      </c>
      <c r="AO220" s="249">
        <f t="shared" si="99"/>
        <v>42539.77</v>
      </c>
      <c r="AP220" s="249">
        <f t="shared" si="99"/>
        <v>35282.39</v>
      </c>
      <c r="AQ220" s="249">
        <f t="shared" si="99"/>
        <v>0</v>
      </c>
      <c r="AR220" s="249">
        <f t="shared" si="99"/>
        <v>0</v>
      </c>
      <c r="AS220" s="249">
        <f t="shared" si="111"/>
        <v>0</v>
      </c>
      <c r="AT220" s="249">
        <f t="shared" si="111"/>
        <v>0</v>
      </c>
      <c r="AU220" s="249">
        <f t="shared" si="112"/>
        <v>42539.77</v>
      </c>
      <c r="AV220" s="249">
        <f t="shared" si="113"/>
        <v>35282.39</v>
      </c>
      <c r="AW220" s="249">
        <f t="shared" si="114"/>
        <v>77822.16</v>
      </c>
      <c r="BF220" s="251"/>
    </row>
    <row r="221" spans="1:58">
      <c r="A221" s="218" t="str">
        <f>MID(FORECAST!A220,1,10)</f>
        <v>Owner &amp; Gu</v>
      </c>
      <c r="B221" s="218" t="str">
        <f t="shared" si="100"/>
        <v>Ow</v>
      </c>
      <c r="C221" s="218" t="str">
        <f t="shared" si="101"/>
        <v>er</v>
      </c>
      <c r="D221" s="218" t="str">
        <f t="shared" si="102"/>
        <v>&amp; Gu</v>
      </c>
      <c r="E221" s="219" t="e">
        <f t="shared" si="103"/>
        <v>#VALUE!</v>
      </c>
      <c r="F221" s="219" t="str">
        <f t="shared" si="104"/>
        <v/>
      </c>
      <c r="G221" s="219">
        <f t="shared" si="105"/>
        <v>44954</v>
      </c>
      <c r="H221" s="218" t="str">
        <f>IF(ISERROR(VLOOKUP(FORECAST!$A221,$AY$2:$BA$9,3,FALSE)),"",VLOOKUP(FORECAST!$A221,$AY$2:$BA$9,3,FALSE))</f>
        <v>Referidos</v>
      </c>
      <c r="I221" s="218">
        <f>IF(ISNUMBER(FORECAST!G:G),FORECAST!G:G,"")</f>
        <v>22</v>
      </c>
      <c r="J221" s="222">
        <f>IF(ISNUMBER(FORECAST!H:H),FORECAST!H:H,"")</f>
        <v>5869.53</v>
      </c>
      <c r="L221" s="223">
        <f t="shared" si="106"/>
        <v>8</v>
      </c>
      <c r="M221" s="224">
        <f>Datos!L223</f>
        <v>442</v>
      </c>
      <c r="N221" s="225">
        <f t="shared" si="115"/>
        <v>45144</v>
      </c>
      <c r="O221" s="226">
        <f t="shared" si="120"/>
        <v>83</v>
      </c>
      <c r="P221" s="226">
        <f t="shared" si="121"/>
        <v>66</v>
      </c>
      <c r="Q221" s="226">
        <f t="shared" si="121"/>
        <v>0</v>
      </c>
      <c r="R221" s="226">
        <f t="shared" si="121"/>
        <v>2</v>
      </c>
      <c r="S221" s="226">
        <f t="shared" si="122"/>
        <v>29</v>
      </c>
      <c r="T221" s="226">
        <f t="shared" si="122"/>
        <v>25</v>
      </c>
      <c r="U221" s="231">
        <f t="shared" si="116"/>
        <v>0.3860103626943005</v>
      </c>
      <c r="V221" s="231">
        <f t="shared" si="117"/>
        <v>7.4340527577937646E-2</v>
      </c>
      <c r="W221" s="232">
        <f t="shared" si="118"/>
        <v>386</v>
      </c>
      <c r="AL221" s="227"/>
      <c r="AM221" s="223">
        <f t="shared" si="110"/>
        <v>8</v>
      </c>
      <c r="AN221" s="225">
        <f t="shared" si="119"/>
        <v>45144</v>
      </c>
      <c r="AO221" s="249">
        <f t="shared" si="99"/>
        <v>20250.91</v>
      </c>
      <c r="AP221" s="249">
        <f t="shared" si="99"/>
        <v>17582.91</v>
      </c>
      <c r="AQ221" s="249">
        <f t="shared" si="99"/>
        <v>0</v>
      </c>
      <c r="AR221" s="249">
        <f t="shared" si="99"/>
        <v>0</v>
      </c>
      <c r="AS221" s="249">
        <f t="shared" si="111"/>
        <v>0</v>
      </c>
      <c r="AT221" s="249">
        <f t="shared" si="111"/>
        <v>0</v>
      </c>
      <c r="AU221" s="249">
        <f t="shared" si="112"/>
        <v>20250.91</v>
      </c>
      <c r="AV221" s="249">
        <f t="shared" si="113"/>
        <v>17582.91</v>
      </c>
      <c r="AW221" s="249">
        <f t="shared" si="114"/>
        <v>37833.82</v>
      </c>
      <c r="BF221" s="251"/>
    </row>
    <row r="222" spans="1:58">
      <c r="A222" s="218" t="str">
        <f>MID(FORECAST!A221,1,10)</f>
        <v>Owner Refe</v>
      </c>
      <c r="B222" s="218" t="str">
        <f t="shared" si="100"/>
        <v>Ow</v>
      </c>
      <c r="C222" s="218" t="str">
        <f t="shared" si="101"/>
        <v>er</v>
      </c>
      <c r="D222" s="218" t="str">
        <f t="shared" si="102"/>
        <v>Refe</v>
      </c>
      <c r="E222" s="219" t="e">
        <f t="shared" si="103"/>
        <v>#VALUE!</v>
      </c>
      <c r="F222" s="219" t="str">
        <f t="shared" si="104"/>
        <v/>
      </c>
      <c r="G222" s="219">
        <f t="shared" si="105"/>
        <v>44954</v>
      </c>
      <c r="H222" s="218" t="str">
        <f>IF(ISERROR(VLOOKUP(FORECAST!$A222,$AY$2:$BA$9,3,FALSE)),"",VLOOKUP(FORECAST!$A222,$AY$2:$BA$9,3,FALSE))</f>
        <v>Maintenance</v>
      </c>
      <c r="I222" s="218">
        <f>IF(ISNUMBER(FORECAST!G:G),FORECAST!G:G,"")</f>
        <v>65</v>
      </c>
      <c r="J222" s="222">
        <f>IF(ISNUMBER(FORECAST!H:H),FORECAST!H:H,"")</f>
        <v>0</v>
      </c>
      <c r="L222" s="223">
        <f t="shared" si="106"/>
        <v>8</v>
      </c>
      <c r="M222" s="224">
        <f>Datos!L224</f>
        <v>442</v>
      </c>
      <c r="N222" s="225">
        <f t="shared" si="115"/>
        <v>45145</v>
      </c>
      <c r="O222" s="226">
        <f t="shared" si="120"/>
        <v>63</v>
      </c>
      <c r="P222" s="226">
        <f t="shared" si="121"/>
        <v>37</v>
      </c>
      <c r="Q222" s="226">
        <f t="shared" si="121"/>
        <v>0</v>
      </c>
      <c r="R222" s="226">
        <f t="shared" si="121"/>
        <v>2</v>
      </c>
      <c r="S222" s="226">
        <f t="shared" si="122"/>
        <v>21</v>
      </c>
      <c r="T222" s="226">
        <f t="shared" si="122"/>
        <v>51</v>
      </c>
      <c r="U222" s="231">
        <f t="shared" si="116"/>
        <v>0.27173913043478259</v>
      </c>
      <c r="V222" s="231">
        <f t="shared" si="117"/>
        <v>5.8823529411764705E-2</v>
      </c>
      <c r="W222" s="232">
        <f t="shared" si="118"/>
        <v>368</v>
      </c>
      <c r="AL222" s="227"/>
      <c r="AM222" s="223">
        <f t="shared" si="110"/>
        <v>8</v>
      </c>
      <c r="AN222" s="225">
        <f t="shared" si="119"/>
        <v>45145</v>
      </c>
      <c r="AO222" s="249">
        <f t="shared" si="99"/>
        <v>15669.75</v>
      </c>
      <c r="AP222" s="249">
        <f t="shared" si="99"/>
        <v>9768.61</v>
      </c>
      <c r="AQ222" s="249">
        <f t="shared" si="99"/>
        <v>0</v>
      </c>
      <c r="AR222" s="249">
        <f t="shared" si="99"/>
        <v>0</v>
      </c>
      <c r="AS222" s="249">
        <f t="shared" si="111"/>
        <v>0</v>
      </c>
      <c r="AT222" s="249">
        <f t="shared" si="111"/>
        <v>0</v>
      </c>
      <c r="AU222" s="249">
        <f t="shared" si="112"/>
        <v>15669.75</v>
      </c>
      <c r="AV222" s="249">
        <f t="shared" si="113"/>
        <v>9768.61</v>
      </c>
      <c r="AW222" s="249">
        <f t="shared" si="114"/>
        <v>25438.36</v>
      </c>
      <c r="BF222" s="251"/>
    </row>
    <row r="223" spans="1:58">
      <c r="A223" s="218" t="str">
        <f>MID(FORECAST!A222,1,10)</f>
        <v>Maintenanc</v>
      </c>
      <c r="B223" s="218" t="str">
        <f t="shared" si="100"/>
        <v>Ma</v>
      </c>
      <c r="C223" s="218" t="str">
        <f t="shared" si="101"/>
        <v>nt</v>
      </c>
      <c r="D223" s="218" t="str">
        <f t="shared" si="102"/>
        <v>nanc</v>
      </c>
      <c r="E223" s="219" t="e">
        <f t="shared" si="103"/>
        <v>#VALUE!</v>
      </c>
      <c r="F223" s="219" t="str">
        <f t="shared" si="104"/>
        <v/>
      </c>
      <c r="G223" s="219">
        <f t="shared" si="105"/>
        <v>44954</v>
      </c>
      <c r="H223" s="218" t="str">
        <f>IF(ISERROR(VLOOKUP(FORECAST!$A223,$AY$2:$BA$9,3,FALSE)),"",VLOOKUP(FORECAST!$A223,$AY$2:$BA$9,3,FALSE))</f>
        <v>Complementarias</v>
      </c>
      <c r="I223" s="218">
        <f>IF(ISNUMBER(FORECAST!G:G),FORECAST!G:G,"")</f>
        <v>1</v>
      </c>
      <c r="J223" s="222">
        <f>IF(ISNUMBER(FORECAST!H:H),FORECAST!H:H,"")</f>
        <v>0</v>
      </c>
      <c r="L223" s="223">
        <f t="shared" si="106"/>
        <v>8</v>
      </c>
      <c r="M223" s="224">
        <f>Datos!L225</f>
        <v>442</v>
      </c>
      <c r="N223" s="225">
        <f t="shared" si="115"/>
        <v>45146</v>
      </c>
      <c r="O223" s="226">
        <f t="shared" si="120"/>
        <v>58</v>
      </c>
      <c r="P223" s="226">
        <f t="shared" si="121"/>
        <v>31</v>
      </c>
      <c r="Q223" s="226">
        <f t="shared" si="121"/>
        <v>0</v>
      </c>
      <c r="R223" s="226">
        <f t="shared" si="121"/>
        <v>2</v>
      </c>
      <c r="S223" s="226">
        <f t="shared" si="122"/>
        <v>18</v>
      </c>
      <c r="T223" s="226">
        <f t="shared" si="122"/>
        <v>50</v>
      </c>
      <c r="U223" s="231">
        <f t="shared" si="116"/>
        <v>0.239247311827957</v>
      </c>
      <c r="V223" s="231">
        <f t="shared" si="117"/>
        <v>5.1020408163265307E-2</v>
      </c>
      <c r="W223" s="232">
        <f t="shared" si="118"/>
        <v>372</v>
      </c>
      <c r="AL223" s="227"/>
      <c r="AM223" s="223">
        <f t="shared" si="110"/>
        <v>8</v>
      </c>
      <c r="AN223" s="225">
        <f t="shared" si="119"/>
        <v>45146</v>
      </c>
      <c r="AO223" s="249">
        <f t="shared" si="99"/>
        <v>13995.43</v>
      </c>
      <c r="AP223" s="249">
        <f t="shared" si="99"/>
        <v>8484.9599999999991</v>
      </c>
      <c r="AQ223" s="249">
        <f t="shared" si="99"/>
        <v>0</v>
      </c>
      <c r="AR223" s="249">
        <f t="shared" si="99"/>
        <v>0</v>
      </c>
      <c r="AS223" s="249">
        <f t="shared" si="111"/>
        <v>0</v>
      </c>
      <c r="AT223" s="249">
        <f t="shared" si="111"/>
        <v>0</v>
      </c>
      <c r="AU223" s="249">
        <f t="shared" si="112"/>
        <v>13995.43</v>
      </c>
      <c r="AV223" s="249">
        <f t="shared" si="113"/>
        <v>8484.9599999999991</v>
      </c>
      <c r="AW223" s="249">
        <f t="shared" si="114"/>
        <v>22480.39</v>
      </c>
      <c r="BF223" s="251"/>
    </row>
    <row r="224" spans="1:58">
      <c r="A224" s="218" t="str">
        <f>MID(FORECAST!A223,1,10)</f>
        <v>Compliment</v>
      </c>
      <c r="B224" s="218" t="str">
        <f t="shared" si="100"/>
        <v>Co</v>
      </c>
      <c r="C224" s="218" t="str">
        <f t="shared" si="101"/>
        <v>pl</v>
      </c>
      <c r="D224" s="218" t="str">
        <f t="shared" si="102"/>
        <v>ment</v>
      </c>
      <c r="E224" s="219" t="e">
        <f t="shared" si="103"/>
        <v>#VALUE!</v>
      </c>
      <c r="F224" s="219" t="str">
        <f t="shared" si="104"/>
        <v/>
      </c>
      <c r="G224" s="219">
        <f t="shared" si="105"/>
        <v>44954</v>
      </c>
      <c r="H224" s="218" t="str">
        <f>IF(ISERROR(VLOOKUP(FORECAST!$A224,$AY$2:$BA$9,3,FALSE)),"",VLOOKUP(FORECAST!$A224,$AY$2:$BA$9,3,FALSE))</f>
        <v>Total día</v>
      </c>
      <c r="I224" s="218">
        <f>IF(ISNUMBER(FORECAST!G:G),FORECAST!G:G,"")</f>
        <v>169</v>
      </c>
      <c r="J224" s="222">
        <f>IF(ISNUMBER(FORECAST!H:H),FORECAST!H:H,"")</f>
        <v>11428.53</v>
      </c>
      <c r="L224" s="223">
        <f t="shared" si="106"/>
        <v>8</v>
      </c>
      <c r="M224" s="224">
        <f>Datos!L226</f>
        <v>442</v>
      </c>
      <c r="N224" s="225">
        <f t="shared" si="115"/>
        <v>45147</v>
      </c>
      <c r="O224" s="226">
        <f t="shared" si="120"/>
        <v>48</v>
      </c>
      <c r="P224" s="226">
        <f t="shared" si="121"/>
        <v>27</v>
      </c>
      <c r="Q224" s="226">
        <f t="shared" si="121"/>
        <v>0</v>
      </c>
      <c r="R224" s="226">
        <f t="shared" si="121"/>
        <v>0</v>
      </c>
      <c r="S224" s="226">
        <f t="shared" si="122"/>
        <v>22</v>
      </c>
      <c r="T224" s="226">
        <f t="shared" si="122"/>
        <v>45</v>
      </c>
      <c r="U224" s="231">
        <f t="shared" si="116"/>
        <v>0.2</v>
      </c>
      <c r="V224" s="231">
        <f t="shared" si="117"/>
        <v>5.5415617128463476E-2</v>
      </c>
      <c r="W224" s="232">
        <f t="shared" si="118"/>
        <v>375</v>
      </c>
      <c r="AL224" s="227"/>
      <c r="AM224" s="223">
        <f t="shared" si="110"/>
        <v>8</v>
      </c>
      <c r="AN224" s="225">
        <f t="shared" si="119"/>
        <v>45147</v>
      </c>
      <c r="AO224" s="249">
        <f t="shared" si="99"/>
        <v>11282.5</v>
      </c>
      <c r="AP224" s="249">
        <f t="shared" si="99"/>
        <v>5798.52</v>
      </c>
      <c r="AQ224" s="249">
        <f t="shared" si="99"/>
        <v>0</v>
      </c>
      <c r="AR224" s="249">
        <f t="shared" si="99"/>
        <v>0</v>
      </c>
      <c r="AS224" s="249">
        <f t="shared" si="111"/>
        <v>0</v>
      </c>
      <c r="AT224" s="249">
        <f t="shared" si="111"/>
        <v>0</v>
      </c>
      <c r="AU224" s="249">
        <f t="shared" si="112"/>
        <v>11282.5</v>
      </c>
      <c r="AV224" s="249">
        <f t="shared" si="113"/>
        <v>5798.52</v>
      </c>
      <c r="AW224" s="249">
        <f t="shared" si="114"/>
        <v>17081.02</v>
      </c>
      <c r="BF224" s="251"/>
    </row>
    <row r="225" spans="1:58">
      <c r="A225" s="218" t="str">
        <f>MID(FORECAST!A224,1,10)</f>
        <v>Totals:</v>
      </c>
      <c r="B225" s="218" t="str">
        <f t="shared" si="100"/>
        <v>To</v>
      </c>
      <c r="C225" s="218" t="str">
        <f t="shared" si="101"/>
        <v>al</v>
      </c>
      <c r="D225" s="218" t="str">
        <f t="shared" si="102"/>
        <v>:</v>
      </c>
      <c r="E225" s="219" t="e">
        <f t="shared" si="103"/>
        <v>#VALUE!</v>
      </c>
      <c r="F225" s="219" t="str">
        <f t="shared" si="104"/>
        <v/>
      </c>
      <c r="G225" s="219">
        <f t="shared" si="105"/>
        <v>44954</v>
      </c>
      <c r="H225" s="218" t="str">
        <f>IF(ISERROR(VLOOKUP(FORECAST!$A225,$AY$2:$BA$9,3,FALSE)),"",VLOOKUP(FORECAST!$A225,$AY$2:$BA$9,3,FALSE))</f>
        <v/>
      </c>
      <c r="I225" s="218" t="str">
        <f>IF(ISNUMBER(FORECAST!G:G),FORECAST!G:G,"")</f>
        <v/>
      </c>
      <c r="J225" s="222" t="str">
        <f>IF(ISNUMBER(FORECAST!H:H),FORECAST!H:H,"")</f>
        <v/>
      </c>
      <c r="L225" s="223">
        <f t="shared" si="106"/>
        <v>8</v>
      </c>
      <c r="M225" s="224">
        <f>Datos!L227</f>
        <v>442</v>
      </c>
      <c r="N225" s="225">
        <f t="shared" si="115"/>
        <v>45148</v>
      </c>
      <c r="O225" s="226">
        <f t="shared" si="120"/>
        <v>62</v>
      </c>
      <c r="P225" s="226">
        <f t="shared" si="121"/>
        <v>36</v>
      </c>
      <c r="Q225" s="226">
        <f t="shared" si="121"/>
        <v>0</v>
      </c>
      <c r="R225" s="226">
        <f t="shared" si="121"/>
        <v>3</v>
      </c>
      <c r="S225" s="226">
        <f t="shared" si="122"/>
        <v>25</v>
      </c>
      <c r="T225" s="226">
        <f t="shared" si="122"/>
        <v>48</v>
      </c>
      <c r="U225" s="231">
        <f t="shared" si="116"/>
        <v>0.26775956284153007</v>
      </c>
      <c r="V225" s="231">
        <f t="shared" si="117"/>
        <v>7.1065989847715741E-2</v>
      </c>
      <c r="W225" s="232">
        <f t="shared" si="118"/>
        <v>366</v>
      </c>
      <c r="AL225" s="227"/>
      <c r="AM225" s="223">
        <f t="shared" si="110"/>
        <v>8</v>
      </c>
      <c r="AN225" s="225">
        <f t="shared" si="119"/>
        <v>45148</v>
      </c>
      <c r="AO225" s="249">
        <f t="shared" si="99"/>
        <v>17240.95</v>
      </c>
      <c r="AP225" s="249">
        <f t="shared" si="99"/>
        <v>9673.9699999999993</v>
      </c>
      <c r="AQ225" s="249">
        <f t="shared" si="99"/>
        <v>0</v>
      </c>
      <c r="AR225" s="249">
        <f t="shared" si="99"/>
        <v>0</v>
      </c>
      <c r="AS225" s="249">
        <f t="shared" si="111"/>
        <v>0</v>
      </c>
      <c r="AT225" s="249">
        <f t="shared" si="111"/>
        <v>0</v>
      </c>
      <c r="AU225" s="249">
        <f t="shared" si="112"/>
        <v>17240.95</v>
      </c>
      <c r="AV225" s="249">
        <f t="shared" si="113"/>
        <v>9673.9699999999993</v>
      </c>
      <c r="AW225" s="249">
        <f t="shared" si="114"/>
        <v>26914.92</v>
      </c>
      <c r="BF225" s="251"/>
    </row>
    <row r="226" spans="1:58">
      <c r="A226" s="218" t="str">
        <f>MID(FORECAST!A225,1,10)</f>
        <v>29-01-2023</v>
      </c>
      <c r="B226" s="218" t="str">
        <f t="shared" si="100"/>
        <v>29</v>
      </c>
      <c r="C226" s="218" t="str">
        <f t="shared" si="101"/>
        <v>01</v>
      </c>
      <c r="D226" s="218" t="str">
        <f t="shared" si="102"/>
        <v>2023</v>
      </c>
      <c r="E226" s="219">
        <f t="shared" si="103"/>
        <v>44955</v>
      </c>
      <c r="F226" s="219">
        <f t="shared" si="104"/>
        <v>44955</v>
      </c>
      <c r="G226" s="219">
        <f t="shared" si="105"/>
        <v>44955</v>
      </c>
      <c r="H226" s="218" t="str">
        <f>IF(ISERROR(VLOOKUP(FORECAST!$A226,$AY$2:$BA$9,3,FALSE)),"",VLOOKUP(FORECAST!$A226,$AY$2:$BA$9,3,FALSE))</f>
        <v>Pagadores</v>
      </c>
      <c r="I226" s="218">
        <f>IF(ISNUMBER(FORECAST!G:G),FORECAST!G:G,"")</f>
        <v>22</v>
      </c>
      <c r="J226" s="222">
        <f>IF(ISNUMBER(FORECAST!H:H),FORECAST!H:H,"")</f>
        <v>2688</v>
      </c>
      <c r="L226" s="223">
        <f t="shared" si="106"/>
        <v>8</v>
      </c>
      <c r="M226" s="224">
        <f>Datos!L228</f>
        <v>442</v>
      </c>
      <c r="N226" s="225">
        <f t="shared" si="115"/>
        <v>45149</v>
      </c>
      <c r="O226" s="226">
        <f t="shared" si="120"/>
        <v>131</v>
      </c>
      <c r="P226" s="226">
        <f t="shared" si="121"/>
        <v>77</v>
      </c>
      <c r="Q226" s="226">
        <f t="shared" si="121"/>
        <v>0</v>
      </c>
      <c r="R226" s="226">
        <f t="shared" si="121"/>
        <v>4</v>
      </c>
      <c r="S226" s="226">
        <f t="shared" si="122"/>
        <v>31</v>
      </c>
      <c r="T226" s="226">
        <f t="shared" si="122"/>
        <v>25</v>
      </c>
      <c r="U226" s="231">
        <f t="shared" si="116"/>
        <v>0.54450261780104714</v>
      </c>
      <c r="V226" s="231">
        <f t="shared" si="117"/>
        <v>8.3932853717026384E-2</v>
      </c>
      <c r="W226" s="232">
        <f t="shared" si="118"/>
        <v>382</v>
      </c>
      <c r="AL226" s="227"/>
      <c r="AM226" s="223">
        <f t="shared" si="110"/>
        <v>8</v>
      </c>
      <c r="AN226" s="225">
        <f t="shared" si="119"/>
        <v>45149</v>
      </c>
      <c r="AO226" s="249">
        <f t="shared" si="99"/>
        <v>41727</v>
      </c>
      <c r="AP226" s="249">
        <f t="shared" si="99"/>
        <v>24570.07</v>
      </c>
      <c r="AQ226" s="249">
        <f t="shared" si="99"/>
        <v>0</v>
      </c>
      <c r="AR226" s="249">
        <f t="shared" si="99"/>
        <v>0</v>
      </c>
      <c r="AS226" s="249">
        <f t="shared" si="111"/>
        <v>0</v>
      </c>
      <c r="AT226" s="249">
        <f t="shared" si="111"/>
        <v>0</v>
      </c>
      <c r="AU226" s="249">
        <f t="shared" si="112"/>
        <v>41727</v>
      </c>
      <c r="AV226" s="249">
        <f t="shared" si="113"/>
        <v>24570.07</v>
      </c>
      <c r="AW226" s="249">
        <f t="shared" si="114"/>
        <v>66297.070000000007</v>
      </c>
      <c r="BF226" s="251"/>
    </row>
    <row r="227" spans="1:58">
      <c r="A227" s="218" t="str">
        <f>MID(FORECAST!A226,1,10)</f>
        <v>Non-Group</v>
      </c>
      <c r="B227" s="218" t="str">
        <f t="shared" si="100"/>
        <v>No</v>
      </c>
      <c r="C227" s="218" t="str">
        <f t="shared" si="101"/>
        <v>-G</v>
      </c>
      <c r="D227" s="218" t="str">
        <f t="shared" si="102"/>
        <v>oup</v>
      </c>
      <c r="E227" s="219" t="e">
        <f t="shared" si="103"/>
        <v>#VALUE!</v>
      </c>
      <c r="F227" s="219" t="str">
        <f t="shared" si="104"/>
        <v/>
      </c>
      <c r="G227" s="219">
        <f t="shared" si="105"/>
        <v>44955</v>
      </c>
      <c r="H227" s="218" t="str">
        <f>IF(ISERROR(VLOOKUP(FORECAST!$A227,$AY$2:$BA$9,3,FALSE)),"",VLOOKUP(FORECAST!$A227,$AY$2:$BA$9,3,FALSE))</f>
        <v>Grupos</v>
      </c>
      <c r="I227" s="218">
        <f>IF(ISNUMBER(FORECAST!G:G),FORECAST!G:G,"")</f>
        <v>3</v>
      </c>
      <c r="J227" s="222">
        <f>IF(ISNUMBER(FORECAST!H:H),FORECAST!H:H,"")</f>
        <v>325</v>
      </c>
      <c r="L227" s="223">
        <f t="shared" si="106"/>
        <v>8</v>
      </c>
      <c r="M227" s="224">
        <f>Datos!L229</f>
        <v>442</v>
      </c>
      <c r="N227" s="225">
        <f t="shared" si="115"/>
        <v>45150</v>
      </c>
      <c r="O227" s="226">
        <f t="shared" si="120"/>
        <v>148</v>
      </c>
      <c r="P227" s="226">
        <f t="shared" si="121"/>
        <v>88</v>
      </c>
      <c r="Q227" s="226">
        <f t="shared" si="121"/>
        <v>0</v>
      </c>
      <c r="R227" s="226">
        <f t="shared" si="121"/>
        <v>4</v>
      </c>
      <c r="S227" s="226">
        <f t="shared" si="122"/>
        <v>33</v>
      </c>
      <c r="T227" s="226">
        <f t="shared" si="122"/>
        <v>29</v>
      </c>
      <c r="U227" s="231">
        <f t="shared" si="116"/>
        <v>0.62765957446808507</v>
      </c>
      <c r="V227" s="231">
        <f t="shared" si="117"/>
        <v>8.9588377723970949E-2</v>
      </c>
      <c r="W227" s="232">
        <f t="shared" si="118"/>
        <v>376</v>
      </c>
      <c r="AL227" s="227"/>
      <c r="AM227" s="223">
        <f t="shared" si="110"/>
        <v>8</v>
      </c>
      <c r="AN227" s="225">
        <f t="shared" si="119"/>
        <v>45150</v>
      </c>
      <c r="AO227" s="249">
        <f t="shared" si="99"/>
        <v>47426.18</v>
      </c>
      <c r="AP227" s="249">
        <f t="shared" si="99"/>
        <v>28300.53</v>
      </c>
      <c r="AQ227" s="249">
        <f t="shared" si="99"/>
        <v>0</v>
      </c>
      <c r="AR227" s="249">
        <f t="shared" si="99"/>
        <v>0</v>
      </c>
      <c r="AS227" s="249">
        <f t="shared" si="111"/>
        <v>0</v>
      </c>
      <c r="AT227" s="249">
        <f t="shared" si="111"/>
        <v>0</v>
      </c>
      <c r="AU227" s="249">
        <f t="shared" si="112"/>
        <v>47426.18</v>
      </c>
      <c r="AV227" s="249">
        <f t="shared" si="113"/>
        <v>28300.53</v>
      </c>
      <c r="AW227" s="249">
        <f t="shared" si="114"/>
        <v>75726.709999999992</v>
      </c>
      <c r="BF227" s="251"/>
    </row>
    <row r="228" spans="1:58">
      <c r="A228" s="218" t="str">
        <f>MID(FORECAST!A227,1,10)</f>
        <v>Group - No</v>
      </c>
      <c r="B228" s="218" t="str">
        <f t="shared" si="100"/>
        <v>Gr</v>
      </c>
      <c r="C228" s="218" t="str">
        <f t="shared" si="101"/>
        <v>up</v>
      </c>
      <c r="D228" s="218" t="str">
        <f t="shared" si="102"/>
        <v>- No</v>
      </c>
      <c r="E228" s="219" t="e">
        <f t="shared" si="103"/>
        <v>#VALUE!</v>
      </c>
      <c r="F228" s="219" t="str">
        <f t="shared" si="104"/>
        <v/>
      </c>
      <c r="G228" s="219">
        <f t="shared" si="105"/>
        <v>44955</v>
      </c>
      <c r="H228" s="218" t="str">
        <f>IF(ISERROR(VLOOKUP(FORECAST!$A228,$AY$2:$BA$9,3,FALSE)),"",VLOOKUP(FORECAST!$A228,$AY$2:$BA$9,3,FALSE))</f>
        <v>Dueños e invitados</v>
      </c>
      <c r="I228" s="218">
        <f>IF(ISNUMBER(FORECAST!G:G),FORECAST!G:G,"")</f>
        <v>40</v>
      </c>
      <c r="J228" s="222">
        <f>IF(ISNUMBER(FORECAST!H:H),FORECAST!H:H,"")</f>
        <v>0</v>
      </c>
      <c r="L228" s="223">
        <f t="shared" si="106"/>
        <v>8</v>
      </c>
      <c r="M228" s="224">
        <f>Datos!L230</f>
        <v>442</v>
      </c>
      <c r="N228" s="225">
        <f t="shared" si="115"/>
        <v>45151</v>
      </c>
      <c r="O228" s="226">
        <f t="shared" si="120"/>
        <v>66</v>
      </c>
      <c r="P228" s="226">
        <f t="shared" si="121"/>
        <v>52</v>
      </c>
      <c r="Q228" s="226">
        <f t="shared" si="121"/>
        <v>0</v>
      </c>
      <c r="R228" s="226">
        <f t="shared" si="121"/>
        <v>0</v>
      </c>
      <c r="S228" s="226">
        <f t="shared" si="122"/>
        <v>21</v>
      </c>
      <c r="T228" s="226">
        <f t="shared" si="122"/>
        <v>31</v>
      </c>
      <c r="U228" s="231">
        <f t="shared" si="116"/>
        <v>0.30256410256410254</v>
      </c>
      <c r="V228" s="231">
        <f t="shared" si="117"/>
        <v>5.1094890510948905E-2</v>
      </c>
      <c r="W228" s="232">
        <f t="shared" si="118"/>
        <v>390</v>
      </c>
      <c r="AL228" s="227"/>
      <c r="AM228" s="223">
        <f t="shared" si="110"/>
        <v>8</v>
      </c>
      <c r="AN228" s="225">
        <f t="shared" si="119"/>
        <v>45151</v>
      </c>
      <c r="AO228" s="249">
        <f t="shared" si="99"/>
        <v>16578.77</v>
      </c>
      <c r="AP228" s="249">
        <f t="shared" si="99"/>
        <v>13426.23</v>
      </c>
      <c r="AQ228" s="249">
        <f t="shared" si="99"/>
        <v>0</v>
      </c>
      <c r="AR228" s="249">
        <f t="shared" si="99"/>
        <v>0</v>
      </c>
      <c r="AS228" s="249">
        <f t="shared" si="111"/>
        <v>0</v>
      </c>
      <c r="AT228" s="249">
        <f t="shared" si="111"/>
        <v>0</v>
      </c>
      <c r="AU228" s="249">
        <f t="shared" si="112"/>
        <v>16578.77</v>
      </c>
      <c r="AV228" s="249">
        <f t="shared" si="113"/>
        <v>13426.23</v>
      </c>
      <c r="AW228" s="249">
        <f t="shared" si="114"/>
        <v>30005</v>
      </c>
      <c r="BF228" s="251"/>
    </row>
    <row r="229" spans="1:58">
      <c r="A229" s="218" t="str">
        <f>MID(FORECAST!A228,1,10)</f>
        <v>Owner &amp; Gu</v>
      </c>
      <c r="B229" s="218" t="str">
        <f t="shared" si="100"/>
        <v>Ow</v>
      </c>
      <c r="C229" s="218" t="str">
        <f t="shared" si="101"/>
        <v>er</v>
      </c>
      <c r="D229" s="218" t="str">
        <f t="shared" si="102"/>
        <v>&amp; Gu</v>
      </c>
      <c r="E229" s="219" t="e">
        <f t="shared" si="103"/>
        <v>#VALUE!</v>
      </c>
      <c r="F229" s="219" t="str">
        <f t="shared" si="104"/>
        <v/>
      </c>
      <c r="G229" s="219">
        <f t="shared" si="105"/>
        <v>44955</v>
      </c>
      <c r="H229" s="218" t="str">
        <f>IF(ISERROR(VLOOKUP(FORECAST!$A229,$AY$2:$BA$9,3,FALSE)),"",VLOOKUP(FORECAST!$A229,$AY$2:$BA$9,3,FALSE))</f>
        <v>Referidos</v>
      </c>
      <c r="I229" s="218">
        <f>IF(ISNUMBER(FORECAST!G:G),FORECAST!G:G,"")</f>
        <v>12</v>
      </c>
      <c r="J229" s="222">
        <f>IF(ISNUMBER(FORECAST!H:H),FORECAST!H:H,"")</f>
        <v>3536.14</v>
      </c>
      <c r="L229" s="223">
        <f t="shared" si="106"/>
        <v>8</v>
      </c>
      <c r="M229" s="224">
        <f>Datos!L231</f>
        <v>442</v>
      </c>
      <c r="N229" s="225">
        <f t="shared" si="115"/>
        <v>45152</v>
      </c>
      <c r="O229" s="226">
        <f t="shared" si="120"/>
        <v>42</v>
      </c>
      <c r="P229" s="226">
        <f t="shared" ref="P229:R260" si="123">SUMIFS($I:$I,$G:$G,$N229,$H:$H,P$2)</f>
        <v>20</v>
      </c>
      <c r="Q229" s="226">
        <f t="shared" si="123"/>
        <v>0</v>
      </c>
      <c r="R229" s="226">
        <f t="shared" si="123"/>
        <v>0</v>
      </c>
      <c r="S229" s="226">
        <f t="shared" si="122"/>
        <v>17</v>
      </c>
      <c r="T229" s="226">
        <f t="shared" si="122"/>
        <v>52</v>
      </c>
      <c r="U229" s="231">
        <f t="shared" si="116"/>
        <v>0.16621983914209115</v>
      </c>
      <c r="V229" s="231">
        <f t="shared" si="117"/>
        <v>4.3589743589743588E-2</v>
      </c>
      <c r="W229" s="232">
        <f t="shared" si="118"/>
        <v>373</v>
      </c>
      <c r="AL229" s="227"/>
      <c r="AM229" s="223">
        <f t="shared" si="110"/>
        <v>8</v>
      </c>
      <c r="AN229" s="225">
        <f t="shared" si="119"/>
        <v>45152</v>
      </c>
      <c r="AO229" s="249">
        <f t="shared" si="99"/>
        <v>9713.18</v>
      </c>
      <c r="AP229" s="249">
        <f t="shared" si="99"/>
        <v>6040</v>
      </c>
      <c r="AQ229" s="249">
        <f t="shared" si="99"/>
        <v>0</v>
      </c>
      <c r="AR229" s="249">
        <f t="shared" si="99"/>
        <v>0</v>
      </c>
      <c r="AS229" s="249">
        <f t="shared" si="111"/>
        <v>0</v>
      </c>
      <c r="AT229" s="249">
        <f t="shared" si="111"/>
        <v>0</v>
      </c>
      <c r="AU229" s="249">
        <f t="shared" si="112"/>
        <v>9713.18</v>
      </c>
      <c r="AV229" s="249">
        <f t="shared" si="113"/>
        <v>6040</v>
      </c>
      <c r="AW229" s="249">
        <f t="shared" si="114"/>
        <v>15753.18</v>
      </c>
      <c r="BF229" s="251"/>
    </row>
    <row r="230" spans="1:58">
      <c r="A230" s="218" t="str">
        <f>MID(FORECAST!A229,1,10)</f>
        <v>Owner Refe</v>
      </c>
      <c r="B230" s="218" t="str">
        <f t="shared" si="100"/>
        <v>Ow</v>
      </c>
      <c r="C230" s="218" t="str">
        <f t="shared" si="101"/>
        <v>er</v>
      </c>
      <c r="D230" s="218" t="str">
        <f t="shared" si="102"/>
        <v>Refe</v>
      </c>
      <c r="E230" s="219" t="e">
        <f t="shared" si="103"/>
        <v>#VALUE!</v>
      </c>
      <c r="F230" s="219" t="str">
        <f t="shared" si="104"/>
        <v/>
      </c>
      <c r="G230" s="219">
        <f t="shared" si="105"/>
        <v>44955</v>
      </c>
      <c r="H230" s="218" t="str">
        <f>IF(ISERROR(VLOOKUP(FORECAST!$A230,$AY$2:$BA$9,3,FALSE)),"",VLOOKUP(FORECAST!$A230,$AY$2:$BA$9,3,FALSE))</f>
        <v>Maintenance</v>
      </c>
      <c r="I230" s="218">
        <f>IF(ISNUMBER(FORECAST!G:G),FORECAST!G:G,"")</f>
        <v>63</v>
      </c>
      <c r="J230" s="222">
        <f>IF(ISNUMBER(FORECAST!H:H),FORECAST!H:H,"")</f>
        <v>0</v>
      </c>
      <c r="L230" s="223">
        <f t="shared" si="106"/>
        <v>8</v>
      </c>
      <c r="M230" s="224">
        <f>Datos!L232</f>
        <v>442</v>
      </c>
      <c r="N230" s="225">
        <f t="shared" si="115"/>
        <v>45153</v>
      </c>
      <c r="O230" s="226">
        <f t="shared" si="120"/>
        <v>46</v>
      </c>
      <c r="P230" s="226">
        <f t="shared" si="123"/>
        <v>16</v>
      </c>
      <c r="Q230" s="226">
        <f t="shared" si="123"/>
        <v>0</v>
      </c>
      <c r="R230" s="226">
        <f t="shared" si="123"/>
        <v>0</v>
      </c>
      <c r="S230" s="226">
        <f t="shared" si="122"/>
        <v>21</v>
      </c>
      <c r="T230" s="226">
        <f t="shared" si="122"/>
        <v>60</v>
      </c>
      <c r="U230" s="231">
        <f t="shared" si="116"/>
        <v>0.17174515235457063</v>
      </c>
      <c r="V230" s="231">
        <f t="shared" si="117"/>
        <v>5.4973821989528798E-2</v>
      </c>
      <c r="W230" s="232">
        <f t="shared" si="118"/>
        <v>361</v>
      </c>
      <c r="AL230" s="227"/>
      <c r="AM230" s="223">
        <f t="shared" si="110"/>
        <v>8</v>
      </c>
      <c r="AN230" s="225">
        <f t="shared" si="119"/>
        <v>45153</v>
      </c>
      <c r="AO230" s="249">
        <f t="shared" si="99"/>
        <v>10756.67</v>
      </c>
      <c r="AP230" s="249">
        <f t="shared" si="99"/>
        <v>4942.8599999999997</v>
      </c>
      <c r="AQ230" s="249">
        <f t="shared" si="99"/>
        <v>0</v>
      </c>
      <c r="AR230" s="249">
        <f t="shared" si="99"/>
        <v>0</v>
      </c>
      <c r="AS230" s="249">
        <f t="shared" si="111"/>
        <v>0</v>
      </c>
      <c r="AT230" s="249">
        <f t="shared" si="111"/>
        <v>0</v>
      </c>
      <c r="AU230" s="249">
        <f t="shared" si="112"/>
        <v>10756.67</v>
      </c>
      <c r="AV230" s="249">
        <f t="shared" si="113"/>
        <v>4942.8599999999997</v>
      </c>
      <c r="AW230" s="249">
        <f t="shared" si="114"/>
        <v>15699.529999999999</v>
      </c>
      <c r="BF230" s="251"/>
    </row>
    <row r="231" spans="1:58">
      <c r="A231" s="218" t="str">
        <f>MID(FORECAST!A230,1,10)</f>
        <v>Maintenanc</v>
      </c>
      <c r="B231" s="218" t="str">
        <f t="shared" si="100"/>
        <v>Ma</v>
      </c>
      <c r="C231" s="218" t="str">
        <f t="shared" si="101"/>
        <v>nt</v>
      </c>
      <c r="D231" s="218" t="str">
        <f t="shared" si="102"/>
        <v>nanc</v>
      </c>
      <c r="E231" s="219" t="e">
        <f t="shared" si="103"/>
        <v>#VALUE!</v>
      </c>
      <c r="F231" s="219" t="str">
        <f t="shared" si="104"/>
        <v/>
      </c>
      <c r="G231" s="219">
        <f t="shared" si="105"/>
        <v>44955</v>
      </c>
      <c r="H231" s="218" t="str">
        <f>IF(ISERROR(VLOOKUP(FORECAST!$A231,$AY$2:$BA$9,3,FALSE)),"",VLOOKUP(FORECAST!$A231,$AY$2:$BA$9,3,FALSE))</f>
        <v>Complementarias</v>
      </c>
      <c r="I231" s="218">
        <f>IF(ISNUMBER(FORECAST!G:G),FORECAST!G:G,"")</f>
        <v>0</v>
      </c>
      <c r="J231" s="222">
        <f>IF(ISNUMBER(FORECAST!H:H),FORECAST!H:H,"")</f>
        <v>0</v>
      </c>
      <c r="L231" s="223">
        <f t="shared" si="106"/>
        <v>8</v>
      </c>
      <c r="M231" s="224">
        <f>Datos!L233</f>
        <v>442</v>
      </c>
      <c r="N231" s="225">
        <f t="shared" si="115"/>
        <v>45154</v>
      </c>
      <c r="O231" s="226">
        <f t="shared" si="120"/>
        <v>48</v>
      </c>
      <c r="P231" s="226">
        <f t="shared" si="123"/>
        <v>23</v>
      </c>
      <c r="Q231" s="226">
        <f t="shared" si="123"/>
        <v>0</v>
      </c>
      <c r="R231" s="226">
        <f t="shared" si="123"/>
        <v>1</v>
      </c>
      <c r="S231" s="226">
        <f t="shared" si="122"/>
        <v>20</v>
      </c>
      <c r="T231" s="226">
        <f t="shared" si="122"/>
        <v>63</v>
      </c>
      <c r="U231" s="231">
        <f t="shared" si="116"/>
        <v>0.19832402234636873</v>
      </c>
      <c r="V231" s="231">
        <f t="shared" si="117"/>
        <v>5.5408970976253295E-2</v>
      </c>
      <c r="W231" s="232">
        <f t="shared" si="118"/>
        <v>358</v>
      </c>
      <c r="AL231" s="227"/>
      <c r="AM231" s="223">
        <f t="shared" si="110"/>
        <v>8</v>
      </c>
      <c r="AN231" s="225">
        <f t="shared" si="119"/>
        <v>45154</v>
      </c>
      <c r="AO231" s="249">
        <f t="shared" si="99"/>
        <v>10931.06</v>
      </c>
      <c r="AP231" s="249">
        <f t="shared" si="99"/>
        <v>6807.43</v>
      </c>
      <c r="AQ231" s="249">
        <f t="shared" si="99"/>
        <v>0</v>
      </c>
      <c r="AR231" s="249">
        <f t="shared" si="99"/>
        <v>0</v>
      </c>
      <c r="AS231" s="249">
        <f t="shared" si="111"/>
        <v>0</v>
      </c>
      <c r="AT231" s="249">
        <f t="shared" si="111"/>
        <v>0</v>
      </c>
      <c r="AU231" s="249">
        <f t="shared" si="112"/>
        <v>10931.06</v>
      </c>
      <c r="AV231" s="249">
        <f t="shared" si="113"/>
        <v>6807.43</v>
      </c>
      <c r="AW231" s="249">
        <f t="shared" si="114"/>
        <v>17738.489999999998</v>
      </c>
      <c r="BF231" s="251"/>
    </row>
    <row r="232" spans="1:58">
      <c r="A232" s="218" t="str">
        <f>MID(FORECAST!A231,1,10)</f>
        <v>Compliment</v>
      </c>
      <c r="B232" s="218" t="str">
        <f t="shared" si="100"/>
        <v>Co</v>
      </c>
      <c r="C232" s="218" t="str">
        <f t="shared" si="101"/>
        <v>pl</v>
      </c>
      <c r="D232" s="218" t="str">
        <f t="shared" si="102"/>
        <v>ment</v>
      </c>
      <c r="E232" s="219" t="e">
        <f t="shared" si="103"/>
        <v>#VALUE!</v>
      </c>
      <c r="F232" s="219" t="str">
        <f t="shared" si="104"/>
        <v/>
      </c>
      <c r="G232" s="219">
        <f t="shared" si="105"/>
        <v>44955</v>
      </c>
      <c r="H232" s="218" t="str">
        <f>IF(ISERROR(VLOOKUP(FORECAST!$A232,$AY$2:$BA$9,3,FALSE)),"",VLOOKUP(FORECAST!$A232,$AY$2:$BA$9,3,FALSE))</f>
        <v>Total día</v>
      </c>
      <c r="I232" s="218">
        <f>IF(ISNUMBER(FORECAST!G:G),FORECAST!G:G,"")</f>
        <v>140</v>
      </c>
      <c r="J232" s="222">
        <f>IF(ISNUMBER(FORECAST!H:H),FORECAST!H:H,"")</f>
        <v>6549.14</v>
      </c>
      <c r="L232" s="223">
        <f t="shared" si="106"/>
        <v>8</v>
      </c>
      <c r="M232" s="224">
        <f>Datos!L234</f>
        <v>442</v>
      </c>
      <c r="N232" s="225">
        <f t="shared" si="115"/>
        <v>45155</v>
      </c>
      <c r="O232" s="226">
        <f t="shared" si="120"/>
        <v>72</v>
      </c>
      <c r="P232" s="226">
        <f t="shared" si="123"/>
        <v>35</v>
      </c>
      <c r="Q232" s="226">
        <f t="shared" si="123"/>
        <v>0</v>
      </c>
      <c r="R232" s="226">
        <f t="shared" si="123"/>
        <v>1</v>
      </c>
      <c r="S232" s="226">
        <f t="shared" si="122"/>
        <v>20</v>
      </c>
      <c r="T232" s="226">
        <f t="shared" si="122"/>
        <v>56</v>
      </c>
      <c r="U232" s="231">
        <f t="shared" si="116"/>
        <v>0.29315068493150687</v>
      </c>
      <c r="V232" s="231">
        <f t="shared" si="117"/>
        <v>5.4404145077720206E-2</v>
      </c>
      <c r="W232" s="232">
        <f t="shared" si="118"/>
        <v>365</v>
      </c>
      <c r="AL232" s="227"/>
      <c r="AM232" s="223">
        <f t="shared" si="110"/>
        <v>8</v>
      </c>
      <c r="AN232" s="225">
        <f t="shared" si="119"/>
        <v>45155</v>
      </c>
      <c r="AO232" s="249">
        <f t="shared" si="99"/>
        <v>18380.18</v>
      </c>
      <c r="AP232" s="249">
        <f t="shared" si="99"/>
        <v>11354.82</v>
      </c>
      <c r="AQ232" s="249">
        <f t="shared" si="99"/>
        <v>0</v>
      </c>
      <c r="AR232" s="249">
        <f t="shared" si="99"/>
        <v>0</v>
      </c>
      <c r="AS232" s="249">
        <f t="shared" si="111"/>
        <v>0</v>
      </c>
      <c r="AT232" s="249">
        <f t="shared" si="111"/>
        <v>0</v>
      </c>
      <c r="AU232" s="249">
        <f t="shared" si="112"/>
        <v>18380.18</v>
      </c>
      <c r="AV232" s="249">
        <f t="shared" si="113"/>
        <v>11354.82</v>
      </c>
      <c r="AW232" s="249">
        <f t="shared" si="114"/>
        <v>29735</v>
      </c>
      <c r="BF232" s="251"/>
    </row>
    <row r="233" spans="1:58">
      <c r="A233" s="218" t="str">
        <f>MID(FORECAST!A232,1,10)</f>
        <v>Totals:</v>
      </c>
      <c r="B233" s="218" t="str">
        <f t="shared" si="100"/>
        <v>To</v>
      </c>
      <c r="C233" s="218" t="str">
        <f t="shared" si="101"/>
        <v>al</v>
      </c>
      <c r="D233" s="218" t="str">
        <f t="shared" si="102"/>
        <v>:</v>
      </c>
      <c r="E233" s="219" t="e">
        <f t="shared" si="103"/>
        <v>#VALUE!</v>
      </c>
      <c r="F233" s="219" t="str">
        <f t="shared" si="104"/>
        <v/>
      </c>
      <c r="G233" s="219">
        <f t="shared" si="105"/>
        <v>44955</v>
      </c>
      <c r="H233" s="218" t="str">
        <f>IF(ISERROR(VLOOKUP(FORECAST!$A233,$AY$2:$BA$9,3,FALSE)),"",VLOOKUP(FORECAST!$A233,$AY$2:$BA$9,3,FALSE))</f>
        <v/>
      </c>
      <c r="I233" s="218" t="str">
        <f>IF(ISNUMBER(FORECAST!G:G),FORECAST!G:G,"")</f>
        <v/>
      </c>
      <c r="J233" s="222" t="str">
        <f>IF(ISNUMBER(FORECAST!H:H),FORECAST!H:H,"")</f>
        <v/>
      </c>
      <c r="L233" s="223">
        <f t="shared" si="106"/>
        <v>8</v>
      </c>
      <c r="M233" s="224">
        <f>Datos!L235</f>
        <v>442</v>
      </c>
      <c r="N233" s="225">
        <f t="shared" si="115"/>
        <v>45156</v>
      </c>
      <c r="O233" s="226">
        <f t="shared" si="120"/>
        <v>117</v>
      </c>
      <c r="P233" s="226">
        <f t="shared" si="123"/>
        <v>67</v>
      </c>
      <c r="Q233" s="226">
        <f t="shared" si="123"/>
        <v>0</v>
      </c>
      <c r="R233" s="226">
        <f t="shared" si="123"/>
        <v>1</v>
      </c>
      <c r="S233" s="226">
        <f t="shared" si="122"/>
        <v>23</v>
      </c>
      <c r="T233" s="226">
        <f t="shared" si="122"/>
        <v>45</v>
      </c>
      <c r="U233" s="231">
        <f t="shared" si="116"/>
        <v>0.49329758713136729</v>
      </c>
      <c r="V233" s="231">
        <f t="shared" si="117"/>
        <v>6.0453400503778336E-2</v>
      </c>
      <c r="W233" s="232">
        <f t="shared" si="118"/>
        <v>373</v>
      </c>
      <c r="AL233" s="227"/>
      <c r="AM233" s="223">
        <f t="shared" si="110"/>
        <v>8</v>
      </c>
      <c r="AN233" s="225">
        <f t="shared" si="119"/>
        <v>45156</v>
      </c>
      <c r="AO233" s="249">
        <f t="shared" si="99"/>
        <v>36416.949999999997</v>
      </c>
      <c r="AP233" s="249">
        <f t="shared" si="99"/>
        <v>22538.94</v>
      </c>
      <c r="AQ233" s="249">
        <f t="shared" si="99"/>
        <v>0</v>
      </c>
      <c r="AR233" s="249">
        <f t="shared" si="99"/>
        <v>0</v>
      </c>
      <c r="AS233" s="249">
        <f t="shared" si="111"/>
        <v>0</v>
      </c>
      <c r="AT233" s="249">
        <f t="shared" si="111"/>
        <v>0</v>
      </c>
      <c r="AU233" s="249">
        <f t="shared" si="112"/>
        <v>36416.949999999997</v>
      </c>
      <c r="AV233" s="249">
        <f t="shared" si="113"/>
        <v>22538.94</v>
      </c>
      <c r="AW233" s="249">
        <f t="shared" si="114"/>
        <v>58955.89</v>
      </c>
      <c r="BF233" s="251"/>
    </row>
    <row r="234" spans="1:58">
      <c r="A234" s="218" t="str">
        <f>MID(FORECAST!A233,1,10)</f>
        <v>30-01-2023</v>
      </c>
      <c r="B234" s="218" t="str">
        <f t="shared" si="100"/>
        <v>30</v>
      </c>
      <c r="C234" s="218" t="str">
        <f t="shared" si="101"/>
        <v>01</v>
      </c>
      <c r="D234" s="218" t="str">
        <f t="shared" si="102"/>
        <v>2023</v>
      </c>
      <c r="E234" s="219">
        <f t="shared" si="103"/>
        <v>44956</v>
      </c>
      <c r="F234" s="219">
        <f t="shared" si="104"/>
        <v>44956</v>
      </c>
      <c r="G234" s="219">
        <f t="shared" si="105"/>
        <v>44956</v>
      </c>
      <c r="H234" s="218" t="str">
        <f>IF(ISERROR(VLOOKUP(FORECAST!$A234,$AY$2:$BA$9,3,FALSE)),"",VLOOKUP(FORECAST!$A234,$AY$2:$BA$9,3,FALSE))</f>
        <v>Pagadores</v>
      </c>
      <c r="I234" s="218">
        <f>IF(ISNUMBER(FORECAST!G:G),FORECAST!G:G,"")</f>
        <v>22</v>
      </c>
      <c r="J234" s="222">
        <f>IF(ISNUMBER(FORECAST!H:H),FORECAST!H:H,"")</f>
        <v>2910</v>
      </c>
      <c r="L234" s="223">
        <f t="shared" si="106"/>
        <v>8</v>
      </c>
      <c r="M234" s="224">
        <f>Datos!L236</f>
        <v>442</v>
      </c>
      <c r="N234" s="225">
        <f t="shared" si="115"/>
        <v>45157</v>
      </c>
      <c r="O234" s="226">
        <f t="shared" si="120"/>
        <v>116</v>
      </c>
      <c r="P234" s="226">
        <f t="shared" si="123"/>
        <v>67</v>
      </c>
      <c r="Q234" s="226">
        <f t="shared" si="123"/>
        <v>0</v>
      </c>
      <c r="R234" s="226">
        <f t="shared" si="123"/>
        <v>2</v>
      </c>
      <c r="S234" s="226">
        <f t="shared" si="122"/>
        <v>25</v>
      </c>
      <c r="T234" s="226">
        <f t="shared" si="122"/>
        <v>39</v>
      </c>
      <c r="U234" s="231">
        <f t="shared" si="116"/>
        <v>0.48670212765957449</v>
      </c>
      <c r="V234" s="231">
        <f t="shared" si="117"/>
        <v>6.699751861042183E-2</v>
      </c>
      <c r="W234" s="232">
        <f t="shared" si="118"/>
        <v>376</v>
      </c>
      <c r="AL234" s="227"/>
      <c r="AM234" s="223">
        <f t="shared" si="110"/>
        <v>8</v>
      </c>
      <c r="AN234" s="225">
        <f t="shared" si="119"/>
        <v>45157</v>
      </c>
      <c r="AO234" s="249">
        <f t="shared" si="99"/>
        <v>38049.46</v>
      </c>
      <c r="AP234" s="249">
        <f t="shared" si="99"/>
        <v>23239.03</v>
      </c>
      <c r="AQ234" s="249">
        <f t="shared" si="99"/>
        <v>0</v>
      </c>
      <c r="AR234" s="249">
        <f t="shared" si="99"/>
        <v>0</v>
      </c>
      <c r="AS234" s="249">
        <f t="shared" si="111"/>
        <v>0</v>
      </c>
      <c r="AT234" s="249">
        <f t="shared" si="111"/>
        <v>0</v>
      </c>
      <c r="AU234" s="249">
        <f t="shared" si="112"/>
        <v>38049.46</v>
      </c>
      <c r="AV234" s="249">
        <f t="shared" si="113"/>
        <v>23239.03</v>
      </c>
      <c r="AW234" s="249">
        <f t="shared" si="114"/>
        <v>61288.49</v>
      </c>
      <c r="BF234" s="251"/>
    </row>
    <row r="235" spans="1:58">
      <c r="A235" s="218" t="str">
        <f>MID(FORECAST!A234,1,10)</f>
        <v>Non-Group</v>
      </c>
      <c r="B235" s="218" t="str">
        <f t="shared" si="100"/>
        <v>No</v>
      </c>
      <c r="C235" s="218" t="str">
        <f t="shared" si="101"/>
        <v>-G</v>
      </c>
      <c r="D235" s="218" t="str">
        <f t="shared" si="102"/>
        <v>oup</v>
      </c>
      <c r="E235" s="219" t="e">
        <f t="shared" si="103"/>
        <v>#VALUE!</v>
      </c>
      <c r="F235" s="219" t="str">
        <f t="shared" si="104"/>
        <v/>
      </c>
      <c r="G235" s="219">
        <f t="shared" si="105"/>
        <v>44956</v>
      </c>
      <c r="H235" s="218" t="str">
        <f>IF(ISERROR(VLOOKUP(FORECAST!$A235,$AY$2:$BA$9,3,FALSE)),"",VLOOKUP(FORECAST!$A235,$AY$2:$BA$9,3,FALSE))</f>
        <v>Grupos</v>
      </c>
      <c r="I235" s="218">
        <f>IF(ISNUMBER(FORECAST!G:G),FORECAST!G:G,"")</f>
        <v>3</v>
      </c>
      <c r="J235" s="222">
        <f>IF(ISNUMBER(FORECAST!H:H),FORECAST!H:H,"")</f>
        <v>240</v>
      </c>
      <c r="L235" s="223">
        <f t="shared" si="106"/>
        <v>8</v>
      </c>
      <c r="M235" s="224">
        <f>Datos!L237</f>
        <v>442</v>
      </c>
      <c r="N235" s="225">
        <f t="shared" si="115"/>
        <v>45158</v>
      </c>
      <c r="O235" s="226">
        <f t="shared" si="120"/>
        <v>54</v>
      </c>
      <c r="P235" s="226">
        <f t="shared" si="123"/>
        <v>39</v>
      </c>
      <c r="Q235" s="226">
        <f t="shared" si="123"/>
        <v>0</v>
      </c>
      <c r="R235" s="226">
        <f t="shared" si="123"/>
        <v>2</v>
      </c>
      <c r="S235" s="226">
        <f t="shared" si="122"/>
        <v>23</v>
      </c>
      <c r="T235" s="226">
        <f t="shared" si="122"/>
        <v>43</v>
      </c>
      <c r="U235" s="231">
        <f t="shared" si="116"/>
        <v>0.24866310160427807</v>
      </c>
      <c r="V235" s="231">
        <f t="shared" si="117"/>
        <v>6.2656641604010022E-2</v>
      </c>
      <c r="W235" s="232">
        <f t="shared" si="118"/>
        <v>374</v>
      </c>
      <c r="AL235" s="227"/>
      <c r="AM235" s="223">
        <f t="shared" si="110"/>
        <v>8</v>
      </c>
      <c r="AN235" s="225">
        <f t="shared" si="119"/>
        <v>45158</v>
      </c>
      <c r="AO235" s="249">
        <f t="shared" si="99"/>
        <v>15491.21</v>
      </c>
      <c r="AP235" s="249">
        <f t="shared" si="99"/>
        <v>10118.9</v>
      </c>
      <c r="AQ235" s="249">
        <f t="shared" si="99"/>
        <v>0</v>
      </c>
      <c r="AR235" s="249">
        <f t="shared" si="99"/>
        <v>0</v>
      </c>
      <c r="AS235" s="249">
        <f t="shared" si="111"/>
        <v>0</v>
      </c>
      <c r="AT235" s="249">
        <f t="shared" si="111"/>
        <v>0</v>
      </c>
      <c r="AU235" s="249">
        <f t="shared" si="112"/>
        <v>15491.21</v>
      </c>
      <c r="AV235" s="249">
        <f t="shared" si="113"/>
        <v>10118.9</v>
      </c>
      <c r="AW235" s="249">
        <f t="shared" si="114"/>
        <v>25610.11</v>
      </c>
      <c r="BF235" s="251"/>
    </row>
    <row r="236" spans="1:58">
      <c r="A236" s="218" t="str">
        <f>MID(FORECAST!A235,1,10)</f>
        <v>Group - No</v>
      </c>
      <c r="B236" s="218" t="str">
        <f t="shared" si="100"/>
        <v>Gr</v>
      </c>
      <c r="C236" s="218" t="str">
        <f t="shared" si="101"/>
        <v>up</v>
      </c>
      <c r="D236" s="218" t="str">
        <f t="shared" si="102"/>
        <v>- No</v>
      </c>
      <c r="E236" s="219" t="e">
        <f t="shared" si="103"/>
        <v>#VALUE!</v>
      </c>
      <c r="F236" s="219" t="str">
        <f t="shared" si="104"/>
        <v/>
      </c>
      <c r="G236" s="219">
        <f t="shared" si="105"/>
        <v>44956</v>
      </c>
      <c r="H236" s="218" t="str">
        <f>IF(ISERROR(VLOOKUP(FORECAST!$A236,$AY$2:$BA$9,3,FALSE)),"",VLOOKUP(FORECAST!$A236,$AY$2:$BA$9,3,FALSE))</f>
        <v>Dueños e invitados</v>
      </c>
      <c r="I236" s="218">
        <f>IF(ISNUMBER(FORECAST!G:G),FORECAST!G:G,"")</f>
        <v>30</v>
      </c>
      <c r="J236" s="222">
        <f>IF(ISNUMBER(FORECAST!H:H),FORECAST!H:H,"")</f>
        <v>0</v>
      </c>
      <c r="L236" s="223">
        <f t="shared" si="106"/>
        <v>8</v>
      </c>
      <c r="M236" s="224">
        <f>Datos!L238</f>
        <v>442</v>
      </c>
      <c r="N236" s="225">
        <f t="shared" si="115"/>
        <v>45159</v>
      </c>
      <c r="O236" s="226">
        <f t="shared" si="120"/>
        <v>33</v>
      </c>
      <c r="P236" s="226">
        <f t="shared" si="123"/>
        <v>16</v>
      </c>
      <c r="Q236" s="226">
        <f t="shared" si="123"/>
        <v>0</v>
      </c>
      <c r="R236" s="226">
        <f t="shared" si="123"/>
        <v>2</v>
      </c>
      <c r="S236" s="226">
        <f t="shared" si="122"/>
        <v>22</v>
      </c>
      <c r="T236" s="226">
        <f t="shared" si="122"/>
        <v>102</v>
      </c>
      <c r="U236" s="231">
        <f t="shared" si="116"/>
        <v>0.1550632911392405</v>
      </c>
      <c r="V236" s="231">
        <f t="shared" si="117"/>
        <v>7.0588235294117646E-2</v>
      </c>
      <c r="W236" s="232">
        <f t="shared" si="118"/>
        <v>316</v>
      </c>
      <c r="AL236" s="227"/>
      <c r="AM236" s="223">
        <f t="shared" si="110"/>
        <v>8</v>
      </c>
      <c r="AN236" s="225">
        <f t="shared" si="119"/>
        <v>45159</v>
      </c>
      <c r="AO236" s="249">
        <f t="shared" si="99"/>
        <v>8942.6299999999992</v>
      </c>
      <c r="AP236" s="249">
        <f t="shared" si="99"/>
        <v>4180</v>
      </c>
      <c r="AQ236" s="249">
        <f t="shared" si="99"/>
        <v>0</v>
      </c>
      <c r="AR236" s="249">
        <f t="shared" si="99"/>
        <v>0</v>
      </c>
      <c r="AS236" s="249">
        <f t="shared" si="111"/>
        <v>0</v>
      </c>
      <c r="AT236" s="249">
        <f t="shared" si="111"/>
        <v>0</v>
      </c>
      <c r="AU236" s="249">
        <f t="shared" si="112"/>
        <v>8942.6299999999992</v>
      </c>
      <c r="AV236" s="249">
        <f t="shared" si="113"/>
        <v>4180</v>
      </c>
      <c r="AW236" s="249">
        <f t="shared" si="114"/>
        <v>13122.63</v>
      </c>
      <c r="BF236" s="251"/>
    </row>
    <row r="237" spans="1:58">
      <c r="A237" s="218" t="str">
        <f>MID(FORECAST!A236,1,10)</f>
        <v>Owner &amp; Gu</v>
      </c>
      <c r="B237" s="218" t="str">
        <f t="shared" si="100"/>
        <v>Ow</v>
      </c>
      <c r="C237" s="218" t="str">
        <f t="shared" si="101"/>
        <v>er</v>
      </c>
      <c r="D237" s="218" t="str">
        <f t="shared" si="102"/>
        <v>&amp; Gu</v>
      </c>
      <c r="E237" s="219" t="e">
        <f t="shared" si="103"/>
        <v>#VALUE!</v>
      </c>
      <c r="F237" s="219" t="str">
        <f t="shared" si="104"/>
        <v/>
      </c>
      <c r="G237" s="219">
        <f t="shared" si="105"/>
        <v>44956</v>
      </c>
      <c r="H237" s="218" t="str">
        <f>IF(ISERROR(VLOOKUP(FORECAST!$A237,$AY$2:$BA$9,3,FALSE)),"",VLOOKUP(FORECAST!$A237,$AY$2:$BA$9,3,FALSE))</f>
        <v>Referidos</v>
      </c>
      <c r="I237" s="218">
        <f>IF(ISNUMBER(FORECAST!G:G),FORECAST!G:G,"")</f>
        <v>3</v>
      </c>
      <c r="J237" s="222">
        <f>IF(ISNUMBER(FORECAST!H:H),FORECAST!H:H,"")</f>
        <v>1250</v>
      </c>
      <c r="L237" s="223">
        <f t="shared" si="106"/>
        <v>8</v>
      </c>
      <c r="M237" s="224">
        <f>Datos!L239</f>
        <v>442</v>
      </c>
      <c r="N237" s="225">
        <f t="shared" si="115"/>
        <v>45160</v>
      </c>
      <c r="O237" s="226">
        <f t="shared" si="120"/>
        <v>32</v>
      </c>
      <c r="P237" s="226">
        <f t="shared" si="123"/>
        <v>9</v>
      </c>
      <c r="Q237" s="226">
        <f t="shared" si="123"/>
        <v>0</v>
      </c>
      <c r="R237" s="226">
        <f t="shared" si="123"/>
        <v>1</v>
      </c>
      <c r="S237" s="226">
        <f t="shared" si="122"/>
        <v>17</v>
      </c>
      <c r="T237" s="226">
        <f t="shared" si="122"/>
        <v>77</v>
      </c>
      <c r="U237" s="231">
        <f t="shared" si="116"/>
        <v>0.11815561959654179</v>
      </c>
      <c r="V237" s="231">
        <f t="shared" si="117"/>
        <v>4.9315068493150684E-2</v>
      </c>
      <c r="W237" s="232">
        <f t="shared" si="118"/>
        <v>347</v>
      </c>
      <c r="AL237" s="227"/>
      <c r="AM237" s="223">
        <f t="shared" si="110"/>
        <v>8</v>
      </c>
      <c r="AN237" s="225">
        <f t="shared" si="119"/>
        <v>45160</v>
      </c>
      <c r="AO237" s="249">
        <f t="shared" si="99"/>
        <v>8354.09</v>
      </c>
      <c r="AP237" s="249">
        <f t="shared" si="99"/>
        <v>2849.37</v>
      </c>
      <c r="AQ237" s="249">
        <f t="shared" si="99"/>
        <v>0</v>
      </c>
      <c r="AR237" s="249">
        <f t="shared" si="99"/>
        <v>0</v>
      </c>
      <c r="AS237" s="249">
        <f t="shared" si="111"/>
        <v>0</v>
      </c>
      <c r="AT237" s="249">
        <f t="shared" si="111"/>
        <v>0</v>
      </c>
      <c r="AU237" s="249">
        <f t="shared" si="112"/>
        <v>8354.09</v>
      </c>
      <c r="AV237" s="249">
        <f t="shared" si="113"/>
        <v>2849.37</v>
      </c>
      <c r="AW237" s="249">
        <f t="shared" si="114"/>
        <v>11203.46</v>
      </c>
      <c r="BF237" s="251"/>
    </row>
    <row r="238" spans="1:58">
      <c r="A238" s="218" t="str">
        <f>MID(FORECAST!A237,1,10)</f>
        <v>Owner Refe</v>
      </c>
      <c r="B238" s="218" t="str">
        <f t="shared" si="100"/>
        <v>Ow</v>
      </c>
      <c r="C238" s="218" t="str">
        <f t="shared" si="101"/>
        <v>er</v>
      </c>
      <c r="D238" s="218" t="str">
        <f t="shared" si="102"/>
        <v>Refe</v>
      </c>
      <c r="E238" s="219" t="e">
        <f t="shared" si="103"/>
        <v>#VALUE!</v>
      </c>
      <c r="F238" s="219" t="str">
        <f t="shared" si="104"/>
        <v/>
      </c>
      <c r="G238" s="219">
        <f t="shared" si="105"/>
        <v>44956</v>
      </c>
      <c r="H238" s="218" t="str">
        <f>IF(ISERROR(VLOOKUP(FORECAST!$A238,$AY$2:$BA$9,3,FALSE)),"",VLOOKUP(FORECAST!$A238,$AY$2:$BA$9,3,FALSE))</f>
        <v>Maintenance</v>
      </c>
      <c r="I238" s="218">
        <f>IF(ISNUMBER(FORECAST!G:G),FORECAST!G:G,"")</f>
        <v>113</v>
      </c>
      <c r="J238" s="222">
        <f>IF(ISNUMBER(FORECAST!H:H),FORECAST!H:H,"")</f>
        <v>0</v>
      </c>
      <c r="L238" s="223">
        <f t="shared" si="106"/>
        <v>8</v>
      </c>
      <c r="M238" s="224">
        <f>Datos!L240</f>
        <v>442</v>
      </c>
      <c r="N238" s="225">
        <f t="shared" si="115"/>
        <v>45161</v>
      </c>
      <c r="O238" s="226">
        <f t="shared" si="120"/>
        <v>35</v>
      </c>
      <c r="P238" s="226">
        <f t="shared" si="123"/>
        <v>13</v>
      </c>
      <c r="Q238" s="226">
        <f t="shared" si="123"/>
        <v>0</v>
      </c>
      <c r="R238" s="226">
        <f t="shared" si="123"/>
        <v>1</v>
      </c>
      <c r="S238" s="226">
        <f t="shared" si="122"/>
        <v>17</v>
      </c>
      <c r="T238" s="226">
        <f t="shared" si="122"/>
        <v>88</v>
      </c>
      <c r="U238" s="231">
        <f t="shared" si="116"/>
        <v>0.14285714285714285</v>
      </c>
      <c r="V238" s="231">
        <f t="shared" si="117"/>
        <v>5.0847457627118647E-2</v>
      </c>
      <c r="W238" s="232">
        <f t="shared" si="118"/>
        <v>336</v>
      </c>
      <c r="AL238" s="227"/>
      <c r="AM238" s="223">
        <f t="shared" si="110"/>
        <v>8</v>
      </c>
      <c r="AN238" s="225">
        <f t="shared" si="119"/>
        <v>45161</v>
      </c>
      <c r="AO238" s="249">
        <f t="shared" si="99"/>
        <v>15683.21</v>
      </c>
      <c r="AP238" s="249">
        <f t="shared" si="99"/>
        <v>3682.52</v>
      </c>
      <c r="AQ238" s="249">
        <f t="shared" si="99"/>
        <v>0</v>
      </c>
      <c r="AR238" s="249">
        <f t="shared" si="99"/>
        <v>190</v>
      </c>
      <c r="AS238" s="249">
        <f t="shared" si="111"/>
        <v>0</v>
      </c>
      <c r="AT238" s="249">
        <f t="shared" si="111"/>
        <v>0</v>
      </c>
      <c r="AU238" s="249">
        <f t="shared" si="112"/>
        <v>15683.21</v>
      </c>
      <c r="AV238" s="249">
        <f t="shared" si="113"/>
        <v>3682.52</v>
      </c>
      <c r="AW238" s="249">
        <f t="shared" si="114"/>
        <v>19365.73</v>
      </c>
      <c r="BF238" s="251"/>
    </row>
    <row r="239" spans="1:58">
      <c r="A239" s="218" t="str">
        <f>MID(FORECAST!A238,1,10)</f>
        <v>Maintenanc</v>
      </c>
      <c r="B239" s="218" t="str">
        <f t="shared" si="100"/>
        <v>Ma</v>
      </c>
      <c r="C239" s="218" t="str">
        <f t="shared" si="101"/>
        <v>nt</v>
      </c>
      <c r="D239" s="218" t="str">
        <f t="shared" si="102"/>
        <v>nanc</v>
      </c>
      <c r="E239" s="219" t="e">
        <f t="shared" si="103"/>
        <v>#VALUE!</v>
      </c>
      <c r="F239" s="219" t="str">
        <f t="shared" si="104"/>
        <v/>
      </c>
      <c r="G239" s="219">
        <f t="shared" si="105"/>
        <v>44956</v>
      </c>
      <c r="H239" s="218" t="str">
        <f>IF(ISERROR(VLOOKUP(FORECAST!$A239,$AY$2:$BA$9,3,FALSE)),"",VLOOKUP(FORECAST!$A239,$AY$2:$BA$9,3,FALSE))</f>
        <v>Complementarias</v>
      </c>
      <c r="I239" s="218">
        <f>IF(ISNUMBER(FORECAST!G:G),FORECAST!G:G,"")</f>
        <v>1</v>
      </c>
      <c r="J239" s="222">
        <f>IF(ISNUMBER(FORECAST!H:H),FORECAST!H:H,"")</f>
        <v>220</v>
      </c>
      <c r="L239" s="223">
        <f t="shared" si="106"/>
        <v>8</v>
      </c>
      <c r="M239" s="224">
        <f>Datos!L241</f>
        <v>442</v>
      </c>
      <c r="N239" s="225">
        <f t="shared" si="115"/>
        <v>45162</v>
      </c>
      <c r="O239" s="226">
        <f t="shared" si="120"/>
        <v>55</v>
      </c>
      <c r="P239" s="226">
        <f t="shared" si="123"/>
        <v>27</v>
      </c>
      <c r="Q239" s="226">
        <f t="shared" si="123"/>
        <v>0</v>
      </c>
      <c r="R239" s="226">
        <f t="shared" si="123"/>
        <v>1</v>
      </c>
      <c r="S239" s="226">
        <f t="shared" si="122"/>
        <v>21</v>
      </c>
      <c r="T239" s="226">
        <f t="shared" si="122"/>
        <v>62</v>
      </c>
      <c r="U239" s="231">
        <f t="shared" si="116"/>
        <v>0.22905027932960895</v>
      </c>
      <c r="V239" s="231">
        <f t="shared" si="117"/>
        <v>5.7894736842105263E-2</v>
      </c>
      <c r="W239" s="232">
        <f t="shared" si="118"/>
        <v>358</v>
      </c>
      <c r="AL239" s="227"/>
      <c r="AM239" s="223">
        <f t="shared" si="110"/>
        <v>8</v>
      </c>
      <c r="AN239" s="225">
        <f t="shared" si="119"/>
        <v>45162</v>
      </c>
      <c r="AO239" s="249">
        <f t="shared" si="99"/>
        <v>15973.07</v>
      </c>
      <c r="AP239" s="249">
        <f t="shared" si="99"/>
        <v>8969.9500000000007</v>
      </c>
      <c r="AQ239" s="249">
        <f t="shared" si="99"/>
        <v>0</v>
      </c>
      <c r="AR239" s="249">
        <f t="shared" si="99"/>
        <v>0</v>
      </c>
      <c r="AS239" s="249">
        <f t="shared" si="111"/>
        <v>0</v>
      </c>
      <c r="AT239" s="249">
        <f t="shared" si="111"/>
        <v>0</v>
      </c>
      <c r="AU239" s="249">
        <f t="shared" si="112"/>
        <v>15973.07</v>
      </c>
      <c r="AV239" s="249">
        <f t="shared" si="113"/>
        <v>8969.9500000000007</v>
      </c>
      <c r="AW239" s="249">
        <f t="shared" si="114"/>
        <v>24943.02</v>
      </c>
      <c r="BF239" s="251"/>
    </row>
    <row r="240" spans="1:58">
      <c r="A240" s="218" t="str">
        <f>MID(FORECAST!A239,1,10)</f>
        <v>Compliment</v>
      </c>
      <c r="B240" s="218" t="str">
        <f t="shared" si="100"/>
        <v>Co</v>
      </c>
      <c r="C240" s="218" t="str">
        <f t="shared" si="101"/>
        <v>pl</v>
      </c>
      <c r="D240" s="218" t="str">
        <f t="shared" si="102"/>
        <v>ment</v>
      </c>
      <c r="E240" s="219" t="e">
        <f t="shared" si="103"/>
        <v>#VALUE!</v>
      </c>
      <c r="F240" s="219" t="str">
        <f t="shared" si="104"/>
        <v/>
      </c>
      <c r="G240" s="219">
        <f t="shared" si="105"/>
        <v>44956</v>
      </c>
      <c r="H240" s="218" t="str">
        <f>IF(ISERROR(VLOOKUP(FORECAST!$A240,$AY$2:$BA$9,3,FALSE)),"",VLOOKUP(FORECAST!$A240,$AY$2:$BA$9,3,FALSE))</f>
        <v>Total día</v>
      </c>
      <c r="I240" s="218">
        <f>IF(ISNUMBER(FORECAST!G:G),FORECAST!G:G,"")</f>
        <v>172</v>
      </c>
      <c r="J240" s="222">
        <f>IF(ISNUMBER(FORECAST!H:H),FORECAST!H:H,"")</f>
        <v>4620</v>
      </c>
      <c r="L240" s="223">
        <f t="shared" si="106"/>
        <v>8</v>
      </c>
      <c r="M240" s="224">
        <f>Datos!L242</f>
        <v>442</v>
      </c>
      <c r="N240" s="225">
        <f t="shared" si="115"/>
        <v>45163</v>
      </c>
      <c r="O240" s="226">
        <f t="shared" si="120"/>
        <v>92</v>
      </c>
      <c r="P240" s="226">
        <f t="shared" si="123"/>
        <v>60</v>
      </c>
      <c r="Q240" s="226">
        <f t="shared" si="123"/>
        <v>0</v>
      </c>
      <c r="R240" s="226">
        <f t="shared" si="123"/>
        <v>1</v>
      </c>
      <c r="S240" s="226">
        <f t="shared" si="122"/>
        <v>24</v>
      </c>
      <c r="T240" s="226">
        <f t="shared" si="122"/>
        <v>48</v>
      </c>
      <c r="U240" s="231">
        <f t="shared" si="116"/>
        <v>0.41192411924119243</v>
      </c>
      <c r="V240" s="231">
        <f t="shared" si="117"/>
        <v>6.3451776649746189E-2</v>
      </c>
      <c r="W240" s="232">
        <f t="shared" si="118"/>
        <v>369</v>
      </c>
      <c r="AL240" s="227"/>
      <c r="AM240" s="223">
        <f t="shared" si="110"/>
        <v>8</v>
      </c>
      <c r="AN240" s="225">
        <f t="shared" si="119"/>
        <v>45163</v>
      </c>
      <c r="AO240" s="249">
        <f t="shared" si="99"/>
        <v>27964.12</v>
      </c>
      <c r="AP240" s="249">
        <f t="shared" si="99"/>
        <v>20456.78</v>
      </c>
      <c r="AQ240" s="249">
        <f t="shared" si="99"/>
        <v>0</v>
      </c>
      <c r="AR240" s="249">
        <f t="shared" si="99"/>
        <v>0</v>
      </c>
      <c r="AS240" s="249">
        <f t="shared" si="111"/>
        <v>0</v>
      </c>
      <c r="AT240" s="249">
        <f t="shared" si="111"/>
        <v>0</v>
      </c>
      <c r="AU240" s="249">
        <f t="shared" si="112"/>
        <v>27964.12</v>
      </c>
      <c r="AV240" s="249">
        <f t="shared" si="113"/>
        <v>20456.78</v>
      </c>
      <c r="AW240" s="249">
        <f t="shared" si="114"/>
        <v>48420.899999999994</v>
      </c>
      <c r="BF240" s="251"/>
    </row>
    <row r="241" spans="1:58">
      <c r="A241" s="218" t="str">
        <f>MID(FORECAST!A240,1,10)</f>
        <v>Totals:</v>
      </c>
      <c r="B241" s="218" t="str">
        <f t="shared" si="100"/>
        <v>To</v>
      </c>
      <c r="C241" s="218" t="str">
        <f t="shared" si="101"/>
        <v>al</v>
      </c>
      <c r="D241" s="218" t="str">
        <f t="shared" si="102"/>
        <v>:</v>
      </c>
      <c r="E241" s="219" t="e">
        <f t="shared" si="103"/>
        <v>#VALUE!</v>
      </c>
      <c r="F241" s="219" t="str">
        <f t="shared" si="104"/>
        <v/>
      </c>
      <c r="G241" s="219">
        <f t="shared" si="105"/>
        <v>44956</v>
      </c>
      <c r="H241" s="218" t="str">
        <f>IF(ISERROR(VLOOKUP(FORECAST!$A241,$AY$2:$BA$9,3,FALSE)),"",VLOOKUP(FORECAST!$A241,$AY$2:$BA$9,3,FALSE))</f>
        <v/>
      </c>
      <c r="I241" s="218" t="str">
        <f>IF(ISNUMBER(FORECAST!G:G),FORECAST!G:G,"")</f>
        <v/>
      </c>
      <c r="J241" s="222" t="str">
        <f>IF(ISNUMBER(FORECAST!H:H),FORECAST!H:H,"")</f>
        <v/>
      </c>
      <c r="L241" s="223">
        <f t="shared" si="106"/>
        <v>8</v>
      </c>
      <c r="M241" s="224">
        <f>Datos!L243</f>
        <v>442</v>
      </c>
      <c r="N241" s="225">
        <f t="shared" si="115"/>
        <v>45164</v>
      </c>
      <c r="O241" s="226">
        <f t="shared" si="120"/>
        <v>115</v>
      </c>
      <c r="P241" s="226">
        <f t="shared" si="123"/>
        <v>72</v>
      </c>
      <c r="Q241" s="226">
        <f t="shared" si="123"/>
        <v>0</v>
      </c>
      <c r="R241" s="226">
        <f t="shared" si="123"/>
        <v>1</v>
      </c>
      <c r="S241" s="226">
        <f t="shared" si="122"/>
        <v>29</v>
      </c>
      <c r="T241" s="226">
        <f t="shared" si="122"/>
        <v>48</v>
      </c>
      <c r="U241" s="231">
        <f t="shared" si="116"/>
        <v>0.51373626373626369</v>
      </c>
      <c r="V241" s="231">
        <f t="shared" si="117"/>
        <v>7.6142131979695438E-2</v>
      </c>
      <c r="W241" s="232">
        <f t="shared" si="118"/>
        <v>364</v>
      </c>
      <c r="AL241" s="227"/>
      <c r="AM241" s="223">
        <f t="shared" si="110"/>
        <v>8</v>
      </c>
      <c r="AN241" s="225">
        <f t="shared" si="119"/>
        <v>45164</v>
      </c>
      <c r="AO241" s="249">
        <f t="shared" si="99"/>
        <v>32681.24</v>
      </c>
      <c r="AP241" s="249">
        <f t="shared" si="99"/>
        <v>24497.759999999998</v>
      </c>
      <c r="AQ241" s="249">
        <f t="shared" si="99"/>
        <v>0</v>
      </c>
      <c r="AR241" s="249">
        <f t="shared" si="99"/>
        <v>0</v>
      </c>
      <c r="AS241" s="249">
        <f t="shared" si="111"/>
        <v>0</v>
      </c>
      <c r="AT241" s="249">
        <f t="shared" si="111"/>
        <v>0</v>
      </c>
      <c r="AU241" s="249">
        <f t="shared" si="112"/>
        <v>32681.24</v>
      </c>
      <c r="AV241" s="249">
        <f t="shared" si="113"/>
        <v>24497.759999999998</v>
      </c>
      <c r="AW241" s="249">
        <f t="shared" si="114"/>
        <v>57179</v>
      </c>
      <c r="BF241" s="251"/>
    </row>
    <row r="242" spans="1:58">
      <c r="A242" s="218" t="str">
        <f>MID(FORECAST!A241,1,10)</f>
        <v>31-01-2023</v>
      </c>
      <c r="B242" s="218" t="str">
        <f t="shared" si="100"/>
        <v>31</v>
      </c>
      <c r="C242" s="218" t="str">
        <f t="shared" si="101"/>
        <v>01</v>
      </c>
      <c r="D242" s="218" t="str">
        <f t="shared" si="102"/>
        <v>2023</v>
      </c>
      <c r="E242" s="219">
        <f t="shared" si="103"/>
        <v>44957</v>
      </c>
      <c r="F242" s="219">
        <f t="shared" si="104"/>
        <v>44957</v>
      </c>
      <c r="G242" s="219">
        <f t="shared" si="105"/>
        <v>44957</v>
      </c>
      <c r="H242" s="218" t="str">
        <f>IF(ISERROR(VLOOKUP(FORECAST!$A242,$AY$2:$BA$9,3,FALSE)),"",VLOOKUP(FORECAST!$A242,$AY$2:$BA$9,3,FALSE))</f>
        <v>Pagadores</v>
      </c>
      <c r="I242" s="218">
        <f>IF(ISNUMBER(FORECAST!G:G),FORECAST!G:G,"")</f>
        <v>20</v>
      </c>
      <c r="J242" s="222">
        <f>IF(ISNUMBER(FORECAST!H:H),FORECAST!H:H,"")</f>
        <v>14256.65</v>
      </c>
      <c r="L242" s="223">
        <f t="shared" si="106"/>
        <v>8</v>
      </c>
      <c r="M242" s="224">
        <f>Datos!L244</f>
        <v>442</v>
      </c>
      <c r="N242" s="225">
        <f t="shared" si="115"/>
        <v>45165</v>
      </c>
      <c r="O242" s="226">
        <f t="shared" si="120"/>
        <v>48</v>
      </c>
      <c r="P242" s="226">
        <f t="shared" si="123"/>
        <v>32</v>
      </c>
      <c r="Q242" s="226">
        <f t="shared" si="123"/>
        <v>0</v>
      </c>
      <c r="R242" s="226">
        <f t="shared" si="123"/>
        <v>0</v>
      </c>
      <c r="S242" s="226">
        <f t="shared" si="122"/>
        <v>25</v>
      </c>
      <c r="T242" s="226">
        <f t="shared" si="122"/>
        <v>53</v>
      </c>
      <c r="U242" s="231">
        <f t="shared" si="116"/>
        <v>0.21978021978021978</v>
      </c>
      <c r="V242" s="231">
        <f t="shared" si="117"/>
        <v>6.4267352185089971E-2</v>
      </c>
      <c r="W242" s="232">
        <f t="shared" si="118"/>
        <v>364</v>
      </c>
      <c r="AL242" s="227"/>
      <c r="AM242" s="223">
        <f t="shared" si="110"/>
        <v>8</v>
      </c>
      <c r="AN242" s="225">
        <f t="shared" si="119"/>
        <v>45165</v>
      </c>
      <c r="AO242" s="249">
        <f t="shared" si="99"/>
        <v>11413.96</v>
      </c>
      <c r="AP242" s="249">
        <f t="shared" si="99"/>
        <v>8882.74</v>
      </c>
      <c r="AQ242" s="249">
        <f t="shared" si="99"/>
        <v>0</v>
      </c>
      <c r="AR242" s="249">
        <f t="shared" si="99"/>
        <v>0</v>
      </c>
      <c r="AS242" s="249">
        <f t="shared" si="111"/>
        <v>0</v>
      </c>
      <c r="AT242" s="249">
        <f t="shared" si="111"/>
        <v>0</v>
      </c>
      <c r="AU242" s="249">
        <f t="shared" si="112"/>
        <v>11413.96</v>
      </c>
      <c r="AV242" s="249">
        <f t="shared" si="113"/>
        <v>8882.74</v>
      </c>
      <c r="AW242" s="249">
        <f t="shared" si="114"/>
        <v>20296.699999999997</v>
      </c>
      <c r="BF242" s="251"/>
    </row>
    <row r="243" spans="1:58">
      <c r="A243" s="218" t="str">
        <f>MID(FORECAST!A242,1,10)</f>
        <v>Non-Group</v>
      </c>
      <c r="B243" s="218" t="str">
        <f t="shared" si="100"/>
        <v>No</v>
      </c>
      <c r="C243" s="218" t="str">
        <f t="shared" si="101"/>
        <v>-G</v>
      </c>
      <c r="D243" s="218" t="str">
        <f t="shared" si="102"/>
        <v>oup</v>
      </c>
      <c r="E243" s="219" t="e">
        <f t="shared" si="103"/>
        <v>#VALUE!</v>
      </c>
      <c r="F243" s="219" t="str">
        <f t="shared" si="104"/>
        <v/>
      </c>
      <c r="G243" s="219">
        <f t="shared" si="105"/>
        <v>44957</v>
      </c>
      <c r="H243" s="218" t="str">
        <f>IF(ISERROR(VLOOKUP(FORECAST!$A243,$AY$2:$BA$9,3,FALSE)),"",VLOOKUP(FORECAST!$A243,$AY$2:$BA$9,3,FALSE))</f>
        <v>Grupos</v>
      </c>
      <c r="I243" s="218">
        <f>IF(ISNUMBER(FORECAST!G:G),FORECAST!G:G,"")</f>
        <v>8</v>
      </c>
      <c r="J243" s="222">
        <f>IF(ISNUMBER(FORECAST!H:H),FORECAST!H:H,"")</f>
        <v>5457.19</v>
      </c>
      <c r="L243" s="223">
        <f t="shared" si="106"/>
        <v>8</v>
      </c>
      <c r="M243" s="224">
        <f>Datos!L245</f>
        <v>442</v>
      </c>
      <c r="N243" s="225">
        <f t="shared" si="115"/>
        <v>45166</v>
      </c>
      <c r="O243" s="226">
        <f t="shared" si="120"/>
        <v>24</v>
      </c>
      <c r="P243" s="226">
        <f t="shared" si="123"/>
        <v>14</v>
      </c>
      <c r="Q243" s="226">
        <f t="shared" si="123"/>
        <v>0</v>
      </c>
      <c r="R243" s="226">
        <f t="shared" si="123"/>
        <v>0</v>
      </c>
      <c r="S243" s="226">
        <f t="shared" si="122"/>
        <v>15</v>
      </c>
      <c r="T243" s="226">
        <f t="shared" si="122"/>
        <v>64</v>
      </c>
      <c r="U243" s="231">
        <f t="shared" si="116"/>
        <v>0.1046831955922865</v>
      </c>
      <c r="V243" s="231">
        <f t="shared" si="117"/>
        <v>3.968253968253968E-2</v>
      </c>
      <c r="W243" s="232">
        <f t="shared" si="118"/>
        <v>363</v>
      </c>
      <c r="AL243" s="227"/>
      <c r="AM243" s="223">
        <f t="shared" si="110"/>
        <v>8</v>
      </c>
      <c r="AN243" s="225">
        <f t="shared" si="119"/>
        <v>45166</v>
      </c>
      <c r="AO243" s="249">
        <f t="shared" si="99"/>
        <v>7089.04</v>
      </c>
      <c r="AP243" s="249">
        <f t="shared" si="99"/>
        <v>3960.68</v>
      </c>
      <c r="AQ243" s="249">
        <f t="shared" si="99"/>
        <v>0</v>
      </c>
      <c r="AR243" s="249">
        <f t="shared" si="99"/>
        <v>0</v>
      </c>
      <c r="AS243" s="249">
        <f t="shared" si="111"/>
        <v>0</v>
      </c>
      <c r="AT243" s="249">
        <f t="shared" si="111"/>
        <v>0</v>
      </c>
      <c r="AU243" s="249">
        <f t="shared" si="112"/>
        <v>7089.04</v>
      </c>
      <c r="AV243" s="249">
        <f t="shared" si="113"/>
        <v>3960.68</v>
      </c>
      <c r="AW243" s="249">
        <f t="shared" si="114"/>
        <v>11049.72</v>
      </c>
      <c r="BF243" s="251"/>
    </row>
    <row r="244" spans="1:58">
      <c r="A244" s="218" t="str">
        <f>MID(FORECAST!A243,1,10)</f>
        <v>Group - No</v>
      </c>
      <c r="B244" s="218" t="str">
        <f t="shared" si="100"/>
        <v>Gr</v>
      </c>
      <c r="C244" s="218" t="str">
        <f t="shared" si="101"/>
        <v>up</v>
      </c>
      <c r="D244" s="218" t="str">
        <f t="shared" si="102"/>
        <v>- No</v>
      </c>
      <c r="E244" s="219" t="e">
        <f t="shared" si="103"/>
        <v>#VALUE!</v>
      </c>
      <c r="F244" s="219" t="str">
        <f t="shared" si="104"/>
        <v/>
      </c>
      <c r="G244" s="219">
        <f t="shared" si="105"/>
        <v>44957</v>
      </c>
      <c r="H244" s="218" t="str">
        <f>IF(ISERROR(VLOOKUP(FORECAST!$A244,$AY$2:$BA$9,3,FALSE)),"",VLOOKUP(FORECAST!$A244,$AY$2:$BA$9,3,FALSE))</f>
        <v>Dueños e invitados</v>
      </c>
      <c r="I244" s="218">
        <f>IF(ISNUMBER(FORECAST!G:G),FORECAST!G:G,"")</f>
        <v>26</v>
      </c>
      <c r="J244" s="222">
        <f>IF(ISNUMBER(FORECAST!H:H),FORECAST!H:H,"")</f>
        <v>0</v>
      </c>
      <c r="L244" s="223">
        <f t="shared" si="106"/>
        <v>8</v>
      </c>
      <c r="M244" s="224">
        <f>Datos!L246</f>
        <v>442</v>
      </c>
      <c r="N244" s="225">
        <f t="shared" si="115"/>
        <v>45167</v>
      </c>
      <c r="O244" s="226">
        <f t="shared" si="120"/>
        <v>18</v>
      </c>
      <c r="P244" s="226">
        <f t="shared" si="123"/>
        <v>13</v>
      </c>
      <c r="Q244" s="226">
        <f t="shared" si="123"/>
        <v>0</v>
      </c>
      <c r="R244" s="226">
        <f t="shared" si="123"/>
        <v>0</v>
      </c>
      <c r="S244" s="226">
        <f t="shared" si="122"/>
        <v>15</v>
      </c>
      <c r="T244" s="226">
        <f t="shared" si="122"/>
        <v>73</v>
      </c>
      <c r="U244" s="231">
        <f t="shared" si="116"/>
        <v>8.7570621468926552E-2</v>
      </c>
      <c r="V244" s="231">
        <f t="shared" si="117"/>
        <v>4.065040650406504E-2</v>
      </c>
      <c r="W244" s="232">
        <f t="shared" si="118"/>
        <v>354</v>
      </c>
      <c r="AL244" s="227"/>
      <c r="AM244" s="223">
        <f t="shared" si="110"/>
        <v>8</v>
      </c>
      <c r="AN244" s="225">
        <f t="shared" si="119"/>
        <v>45167</v>
      </c>
      <c r="AO244" s="249">
        <f t="shared" si="99"/>
        <v>4256.7</v>
      </c>
      <c r="AP244" s="249">
        <f t="shared" si="99"/>
        <v>4519.45</v>
      </c>
      <c r="AQ244" s="249">
        <f t="shared" si="99"/>
        <v>0</v>
      </c>
      <c r="AR244" s="249">
        <f t="shared" si="99"/>
        <v>0</v>
      </c>
      <c r="AS244" s="249">
        <f t="shared" si="111"/>
        <v>0</v>
      </c>
      <c r="AT244" s="249">
        <f t="shared" si="111"/>
        <v>0</v>
      </c>
      <c r="AU244" s="249">
        <f t="shared" si="112"/>
        <v>4256.7</v>
      </c>
      <c r="AV244" s="249">
        <f t="shared" si="113"/>
        <v>4519.45</v>
      </c>
      <c r="AW244" s="249">
        <f t="shared" si="114"/>
        <v>8776.15</v>
      </c>
      <c r="BF244" s="251"/>
    </row>
    <row r="245" spans="1:58">
      <c r="A245" s="218" t="str">
        <f>MID(FORECAST!A244,1,10)</f>
        <v>Owner &amp; Gu</v>
      </c>
      <c r="B245" s="218" t="str">
        <f t="shared" si="100"/>
        <v>Ow</v>
      </c>
      <c r="C245" s="218" t="str">
        <f t="shared" si="101"/>
        <v>er</v>
      </c>
      <c r="D245" s="218" t="str">
        <f t="shared" si="102"/>
        <v>&amp; Gu</v>
      </c>
      <c r="E245" s="219" t="e">
        <f t="shared" si="103"/>
        <v>#VALUE!</v>
      </c>
      <c r="F245" s="219" t="str">
        <f t="shared" si="104"/>
        <v/>
      </c>
      <c r="G245" s="219">
        <f t="shared" si="105"/>
        <v>44957</v>
      </c>
      <c r="H245" s="218" t="str">
        <f>IF(ISERROR(VLOOKUP(FORECAST!$A245,$AY$2:$BA$9,3,FALSE)),"",VLOOKUP(FORECAST!$A245,$AY$2:$BA$9,3,FALSE))</f>
        <v>Referidos</v>
      </c>
      <c r="I245" s="218">
        <f>IF(ISNUMBER(FORECAST!G:G),FORECAST!G:G,"")</f>
        <v>5</v>
      </c>
      <c r="J245" s="222">
        <f>IF(ISNUMBER(FORECAST!H:H),FORECAST!H:H,"")</f>
        <v>1455</v>
      </c>
      <c r="L245" s="223">
        <f t="shared" si="106"/>
        <v>8</v>
      </c>
      <c r="M245" s="224">
        <f>Datos!L247</f>
        <v>442</v>
      </c>
      <c r="N245" s="225">
        <f t="shared" si="115"/>
        <v>45168</v>
      </c>
      <c r="O245" s="226">
        <f t="shared" si="120"/>
        <v>21</v>
      </c>
      <c r="P245" s="226">
        <f t="shared" si="123"/>
        <v>10</v>
      </c>
      <c r="Q245" s="226">
        <f t="shared" si="123"/>
        <v>0</v>
      </c>
      <c r="R245" s="226">
        <f t="shared" si="123"/>
        <v>0</v>
      </c>
      <c r="S245" s="226">
        <f t="shared" si="122"/>
        <v>13</v>
      </c>
      <c r="T245" s="226">
        <f t="shared" si="122"/>
        <v>74</v>
      </c>
      <c r="U245" s="231">
        <f t="shared" si="116"/>
        <v>8.7323943661971826E-2</v>
      </c>
      <c r="V245" s="231">
        <f t="shared" si="117"/>
        <v>3.5326086956521736E-2</v>
      </c>
      <c r="W245" s="232">
        <f t="shared" si="118"/>
        <v>355</v>
      </c>
      <c r="AL245" s="227"/>
      <c r="AM245" s="223">
        <f t="shared" si="110"/>
        <v>8</v>
      </c>
      <c r="AN245" s="225">
        <f t="shared" si="119"/>
        <v>45168</v>
      </c>
      <c r="AO245" s="249">
        <f t="shared" si="99"/>
        <v>5280.45</v>
      </c>
      <c r="AP245" s="249">
        <f t="shared" si="99"/>
        <v>2480</v>
      </c>
      <c r="AQ245" s="249">
        <f t="shared" si="99"/>
        <v>0</v>
      </c>
      <c r="AR245" s="249">
        <f t="shared" si="99"/>
        <v>0</v>
      </c>
      <c r="AS245" s="249">
        <f t="shared" si="111"/>
        <v>0</v>
      </c>
      <c r="AT245" s="249">
        <f t="shared" si="111"/>
        <v>0</v>
      </c>
      <c r="AU245" s="249">
        <f t="shared" si="112"/>
        <v>5280.45</v>
      </c>
      <c r="AV245" s="249">
        <f t="shared" si="113"/>
        <v>2480</v>
      </c>
      <c r="AW245" s="249">
        <f t="shared" si="114"/>
        <v>7760.45</v>
      </c>
      <c r="BF245" s="251"/>
    </row>
    <row r="246" spans="1:58">
      <c r="A246" s="218" t="str">
        <f>MID(FORECAST!A245,1,10)</f>
        <v>Owner Refe</v>
      </c>
      <c r="B246" s="218" t="str">
        <f t="shared" si="100"/>
        <v>Ow</v>
      </c>
      <c r="C246" s="218" t="str">
        <f t="shared" si="101"/>
        <v>er</v>
      </c>
      <c r="D246" s="218" t="str">
        <f t="shared" si="102"/>
        <v>Refe</v>
      </c>
      <c r="E246" s="219" t="e">
        <f t="shared" si="103"/>
        <v>#VALUE!</v>
      </c>
      <c r="F246" s="219" t="str">
        <f t="shared" si="104"/>
        <v/>
      </c>
      <c r="G246" s="219">
        <f t="shared" si="105"/>
        <v>44957</v>
      </c>
      <c r="H246" s="218" t="str">
        <f>IF(ISERROR(VLOOKUP(FORECAST!$A246,$AY$2:$BA$9,3,FALSE)),"",VLOOKUP(FORECAST!$A246,$AY$2:$BA$9,3,FALSE))</f>
        <v>Maintenance</v>
      </c>
      <c r="I246" s="218">
        <f>IF(ISNUMBER(FORECAST!G:G),FORECAST!G:G,"")</f>
        <v>106</v>
      </c>
      <c r="J246" s="222">
        <f>IF(ISNUMBER(FORECAST!H:H),FORECAST!H:H,"")</f>
        <v>0</v>
      </c>
      <c r="L246" s="223">
        <f t="shared" si="106"/>
        <v>8</v>
      </c>
      <c r="M246" s="224">
        <f>Datos!L248</f>
        <v>442</v>
      </c>
      <c r="N246" s="225">
        <f t="shared" si="115"/>
        <v>45169</v>
      </c>
      <c r="O246" s="226">
        <f t="shared" si="120"/>
        <v>52</v>
      </c>
      <c r="P246" s="226">
        <f t="shared" si="123"/>
        <v>28</v>
      </c>
      <c r="Q246" s="226">
        <f t="shared" si="123"/>
        <v>0</v>
      </c>
      <c r="R246" s="226">
        <f t="shared" si="123"/>
        <v>1</v>
      </c>
      <c r="S246" s="226">
        <f t="shared" si="122"/>
        <v>25</v>
      </c>
      <c r="T246" s="226">
        <f t="shared" si="122"/>
        <v>70</v>
      </c>
      <c r="U246" s="231">
        <f t="shared" si="116"/>
        <v>0.23121387283236994</v>
      </c>
      <c r="V246" s="231">
        <f t="shared" si="117"/>
        <v>6.9892473118279563E-2</v>
      </c>
      <c r="W246" s="232">
        <f t="shared" si="118"/>
        <v>346</v>
      </c>
      <c r="AL246" s="227"/>
      <c r="AM246" s="223">
        <f t="shared" si="110"/>
        <v>8</v>
      </c>
      <c r="AN246" s="225">
        <f t="shared" si="119"/>
        <v>45169</v>
      </c>
      <c r="AO246" s="249">
        <f t="shared" si="99"/>
        <v>13972.52</v>
      </c>
      <c r="AP246" s="249">
        <f t="shared" si="99"/>
        <v>8006.87</v>
      </c>
      <c r="AQ246" s="249">
        <f t="shared" si="99"/>
        <v>0</v>
      </c>
      <c r="AR246" s="249">
        <f t="shared" si="99"/>
        <v>0</v>
      </c>
      <c r="AS246" s="249">
        <f t="shared" si="111"/>
        <v>0</v>
      </c>
      <c r="AT246" s="249">
        <f t="shared" si="111"/>
        <v>0</v>
      </c>
      <c r="AU246" s="249">
        <f t="shared" si="112"/>
        <v>13972.52</v>
      </c>
      <c r="AV246" s="249">
        <f t="shared" si="113"/>
        <v>8006.87</v>
      </c>
      <c r="AW246" s="249">
        <f t="shared" si="114"/>
        <v>21979.39</v>
      </c>
      <c r="BF246" s="251"/>
    </row>
    <row r="247" spans="1:58">
      <c r="A247" s="218" t="str">
        <f>MID(FORECAST!A246,1,10)</f>
        <v>Maintenanc</v>
      </c>
      <c r="B247" s="218" t="str">
        <f t="shared" si="100"/>
        <v>Ma</v>
      </c>
      <c r="C247" s="218" t="str">
        <f t="shared" si="101"/>
        <v>nt</v>
      </c>
      <c r="D247" s="218" t="str">
        <f t="shared" si="102"/>
        <v>nanc</v>
      </c>
      <c r="E247" s="219" t="e">
        <f t="shared" si="103"/>
        <v>#VALUE!</v>
      </c>
      <c r="F247" s="219" t="str">
        <f t="shared" si="104"/>
        <v/>
      </c>
      <c r="G247" s="219">
        <f t="shared" si="105"/>
        <v>44957</v>
      </c>
      <c r="H247" s="218" t="str">
        <f>IF(ISERROR(VLOOKUP(FORECAST!$A247,$AY$2:$BA$9,3,FALSE)),"",VLOOKUP(FORECAST!$A247,$AY$2:$BA$9,3,FALSE))</f>
        <v>Complementarias</v>
      </c>
      <c r="I247" s="218">
        <f>IF(ISNUMBER(FORECAST!G:G),FORECAST!G:G,"")</f>
        <v>3</v>
      </c>
      <c r="J247" s="222">
        <f>IF(ISNUMBER(FORECAST!H:H),FORECAST!H:H,"")</f>
        <v>1565</v>
      </c>
      <c r="L247" s="223">
        <f t="shared" si="106"/>
        <v>9</v>
      </c>
      <c r="M247" s="224">
        <f>Datos!L249</f>
        <v>442</v>
      </c>
      <c r="N247" s="225">
        <f t="shared" si="115"/>
        <v>45170</v>
      </c>
      <c r="O247" s="226">
        <f t="shared" si="120"/>
        <v>166</v>
      </c>
      <c r="P247" s="226">
        <f t="shared" si="123"/>
        <v>101</v>
      </c>
      <c r="Q247" s="226">
        <f t="shared" si="123"/>
        <v>1</v>
      </c>
      <c r="R247" s="226">
        <f t="shared" si="123"/>
        <v>5</v>
      </c>
      <c r="S247" s="226">
        <f t="shared" si="122"/>
        <v>46</v>
      </c>
      <c r="T247" s="226">
        <f t="shared" si="122"/>
        <v>41</v>
      </c>
      <c r="U247" s="231">
        <f t="shared" si="116"/>
        <v>0.76571428571428568</v>
      </c>
      <c r="V247" s="231">
        <f t="shared" si="117"/>
        <v>0.12718204488778054</v>
      </c>
      <c r="W247" s="232">
        <f t="shared" si="118"/>
        <v>350</v>
      </c>
      <c r="AL247" s="227"/>
      <c r="AM247" s="223">
        <f t="shared" si="110"/>
        <v>9</v>
      </c>
      <c r="AN247" s="225">
        <f t="shared" si="119"/>
        <v>45170</v>
      </c>
      <c r="AO247" s="249">
        <f t="shared" si="99"/>
        <v>66186.12</v>
      </c>
      <c r="AP247" s="249">
        <f t="shared" si="99"/>
        <v>40798.129999999997</v>
      </c>
      <c r="AQ247" s="249">
        <f t="shared" si="99"/>
        <v>0</v>
      </c>
      <c r="AR247" s="249">
        <f t="shared" si="99"/>
        <v>0</v>
      </c>
      <c r="AS247" s="249">
        <f t="shared" si="111"/>
        <v>0</v>
      </c>
      <c r="AT247" s="249">
        <f t="shared" si="111"/>
        <v>0</v>
      </c>
      <c r="AU247" s="249">
        <f t="shared" si="112"/>
        <v>66186.12</v>
      </c>
      <c r="AV247" s="249">
        <f t="shared" si="113"/>
        <v>40798.129999999997</v>
      </c>
      <c r="AW247" s="249">
        <f t="shared" si="114"/>
        <v>106984.25</v>
      </c>
      <c r="BF247" s="251"/>
    </row>
    <row r="248" spans="1:58">
      <c r="A248" s="218" t="str">
        <f>MID(FORECAST!A247,1,10)</f>
        <v>Compliment</v>
      </c>
      <c r="B248" s="218" t="str">
        <f t="shared" si="100"/>
        <v>Co</v>
      </c>
      <c r="C248" s="218" t="str">
        <f t="shared" si="101"/>
        <v>pl</v>
      </c>
      <c r="D248" s="218" t="str">
        <f t="shared" si="102"/>
        <v>ment</v>
      </c>
      <c r="E248" s="219" t="e">
        <f t="shared" si="103"/>
        <v>#VALUE!</v>
      </c>
      <c r="F248" s="219" t="str">
        <f t="shared" si="104"/>
        <v/>
      </c>
      <c r="G248" s="219">
        <f t="shared" si="105"/>
        <v>44957</v>
      </c>
      <c r="H248" s="218" t="str">
        <f>IF(ISERROR(VLOOKUP(FORECAST!$A248,$AY$2:$BA$9,3,FALSE)),"",VLOOKUP(FORECAST!$A248,$AY$2:$BA$9,3,FALSE))</f>
        <v>Total día</v>
      </c>
      <c r="I248" s="218">
        <f>IF(ISNUMBER(FORECAST!G:G),FORECAST!G:G,"")</f>
        <v>168</v>
      </c>
      <c r="J248" s="222">
        <f>IF(ISNUMBER(FORECAST!H:H),FORECAST!H:H,"")</f>
        <v>22733.84</v>
      </c>
      <c r="L248" s="223">
        <f t="shared" si="106"/>
        <v>9</v>
      </c>
      <c r="M248" s="224">
        <f>Datos!L250</f>
        <v>442</v>
      </c>
      <c r="N248" s="225">
        <f t="shared" si="115"/>
        <v>45171</v>
      </c>
      <c r="O248" s="226">
        <f t="shared" si="120"/>
        <v>231</v>
      </c>
      <c r="P248" s="226">
        <f t="shared" si="123"/>
        <v>132</v>
      </c>
      <c r="Q248" s="226">
        <f t="shared" si="123"/>
        <v>0</v>
      </c>
      <c r="R248" s="226">
        <f t="shared" si="123"/>
        <v>5</v>
      </c>
      <c r="S248" s="226">
        <f t="shared" si="122"/>
        <v>48</v>
      </c>
      <c r="T248" s="226">
        <f t="shared" si="122"/>
        <v>31</v>
      </c>
      <c r="U248" s="231">
        <f t="shared" si="116"/>
        <v>1.0139664804469273</v>
      </c>
      <c r="V248" s="231">
        <f t="shared" si="117"/>
        <v>0.12895377128953772</v>
      </c>
      <c r="W248" s="232">
        <f t="shared" si="118"/>
        <v>358</v>
      </c>
      <c r="AL248" s="227"/>
      <c r="AM248" s="223">
        <f t="shared" si="110"/>
        <v>9</v>
      </c>
      <c r="AN248" s="225">
        <f t="shared" si="119"/>
        <v>45171</v>
      </c>
      <c r="AO248" s="249">
        <f t="shared" si="99"/>
        <v>98079.91</v>
      </c>
      <c r="AP248" s="249">
        <f t="shared" si="99"/>
        <v>53667.24</v>
      </c>
      <c r="AQ248" s="249">
        <f t="shared" si="99"/>
        <v>412</v>
      </c>
      <c r="AR248" s="249">
        <f t="shared" si="99"/>
        <v>0</v>
      </c>
      <c r="AS248" s="249">
        <f t="shared" si="111"/>
        <v>0</v>
      </c>
      <c r="AT248" s="249">
        <f t="shared" si="111"/>
        <v>0</v>
      </c>
      <c r="AU248" s="249">
        <f t="shared" si="112"/>
        <v>98491.91</v>
      </c>
      <c r="AV248" s="249">
        <f t="shared" si="113"/>
        <v>53667.24</v>
      </c>
      <c r="AW248" s="249">
        <f t="shared" si="114"/>
        <v>152159.15</v>
      </c>
      <c r="BF248" s="251"/>
    </row>
    <row r="249" spans="1:58">
      <c r="A249" s="218" t="str">
        <f>MID(FORECAST!A248,1,10)</f>
        <v>Totals:</v>
      </c>
      <c r="B249" s="218" t="str">
        <f t="shared" si="100"/>
        <v>To</v>
      </c>
      <c r="C249" s="218" t="str">
        <f t="shared" si="101"/>
        <v>al</v>
      </c>
      <c r="D249" s="218" t="str">
        <f t="shared" si="102"/>
        <v>:</v>
      </c>
      <c r="E249" s="219" t="e">
        <f t="shared" si="103"/>
        <v>#VALUE!</v>
      </c>
      <c r="F249" s="219" t="str">
        <f t="shared" si="104"/>
        <v/>
      </c>
      <c r="G249" s="219">
        <f t="shared" si="105"/>
        <v>44957</v>
      </c>
      <c r="H249" s="218" t="str">
        <f>IF(ISERROR(VLOOKUP(FORECAST!$A249,$AY$2:$BA$9,3,FALSE)),"",VLOOKUP(FORECAST!$A249,$AY$2:$BA$9,3,FALSE))</f>
        <v/>
      </c>
      <c r="I249" s="218" t="str">
        <f>IF(ISNUMBER(FORECAST!G:G),FORECAST!G:G,"")</f>
        <v/>
      </c>
      <c r="J249" s="222" t="str">
        <f>IF(ISNUMBER(FORECAST!H:H),FORECAST!H:H,"")</f>
        <v/>
      </c>
      <c r="L249" s="223">
        <f t="shared" si="106"/>
        <v>9</v>
      </c>
      <c r="M249" s="224">
        <f>Datos!L251</f>
        <v>442</v>
      </c>
      <c r="N249" s="225">
        <f t="shared" si="115"/>
        <v>45172</v>
      </c>
      <c r="O249" s="226">
        <f t="shared" si="120"/>
        <v>221</v>
      </c>
      <c r="P249" s="226">
        <f t="shared" si="123"/>
        <v>122</v>
      </c>
      <c r="Q249" s="226">
        <f t="shared" si="123"/>
        <v>1</v>
      </c>
      <c r="R249" s="226">
        <f t="shared" si="123"/>
        <v>4</v>
      </c>
      <c r="S249" s="226">
        <f t="shared" si="122"/>
        <v>48</v>
      </c>
      <c r="T249" s="226">
        <f t="shared" si="122"/>
        <v>30</v>
      </c>
      <c r="U249" s="231">
        <f t="shared" si="116"/>
        <v>0.9555555555555556</v>
      </c>
      <c r="V249" s="231">
        <f t="shared" si="117"/>
        <v>0.12621359223300971</v>
      </c>
      <c r="W249" s="232">
        <f t="shared" si="118"/>
        <v>360</v>
      </c>
      <c r="AL249" s="227"/>
      <c r="AM249" s="223">
        <f t="shared" si="110"/>
        <v>9</v>
      </c>
      <c r="AN249" s="225">
        <f t="shared" si="119"/>
        <v>45172</v>
      </c>
      <c r="AO249" s="249">
        <f t="shared" si="99"/>
        <v>89613.19</v>
      </c>
      <c r="AP249" s="249">
        <f t="shared" si="99"/>
        <v>49390.16</v>
      </c>
      <c r="AQ249" s="249">
        <f t="shared" si="99"/>
        <v>338</v>
      </c>
      <c r="AR249" s="249">
        <f t="shared" si="99"/>
        <v>0</v>
      </c>
      <c r="AS249" s="249">
        <f t="shared" si="111"/>
        <v>0</v>
      </c>
      <c r="AT249" s="249">
        <f t="shared" si="111"/>
        <v>0</v>
      </c>
      <c r="AU249" s="249">
        <f t="shared" si="112"/>
        <v>89951.19</v>
      </c>
      <c r="AV249" s="249">
        <f t="shared" si="113"/>
        <v>49390.16</v>
      </c>
      <c r="AW249" s="249">
        <f t="shared" si="114"/>
        <v>139341.35</v>
      </c>
      <c r="BF249" s="251"/>
    </row>
    <row r="250" spans="1:58">
      <c r="A250" s="218" t="str">
        <f>MID(FORECAST!A249,1,10)</f>
        <v>01-02-2023</v>
      </c>
      <c r="B250" s="218" t="str">
        <f t="shared" si="100"/>
        <v>01</v>
      </c>
      <c r="C250" s="218" t="str">
        <f t="shared" si="101"/>
        <v>02</v>
      </c>
      <c r="D250" s="218" t="str">
        <f t="shared" si="102"/>
        <v>2023</v>
      </c>
      <c r="E250" s="219">
        <f t="shared" si="103"/>
        <v>44958</v>
      </c>
      <c r="F250" s="219">
        <f t="shared" si="104"/>
        <v>44958</v>
      </c>
      <c r="G250" s="219">
        <f t="shared" si="105"/>
        <v>44958</v>
      </c>
      <c r="H250" s="218" t="str">
        <f>IF(ISERROR(VLOOKUP(FORECAST!$A250,$AY$2:$BA$9,3,FALSE)),"",VLOOKUP(FORECAST!$A250,$AY$2:$BA$9,3,FALSE))</f>
        <v>Pagadores</v>
      </c>
      <c r="I250" s="218">
        <f>IF(ISNUMBER(FORECAST!G:G),FORECAST!G:G,"")</f>
        <v>29</v>
      </c>
      <c r="J250" s="222">
        <f>IF(ISNUMBER(FORECAST!H:H),FORECAST!H:H,"")</f>
        <v>2818</v>
      </c>
      <c r="L250" s="223">
        <f t="shared" si="106"/>
        <v>9</v>
      </c>
      <c r="M250" s="224">
        <f>Datos!L252</f>
        <v>442</v>
      </c>
      <c r="N250" s="225">
        <f t="shared" si="115"/>
        <v>45173</v>
      </c>
      <c r="O250" s="226">
        <f t="shared" si="120"/>
        <v>62</v>
      </c>
      <c r="P250" s="226">
        <f t="shared" si="123"/>
        <v>39</v>
      </c>
      <c r="Q250" s="226">
        <f t="shared" si="123"/>
        <v>0</v>
      </c>
      <c r="R250" s="226">
        <f t="shared" si="123"/>
        <v>2</v>
      </c>
      <c r="S250" s="226">
        <f t="shared" si="122"/>
        <v>31</v>
      </c>
      <c r="T250" s="226">
        <f t="shared" si="122"/>
        <v>48</v>
      </c>
      <c r="U250" s="231">
        <f t="shared" si="116"/>
        <v>0.27977839335180055</v>
      </c>
      <c r="V250" s="231">
        <f t="shared" si="117"/>
        <v>8.3756345177664976E-2</v>
      </c>
      <c r="W250" s="232">
        <f t="shared" si="118"/>
        <v>361</v>
      </c>
      <c r="AL250" s="227"/>
      <c r="AM250" s="223">
        <f t="shared" si="110"/>
        <v>9</v>
      </c>
      <c r="AN250" s="225">
        <f t="shared" si="119"/>
        <v>45173</v>
      </c>
      <c r="AO250" s="249">
        <f t="shared" si="99"/>
        <v>16462.53</v>
      </c>
      <c r="AP250" s="249">
        <f t="shared" si="99"/>
        <v>11050.82</v>
      </c>
      <c r="AQ250" s="249">
        <f t="shared" si="99"/>
        <v>0</v>
      </c>
      <c r="AR250" s="249">
        <f t="shared" si="99"/>
        <v>0</v>
      </c>
      <c r="AS250" s="249">
        <f t="shared" si="111"/>
        <v>0</v>
      </c>
      <c r="AT250" s="249">
        <f t="shared" si="111"/>
        <v>0</v>
      </c>
      <c r="AU250" s="249">
        <f t="shared" si="112"/>
        <v>16462.53</v>
      </c>
      <c r="AV250" s="249">
        <f t="shared" si="113"/>
        <v>11050.82</v>
      </c>
      <c r="AW250" s="249">
        <f t="shared" si="114"/>
        <v>27513.35</v>
      </c>
      <c r="BF250" s="251"/>
    </row>
    <row r="251" spans="1:58">
      <c r="A251" s="218" t="str">
        <f>MID(FORECAST!A250,1,10)</f>
        <v>Non-Group</v>
      </c>
      <c r="B251" s="218" t="str">
        <f t="shared" si="100"/>
        <v>No</v>
      </c>
      <c r="C251" s="218" t="str">
        <f t="shared" si="101"/>
        <v>-G</v>
      </c>
      <c r="D251" s="218" t="str">
        <f t="shared" si="102"/>
        <v>oup</v>
      </c>
      <c r="E251" s="219" t="e">
        <f t="shared" si="103"/>
        <v>#VALUE!</v>
      </c>
      <c r="F251" s="219" t="str">
        <f t="shared" si="104"/>
        <v/>
      </c>
      <c r="G251" s="219">
        <f t="shared" si="105"/>
        <v>44958</v>
      </c>
      <c r="H251" s="218" t="str">
        <f>IF(ISERROR(VLOOKUP(FORECAST!$A251,$AY$2:$BA$9,3,FALSE)),"",VLOOKUP(FORECAST!$A251,$AY$2:$BA$9,3,FALSE))</f>
        <v>Grupos</v>
      </c>
      <c r="I251" s="218">
        <f>IF(ISNUMBER(FORECAST!G:G),FORECAST!G:G,"")</f>
        <v>12</v>
      </c>
      <c r="J251" s="222">
        <f>IF(ISNUMBER(FORECAST!H:H),FORECAST!H:H,"")</f>
        <v>2773</v>
      </c>
      <c r="L251" s="223">
        <f t="shared" si="106"/>
        <v>9</v>
      </c>
      <c r="M251" s="224">
        <f>Datos!L253</f>
        <v>442</v>
      </c>
      <c r="N251" s="225">
        <f t="shared" si="115"/>
        <v>45174</v>
      </c>
      <c r="O251" s="226">
        <f t="shared" si="120"/>
        <v>53</v>
      </c>
      <c r="P251" s="226">
        <f t="shared" si="123"/>
        <v>17</v>
      </c>
      <c r="Q251" s="226">
        <f t="shared" si="123"/>
        <v>0</v>
      </c>
      <c r="R251" s="226">
        <f t="shared" si="123"/>
        <v>2</v>
      </c>
      <c r="S251" s="226">
        <f t="shared" si="122"/>
        <v>15</v>
      </c>
      <c r="T251" s="226">
        <f t="shared" si="122"/>
        <v>64</v>
      </c>
      <c r="U251" s="231">
        <f t="shared" si="116"/>
        <v>0.19390581717451524</v>
      </c>
      <c r="V251" s="231">
        <f t="shared" si="117"/>
        <v>4.4973544973544971E-2</v>
      </c>
      <c r="W251" s="232">
        <f t="shared" si="118"/>
        <v>361</v>
      </c>
      <c r="AL251" s="227"/>
      <c r="AM251" s="223">
        <f t="shared" si="110"/>
        <v>9</v>
      </c>
      <c r="AN251" s="225">
        <f t="shared" si="119"/>
        <v>45174</v>
      </c>
      <c r="AO251" s="249">
        <f t="shared" si="99"/>
        <v>13817.34</v>
      </c>
      <c r="AP251" s="249">
        <f t="shared" si="99"/>
        <v>4428.05</v>
      </c>
      <c r="AQ251" s="249">
        <f t="shared" si="99"/>
        <v>0</v>
      </c>
      <c r="AR251" s="249">
        <f t="shared" si="99"/>
        <v>1.78</v>
      </c>
      <c r="AS251" s="249">
        <f t="shared" si="111"/>
        <v>0</v>
      </c>
      <c r="AT251" s="249">
        <f t="shared" si="111"/>
        <v>0</v>
      </c>
      <c r="AU251" s="249">
        <f t="shared" si="112"/>
        <v>13817.34</v>
      </c>
      <c r="AV251" s="249">
        <f t="shared" si="113"/>
        <v>4428.05</v>
      </c>
      <c r="AW251" s="249">
        <f t="shared" si="114"/>
        <v>18245.39</v>
      </c>
      <c r="BF251" s="251"/>
    </row>
    <row r="252" spans="1:58">
      <c r="A252" s="218" t="str">
        <f>MID(FORECAST!A251,1,10)</f>
        <v>Group - No</v>
      </c>
      <c r="B252" s="218" t="str">
        <f t="shared" si="100"/>
        <v>Gr</v>
      </c>
      <c r="C252" s="218" t="str">
        <f t="shared" si="101"/>
        <v>up</v>
      </c>
      <c r="D252" s="218" t="str">
        <f t="shared" si="102"/>
        <v>- No</v>
      </c>
      <c r="E252" s="219" t="e">
        <f t="shared" si="103"/>
        <v>#VALUE!</v>
      </c>
      <c r="F252" s="219" t="str">
        <f t="shared" si="104"/>
        <v/>
      </c>
      <c r="G252" s="219">
        <f t="shared" si="105"/>
        <v>44958</v>
      </c>
      <c r="H252" s="218" t="str">
        <f>IF(ISERROR(VLOOKUP(FORECAST!$A252,$AY$2:$BA$9,3,FALSE)),"",VLOOKUP(FORECAST!$A252,$AY$2:$BA$9,3,FALSE))</f>
        <v>Dueños e invitados</v>
      </c>
      <c r="I252" s="218">
        <f>IF(ISNUMBER(FORECAST!G:G),FORECAST!G:G,"")</f>
        <v>29</v>
      </c>
      <c r="J252" s="222">
        <f>IF(ISNUMBER(FORECAST!H:H),FORECAST!H:H,"")</f>
        <v>0</v>
      </c>
      <c r="L252" s="223">
        <f t="shared" si="106"/>
        <v>9</v>
      </c>
      <c r="M252" s="224">
        <f>Datos!L254</f>
        <v>442</v>
      </c>
      <c r="N252" s="225">
        <f t="shared" si="115"/>
        <v>45175</v>
      </c>
      <c r="O252" s="226">
        <f t="shared" si="120"/>
        <v>47</v>
      </c>
      <c r="P252" s="226">
        <f t="shared" si="123"/>
        <v>18</v>
      </c>
      <c r="Q252" s="226">
        <f t="shared" si="123"/>
        <v>5</v>
      </c>
      <c r="R252" s="226">
        <f t="shared" si="123"/>
        <v>3</v>
      </c>
      <c r="S252" s="226">
        <f t="shared" si="122"/>
        <v>14</v>
      </c>
      <c r="T252" s="226">
        <f t="shared" si="122"/>
        <v>66</v>
      </c>
      <c r="U252" s="231">
        <f t="shared" si="116"/>
        <v>0.19498607242339833</v>
      </c>
      <c r="V252" s="231">
        <f t="shared" si="117"/>
        <v>4.5212765957446811E-2</v>
      </c>
      <c r="W252" s="232">
        <f t="shared" si="118"/>
        <v>359</v>
      </c>
      <c r="AL252" s="227"/>
      <c r="AM252" s="223">
        <f t="shared" si="110"/>
        <v>9</v>
      </c>
      <c r="AN252" s="225">
        <f t="shared" si="119"/>
        <v>45175</v>
      </c>
      <c r="AO252" s="249">
        <f t="shared" si="99"/>
        <v>12931.78</v>
      </c>
      <c r="AP252" s="249">
        <f t="shared" si="99"/>
        <v>5029.5</v>
      </c>
      <c r="AQ252" s="249">
        <f t="shared" si="99"/>
        <v>282</v>
      </c>
      <c r="AR252" s="249">
        <f t="shared" si="99"/>
        <v>0</v>
      </c>
      <c r="AS252" s="249">
        <f t="shared" si="111"/>
        <v>0</v>
      </c>
      <c r="AT252" s="249">
        <f t="shared" si="111"/>
        <v>0</v>
      </c>
      <c r="AU252" s="249">
        <f t="shared" si="112"/>
        <v>13213.78</v>
      </c>
      <c r="AV252" s="249">
        <f t="shared" si="113"/>
        <v>5029.5</v>
      </c>
      <c r="AW252" s="249">
        <f t="shared" si="114"/>
        <v>18243.28</v>
      </c>
      <c r="BF252" s="251"/>
    </row>
    <row r="253" spans="1:58">
      <c r="A253" s="218" t="str">
        <f>MID(FORECAST!A252,1,10)</f>
        <v>Owner &amp; Gu</v>
      </c>
      <c r="B253" s="218" t="str">
        <f t="shared" si="100"/>
        <v>Ow</v>
      </c>
      <c r="C253" s="218" t="str">
        <f t="shared" si="101"/>
        <v>er</v>
      </c>
      <c r="D253" s="218" t="str">
        <f t="shared" si="102"/>
        <v>&amp; Gu</v>
      </c>
      <c r="E253" s="219" t="e">
        <f t="shared" si="103"/>
        <v>#VALUE!</v>
      </c>
      <c r="F253" s="219" t="str">
        <f t="shared" si="104"/>
        <v/>
      </c>
      <c r="G253" s="219">
        <f t="shared" si="105"/>
        <v>44958</v>
      </c>
      <c r="H253" s="218" t="str">
        <f>IF(ISERROR(VLOOKUP(FORECAST!$A253,$AY$2:$BA$9,3,FALSE)),"",VLOOKUP(FORECAST!$A253,$AY$2:$BA$9,3,FALSE))</f>
        <v>Referidos</v>
      </c>
      <c r="I253" s="218">
        <f>IF(ISNUMBER(FORECAST!G:G),FORECAST!G:G,"")</f>
        <v>7</v>
      </c>
      <c r="J253" s="222">
        <f>IF(ISNUMBER(FORECAST!H:H),FORECAST!H:H,"")</f>
        <v>1850</v>
      </c>
      <c r="L253" s="223">
        <f t="shared" si="106"/>
        <v>9</v>
      </c>
      <c r="M253" s="224">
        <f>Datos!L255</f>
        <v>442</v>
      </c>
      <c r="N253" s="225">
        <f t="shared" si="115"/>
        <v>45176</v>
      </c>
      <c r="O253" s="226">
        <f t="shared" si="120"/>
        <v>50</v>
      </c>
      <c r="P253" s="226">
        <f t="shared" si="123"/>
        <v>37</v>
      </c>
      <c r="Q253" s="226">
        <f t="shared" si="123"/>
        <v>13</v>
      </c>
      <c r="R253" s="226">
        <f t="shared" si="123"/>
        <v>3</v>
      </c>
      <c r="S253" s="226">
        <f t="shared" si="122"/>
        <v>21</v>
      </c>
      <c r="T253" s="226">
        <f t="shared" si="122"/>
        <v>56</v>
      </c>
      <c r="U253" s="231">
        <f t="shared" si="116"/>
        <v>0.27624309392265195</v>
      </c>
      <c r="V253" s="231">
        <f t="shared" si="117"/>
        <v>6.2176165803108807E-2</v>
      </c>
      <c r="W253" s="232">
        <f t="shared" si="118"/>
        <v>362</v>
      </c>
      <c r="AL253" s="227"/>
      <c r="AM253" s="223">
        <f t="shared" si="110"/>
        <v>9</v>
      </c>
      <c r="AN253" s="225">
        <f t="shared" si="119"/>
        <v>45176</v>
      </c>
      <c r="AO253" s="249">
        <f t="shared" si="99"/>
        <v>13973</v>
      </c>
      <c r="AP253" s="249">
        <f t="shared" si="99"/>
        <v>11226.6</v>
      </c>
      <c r="AQ253" s="249">
        <f t="shared" si="99"/>
        <v>5995.12</v>
      </c>
      <c r="AR253" s="249">
        <f t="shared" si="99"/>
        <v>0</v>
      </c>
      <c r="AS253" s="249">
        <f t="shared" si="111"/>
        <v>0</v>
      </c>
      <c r="AT253" s="249">
        <f t="shared" si="111"/>
        <v>0</v>
      </c>
      <c r="AU253" s="249">
        <f t="shared" si="112"/>
        <v>19968.12</v>
      </c>
      <c r="AV253" s="249">
        <f t="shared" si="113"/>
        <v>11226.6</v>
      </c>
      <c r="AW253" s="249">
        <f t="shared" si="114"/>
        <v>31194.720000000001</v>
      </c>
      <c r="BF253" s="251"/>
    </row>
    <row r="254" spans="1:58">
      <c r="A254" s="218" t="str">
        <f>MID(FORECAST!A253,1,10)</f>
        <v>Owner Refe</v>
      </c>
      <c r="B254" s="218" t="str">
        <f t="shared" si="100"/>
        <v>Ow</v>
      </c>
      <c r="C254" s="218" t="str">
        <f t="shared" si="101"/>
        <v>er</v>
      </c>
      <c r="D254" s="218" t="str">
        <f t="shared" si="102"/>
        <v>Refe</v>
      </c>
      <c r="E254" s="219" t="e">
        <f t="shared" si="103"/>
        <v>#VALUE!</v>
      </c>
      <c r="F254" s="219" t="str">
        <f t="shared" si="104"/>
        <v/>
      </c>
      <c r="G254" s="219">
        <f t="shared" si="105"/>
        <v>44958</v>
      </c>
      <c r="H254" s="218" t="str">
        <f>IF(ISERROR(VLOOKUP(FORECAST!$A254,$AY$2:$BA$9,3,FALSE)),"",VLOOKUP(FORECAST!$A254,$AY$2:$BA$9,3,FALSE))</f>
        <v>Maintenance</v>
      </c>
      <c r="I254" s="218">
        <f>IF(ISNUMBER(FORECAST!G:G),FORECAST!G:G,"")</f>
        <v>101</v>
      </c>
      <c r="J254" s="222">
        <f>IF(ISNUMBER(FORECAST!H:H),FORECAST!H:H,"")</f>
        <v>0</v>
      </c>
      <c r="L254" s="223">
        <f t="shared" si="106"/>
        <v>9</v>
      </c>
      <c r="M254" s="224">
        <f>Datos!L256</f>
        <v>442</v>
      </c>
      <c r="N254" s="225">
        <f t="shared" si="115"/>
        <v>45177</v>
      </c>
      <c r="O254" s="226">
        <f t="shared" si="120"/>
        <v>99</v>
      </c>
      <c r="P254" s="226">
        <f t="shared" si="123"/>
        <v>59</v>
      </c>
      <c r="Q254" s="226">
        <f t="shared" si="123"/>
        <v>18</v>
      </c>
      <c r="R254" s="226">
        <f t="shared" si="123"/>
        <v>4</v>
      </c>
      <c r="S254" s="226">
        <f t="shared" si="122"/>
        <v>26</v>
      </c>
      <c r="T254" s="226">
        <f t="shared" si="122"/>
        <v>51</v>
      </c>
      <c r="U254" s="231">
        <f t="shared" si="116"/>
        <v>0.48753462603878117</v>
      </c>
      <c r="V254" s="231">
        <f t="shared" si="117"/>
        <v>7.6726342710997444E-2</v>
      </c>
      <c r="W254" s="232">
        <f t="shared" si="118"/>
        <v>361</v>
      </c>
      <c r="AL254" s="227"/>
      <c r="AM254" s="223">
        <f t="shared" si="110"/>
        <v>9</v>
      </c>
      <c r="AN254" s="225">
        <f t="shared" si="119"/>
        <v>45177</v>
      </c>
      <c r="AO254" s="249">
        <f t="shared" si="99"/>
        <v>33701</v>
      </c>
      <c r="AP254" s="249">
        <f t="shared" si="99"/>
        <v>20250.150000000001</v>
      </c>
      <c r="AQ254" s="249">
        <f t="shared" si="99"/>
        <v>6360</v>
      </c>
      <c r="AR254" s="249">
        <f t="shared" si="99"/>
        <v>247.22</v>
      </c>
      <c r="AS254" s="249">
        <f t="shared" si="111"/>
        <v>0</v>
      </c>
      <c r="AT254" s="249">
        <f t="shared" si="111"/>
        <v>0</v>
      </c>
      <c r="AU254" s="249">
        <f t="shared" si="112"/>
        <v>40061</v>
      </c>
      <c r="AV254" s="249">
        <f t="shared" si="113"/>
        <v>20250.150000000001</v>
      </c>
      <c r="AW254" s="249">
        <f t="shared" si="114"/>
        <v>60311.15</v>
      </c>
      <c r="BF254" s="251"/>
    </row>
    <row r="255" spans="1:58">
      <c r="A255" s="218" t="str">
        <f>MID(FORECAST!A254,1,10)</f>
        <v>Maintenanc</v>
      </c>
      <c r="B255" s="218" t="str">
        <f t="shared" si="100"/>
        <v>Ma</v>
      </c>
      <c r="C255" s="218" t="str">
        <f t="shared" si="101"/>
        <v>nt</v>
      </c>
      <c r="D255" s="218" t="str">
        <f t="shared" si="102"/>
        <v>nanc</v>
      </c>
      <c r="E255" s="219" t="e">
        <f t="shared" si="103"/>
        <v>#VALUE!</v>
      </c>
      <c r="F255" s="219" t="str">
        <f t="shared" si="104"/>
        <v/>
      </c>
      <c r="G255" s="219">
        <f t="shared" si="105"/>
        <v>44958</v>
      </c>
      <c r="H255" s="218" t="str">
        <f>IF(ISERROR(VLOOKUP(FORECAST!$A255,$AY$2:$BA$9,3,FALSE)),"",VLOOKUP(FORECAST!$A255,$AY$2:$BA$9,3,FALSE))</f>
        <v>Complementarias</v>
      </c>
      <c r="I255" s="218">
        <f>IF(ISNUMBER(FORECAST!G:G),FORECAST!G:G,"")</f>
        <v>6</v>
      </c>
      <c r="J255" s="222">
        <f>IF(ISNUMBER(FORECAST!H:H),FORECAST!H:H,"")</f>
        <v>0</v>
      </c>
      <c r="L255" s="223">
        <f t="shared" si="106"/>
        <v>9</v>
      </c>
      <c r="M255" s="224">
        <f>Datos!L257</f>
        <v>442</v>
      </c>
      <c r="N255" s="225">
        <f t="shared" si="115"/>
        <v>45178</v>
      </c>
      <c r="O255" s="226">
        <f t="shared" si="120"/>
        <v>90</v>
      </c>
      <c r="P255" s="226">
        <f t="shared" si="123"/>
        <v>69</v>
      </c>
      <c r="Q255" s="226">
        <f t="shared" si="123"/>
        <v>17</v>
      </c>
      <c r="R255" s="226">
        <f t="shared" si="123"/>
        <v>4</v>
      </c>
      <c r="S255" s="226">
        <f t="shared" si="122"/>
        <v>26</v>
      </c>
      <c r="T255" s="226">
        <f t="shared" si="122"/>
        <v>44</v>
      </c>
      <c r="U255" s="231">
        <f t="shared" si="116"/>
        <v>0.47826086956521741</v>
      </c>
      <c r="V255" s="231">
        <f t="shared" si="117"/>
        <v>7.5376884422110546E-2</v>
      </c>
      <c r="W255" s="232">
        <f t="shared" si="118"/>
        <v>368</v>
      </c>
      <c r="AL255" s="227"/>
      <c r="AM255" s="223">
        <f t="shared" si="110"/>
        <v>9</v>
      </c>
      <c r="AN255" s="225">
        <f t="shared" si="119"/>
        <v>45178</v>
      </c>
      <c r="AO255" s="249">
        <f t="shared" si="99"/>
        <v>29291.34</v>
      </c>
      <c r="AP255" s="249">
        <f t="shared" si="99"/>
        <v>23047.31</v>
      </c>
      <c r="AQ255" s="249">
        <f t="shared" si="99"/>
        <v>6111</v>
      </c>
      <c r="AR255" s="249">
        <f t="shared" si="99"/>
        <v>0</v>
      </c>
      <c r="AS255" s="249">
        <f t="shared" si="111"/>
        <v>0</v>
      </c>
      <c r="AT255" s="249">
        <f t="shared" si="111"/>
        <v>0</v>
      </c>
      <c r="AU255" s="249">
        <f t="shared" si="112"/>
        <v>35402.339999999997</v>
      </c>
      <c r="AV255" s="249">
        <f t="shared" si="113"/>
        <v>23047.31</v>
      </c>
      <c r="AW255" s="249">
        <f t="shared" si="114"/>
        <v>58449.649999999994</v>
      </c>
      <c r="BF255" s="251"/>
    </row>
    <row r="256" spans="1:58">
      <c r="A256" s="218" t="str">
        <f>MID(FORECAST!A255,1,10)</f>
        <v>Compliment</v>
      </c>
      <c r="B256" s="218" t="str">
        <f t="shared" si="100"/>
        <v>Co</v>
      </c>
      <c r="C256" s="218" t="str">
        <f t="shared" si="101"/>
        <v>pl</v>
      </c>
      <c r="D256" s="218" t="str">
        <f t="shared" si="102"/>
        <v>ment</v>
      </c>
      <c r="E256" s="219" t="e">
        <f t="shared" si="103"/>
        <v>#VALUE!</v>
      </c>
      <c r="F256" s="219" t="str">
        <f t="shared" si="104"/>
        <v/>
      </c>
      <c r="G256" s="219">
        <f t="shared" si="105"/>
        <v>44958</v>
      </c>
      <c r="H256" s="218" t="str">
        <f>IF(ISERROR(VLOOKUP(FORECAST!$A256,$AY$2:$BA$9,3,FALSE)),"",VLOOKUP(FORECAST!$A256,$AY$2:$BA$9,3,FALSE))</f>
        <v>Total día</v>
      </c>
      <c r="I256" s="218">
        <f>IF(ISNUMBER(FORECAST!G:G),FORECAST!G:G,"")</f>
        <v>184</v>
      </c>
      <c r="J256" s="222">
        <f>IF(ISNUMBER(FORECAST!H:H),FORECAST!H:H,"")</f>
        <v>7441</v>
      </c>
      <c r="L256" s="223">
        <f t="shared" si="106"/>
        <v>9</v>
      </c>
      <c r="M256" s="224">
        <f>Datos!L258</f>
        <v>442</v>
      </c>
      <c r="N256" s="225">
        <f t="shared" si="115"/>
        <v>45179</v>
      </c>
      <c r="O256" s="226">
        <f t="shared" si="120"/>
        <v>52</v>
      </c>
      <c r="P256" s="226">
        <f t="shared" si="123"/>
        <v>48</v>
      </c>
      <c r="Q256" s="226">
        <f t="shared" si="123"/>
        <v>3</v>
      </c>
      <c r="R256" s="226">
        <f t="shared" si="123"/>
        <v>0</v>
      </c>
      <c r="S256" s="226">
        <f t="shared" si="122"/>
        <v>26</v>
      </c>
      <c r="T256" s="226">
        <f t="shared" si="122"/>
        <v>43</v>
      </c>
      <c r="U256" s="231">
        <f t="shared" si="116"/>
        <v>0.27613941018766758</v>
      </c>
      <c r="V256" s="231">
        <f t="shared" si="117"/>
        <v>6.5162907268170422E-2</v>
      </c>
      <c r="W256" s="232">
        <f t="shared" si="118"/>
        <v>373</v>
      </c>
      <c r="AL256" s="227"/>
      <c r="AM256" s="223">
        <f t="shared" si="110"/>
        <v>9</v>
      </c>
      <c r="AN256" s="225">
        <f t="shared" si="119"/>
        <v>45179</v>
      </c>
      <c r="AO256" s="249">
        <f t="shared" si="99"/>
        <v>13244.66</v>
      </c>
      <c r="AP256" s="249">
        <f t="shared" si="99"/>
        <v>13399.35</v>
      </c>
      <c r="AQ256" s="249">
        <f t="shared" si="99"/>
        <v>1150</v>
      </c>
      <c r="AR256" s="249">
        <f t="shared" si="99"/>
        <v>0</v>
      </c>
      <c r="AS256" s="249">
        <f t="shared" si="111"/>
        <v>0</v>
      </c>
      <c r="AT256" s="249">
        <f t="shared" si="111"/>
        <v>0</v>
      </c>
      <c r="AU256" s="249">
        <f t="shared" si="112"/>
        <v>14394.66</v>
      </c>
      <c r="AV256" s="249">
        <f t="shared" si="113"/>
        <v>13399.35</v>
      </c>
      <c r="AW256" s="249">
        <f t="shared" si="114"/>
        <v>27794.010000000002</v>
      </c>
      <c r="BF256" s="251"/>
    </row>
    <row r="257" spans="1:58">
      <c r="A257" s="218" t="str">
        <f>MID(FORECAST!A256,1,10)</f>
        <v>Totals:</v>
      </c>
      <c r="B257" s="218" t="str">
        <f t="shared" si="100"/>
        <v>To</v>
      </c>
      <c r="C257" s="218" t="str">
        <f t="shared" si="101"/>
        <v>al</v>
      </c>
      <c r="D257" s="218" t="str">
        <f t="shared" si="102"/>
        <v>:</v>
      </c>
      <c r="E257" s="219" t="e">
        <f t="shared" si="103"/>
        <v>#VALUE!</v>
      </c>
      <c r="F257" s="219" t="str">
        <f t="shared" si="104"/>
        <v/>
      </c>
      <c r="G257" s="219">
        <f t="shared" si="105"/>
        <v>44958</v>
      </c>
      <c r="H257" s="218" t="str">
        <f>IF(ISERROR(VLOOKUP(FORECAST!$A257,$AY$2:$BA$9,3,FALSE)),"",VLOOKUP(FORECAST!$A257,$AY$2:$BA$9,3,FALSE))</f>
        <v/>
      </c>
      <c r="I257" s="218" t="str">
        <f>IF(ISNUMBER(FORECAST!G:G),FORECAST!G:G,"")</f>
        <v/>
      </c>
      <c r="J257" s="222" t="str">
        <f>IF(ISNUMBER(FORECAST!H:H),FORECAST!H:H,"")</f>
        <v/>
      </c>
      <c r="L257" s="223">
        <f t="shared" si="106"/>
        <v>9</v>
      </c>
      <c r="M257" s="224">
        <f>Datos!L259</f>
        <v>442</v>
      </c>
      <c r="N257" s="225">
        <f t="shared" si="115"/>
        <v>45180</v>
      </c>
      <c r="O257" s="226">
        <f t="shared" si="120"/>
        <v>26</v>
      </c>
      <c r="P257" s="226">
        <f t="shared" si="123"/>
        <v>26</v>
      </c>
      <c r="Q257" s="226">
        <f t="shared" si="123"/>
        <v>1</v>
      </c>
      <c r="R257" s="226">
        <f t="shared" si="123"/>
        <v>0</v>
      </c>
      <c r="S257" s="226">
        <f t="shared" si="122"/>
        <v>18</v>
      </c>
      <c r="T257" s="226">
        <f t="shared" si="122"/>
        <v>58</v>
      </c>
      <c r="U257" s="231">
        <f t="shared" si="116"/>
        <v>0.1448087431693989</v>
      </c>
      <c r="V257" s="231">
        <f t="shared" si="117"/>
        <v>4.6875E-2</v>
      </c>
      <c r="W257" s="232">
        <f t="shared" si="118"/>
        <v>366</v>
      </c>
      <c r="AL257" s="227"/>
      <c r="AM257" s="223">
        <f t="shared" si="110"/>
        <v>9</v>
      </c>
      <c r="AN257" s="225">
        <f t="shared" si="119"/>
        <v>45180</v>
      </c>
      <c r="AO257" s="249">
        <f t="shared" si="99"/>
        <v>6008.22</v>
      </c>
      <c r="AP257" s="249">
        <f t="shared" si="99"/>
        <v>8107.31</v>
      </c>
      <c r="AQ257" s="249">
        <f t="shared" si="99"/>
        <v>460</v>
      </c>
      <c r="AR257" s="249">
        <f t="shared" si="99"/>
        <v>0</v>
      </c>
      <c r="AS257" s="249">
        <f t="shared" si="111"/>
        <v>0</v>
      </c>
      <c r="AT257" s="249">
        <f t="shared" si="111"/>
        <v>0</v>
      </c>
      <c r="AU257" s="249">
        <f t="shared" si="112"/>
        <v>6468.22</v>
      </c>
      <c r="AV257" s="249">
        <f t="shared" si="113"/>
        <v>8107.31</v>
      </c>
      <c r="AW257" s="249">
        <f t="shared" si="114"/>
        <v>14575.53</v>
      </c>
      <c r="BF257" s="251"/>
    </row>
    <row r="258" spans="1:58">
      <c r="A258" s="218" t="str">
        <f>MID(FORECAST!A257,1,10)</f>
        <v>02-02-2023</v>
      </c>
      <c r="B258" s="218" t="str">
        <f t="shared" si="100"/>
        <v>02</v>
      </c>
      <c r="C258" s="218" t="str">
        <f t="shared" si="101"/>
        <v>02</v>
      </c>
      <c r="D258" s="218" t="str">
        <f t="shared" si="102"/>
        <v>2023</v>
      </c>
      <c r="E258" s="219">
        <f t="shared" si="103"/>
        <v>44959</v>
      </c>
      <c r="F258" s="219">
        <f t="shared" si="104"/>
        <v>44959</v>
      </c>
      <c r="G258" s="219">
        <f t="shared" si="105"/>
        <v>44959</v>
      </c>
      <c r="H258" s="218" t="str">
        <f>IF(ISERROR(VLOOKUP(FORECAST!$A258,$AY$2:$BA$9,3,FALSE)),"",VLOOKUP(FORECAST!$A258,$AY$2:$BA$9,3,FALSE))</f>
        <v>Pagadores</v>
      </c>
      <c r="I258" s="218">
        <f>IF(ISNUMBER(FORECAST!G:G),FORECAST!G:G,"")</f>
        <v>35</v>
      </c>
      <c r="J258" s="222">
        <f>IF(ISNUMBER(FORECAST!H:H),FORECAST!H:H,"")</f>
        <v>4671.18</v>
      </c>
      <c r="L258" s="223">
        <f t="shared" si="106"/>
        <v>9</v>
      </c>
      <c r="M258" s="224">
        <f>Datos!L260</f>
        <v>442</v>
      </c>
      <c r="N258" s="225">
        <f t="shared" si="115"/>
        <v>45181</v>
      </c>
      <c r="O258" s="226">
        <f t="shared" si="120"/>
        <v>22</v>
      </c>
      <c r="P258" s="226">
        <f t="shared" si="123"/>
        <v>20</v>
      </c>
      <c r="Q258" s="226">
        <f t="shared" si="123"/>
        <v>0</v>
      </c>
      <c r="R258" s="226">
        <f t="shared" si="123"/>
        <v>0</v>
      </c>
      <c r="S258" s="226">
        <f t="shared" si="122"/>
        <v>24</v>
      </c>
      <c r="T258" s="226">
        <f t="shared" si="122"/>
        <v>59</v>
      </c>
      <c r="U258" s="231">
        <f t="shared" si="116"/>
        <v>0.11699164345403899</v>
      </c>
      <c r="V258" s="231">
        <f t="shared" si="117"/>
        <v>6.2663185378590072E-2</v>
      </c>
      <c r="W258" s="232">
        <f t="shared" si="118"/>
        <v>359</v>
      </c>
      <c r="AL258" s="227"/>
      <c r="AM258" s="223">
        <f t="shared" si="110"/>
        <v>9</v>
      </c>
      <c r="AN258" s="225">
        <f t="shared" si="119"/>
        <v>45181</v>
      </c>
      <c r="AO258" s="249">
        <f t="shared" ref="AO258:AR321" si="124">SUMIFS($J:$J,$G:$G,$AN258,$H:$H,AO$2)</f>
        <v>7589.95</v>
      </c>
      <c r="AP258" s="249">
        <f t="shared" si="124"/>
        <v>5790</v>
      </c>
      <c r="AQ258" s="249">
        <f t="shared" si="124"/>
        <v>0</v>
      </c>
      <c r="AR258" s="249">
        <f t="shared" si="124"/>
        <v>0</v>
      </c>
      <c r="AS258" s="249">
        <f t="shared" si="111"/>
        <v>0</v>
      </c>
      <c r="AT258" s="249">
        <f t="shared" si="111"/>
        <v>0</v>
      </c>
      <c r="AU258" s="249">
        <f t="shared" si="112"/>
        <v>7589.95</v>
      </c>
      <c r="AV258" s="249">
        <f t="shared" si="113"/>
        <v>5790</v>
      </c>
      <c r="AW258" s="249">
        <f t="shared" si="114"/>
        <v>13379.95</v>
      </c>
      <c r="BF258" s="251"/>
    </row>
    <row r="259" spans="1:58">
      <c r="A259" s="218" t="str">
        <f>MID(FORECAST!A258,1,10)</f>
        <v>Non-Group</v>
      </c>
      <c r="B259" s="218" t="str">
        <f t="shared" si="100"/>
        <v>No</v>
      </c>
      <c r="C259" s="218" t="str">
        <f t="shared" si="101"/>
        <v>-G</v>
      </c>
      <c r="D259" s="218" t="str">
        <f t="shared" si="102"/>
        <v>oup</v>
      </c>
      <c r="E259" s="219" t="e">
        <f t="shared" si="103"/>
        <v>#VALUE!</v>
      </c>
      <c r="F259" s="219" t="str">
        <f t="shared" si="104"/>
        <v/>
      </c>
      <c r="G259" s="219">
        <f t="shared" si="105"/>
        <v>44959</v>
      </c>
      <c r="H259" s="218" t="str">
        <f>IF(ISERROR(VLOOKUP(FORECAST!$A259,$AY$2:$BA$9,3,FALSE)),"",VLOOKUP(FORECAST!$A259,$AY$2:$BA$9,3,FALSE))</f>
        <v>Grupos</v>
      </c>
      <c r="I259" s="218">
        <f>IF(ISNUMBER(FORECAST!G:G),FORECAST!G:G,"")</f>
        <v>8</v>
      </c>
      <c r="J259" s="222">
        <f>IF(ISNUMBER(FORECAST!H:H),FORECAST!H:H,"")</f>
        <v>2404</v>
      </c>
      <c r="L259" s="223">
        <f t="shared" si="106"/>
        <v>9</v>
      </c>
      <c r="M259" s="224">
        <f>Datos!L261</f>
        <v>442</v>
      </c>
      <c r="N259" s="225">
        <f t="shared" si="115"/>
        <v>45182</v>
      </c>
      <c r="O259" s="226">
        <f t="shared" si="120"/>
        <v>27</v>
      </c>
      <c r="P259" s="226">
        <f t="shared" si="123"/>
        <v>15</v>
      </c>
      <c r="Q259" s="226">
        <f t="shared" si="123"/>
        <v>1</v>
      </c>
      <c r="R259" s="226">
        <f t="shared" si="123"/>
        <v>0</v>
      </c>
      <c r="S259" s="226">
        <f t="shared" si="122"/>
        <v>28</v>
      </c>
      <c r="T259" s="226">
        <f t="shared" si="122"/>
        <v>62</v>
      </c>
      <c r="U259" s="231">
        <f t="shared" si="116"/>
        <v>0.12215909090909091</v>
      </c>
      <c r="V259" s="231">
        <f t="shared" si="117"/>
        <v>7.3684210526315783E-2</v>
      </c>
      <c r="W259" s="232">
        <f t="shared" si="118"/>
        <v>352</v>
      </c>
      <c r="AL259" s="227"/>
      <c r="AM259" s="223">
        <f t="shared" si="110"/>
        <v>9</v>
      </c>
      <c r="AN259" s="225">
        <f t="shared" si="119"/>
        <v>45182</v>
      </c>
      <c r="AO259" s="249">
        <f t="shared" si="124"/>
        <v>6697</v>
      </c>
      <c r="AP259" s="249">
        <f t="shared" si="124"/>
        <v>4423.26</v>
      </c>
      <c r="AQ259" s="249">
        <f t="shared" si="124"/>
        <v>190</v>
      </c>
      <c r="AR259" s="249">
        <f t="shared" si="124"/>
        <v>0</v>
      </c>
      <c r="AS259" s="249">
        <f t="shared" si="111"/>
        <v>0</v>
      </c>
      <c r="AT259" s="249">
        <f t="shared" si="111"/>
        <v>0</v>
      </c>
      <c r="AU259" s="249">
        <f t="shared" si="112"/>
        <v>6887</v>
      </c>
      <c r="AV259" s="249">
        <f t="shared" si="113"/>
        <v>4423.26</v>
      </c>
      <c r="AW259" s="249">
        <f t="shared" si="114"/>
        <v>11310.26</v>
      </c>
      <c r="BF259" s="251"/>
    </row>
    <row r="260" spans="1:58">
      <c r="A260" s="218" t="str">
        <f>MID(FORECAST!A259,1,10)</f>
        <v>Group - No</v>
      </c>
      <c r="B260" s="218" t="str">
        <f t="shared" ref="B260:B323" si="125">MID(A260,1,2)</f>
        <v>Gr</v>
      </c>
      <c r="C260" s="218" t="str">
        <f t="shared" ref="C260:C323" si="126">MID(A260,4,2)</f>
        <v>up</v>
      </c>
      <c r="D260" s="218" t="str">
        <f t="shared" ref="D260:D323" si="127">MID(A260,7,4)</f>
        <v>- No</v>
      </c>
      <c r="E260" s="219" t="e">
        <f t="shared" ref="E260:E323" si="128">DATE(D260,C260,B260)</f>
        <v>#VALUE!</v>
      </c>
      <c r="F260" s="219" t="str">
        <f t="shared" ref="F260:F323" si="129">IF(ISERROR(E260),"",E260)</f>
        <v/>
      </c>
      <c r="G260" s="219">
        <f t="shared" ref="G260:G323" si="130">IF(F260="",G259,F260)</f>
        <v>44959</v>
      </c>
      <c r="H260" s="218" t="str">
        <f>IF(ISERROR(VLOOKUP(FORECAST!$A260,$AY$2:$BA$9,3,FALSE)),"",VLOOKUP(FORECAST!$A260,$AY$2:$BA$9,3,FALSE))</f>
        <v>Dueños e invitados</v>
      </c>
      <c r="I260" s="218">
        <f>IF(ISNUMBER(FORECAST!G:G),FORECAST!G:G,"")</f>
        <v>34</v>
      </c>
      <c r="J260" s="222">
        <f>IF(ISNUMBER(FORECAST!H:H),FORECAST!H:H,"")</f>
        <v>0</v>
      </c>
      <c r="L260" s="223">
        <f t="shared" ref="L260:L308" si="131">MONTH(N260)</f>
        <v>9</v>
      </c>
      <c r="M260" s="224">
        <f>Datos!L262</f>
        <v>442</v>
      </c>
      <c r="N260" s="225">
        <f t="shared" si="115"/>
        <v>45183</v>
      </c>
      <c r="O260" s="226">
        <f t="shared" si="120"/>
        <v>60</v>
      </c>
      <c r="P260" s="226">
        <f t="shared" si="123"/>
        <v>37</v>
      </c>
      <c r="Q260" s="226">
        <f t="shared" si="123"/>
        <v>1</v>
      </c>
      <c r="R260" s="226">
        <f t="shared" si="123"/>
        <v>3</v>
      </c>
      <c r="S260" s="226">
        <f t="shared" si="122"/>
        <v>47</v>
      </c>
      <c r="T260" s="226">
        <f t="shared" si="122"/>
        <v>51</v>
      </c>
      <c r="U260" s="231">
        <f t="shared" si="116"/>
        <v>0.28739002932551322</v>
      </c>
      <c r="V260" s="231">
        <f t="shared" si="117"/>
        <v>0.12787723785166241</v>
      </c>
      <c r="W260" s="232">
        <f t="shared" si="118"/>
        <v>341</v>
      </c>
      <c r="AL260" s="227"/>
      <c r="AM260" s="223">
        <f t="shared" ref="AM260:AM277" si="132">MONTH(AN260)</f>
        <v>9</v>
      </c>
      <c r="AN260" s="225">
        <f t="shared" si="119"/>
        <v>45183</v>
      </c>
      <c r="AO260" s="249">
        <f t="shared" si="124"/>
        <v>17218.330000000002</v>
      </c>
      <c r="AP260" s="249">
        <f t="shared" si="124"/>
        <v>9581.4500000000007</v>
      </c>
      <c r="AQ260" s="249">
        <f t="shared" si="124"/>
        <v>190</v>
      </c>
      <c r="AR260" s="249">
        <f t="shared" si="124"/>
        <v>0</v>
      </c>
      <c r="AS260" s="249">
        <f t="shared" ref="AS260:AT323" si="133">SUMIFS($J:$J,$G:$G,$AN260,$H:$H,AS$1)</f>
        <v>0</v>
      </c>
      <c r="AT260" s="249">
        <f t="shared" si="133"/>
        <v>0</v>
      </c>
      <c r="AU260" s="249">
        <f t="shared" ref="AU260:AU323" si="134">AO260+AQ260</f>
        <v>17408.330000000002</v>
      </c>
      <c r="AV260" s="249">
        <f t="shared" ref="AV260:AV323" si="135">AP260</f>
        <v>9581.4500000000007</v>
      </c>
      <c r="AW260" s="249">
        <f t="shared" ref="AW260:AW323" si="136">AU260+AV260</f>
        <v>26989.780000000002</v>
      </c>
      <c r="BF260" s="251"/>
    </row>
    <row r="261" spans="1:58">
      <c r="A261" s="218" t="str">
        <f>MID(FORECAST!A260,1,10)</f>
        <v>Owner &amp; Gu</v>
      </c>
      <c r="B261" s="218" t="str">
        <f t="shared" si="125"/>
        <v>Ow</v>
      </c>
      <c r="C261" s="218" t="str">
        <f t="shared" si="126"/>
        <v>er</v>
      </c>
      <c r="D261" s="218" t="str">
        <f t="shared" si="127"/>
        <v>&amp; Gu</v>
      </c>
      <c r="E261" s="219" t="e">
        <f t="shared" si="128"/>
        <v>#VALUE!</v>
      </c>
      <c r="F261" s="219" t="str">
        <f t="shared" si="129"/>
        <v/>
      </c>
      <c r="G261" s="219">
        <f t="shared" si="130"/>
        <v>44959</v>
      </c>
      <c r="H261" s="218" t="str">
        <f>IF(ISERROR(VLOOKUP(FORECAST!$A261,$AY$2:$BA$9,3,FALSE)),"",VLOOKUP(FORECAST!$A261,$AY$2:$BA$9,3,FALSE))</f>
        <v>Referidos</v>
      </c>
      <c r="I261" s="218">
        <f>IF(ISNUMBER(FORECAST!G:G),FORECAST!G:G,"")</f>
        <v>12</v>
      </c>
      <c r="J261" s="222">
        <f>IF(ISNUMBER(FORECAST!H:H),FORECAST!H:H,"")</f>
        <v>3485.9</v>
      </c>
      <c r="L261" s="223">
        <f t="shared" si="131"/>
        <v>9</v>
      </c>
      <c r="M261" s="224">
        <f>Datos!L263</f>
        <v>442</v>
      </c>
      <c r="N261" s="225">
        <f t="shared" ref="N261:N324" si="137">N260+1</f>
        <v>45184</v>
      </c>
      <c r="O261" s="226">
        <f t="shared" ref="O261:O324" si="138">SUMIFS($I:$I,$G:$G,$N261,$H:$H,$O$2)</f>
        <v>178</v>
      </c>
      <c r="P261" s="226">
        <f t="shared" ref="P261:R292" si="139">SUMIFS($I:$I,$G:$G,$N261,$H:$H,P$2)</f>
        <v>81</v>
      </c>
      <c r="Q261" s="226">
        <f t="shared" si="139"/>
        <v>1</v>
      </c>
      <c r="R261" s="226">
        <f t="shared" si="139"/>
        <v>5</v>
      </c>
      <c r="S261" s="226">
        <f t="shared" ref="S261:T324" si="140">SUMIFS($I:$I,$G:$G,$N261,$H:$H,S$1)</f>
        <v>55</v>
      </c>
      <c r="T261" s="226">
        <f t="shared" si="140"/>
        <v>34</v>
      </c>
      <c r="U261" s="231">
        <f t="shared" ref="U261:U324" si="141">SUM(O261:Q261)/W261</f>
        <v>0.74712643678160917</v>
      </c>
      <c r="V261" s="231">
        <f t="shared" ref="V261:V324" si="142">SUM(R261:S261)/(M261-T261)</f>
        <v>0.14705882352941177</v>
      </c>
      <c r="W261" s="232">
        <f t="shared" ref="W261:W324" si="143">M261-T261-S261-R261</f>
        <v>348</v>
      </c>
      <c r="AL261" s="227"/>
      <c r="AM261" s="223">
        <f t="shared" si="132"/>
        <v>9</v>
      </c>
      <c r="AN261" s="225">
        <f t="shared" ref="AN261:AN324" si="144">AN260+1</f>
        <v>45184</v>
      </c>
      <c r="AO261" s="249">
        <f t="shared" si="124"/>
        <v>57733.36</v>
      </c>
      <c r="AP261" s="249">
        <f t="shared" si="124"/>
        <v>26038.29</v>
      </c>
      <c r="AQ261" s="249">
        <f t="shared" si="124"/>
        <v>225</v>
      </c>
      <c r="AR261" s="249">
        <f t="shared" si="124"/>
        <v>0</v>
      </c>
      <c r="AS261" s="249">
        <f t="shared" si="133"/>
        <v>0</v>
      </c>
      <c r="AT261" s="249">
        <f t="shared" si="133"/>
        <v>0</v>
      </c>
      <c r="AU261" s="249">
        <f t="shared" si="134"/>
        <v>57958.36</v>
      </c>
      <c r="AV261" s="249">
        <f t="shared" si="135"/>
        <v>26038.29</v>
      </c>
      <c r="AW261" s="249">
        <f t="shared" si="136"/>
        <v>83996.65</v>
      </c>
      <c r="BF261" s="251"/>
    </row>
    <row r="262" spans="1:58">
      <c r="A262" s="218" t="str">
        <f>MID(FORECAST!A261,1,10)</f>
        <v>Owner Refe</v>
      </c>
      <c r="B262" s="218" t="str">
        <f t="shared" si="125"/>
        <v>Ow</v>
      </c>
      <c r="C262" s="218" t="str">
        <f t="shared" si="126"/>
        <v>er</v>
      </c>
      <c r="D262" s="218" t="str">
        <f t="shared" si="127"/>
        <v>Refe</v>
      </c>
      <c r="E262" s="219" t="e">
        <f t="shared" si="128"/>
        <v>#VALUE!</v>
      </c>
      <c r="F262" s="219" t="str">
        <f t="shared" si="129"/>
        <v/>
      </c>
      <c r="G262" s="219">
        <f t="shared" si="130"/>
        <v>44959</v>
      </c>
      <c r="H262" s="218" t="str">
        <f>IF(ISERROR(VLOOKUP(FORECAST!$A262,$AY$2:$BA$9,3,FALSE)),"",VLOOKUP(FORECAST!$A262,$AY$2:$BA$9,3,FALSE))</f>
        <v>Maintenance</v>
      </c>
      <c r="I262" s="218">
        <f>IF(ISNUMBER(FORECAST!G:G),FORECAST!G:G,"")</f>
        <v>85</v>
      </c>
      <c r="J262" s="222">
        <f>IF(ISNUMBER(FORECAST!H:H),FORECAST!H:H,"")</f>
        <v>0</v>
      </c>
      <c r="L262" s="223">
        <f t="shared" si="131"/>
        <v>9</v>
      </c>
      <c r="M262" s="224">
        <f>Datos!L264</f>
        <v>442</v>
      </c>
      <c r="N262" s="225">
        <f t="shared" si="137"/>
        <v>45185</v>
      </c>
      <c r="O262" s="226">
        <f t="shared" si="138"/>
        <v>188</v>
      </c>
      <c r="P262" s="226">
        <f t="shared" si="139"/>
        <v>89</v>
      </c>
      <c r="Q262" s="226">
        <f t="shared" si="139"/>
        <v>0</v>
      </c>
      <c r="R262" s="226">
        <f t="shared" si="139"/>
        <v>12</v>
      </c>
      <c r="S262" s="226">
        <f t="shared" si="140"/>
        <v>57</v>
      </c>
      <c r="T262" s="226">
        <f t="shared" si="140"/>
        <v>28</v>
      </c>
      <c r="U262" s="231">
        <f t="shared" si="141"/>
        <v>0.80289855072463767</v>
      </c>
      <c r="V262" s="231">
        <f t="shared" si="142"/>
        <v>0.16666666666666666</v>
      </c>
      <c r="W262" s="232">
        <f t="shared" si="143"/>
        <v>345</v>
      </c>
      <c r="AL262" s="227"/>
      <c r="AM262" s="223">
        <f t="shared" si="132"/>
        <v>9</v>
      </c>
      <c r="AN262" s="225">
        <f t="shared" si="144"/>
        <v>45185</v>
      </c>
      <c r="AO262" s="249">
        <f t="shared" si="124"/>
        <v>61199.68</v>
      </c>
      <c r="AP262" s="249">
        <f t="shared" si="124"/>
        <v>28663.49</v>
      </c>
      <c r="AQ262" s="249">
        <f t="shared" si="124"/>
        <v>0</v>
      </c>
      <c r="AR262" s="249">
        <f t="shared" si="124"/>
        <v>0</v>
      </c>
      <c r="AS262" s="249">
        <f t="shared" si="133"/>
        <v>0</v>
      </c>
      <c r="AT262" s="249">
        <f t="shared" si="133"/>
        <v>0</v>
      </c>
      <c r="AU262" s="249">
        <f t="shared" si="134"/>
        <v>61199.68</v>
      </c>
      <c r="AV262" s="249">
        <f t="shared" si="135"/>
        <v>28663.49</v>
      </c>
      <c r="AW262" s="249">
        <f t="shared" si="136"/>
        <v>89863.17</v>
      </c>
      <c r="BF262" s="251"/>
    </row>
    <row r="263" spans="1:58">
      <c r="A263" s="218" t="str">
        <f>MID(FORECAST!A262,1,10)</f>
        <v>Maintenanc</v>
      </c>
      <c r="B263" s="218" t="str">
        <f t="shared" si="125"/>
        <v>Ma</v>
      </c>
      <c r="C263" s="218" t="str">
        <f t="shared" si="126"/>
        <v>nt</v>
      </c>
      <c r="D263" s="218" t="str">
        <f t="shared" si="127"/>
        <v>nanc</v>
      </c>
      <c r="E263" s="219" t="e">
        <f t="shared" si="128"/>
        <v>#VALUE!</v>
      </c>
      <c r="F263" s="219" t="str">
        <f t="shared" si="129"/>
        <v/>
      </c>
      <c r="G263" s="219">
        <f t="shared" si="130"/>
        <v>44959</v>
      </c>
      <c r="H263" s="218" t="str">
        <f>IF(ISERROR(VLOOKUP(FORECAST!$A263,$AY$2:$BA$9,3,FALSE)),"",VLOOKUP(FORECAST!$A263,$AY$2:$BA$9,3,FALSE))</f>
        <v>Complementarias</v>
      </c>
      <c r="I263" s="218">
        <f>IF(ISNUMBER(FORECAST!G:G),FORECAST!G:G,"")</f>
        <v>2</v>
      </c>
      <c r="J263" s="222">
        <f>IF(ISNUMBER(FORECAST!H:H),FORECAST!H:H,"")</f>
        <v>0</v>
      </c>
      <c r="L263" s="223">
        <f t="shared" si="131"/>
        <v>9</v>
      </c>
      <c r="M263" s="224">
        <f>Datos!L265</f>
        <v>442</v>
      </c>
      <c r="N263" s="225">
        <f t="shared" si="137"/>
        <v>45186</v>
      </c>
      <c r="O263" s="226">
        <f t="shared" si="138"/>
        <v>87</v>
      </c>
      <c r="P263" s="226">
        <f t="shared" si="139"/>
        <v>54</v>
      </c>
      <c r="Q263" s="226">
        <f t="shared" si="139"/>
        <v>0</v>
      </c>
      <c r="R263" s="226">
        <f t="shared" si="139"/>
        <v>0</v>
      </c>
      <c r="S263" s="226">
        <f t="shared" si="140"/>
        <v>47</v>
      </c>
      <c r="T263" s="226">
        <f t="shared" si="140"/>
        <v>32</v>
      </c>
      <c r="U263" s="231">
        <f t="shared" si="141"/>
        <v>0.38842975206611569</v>
      </c>
      <c r="V263" s="231">
        <f t="shared" si="142"/>
        <v>0.11463414634146342</v>
      </c>
      <c r="W263" s="232">
        <f t="shared" si="143"/>
        <v>363</v>
      </c>
      <c r="AL263" s="227"/>
      <c r="AM263" s="223">
        <f t="shared" si="132"/>
        <v>9</v>
      </c>
      <c r="AN263" s="225">
        <f t="shared" si="144"/>
        <v>45186</v>
      </c>
      <c r="AO263" s="249">
        <f t="shared" si="124"/>
        <v>22226.27</v>
      </c>
      <c r="AP263" s="249">
        <f t="shared" si="124"/>
        <v>14616.5</v>
      </c>
      <c r="AQ263" s="249">
        <f t="shared" si="124"/>
        <v>0</v>
      </c>
      <c r="AR263" s="249">
        <f t="shared" si="124"/>
        <v>0</v>
      </c>
      <c r="AS263" s="249">
        <f t="shared" si="133"/>
        <v>0</v>
      </c>
      <c r="AT263" s="249">
        <f t="shared" si="133"/>
        <v>0</v>
      </c>
      <c r="AU263" s="249">
        <f t="shared" si="134"/>
        <v>22226.27</v>
      </c>
      <c r="AV263" s="249">
        <f t="shared" si="135"/>
        <v>14616.5</v>
      </c>
      <c r="AW263" s="249">
        <f t="shared" si="136"/>
        <v>36842.770000000004</v>
      </c>
      <c r="BF263" s="251"/>
    </row>
    <row r="264" spans="1:58">
      <c r="A264" s="218" t="str">
        <f>MID(FORECAST!A263,1,10)</f>
        <v>Compliment</v>
      </c>
      <c r="B264" s="218" t="str">
        <f t="shared" si="125"/>
        <v>Co</v>
      </c>
      <c r="C264" s="218" t="str">
        <f t="shared" si="126"/>
        <v>pl</v>
      </c>
      <c r="D264" s="218" t="str">
        <f t="shared" si="127"/>
        <v>ment</v>
      </c>
      <c r="E264" s="219" t="e">
        <f t="shared" si="128"/>
        <v>#VALUE!</v>
      </c>
      <c r="F264" s="219" t="str">
        <f t="shared" si="129"/>
        <v/>
      </c>
      <c r="G264" s="219">
        <f t="shared" si="130"/>
        <v>44959</v>
      </c>
      <c r="H264" s="218" t="str">
        <f>IF(ISERROR(VLOOKUP(FORECAST!$A264,$AY$2:$BA$9,3,FALSE)),"",VLOOKUP(FORECAST!$A264,$AY$2:$BA$9,3,FALSE))</f>
        <v>Total día</v>
      </c>
      <c r="I264" s="218">
        <f>IF(ISNUMBER(FORECAST!G:G),FORECAST!G:G,"")</f>
        <v>176</v>
      </c>
      <c r="J264" s="222">
        <f>IF(ISNUMBER(FORECAST!H:H),FORECAST!H:H,"")</f>
        <v>10561.08</v>
      </c>
      <c r="L264" s="223">
        <f t="shared" si="131"/>
        <v>9</v>
      </c>
      <c r="M264" s="224">
        <f>Datos!L266</f>
        <v>442</v>
      </c>
      <c r="N264" s="225">
        <f t="shared" si="137"/>
        <v>45187</v>
      </c>
      <c r="O264" s="226">
        <f t="shared" si="138"/>
        <v>37</v>
      </c>
      <c r="P264" s="226">
        <f t="shared" si="139"/>
        <v>25</v>
      </c>
      <c r="Q264" s="226">
        <f t="shared" si="139"/>
        <v>0</v>
      </c>
      <c r="R264" s="226">
        <f t="shared" si="139"/>
        <v>0</v>
      </c>
      <c r="S264" s="226">
        <f t="shared" si="140"/>
        <v>26</v>
      </c>
      <c r="T264" s="226">
        <f t="shared" si="140"/>
        <v>58</v>
      </c>
      <c r="U264" s="231">
        <f t="shared" si="141"/>
        <v>0.17318435754189945</v>
      </c>
      <c r="V264" s="231">
        <f t="shared" si="142"/>
        <v>6.7708333333333329E-2</v>
      </c>
      <c r="W264" s="232">
        <f t="shared" si="143"/>
        <v>358</v>
      </c>
      <c r="AL264" s="227"/>
      <c r="AM264" s="223">
        <f t="shared" si="132"/>
        <v>9</v>
      </c>
      <c r="AN264" s="225">
        <f t="shared" si="144"/>
        <v>45187</v>
      </c>
      <c r="AO264" s="249">
        <f t="shared" si="124"/>
        <v>9295.93</v>
      </c>
      <c r="AP264" s="249">
        <f t="shared" si="124"/>
        <v>7416.62</v>
      </c>
      <c r="AQ264" s="249">
        <f t="shared" si="124"/>
        <v>354.88</v>
      </c>
      <c r="AR264" s="249">
        <f t="shared" si="124"/>
        <v>-249</v>
      </c>
      <c r="AS264" s="249">
        <f t="shared" si="133"/>
        <v>0</v>
      </c>
      <c r="AT264" s="249">
        <f t="shared" si="133"/>
        <v>0</v>
      </c>
      <c r="AU264" s="249">
        <f t="shared" si="134"/>
        <v>9650.81</v>
      </c>
      <c r="AV264" s="249">
        <f t="shared" si="135"/>
        <v>7416.62</v>
      </c>
      <c r="AW264" s="249">
        <f t="shared" si="136"/>
        <v>17067.43</v>
      </c>
      <c r="BF264" s="251"/>
    </row>
    <row r="265" spans="1:58">
      <c r="A265" s="218" t="str">
        <f>MID(FORECAST!A264,1,10)</f>
        <v>Totals:</v>
      </c>
      <c r="B265" s="218" t="str">
        <f t="shared" si="125"/>
        <v>To</v>
      </c>
      <c r="C265" s="218" t="str">
        <f t="shared" si="126"/>
        <v>al</v>
      </c>
      <c r="D265" s="218" t="str">
        <f t="shared" si="127"/>
        <v>:</v>
      </c>
      <c r="E265" s="219" t="e">
        <f t="shared" si="128"/>
        <v>#VALUE!</v>
      </c>
      <c r="F265" s="219" t="str">
        <f t="shared" si="129"/>
        <v/>
      </c>
      <c r="G265" s="219">
        <f t="shared" si="130"/>
        <v>44959</v>
      </c>
      <c r="H265" s="218" t="str">
        <f>IF(ISERROR(VLOOKUP(FORECAST!$A265,$AY$2:$BA$9,3,FALSE)),"",VLOOKUP(FORECAST!$A265,$AY$2:$BA$9,3,FALSE))</f>
        <v/>
      </c>
      <c r="I265" s="218" t="str">
        <f>IF(ISNUMBER(FORECAST!G:G),FORECAST!G:G,"")</f>
        <v/>
      </c>
      <c r="J265" s="222" t="str">
        <f>IF(ISNUMBER(FORECAST!H:H),FORECAST!H:H,"")</f>
        <v/>
      </c>
      <c r="L265" s="223">
        <f t="shared" si="131"/>
        <v>9</v>
      </c>
      <c r="M265" s="224">
        <f>Datos!L267</f>
        <v>442</v>
      </c>
      <c r="N265" s="225">
        <f t="shared" si="137"/>
        <v>45188</v>
      </c>
      <c r="O265" s="226">
        <f t="shared" si="138"/>
        <v>26</v>
      </c>
      <c r="P265" s="226">
        <f t="shared" si="139"/>
        <v>22</v>
      </c>
      <c r="Q265" s="226">
        <f t="shared" si="139"/>
        <v>0</v>
      </c>
      <c r="R265" s="226">
        <f t="shared" si="139"/>
        <v>0</v>
      </c>
      <c r="S265" s="226">
        <f t="shared" si="140"/>
        <v>20</v>
      </c>
      <c r="T265" s="226">
        <f t="shared" si="140"/>
        <v>67</v>
      </c>
      <c r="U265" s="231">
        <f t="shared" si="141"/>
        <v>0.13521126760563379</v>
      </c>
      <c r="V265" s="231">
        <f t="shared" si="142"/>
        <v>5.3333333333333337E-2</v>
      </c>
      <c r="W265" s="232">
        <f t="shared" si="143"/>
        <v>355</v>
      </c>
      <c r="AL265" s="227"/>
      <c r="AM265" s="223">
        <f t="shared" si="132"/>
        <v>9</v>
      </c>
      <c r="AN265" s="225">
        <f t="shared" si="144"/>
        <v>45188</v>
      </c>
      <c r="AO265" s="249">
        <f t="shared" si="124"/>
        <v>6212.89</v>
      </c>
      <c r="AP265" s="249">
        <f t="shared" si="124"/>
        <v>5797.28</v>
      </c>
      <c r="AQ265" s="249">
        <f t="shared" si="124"/>
        <v>0</v>
      </c>
      <c r="AR265" s="249">
        <f t="shared" si="124"/>
        <v>0</v>
      </c>
      <c r="AS265" s="249">
        <f t="shared" si="133"/>
        <v>0</v>
      </c>
      <c r="AT265" s="249">
        <f t="shared" si="133"/>
        <v>0</v>
      </c>
      <c r="AU265" s="249">
        <f t="shared" si="134"/>
        <v>6212.89</v>
      </c>
      <c r="AV265" s="249">
        <f t="shared" si="135"/>
        <v>5797.28</v>
      </c>
      <c r="AW265" s="249">
        <f t="shared" si="136"/>
        <v>12010.17</v>
      </c>
      <c r="BF265" s="251"/>
    </row>
    <row r="266" spans="1:58">
      <c r="A266" s="218" t="str">
        <f>MID(FORECAST!A265,1,10)</f>
        <v>03-02-2023</v>
      </c>
      <c r="B266" s="218" t="str">
        <f t="shared" si="125"/>
        <v>03</v>
      </c>
      <c r="C266" s="218" t="str">
        <f t="shared" si="126"/>
        <v>02</v>
      </c>
      <c r="D266" s="218" t="str">
        <f t="shared" si="127"/>
        <v>2023</v>
      </c>
      <c r="E266" s="219">
        <f t="shared" si="128"/>
        <v>44960</v>
      </c>
      <c r="F266" s="219">
        <f t="shared" si="129"/>
        <v>44960</v>
      </c>
      <c r="G266" s="219">
        <f t="shared" si="130"/>
        <v>44960</v>
      </c>
      <c r="H266" s="218" t="str">
        <f>IF(ISERROR(VLOOKUP(FORECAST!$A266,$AY$2:$BA$9,3,FALSE)),"",VLOOKUP(FORECAST!$A266,$AY$2:$BA$9,3,FALSE))</f>
        <v>Pagadores</v>
      </c>
      <c r="I266" s="218">
        <f>IF(ISNUMBER(FORECAST!G:G),FORECAST!G:G,"")</f>
        <v>66</v>
      </c>
      <c r="J266" s="222">
        <f>IF(ISNUMBER(FORECAST!H:H),FORECAST!H:H,"")</f>
        <v>11852.18</v>
      </c>
      <c r="L266" s="223">
        <f t="shared" si="131"/>
        <v>9</v>
      </c>
      <c r="M266" s="224">
        <f>Datos!L268</f>
        <v>442</v>
      </c>
      <c r="N266" s="225">
        <f t="shared" si="137"/>
        <v>45189</v>
      </c>
      <c r="O266" s="226">
        <f t="shared" si="138"/>
        <v>29</v>
      </c>
      <c r="P266" s="226">
        <f t="shared" si="139"/>
        <v>24</v>
      </c>
      <c r="Q266" s="226">
        <f t="shared" si="139"/>
        <v>0</v>
      </c>
      <c r="R266" s="226">
        <f t="shared" si="139"/>
        <v>1</v>
      </c>
      <c r="S266" s="226">
        <f t="shared" si="140"/>
        <v>17</v>
      </c>
      <c r="T266" s="226">
        <f t="shared" si="140"/>
        <v>74</v>
      </c>
      <c r="U266" s="231">
        <f t="shared" si="141"/>
        <v>0.15142857142857144</v>
      </c>
      <c r="V266" s="231">
        <f t="shared" si="142"/>
        <v>4.8913043478260872E-2</v>
      </c>
      <c r="W266" s="232">
        <f t="shared" si="143"/>
        <v>350</v>
      </c>
      <c r="AL266" s="227"/>
      <c r="AM266" s="223">
        <f t="shared" si="132"/>
        <v>9</v>
      </c>
      <c r="AN266" s="225">
        <f t="shared" si="144"/>
        <v>45189</v>
      </c>
      <c r="AO266" s="249">
        <f t="shared" si="124"/>
        <v>7792.45</v>
      </c>
      <c r="AP266" s="249">
        <f t="shared" si="124"/>
        <v>6217.21</v>
      </c>
      <c r="AQ266" s="249">
        <f t="shared" si="124"/>
        <v>0</v>
      </c>
      <c r="AR266" s="249">
        <f t="shared" si="124"/>
        <v>0</v>
      </c>
      <c r="AS266" s="249">
        <f t="shared" si="133"/>
        <v>0</v>
      </c>
      <c r="AT266" s="249">
        <f t="shared" si="133"/>
        <v>0</v>
      </c>
      <c r="AU266" s="249">
        <f t="shared" si="134"/>
        <v>7792.45</v>
      </c>
      <c r="AV266" s="249">
        <f t="shared" si="135"/>
        <v>6217.21</v>
      </c>
      <c r="AW266" s="249">
        <f t="shared" si="136"/>
        <v>14009.66</v>
      </c>
      <c r="BF266" s="251"/>
    </row>
    <row r="267" spans="1:58">
      <c r="A267" s="218" t="str">
        <f>MID(FORECAST!A266,1,10)</f>
        <v>Non-Group</v>
      </c>
      <c r="B267" s="218" t="str">
        <f t="shared" si="125"/>
        <v>No</v>
      </c>
      <c r="C267" s="218" t="str">
        <f t="shared" si="126"/>
        <v>-G</v>
      </c>
      <c r="D267" s="218" t="str">
        <f t="shared" si="127"/>
        <v>oup</v>
      </c>
      <c r="E267" s="219" t="e">
        <f t="shared" si="128"/>
        <v>#VALUE!</v>
      </c>
      <c r="F267" s="219" t="str">
        <f t="shared" si="129"/>
        <v/>
      </c>
      <c r="G267" s="219">
        <f t="shared" si="130"/>
        <v>44960</v>
      </c>
      <c r="H267" s="218" t="str">
        <f>IF(ISERROR(VLOOKUP(FORECAST!$A267,$AY$2:$BA$9,3,FALSE)),"",VLOOKUP(FORECAST!$A267,$AY$2:$BA$9,3,FALSE))</f>
        <v>Grupos</v>
      </c>
      <c r="I267" s="218">
        <f>IF(ISNUMBER(FORECAST!G:G),FORECAST!G:G,"")</f>
        <v>9</v>
      </c>
      <c r="J267" s="222">
        <f>IF(ISNUMBER(FORECAST!H:H),FORECAST!H:H,"")</f>
        <v>3097</v>
      </c>
      <c r="L267" s="223">
        <f t="shared" si="131"/>
        <v>9</v>
      </c>
      <c r="M267" s="224">
        <f>Datos!L269</f>
        <v>442</v>
      </c>
      <c r="N267" s="225">
        <f t="shared" si="137"/>
        <v>45190</v>
      </c>
      <c r="O267" s="226">
        <f t="shared" si="138"/>
        <v>56</v>
      </c>
      <c r="P267" s="226">
        <f t="shared" si="139"/>
        <v>61</v>
      </c>
      <c r="Q267" s="226">
        <f t="shared" si="139"/>
        <v>10</v>
      </c>
      <c r="R267" s="226">
        <f t="shared" si="139"/>
        <v>1</v>
      </c>
      <c r="S267" s="226">
        <f t="shared" si="140"/>
        <v>26</v>
      </c>
      <c r="T267" s="226">
        <f t="shared" si="140"/>
        <v>63</v>
      </c>
      <c r="U267" s="231">
        <f t="shared" si="141"/>
        <v>0.36079545454545453</v>
      </c>
      <c r="V267" s="231">
        <f t="shared" si="142"/>
        <v>7.1240105540897103E-2</v>
      </c>
      <c r="W267" s="232">
        <f t="shared" si="143"/>
        <v>352</v>
      </c>
      <c r="AL267" s="227"/>
      <c r="AM267" s="223">
        <f t="shared" si="132"/>
        <v>9</v>
      </c>
      <c r="AN267" s="225">
        <f t="shared" si="144"/>
        <v>45190</v>
      </c>
      <c r="AO267" s="249">
        <f t="shared" si="124"/>
        <v>15229.39</v>
      </c>
      <c r="AP267" s="249">
        <f t="shared" si="124"/>
        <v>16424.23</v>
      </c>
      <c r="AQ267" s="249">
        <f t="shared" si="124"/>
        <v>3044</v>
      </c>
      <c r="AR267" s="249">
        <f t="shared" si="124"/>
        <v>0</v>
      </c>
      <c r="AS267" s="249">
        <f t="shared" si="133"/>
        <v>0</v>
      </c>
      <c r="AT267" s="249">
        <f t="shared" si="133"/>
        <v>0</v>
      </c>
      <c r="AU267" s="249">
        <f t="shared" si="134"/>
        <v>18273.39</v>
      </c>
      <c r="AV267" s="249">
        <f t="shared" si="135"/>
        <v>16424.23</v>
      </c>
      <c r="AW267" s="249">
        <f t="shared" si="136"/>
        <v>34697.619999999995</v>
      </c>
      <c r="BF267" s="251"/>
    </row>
    <row r="268" spans="1:58">
      <c r="A268" s="218" t="str">
        <f>MID(FORECAST!A267,1,10)</f>
        <v>Group - No</v>
      </c>
      <c r="B268" s="218" t="str">
        <f t="shared" si="125"/>
        <v>Gr</v>
      </c>
      <c r="C268" s="218" t="str">
        <f t="shared" si="126"/>
        <v>up</v>
      </c>
      <c r="D268" s="218" t="str">
        <f t="shared" si="127"/>
        <v>- No</v>
      </c>
      <c r="E268" s="219" t="e">
        <f t="shared" si="128"/>
        <v>#VALUE!</v>
      </c>
      <c r="F268" s="219" t="str">
        <f t="shared" si="129"/>
        <v/>
      </c>
      <c r="G268" s="219">
        <f t="shared" si="130"/>
        <v>44960</v>
      </c>
      <c r="H268" s="218" t="str">
        <f>IF(ISERROR(VLOOKUP(FORECAST!$A268,$AY$2:$BA$9,3,FALSE)),"",VLOOKUP(FORECAST!$A268,$AY$2:$BA$9,3,FALSE))</f>
        <v>Dueños e invitados</v>
      </c>
      <c r="I268" s="218">
        <f>IF(ISNUMBER(FORECAST!G:G),FORECAST!G:G,"")</f>
        <v>37</v>
      </c>
      <c r="J268" s="222">
        <f>IF(ISNUMBER(FORECAST!H:H),FORECAST!H:H,"")</f>
        <v>0</v>
      </c>
      <c r="L268" s="223">
        <f t="shared" si="131"/>
        <v>9</v>
      </c>
      <c r="M268" s="224">
        <f>Datos!L270</f>
        <v>442</v>
      </c>
      <c r="N268" s="225">
        <f t="shared" si="137"/>
        <v>45191</v>
      </c>
      <c r="O268" s="226">
        <f t="shared" si="138"/>
        <v>107</v>
      </c>
      <c r="P268" s="226">
        <f t="shared" si="139"/>
        <v>104</v>
      </c>
      <c r="Q268" s="226">
        <f t="shared" si="139"/>
        <v>19</v>
      </c>
      <c r="R268" s="226">
        <f t="shared" si="139"/>
        <v>0</v>
      </c>
      <c r="S268" s="226">
        <f t="shared" si="140"/>
        <v>45</v>
      </c>
      <c r="T268" s="226">
        <f t="shared" si="140"/>
        <v>39</v>
      </c>
      <c r="U268" s="231">
        <f t="shared" si="141"/>
        <v>0.64245810055865926</v>
      </c>
      <c r="V268" s="231">
        <f t="shared" si="142"/>
        <v>0.11166253101736973</v>
      </c>
      <c r="W268" s="232">
        <f t="shared" si="143"/>
        <v>358</v>
      </c>
      <c r="AL268" s="227"/>
      <c r="AM268" s="223">
        <f t="shared" si="132"/>
        <v>9</v>
      </c>
      <c r="AN268" s="225">
        <f t="shared" si="144"/>
        <v>45191</v>
      </c>
      <c r="AO268" s="249">
        <f t="shared" si="124"/>
        <v>34346.44</v>
      </c>
      <c r="AP268" s="249">
        <f t="shared" si="124"/>
        <v>34288.080000000002</v>
      </c>
      <c r="AQ268" s="249">
        <f t="shared" si="124"/>
        <v>6884</v>
      </c>
      <c r="AR268" s="249">
        <f t="shared" si="124"/>
        <v>0</v>
      </c>
      <c r="AS268" s="249">
        <f t="shared" si="133"/>
        <v>0</v>
      </c>
      <c r="AT268" s="249">
        <f t="shared" si="133"/>
        <v>0</v>
      </c>
      <c r="AU268" s="249">
        <f t="shared" si="134"/>
        <v>41230.44</v>
      </c>
      <c r="AV268" s="249">
        <f t="shared" si="135"/>
        <v>34288.080000000002</v>
      </c>
      <c r="AW268" s="249">
        <f t="shared" si="136"/>
        <v>75518.52</v>
      </c>
      <c r="BF268" s="251"/>
    </row>
    <row r="269" spans="1:58">
      <c r="A269" s="218" t="str">
        <f>MID(FORECAST!A268,1,10)</f>
        <v>Owner &amp; Gu</v>
      </c>
      <c r="B269" s="218" t="str">
        <f t="shared" si="125"/>
        <v>Ow</v>
      </c>
      <c r="C269" s="218" t="str">
        <f t="shared" si="126"/>
        <v>er</v>
      </c>
      <c r="D269" s="218" t="str">
        <f t="shared" si="127"/>
        <v>&amp; Gu</v>
      </c>
      <c r="E269" s="219" t="e">
        <f t="shared" si="128"/>
        <v>#VALUE!</v>
      </c>
      <c r="F269" s="219" t="str">
        <f t="shared" si="129"/>
        <v/>
      </c>
      <c r="G269" s="219">
        <f t="shared" si="130"/>
        <v>44960</v>
      </c>
      <c r="H269" s="218" t="str">
        <f>IF(ISERROR(VLOOKUP(FORECAST!$A269,$AY$2:$BA$9,3,FALSE)),"",VLOOKUP(FORECAST!$A269,$AY$2:$BA$9,3,FALSE))</f>
        <v>Referidos</v>
      </c>
      <c r="I269" s="218">
        <f>IF(ISNUMBER(FORECAST!G:G),FORECAST!G:G,"")</f>
        <v>23</v>
      </c>
      <c r="J269" s="222">
        <f>IF(ISNUMBER(FORECAST!H:H),FORECAST!H:H,"")</f>
        <v>8276.25</v>
      </c>
      <c r="L269" s="223">
        <f t="shared" si="131"/>
        <v>9</v>
      </c>
      <c r="M269" s="224">
        <f>Datos!L271</f>
        <v>442</v>
      </c>
      <c r="N269" s="225">
        <f t="shared" si="137"/>
        <v>45192</v>
      </c>
      <c r="O269" s="226">
        <f t="shared" si="138"/>
        <v>139</v>
      </c>
      <c r="P269" s="226">
        <f t="shared" si="139"/>
        <v>121</v>
      </c>
      <c r="Q269" s="226">
        <f t="shared" si="139"/>
        <v>20</v>
      </c>
      <c r="R269" s="226">
        <f t="shared" si="139"/>
        <v>1</v>
      </c>
      <c r="S269" s="226">
        <f t="shared" si="140"/>
        <v>49</v>
      </c>
      <c r="T269" s="226">
        <f t="shared" si="140"/>
        <v>32</v>
      </c>
      <c r="U269" s="231">
        <f t="shared" si="141"/>
        <v>0.77777777777777779</v>
      </c>
      <c r="V269" s="231">
        <f t="shared" si="142"/>
        <v>0.12195121951219512</v>
      </c>
      <c r="W269" s="232">
        <f t="shared" si="143"/>
        <v>360</v>
      </c>
      <c r="AL269" s="227"/>
      <c r="AM269" s="223">
        <f t="shared" si="132"/>
        <v>9</v>
      </c>
      <c r="AN269" s="225">
        <f t="shared" si="144"/>
        <v>45192</v>
      </c>
      <c r="AO269" s="249">
        <f t="shared" si="124"/>
        <v>42528.05</v>
      </c>
      <c r="AP269" s="249">
        <f t="shared" si="124"/>
        <v>39233.230000000003</v>
      </c>
      <c r="AQ269" s="249">
        <f t="shared" si="124"/>
        <v>7109</v>
      </c>
      <c r="AR269" s="249">
        <f t="shared" si="124"/>
        <v>0</v>
      </c>
      <c r="AS269" s="249">
        <f t="shared" si="133"/>
        <v>0</v>
      </c>
      <c r="AT269" s="249">
        <f t="shared" si="133"/>
        <v>0</v>
      </c>
      <c r="AU269" s="249">
        <f t="shared" si="134"/>
        <v>49637.05</v>
      </c>
      <c r="AV269" s="249">
        <f t="shared" si="135"/>
        <v>39233.230000000003</v>
      </c>
      <c r="AW269" s="249">
        <f t="shared" si="136"/>
        <v>88870.28</v>
      </c>
      <c r="BF269" s="251"/>
    </row>
    <row r="270" spans="1:58">
      <c r="A270" s="218" t="str">
        <f>MID(FORECAST!A269,1,10)</f>
        <v>Owner Refe</v>
      </c>
      <c r="B270" s="218" t="str">
        <f t="shared" si="125"/>
        <v>Ow</v>
      </c>
      <c r="C270" s="218" t="str">
        <f t="shared" si="126"/>
        <v>er</v>
      </c>
      <c r="D270" s="218" t="str">
        <f t="shared" si="127"/>
        <v>Refe</v>
      </c>
      <c r="E270" s="219" t="e">
        <f t="shared" si="128"/>
        <v>#VALUE!</v>
      </c>
      <c r="F270" s="219" t="str">
        <f t="shared" si="129"/>
        <v/>
      </c>
      <c r="G270" s="219">
        <f t="shared" si="130"/>
        <v>44960</v>
      </c>
      <c r="H270" s="218" t="str">
        <f>IF(ISERROR(VLOOKUP(FORECAST!$A270,$AY$2:$BA$9,3,FALSE)),"",VLOOKUP(FORECAST!$A270,$AY$2:$BA$9,3,FALSE))</f>
        <v>Maintenance</v>
      </c>
      <c r="I270" s="218">
        <f>IF(ISNUMBER(FORECAST!G:G),FORECAST!G:G,"")</f>
        <v>70</v>
      </c>
      <c r="J270" s="222">
        <f>IF(ISNUMBER(FORECAST!H:H),FORECAST!H:H,"")</f>
        <v>0</v>
      </c>
      <c r="L270" s="223">
        <f t="shared" si="131"/>
        <v>9</v>
      </c>
      <c r="M270" s="224">
        <f>Datos!L272</f>
        <v>442</v>
      </c>
      <c r="N270" s="225">
        <f t="shared" si="137"/>
        <v>45193</v>
      </c>
      <c r="O270" s="226">
        <f t="shared" si="138"/>
        <v>94</v>
      </c>
      <c r="P270" s="226">
        <f t="shared" si="139"/>
        <v>71</v>
      </c>
      <c r="Q270" s="226">
        <f t="shared" si="139"/>
        <v>13</v>
      </c>
      <c r="R270" s="226">
        <f t="shared" si="139"/>
        <v>3</v>
      </c>
      <c r="S270" s="226">
        <f t="shared" si="140"/>
        <v>41</v>
      </c>
      <c r="T270" s="226">
        <f t="shared" si="140"/>
        <v>41</v>
      </c>
      <c r="U270" s="231">
        <f t="shared" si="141"/>
        <v>0.49859943977591037</v>
      </c>
      <c r="V270" s="231">
        <f t="shared" si="142"/>
        <v>0.10972568578553615</v>
      </c>
      <c r="W270" s="232">
        <f t="shared" si="143"/>
        <v>357</v>
      </c>
      <c r="AL270" s="227"/>
      <c r="AM270" s="223">
        <f t="shared" si="132"/>
        <v>9</v>
      </c>
      <c r="AN270" s="225">
        <f t="shared" si="144"/>
        <v>45193</v>
      </c>
      <c r="AO270" s="249">
        <f t="shared" si="124"/>
        <v>22281.11</v>
      </c>
      <c r="AP270" s="249">
        <f t="shared" si="124"/>
        <v>18627.23</v>
      </c>
      <c r="AQ270" s="249">
        <f t="shared" si="124"/>
        <v>3814</v>
      </c>
      <c r="AR270" s="249">
        <f t="shared" si="124"/>
        <v>440</v>
      </c>
      <c r="AS270" s="249">
        <f t="shared" si="133"/>
        <v>0</v>
      </c>
      <c r="AT270" s="249">
        <f t="shared" si="133"/>
        <v>0</v>
      </c>
      <c r="AU270" s="249">
        <f t="shared" si="134"/>
        <v>26095.11</v>
      </c>
      <c r="AV270" s="249">
        <f t="shared" si="135"/>
        <v>18627.23</v>
      </c>
      <c r="AW270" s="249">
        <f t="shared" si="136"/>
        <v>44722.34</v>
      </c>
      <c r="BF270" s="251"/>
    </row>
    <row r="271" spans="1:58">
      <c r="A271" s="218" t="str">
        <f>MID(FORECAST!A270,1,10)</f>
        <v>Maintenanc</v>
      </c>
      <c r="B271" s="218" t="str">
        <f t="shared" si="125"/>
        <v>Ma</v>
      </c>
      <c r="C271" s="218" t="str">
        <f t="shared" si="126"/>
        <v>nt</v>
      </c>
      <c r="D271" s="218" t="str">
        <f t="shared" si="127"/>
        <v>nanc</v>
      </c>
      <c r="E271" s="219" t="e">
        <f t="shared" si="128"/>
        <v>#VALUE!</v>
      </c>
      <c r="F271" s="219" t="str">
        <f t="shared" si="129"/>
        <v/>
      </c>
      <c r="G271" s="219">
        <f t="shared" si="130"/>
        <v>44960</v>
      </c>
      <c r="H271" s="218" t="str">
        <f>IF(ISERROR(VLOOKUP(FORECAST!$A271,$AY$2:$BA$9,3,FALSE)),"",VLOOKUP(FORECAST!$A271,$AY$2:$BA$9,3,FALSE))</f>
        <v>Complementarias</v>
      </c>
      <c r="I271" s="218">
        <f>IF(ISNUMBER(FORECAST!G:G),FORECAST!G:G,"")</f>
        <v>1</v>
      </c>
      <c r="J271" s="222">
        <f>IF(ISNUMBER(FORECAST!H:H),FORECAST!H:H,"")</f>
        <v>240</v>
      </c>
      <c r="L271" s="223">
        <f t="shared" si="131"/>
        <v>9</v>
      </c>
      <c r="M271" s="224">
        <f>Datos!L273</f>
        <v>442</v>
      </c>
      <c r="N271" s="225">
        <f t="shared" si="137"/>
        <v>45194</v>
      </c>
      <c r="O271" s="226">
        <f t="shared" si="138"/>
        <v>54</v>
      </c>
      <c r="P271" s="226">
        <f t="shared" si="139"/>
        <v>42</v>
      </c>
      <c r="Q271" s="226">
        <f t="shared" si="139"/>
        <v>3</v>
      </c>
      <c r="R271" s="226">
        <f t="shared" si="139"/>
        <v>0</v>
      </c>
      <c r="S271" s="226">
        <f t="shared" si="140"/>
        <v>30</v>
      </c>
      <c r="T271" s="226">
        <f t="shared" si="140"/>
        <v>53</v>
      </c>
      <c r="U271" s="231">
        <f t="shared" si="141"/>
        <v>0.27576601671309192</v>
      </c>
      <c r="V271" s="231">
        <f t="shared" si="142"/>
        <v>7.7120822622107968E-2</v>
      </c>
      <c r="W271" s="232">
        <f t="shared" si="143"/>
        <v>359</v>
      </c>
      <c r="AL271" s="227"/>
      <c r="AM271" s="223">
        <f t="shared" si="132"/>
        <v>9</v>
      </c>
      <c r="AN271" s="225">
        <f t="shared" si="144"/>
        <v>45194</v>
      </c>
      <c r="AO271" s="249">
        <f t="shared" si="124"/>
        <v>13288.41</v>
      </c>
      <c r="AP271" s="249">
        <f t="shared" si="124"/>
        <v>10382.700000000001</v>
      </c>
      <c r="AQ271" s="249">
        <f t="shared" si="124"/>
        <v>768</v>
      </c>
      <c r="AR271" s="249">
        <f t="shared" si="124"/>
        <v>0</v>
      </c>
      <c r="AS271" s="249">
        <f t="shared" si="133"/>
        <v>0</v>
      </c>
      <c r="AT271" s="249">
        <f t="shared" si="133"/>
        <v>0</v>
      </c>
      <c r="AU271" s="249">
        <f t="shared" si="134"/>
        <v>14056.41</v>
      </c>
      <c r="AV271" s="249">
        <f t="shared" si="135"/>
        <v>10382.700000000001</v>
      </c>
      <c r="AW271" s="249">
        <f t="shared" si="136"/>
        <v>24439.11</v>
      </c>
      <c r="BF271" s="251"/>
    </row>
    <row r="272" spans="1:58">
      <c r="A272" s="218" t="str">
        <f>MID(FORECAST!A271,1,10)</f>
        <v>Compliment</v>
      </c>
      <c r="B272" s="218" t="str">
        <f t="shared" si="125"/>
        <v>Co</v>
      </c>
      <c r="C272" s="218" t="str">
        <f t="shared" si="126"/>
        <v>pl</v>
      </c>
      <c r="D272" s="218" t="str">
        <f t="shared" si="127"/>
        <v>ment</v>
      </c>
      <c r="E272" s="219" t="e">
        <f t="shared" si="128"/>
        <v>#VALUE!</v>
      </c>
      <c r="F272" s="219" t="str">
        <f t="shared" si="129"/>
        <v/>
      </c>
      <c r="G272" s="219">
        <f t="shared" si="130"/>
        <v>44960</v>
      </c>
      <c r="H272" s="218" t="str">
        <f>IF(ISERROR(VLOOKUP(FORECAST!$A272,$AY$2:$BA$9,3,FALSE)),"",VLOOKUP(FORECAST!$A272,$AY$2:$BA$9,3,FALSE))</f>
        <v>Total día</v>
      </c>
      <c r="I272" s="218">
        <f>IF(ISNUMBER(FORECAST!G:G),FORECAST!G:G,"")</f>
        <v>206</v>
      </c>
      <c r="J272" s="222">
        <f>IF(ISNUMBER(FORECAST!H:H),FORECAST!H:H,"")</f>
        <v>23465.43</v>
      </c>
      <c r="L272" s="223">
        <f t="shared" si="131"/>
        <v>9</v>
      </c>
      <c r="M272" s="224">
        <f>Datos!L274</f>
        <v>442</v>
      </c>
      <c r="N272" s="225">
        <f t="shared" si="137"/>
        <v>45195</v>
      </c>
      <c r="O272" s="226">
        <f t="shared" si="138"/>
        <v>47</v>
      </c>
      <c r="P272" s="226">
        <f t="shared" si="139"/>
        <v>39</v>
      </c>
      <c r="Q272" s="226">
        <f t="shared" si="139"/>
        <v>0</v>
      </c>
      <c r="R272" s="226">
        <f t="shared" si="139"/>
        <v>4</v>
      </c>
      <c r="S272" s="226">
        <f t="shared" si="140"/>
        <v>28</v>
      </c>
      <c r="T272" s="226">
        <f t="shared" si="140"/>
        <v>63</v>
      </c>
      <c r="U272" s="231">
        <f t="shared" si="141"/>
        <v>0.2478386167146974</v>
      </c>
      <c r="V272" s="231">
        <f t="shared" si="142"/>
        <v>8.4432717678100261E-2</v>
      </c>
      <c r="W272" s="232">
        <f t="shared" si="143"/>
        <v>347</v>
      </c>
      <c r="AL272" s="227"/>
      <c r="AM272" s="223">
        <f t="shared" si="132"/>
        <v>9</v>
      </c>
      <c r="AN272" s="225">
        <f t="shared" si="144"/>
        <v>45195</v>
      </c>
      <c r="AO272" s="249">
        <f t="shared" si="124"/>
        <v>12084.45</v>
      </c>
      <c r="AP272" s="249">
        <f t="shared" si="124"/>
        <v>9782.7000000000007</v>
      </c>
      <c r="AQ272" s="249">
        <f t="shared" si="124"/>
        <v>0</v>
      </c>
      <c r="AR272" s="249">
        <f t="shared" si="124"/>
        <v>390</v>
      </c>
      <c r="AS272" s="249">
        <f t="shared" si="133"/>
        <v>0</v>
      </c>
      <c r="AT272" s="249">
        <f t="shared" si="133"/>
        <v>0</v>
      </c>
      <c r="AU272" s="249">
        <f t="shared" si="134"/>
        <v>12084.45</v>
      </c>
      <c r="AV272" s="249">
        <f t="shared" si="135"/>
        <v>9782.7000000000007</v>
      </c>
      <c r="AW272" s="249">
        <f t="shared" si="136"/>
        <v>21867.15</v>
      </c>
      <c r="BF272" s="251"/>
    </row>
    <row r="273" spans="1:58">
      <c r="A273" s="218" t="str">
        <f>MID(FORECAST!A272,1,10)</f>
        <v>Totals:</v>
      </c>
      <c r="B273" s="218" t="str">
        <f t="shared" si="125"/>
        <v>To</v>
      </c>
      <c r="C273" s="218" t="str">
        <f t="shared" si="126"/>
        <v>al</v>
      </c>
      <c r="D273" s="218" t="str">
        <f t="shared" si="127"/>
        <v>:</v>
      </c>
      <c r="E273" s="219" t="e">
        <f t="shared" si="128"/>
        <v>#VALUE!</v>
      </c>
      <c r="F273" s="219" t="str">
        <f t="shared" si="129"/>
        <v/>
      </c>
      <c r="G273" s="219">
        <f t="shared" si="130"/>
        <v>44960</v>
      </c>
      <c r="H273" s="218" t="str">
        <f>IF(ISERROR(VLOOKUP(FORECAST!$A273,$AY$2:$BA$9,3,FALSE)),"",VLOOKUP(FORECAST!$A273,$AY$2:$BA$9,3,FALSE))</f>
        <v/>
      </c>
      <c r="I273" s="218" t="str">
        <f>IF(ISNUMBER(FORECAST!G:G),FORECAST!G:G,"")</f>
        <v/>
      </c>
      <c r="J273" s="222" t="str">
        <f>IF(ISNUMBER(FORECAST!H:H),FORECAST!H:H,"")</f>
        <v/>
      </c>
      <c r="L273" s="223">
        <f t="shared" si="131"/>
        <v>9</v>
      </c>
      <c r="M273" s="224">
        <f>Datos!L275</f>
        <v>442</v>
      </c>
      <c r="N273" s="225">
        <f t="shared" si="137"/>
        <v>45196</v>
      </c>
      <c r="O273" s="226">
        <f t="shared" si="138"/>
        <v>43</v>
      </c>
      <c r="P273" s="226">
        <f t="shared" si="139"/>
        <v>36</v>
      </c>
      <c r="Q273" s="226">
        <f t="shared" si="139"/>
        <v>1</v>
      </c>
      <c r="R273" s="226">
        <f t="shared" si="139"/>
        <v>8</v>
      </c>
      <c r="S273" s="226">
        <f t="shared" si="140"/>
        <v>31</v>
      </c>
      <c r="T273" s="226">
        <f t="shared" si="140"/>
        <v>54</v>
      </c>
      <c r="U273" s="231">
        <f t="shared" si="141"/>
        <v>0.22922636103151864</v>
      </c>
      <c r="V273" s="231">
        <f t="shared" si="142"/>
        <v>0.10051546391752578</v>
      </c>
      <c r="W273" s="232">
        <f t="shared" si="143"/>
        <v>349</v>
      </c>
      <c r="AL273" s="227"/>
      <c r="AM273" s="223">
        <f t="shared" si="132"/>
        <v>9</v>
      </c>
      <c r="AN273" s="225">
        <f t="shared" si="144"/>
        <v>45196</v>
      </c>
      <c r="AO273" s="249">
        <f t="shared" si="124"/>
        <v>11503.08</v>
      </c>
      <c r="AP273" s="249">
        <f t="shared" si="124"/>
        <v>8834.85</v>
      </c>
      <c r="AQ273" s="249">
        <f t="shared" si="124"/>
        <v>721</v>
      </c>
      <c r="AR273" s="249">
        <f t="shared" si="124"/>
        <v>0</v>
      </c>
      <c r="AS273" s="249">
        <f t="shared" si="133"/>
        <v>0</v>
      </c>
      <c r="AT273" s="249">
        <f t="shared" si="133"/>
        <v>0</v>
      </c>
      <c r="AU273" s="249">
        <f t="shared" si="134"/>
        <v>12224.08</v>
      </c>
      <c r="AV273" s="249">
        <f t="shared" si="135"/>
        <v>8834.85</v>
      </c>
      <c r="AW273" s="249">
        <f t="shared" si="136"/>
        <v>21058.93</v>
      </c>
      <c r="BF273" s="251"/>
    </row>
    <row r="274" spans="1:58">
      <c r="A274" s="218" t="str">
        <f>MID(FORECAST!A273,1,10)</f>
        <v>04-02-2023</v>
      </c>
      <c r="B274" s="218" t="str">
        <f t="shared" si="125"/>
        <v>04</v>
      </c>
      <c r="C274" s="218" t="str">
        <f t="shared" si="126"/>
        <v>02</v>
      </c>
      <c r="D274" s="218" t="str">
        <f t="shared" si="127"/>
        <v>2023</v>
      </c>
      <c r="E274" s="219">
        <f t="shared" si="128"/>
        <v>44961</v>
      </c>
      <c r="F274" s="219">
        <f t="shared" si="129"/>
        <v>44961</v>
      </c>
      <c r="G274" s="219">
        <f t="shared" si="130"/>
        <v>44961</v>
      </c>
      <c r="H274" s="218" t="str">
        <f>IF(ISERROR(VLOOKUP(FORECAST!$A274,$AY$2:$BA$9,3,FALSE)),"",VLOOKUP(FORECAST!$A274,$AY$2:$BA$9,3,FALSE))</f>
        <v>Pagadores</v>
      </c>
      <c r="I274" s="218">
        <f>IF(ISNUMBER(FORECAST!G:G),FORECAST!G:G,"")</f>
        <v>74</v>
      </c>
      <c r="J274" s="222">
        <f>IF(ISNUMBER(FORECAST!H:H),FORECAST!H:H,"")</f>
        <v>14255.29</v>
      </c>
      <c r="L274" s="223">
        <f t="shared" si="131"/>
        <v>9</v>
      </c>
      <c r="M274" s="224">
        <f>Datos!L276</f>
        <v>442</v>
      </c>
      <c r="N274" s="225">
        <f t="shared" si="137"/>
        <v>45197</v>
      </c>
      <c r="O274" s="226">
        <f t="shared" si="138"/>
        <v>63</v>
      </c>
      <c r="P274" s="226">
        <f t="shared" si="139"/>
        <v>62</v>
      </c>
      <c r="Q274" s="226">
        <f t="shared" si="139"/>
        <v>2</v>
      </c>
      <c r="R274" s="226">
        <f t="shared" si="139"/>
        <v>7</v>
      </c>
      <c r="S274" s="226">
        <f t="shared" si="140"/>
        <v>30</v>
      </c>
      <c r="T274" s="226">
        <f t="shared" si="140"/>
        <v>38</v>
      </c>
      <c r="U274" s="231">
        <f t="shared" si="141"/>
        <v>0.34604904632152589</v>
      </c>
      <c r="V274" s="231">
        <f t="shared" si="142"/>
        <v>9.1584158415841582E-2</v>
      </c>
      <c r="W274" s="232">
        <f t="shared" si="143"/>
        <v>367</v>
      </c>
      <c r="AL274" s="227"/>
      <c r="AM274" s="223">
        <f t="shared" si="132"/>
        <v>9</v>
      </c>
      <c r="AN274" s="225">
        <f t="shared" si="144"/>
        <v>45197</v>
      </c>
      <c r="AO274" s="249">
        <f t="shared" si="124"/>
        <v>16433.98</v>
      </c>
      <c r="AP274" s="249">
        <f t="shared" si="124"/>
        <v>17629.04</v>
      </c>
      <c r="AQ274" s="249">
        <f t="shared" si="124"/>
        <v>460</v>
      </c>
      <c r="AR274" s="249">
        <f t="shared" si="124"/>
        <v>0</v>
      </c>
      <c r="AS274" s="249">
        <f t="shared" si="133"/>
        <v>0</v>
      </c>
      <c r="AT274" s="249">
        <f t="shared" si="133"/>
        <v>0</v>
      </c>
      <c r="AU274" s="249">
        <f t="shared" si="134"/>
        <v>16893.98</v>
      </c>
      <c r="AV274" s="249">
        <f t="shared" si="135"/>
        <v>17629.04</v>
      </c>
      <c r="AW274" s="249">
        <f t="shared" si="136"/>
        <v>34523.020000000004</v>
      </c>
      <c r="BF274" s="251"/>
    </row>
    <row r="275" spans="1:58">
      <c r="A275" s="218" t="str">
        <f>MID(FORECAST!A274,1,10)</f>
        <v>Non-Group</v>
      </c>
      <c r="B275" s="218" t="str">
        <f t="shared" si="125"/>
        <v>No</v>
      </c>
      <c r="C275" s="218" t="str">
        <f t="shared" si="126"/>
        <v>-G</v>
      </c>
      <c r="D275" s="218" t="str">
        <f t="shared" si="127"/>
        <v>oup</v>
      </c>
      <c r="E275" s="219" t="e">
        <f t="shared" si="128"/>
        <v>#VALUE!</v>
      </c>
      <c r="F275" s="219" t="str">
        <f t="shared" si="129"/>
        <v/>
      </c>
      <c r="G275" s="219">
        <f t="shared" si="130"/>
        <v>44961</v>
      </c>
      <c r="H275" s="218" t="str">
        <f>IF(ISERROR(VLOOKUP(FORECAST!$A275,$AY$2:$BA$9,3,FALSE)),"",VLOOKUP(FORECAST!$A275,$AY$2:$BA$9,3,FALSE))</f>
        <v>Grupos</v>
      </c>
      <c r="I275" s="218">
        <f>IF(ISNUMBER(FORECAST!G:G),FORECAST!G:G,"")</f>
        <v>9</v>
      </c>
      <c r="J275" s="222">
        <f>IF(ISNUMBER(FORECAST!H:H),FORECAST!H:H,"")</f>
        <v>4340.63</v>
      </c>
      <c r="L275" s="223">
        <f t="shared" si="131"/>
        <v>9</v>
      </c>
      <c r="M275" s="224">
        <f>Datos!L277</f>
        <v>442</v>
      </c>
      <c r="N275" s="225">
        <f t="shared" si="137"/>
        <v>45198</v>
      </c>
      <c r="O275" s="226">
        <f t="shared" si="138"/>
        <v>131</v>
      </c>
      <c r="P275" s="226">
        <f t="shared" si="139"/>
        <v>118</v>
      </c>
      <c r="Q275" s="226">
        <f t="shared" si="139"/>
        <v>1</v>
      </c>
      <c r="R275" s="226">
        <f t="shared" si="139"/>
        <v>6</v>
      </c>
      <c r="S275" s="226">
        <f t="shared" si="140"/>
        <v>34</v>
      </c>
      <c r="T275" s="226">
        <f t="shared" si="140"/>
        <v>29</v>
      </c>
      <c r="U275" s="231">
        <f t="shared" si="141"/>
        <v>0.67024128686327078</v>
      </c>
      <c r="V275" s="231">
        <f t="shared" si="142"/>
        <v>9.6852300242130748E-2</v>
      </c>
      <c r="W275" s="232">
        <f t="shared" si="143"/>
        <v>373</v>
      </c>
      <c r="AL275" s="227"/>
      <c r="AM275" s="223">
        <f t="shared" si="132"/>
        <v>9</v>
      </c>
      <c r="AN275" s="225">
        <f t="shared" si="144"/>
        <v>45198</v>
      </c>
      <c r="AO275" s="249">
        <f t="shared" si="124"/>
        <v>42853.87</v>
      </c>
      <c r="AP275" s="249">
        <f t="shared" si="124"/>
        <v>38054.99</v>
      </c>
      <c r="AQ275" s="249">
        <f t="shared" si="124"/>
        <v>225</v>
      </c>
      <c r="AR275" s="249">
        <f t="shared" si="124"/>
        <v>0</v>
      </c>
      <c r="AS275" s="249">
        <f t="shared" si="133"/>
        <v>0</v>
      </c>
      <c r="AT275" s="249">
        <f t="shared" si="133"/>
        <v>0</v>
      </c>
      <c r="AU275" s="249">
        <f t="shared" si="134"/>
        <v>43078.87</v>
      </c>
      <c r="AV275" s="249">
        <f t="shared" si="135"/>
        <v>38054.99</v>
      </c>
      <c r="AW275" s="249">
        <f t="shared" si="136"/>
        <v>81133.86</v>
      </c>
      <c r="BF275" s="251"/>
    </row>
    <row r="276" spans="1:58">
      <c r="A276" s="218" t="str">
        <f>MID(FORECAST!A275,1,10)</f>
        <v>Group - No</v>
      </c>
      <c r="B276" s="218" t="str">
        <f t="shared" si="125"/>
        <v>Gr</v>
      </c>
      <c r="C276" s="218" t="str">
        <f t="shared" si="126"/>
        <v>up</v>
      </c>
      <c r="D276" s="218" t="str">
        <f t="shared" si="127"/>
        <v>- No</v>
      </c>
      <c r="E276" s="219" t="e">
        <f t="shared" si="128"/>
        <v>#VALUE!</v>
      </c>
      <c r="F276" s="219" t="str">
        <f t="shared" si="129"/>
        <v/>
      </c>
      <c r="G276" s="219">
        <f t="shared" si="130"/>
        <v>44961</v>
      </c>
      <c r="H276" s="218" t="str">
        <f>IF(ISERROR(VLOOKUP(FORECAST!$A276,$AY$2:$BA$9,3,FALSE)),"",VLOOKUP(FORECAST!$A276,$AY$2:$BA$9,3,FALSE))</f>
        <v>Dueños e invitados</v>
      </c>
      <c r="I276" s="218">
        <f>IF(ISNUMBER(FORECAST!G:G),FORECAST!G:G,"")</f>
        <v>39</v>
      </c>
      <c r="J276" s="222">
        <f>IF(ISNUMBER(FORECAST!H:H),FORECAST!H:H,"")</f>
        <v>0</v>
      </c>
      <c r="L276" s="223">
        <f t="shared" si="131"/>
        <v>9</v>
      </c>
      <c r="M276" s="224">
        <f>Datos!L278</f>
        <v>442</v>
      </c>
      <c r="N276" s="225">
        <f t="shared" si="137"/>
        <v>45199</v>
      </c>
      <c r="O276" s="226">
        <f t="shared" si="138"/>
        <v>147</v>
      </c>
      <c r="P276" s="226">
        <f t="shared" si="139"/>
        <v>136</v>
      </c>
      <c r="Q276" s="226">
        <f t="shared" si="139"/>
        <v>1</v>
      </c>
      <c r="R276" s="226">
        <f t="shared" si="139"/>
        <v>8</v>
      </c>
      <c r="S276" s="226">
        <f t="shared" si="140"/>
        <v>37</v>
      </c>
      <c r="T276" s="226">
        <f t="shared" si="140"/>
        <v>25</v>
      </c>
      <c r="U276" s="231">
        <f t="shared" si="141"/>
        <v>0.76344086021505375</v>
      </c>
      <c r="V276" s="231">
        <f t="shared" si="142"/>
        <v>0.1079136690647482</v>
      </c>
      <c r="W276" s="232">
        <f t="shared" si="143"/>
        <v>372</v>
      </c>
      <c r="AL276" s="227"/>
      <c r="AM276" s="223">
        <f t="shared" si="132"/>
        <v>9</v>
      </c>
      <c r="AN276" s="225">
        <f t="shared" si="144"/>
        <v>45199</v>
      </c>
      <c r="AO276" s="249">
        <f t="shared" si="124"/>
        <v>49865.47</v>
      </c>
      <c r="AP276" s="249">
        <f t="shared" si="124"/>
        <v>44750.53</v>
      </c>
      <c r="AQ276" s="249">
        <f t="shared" si="124"/>
        <v>225</v>
      </c>
      <c r="AR276" s="249">
        <f t="shared" si="124"/>
        <v>0</v>
      </c>
      <c r="AS276" s="249">
        <f t="shared" si="133"/>
        <v>0</v>
      </c>
      <c r="AT276" s="249">
        <f t="shared" si="133"/>
        <v>0</v>
      </c>
      <c r="AU276" s="249">
        <f t="shared" si="134"/>
        <v>50090.47</v>
      </c>
      <c r="AV276" s="249">
        <f t="shared" si="135"/>
        <v>44750.53</v>
      </c>
      <c r="AW276" s="249">
        <f t="shared" si="136"/>
        <v>94841</v>
      </c>
      <c r="BF276" s="251"/>
    </row>
    <row r="277" spans="1:58">
      <c r="A277" s="218" t="str">
        <f>MID(FORECAST!A276,1,10)</f>
        <v>Owner &amp; Gu</v>
      </c>
      <c r="B277" s="218" t="str">
        <f t="shared" si="125"/>
        <v>Ow</v>
      </c>
      <c r="C277" s="218" t="str">
        <f t="shared" si="126"/>
        <v>er</v>
      </c>
      <c r="D277" s="218" t="str">
        <f t="shared" si="127"/>
        <v>&amp; Gu</v>
      </c>
      <c r="E277" s="219" t="e">
        <f t="shared" si="128"/>
        <v>#VALUE!</v>
      </c>
      <c r="F277" s="219" t="str">
        <f t="shared" si="129"/>
        <v/>
      </c>
      <c r="G277" s="219">
        <f t="shared" si="130"/>
        <v>44961</v>
      </c>
      <c r="H277" s="218" t="str">
        <f>IF(ISERROR(VLOOKUP(FORECAST!$A277,$AY$2:$BA$9,3,FALSE)),"",VLOOKUP(FORECAST!$A277,$AY$2:$BA$9,3,FALSE))</f>
        <v>Referidos</v>
      </c>
      <c r="I277" s="218">
        <f>IF(ISNUMBER(FORECAST!G:G),FORECAST!G:G,"")</f>
        <v>28</v>
      </c>
      <c r="J277" s="222">
        <f>IF(ISNUMBER(FORECAST!H:H),FORECAST!H:H,"")</f>
        <v>11785.9</v>
      </c>
      <c r="L277" s="223">
        <f t="shared" si="131"/>
        <v>10</v>
      </c>
      <c r="M277" s="224">
        <f>Datos!L279</f>
        <v>442</v>
      </c>
      <c r="N277" s="225">
        <f t="shared" si="137"/>
        <v>45200</v>
      </c>
      <c r="O277" s="226">
        <f t="shared" si="138"/>
        <v>106</v>
      </c>
      <c r="P277" s="226">
        <f t="shared" si="139"/>
        <v>127</v>
      </c>
      <c r="Q277" s="226">
        <f t="shared" si="139"/>
        <v>1</v>
      </c>
      <c r="R277" s="226">
        <f t="shared" si="139"/>
        <v>1</v>
      </c>
      <c r="S277" s="226">
        <f t="shared" si="140"/>
        <v>31</v>
      </c>
      <c r="T277" s="226">
        <f t="shared" si="140"/>
        <v>25</v>
      </c>
      <c r="U277" s="231">
        <f t="shared" si="141"/>
        <v>0.60779220779220777</v>
      </c>
      <c r="V277" s="231">
        <f t="shared" si="142"/>
        <v>7.6738609112709827E-2</v>
      </c>
      <c r="W277" s="232">
        <f t="shared" si="143"/>
        <v>385</v>
      </c>
      <c r="AL277" s="227"/>
      <c r="AM277" s="223">
        <f t="shared" si="132"/>
        <v>10</v>
      </c>
      <c r="AN277" s="225">
        <f t="shared" si="144"/>
        <v>45200</v>
      </c>
      <c r="AO277" s="249">
        <f t="shared" si="124"/>
        <v>30516.78</v>
      </c>
      <c r="AP277" s="249">
        <f t="shared" si="124"/>
        <v>36935.19</v>
      </c>
      <c r="AQ277" s="249">
        <f t="shared" si="124"/>
        <v>190</v>
      </c>
      <c r="AR277" s="249">
        <f t="shared" si="124"/>
        <v>0</v>
      </c>
      <c r="AS277" s="249">
        <f t="shared" si="133"/>
        <v>0</v>
      </c>
      <c r="AT277" s="249">
        <f t="shared" si="133"/>
        <v>0</v>
      </c>
      <c r="AU277" s="249">
        <f t="shared" si="134"/>
        <v>30706.78</v>
      </c>
      <c r="AV277" s="249">
        <f t="shared" si="135"/>
        <v>36935.19</v>
      </c>
      <c r="AW277" s="249">
        <f t="shared" si="136"/>
        <v>67641.97</v>
      </c>
      <c r="BF277" s="251"/>
    </row>
    <row r="278" spans="1:58">
      <c r="A278" s="218" t="str">
        <f>MID(FORECAST!A277,1,10)</f>
        <v>Owner Refe</v>
      </c>
      <c r="B278" s="218" t="str">
        <f t="shared" si="125"/>
        <v>Ow</v>
      </c>
      <c r="C278" s="218" t="str">
        <f t="shared" si="126"/>
        <v>er</v>
      </c>
      <c r="D278" s="218" t="str">
        <f t="shared" si="127"/>
        <v>Refe</v>
      </c>
      <c r="E278" s="219" t="e">
        <f t="shared" si="128"/>
        <v>#VALUE!</v>
      </c>
      <c r="F278" s="219" t="str">
        <f t="shared" si="129"/>
        <v/>
      </c>
      <c r="G278" s="219">
        <f t="shared" si="130"/>
        <v>44961</v>
      </c>
      <c r="H278" s="218" t="str">
        <f>IF(ISERROR(VLOOKUP(FORECAST!$A278,$AY$2:$BA$9,3,FALSE)),"",VLOOKUP(FORECAST!$A278,$AY$2:$BA$9,3,FALSE))</f>
        <v>Maintenance</v>
      </c>
      <c r="I278" s="218">
        <f>IF(ISNUMBER(FORECAST!G:G),FORECAST!G:G,"")</f>
        <v>60</v>
      </c>
      <c r="J278" s="222">
        <f>IF(ISNUMBER(FORECAST!H:H),FORECAST!H:H,"")</f>
        <v>0</v>
      </c>
      <c r="L278" s="223">
        <f t="shared" si="131"/>
        <v>10</v>
      </c>
      <c r="M278" s="224">
        <f>Datos!L280</f>
        <v>442</v>
      </c>
      <c r="N278" s="225">
        <f t="shared" si="137"/>
        <v>45201</v>
      </c>
      <c r="O278" s="226">
        <f t="shared" si="138"/>
        <v>80</v>
      </c>
      <c r="P278" s="226">
        <f t="shared" si="139"/>
        <v>117</v>
      </c>
      <c r="Q278" s="226">
        <f t="shared" si="139"/>
        <v>4</v>
      </c>
      <c r="R278" s="226">
        <f t="shared" si="139"/>
        <v>1</v>
      </c>
      <c r="S278" s="226">
        <f t="shared" si="140"/>
        <v>25</v>
      </c>
      <c r="T278" s="226">
        <f t="shared" si="140"/>
        <v>32</v>
      </c>
      <c r="U278" s="231">
        <f t="shared" si="141"/>
        <v>0.5234375</v>
      </c>
      <c r="V278" s="231">
        <f t="shared" si="142"/>
        <v>6.3414634146341464E-2</v>
      </c>
      <c r="W278" s="232">
        <f t="shared" si="143"/>
        <v>384</v>
      </c>
      <c r="AL278" s="227"/>
      <c r="AM278" s="223">
        <f t="shared" ref="AM278:AM341" si="145">MONTH(AN278)</f>
        <v>10</v>
      </c>
      <c r="AN278" s="225">
        <f t="shared" si="144"/>
        <v>45201</v>
      </c>
      <c r="AO278" s="249">
        <f t="shared" si="124"/>
        <v>23390.68</v>
      </c>
      <c r="AP278" s="249">
        <f t="shared" si="124"/>
        <v>33799.82</v>
      </c>
      <c r="AQ278" s="249">
        <f t="shared" si="124"/>
        <v>1865</v>
      </c>
      <c r="AR278" s="249">
        <f t="shared" si="124"/>
        <v>0</v>
      </c>
      <c r="AS278" s="249">
        <f t="shared" si="133"/>
        <v>0</v>
      </c>
      <c r="AT278" s="249">
        <f t="shared" si="133"/>
        <v>0</v>
      </c>
      <c r="AU278" s="249">
        <f t="shared" si="134"/>
        <v>25255.68</v>
      </c>
      <c r="AV278" s="249">
        <f t="shared" si="135"/>
        <v>33799.82</v>
      </c>
      <c r="AW278" s="249">
        <f t="shared" si="136"/>
        <v>59055.5</v>
      </c>
      <c r="BF278" s="251"/>
    </row>
    <row r="279" spans="1:58">
      <c r="A279" s="218" t="str">
        <f>MID(FORECAST!A278,1,10)</f>
        <v>Maintenanc</v>
      </c>
      <c r="B279" s="218" t="str">
        <f t="shared" si="125"/>
        <v>Ma</v>
      </c>
      <c r="C279" s="218" t="str">
        <f t="shared" si="126"/>
        <v>nt</v>
      </c>
      <c r="D279" s="218" t="str">
        <f t="shared" si="127"/>
        <v>nanc</v>
      </c>
      <c r="E279" s="219" t="e">
        <f t="shared" si="128"/>
        <v>#VALUE!</v>
      </c>
      <c r="F279" s="219" t="str">
        <f t="shared" si="129"/>
        <v/>
      </c>
      <c r="G279" s="219">
        <f t="shared" si="130"/>
        <v>44961</v>
      </c>
      <c r="H279" s="218" t="str">
        <f>IF(ISERROR(VLOOKUP(FORECAST!$A279,$AY$2:$BA$9,3,FALSE)),"",VLOOKUP(FORECAST!$A279,$AY$2:$BA$9,3,FALSE))</f>
        <v>Complementarias</v>
      </c>
      <c r="I279" s="218">
        <f>IF(ISNUMBER(FORECAST!G:G),FORECAST!G:G,"")</f>
        <v>7</v>
      </c>
      <c r="J279" s="222">
        <f>IF(ISNUMBER(FORECAST!H:H),FORECAST!H:H,"")</f>
        <v>185</v>
      </c>
      <c r="L279" s="223">
        <f t="shared" si="131"/>
        <v>10</v>
      </c>
      <c r="M279" s="224">
        <f>Datos!L281</f>
        <v>442</v>
      </c>
      <c r="N279" s="225">
        <f t="shared" si="137"/>
        <v>45202</v>
      </c>
      <c r="O279" s="226">
        <f t="shared" si="138"/>
        <v>84</v>
      </c>
      <c r="P279" s="226">
        <f t="shared" si="139"/>
        <v>110</v>
      </c>
      <c r="Q279" s="226">
        <f t="shared" si="139"/>
        <v>3</v>
      </c>
      <c r="R279" s="226">
        <f t="shared" si="139"/>
        <v>3</v>
      </c>
      <c r="S279" s="226">
        <f t="shared" si="140"/>
        <v>28</v>
      </c>
      <c r="T279" s="226">
        <f t="shared" si="140"/>
        <v>39</v>
      </c>
      <c r="U279" s="231">
        <f t="shared" si="141"/>
        <v>0.52956989247311825</v>
      </c>
      <c r="V279" s="231">
        <f t="shared" si="142"/>
        <v>7.6923076923076927E-2</v>
      </c>
      <c r="W279" s="232">
        <f t="shared" si="143"/>
        <v>372</v>
      </c>
      <c r="AL279" s="227"/>
      <c r="AM279" s="223">
        <f t="shared" si="145"/>
        <v>10</v>
      </c>
      <c r="AN279" s="225">
        <f t="shared" si="144"/>
        <v>45202</v>
      </c>
      <c r="AO279" s="249">
        <f t="shared" si="124"/>
        <v>21911.84</v>
      </c>
      <c r="AP279" s="249">
        <f t="shared" si="124"/>
        <v>30911.83</v>
      </c>
      <c r="AQ279" s="249">
        <f t="shared" si="124"/>
        <v>1675</v>
      </c>
      <c r="AR279" s="249">
        <f t="shared" si="124"/>
        <v>250</v>
      </c>
      <c r="AS279" s="249">
        <f t="shared" si="133"/>
        <v>491.6</v>
      </c>
      <c r="AT279" s="249">
        <f t="shared" si="133"/>
        <v>0</v>
      </c>
      <c r="AU279" s="249">
        <f t="shared" si="134"/>
        <v>23586.84</v>
      </c>
      <c r="AV279" s="249">
        <f t="shared" si="135"/>
        <v>30911.83</v>
      </c>
      <c r="AW279" s="249">
        <f t="shared" si="136"/>
        <v>54498.67</v>
      </c>
      <c r="BF279" s="251"/>
    </row>
    <row r="280" spans="1:58">
      <c r="A280" s="218" t="str">
        <f>MID(FORECAST!A279,1,10)</f>
        <v>Compliment</v>
      </c>
      <c r="B280" s="218" t="str">
        <f t="shared" si="125"/>
        <v>Co</v>
      </c>
      <c r="C280" s="218" t="str">
        <f t="shared" si="126"/>
        <v>pl</v>
      </c>
      <c r="D280" s="218" t="str">
        <f t="shared" si="127"/>
        <v>ment</v>
      </c>
      <c r="E280" s="219" t="e">
        <f t="shared" si="128"/>
        <v>#VALUE!</v>
      </c>
      <c r="F280" s="219" t="str">
        <f t="shared" si="129"/>
        <v/>
      </c>
      <c r="G280" s="219">
        <f t="shared" si="130"/>
        <v>44961</v>
      </c>
      <c r="H280" s="218" t="str">
        <f>IF(ISERROR(VLOOKUP(FORECAST!$A280,$AY$2:$BA$9,3,FALSE)),"",VLOOKUP(FORECAST!$A280,$AY$2:$BA$9,3,FALSE))</f>
        <v>Total día</v>
      </c>
      <c r="I280" s="218">
        <f>IF(ISNUMBER(FORECAST!G:G),FORECAST!G:G,"")</f>
        <v>217</v>
      </c>
      <c r="J280" s="222">
        <f>IF(ISNUMBER(FORECAST!H:H),FORECAST!H:H,"")</f>
        <v>30566.82</v>
      </c>
      <c r="L280" s="223">
        <f t="shared" si="131"/>
        <v>10</v>
      </c>
      <c r="M280" s="224">
        <f>Datos!L282</f>
        <v>442</v>
      </c>
      <c r="N280" s="225">
        <f t="shared" si="137"/>
        <v>45203</v>
      </c>
      <c r="O280" s="226">
        <f t="shared" si="138"/>
        <v>85</v>
      </c>
      <c r="P280" s="226">
        <f t="shared" si="139"/>
        <v>128</v>
      </c>
      <c r="Q280" s="226">
        <f t="shared" si="139"/>
        <v>3</v>
      </c>
      <c r="R280" s="226">
        <f t="shared" si="139"/>
        <v>4</v>
      </c>
      <c r="S280" s="226">
        <f t="shared" si="140"/>
        <v>25</v>
      </c>
      <c r="T280" s="226">
        <f t="shared" si="140"/>
        <v>35</v>
      </c>
      <c r="U280" s="231">
        <f t="shared" si="141"/>
        <v>0.5714285714285714</v>
      </c>
      <c r="V280" s="231">
        <f t="shared" si="142"/>
        <v>7.125307125307126E-2</v>
      </c>
      <c r="W280" s="232">
        <f t="shared" si="143"/>
        <v>378</v>
      </c>
      <c r="AL280" s="227"/>
      <c r="AM280" s="223">
        <f t="shared" si="145"/>
        <v>10</v>
      </c>
      <c r="AN280" s="225">
        <f t="shared" si="144"/>
        <v>45203</v>
      </c>
      <c r="AO280" s="249">
        <f t="shared" si="124"/>
        <v>23486.71</v>
      </c>
      <c r="AP280" s="249">
        <f t="shared" si="124"/>
        <v>35860.629999999997</v>
      </c>
      <c r="AQ280" s="249">
        <f t="shared" si="124"/>
        <v>1675</v>
      </c>
      <c r="AR280" s="249">
        <f t="shared" si="124"/>
        <v>0</v>
      </c>
      <c r="AS280" s="249">
        <f t="shared" si="133"/>
        <v>0</v>
      </c>
      <c r="AT280" s="249">
        <f t="shared" si="133"/>
        <v>0</v>
      </c>
      <c r="AU280" s="249">
        <f t="shared" si="134"/>
        <v>25161.71</v>
      </c>
      <c r="AV280" s="249">
        <f t="shared" si="135"/>
        <v>35860.629999999997</v>
      </c>
      <c r="AW280" s="249">
        <f t="shared" si="136"/>
        <v>61022.34</v>
      </c>
      <c r="BF280" s="251"/>
    </row>
    <row r="281" spans="1:58">
      <c r="A281" s="218" t="str">
        <f>MID(FORECAST!A280,1,10)</f>
        <v>Totals:</v>
      </c>
      <c r="B281" s="218" t="str">
        <f t="shared" si="125"/>
        <v>To</v>
      </c>
      <c r="C281" s="218" t="str">
        <f t="shared" si="126"/>
        <v>al</v>
      </c>
      <c r="D281" s="218" t="str">
        <f t="shared" si="127"/>
        <v>:</v>
      </c>
      <c r="E281" s="219" t="e">
        <f t="shared" si="128"/>
        <v>#VALUE!</v>
      </c>
      <c r="F281" s="219" t="str">
        <f t="shared" si="129"/>
        <v/>
      </c>
      <c r="G281" s="219">
        <f t="shared" si="130"/>
        <v>44961</v>
      </c>
      <c r="H281" s="218" t="str">
        <f>IF(ISERROR(VLOOKUP(FORECAST!$A281,$AY$2:$BA$9,3,FALSE)),"",VLOOKUP(FORECAST!$A281,$AY$2:$BA$9,3,FALSE))</f>
        <v/>
      </c>
      <c r="I281" s="218" t="str">
        <f>IF(ISNUMBER(FORECAST!G:G),FORECAST!G:G,"")</f>
        <v/>
      </c>
      <c r="J281" s="222" t="str">
        <f>IF(ISNUMBER(FORECAST!H:H),FORECAST!H:H,"")</f>
        <v/>
      </c>
      <c r="L281" s="223">
        <f t="shared" si="131"/>
        <v>10</v>
      </c>
      <c r="M281" s="224">
        <f>Datos!L283</f>
        <v>442</v>
      </c>
      <c r="N281" s="225">
        <f t="shared" si="137"/>
        <v>45204</v>
      </c>
      <c r="O281" s="226">
        <f t="shared" si="138"/>
        <v>89</v>
      </c>
      <c r="P281" s="226">
        <f t="shared" si="139"/>
        <v>162</v>
      </c>
      <c r="Q281" s="226">
        <f t="shared" si="139"/>
        <v>5</v>
      </c>
      <c r="R281" s="226">
        <f t="shared" si="139"/>
        <v>8</v>
      </c>
      <c r="S281" s="226">
        <f t="shared" si="140"/>
        <v>33</v>
      </c>
      <c r="T281" s="226">
        <f t="shared" si="140"/>
        <v>27</v>
      </c>
      <c r="U281" s="231">
        <f t="shared" si="141"/>
        <v>0.68449197860962563</v>
      </c>
      <c r="V281" s="231">
        <f t="shared" si="142"/>
        <v>9.8795180722891562E-2</v>
      </c>
      <c r="W281" s="232">
        <f t="shared" si="143"/>
        <v>374</v>
      </c>
      <c r="AL281" s="227"/>
      <c r="AM281" s="223">
        <f t="shared" si="145"/>
        <v>10</v>
      </c>
      <c r="AN281" s="225">
        <f t="shared" si="144"/>
        <v>45204</v>
      </c>
      <c r="AO281" s="249">
        <f t="shared" si="124"/>
        <v>24329.27</v>
      </c>
      <c r="AP281" s="249">
        <f t="shared" si="124"/>
        <v>45672.23</v>
      </c>
      <c r="AQ281" s="249">
        <f t="shared" si="124"/>
        <v>2515</v>
      </c>
      <c r="AR281" s="249">
        <f t="shared" si="124"/>
        <v>0</v>
      </c>
      <c r="AS281" s="249">
        <f t="shared" si="133"/>
        <v>-491.6</v>
      </c>
      <c r="AT281" s="249">
        <f t="shared" si="133"/>
        <v>0</v>
      </c>
      <c r="AU281" s="249">
        <f t="shared" si="134"/>
        <v>26844.27</v>
      </c>
      <c r="AV281" s="249">
        <f t="shared" si="135"/>
        <v>45672.23</v>
      </c>
      <c r="AW281" s="249">
        <f t="shared" si="136"/>
        <v>72516.5</v>
      </c>
      <c r="BF281" s="251"/>
    </row>
    <row r="282" spans="1:58">
      <c r="A282" s="218" t="str">
        <f>MID(FORECAST!A281,1,10)</f>
        <v>05-02-2023</v>
      </c>
      <c r="B282" s="218" t="str">
        <f t="shared" si="125"/>
        <v>05</v>
      </c>
      <c r="C282" s="218" t="str">
        <f t="shared" si="126"/>
        <v>02</v>
      </c>
      <c r="D282" s="218" t="str">
        <f t="shared" si="127"/>
        <v>2023</v>
      </c>
      <c r="E282" s="219">
        <f t="shared" si="128"/>
        <v>44962</v>
      </c>
      <c r="F282" s="219">
        <f t="shared" si="129"/>
        <v>44962</v>
      </c>
      <c r="G282" s="219">
        <f t="shared" si="130"/>
        <v>44962</v>
      </c>
      <c r="H282" s="218" t="str">
        <f>IF(ISERROR(VLOOKUP(FORECAST!$A282,$AY$2:$BA$9,3,FALSE)),"",VLOOKUP(FORECAST!$A282,$AY$2:$BA$9,3,FALSE))</f>
        <v>Pagadores</v>
      </c>
      <c r="I282" s="218">
        <f>IF(ISNUMBER(FORECAST!G:G),FORECAST!G:G,"")</f>
        <v>54</v>
      </c>
      <c r="J282" s="222">
        <f>IF(ISNUMBER(FORECAST!H:H),FORECAST!H:H,"")</f>
        <v>8584.18</v>
      </c>
      <c r="L282" s="223">
        <f t="shared" si="131"/>
        <v>10</v>
      </c>
      <c r="M282" s="224">
        <f>Datos!L284</f>
        <v>442</v>
      </c>
      <c r="N282" s="225">
        <f t="shared" si="137"/>
        <v>45205</v>
      </c>
      <c r="O282" s="226">
        <f t="shared" si="138"/>
        <v>132</v>
      </c>
      <c r="P282" s="226">
        <f t="shared" si="139"/>
        <v>213</v>
      </c>
      <c r="Q282" s="226">
        <f t="shared" si="139"/>
        <v>8</v>
      </c>
      <c r="R282" s="226">
        <f t="shared" si="139"/>
        <v>2</v>
      </c>
      <c r="S282" s="226">
        <f t="shared" si="140"/>
        <v>43</v>
      </c>
      <c r="T282" s="226">
        <f t="shared" si="140"/>
        <v>12</v>
      </c>
      <c r="U282" s="231">
        <f t="shared" si="141"/>
        <v>0.91688311688311686</v>
      </c>
      <c r="V282" s="231">
        <f t="shared" si="142"/>
        <v>0.10465116279069768</v>
      </c>
      <c r="W282" s="232">
        <f t="shared" si="143"/>
        <v>385</v>
      </c>
      <c r="AL282" s="227"/>
      <c r="AM282" s="223">
        <f t="shared" si="145"/>
        <v>10</v>
      </c>
      <c r="AN282" s="225">
        <f t="shared" si="144"/>
        <v>45205</v>
      </c>
      <c r="AO282" s="249">
        <f t="shared" si="124"/>
        <v>49456</v>
      </c>
      <c r="AP282" s="249">
        <f t="shared" si="124"/>
        <v>70986.179999999993</v>
      </c>
      <c r="AQ282" s="249">
        <f t="shared" si="124"/>
        <v>2865</v>
      </c>
      <c r="AR282" s="249">
        <f t="shared" si="124"/>
        <v>0</v>
      </c>
      <c r="AS282" s="249">
        <f t="shared" si="133"/>
        <v>0</v>
      </c>
      <c r="AT282" s="249">
        <f t="shared" si="133"/>
        <v>0</v>
      </c>
      <c r="AU282" s="249">
        <f t="shared" si="134"/>
        <v>52321</v>
      </c>
      <c r="AV282" s="249">
        <f t="shared" si="135"/>
        <v>70986.179999999993</v>
      </c>
      <c r="AW282" s="249">
        <f t="shared" si="136"/>
        <v>123307.18</v>
      </c>
      <c r="BF282" s="251"/>
    </row>
    <row r="283" spans="1:58">
      <c r="A283" s="218" t="str">
        <f>MID(FORECAST!A282,1,10)</f>
        <v>Non-Group</v>
      </c>
      <c r="B283" s="218" t="str">
        <f t="shared" si="125"/>
        <v>No</v>
      </c>
      <c r="C283" s="218" t="str">
        <f t="shared" si="126"/>
        <v>-G</v>
      </c>
      <c r="D283" s="218" t="str">
        <f t="shared" si="127"/>
        <v>oup</v>
      </c>
      <c r="E283" s="219" t="e">
        <f t="shared" si="128"/>
        <v>#VALUE!</v>
      </c>
      <c r="F283" s="219" t="str">
        <f t="shared" si="129"/>
        <v/>
      </c>
      <c r="G283" s="219">
        <f t="shared" si="130"/>
        <v>44962</v>
      </c>
      <c r="H283" s="218" t="str">
        <f>IF(ISERROR(VLOOKUP(FORECAST!$A283,$AY$2:$BA$9,3,FALSE)),"",VLOOKUP(FORECAST!$A283,$AY$2:$BA$9,3,FALSE))</f>
        <v>Grupos</v>
      </c>
      <c r="I283" s="218">
        <f>IF(ISNUMBER(FORECAST!G:G),FORECAST!G:G,"")</f>
        <v>0</v>
      </c>
      <c r="J283" s="222">
        <f>IF(ISNUMBER(FORECAST!H:H),FORECAST!H:H,"")</f>
        <v>0</v>
      </c>
      <c r="L283" s="223">
        <f t="shared" si="131"/>
        <v>10</v>
      </c>
      <c r="M283" s="224">
        <f>Datos!L285</f>
        <v>442</v>
      </c>
      <c r="N283" s="225">
        <f t="shared" si="137"/>
        <v>45206</v>
      </c>
      <c r="O283" s="226">
        <f t="shared" si="138"/>
        <v>165</v>
      </c>
      <c r="P283" s="226">
        <f t="shared" si="139"/>
        <v>234</v>
      </c>
      <c r="Q283" s="226">
        <f t="shared" si="139"/>
        <v>7</v>
      </c>
      <c r="R283" s="226">
        <f t="shared" si="139"/>
        <v>2</v>
      </c>
      <c r="S283" s="226">
        <f t="shared" si="140"/>
        <v>40</v>
      </c>
      <c r="T283" s="226">
        <f t="shared" si="140"/>
        <v>9</v>
      </c>
      <c r="U283" s="231">
        <f t="shared" si="141"/>
        <v>1.0383631713554988</v>
      </c>
      <c r="V283" s="231">
        <f t="shared" si="142"/>
        <v>9.6997690531177835E-2</v>
      </c>
      <c r="W283" s="232">
        <f t="shared" si="143"/>
        <v>391</v>
      </c>
      <c r="AL283" s="227"/>
      <c r="AM283" s="223">
        <f t="shared" si="145"/>
        <v>10</v>
      </c>
      <c r="AN283" s="225">
        <f t="shared" si="144"/>
        <v>45206</v>
      </c>
      <c r="AO283" s="249">
        <f t="shared" si="124"/>
        <v>66653.56</v>
      </c>
      <c r="AP283" s="249">
        <f t="shared" si="124"/>
        <v>83337.61</v>
      </c>
      <c r="AQ283" s="249">
        <f t="shared" si="124"/>
        <v>2175</v>
      </c>
      <c r="AR283" s="249">
        <f t="shared" si="124"/>
        <v>0</v>
      </c>
      <c r="AS283" s="249">
        <f t="shared" si="133"/>
        <v>0</v>
      </c>
      <c r="AT283" s="249">
        <f t="shared" si="133"/>
        <v>0</v>
      </c>
      <c r="AU283" s="249">
        <f t="shared" si="134"/>
        <v>68828.56</v>
      </c>
      <c r="AV283" s="249">
        <f t="shared" si="135"/>
        <v>83337.61</v>
      </c>
      <c r="AW283" s="249">
        <f t="shared" si="136"/>
        <v>152166.16999999998</v>
      </c>
      <c r="BF283" s="251"/>
    </row>
    <row r="284" spans="1:58">
      <c r="A284" s="218" t="str">
        <f>MID(FORECAST!A283,1,10)</f>
        <v>Group - No</v>
      </c>
      <c r="B284" s="218" t="str">
        <f t="shared" si="125"/>
        <v>Gr</v>
      </c>
      <c r="C284" s="218" t="str">
        <f t="shared" si="126"/>
        <v>up</v>
      </c>
      <c r="D284" s="218" t="str">
        <f t="shared" si="127"/>
        <v>- No</v>
      </c>
      <c r="E284" s="219" t="e">
        <f t="shared" si="128"/>
        <v>#VALUE!</v>
      </c>
      <c r="F284" s="219" t="str">
        <f t="shared" si="129"/>
        <v/>
      </c>
      <c r="G284" s="219">
        <f t="shared" si="130"/>
        <v>44962</v>
      </c>
      <c r="H284" s="218" t="str">
        <f>IF(ISERROR(VLOOKUP(FORECAST!$A284,$AY$2:$BA$9,3,FALSE)),"",VLOOKUP(FORECAST!$A284,$AY$2:$BA$9,3,FALSE))</f>
        <v>Dueños e invitados</v>
      </c>
      <c r="I284" s="218">
        <f>IF(ISNUMBER(FORECAST!G:G),FORECAST!G:G,"")</f>
        <v>34</v>
      </c>
      <c r="J284" s="222">
        <f>IF(ISNUMBER(FORECAST!H:H),FORECAST!H:H,"")</f>
        <v>0</v>
      </c>
      <c r="L284" s="223">
        <f t="shared" si="131"/>
        <v>10</v>
      </c>
      <c r="M284" s="224">
        <f>Datos!L286</f>
        <v>442</v>
      </c>
      <c r="N284" s="225">
        <f t="shared" si="137"/>
        <v>45207</v>
      </c>
      <c r="O284" s="226">
        <f t="shared" si="138"/>
        <v>191</v>
      </c>
      <c r="P284" s="226">
        <f t="shared" si="139"/>
        <v>213</v>
      </c>
      <c r="Q284" s="226">
        <f t="shared" si="139"/>
        <v>5</v>
      </c>
      <c r="R284" s="226">
        <f t="shared" si="139"/>
        <v>0</v>
      </c>
      <c r="S284" s="226">
        <f t="shared" si="140"/>
        <v>36</v>
      </c>
      <c r="T284" s="226">
        <f t="shared" si="140"/>
        <v>9</v>
      </c>
      <c r="U284" s="231">
        <f t="shared" si="141"/>
        <v>1.0302267002518892</v>
      </c>
      <c r="V284" s="231">
        <f t="shared" si="142"/>
        <v>8.3140877598152418E-2</v>
      </c>
      <c r="W284" s="232">
        <f t="shared" si="143"/>
        <v>397</v>
      </c>
      <c r="AL284" s="227"/>
      <c r="AM284" s="223">
        <f t="shared" si="145"/>
        <v>10</v>
      </c>
      <c r="AN284" s="225">
        <f t="shared" si="144"/>
        <v>45207</v>
      </c>
      <c r="AO284" s="249">
        <f t="shared" si="124"/>
        <v>62587.13</v>
      </c>
      <c r="AP284" s="249">
        <f t="shared" si="124"/>
        <v>61989.38</v>
      </c>
      <c r="AQ284" s="249">
        <f t="shared" si="124"/>
        <v>1455</v>
      </c>
      <c r="AR284" s="249">
        <f t="shared" si="124"/>
        <v>0</v>
      </c>
      <c r="AS284" s="249">
        <f t="shared" si="133"/>
        <v>0</v>
      </c>
      <c r="AT284" s="249">
        <f t="shared" si="133"/>
        <v>0</v>
      </c>
      <c r="AU284" s="249">
        <f t="shared" si="134"/>
        <v>64042.13</v>
      </c>
      <c r="AV284" s="249">
        <f t="shared" si="135"/>
        <v>61989.38</v>
      </c>
      <c r="AW284" s="249">
        <f t="shared" si="136"/>
        <v>126031.51</v>
      </c>
      <c r="BF284" s="251"/>
    </row>
    <row r="285" spans="1:58">
      <c r="A285" s="218" t="str">
        <f>MID(FORECAST!A284,1,10)</f>
        <v>Owner &amp; Gu</v>
      </c>
      <c r="B285" s="218" t="str">
        <f t="shared" si="125"/>
        <v>Ow</v>
      </c>
      <c r="C285" s="218" t="str">
        <f t="shared" si="126"/>
        <v>er</v>
      </c>
      <c r="D285" s="218" t="str">
        <f t="shared" si="127"/>
        <v>&amp; Gu</v>
      </c>
      <c r="E285" s="219" t="e">
        <f t="shared" si="128"/>
        <v>#VALUE!</v>
      </c>
      <c r="F285" s="219" t="str">
        <f t="shared" si="129"/>
        <v/>
      </c>
      <c r="G285" s="219">
        <f t="shared" si="130"/>
        <v>44962</v>
      </c>
      <c r="H285" s="218" t="str">
        <f>IF(ISERROR(VLOOKUP(FORECAST!$A285,$AY$2:$BA$9,3,FALSE)),"",VLOOKUP(FORECAST!$A285,$AY$2:$BA$9,3,FALSE))</f>
        <v>Referidos</v>
      </c>
      <c r="I285" s="218">
        <f>IF(ISNUMBER(FORECAST!G:G),FORECAST!G:G,"")</f>
        <v>15</v>
      </c>
      <c r="J285" s="222">
        <f>IF(ISNUMBER(FORECAST!H:H),FORECAST!H:H,"")</f>
        <v>4835</v>
      </c>
      <c r="L285" s="223">
        <f t="shared" si="131"/>
        <v>10</v>
      </c>
      <c r="M285" s="224">
        <f>Datos!L287</f>
        <v>442</v>
      </c>
      <c r="N285" s="225">
        <f t="shared" si="137"/>
        <v>45208</v>
      </c>
      <c r="O285" s="226">
        <f t="shared" si="138"/>
        <v>190</v>
      </c>
      <c r="P285" s="226">
        <f t="shared" si="139"/>
        <v>195</v>
      </c>
      <c r="Q285" s="226">
        <f t="shared" si="139"/>
        <v>0</v>
      </c>
      <c r="R285" s="226">
        <f t="shared" si="139"/>
        <v>0</v>
      </c>
      <c r="S285" s="226">
        <f t="shared" si="140"/>
        <v>33</v>
      </c>
      <c r="T285" s="226">
        <f t="shared" si="140"/>
        <v>12</v>
      </c>
      <c r="U285" s="231">
        <f t="shared" si="141"/>
        <v>0.96977329974811088</v>
      </c>
      <c r="V285" s="231">
        <f t="shared" si="142"/>
        <v>7.6744186046511634E-2</v>
      </c>
      <c r="W285" s="232">
        <f t="shared" si="143"/>
        <v>397</v>
      </c>
      <c r="AL285" s="227"/>
      <c r="AM285" s="223">
        <f t="shared" si="145"/>
        <v>10</v>
      </c>
      <c r="AN285" s="225">
        <f t="shared" si="144"/>
        <v>45208</v>
      </c>
      <c r="AO285" s="249">
        <f t="shared" si="124"/>
        <v>57094.879999999997</v>
      </c>
      <c r="AP285" s="249">
        <f t="shared" si="124"/>
        <v>57462.05</v>
      </c>
      <c r="AQ285" s="249">
        <f t="shared" si="124"/>
        <v>0</v>
      </c>
      <c r="AR285" s="249">
        <f t="shared" si="124"/>
        <v>0</v>
      </c>
      <c r="AS285" s="249">
        <f t="shared" si="133"/>
        <v>0</v>
      </c>
      <c r="AT285" s="249">
        <f t="shared" si="133"/>
        <v>0</v>
      </c>
      <c r="AU285" s="249">
        <f t="shared" si="134"/>
        <v>57094.879999999997</v>
      </c>
      <c r="AV285" s="249">
        <f t="shared" si="135"/>
        <v>57462.05</v>
      </c>
      <c r="AW285" s="249">
        <f t="shared" si="136"/>
        <v>114556.93</v>
      </c>
      <c r="BF285" s="251"/>
    </row>
    <row r="286" spans="1:58">
      <c r="A286" s="218" t="str">
        <f>MID(FORECAST!A285,1,10)</f>
        <v>Owner Refe</v>
      </c>
      <c r="B286" s="218" t="str">
        <f t="shared" si="125"/>
        <v>Ow</v>
      </c>
      <c r="C286" s="218" t="str">
        <f t="shared" si="126"/>
        <v>er</v>
      </c>
      <c r="D286" s="218" t="str">
        <f t="shared" si="127"/>
        <v>Refe</v>
      </c>
      <c r="E286" s="219" t="e">
        <f t="shared" si="128"/>
        <v>#VALUE!</v>
      </c>
      <c r="F286" s="219" t="str">
        <f t="shared" si="129"/>
        <v/>
      </c>
      <c r="G286" s="219">
        <f t="shared" si="130"/>
        <v>44962</v>
      </c>
      <c r="H286" s="218" t="str">
        <f>IF(ISERROR(VLOOKUP(FORECAST!$A286,$AY$2:$BA$9,3,FALSE)),"",VLOOKUP(FORECAST!$A286,$AY$2:$BA$9,3,FALSE))</f>
        <v>Maintenance</v>
      </c>
      <c r="I286" s="218">
        <f>IF(ISNUMBER(FORECAST!G:G),FORECAST!G:G,"")</f>
        <v>61</v>
      </c>
      <c r="J286" s="222">
        <f>IF(ISNUMBER(FORECAST!H:H),FORECAST!H:H,"")</f>
        <v>0</v>
      </c>
      <c r="L286" s="223">
        <f t="shared" si="131"/>
        <v>10</v>
      </c>
      <c r="M286" s="224">
        <f>Datos!L288</f>
        <v>442</v>
      </c>
      <c r="N286" s="225">
        <f t="shared" si="137"/>
        <v>45209</v>
      </c>
      <c r="O286" s="226">
        <f t="shared" si="138"/>
        <v>173</v>
      </c>
      <c r="P286" s="226">
        <f t="shared" si="139"/>
        <v>172</v>
      </c>
      <c r="Q286" s="226">
        <f t="shared" si="139"/>
        <v>0</v>
      </c>
      <c r="R286" s="226">
        <f t="shared" si="139"/>
        <v>0</v>
      </c>
      <c r="S286" s="226">
        <f t="shared" si="140"/>
        <v>33</v>
      </c>
      <c r="T286" s="226">
        <f t="shared" si="140"/>
        <v>19</v>
      </c>
      <c r="U286" s="231">
        <f t="shared" si="141"/>
        <v>0.88461538461538458</v>
      </c>
      <c r="V286" s="231">
        <f t="shared" si="142"/>
        <v>7.8014184397163122E-2</v>
      </c>
      <c r="W286" s="232">
        <f t="shared" si="143"/>
        <v>390</v>
      </c>
      <c r="AL286" s="227"/>
      <c r="AM286" s="223">
        <f t="shared" si="145"/>
        <v>10</v>
      </c>
      <c r="AN286" s="225">
        <f t="shared" si="144"/>
        <v>45209</v>
      </c>
      <c r="AO286" s="249">
        <f t="shared" si="124"/>
        <v>51814.5</v>
      </c>
      <c r="AP286" s="249">
        <f t="shared" si="124"/>
        <v>48154.32</v>
      </c>
      <c r="AQ286" s="249">
        <f t="shared" si="124"/>
        <v>0</v>
      </c>
      <c r="AR286" s="249">
        <f t="shared" si="124"/>
        <v>0</v>
      </c>
      <c r="AS286" s="249">
        <f t="shared" si="133"/>
        <v>0</v>
      </c>
      <c r="AT286" s="249">
        <f t="shared" si="133"/>
        <v>0</v>
      </c>
      <c r="AU286" s="249">
        <f t="shared" si="134"/>
        <v>51814.5</v>
      </c>
      <c r="AV286" s="249">
        <f t="shared" si="135"/>
        <v>48154.32</v>
      </c>
      <c r="AW286" s="249">
        <f t="shared" si="136"/>
        <v>99968.82</v>
      </c>
      <c r="BF286" s="251"/>
    </row>
    <row r="287" spans="1:58">
      <c r="A287" s="218" t="str">
        <f>MID(FORECAST!A286,1,10)</f>
        <v>Maintenanc</v>
      </c>
      <c r="B287" s="218" t="str">
        <f t="shared" si="125"/>
        <v>Ma</v>
      </c>
      <c r="C287" s="218" t="str">
        <f t="shared" si="126"/>
        <v>nt</v>
      </c>
      <c r="D287" s="218" t="str">
        <f t="shared" si="127"/>
        <v>nanc</v>
      </c>
      <c r="E287" s="219" t="e">
        <f t="shared" si="128"/>
        <v>#VALUE!</v>
      </c>
      <c r="F287" s="219" t="str">
        <f t="shared" si="129"/>
        <v/>
      </c>
      <c r="G287" s="219">
        <f t="shared" si="130"/>
        <v>44962</v>
      </c>
      <c r="H287" s="218" t="str">
        <f>IF(ISERROR(VLOOKUP(FORECAST!$A287,$AY$2:$BA$9,3,FALSE)),"",VLOOKUP(FORECAST!$A287,$AY$2:$BA$9,3,FALSE))</f>
        <v>Complementarias</v>
      </c>
      <c r="I287" s="218">
        <f>IF(ISNUMBER(FORECAST!G:G),FORECAST!G:G,"")</f>
        <v>4</v>
      </c>
      <c r="J287" s="222">
        <f>IF(ISNUMBER(FORECAST!H:H),FORECAST!H:H,"")</f>
        <v>185</v>
      </c>
      <c r="L287" s="223">
        <f t="shared" si="131"/>
        <v>10</v>
      </c>
      <c r="M287" s="224">
        <f>Datos!L289</f>
        <v>442</v>
      </c>
      <c r="N287" s="225">
        <f t="shared" si="137"/>
        <v>45210</v>
      </c>
      <c r="O287" s="226">
        <f t="shared" si="138"/>
        <v>168</v>
      </c>
      <c r="P287" s="226">
        <f t="shared" si="139"/>
        <v>171</v>
      </c>
      <c r="Q287" s="226">
        <f t="shared" si="139"/>
        <v>1</v>
      </c>
      <c r="R287" s="226">
        <f t="shared" si="139"/>
        <v>1</v>
      </c>
      <c r="S287" s="226">
        <f t="shared" si="140"/>
        <v>35</v>
      </c>
      <c r="T287" s="226">
        <f t="shared" si="140"/>
        <v>15</v>
      </c>
      <c r="U287" s="231">
        <f t="shared" si="141"/>
        <v>0.86956521739130432</v>
      </c>
      <c r="V287" s="231">
        <f t="shared" si="142"/>
        <v>8.4309133489461355E-2</v>
      </c>
      <c r="W287" s="232">
        <f t="shared" si="143"/>
        <v>391</v>
      </c>
      <c r="AL287" s="227"/>
      <c r="AM287" s="223">
        <f t="shared" si="145"/>
        <v>10</v>
      </c>
      <c r="AN287" s="225">
        <f t="shared" si="144"/>
        <v>45210</v>
      </c>
      <c r="AO287" s="249">
        <f t="shared" si="124"/>
        <v>48391.65</v>
      </c>
      <c r="AP287" s="249">
        <f t="shared" si="124"/>
        <v>49495</v>
      </c>
      <c r="AQ287" s="249">
        <f t="shared" si="124"/>
        <v>256.2</v>
      </c>
      <c r="AR287" s="249">
        <f t="shared" si="124"/>
        <v>190</v>
      </c>
      <c r="AS287" s="249">
        <f t="shared" si="133"/>
        <v>0</v>
      </c>
      <c r="AT287" s="249">
        <f t="shared" si="133"/>
        <v>0</v>
      </c>
      <c r="AU287" s="249">
        <f t="shared" si="134"/>
        <v>48647.85</v>
      </c>
      <c r="AV287" s="249">
        <f t="shared" si="135"/>
        <v>49495</v>
      </c>
      <c r="AW287" s="249">
        <f t="shared" si="136"/>
        <v>98142.85</v>
      </c>
      <c r="BF287" s="251"/>
    </row>
    <row r="288" spans="1:58">
      <c r="A288" s="218" t="str">
        <f>MID(FORECAST!A287,1,10)</f>
        <v>Compliment</v>
      </c>
      <c r="B288" s="218" t="str">
        <f t="shared" si="125"/>
        <v>Co</v>
      </c>
      <c r="C288" s="218" t="str">
        <f t="shared" si="126"/>
        <v>pl</v>
      </c>
      <c r="D288" s="218" t="str">
        <f t="shared" si="127"/>
        <v>ment</v>
      </c>
      <c r="E288" s="219" t="e">
        <f t="shared" si="128"/>
        <v>#VALUE!</v>
      </c>
      <c r="F288" s="219" t="str">
        <f t="shared" si="129"/>
        <v/>
      </c>
      <c r="G288" s="219">
        <f t="shared" si="130"/>
        <v>44962</v>
      </c>
      <c r="H288" s="218" t="str">
        <f>IF(ISERROR(VLOOKUP(FORECAST!$A288,$AY$2:$BA$9,3,FALSE)),"",VLOOKUP(FORECAST!$A288,$AY$2:$BA$9,3,FALSE))</f>
        <v>Total día</v>
      </c>
      <c r="I288" s="218">
        <f>IF(ISNUMBER(FORECAST!G:G),FORECAST!G:G,"")</f>
        <v>168</v>
      </c>
      <c r="J288" s="222">
        <f>IF(ISNUMBER(FORECAST!H:H),FORECAST!H:H,"")</f>
        <v>13604.18</v>
      </c>
      <c r="L288" s="223">
        <f t="shared" si="131"/>
        <v>10</v>
      </c>
      <c r="M288" s="224">
        <f>Datos!L290</f>
        <v>442</v>
      </c>
      <c r="N288" s="225">
        <f t="shared" si="137"/>
        <v>45211</v>
      </c>
      <c r="O288" s="226">
        <f t="shared" si="138"/>
        <v>164</v>
      </c>
      <c r="P288" s="226">
        <f t="shared" si="139"/>
        <v>195</v>
      </c>
      <c r="Q288" s="226">
        <f t="shared" si="139"/>
        <v>1</v>
      </c>
      <c r="R288" s="226">
        <f t="shared" si="139"/>
        <v>3</v>
      </c>
      <c r="S288" s="226">
        <f t="shared" si="140"/>
        <v>39</v>
      </c>
      <c r="T288" s="226">
        <f t="shared" si="140"/>
        <v>12</v>
      </c>
      <c r="U288" s="231">
        <f t="shared" si="141"/>
        <v>0.92783505154639179</v>
      </c>
      <c r="V288" s="231">
        <f t="shared" si="142"/>
        <v>9.7674418604651161E-2</v>
      </c>
      <c r="W288" s="232">
        <f t="shared" si="143"/>
        <v>388</v>
      </c>
      <c r="AL288" s="227"/>
      <c r="AM288" s="223">
        <f t="shared" si="145"/>
        <v>10</v>
      </c>
      <c r="AN288" s="225">
        <f t="shared" si="144"/>
        <v>45211</v>
      </c>
      <c r="AO288" s="249">
        <f t="shared" si="124"/>
        <v>47287</v>
      </c>
      <c r="AP288" s="249">
        <f t="shared" si="124"/>
        <v>56111.23</v>
      </c>
      <c r="AQ288" s="249">
        <f t="shared" si="124"/>
        <v>250</v>
      </c>
      <c r="AR288" s="249">
        <f t="shared" si="124"/>
        <v>190</v>
      </c>
      <c r="AS288" s="249">
        <f t="shared" si="133"/>
        <v>0</v>
      </c>
      <c r="AT288" s="249">
        <f t="shared" si="133"/>
        <v>0</v>
      </c>
      <c r="AU288" s="249">
        <f t="shared" si="134"/>
        <v>47537</v>
      </c>
      <c r="AV288" s="249">
        <f t="shared" si="135"/>
        <v>56111.23</v>
      </c>
      <c r="AW288" s="249">
        <f t="shared" si="136"/>
        <v>103648.23000000001</v>
      </c>
      <c r="BF288" s="251"/>
    </row>
    <row r="289" spans="1:58">
      <c r="A289" s="218" t="str">
        <f>MID(FORECAST!A288,1,10)</f>
        <v>Totals:</v>
      </c>
      <c r="B289" s="218" t="str">
        <f t="shared" si="125"/>
        <v>To</v>
      </c>
      <c r="C289" s="218" t="str">
        <f t="shared" si="126"/>
        <v>al</v>
      </c>
      <c r="D289" s="218" t="str">
        <f t="shared" si="127"/>
        <v>:</v>
      </c>
      <c r="E289" s="219" t="e">
        <f t="shared" si="128"/>
        <v>#VALUE!</v>
      </c>
      <c r="F289" s="219" t="str">
        <f t="shared" si="129"/>
        <v/>
      </c>
      <c r="G289" s="219">
        <f t="shared" si="130"/>
        <v>44962</v>
      </c>
      <c r="H289" s="218" t="str">
        <f>IF(ISERROR(VLOOKUP(FORECAST!$A289,$AY$2:$BA$9,3,FALSE)),"",VLOOKUP(FORECAST!$A289,$AY$2:$BA$9,3,FALSE))</f>
        <v/>
      </c>
      <c r="I289" s="218" t="str">
        <f>IF(ISNUMBER(FORECAST!G:G),FORECAST!G:G,"")</f>
        <v/>
      </c>
      <c r="J289" s="222" t="str">
        <f>IF(ISNUMBER(FORECAST!H:H),FORECAST!H:H,"")</f>
        <v/>
      </c>
      <c r="L289" s="223">
        <f t="shared" si="131"/>
        <v>10</v>
      </c>
      <c r="M289" s="224">
        <f>Datos!L291</f>
        <v>442</v>
      </c>
      <c r="N289" s="225">
        <f t="shared" si="137"/>
        <v>45212</v>
      </c>
      <c r="O289" s="226">
        <f t="shared" si="138"/>
        <v>168</v>
      </c>
      <c r="P289" s="226">
        <f t="shared" si="139"/>
        <v>204</v>
      </c>
      <c r="Q289" s="226">
        <f t="shared" si="139"/>
        <v>12</v>
      </c>
      <c r="R289" s="226">
        <f t="shared" si="139"/>
        <v>1</v>
      </c>
      <c r="S289" s="226">
        <f t="shared" si="140"/>
        <v>44</v>
      </c>
      <c r="T289" s="226">
        <f t="shared" si="140"/>
        <v>11</v>
      </c>
      <c r="U289" s="231">
        <f t="shared" si="141"/>
        <v>0.99481865284974091</v>
      </c>
      <c r="V289" s="231">
        <f t="shared" si="142"/>
        <v>0.10440835266821345</v>
      </c>
      <c r="W289" s="232">
        <f t="shared" si="143"/>
        <v>386</v>
      </c>
      <c r="AL289" s="227"/>
      <c r="AM289" s="223">
        <f t="shared" si="145"/>
        <v>10</v>
      </c>
      <c r="AN289" s="225">
        <f t="shared" si="144"/>
        <v>45212</v>
      </c>
      <c r="AO289" s="249">
        <f t="shared" si="124"/>
        <v>63480.94</v>
      </c>
      <c r="AP289" s="249">
        <f t="shared" si="124"/>
        <v>66985.100000000006</v>
      </c>
      <c r="AQ289" s="249">
        <f t="shared" si="124"/>
        <v>3237</v>
      </c>
      <c r="AR289" s="249">
        <f t="shared" si="124"/>
        <v>225</v>
      </c>
      <c r="AS289" s="249">
        <f t="shared" si="133"/>
        <v>0</v>
      </c>
      <c r="AT289" s="249">
        <f t="shared" si="133"/>
        <v>0</v>
      </c>
      <c r="AU289" s="249">
        <f t="shared" si="134"/>
        <v>66717.94</v>
      </c>
      <c r="AV289" s="249">
        <f t="shared" si="135"/>
        <v>66985.100000000006</v>
      </c>
      <c r="AW289" s="249">
        <f t="shared" si="136"/>
        <v>133703.04000000001</v>
      </c>
      <c r="BF289" s="251"/>
    </row>
    <row r="290" spans="1:58">
      <c r="A290" s="218" t="str">
        <f>MID(FORECAST!A289,1,10)</f>
        <v>06-02-2023</v>
      </c>
      <c r="B290" s="218" t="str">
        <f t="shared" si="125"/>
        <v>06</v>
      </c>
      <c r="C290" s="218" t="str">
        <f t="shared" si="126"/>
        <v>02</v>
      </c>
      <c r="D290" s="218" t="str">
        <f t="shared" si="127"/>
        <v>2023</v>
      </c>
      <c r="E290" s="219">
        <f t="shared" si="128"/>
        <v>44963</v>
      </c>
      <c r="F290" s="219">
        <f t="shared" si="129"/>
        <v>44963</v>
      </c>
      <c r="G290" s="219">
        <f t="shared" si="130"/>
        <v>44963</v>
      </c>
      <c r="H290" s="218" t="str">
        <f>IF(ISERROR(VLOOKUP(FORECAST!$A290,$AY$2:$BA$9,3,FALSE)),"",VLOOKUP(FORECAST!$A290,$AY$2:$BA$9,3,FALSE))</f>
        <v>Pagadores</v>
      </c>
      <c r="I290" s="218">
        <f>IF(ISNUMBER(FORECAST!G:G),FORECAST!G:G,"")</f>
        <v>32</v>
      </c>
      <c r="J290" s="222">
        <f>IF(ISNUMBER(FORECAST!H:H),FORECAST!H:H,"")</f>
        <v>3630.96</v>
      </c>
      <c r="L290" s="223">
        <f t="shared" si="131"/>
        <v>10</v>
      </c>
      <c r="M290" s="224">
        <f>Datos!L292</f>
        <v>442</v>
      </c>
      <c r="N290" s="225">
        <f t="shared" si="137"/>
        <v>45213</v>
      </c>
      <c r="O290" s="226">
        <f t="shared" si="138"/>
        <v>150</v>
      </c>
      <c r="P290" s="226">
        <f t="shared" si="139"/>
        <v>177</v>
      </c>
      <c r="Q290" s="226">
        <f t="shared" si="139"/>
        <v>16</v>
      </c>
      <c r="R290" s="226">
        <f t="shared" si="139"/>
        <v>3</v>
      </c>
      <c r="S290" s="226">
        <f t="shared" si="140"/>
        <v>47</v>
      </c>
      <c r="T290" s="226">
        <f t="shared" si="140"/>
        <v>13</v>
      </c>
      <c r="U290" s="231">
        <f t="shared" si="141"/>
        <v>0.9050131926121372</v>
      </c>
      <c r="V290" s="231">
        <f t="shared" si="142"/>
        <v>0.11655011655011654</v>
      </c>
      <c r="W290" s="232">
        <f t="shared" si="143"/>
        <v>379</v>
      </c>
      <c r="AL290" s="227"/>
      <c r="AM290" s="223">
        <f t="shared" si="145"/>
        <v>10</v>
      </c>
      <c r="AN290" s="225">
        <f t="shared" si="144"/>
        <v>45213</v>
      </c>
      <c r="AO290" s="249">
        <f t="shared" si="124"/>
        <v>55421.22</v>
      </c>
      <c r="AP290" s="249">
        <f t="shared" si="124"/>
        <v>58524.32</v>
      </c>
      <c r="AQ290" s="249">
        <f t="shared" si="124"/>
        <v>4376</v>
      </c>
      <c r="AR290" s="249">
        <f t="shared" si="124"/>
        <v>0</v>
      </c>
      <c r="AS290" s="249">
        <f t="shared" si="133"/>
        <v>0</v>
      </c>
      <c r="AT290" s="249">
        <f t="shared" si="133"/>
        <v>0</v>
      </c>
      <c r="AU290" s="249">
        <f t="shared" si="134"/>
        <v>59797.22</v>
      </c>
      <c r="AV290" s="249">
        <f t="shared" si="135"/>
        <v>58524.32</v>
      </c>
      <c r="AW290" s="249">
        <f t="shared" si="136"/>
        <v>118321.54000000001</v>
      </c>
      <c r="BF290" s="251"/>
    </row>
    <row r="291" spans="1:58">
      <c r="A291" s="218" t="str">
        <f>MID(FORECAST!A290,1,10)</f>
        <v>Non-Group</v>
      </c>
      <c r="B291" s="218" t="str">
        <f t="shared" si="125"/>
        <v>No</v>
      </c>
      <c r="C291" s="218" t="str">
        <f t="shared" si="126"/>
        <v>-G</v>
      </c>
      <c r="D291" s="218" t="str">
        <f t="shared" si="127"/>
        <v>oup</v>
      </c>
      <c r="E291" s="219" t="e">
        <f t="shared" si="128"/>
        <v>#VALUE!</v>
      </c>
      <c r="F291" s="219" t="str">
        <f t="shared" si="129"/>
        <v/>
      </c>
      <c r="G291" s="219">
        <f t="shared" si="130"/>
        <v>44963</v>
      </c>
      <c r="H291" s="218" t="str">
        <f>IF(ISERROR(VLOOKUP(FORECAST!$A291,$AY$2:$BA$9,3,FALSE)),"",VLOOKUP(FORECAST!$A291,$AY$2:$BA$9,3,FALSE))</f>
        <v>Dueños e invitados</v>
      </c>
      <c r="I291" s="218">
        <f>IF(ISNUMBER(FORECAST!G:G),FORECAST!G:G,"")</f>
        <v>34</v>
      </c>
      <c r="J291" s="222">
        <f>IF(ISNUMBER(FORECAST!H:H),FORECAST!H:H,"")</f>
        <v>0</v>
      </c>
      <c r="L291" s="223">
        <f t="shared" si="131"/>
        <v>10</v>
      </c>
      <c r="M291" s="224">
        <f>Datos!L293</f>
        <v>442</v>
      </c>
      <c r="N291" s="225">
        <f t="shared" si="137"/>
        <v>45214</v>
      </c>
      <c r="O291" s="226">
        <f t="shared" si="138"/>
        <v>81</v>
      </c>
      <c r="P291" s="226">
        <f t="shared" si="139"/>
        <v>82</v>
      </c>
      <c r="Q291" s="226">
        <f t="shared" si="139"/>
        <v>9</v>
      </c>
      <c r="R291" s="226">
        <f t="shared" si="139"/>
        <v>1</v>
      </c>
      <c r="S291" s="226">
        <f t="shared" si="140"/>
        <v>39</v>
      </c>
      <c r="T291" s="226">
        <f t="shared" si="140"/>
        <v>19</v>
      </c>
      <c r="U291" s="231">
        <f t="shared" si="141"/>
        <v>0.44908616187989558</v>
      </c>
      <c r="V291" s="231">
        <f t="shared" si="142"/>
        <v>9.4562647754137114E-2</v>
      </c>
      <c r="W291" s="232">
        <f t="shared" si="143"/>
        <v>383</v>
      </c>
      <c r="AL291" s="227"/>
      <c r="AM291" s="223">
        <f t="shared" si="145"/>
        <v>10</v>
      </c>
      <c r="AN291" s="225">
        <f t="shared" si="144"/>
        <v>45214</v>
      </c>
      <c r="AO291" s="249">
        <f t="shared" si="124"/>
        <v>20085.88</v>
      </c>
      <c r="AP291" s="249">
        <f t="shared" si="124"/>
        <v>23078.37</v>
      </c>
      <c r="AQ291" s="249">
        <f t="shared" si="124"/>
        <v>2148</v>
      </c>
      <c r="AR291" s="249">
        <f t="shared" si="124"/>
        <v>0</v>
      </c>
      <c r="AS291" s="249">
        <f t="shared" si="133"/>
        <v>0</v>
      </c>
      <c r="AT291" s="249">
        <f t="shared" si="133"/>
        <v>0</v>
      </c>
      <c r="AU291" s="249">
        <f t="shared" si="134"/>
        <v>22233.88</v>
      </c>
      <c r="AV291" s="249">
        <f t="shared" si="135"/>
        <v>23078.37</v>
      </c>
      <c r="AW291" s="249">
        <f t="shared" si="136"/>
        <v>45312.25</v>
      </c>
      <c r="BF291" s="251"/>
    </row>
    <row r="292" spans="1:58">
      <c r="A292" s="218" t="str">
        <f>MID(FORECAST!A291,1,10)</f>
        <v>Owner &amp; Gu</v>
      </c>
      <c r="B292" s="218" t="str">
        <f t="shared" si="125"/>
        <v>Ow</v>
      </c>
      <c r="C292" s="218" t="str">
        <f t="shared" si="126"/>
        <v>er</v>
      </c>
      <c r="D292" s="218" t="str">
        <f t="shared" si="127"/>
        <v>&amp; Gu</v>
      </c>
      <c r="E292" s="219" t="e">
        <f t="shared" si="128"/>
        <v>#VALUE!</v>
      </c>
      <c r="F292" s="219" t="str">
        <f t="shared" si="129"/>
        <v/>
      </c>
      <c r="G292" s="219">
        <f t="shared" si="130"/>
        <v>44963</v>
      </c>
      <c r="H292" s="218" t="str">
        <f>IF(ISERROR(VLOOKUP(FORECAST!$A292,$AY$2:$BA$9,3,FALSE)),"",VLOOKUP(FORECAST!$A292,$AY$2:$BA$9,3,FALSE))</f>
        <v>Referidos</v>
      </c>
      <c r="I292" s="218">
        <f>IF(ISNUMBER(FORECAST!G:G),FORECAST!G:G,"")</f>
        <v>9</v>
      </c>
      <c r="J292" s="222">
        <f>IF(ISNUMBER(FORECAST!H:H),FORECAST!H:H,"")</f>
        <v>2165</v>
      </c>
      <c r="L292" s="223">
        <f t="shared" si="131"/>
        <v>10</v>
      </c>
      <c r="M292" s="224">
        <f>Datos!L294</f>
        <v>442</v>
      </c>
      <c r="N292" s="225">
        <f t="shared" si="137"/>
        <v>45215</v>
      </c>
      <c r="O292" s="226">
        <f t="shared" si="138"/>
        <v>40</v>
      </c>
      <c r="P292" s="226">
        <f t="shared" si="139"/>
        <v>33</v>
      </c>
      <c r="Q292" s="226">
        <f t="shared" si="139"/>
        <v>0</v>
      </c>
      <c r="R292" s="226">
        <f t="shared" si="139"/>
        <v>3</v>
      </c>
      <c r="S292" s="226">
        <f t="shared" si="140"/>
        <v>31</v>
      </c>
      <c r="T292" s="226">
        <f t="shared" si="140"/>
        <v>45</v>
      </c>
      <c r="U292" s="231">
        <f t="shared" si="141"/>
        <v>0.20110192837465565</v>
      </c>
      <c r="V292" s="231">
        <f t="shared" si="142"/>
        <v>8.5642317380352648E-2</v>
      </c>
      <c r="W292" s="232">
        <f t="shared" si="143"/>
        <v>363</v>
      </c>
      <c r="AL292" s="227"/>
      <c r="AM292" s="223">
        <f t="shared" si="145"/>
        <v>10</v>
      </c>
      <c r="AN292" s="225">
        <f t="shared" si="144"/>
        <v>45215</v>
      </c>
      <c r="AO292" s="249">
        <f t="shared" si="124"/>
        <v>12327.29</v>
      </c>
      <c r="AP292" s="249">
        <f t="shared" si="124"/>
        <v>11438.69</v>
      </c>
      <c r="AQ292" s="249">
        <f t="shared" si="124"/>
        <v>0</v>
      </c>
      <c r="AR292" s="249">
        <f t="shared" si="124"/>
        <v>0</v>
      </c>
      <c r="AS292" s="249">
        <f t="shared" si="133"/>
        <v>0</v>
      </c>
      <c r="AT292" s="249">
        <f t="shared" si="133"/>
        <v>0</v>
      </c>
      <c r="AU292" s="249">
        <f t="shared" si="134"/>
        <v>12327.29</v>
      </c>
      <c r="AV292" s="249">
        <f t="shared" si="135"/>
        <v>11438.69</v>
      </c>
      <c r="AW292" s="249">
        <f t="shared" si="136"/>
        <v>23765.980000000003</v>
      </c>
      <c r="BF292" s="251"/>
    </row>
    <row r="293" spans="1:58">
      <c r="A293" s="218" t="str">
        <f>MID(FORECAST!A292,1,10)</f>
        <v>Owner Refe</v>
      </c>
      <c r="B293" s="218" t="str">
        <f t="shared" si="125"/>
        <v>Ow</v>
      </c>
      <c r="C293" s="218" t="str">
        <f t="shared" si="126"/>
        <v>er</v>
      </c>
      <c r="D293" s="218" t="str">
        <f t="shared" si="127"/>
        <v>Refe</v>
      </c>
      <c r="E293" s="219" t="e">
        <f t="shared" si="128"/>
        <v>#VALUE!</v>
      </c>
      <c r="F293" s="219" t="str">
        <f t="shared" si="129"/>
        <v/>
      </c>
      <c r="G293" s="219">
        <f t="shared" si="130"/>
        <v>44963</v>
      </c>
      <c r="H293" s="218" t="str">
        <f>IF(ISERROR(VLOOKUP(FORECAST!$A293,$AY$2:$BA$9,3,FALSE)),"",VLOOKUP(FORECAST!$A293,$AY$2:$BA$9,3,FALSE))</f>
        <v>Maintenance</v>
      </c>
      <c r="I293" s="218">
        <f>IF(ISNUMBER(FORECAST!G:G),FORECAST!G:G,"")</f>
        <v>93</v>
      </c>
      <c r="J293" s="222">
        <f>IF(ISNUMBER(FORECAST!H:H),FORECAST!H:H,"")</f>
        <v>0</v>
      </c>
      <c r="L293" s="223">
        <f t="shared" si="131"/>
        <v>10</v>
      </c>
      <c r="M293" s="224">
        <f>Datos!L295</f>
        <v>442</v>
      </c>
      <c r="N293" s="225">
        <f t="shared" si="137"/>
        <v>45216</v>
      </c>
      <c r="O293" s="226">
        <f t="shared" si="138"/>
        <v>39</v>
      </c>
      <c r="P293" s="226">
        <f t="shared" ref="P293:R324" si="146">SUMIFS($I:$I,$G:$G,$N293,$H:$H,P$2)</f>
        <v>34</v>
      </c>
      <c r="Q293" s="226">
        <f t="shared" si="146"/>
        <v>0</v>
      </c>
      <c r="R293" s="226">
        <f t="shared" si="146"/>
        <v>4</v>
      </c>
      <c r="S293" s="226">
        <f t="shared" si="140"/>
        <v>32</v>
      </c>
      <c r="T293" s="226">
        <f t="shared" si="140"/>
        <v>46</v>
      </c>
      <c r="U293" s="231">
        <f t="shared" si="141"/>
        <v>0.20277777777777778</v>
      </c>
      <c r="V293" s="231">
        <f t="shared" si="142"/>
        <v>9.0909090909090912E-2</v>
      </c>
      <c r="W293" s="232">
        <f t="shared" si="143"/>
        <v>360</v>
      </c>
      <c r="AL293" s="227"/>
      <c r="AM293" s="223">
        <f t="shared" si="145"/>
        <v>10</v>
      </c>
      <c r="AN293" s="225">
        <f t="shared" si="144"/>
        <v>45216</v>
      </c>
      <c r="AO293" s="249">
        <f t="shared" si="124"/>
        <v>7837.66</v>
      </c>
      <c r="AP293" s="249">
        <f t="shared" si="124"/>
        <v>11986.31</v>
      </c>
      <c r="AQ293" s="249">
        <f t="shared" si="124"/>
        <v>0</v>
      </c>
      <c r="AR293" s="249">
        <f t="shared" si="124"/>
        <v>0</v>
      </c>
      <c r="AS293" s="249">
        <f t="shared" si="133"/>
        <v>0</v>
      </c>
      <c r="AT293" s="249">
        <f t="shared" si="133"/>
        <v>0</v>
      </c>
      <c r="AU293" s="249">
        <f t="shared" si="134"/>
        <v>7837.66</v>
      </c>
      <c r="AV293" s="249">
        <f t="shared" si="135"/>
        <v>11986.31</v>
      </c>
      <c r="AW293" s="249">
        <f t="shared" si="136"/>
        <v>19823.97</v>
      </c>
      <c r="BF293" s="251"/>
    </row>
    <row r="294" spans="1:58">
      <c r="A294" s="218" t="str">
        <f>MID(FORECAST!A293,1,10)</f>
        <v>Maintenanc</v>
      </c>
      <c r="B294" s="218" t="str">
        <f t="shared" si="125"/>
        <v>Ma</v>
      </c>
      <c r="C294" s="218" t="str">
        <f t="shared" si="126"/>
        <v>nt</v>
      </c>
      <c r="D294" s="218" t="str">
        <f t="shared" si="127"/>
        <v>nanc</v>
      </c>
      <c r="E294" s="219" t="e">
        <f t="shared" si="128"/>
        <v>#VALUE!</v>
      </c>
      <c r="F294" s="219" t="str">
        <f t="shared" si="129"/>
        <v/>
      </c>
      <c r="G294" s="219">
        <f t="shared" si="130"/>
        <v>44963</v>
      </c>
      <c r="H294" s="218" t="str">
        <f>IF(ISERROR(VLOOKUP(FORECAST!$A294,$AY$2:$BA$9,3,FALSE)),"",VLOOKUP(FORECAST!$A294,$AY$2:$BA$9,3,FALSE))</f>
        <v>Complementarias</v>
      </c>
      <c r="I294" s="218">
        <f>IF(ISNUMBER(FORECAST!G:G),FORECAST!G:G,"")</f>
        <v>4</v>
      </c>
      <c r="J294" s="222">
        <f>IF(ISNUMBER(FORECAST!H:H),FORECAST!H:H,"")</f>
        <v>0</v>
      </c>
      <c r="L294" s="223">
        <f t="shared" si="131"/>
        <v>10</v>
      </c>
      <c r="M294" s="224">
        <f>Datos!L296</f>
        <v>442</v>
      </c>
      <c r="N294" s="225">
        <f t="shared" si="137"/>
        <v>45217</v>
      </c>
      <c r="O294" s="226">
        <f t="shared" si="138"/>
        <v>31</v>
      </c>
      <c r="P294" s="226">
        <f t="shared" si="146"/>
        <v>35</v>
      </c>
      <c r="Q294" s="226">
        <f t="shared" si="146"/>
        <v>0</v>
      </c>
      <c r="R294" s="226">
        <f t="shared" si="146"/>
        <v>10</v>
      </c>
      <c r="S294" s="226">
        <f t="shared" si="140"/>
        <v>31</v>
      </c>
      <c r="T294" s="226">
        <f t="shared" si="140"/>
        <v>49</v>
      </c>
      <c r="U294" s="231">
        <f t="shared" si="141"/>
        <v>0.1875</v>
      </c>
      <c r="V294" s="231">
        <f t="shared" si="142"/>
        <v>0.10432569974554708</v>
      </c>
      <c r="W294" s="232">
        <f t="shared" si="143"/>
        <v>352</v>
      </c>
      <c r="AL294" s="227"/>
      <c r="AM294" s="223">
        <f t="shared" si="145"/>
        <v>10</v>
      </c>
      <c r="AN294" s="225">
        <f t="shared" si="144"/>
        <v>45217</v>
      </c>
      <c r="AO294" s="249">
        <f t="shared" si="124"/>
        <v>10543.85</v>
      </c>
      <c r="AP294" s="249">
        <f t="shared" si="124"/>
        <v>10548.83</v>
      </c>
      <c r="AQ294" s="249">
        <f t="shared" si="124"/>
        <v>0</v>
      </c>
      <c r="AR294" s="249">
        <f t="shared" si="124"/>
        <v>200</v>
      </c>
      <c r="AS294" s="249">
        <f t="shared" si="133"/>
        <v>0</v>
      </c>
      <c r="AT294" s="249">
        <f t="shared" si="133"/>
        <v>0</v>
      </c>
      <c r="AU294" s="249">
        <f t="shared" si="134"/>
        <v>10543.85</v>
      </c>
      <c r="AV294" s="249">
        <f t="shared" si="135"/>
        <v>10548.83</v>
      </c>
      <c r="AW294" s="249">
        <f t="shared" si="136"/>
        <v>21092.68</v>
      </c>
      <c r="BF294" s="251"/>
    </row>
    <row r="295" spans="1:58">
      <c r="A295" s="218" t="str">
        <f>MID(FORECAST!A294,1,10)</f>
        <v>Compliment</v>
      </c>
      <c r="B295" s="218" t="str">
        <f t="shared" si="125"/>
        <v>Co</v>
      </c>
      <c r="C295" s="218" t="str">
        <f t="shared" si="126"/>
        <v>pl</v>
      </c>
      <c r="D295" s="218" t="str">
        <f t="shared" si="127"/>
        <v>ment</v>
      </c>
      <c r="E295" s="219" t="e">
        <f t="shared" si="128"/>
        <v>#VALUE!</v>
      </c>
      <c r="F295" s="219" t="str">
        <f t="shared" si="129"/>
        <v/>
      </c>
      <c r="G295" s="219">
        <f t="shared" si="130"/>
        <v>44963</v>
      </c>
      <c r="H295" s="218" t="str">
        <f>IF(ISERROR(VLOOKUP(FORECAST!$A295,$AY$2:$BA$9,3,FALSE)),"",VLOOKUP(FORECAST!$A295,$AY$2:$BA$9,3,FALSE))</f>
        <v>Total día</v>
      </c>
      <c r="I295" s="218">
        <f>IF(ISNUMBER(FORECAST!G:G),FORECAST!G:G,"")</f>
        <v>172</v>
      </c>
      <c r="J295" s="222">
        <f>IF(ISNUMBER(FORECAST!H:H),FORECAST!H:H,"")</f>
        <v>5795.96</v>
      </c>
      <c r="L295" s="223">
        <f t="shared" si="131"/>
        <v>10</v>
      </c>
      <c r="M295" s="224">
        <f>Datos!L297</f>
        <v>442</v>
      </c>
      <c r="N295" s="225">
        <f t="shared" si="137"/>
        <v>45218</v>
      </c>
      <c r="O295" s="226">
        <f t="shared" si="138"/>
        <v>67</v>
      </c>
      <c r="P295" s="226">
        <f t="shared" si="146"/>
        <v>79</v>
      </c>
      <c r="Q295" s="226">
        <f t="shared" si="146"/>
        <v>7</v>
      </c>
      <c r="R295" s="226">
        <f t="shared" si="146"/>
        <v>11</v>
      </c>
      <c r="S295" s="226">
        <f t="shared" si="140"/>
        <v>43</v>
      </c>
      <c r="T295" s="226">
        <f t="shared" si="140"/>
        <v>30</v>
      </c>
      <c r="U295" s="231">
        <f t="shared" si="141"/>
        <v>0.42737430167597767</v>
      </c>
      <c r="V295" s="231">
        <f t="shared" si="142"/>
        <v>0.13106796116504854</v>
      </c>
      <c r="W295" s="232">
        <f t="shared" si="143"/>
        <v>358</v>
      </c>
      <c r="AL295" s="227"/>
      <c r="AM295" s="223">
        <f t="shared" si="145"/>
        <v>10</v>
      </c>
      <c r="AN295" s="225">
        <f t="shared" si="144"/>
        <v>45218</v>
      </c>
      <c r="AO295" s="249">
        <f t="shared" si="124"/>
        <v>19263.439999999999</v>
      </c>
      <c r="AP295" s="249">
        <f t="shared" si="124"/>
        <v>33061.19</v>
      </c>
      <c r="AQ295" s="249">
        <f t="shared" si="124"/>
        <v>1400</v>
      </c>
      <c r="AR295" s="249">
        <f t="shared" si="124"/>
        <v>20</v>
      </c>
      <c r="AS295" s="249">
        <f t="shared" si="133"/>
        <v>0</v>
      </c>
      <c r="AT295" s="249">
        <f t="shared" si="133"/>
        <v>0</v>
      </c>
      <c r="AU295" s="249">
        <f t="shared" si="134"/>
        <v>20663.439999999999</v>
      </c>
      <c r="AV295" s="249">
        <f t="shared" si="135"/>
        <v>33061.19</v>
      </c>
      <c r="AW295" s="249">
        <f t="shared" si="136"/>
        <v>53724.630000000005</v>
      </c>
      <c r="BF295" s="251"/>
    </row>
    <row r="296" spans="1:58">
      <c r="A296" s="218" t="str">
        <f>MID(FORECAST!A295,1,10)</f>
        <v>Totals:</v>
      </c>
      <c r="B296" s="218" t="str">
        <f t="shared" si="125"/>
        <v>To</v>
      </c>
      <c r="C296" s="218" t="str">
        <f t="shared" si="126"/>
        <v>al</v>
      </c>
      <c r="D296" s="218" t="str">
        <f t="shared" si="127"/>
        <v>:</v>
      </c>
      <c r="E296" s="219" t="e">
        <f t="shared" si="128"/>
        <v>#VALUE!</v>
      </c>
      <c r="F296" s="219" t="str">
        <f t="shared" si="129"/>
        <v/>
      </c>
      <c r="G296" s="219">
        <f t="shared" si="130"/>
        <v>44963</v>
      </c>
      <c r="H296" s="218" t="str">
        <f>IF(ISERROR(VLOOKUP(FORECAST!$A296,$AY$2:$BA$9,3,FALSE)),"",VLOOKUP(FORECAST!$A296,$AY$2:$BA$9,3,FALSE))</f>
        <v/>
      </c>
      <c r="I296" s="218" t="str">
        <f>IF(ISNUMBER(FORECAST!G:G),FORECAST!G:G,"")</f>
        <v/>
      </c>
      <c r="J296" s="222" t="str">
        <f>IF(ISNUMBER(FORECAST!H:H),FORECAST!H:H,"")</f>
        <v/>
      </c>
      <c r="L296" s="223">
        <f t="shared" si="131"/>
        <v>10</v>
      </c>
      <c r="M296" s="224">
        <f>Datos!L298</f>
        <v>442</v>
      </c>
      <c r="N296" s="225">
        <f t="shared" si="137"/>
        <v>45219</v>
      </c>
      <c r="O296" s="226">
        <f t="shared" si="138"/>
        <v>129</v>
      </c>
      <c r="P296" s="226">
        <f t="shared" si="146"/>
        <v>112</v>
      </c>
      <c r="Q296" s="226">
        <f t="shared" si="146"/>
        <v>14</v>
      </c>
      <c r="R296" s="226">
        <f t="shared" si="146"/>
        <v>4</v>
      </c>
      <c r="S296" s="226">
        <f t="shared" si="140"/>
        <v>48</v>
      </c>
      <c r="T296" s="226">
        <f t="shared" si="140"/>
        <v>29</v>
      </c>
      <c r="U296" s="231">
        <f t="shared" si="141"/>
        <v>0.7063711911357341</v>
      </c>
      <c r="V296" s="231">
        <f t="shared" si="142"/>
        <v>0.12590799031476999</v>
      </c>
      <c r="W296" s="232">
        <f t="shared" si="143"/>
        <v>361</v>
      </c>
      <c r="AL296" s="227"/>
      <c r="AM296" s="223">
        <f t="shared" si="145"/>
        <v>10</v>
      </c>
      <c r="AN296" s="225">
        <f t="shared" si="144"/>
        <v>45219</v>
      </c>
      <c r="AO296" s="249">
        <f t="shared" si="124"/>
        <v>41555.53</v>
      </c>
      <c r="AP296" s="249">
        <f t="shared" si="124"/>
        <v>38107.449999999997</v>
      </c>
      <c r="AQ296" s="249">
        <f t="shared" si="124"/>
        <v>3834</v>
      </c>
      <c r="AR296" s="249">
        <f t="shared" si="124"/>
        <v>0</v>
      </c>
      <c r="AS296" s="249">
        <f t="shared" si="133"/>
        <v>0</v>
      </c>
      <c r="AT296" s="249">
        <f t="shared" si="133"/>
        <v>0</v>
      </c>
      <c r="AU296" s="249">
        <f t="shared" si="134"/>
        <v>45389.53</v>
      </c>
      <c r="AV296" s="249">
        <f t="shared" si="135"/>
        <v>38107.449999999997</v>
      </c>
      <c r="AW296" s="249">
        <f t="shared" si="136"/>
        <v>83496.98</v>
      </c>
      <c r="BF296" s="251"/>
    </row>
    <row r="297" spans="1:58">
      <c r="A297" s="218" t="str">
        <f>MID(FORECAST!A296,1,10)</f>
        <v>07-02-2023</v>
      </c>
      <c r="B297" s="218" t="str">
        <f t="shared" si="125"/>
        <v>07</v>
      </c>
      <c r="C297" s="218" t="str">
        <f t="shared" si="126"/>
        <v>02</v>
      </c>
      <c r="D297" s="218" t="str">
        <f t="shared" si="127"/>
        <v>2023</v>
      </c>
      <c r="E297" s="219">
        <f t="shared" si="128"/>
        <v>44964</v>
      </c>
      <c r="F297" s="219">
        <f t="shared" si="129"/>
        <v>44964</v>
      </c>
      <c r="G297" s="219">
        <f t="shared" si="130"/>
        <v>44964</v>
      </c>
      <c r="H297" s="218" t="str">
        <f>IF(ISERROR(VLOOKUP(FORECAST!$A297,$AY$2:$BA$9,3,FALSE)),"",VLOOKUP(FORECAST!$A297,$AY$2:$BA$9,3,FALSE))</f>
        <v>Pagadores</v>
      </c>
      <c r="I297" s="218">
        <f>IF(ISNUMBER(FORECAST!G:G),FORECAST!G:G,"")</f>
        <v>35</v>
      </c>
      <c r="J297" s="222">
        <f>IF(ISNUMBER(FORECAST!H:H),FORECAST!H:H,"")</f>
        <v>3819.18</v>
      </c>
      <c r="L297" s="223">
        <f t="shared" si="131"/>
        <v>10</v>
      </c>
      <c r="M297" s="224">
        <f>Datos!L299</f>
        <v>442</v>
      </c>
      <c r="N297" s="225">
        <f t="shared" si="137"/>
        <v>45220</v>
      </c>
      <c r="O297" s="226">
        <f t="shared" si="138"/>
        <v>154</v>
      </c>
      <c r="P297" s="226">
        <f t="shared" si="146"/>
        <v>115</v>
      </c>
      <c r="Q297" s="226">
        <f t="shared" si="146"/>
        <v>14</v>
      </c>
      <c r="R297" s="226">
        <f t="shared" si="146"/>
        <v>4</v>
      </c>
      <c r="S297" s="226">
        <f t="shared" si="140"/>
        <v>44</v>
      </c>
      <c r="T297" s="226">
        <f t="shared" si="140"/>
        <v>23</v>
      </c>
      <c r="U297" s="231">
        <f t="shared" si="141"/>
        <v>0.76280323450134768</v>
      </c>
      <c r="V297" s="231">
        <f t="shared" si="142"/>
        <v>0.11455847255369929</v>
      </c>
      <c r="W297" s="232">
        <f t="shared" si="143"/>
        <v>371</v>
      </c>
      <c r="AL297" s="227"/>
      <c r="AM297" s="223">
        <f t="shared" si="145"/>
        <v>10</v>
      </c>
      <c r="AN297" s="225">
        <f t="shared" si="144"/>
        <v>45220</v>
      </c>
      <c r="AO297" s="249">
        <f t="shared" si="124"/>
        <v>49164.53</v>
      </c>
      <c r="AP297" s="249">
        <f t="shared" si="124"/>
        <v>37624.19</v>
      </c>
      <c r="AQ297" s="249">
        <f t="shared" si="124"/>
        <v>3834</v>
      </c>
      <c r="AR297" s="249">
        <f t="shared" si="124"/>
        <v>0</v>
      </c>
      <c r="AS297" s="249">
        <f t="shared" si="133"/>
        <v>0</v>
      </c>
      <c r="AT297" s="249">
        <f t="shared" si="133"/>
        <v>0</v>
      </c>
      <c r="AU297" s="249">
        <f t="shared" si="134"/>
        <v>52998.53</v>
      </c>
      <c r="AV297" s="249">
        <f t="shared" si="135"/>
        <v>37624.19</v>
      </c>
      <c r="AW297" s="249">
        <f t="shared" si="136"/>
        <v>90622.720000000001</v>
      </c>
      <c r="BF297" s="251"/>
    </row>
    <row r="298" spans="1:58">
      <c r="A298" s="218" t="str">
        <f>MID(FORECAST!A297,1,10)</f>
        <v>Non-Group</v>
      </c>
      <c r="B298" s="218" t="str">
        <f t="shared" si="125"/>
        <v>No</v>
      </c>
      <c r="C298" s="218" t="str">
        <f t="shared" si="126"/>
        <v>-G</v>
      </c>
      <c r="D298" s="218" t="str">
        <f t="shared" si="127"/>
        <v>oup</v>
      </c>
      <c r="E298" s="219" t="e">
        <f t="shared" si="128"/>
        <v>#VALUE!</v>
      </c>
      <c r="F298" s="219" t="str">
        <f t="shared" si="129"/>
        <v/>
      </c>
      <c r="G298" s="219">
        <f t="shared" si="130"/>
        <v>44964</v>
      </c>
      <c r="H298" s="218" t="str">
        <f>IF(ISERROR(VLOOKUP(FORECAST!$A298,$AY$2:$BA$9,3,FALSE)),"",VLOOKUP(FORECAST!$A298,$AY$2:$BA$9,3,FALSE))</f>
        <v>Grupos</v>
      </c>
      <c r="I298" s="218">
        <f>IF(ISNUMBER(FORECAST!G:G),FORECAST!G:G,"")</f>
        <v>0</v>
      </c>
      <c r="J298" s="222">
        <f>IF(ISNUMBER(FORECAST!H:H),FORECAST!H:H,"")</f>
        <v>0</v>
      </c>
      <c r="L298" s="223">
        <f t="shared" si="131"/>
        <v>10</v>
      </c>
      <c r="M298" s="224">
        <f>Datos!L300</f>
        <v>442</v>
      </c>
      <c r="N298" s="225">
        <f t="shared" si="137"/>
        <v>45221</v>
      </c>
      <c r="O298" s="226">
        <f t="shared" si="138"/>
        <v>93</v>
      </c>
      <c r="P298" s="226">
        <f t="shared" si="146"/>
        <v>74</v>
      </c>
      <c r="Q298" s="226">
        <f t="shared" si="146"/>
        <v>1</v>
      </c>
      <c r="R298" s="226">
        <f t="shared" si="146"/>
        <v>9</v>
      </c>
      <c r="S298" s="226">
        <f t="shared" si="140"/>
        <v>41</v>
      </c>
      <c r="T298" s="226">
        <f t="shared" si="140"/>
        <v>23</v>
      </c>
      <c r="U298" s="231">
        <f t="shared" si="141"/>
        <v>0.45528455284552843</v>
      </c>
      <c r="V298" s="231">
        <f t="shared" si="142"/>
        <v>0.11933174224343675</v>
      </c>
      <c r="W298" s="232">
        <f t="shared" si="143"/>
        <v>369</v>
      </c>
      <c r="AL298" s="227"/>
      <c r="AM298" s="223">
        <f t="shared" si="145"/>
        <v>10</v>
      </c>
      <c r="AN298" s="225">
        <f t="shared" si="144"/>
        <v>45221</v>
      </c>
      <c r="AO298" s="249">
        <f t="shared" si="124"/>
        <v>24481.66</v>
      </c>
      <c r="AP298" s="249">
        <f t="shared" si="124"/>
        <v>20839.89</v>
      </c>
      <c r="AQ298" s="249">
        <f t="shared" si="124"/>
        <v>250</v>
      </c>
      <c r="AR298" s="249">
        <f t="shared" si="124"/>
        <v>460</v>
      </c>
      <c r="AS298" s="249">
        <f t="shared" si="133"/>
        <v>0</v>
      </c>
      <c r="AT298" s="249">
        <f t="shared" si="133"/>
        <v>0</v>
      </c>
      <c r="AU298" s="249">
        <f t="shared" si="134"/>
        <v>24731.66</v>
      </c>
      <c r="AV298" s="249">
        <f t="shared" si="135"/>
        <v>20839.89</v>
      </c>
      <c r="AW298" s="249">
        <f t="shared" si="136"/>
        <v>45571.55</v>
      </c>
      <c r="BF298" s="251"/>
    </row>
    <row r="299" spans="1:58">
      <c r="A299" s="218" t="str">
        <f>MID(FORECAST!A298,1,10)</f>
        <v>Group - No</v>
      </c>
      <c r="B299" s="218" t="str">
        <f t="shared" si="125"/>
        <v>Gr</v>
      </c>
      <c r="C299" s="218" t="str">
        <f t="shared" si="126"/>
        <v>up</v>
      </c>
      <c r="D299" s="218" t="str">
        <f t="shared" si="127"/>
        <v>- No</v>
      </c>
      <c r="E299" s="219" t="e">
        <f t="shared" si="128"/>
        <v>#VALUE!</v>
      </c>
      <c r="F299" s="219" t="str">
        <f t="shared" si="129"/>
        <v/>
      </c>
      <c r="G299" s="219">
        <f t="shared" si="130"/>
        <v>44964</v>
      </c>
      <c r="H299" s="218" t="str">
        <f>IF(ISERROR(VLOOKUP(FORECAST!$A299,$AY$2:$BA$9,3,FALSE)),"",VLOOKUP(FORECAST!$A299,$AY$2:$BA$9,3,FALSE))</f>
        <v>Dueños e invitados</v>
      </c>
      <c r="I299" s="218">
        <f>IF(ISNUMBER(FORECAST!G:G),FORECAST!G:G,"")</f>
        <v>34</v>
      </c>
      <c r="J299" s="222">
        <f>IF(ISNUMBER(FORECAST!H:H),FORECAST!H:H,"")</f>
        <v>0</v>
      </c>
      <c r="L299" s="223">
        <f t="shared" si="131"/>
        <v>10</v>
      </c>
      <c r="M299" s="224">
        <f>Datos!L301</f>
        <v>442</v>
      </c>
      <c r="N299" s="225">
        <f t="shared" si="137"/>
        <v>45222</v>
      </c>
      <c r="O299" s="226">
        <f t="shared" si="138"/>
        <v>38</v>
      </c>
      <c r="P299" s="226">
        <f t="shared" si="146"/>
        <v>23</v>
      </c>
      <c r="Q299" s="226">
        <f t="shared" si="146"/>
        <v>0</v>
      </c>
      <c r="R299" s="226">
        <f t="shared" si="146"/>
        <v>10</v>
      </c>
      <c r="S299" s="226">
        <f t="shared" si="140"/>
        <v>34</v>
      </c>
      <c r="T299" s="226">
        <f t="shared" si="140"/>
        <v>49</v>
      </c>
      <c r="U299" s="231">
        <f t="shared" si="141"/>
        <v>0.17478510028653296</v>
      </c>
      <c r="V299" s="231">
        <f t="shared" si="142"/>
        <v>0.11195928753180662</v>
      </c>
      <c r="W299" s="232">
        <f t="shared" si="143"/>
        <v>349</v>
      </c>
      <c r="AL299" s="227"/>
      <c r="AM299" s="223">
        <f t="shared" si="145"/>
        <v>10</v>
      </c>
      <c r="AN299" s="225">
        <f t="shared" si="144"/>
        <v>45222</v>
      </c>
      <c r="AO299" s="249">
        <f t="shared" si="124"/>
        <v>11531.65</v>
      </c>
      <c r="AP299" s="249">
        <f t="shared" si="124"/>
        <v>7146.08</v>
      </c>
      <c r="AQ299" s="249">
        <f t="shared" si="124"/>
        <v>1381.78</v>
      </c>
      <c r="AR299" s="249">
        <f t="shared" si="124"/>
        <v>0</v>
      </c>
      <c r="AS299" s="249">
        <f t="shared" si="133"/>
        <v>0</v>
      </c>
      <c r="AT299" s="249">
        <f t="shared" si="133"/>
        <v>0</v>
      </c>
      <c r="AU299" s="249">
        <f t="shared" si="134"/>
        <v>12913.43</v>
      </c>
      <c r="AV299" s="249">
        <f t="shared" si="135"/>
        <v>7146.08</v>
      </c>
      <c r="AW299" s="249">
        <f t="shared" si="136"/>
        <v>20059.510000000002</v>
      </c>
      <c r="BF299" s="251"/>
    </row>
    <row r="300" spans="1:58">
      <c r="A300" s="218" t="str">
        <f>MID(FORECAST!A299,1,10)</f>
        <v>Owner &amp; Gu</v>
      </c>
      <c r="B300" s="218" t="str">
        <f t="shared" si="125"/>
        <v>Ow</v>
      </c>
      <c r="C300" s="218" t="str">
        <f t="shared" si="126"/>
        <v>er</v>
      </c>
      <c r="D300" s="218" t="str">
        <f t="shared" si="127"/>
        <v>&amp; Gu</v>
      </c>
      <c r="E300" s="219" t="e">
        <f t="shared" si="128"/>
        <v>#VALUE!</v>
      </c>
      <c r="F300" s="219" t="str">
        <f t="shared" si="129"/>
        <v/>
      </c>
      <c r="G300" s="219">
        <f t="shared" si="130"/>
        <v>44964</v>
      </c>
      <c r="H300" s="218" t="str">
        <f>IF(ISERROR(VLOOKUP(FORECAST!$A300,$AY$2:$BA$9,3,FALSE)),"",VLOOKUP(FORECAST!$A300,$AY$2:$BA$9,3,FALSE))</f>
        <v>Referidos</v>
      </c>
      <c r="I300" s="218">
        <f>IF(ISNUMBER(FORECAST!G:G),FORECAST!G:G,"")</f>
        <v>8</v>
      </c>
      <c r="J300" s="222">
        <f>IF(ISNUMBER(FORECAST!H:H),FORECAST!H:H,"")</f>
        <v>1925</v>
      </c>
      <c r="L300" s="223">
        <f t="shared" si="131"/>
        <v>10</v>
      </c>
      <c r="M300" s="224">
        <f>Datos!L302</f>
        <v>442</v>
      </c>
      <c r="N300" s="225">
        <f t="shared" si="137"/>
        <v>45223</v>
      </c>
      <c r="O300" s="226">
        <f t="shared" si="138"/>
        <v>27</v>
      </c>
      <c r="P300" s="226">
        <f t="shared" si="146"/>
        <v>14</v>
      </c>
      <c r="Q300" s="226">
        <f t="shared" si="146"/>
        <v>0</v>
      </c>
      <c r="R300" s="226">
        <f t="shared" si="146"/>
        <v>7</v>
      </c>
      <c r="S300" s="226">
        <f t="shared" si="140"/>
        <v>29</v>
      </c>
      <c r="T300" s="226">
        <f t="shared" si="140"/>
        <v>61</v>
      </c>
      <c r="U300" s="231">
        <f t="shared" si="141"/>
        <v>0.11884057971014493</v>
      </c>
      <c r="V300" s="231">
        <f t="shared" si="142"/>
        <v>9.4488188976377951E-2</v>
      </c>
      <c r="W300" s="232">
        <f t="shared" si="143"/>
        <v>345</v>
      </c>
      <c r="AL300" s="227"/>
      <c r="AM300" s="223">
        <f t="shared" si="145"/>
        <v>10</v>
      </c>
      <c r="AN300" s="225">
        <f t="shared" si="144"/>
        <v>45223</v>
      </c>
      <c r="AO300" s="249">
        <f t="shared" si="124"/>
        <v>6872.03</v>
      </c>
      <c r="AP300" s="249">
        <f t="shared" si="124"/>
        <v>4869.8100000000004</v>
      </c>
      <c r="AQ300" s="249">
        <f t="shared" si="124"/>
        <v>0</v>
      </c>
      <c r="AR300" s="249">
        <f t="shared" si="124"/>
        <v>400</v>
      </c>
      <c r="AS300" s="249">
        <f t="shared" si="133"/>
        <v>0</v>
      </c>
      <c r="AT300" s="249">
        <f t="shared" si="133"/>
        <v>0</v>
      </c>
      <c r="AU300" s="249">
        <f t="shared" si="134"/>
        <v>6872.03</v>
      </c>
      <c r="AV300" s="249">
        <f t="shared" si="135"/>
        <v>4869.8100000000004</v>
      </c>
      <c r="AW300" s="249">
        <f t="shared" si="136"/>
        <v>11741.84</v>
      </c>
      <c r="BF300" s="251"/>
    </row>
    <row r="301" spans="1:58">
      <c r="A301" s="218" t="str">
        <f>MID(FORECAST!A300,1,10)</f>
        <v>Owner Refe</v>
      </c>
      <c r="B301" s="218" t="str">
        <f t="shared" si="125"/>
        <v>Ow</v>
      </c>
      <c r="C301" s="218" t="str">
        <f t="shared" si="126"/>
        <v>er</v>
      </c>
      <c r="D301" s="218" t="str">
        <f t="shared" si="127"/>
        <v>Refe</v>
      </c>
      <c r="E301" s="219" t="e">
        <f t="shared" si="128"/>
        <v>#VALUE!</v>
      </c>
      <c r="F301" s="219" t="str">
        <f t="shared" si="129"/>
        <v/>
      </c>
      <c r="G301" s="219">
        <f t="shared" si="130"/>
        <v>44964</v>
      </c>
      <c r="H301" s="218" t="str">
        <f>IF(ISERROR(VLOOKUP(FORECAST!$A301,$AY$2:$BA$9,3,FALSE)),"",VLOOKUP(FORECAST!$A301,$AY$2:$BA$9,3,FALSE))</f>
        <v>Maintenance</v>
      </c>
      <c r="I301" s="218">
        <f>IF(ISNUMBER(FORECAST!G:G),FORECAST!G:G,"")</f>
        <v>97</v>
      </c>
      <c r="J301" s="222">
        <f>IF(ISNUMBER(FORECAST!H:H),FORECAST!H:H,"")</f>
        <v>0</v>
      </c>
      <c r="L301" s="223">
        <f t="shared" si="131"/>
        <v>10</v>
      </c>
      <c r="M301" s="224">
        <f>Datos!L303</f>
        <v>442</v>
      </c>
      <c r="N301" s="225">
        <f t="shared" si="137"/>
        <v>45224</v>
      </c>
      <c r="O301" s="226">
        <f t="shared" si="138"/>
        <v>30</v>
      </c>
      <c r="P301" s="226">
        <f t="shared" si="146"/>
        <v>18</v>
      </c>
      <c r="Q301" s="226">
        <f t="shared" si="146"/>
        <v>0</v>
      </c>
      <c r="R301" s="226">
        <f t="shared" si="146"/>
        <v>4</v>
      </c>
      <c r="S301" s="226">
        <f t="shared" si="140"/>
        <v>24</v>
      </c>
      <c r="T301" s="226">
        <f t="shared" si="140"/>
        <v>61</v>
      </c>
      <c r="U301" s="231">
        <f t="shared" si="141"/>
        <v>0.1359773371104816</v>
      </c>
      <c r="V301" s="231">
        <f t="shared" si="142"/>
        <v>7.3490813648293962E-2</v>
      </c>
      <c r="W301" s="232">
        <f t="shared" si="143"/>
        <v>353</v>
      </c>
      <c r="AL301" s="227"/>
      <c r="AM301" s="223">
        <f t="shared" si="145"/>
        <v>10</v>
      </c>
      <c r="AN301" s="225">
        <f t="shared" si="144"/>
        <v>45224</v>
      </c>
      <c r="AO301" s="249">
        <f t="shared" si="124"/>
        <v>10276.799999999999</v>
      </c>
      <c r="AP301" s="249">
        <f t="shared" si="124"/>
        <v>4845</v>
      </c>
      <c r="AQ301" s="249">
        <f t="shared" si="124"/>
        <v>-218</v>
      </c>
      <c r="AR301" s="249">
        <f t="shared" si="124"/>
        <v>66</v>
      </c>
      <c r="AS301" s="249">
        <f t="shared" si="133"/>
        <v>0</v>
      </c>
      <c r="AT301" s="249">
        <f t="shared" si="133"/>
        <v>0</v>
      </c>
      <c r="AU301" s="249">
        <f t="shared" si="134"/>
        <v>10058.799999999999</v>
      </c>
      <c r="AV301" s="249">
        <f t="shared" si="135"/>
        <v>4845</v>
      </c>
      <c r="AW301" s="249">
        <f t="shared" si="136"/>
        <v>14903.8</v>
      </c>
      <c r="BF301" s="251"/>
    </row>
    <row r="302" spans="1:58">
      <c r="A302" s="218" t="str">
        <f>MID(FORECAST!A301,1,10)</f>
        <v>Maintenanc</v>
      </c>
      <c r="B302" s="218" t="str">
        <f t="shared" si="125"/>
        <v>Ma</v>
      </c>
      <c r="C302" s="218" t="str">
        <f t="shared" si="126"/>
        <v>nt</v>
      </c>
      <c r="D302" s="218" t="str">
        <f t="shared" si="127"/>
        <v>nanc</v>
      </c>
      <c r="E302" s="219" t="e">
        <f t="shared" si="128"/>
        <v>#VALUE!</v>
      </c>
      <c r="F302" s="219" t="str">
        <f t="shared" si="129"/>
        <v/>
      </c>
      <c r="G302" s="219">
        <f t="shared" si="130"/>
        <v>44964</v>
      </c>
      <c r="H302" s="218" t="str">
        <f>IF(ISERROR(VLOOKUP(FORECAST!$A302,$AY$2:$BA$9,3,FALSE)),"",VLOOKUP(FORECAST!$A302,$AY$2:$BA$9,3,FALSE))</f>
        <v>Complementarias</v>
      </c>
      <c r="I302" s="218">
        <f>IF(ISNUMBER(FORECAST!G:G),FORECAST!G:G,"")</f>
        <v>7</v>
      </c>
      <c r="J302" s="222">
        <f>IF(ISNUMBER(FORECAST!H:H),FORECAST!H:H,"")</f>
        <v>725</v>
      </c>
      <c r="L302" s="223">
        <f t="shared" si="131"/>
        <v>10</v>
      </c>
      <c r="M302" s="224">
        <f>Datos!L304</f>
        <v>442</v>
      </c>
      <c r="N302" s="225">
        <f t="shared" si="137"/>
        <v>45225</v>
      </c>
      <c r="O302" s="226">
        <f t="shared" si="138"/>
        <v>23</v>
      </c>
      <c r="P302" s="226">
        <f t="shared" si="146"/>
        <v>40</v>
      </c>
      <c r="Q302" s="226">
        <f t="shared" si="146"/>
        <v>1</v>
      </c>
      <c r="R302" s="226">
        <f t="shared" si="146"/>
        <v>12</v>
      </c>
      <c r="S302" s="226">
        <f t="shared" si="140"/>
        <v>37</v>
      </c>
      <c r="T302" s="226">
        <f t="shared" si="140"/>
        <v>38</v>
      </c>
      <c r="U302" s="231">
        <f t="shared" si="141"/>
        <v>0.18028169014084508</v>
      </c>
      <c r="V302" s="231">
        <f t="shared" si="142"/>
        <v>0.12128712871287128</v>
      </c>
      <c r="W302" s="232">
        <f t="shared" si="143"/>
        <v>355</v>
      </c>
      <c r="AL302" s="227"/>
      <c r="AM302" s="223">
        <f t="shared" si="145"/>
        <v>10</v>
      </c>
      <c r="AN302" s="225">
        <f t="shared" si="144"/>
        <v>45225</v>
      </c>
      <c r="AO302" s="249">
        <f t="shared" si="124"/>
        <v>6659.54</v>
      </c>
      <c r="AP302" s="249">
        <f t="shared" si="124"/>
        <v>11301.36</v>
      </c>
      <c r="AQ302" s="249">
        <f t="shared" si="124"/>
        <v>183.8</v>
      </c>
      <c r="AR302" s="249">
        <f t="shared" si="124"/>
        <v>0</v>
      </c>
      <c r="AS302" s="249">
        <f t="shared" si="133"/>
        <v>0</v>
      </c>
      <c r="AT302" s="249">
        <f t="shared" si="133"/>
        <v>0</v>
      </c>
      <c r="AU302" s="249">
        <f t="shared" si="134"/>
        <v>6843.34</v>
      </c>
      <c r="AV302" s="249">
        <f t="shared" si="135"/>
        <v>11301.36</v>
      </c>
      <c r="AW302" s="249">
        <f t="shared" si="136"/>
        <v>18144.7</v>
      </c>
      <c r="BF302" s="251"/>
    </row>
    <row r="303" spans="1:58">
      <c r="A303" s="218" t="str">
        <f>MID(FORECAST!A302,1,10)</f>
        <v>Compliment</v>
      </c>
      <c r="B303" s="218" t="str">
        <f t="shared" si="125"/>
        <v>Co</v>
      </c>
      <c r="C303" s="218" t="str">
        <f t="shared" si="126"/>
        <v>pl</v>
      </c>
      <c r="D303" s="218" t="str">
        <f t="shared" si="127"/>
        <v>ment</v>
      </c>
      <c r="E303" s="219" t="e">
        <f t="shared" si="128"/>
        <v>#VALUE!</v>
      </c>
      <c r="F303" s="219" t="str">
        <f t="shared" si="129"/>
        <v/>
      </c>
      <c r="G303" s="219">
        <f t="shared" si="130"/>
        <v>44964</v>
      </c>
      <c r="H303" s="218" t="str">
        <f>IF(ISERROR(VLOOKUP(FORECAST!$A303,$AY$2:$BA$9,3,FALSE)),"",VLOOKUP(FORECAST!$A303,$AY$2:$BA$9,3,FALSE))</f>
        <v>Total día</v>
      </c>
      <c r="I303" s="218">
        <f>IF(ISNUMBER(FORECAST!G:G),FORECAST!G:G,"")</f>
        <v>181</v>
      </c>
      <c r="J303" s="222">
        <f>IF(ISNUMBER(FORECAST!H:H),FORECAST!H:H,"")</f>
        <v>6469.18</v>
      </c>
      <c r="L303" s="223">
        <f t="shared" si="131"/>
        <v>10</v>
      </c>
      <c r="M303" s="224">
        <f>Datos!L305</f>
        <v>442</v>
      </c>
      <c r="N303" s="225">
        <f t="shared" si="137"/>
        <v>45226</v>
      </c>
      <c r="O303" s="226">
        <f t="shared" si="138"/>
        <v>52</v>
      </c>
      <c r="P303" s="226">
        <f t="shared" si="146"/>
        <v>71</v>
      </c>
      <c r="Q303" s="226">
        <f t="shared" si="146"/>
        <v>5</v>
      </c>
      <c r="R303" s="226">
        <f t="shared" si="146"/>
        <v>2</v>
      </c>
      <c r="S303" s="226">
        <f t="shared" si="140"/>
        <v>40</v>
      </c>
      <c r="T303" s="226">
        <f t="shared" si="140"/>
        <v>27</v>
      </c>
      <c r="U303" s="231">
        <f t="shared" si="141"/>
        <v>0.34316353887399464</v>
      </c>
      <c r="V303" s="231">
        <f t="shared" si="142"/>
        <v>0.10120481927710843</v>
      </c>
      <c r="W303" s="232">
        <f t="shared" si="143"/>
        <v>373</v>
      </c>
      <c r="AL303" s="227"/>
      <c r="AM303" s="223">
        <f t="shared" si="145"/>
        <v>10</v>
      </c>
      <c r="AN303" s="225">
        <f t="shared" si="144"/>
        <v>45226</v>
      </c>
      <c r="AO303" s="249">
        <f t="shared" si="124"/>
        <v>14569</v>
      </c>
      <c r="AP303" s="249">
        <f t="shared" si="124"/>
        <v>23195</v>
      </c>
      <c r="AQ303" s="249">
        <f t="shared" si="124"/>
        <v>1545</v>
      </c>
      <c r="AR303" s="249">
        <f t="shared" si="124"/>
        <v>0</v>
      </c>
      <c r="AS303" s="249">
        <f t="shared" si="133"/>
        <v>0</v>
      </c>
      <c r="AT303" s="249">
        <f t="shared" si="133"/>
        <v>0</v>
      </c>
      <c r="AU303" s="249">
        <f t="shared" si="134"/>
        <v>16114</v>
      </c>
      <c r="AV303" s="249">
        <f t="shared" si="135"/>
        <v>23195</v>
      </c>
      <c r="AW303" s="249">
        <f t="shared" si="136"/>
        <v>39309</v>
      </c>
      <c r="BF303" s="251"/>
    </row>
    <row r="304" spans="1:58">
      <c r="A304" s="218" t="str">
        <f>MID(FORECAST!A303,1,10)</f>
        <v>Totals:</v>
      </c>
      <c r="B304" s="218" t="str">
        <f t="shared" si="125"/>
        <v>To</v>
      </c>
      <c r="C304" s="218" t="str">
        <f t="shared" si="126"/>
        <v>al</v>
      </c>
      <c r="D304" s="218" t="str">
        <f t="shared" si="127"/>
        <v>:</v>
      </c>
      <c r="E304" s="219" t="e">
        <f t="shared" si="128"/>
        <v>#VALUE!</v>
      </c>
      <c r="F304" s="219" t="str">
        <f t="shared" si="129"/>
        <v/>
      </c>
      <c r="G304" s="219">
        <f t="shared" si="130"/>
        <v>44964</v>
      </c>
      <c r="H304" s="218" t="str">
        <f>IF(ISERROR(VLOOKUP(FORECAST!$A304,$AY$2:$BA$9,3,FALSE)),"",VLOOKUP(FORECAST!$A304,$AY$2:$BA$9,3,FALSE))</f>
        <v/>
      </c>
      <c r="I304" s="218" t="str">
        <f>IF(ISNUMBER(FORECAST!G:G),FORECAST!G:G,"")</f>
        <v/>
      </c>
      <c r="J304" s="222" t="str">
        <f>IF(ISNUMBER(FORECAST!H:H),FORECAST!H:H,"")</f>
        <v/>
      </c>
      <c r="L304" s="223">
        <f t="shared" si="131"/>
        <v>10</v>
      </c>
      <c r="M304" s="224">
        <f>Datos!L306</f>
        <v>442</v>
      </c>
      <c r="N304" s="225">
        <f t="shared" si="137"/>
        <v>45227</v>
      </c>
      <c r="O304" s="226">
        <f t="shared" si="138"/>
        <v>66</v>
      </c>
      <c r="P304" s="226">
        <f t="shared" si="146"/>
        <v>77</v>
      </c>
      <c r="Q304" s="226">
        <f t="shared" si="146"/>
        <v>6</v>
      </c>
      <c r="R304" s="226">
        <f t="shared" si="146"/>
        <v>4</v>
      </c>
      <c r="S304" s="226">
        <f t="shared" si="140"/>
        <v>40</v>
      </c>
      <c r="T304" s="226">
        <f t="shared" si="140"/>
        <v>26</v>
      </c>
      <c r="U304" s="231">
        <f t="shared" si="141"/>
        <v>0.40053763440860213</v>
      </c>
      <c r="V304" s="231">
        <f t="shared" si="142"/>
        <v>0.10576923076923077</v>
      </c>
      <c r="W304" s="232">
        <f t="shared" si="143"/>
        <v>372</v>
      </c>
      <c r="AL304" s="227"/>
      <c r="AM304" s="223">
        <f t="shared" si="145"/>
        <v>10</v>
      </c>
      <c r="AN304" s="225">
        <f t="shared" si="144"/>
        <v>45227</v>
      </c>
      <c r="AO304" s="249">
        <f t="shared" si="124"/>
        <v>17825.330000000002</v>
      </c>
      <c r="AP304" s="249">
        <f t="shared" si="124"/>
        <v>25569</v>
      </c>
      <c r="AQ304" s="249">
        <f t="shared" si="124"/>
        <v>1840</v>
      </c>
      <c r="AR304" s="249">
        <f t="shared" si="124"/>
        <v>0</v>
      </c>
      <c r="AS304" s="249">
        <f t="shared" si="133"/>
        <v>0</v>
      </c>
      <c r="AT304" s="249">
        <f t="shared" si="133"/>
        <v>0</v>
      </c>
      <c r="AU304" s="249">
        <f t="shared" si="134"/>
        <v>19665.330000000002</v>
      </c>
      <c r="AV304" s="249">
        <f t="shared" si="135"/>
        <v>25569</v>
      </c>
      <c r="AW304" s="249">
        <f t="shared" si="136"/>
        <v>45234.33</v>
      </c>
      <c r="BF304" s="251"/>
    </row>
    <row r="305" spans="1:58">
      <c r="A305" s="218" t="str">
        <f>MID(FORECAST!A304,1,10)</f>
        <v>08-02-2023</v>
      </c>
      <c r="B305" s="218" t="str">
        <f t="shared" si="125"/>
        <v>08</v>
      </c>
      <c r="C305" s="218" t="str">
        <f t="shared" si="126"/>
        <v>02</v>
      </c>
      <c r="D305" s="218" t="str">
        <f t="shared" si="127"/>
        <v>2023</v>
      </c>
      <c r="E305" s="219">
        <f t="shared" si="128"/>
        <v>44965</v>
      </c>
      <c r="F305" s="219">
        <f t="shared" si="129"/>
        <v>44965</v>
      </c>
      <c r="G305" s="219">
        <f t="shared" si="130"/>
        <v>44965</v>
      </c>
      <c r="H305" s="218" t="str">
        <f>IF(ISERROR(VLOOKUP(FORECAST!$A305,$AY$2:$BA$9,3,FALSE)),"",VLOOKUP(FORECAST!$A305,$AY$2:$BA$9,3,FALSE))</f>
        <v>Pagadores</v>
      </c>
      <c r="I305" s="218">
        <f>IF(ISNUMBER(FORECAST!G:G),FORECAST!G:G,"")</f>
        <v>29</v>
      </c>
      <c r="J305" s="222">
        <f>IF(ISNUMBER(FORECAST!H:H),FORECAST!H:H,"")</f>
        <v>2479.1799999999998</v>
      </c>
      <c r="L305" s="223">
        <f t="shared" si="131"/>
        <v>10</v>
      </c>
      <c r="M305" s="224">
        <f>Datos!L307</f>
        <v>442</v>
      </c>
      <c r="N305" s="225">
        <f t="shared" si="137"/>
        <v>45228</v>
      </c>
      <c r="O305" s="226">
        <f t="shared" si="138"/>
        <v>41</v>
      </c>
      <c r="P305" s="226">
        <f t="shared" si="146"/>
        <v>49</v>
      </c>
      <c r="Q305" s="226">
        <f t="shared" si="146"/>
        <v>3</v>
      </c>
      <c r="R305" s="226">
        <f t="shared" si="146"/>
        <v>3</v>
      </c>
      <c r="S305" s="226">
        <f t="shared" si="140"/>
        <v>33</v>
      </c>
      <c r="T305" s="226">
        <f t="shared" si="140"/>
        <v>26</v>
      </c>
      <c r="U305" s="231">
        <f t="shared" si="141"/>
        <v>0.24473684210526317</v>
      </c>
      <c r="V305" s="231">
        <f t="shared" si="142"/>
        <v>8.6538461538461536E-2</v>
      </c>
      <c r="W305" s="232">
        <f t="shared" si="143"/>
        <v>380</v>
      </c>
      <c r="AL305" s="227"/>
      <c r="AM305" s="223">
        <f t="shared" si="145"/>
        <v>10</v>
      </c>
      <c r="AN305" s="225">
        <f t="shared" si="144"/>
        <v>45228</v>
      </c>
      <c r="AO305" s="249">
        <f t="shared" si="124"/>
        <v>9653</v>
      </c>
      <c r="AP305" s="249">
        <f t="shared" si="124"/>
        <v>14290</v>
      </c>
      <c r="AQ305" s="249">
        <f t="shared" si="124"/>
        <v>775</v>
      </c>
      <c r="AR305" s="249">
        <f t="shared" si="124"/>
        <v>0</v>
      </c>
      <c r="AS305" s="249">
        <f t="shared" si="133"/>
        <v>0</v>
      </c>
      <c r="AT305" s="249">
        <f t="shared" si="133"/>
        <v>0</v>
      </c>
      <c r="AU305" s="249">
        <f t="shared" si="134"/>
        <v>10428</v>
      </c>
      <c r="AV305" s="249">
        <f t="shared" si="135"/>
        <v>14290</v>
      </c>
      <c r="AW305" s="249">
        <f t="shared" si="136"/>
        <v>24718</v>
      </c>
      <c r="BF305" s="251"/>
    </row>
    <row r="306" spans="1:58">
      <c r="A306" s="218" t="str">
        <f>MID(FORECAST!A305,1,10)</f>
        <v>Non-Group</v>
      </c>
      <c r="B306" s="218" t="str">
        <f t="shared" si="125"/>
        <v>No</v>
      </c>
      <c r="C306" s="218" t="str">
        <f t="shared" si="126"/>
        <v>-G</v>
      </c>
      <c r="D306" s="218" t="str">
        <f t="shared" si="127"/>
        <v>oup</v>
      </c>
      <c r="E306" s="219" t="e">
        <f t="shared" si="128"/>
        <v>#VALUE!</v>
      </c>
      <c r="F306" s="219" t="str">
        <f t="shared" si="129"/>
        <v/>
      </c>
      <c r="G306" s="219">
        <f t="shared" si="130"/>
        <v>44965</v>
      </c>
      <c r="H306" s="218" t="str">
        <f>IF(ISERROR(VLOOKUP(FORECAST!$A306,$AY$2:$BA$9,3,FALSE)),"",VLOOKUP(FORECAST!$A306,$AY$2:$BA$9,3,FALSE))</f>
        <v>Dueños e invitados</v>
      </c>
      <c r="I306" s="218">
        <f>IF(ISNUMBER(FORECAST!G:G),FORECAST!G:G,"")</f>
        <v>36</v>
      </c>
      <c r="J306" s="222">
        <f>IF(ISNUMBER(FORECAST!H:H),FORECAST!H:H,"")</f>
        <v>0</v>
      </c>
      <c r="L306" s="223">
        <f t="shared" si="131"/>
        <v>10</v>
      </c>
      <c r="M306" s="224">
        <f>Datos!L308</f>
        <v>442</v>
      </c>
      <c r="N306" s="225">
        <f t="shared" si="137"/>
        <v>45229</v>
      </c>
      <c r="O306" s="226">
        <f t="shared" si="138"/>
        <v>17</v>
      </c>
      <c r="P306" s="226">
        <f t="shared" si="146"/>
        <v>16</v>
      </c>
      <c r="Q306" s="226">
        <f t="shared" si="146"/>
        <v>0</v>
      </c>
      <c r="R306" s="226">
        <f t="shared" si="146"/>
        <v>5</v>
      </c>
      <c r="S306" s="226">
        <f t="shared" si="140"/>
        <v>27</v>
      </c>
      <c r="T306" s="226">
        <f t="shared" si="140"/>
        <v>51</v>
      </c>
      <c r="U306" s="231">
        <f t="shared" si="141"/>
        <v>9.1922005571030641E-2</v>
      </c>
      <c r="V306" s="231">
        <f t="shared" si="142"/>
        <v>8.1841432225063945E-2</v>
      </c>
      <c r="W306" s="232">
        <f t="shared" si="143"/>
        <v>359</v>
      </c>
      <c r="AL306" s="227"/>
      <c r="AM306" s="223">
        <f t="shared" si="145"/>
        <v>10</v>
      </c>
      <c r="AN306" s="225">
        <f t="shared" si="144"/>
        <v>45229</v>
      </c>
      <c r="AO306" s="249">
        <f t="shared" si="124"/>
        <v>3597.38</v>
      </c>
      <c r="AP306" s="249">
        <f t="shared" si="124"/>
        <v>4409</v>
      </c>
      <c r="AQ306" s="249">
        <f t="shared" si="124"/>
        <v>0</v>
      </c>
      <c r="AR306" s="249">
        <f t="shared" si="124"/>
        <v>0</v>
      </c>
      <c r="AS306" s="249">
        <f t="shared" si="133"/>
        <v>0</v>
      </c>
      <c r="AT306" s="249">
        <f t="shared" si="133"/>
        <v>0</v>
      </c>
      <c r="AU306" s="249">
        <f t="shared" si="134"/>
        <v>3597.38</v>
      </c>
      <c r="AV306" s="249">
        <f t="shared" si="135"/>
        <v>4409</v>
      </c>
      <c r="AW306" s="249">
        <f t="shared" si="136"/>
        <v>8006.38</v>
      </c>
      <c r="BF306" s="251"/>
    </row>
    <row r="307" spans="1:58">
      <c r="A307" s="218" t="str">
        <f>MID(FORECAST!A306,1,10)</f>
        <v>Owner &amp; Gu</v>
      </c>
      <c r="B307" s="218" t="str">
        <f t="shared" si="125"/>
        <v>Ow</v>
      </c>
      <c r="C307" s="218" t="str">
        <f t="shared" si="126"/>
        <v>er</v>
      </c>
      <c r="D307" s="218" t="str">
        <f t="shared" si="127"/>
        <v>&amp; Gu</v>
      </c>
      <c r="E307" s="219" t="e">
        <f t="shared" si="128"/>
        <v>#VALUE!</v>
      </c>
      <c r="F307" s="219" t="str">
        <f t="shared" si="129"/>
        <v/>
      </c>
      <c r="G307" s="219">
        <f t="shared" si="130"/>
        <v>44965</v>
      </c>
      <c r="H307" s="218" t="str">
        <f>IF(ISERROR(VLOOKUP(FORECAST!$A307,$AY$2:$BA$9,3,FALSE)),"",VLOOKUP(FORECAST!$A307,$AY$2:$BA$9,3,FALSE))</f>
        <v>Referidos</v>
      </c>
      <c r="I307" s="218">
        <f>IF(ISNUMBER(FORECAST!G:G),FORECAST!G:G,"")</f>
        <v>10</v>
      </c>
      <c r="J307" s="222">
        <f>IF(ISNUMBER(FORECAST!H:H),FORECAST!H:H,"")</f>
        <v>1626.49</v>
      </c>
      <c r="L307" s="223">
        <f t="shared" si="131"/>
        <v>10</v>
      </c>
      <c r="M307" s="224">
        <f>Datos!L309</f>
        <v>442</v>
      </c>
      <c r="N307" s="225">
        <f t="shared" si="137"/>
        <v>45230</v>
      </c>
      <c r="O307" s="226">
        <f t="shared" si="138"/>
        <v>15</v>
      </c>
      <c r="P307" s="226">
        <f t="shared" si="146"/>
        <v>9</v>
      </c>
      <c r="Q307" s="226">
        <f t="shared" si="146"/>
        <v>0</v>
      </c>
      <c r="R307" s="226">
        <f t="shared" si="146"/>
        <v>4</v>
      </c>
      <c r="S307" s="226">
        <f t="shared" si="140"/>
        <v>22</v>
      </c>
      <c r="T307" s="226">
        <f t="shared" si="140"/>
        <v>55</v>
      </c>
      <c r="U307" s="231">
        <f t="shared" si="141"/>
        <v>6.6481994459833799E-2</v>
      </c>
      <c r="V307" s="231">
        <f t="shared" si="142"/>
        <v>6.7183462532299745E-2</v>
      </c>
      <c r="W307" s="232">
        <f t="shared" si="143"/>
        <v>361</v>
      </c>
      <c r="AL307" s="227"/>
      <c r="AM307" s="223">
        <f t="shared" si="145"/>
        <v>10</v>
      </c>
      <c r="AN307" s="225">
        <f t="shared" si="144"/>
        <v>45230</v>
      </c>
      <c r="AO307" s="249">
        <f t="shared" si="124"/>
        <v>3464.54</v>
      </c>
      <c r="AP307" s="249">
        <f t="shared" si="124"/>
        <v>1795.1</v>
      </c>
      <c r="AQ307" s="249">
        <f t="shared" si="124"/>
        <v>0</v>
      </c>
      <c r="AR307" s="249">
        <f t="shared" si="124"/>
        <v>3740</v>
      </c>
      <c r="AS307" s="249">
        <f t="shared" si="133"/>
        <v>0</v>
      </c>
      <c r="AT307" s="249">
        <f t="shared" si="133"/>
        <v>0</v>
      </c>
      <c r="AU307" s="249">
        <f t="shared" si="134"/>
        <v>3464.54</v>
      </c>
      <c r="AV307" s="249">
        <f t="shared" si="135"/>
        <v>1795.1</v>
      </c>
      <c r="AW307" s="249">
        <f t="shared" si="136"/>
        <v>5259.6399999999994</v>
      </c>
      <c r="BF307" s="251"/>
    </row>
    <row r="308" spans="1:58">
      <c r="A308" s="218" t="str">
        <f>MID(FORECAST!A307,1,10)</f>
        <v>Owner Refe</v>
      </c>
      <c r="B308" s="218" t="str">
        <f t="shared" si="125"/>
        <v>Ow</v>
      </c>
      <c r="C308" s="218" t="str">
        <f t="shared" si="126"/>
        <v>er</v>
      </c>
      <c r="D308" s="218" t="str">
        <f t="shared" si="127"/>
        <v>Refe</v>
      </c>
      <c r="E308" s="219" t="e">
        <f t="shared" si="128"/>
        <v>#VALUE!</v>
      </c>
      <c r="F308" s="219" t="str">
        <f t="shared" si="129"/>
        <v/>
      </c>
      <c r="G308" s="219">
        <f t="shared" si="130"/>
        <v>44965</v>
      </c>
      <c r="H308" s="218" t="str">
        <f>IF(ISERROR(VLOOKUP(FORECAST!$A308,$AY$2:$BA$9,3,FALSE)),"",VLOOKUP(FORECAST!$A308,$AY$2:$BA$9,3,FALSE))</f>
        <v>Maintenance</v>
      </c>
      <c r="I308" s="218">
        <f>IF(ISNUMBER(FORECAST!G:G),FORECAST!G:G,"")</f>
        <v>95</v>
      </c>
      <c r="J308" s="222">
        <f>IF(ISNUMBER(FORECAST!H:H),FORECAST!H:H,"")</f>
        <v>0</v>
      </c>
      <c r="L308" s="223">
        <f t="shared" si="131"/>
        <v>11</v>
      </c>
      <c r="M308" s="224">
        <f>Datos!L310</f>
        <v>442</v>
      </c>
      <c r="N308" s="225">
        <f t="shared" si="137"/>
        <v>45231</v>
      </c>
      <c r="O308" s="226">
        <f t="shared" si="138"/>
        <v>10</v>
      </c>
      <c r="P308" s="226">
        <f t="shared" si="146"/>
        <v>10</v>
      </c>
      <c r="Q308" s="226">
        <f t="shared" si="146"/>
        <v>1</v>
      </c>
      <c r="R308" s="226">
        <f t="shared" si="146"/>
        <v>7</v>
      </c>
      <c r="S308" s="226">
        <f t="shared" si="140"/>
        <v>27</v>
      </c>
      <c r="T308" s="226">
        <f t="shared" si="140"/>
        <v>38</v>
      </c>
      <c r="U308" s="231">
        <f t="shared" si="141"/>
        <v>5.675675675675676E-2</v>
      </c>
      <c r="V308" s="231">
        <f t="shared" si="142"/>
        <v>8.4158415841584164E-2</v>
      </c>
      <c r="W308" s="232">
        <f t="shared" si="143"/>
        <v>370</v>
      </c>
      <c r="AL308" s="227"/>
      <c r="AM308" s="223">
        <f t="shared" si="145"/>
        <v>11</v>
      </c>
      <c r="AN308" s="225">
        <f t="shared" si="144"/>
        <v>45231</v>
      </c>
      <c r="AO308" s="249">
        <f t="shared" si="124"/>
        <v>2211.37</v>
      </c>
      <c r="AP308" s="249">
        <f t="shared" si="124"/>
        <v>2470.1</v>
      </c>
      <c r="AQ308" s="249">
        <f t="shared" si="124"/>
        <v>531</v>
      </c>
      <c r="AR308" s="249">
        <f t="shared" si="124"/>
        <v>0</v>
      </c>
      <c r="AS308" s="249">
        <f t="shared" si="133"/>
        <v>0</v>
      </c>
      <c r="AT308" s="249">
        <f t="shared" si="133"/>
        <v>0</v>
      </c>
      <c r="AU308" s="249">
        <f t="shared" si="134"/>
        <v>2742.37</v>
      </c>
      <c r="AV308" s="249">
        <f t="shared" si="135"/>
        <v>2470.1</v>
      </c>
      <c r="AW308" s="249">
        <f t="shared" si="136"/>
        <v>5212.4699999999993</v>
      </c>
      <c r="BF308" s="251"/>
    </row>
    <row r="309" spans="1:58">
      <c r="A309" s="218" t="str">
        <f>MID(FORECAST!A308,1,10)</f>
        <v>Maintenanc</v>
      </c>
      <c r="B309" s="218" t="str">
        <f t="shared" si="125"/>
        <v>Ma</v>
      </c>
      <c r="C309" s="218" t="str">
        <f t="shared" si="126"/>
        <v>nt</v>
      </c>
      <c r="D309" s="218" t="str">
        <f t="shared" si="127"/>
        <v>nanc</v>
      </c>
      <c r="E309" s="219" t="e">
        <f t="shared" si="128"/>
        <v>#VALUE!</v>
      </c>
      <c r="F309" s="219" t="str">
        <f t="shared" si="129"/>
        <v/>
      </c>
      <c r="G309" s="219">
        <f t="shared" si="130"/>
        <v>44965</v>
      </c>
      <c r="H309" s="218" t="str">
        <f>IF(ISERROR(VLOOKUP(FORECAST!$A309,$AY$2:$BA$9,3,FALSE)),"",VLOOKUP(FORECAST!$A309,$AY$2:$BA$9,3,FALSE))</f>
        <v>Complementarias</v>
      </c>
      <c r="I309" s="218">
        <f>IF(ISNUMBER(FORECAST!G:G),FORECAST!G:G,"")</f>
        <v>10</v>
      </c>
      <c r="J309" s="222">
        <f>IF(ISNUMBER(FORECAST!H:H),FORECAST!H:H,"")</f>
        <v>390</v>
      </c>
      <c r="L309" s="223">
        <f t="shared" ref="L309:L368" si="147">MONTH(N309)</f>
        <v>11</v>
      </c>
      <c r="M309" s="224">
        <f>Datos!L311</f>
        <v>442</v>
      </c>
      <c r="N309" s="225">
        <f t="shared" si="137"/>
        <v>45232</v>
      </c>
      <c r="O309" s="226">
        <f t="shared" si="138"/>
        <v>17</v>
      </c>
      <c r="P309" s="226">
        <f t="shared" si="146"/>
        <v>19</v>
      </c>
      <c r="Q309" s="226">
        <f t="shared" si="146"/>
        <v>5</v>
      </c>
      <c r="R309" s="226">
        <f t="shared" si="146"/>
        <v>22</v>
      </c>
      <c r="S309" s="226">
        <f t="shared" si="140"/>
        <v>41</v>
      </c>
      <c r="T309" s="226">
        <f t="shared" si="140"/>
        <v>28</v>
      </c>
      <c r="U309" s="231">
        <f t="shared" si="141"/>
        <v>0.11680911680911681</v>
      </c>
      <c r="V309" s="231">
        <f t="shared" si="142"/>
        <v>0.15217391304347827</v>
      </c>
      <c r="W309" s="232">
        <f t="shared" si="143"/>
        <v>351</v>
      </c>
      <c r="AL309" s="227"/>
      <c r="AM309" s="223">
        <f t="shared" si="145"/>
        <v>11</v>
      </c>
      <c r="AN309" s="225">
        <f t="shared" si="144"/>
        <v>45232</v>
      </c>
      <c r="AO309" s="249">
        <f t="shared" si="124"/>
        <v>3838.49</v>
      </c>
      <c r="AP309" s="249">
        <f t="shared" si="124"/>
        <v>5752.57</v>
      </c>
      <c r="AQ309" s="249">
        <f t="shared" si="124"/>
        <v>2385</v>
      </c>
      <c r="AR309" s="249">
        <f t="shared" si="124"/>
        <v>0</v>
      </c>
      <c r="AS309" s="249">
        <f t="shared" si="133"/>
        <v>0</v>
      </c>
      <c r="AT309" s="249">
        <f t="shared" si="133"/>
        <v>0</v>
      </c>
      <c r="AU309" s="249">
        <f t="shared" si="134"/>
        <v>6223.49</v>
      </c>
      <c r="AV309" s="249">
        <f t="shared" si="135"/>
        <v>5752.57</v>
      </c>
      <c r="AW309" s="249">
        <f t="shared" si="136"/>
        <v>11976.06</v>
      </c>
      <c r="BF309" s="251"/>
    </row>
    <row r="310" spans="1:58">
      <c r="A310" s="218" t="str">
        <f>MID(FORECAST!A309,1,10)</f>
        <v>Compliment</v>
      </c>
      <c r="B310" s="218" t="str">
        <f t="shared" si="125"/>
        <v>Co</v>
      </c>
      <c r="C310" s="218" t="str">
        <f t="shared" si="126"/>
        <v>pl</v>
      </c>
      <c r="D310" s="218" t="str">
        <f t="shared" si="127"/>
        <v>ment</v>
      </c>
      <c r="E310" s="219" t="e">
        <f t="shared" si="128"/>
        <v>#VALUE!</v>
      </c>
      <c r="F310" s="219" t="str">
        <f t="shared" si="129"/>
        <v/>
      </c>
      <c r="G310" s="219">
        <f t="shared" si="130"/>
        <v>44965</v>
      </c>
      <c r="H310" s="218" t="str">
        <f>IF(ISERROR(VLOOKUP(FORECAST!$A310,$AY$2:$BA$9,3,FALSE)),"",VLOOKUP(FORECAST!$A310,$AY$2:$BA$9,3,FALSE))</f>
        <v>Total día</v>
      </c>
      <c r="I310" s="218">
        <f>IF(ISNUMBER(FORECAST!G:G),FORECAST!G:G,"")</f>
        <v>180</v>
      </c>
      <c r="J310" s="222">
        <f>IF(ISNUMBER(FORECAST!H:H),FORECAST!H:H,"")</f>
        <v>4495.67</v>
      </c>
      <c r="L310" s="223">
        <f t="shared" si="147"/>
        <v>11</v>
      </c>
      <c r="M310" s="224">
        <f>Datos!L312</f>
        <v>442</v>
      </c>
      <c r="N310" s="225">
        <f t="shared" si="137"/>
        <v>45233</v>
      </c>
      <c r="O310" s="226">
        <f t="shared" si="138"/>
        <v>48</v>
      </c>
      <c r="P310" s="226">
        <f t="shared" si="146"/>
        <v>39</v>
      </c>
      <c r="Q310" s="226">
        <f t="shared" si="146"/>
        <v>61</v>
      </c>
      <c r="R310" s="226">
        <f t="shared" si="146"/>
        <v>29</v>
      </c>
      <c r="S310" s="226">
        <f t="shared" si="140"/>
        <v>44</v>
      </c>
      <c r="T310" s="226">
        <f t="shared" si="140"/>
        <v>28</v>
      </c>
      <c r="U310" s="231">
        <f t="shared" si="141"/>
        <v>0.43401759530791789</v>
      </c>
      <c r="V310" s="231">
        <f t="shared" si="142"/>
        <v>0.17632850241545894</v>
      </c>
      <c r="W310" s="232">
        <f t="shared" si="143"/>
        <v>341</v>
      </c>
      <c r="AL310" s="227"/>
      <c r="AM310" s="223">
        <f t="shared" si="145"/>
        <v>11</v>
      </c>
      <c r="AN310" s="225">
        <f t="shared" si="144"/>
        <v>45233</v>
      </c>
      <c r="AO310" s="249">
        <f t="shared" si="124"/>
        <v>16865</v>
      </c>
      <c r="AP310" s="249">
        <f t="shared" si="124"/>
        <v>14225.35</v>
      </c>
      <c r="AQ310" s="249">
        <f t="shared" si="124"/>
        <v>23652</v>
      </c>
      <c r="AR310" s="249">
        <f t="shared" si="124"/>
        <v>0</v>
      </c>
      <c r="AS310" s="249">
        <f t="shared" si="133"/>
        <v>0</v>
      </c>
      <c r="AT310" s="249">
        <f t="shared" si="133"/>
        <v>0</v>
      </c>
      <c r="AU310" s="249">
        <f t="shared" si="134"/>
        <v>40517</v>
      </c>
      <c r="AV310" s="249">
        <f t="shared" si="135"/>
        <v>14225.35</v>
      </c>
      <c r="AW310" s="249">
        <f t="shared" si="136"/>
        <v>54742.35</v>
      </c>
      <c r="BF310" s="251"/>
    </row>
    <row r="311" spans="1:58">
      <c r="A311" s="218" t="str">
        <f>MID(FORECAST!A310,1,10)</f>
        <v>Totals:</v>
      </c>
      <c r="B311" s="218" t="str">
        <f t="shared" si="125"/>
        <v>To</v>
      </c>
      <c r="C311" s="218" t="str">
        <f t="shared" si="126"/>
        <v>al</v>
      </c>
      <c r="D311" s="218" t="str">
        <f t="shared" si="127"/>
        <v>:</v>
      </c>
      <c r="E311" s="219" t="e">
        <f t="shared" si="128"/>
        <v>#VALUE!</v>
      </c>
      <c r="F311" s="219" t="str">
        <f t="shared" si="129"/>
        <v/>
      </c>
      <c r="G311" s="219">
        <f t="shared" si="130"/>
        <v>44965</v>
      </c>
      <c r="H311" s="218" t="str">
        <f>IF(ISERROR(VLOOKUP(FORECAST!$A311,$AY$2:$BA$9,3,FALSE)),"",VLOOKUP(FORECAST!$A311,$AY$2:$BA$9,3,FALSE))</f>
        <v/>
      </c>
      <c r="I311" s="218" t="str">
        <f>IF(ISNUMBER(FORECAST!G:G),FORECAST!G:G,"")</f>
        <v/>
      </c>
      <c r="J311" s="222" t="str">
        <f>IF(ISNUMBER(FORECAST!H:H),FORECAST!H:H,"")</f>
        <v/>
      </c>
      <c r="L311" s="223">
        <f t="shared" si="147"/>
        <v>11</v>
      </c>
      <c r="M311" s="224">
        <f>Datos!L313</f>
        <v>442</v>
      </c>
      <c r="N311" s="225">
        <f t="shared" si="137"/>
        <v>45234</v>
      </c>
      <c r="O311" s="226">
        <f t="shared" si="138"/>
        <v>49</v>
      </c>
      <c r="P311" s="226">
        <f t="shared" si="146"/>
        <v>44</v>
      </c>
      <c r="Q311" s="226">
        <f t="shared" si="146"/>
        <v>63</v>
      </c>
      <c r="R311" s="226">
        <f t="shared" si="146"/>
        <v>28</v>
      </c>
      <c r="S311" s="226">
        <f t="shared" si="140"/>
        <v>45</v>
      </c>
      <c r="T311" s="226">
        <f t="shared" si="140"/>
        <v>20</v>
      </c>
      <c r="U311" s="231">
        <f t="shared" si="141"/>
        <v>0.44699140401146131</v>
      </c>
      <c r="V311" s="231">
        <f t="shared" si="142"/>
        <v>0.17298578199052134</v>
      </c>
      <c r="W311" s="232">
        <f t="shared" si="143"/>
        <v>349</v>
      </c>
      <c r="AL311" s="227"/>
      <c r="AM311" s="223">
        <f t="shared" si="145"/>
        <v>11</v>
      </c>
      <c r="AN311" s="225">
        <f t="shared" si="144"/>
        <v>45234</v>
      </c>
      <c r="AO311" s="249">
        <f t="shared" si="124"/>
        <v>16632.560000000001</v>
      </c>
      <c r="AP311" s="249">
        <f t="shared" si="124"/>
        <v>15087.54</v>
      </c>
      <c r="AQ311" s="249">
        <f t="shared" si="124"/>
        <v>24417</v>
      </c>
      <c r="AR311" s="249">
        <f t="shared" si="124"/>
        <v>0</v>
      </c>
      <c r="AS311" s="249">
        <f t="shared" si="133"/>
        <v>0</v>
      </c>
      <c r="AT311" s="249">
        <f t="shared" si="133"/>
        <v>0</v>
      </c>
      <c r="AU311" s="249">
        <f t="shared" si="134"/>
        <v>41049.56</v>
      </c>
      <c r="AV311" s="249">
        <f t="shared" si="135"/>
        <v>15087.54</v>
      </c>
      <c r="AW311" s="249">
        <f t="shared" si="136"/>
        <v>56137.1</v>
      </c>
      <c r="BF311" s="251"/>
    </row>
    <row r="312" spans="1:58">
      <c r="A312" s="218" t="str">
        <f>MID(FORECAST!A311,1,10)</f>
        <v>09-02-2023</v>
      </c>
      <c r="B312" s="218" t="str">
        <f t="shared" si="125"/>
        <v>09</v>
      </c>
      <c r="C312" s="218" t="str">
        <f t="shared" si="126"/>
        <v>02</v>
      </c>
      <c r="D312" s="218" t="str">
        <f t="shared" si="127"/>
        <v>2023</v>
      </c>
      <c r="E312" s="219">
        <f t="shared" si="128"/>
        <v>44966</v>
      </c>
      <c r="F312" s="219">
        <f t="shared" si="129"/>
        <v>44966</v>
      </c>
      <c r="G312" s="219">
        <f t="shared" si="130"/>
        <v>44966</v>
      </c>
      <c r="H312" s="218" t="str">
        <f>IF(ISERROR(VLOOKUP(FORECAST!$A312,$AY$2:$BA$9,3,FALSE)),"",VLOOKUP(FORECAST!$A312,$AY$2:$BA$9,3,FALSE))</f>
        <v>Pagadores</v>
      </c>
      <c r="I312" s="218">
        <f>IF(ISNUMBER(FORECAST!G:G),FORECAST!G:G,"")</f>
        <v>38</v>
      </c>
      <c r="J312" s="222">
        <f>IF(ISNUMBER(FORECAST!H:H),FORECAST!H:H,"")</f>
        <v>4557.51</v>
      </c>
      <c r="L312" s="223">
        <f t="shared" si="147"/>
        <v>11</v>
      </c>
      <c r="M312" s="224">
        <f>Datos!L314</f>
        <v>442</v>
      </c>
      <c r="N312" s="225">
        <f t="shared" si="137"/>
        <v>45235</v>
      </c>
      <c r="O312" s="226">
        <f t="shared" si="138"/>
        <v>34</v>
      </c>
      <c r="P312" s="226">
        <f t="shared" si="146"/>
        <v>18</v>
      </c>
      <c r="Q312" s="226">
        <f t="shared" si="146"/>
        <v>35</v>
      </c>
      <c r="R312" s="226">
        <f t="shared" si="146"/>
        <v>5</v>
      </c>
      <c r="S312" s="226">
        <f t="shared" si="140"/>
        <v>35</v>
      </c>
      <c r="T312" s="226">
        <f t="shared" si="140"/>
        <v>28</v>
      </c>
      <c r="U312" s="231">
        <f t="shared" si="141"/>
        <v>0.23262032085561499</v>
      </c>
      <c r="V312" s="231">
        <f t="shared" si="142"/>
        <v>9.6618357487922704E-2</v>
      </c>
      <c r="W312" s="232">
        <f t="shared" si="143"/>
        <v>374</v>
      </c>
      <c r="AL312" s="227"/>
      <c r="AM312" s="223">
        <f t="shared" si="145"/>
        <v>11</v>
      </c>
      <c r="AN312" s="225">
        <f t="shared" si="144"/>
        <v>45235</v>
      </c>
      <c r="AO312" s="249">
        <f t="shared" si="124"/>
        <v>10017.280000000001</v>
      </c>
      <c r="AP312" s="249">
        <f t="shared" si="124"/>
        <v>5308.69</v>
      </c>
      <c r="AQ312" s="249">
        <f t="shared" si="124"/>
        <v>12160</v>
      </c>
      <c r="AR312" s="249">
        <f t="shared" si="124"/>
        <v>0</v>
      </c>
      <c r="AS312" s="249">
        <f t="shared" si="133"/>
        <v>0</v>
      </c>
      <c r="AT312" s="249">
        <f t="shared" si="133"/>
        <v>0</v>
      </c>
      <c r="AU312" s="249">
        <f t="shared" si="134"/>
        <v>22177.279999999999</v>
      </c>
      <c r="AV312" s="249">
        <f t="shared" si="135"/>
        <v>5308.69</v>
      </c>
      <c r="AW312" s="249">
        <f t="shared" si="136"/>
        <v>27485.969999999998</v>
      </c>
      <c r="BF312" s="251"/>
    </row>
    <row r="313" spans="1:58">
      <c r="A313" s="218" t="str">
        <f>MID(FORECAST!A312,1,10)</f>
        <v>Non-Group</v>
      </c>
      <c r="B313" s="218" t="str">
        <f t="shared" si="125"/>
        <v>No</v>
      </c>
      <c r="C313" s="218" t="str">
        <f t="shared" si="126"/>
        <v>-G</v>
      </c>
      <c r="D313" s="218" t="str">
        <f t="shared" si="127"/>
        <v>oup</v>
      </c>
      <c r="E313" s="219" t="e">
        <f t="shared" si="128"/>
        <v>#VALUE!</v>
      </c>
      <c r="F313" s="219" t="str">
        <f t="shared" si="129"/>
        <v/>
      </c>
      <c r="G313" s="219">
        <f t="shared" si="130"/>
        <v>44966</v>
      </c>
      <c r="H313" s="218" t="str">
        <f>IF(ISERROR(VLOOKUP(FORECAST!$A313,$AY$2:$BA$9,3,FALSE)),"",VLOOKUP(FORECAST!$A313,$AY$2:$BA$9,3,FALSE))</f>
        <v>Dueños e invitados</v>
      </c>
      <c r="I313" s="218">
        <f>IF(ISNUMBER(FORECAST!G:G),FORECAST!G:G,"")</f>
        <v>41</v>
      </c>
      <c r="J313" s="222">
        <f>IF(ISNUMBER(FORECAST!H:H),FORECAST!H:H,"")</f>
        <v>0</v>
      </c>
      <c r="L313" s="223">
        <f t="shared" si="147"/>
        <v>11</v>
      </c>
      <c r="M313" s="224">
        <f>Datos!L315</f>
        <v>442</v>
      </c>
      <c r="N313" s="225">
        <f t="shared" si="137"/>
        <v>45236</v>
      </c>
      <c r="O313" s="226">
        <f t="shared" si="138"/>
        <v>21</v>
      </c>
      <c r="P313" s="226">
        <f t="shared" si="146"/>
        <v>10</v>
      </c>
      <c r="Q313" s="226">
        <f t="shared" si="146"/>
        <v>2</v>
      </c>
      <c r="R313" s="226">
        <f t="shared" si="146"/>
        <v>1</v>
      </c>
      <c r="S313" s="226">
        <f t="shared" si="140"/>
        <v>28</v>
      </c>
      <c r="T313" s="226">
        <f t="shared" si="140"/>
        <v>53</v>
      </c>
      <c r="U313" s="231">
        <f t="shared" si="141"/>
        <v>9.166666666666666E-2</v>
      </c>
      <c r="V313" s="231">
        <f t="shared" si="142"/>
        <v>7.4550128534704371E-2</v>
      </c>
      <c r="W313" s="232">
        <f t="shared" si="143"/>
        <v>360</v>
      </c>
      <c r="AL313" s="227"/>
      <c r="AM313" s="223">
        <f t="shared" si="145"/>
        <v>11</v>
      </c>
      <c r="AN313" s="225">
        <f t="shared" si="144"/>
        <v>45236</v>
      </c>
      <c r="AO313" s="249">
        <f t="shared" si="124"/>
        <v>5417.64</v>
      </c>
      <c r="AP313" s="249">
        <f t="shared" si="124"/>
        <v>2460</v>
      </c>
      <c r="AQ313" s="249">
        <f t="shared" si="124"/>
        <v>635</v>
      </c>
      <c r="AR313" s="249">
        <f t="shared" si="124"/>
        <v>0</v>
      </c>
      <c r="AS313" s="249">
        <f t="shared" si="133"/>
        <v>0</v>
      </c>
      <c r="AT313" s="249">
        <f t="shared" si="133"/>
        <v>0</v>
      </c>
      <c r="AU313" s="249">
        <f t="shared" si="134"/>
        <v>6052.64</v>
      </c>
      <c r="AV313" s="249">
        <f t="shared" si="135"/>
        <v>2460</v>
      </c>
      <c r="AW313" s="249">
        <f t="shared" si="136"/>
        <v>8512.64</v>
      </c>
      <c r="BF313" s="251"/>
    </row>
    <row r="314" spans="1:58">
      <c r="A314" s="218" t="str">
        <f>MID(FORECAST!A313,1,10)</f>
        <v>Owner &amp; Gu</v>
      </c>
      <c r="B314" s="218" t="str">
        <f t="shared" si="125"/>
        <v>Ow</v>
      </c>
      <c r="C314" s="218" t="str">
        <f t="shared" si="126"/>
        <v>er</v>
      </c>
      <c r="D314" s="218" t="str">
        <f t="shared" si="127"/>
        <v>&amp; Gu</v>
      </c>
      <c r="E314" s="219" t="e">
        <f t="shared" si="128"/>
        <v>#VALUE!</v>
      </c>
      <c r="F314" s="219" t="str">
        <f t="shared" si="129"/>
        <v/>
      </c>
      <c r="G314" s="219">
        <f t="shared" si="130"/>
        <v>44966</v>
      </c>
      <c r="H314" s="218" t="str">
        <f>IF(ISERROR(VLOOKUP(FORECAST!$A314,$AY$2:$BA$9,3,FALSE)),"",VLOOKUP(FORECAST!$A314,$AY$2:$BA$9,3,FALSE))</f>
        <v>Referidos</v>
      </c>
      <c r="I314" s="218">
        <f>IF(ISNUMBER(FORECAST!G:G),FORECAST!G:G,"")</f>
        <v>13</v>
      </c>
      <c r="J314" s="222">
        <f>IF(ISNUMBER(FORECAST!H:H),FORECAST!H:H,"")</f>
        <v>2771.41</v>
      </c>
      <c r="L314" s="223">
        <f t="shared" si="147"/>
        <v>11</v>
      </c>
      <c r="M314" s="224">
        <f>Datos!L316</f>
        <v>442</v>
      </c>
      <c r="N314" s="225">
        <f t="shared" si="137"/>
        <v>45237</v>
      </c>
      <c r="O314" s="226">
        <f t="shared" si="138"/>
        <v>20</v>
      </c>
      <c r="P314" s="226">
        <f t="shared" si="146"/>
        <v>11</v>
      </c>
      <c r="Q314" s="226">
        <f t="shared" si="146"/>
        <v>0</v>
      </c>
      <c r="R314" s="226">
        <f t="shared" si="146"/>
        <v>1</v>
      </c>
      <c r="S314" s="226">
        <f t="shared" si="140"/>
        <v>17</v>
      </c>
      <c r="T314" s="226">
        <f t="shared" si="140"/>
        <v>58</v>
      </c>
      <c r="U314" s="231">
        <f t="shared" si="141"/>
        <v>8.4699453551912565E-2</v>
      </c>
      <c r="V314" s="231">
        <f t="shared" si="142"/>
        <v>4.6875E-2</v>
      </c>
      <c r="W314" s="232">
        <f t="shared" si="143"/>
        <v>366</v>
      </c>
      <c r="AL314" s="227"/>
      <c r="AM314" s="223">
        <f t="shared" si="145"/>
        <v>11</v>
      </c>
      <c r="AN314" s="225">
        <f t="shared" si="144"/>
        <v>45237</v>
      </c>
      <c r="AO314" s="249">
        <f t="shared" si="124"/>
        <v>4947.26</v>
      </c>
      <c r="AP314" s="249">
        <f t="shared" si="124"/>
        <v>2838</v>
      </c>
      <c r="AQ314" s="249">
        <f t="shared" si="124"/>
        <v>0</v>
      </c>
      <c r="AR314" s="249">
        <f t="shared" si="124"/>
        <v>0</v>
      </c>
      <c r="AS314" s="249">
        <f t="shared" si="133"/>
        <v>0</v>
      </c>
      <c r="AT314" s="249">
        <f t="shared" si="133"/>
        <v>0</v>
      </c>
      <c r="AU314" s="249">
        <f t="shared" si="134"/>
        <v>4947.26</v>
      </c>
      <c r="AV314" s="249">
        <f t="shared" si="135"/>
        <v>2838</v>
      </c>
      <c r="AW314" s="249">
        <f t="shared" si="136"/>
        <v>7785.26</v>
      </c>
      <c r="BF314" s="251"/>
    </row>
    <row r="315" spans="1:58">
      <c r="A315" s="218" t="str">
        <f>MID(FORECAST!A314,1,10)</f>
        <v>Owner Refe</v>
      </c>
      <c r="B315" s="218" t="str">
        <f t="shared" si="125"/>
        <v>Ow</v>
      </c>
      <c r="C315" s="218" t="str">
        <f t="shared" si="126"/>
        <v>er</v>
      </c>
      <c r="D315" s="218" t="str">
        <f t="shared" si="127"/>
        <v>Refe</v>
      </c>
      <c r="E315" s="219" t="e">
        <f t="shared" si="128"/>
        <v>#VALUE!</v>
      </c>
      <c r="F315" s="219" t="str">
        <f t="shared" si="129"/>
        <v/>
      </c>
      <c r="G315" s="219">
        <f t="shared" si="130"/>
        <v>44966</v>
      </c>
      <c r="H315" s="218" t="str">
        <f>IF(ISERROR(VLOOKUP(FORECAST!$A315,$AY$2:$BA$9,3,FALSE)),"",VLOOKUP(FORECAST!$A315,$AY$2:$BA$9,3,FALSE))</f>
        <v>Maintenance</v>
      </c>
      <c r="I315" s="218">
        <f>IF(ISNUMBER(FORECAST!G:G),FORECAST!G:G,"")</f>
        <v>88</v>
      </c>
      <c r="J315" s="222">
        <f>IF(ISNUMBER(FORECAST!H:H),FORECAST!H:H,"")</f>
        <v>0</v>
      </c>
      <c r="L315" s="223">
        <f t="shared" si="147"/>
        <v>11</v>
      </c>
      <c r="M315" s="224">
        <f>Datos!L317</f>
        <v>442</v>
      </c>
      <c r="N315" s="225">
        <f t="shared" si="137"/>
        <v>45238</v>
      </c>
      <c r="O315" s="226">
        <f t="shared" si="138"/>
        <v>15</v>
      </c>
      <c r="P315" s="226">
        <f t="shared" si="146"/>
        <v>13</v>
      </c>
      <c r="Q315" s="226">
        <f t="shared" si="146"/>
        <v>0</v>
      </c>
      <c r="R315" s="226">
        <f t="shared" si="146"/>
        <v>10</v>
      </c>
      <c r="S315" s="226">
        <f t="shared" si="140"/>
        <v>20</v>
      </c>
      <c r="T315" s="226">
        <f t="shared" si="140"/>
        <v>56</v>
      </c>
      <c r="U315" s="231">
        <f t="shared" si="141"/>
        <v>7.8651685393258425E-2</v>
      </c>
      <c r="V315" s="231">
        <f t="shared" si="142"/>
        <v>7.7720207253886009E-2</v>
      </c>
      <c r="W315" s="232">
        <f t="shared" si="143"/>
        <v>356</v>
      </c>
      <c r="AL315" s="227"/>
      <c r="AM315" s="223">
        <f t="shared" si="145"/>
        <v>11</v>
      </c>
      <c r="AN315" s="225">
        <f t="shared" si="144"/>
        <v>45238</v>
      </c>
      <c r="AO315" s="249">
        <f t="shared" si="124"/>
        <v>3629.38</v>
      </c>
      <c r="AP315" s="249">
        <f t="shared" si="124"/>
        <v>3095.23</v>
      </c>
      <c r="AQ315" s="249">
        <f t="shared" si="124"/>
        <v>0</v>
      </c>
      <c r="AR315" s="249">
        <f t="shared" si="124"/>
        <v>190</v>
      </c>
      <c r="AS315" s="249">
        <f t="shared" si="133"/>
        <v>0</v>
      </c>
      <c r="AT315" s="249">
        <f t="shared" si="133"/>
        <v>0</v>
      </c>
      <c r="AU315" s="249">
        <f t="shared" si="134"/>
        <v>3629.38</v>
      </c>
      <c r="AV315" s="249">
        <f t="shared" si="135"/>
        <v>3095.23</v>
      </c>
      <c r="AW315" s="249">
        <f t="shared" si="136"/>
        <v>6724.6100000000006</v>
      </c>
      <c r="BF315" s="251"/>
    </row>
    <row r="316" spans="1:58">
      <c r="A316" s="218" t="str">
        <f>MID(FORECAST!A315,1,10)</f>
        <v>Maintenanc</v>
      </c>
      <c r="B316" s="218" t="str">
        <f t="shared" si="125"/>
        <v>Ma</v>
      </c>
      <c r="C316" s="218" t="str">
        <f t="shared" si="126"/>
        <v>nt</v>
      </c>
      <c r="D316" s="218" t="str">
        <f t="shared" si="127"/>
        <v>nanc</v>
      </c>
      <c r="E316" s="219" t="e">
        <f t="shared" si="128"/>
        <v>#VALUE!</v>
      </c>
      <c r="F316" s="219" t="str">
        <f t="shared" si="129"/>
        <v/>
      </c>
      <c r="G316" s="219">
        <f t="shared" si="130"/>
        <v>44966</v>
      </c>
      <c r="H316" s="218" t="str">
        <f>IF(ISERROR(VLOOKUP(FORECAST!$A316,$AY$2:$BA$9,3,FALSE)),"",VLOOKUP(FORECAST!$A316,$AY$2:$BA$9,3,FALSE))</f>
        <v>Complementarias</v>
      </c>
      <c r="I316" s="218">
        <f>IF(ISNUMBER(FORECAST!G:G),FORECAST!G:G,"")</f>
        <v>6</v>
      </c>
      <c r="J316" s="222">
        <f>IF(ISNUMBER(FORECAST!H:H),FORECAST!H:H,"")</f>
        <v>170</v>
      </c>
      <c r="L316" s="223">
        <f t="shared" si="147"/>
        <v>11</v>
      </c>
      <c r="M316" s="224">
        <f>Datos!L318</f>
        <v>442</v>
      </c>
      <c r="N316" s="225">
        <f t="shared" si="137"/>
        <v>45239</v>
      </c>
      <c r="O316" s="226">
        <f t="shared" si="138"/>
        <v>45</v>
      </c>
      <c r="P316" s="226">
        <f t="shared" si="146"/>
        <v>59</v>
      </c>
      <c r="Q316" s="226">
        <f t="shared" si="146"/>
        <v>1</v>
      </c>
      <c r="R316" s="226">
        <f t="shared" si="146"/>
        <v>6</v>
      </c>
      <c r="S316" s="226">
        <f t="shared" si="140"/>
        <v>45</v>
      </c>
      <c r="T316" s="226">
        <f t="shared" si="140"/>
        <v>30</v>
      </c>
      <c r="U316" s="231">
        <f t="shared" si="141"/>
        <v>0.29085872576177285</v>
      </c>
      <c r="V316" s="231">
        <f t="shared" si="142"/>
        <v>0.12378640776699029</v>
      </c>
      <c r="W316" s="232">
        <f t="shared" si="143"/>
        <v>361</v>
      </c>
      <c r="AL316" s="227"/>
      <c r="AM316" s="223">
        <f t="shared" si="145"/>
        <v>11</v>
      </c>
      <c r="AN316" s="225">
        <f t="shared" si="144"/>
        <v>45239</v>
      </c>
      <c r="AO316" s="249">
        <f t="shared" si="124"/>
        <v>11079.5</v>
      </c>
      <c r="AP316" s="249">
        <f t="shared" si="124"/>
        <v>15911.86</v>
      </c>
      <c r="AQ316" s="249">
        <f t="shared" si="124"/>
        <v>315</v>
      </c>
      <c r="AR316" s="249">
        <f t="shared" si="124"/>
        <v>0</v>
      </c>
      <c r="AS316" s="249">
        <f t="shared" si="133"/>
        <v>0</v>
      </c>
      <c r="AT316" s="249">
        <f t="shared" si="133"/>
        <v>0</v>
      </c>
      <c r="AU316" s="249">
        <f t="shared" si="134"/>
        <v>11394.5</v>
      </c>
      <c r="AV316" s="249">
        <f t="shared" si="135"/>
        <v>15911.86</v>
      </c>
      <c r="AW316" s="249">
        <f t="shared" si="136"/>
        <v>27306.36</v>
      </c>
      <c r="BF316" s="251"/>
    </row>
    <row r="317" spans="1:58">
      <c r="A317" s="218" t="str">
        <f>MID(FORECAST!A316,1,10)</f>
        <v>Compliment</v>
      </c>
      <c r="B317" s="218" t="str">
        <f t="shared" si="125"/>
        <v>Co</v>
      </c>
      <c r="C317" s="218" t="str">
        <f t="shared" si="126"/>
        <v>pl</v>
      </c>
      <c r="D317" s="218" t="str">
        <f t="shared" si="127"/>
        <v>ment</v>
      </c>
      <c r="E317" s="219" t="e">
        <f t="shared" si="128"/>
        <v>#VALUE!</v>
      </c>
      <c r="F317" s="219" t="str">
        <f t="shared" si="129"/>
        <v/>
      </c>
      <c r="G317" s="219">
        <f t="shared" si="130"/>
        <v>44966</v>
      </c>
      <c r="H317" s="218" t="str">
        <f>IF(ISERROR(VLOOKUP(FORECAST!$A317,$AY$2:$BA$9,3,FALSE)),"",VLOOKUP(FORECAST!$A317,$AY$2:$BA$9,3,FALSE))</f>
        <v>Total día</v>
      </c>
      <c r="I317" s="218">
        <f>IF(ISNUMBER(FORECAST!G:G),FORECAST!G:G,"")</f>
        <v>186</v>
      </c>
      <c r="J317" s="222">
        <f>IF(ISNUMBER(FORECAST!H:H),FORECAST!H:H,"")</f>
        <v>7498.92</v>
      </c>
      <c r="L317" s="223">
        <f t="shared" si="147"/>
        <v>11</v>
      </c>
      <c r="M317" s="224">
        <f>Datos!L319</f>
        <v>442</v>
      </c>
      <c r="N317" s="225">
        <f t="shared" si="137"/>
        <v>45240</v>
      </c>
      <c r="O317" s="226">
        <f t="shared" si="138"/>
        <v>93</v>
      </c>
      <c r="P317" s="226">
        <f t="shared" si="146"/>
        <v>99</v>
      </c>
      <c r="Q317" s="226">
        <f t="shared" si="146"/>
        <v>5</v>
      </c>
      <c r="R317" s="226">
        <f t="shared" si="146"/>
        <v>1</v>
      </c>
      <c r="S317" s="226">
        <f t="shared" si="140"/>
        <v>51</v>
      </c>
      <c r="T317" s="226">
        <f t="shared" si="140"/>
        <v>24</v>
      </c>
      <c r="U317" s="231">
        <f t="shared" si="141"/>
        <v>0.53825136612021862</v>
      </c>
      <c r="V317" s="231">
        <f t="shared" si="142"/>
        <v>0.12440191387559808</v>
      </c>
      <c r="W317" s="232">
        <f t="shared" si="143"/>
        <v>366</v>
      </c>
      <c r="AL317" s="227"/>
      <c r="AM317" s="223">
        <f t="shared" si="145"/>
        <v>11</v>
      </c>
      <c r="AN317" s="225">
        <f t="shared" si="144"/>
        <v>45240</v>
      </c>
      <c r="AO317" s="249">
        <f t="shared" si="124"/>
        <v>27297.62</v>
      </c>
      <c r="AP317" s="249">
        <f t="shared" si="124"/>
        <v>30433.96</v>
      </c>
      <c r="AQ317" s="249">
        <f t="shared" si="124"/>
        <v>1455</v>
      </c>
      <c r="AR317" s="249">
        <f t="shared" si="124"/>
        <v>0</v>
      </c>
      <c r="AS317" s="249">
        <f t="shared" si="133"/>
        <v>0</v>
      </c>
      <c r="AT317" s="249">
        <f t="shared" si="133"/>
        <v>0</v>
      </c>
      <c r="AU317" s="249">
        <f t="shared" si="134"/>
        <v>28752.62</v>
      </c>
      <c r="AV317" s="249">
        <f t="shared" si="135"/>
        <v>30433.96</v>
      </c>
      <c r="AW317" s="249">
        <f t="shared" si="136"/>
        <v>59186.58</v>
      </c>
      <c r="BF317" s="251"/>
    </row>
    <row r="318" spans="1:58">
      <c r="A318" s="218" t="str">
        <f>MID(FORECAST!A317,1,10)</f>
        <v>Totals:</v>
      </c>
      <c r="B318" s="218" t="str">
        <f t="shared" si="125"/>
        <v>To</v>
      </c>
      <c r="C318" s="218" t="str">
        <f t="shared" si="126"/>
        <v>al</v>
      </c>
      <c r="D318" s="218" t="str">
        <f t="shared" si="127"/>
        <v>:</v>
      </c>
      <c r="E318" s="219" t="e">
        <f t="shared" si="128"/>
        <v>#VALUE!</v>
      </c>
      <c r="F318" s="219" t="str">
        <f t="shared" si="129"/>
        <v/>
      </c>
      <c r="G318" s="219">
        <f t="shared" si="130"/>
        <v>44966</v>
      </c>
      <c r="H318" s="218" t="str">
        <f>IF(ISERROR(VLOOKUP(FORECAST!$A318,$AY$2:$BA$9,3,FALSE)),"",VLOOKUP(FORECAST!$A318,$AY$2:$BA$9,3,FALSE))</f>
        <v/>
      </c>
      <c r="I318" s="218" t="str">
        <f>IF(ISNUMBER(FORECAST!G:G),FORECAST!G:G,"")</f>
        <v/>
      </c>
      <c r="J318" s="222" t="str">
        <f>IF(ISNUMBER(FORECAST!H:H),FORECAST!H:H,"")</f>
        <v/>
      </c>
      <c r="L318" s="223">
        <f t="shared" si="147"/>
        <v>11</v>
      </c>
      <c r="M318" s="224">
        <f>Datos!L320</f>
        <v>442</v>
      </c>
      <c r="N318" s="225">
        <f t="shared" si="137"/>
        <v>45241</v>
      </c>
      <c r="O318" s="226">
        <f t="shared" si="138"/>
        <v>100</v>
      </c>
      <c r="P318" s="226">
        <f t="shared" si="146"/>
        <v>101</v>
      </c>
      <c r="Q318" s="226">
        <f t="shared" si="146"/>
        <v>6</v>
      </c>
      <c r="R318" s="226">
        <f t="shared" si="146"/>
        <v>1</v>
      </c>
      <c r="S318" s="226">
        <f t="shared" si="140"/>
        <v>51</v>
      </c>
      <c r="T318" s="226">
        <f t="shared" si="140"/>
        <v>20</v>
      </c>
      <c r="U318" s="231">
        <f t="shared" si="141"/>
        <v>0.55945945945945941</v>
      </c>
      <c r="V318" s="231">
        <f t="shared" si="142"/>
        <v>0.12322274881516587</v>
      </c>
      <c r="W318" s="232">
        <f t="shared" si="143"/>
        <v>370</v>
      </c>
      <c r="AL318" s="227"/>
      <c r="AM318" s="223">
        <f t="shared" si="145"/>
        <v>11</v>
      </c>
      <c r="AN318" s="225">
        <f t="shared" si="144"/>
        <v>45241</v>
      </c>
      <c r="AO318" s="249">
        <f t="shared" si="124"/>
        <v>31045.06</v>
      </c>
      <c r="AP318" s="249">
        <f t="shared" si="124"/>
        <v>31613.51</v>
      </c>
      <c r="AQ318" s="249">
        <f t="shared" si="124"/>
        <v>1680</v>
      </c>
      <c r="AR318" s="249">
        <f t="shared" si="124"/>
        <v>0</v>
      </c>
      <c r="AS318" s="249">
        <f t="shared" si="133"/>
        <v>0</v>
      </c>
      <c r="AT318" s="249">
        <f t="shared" si="133"/>
        <v>0</v>
      </c>
      <c r="AU318" s="249">
        <f t="shared" si="134"/>
        <v>32725.06</v>
      </c>
      <c r="AV318" s="249">
        <f t="shared" si="135"/>
        <v>31613.51</v>
      </c>
      <c r="AW318" s="249">
        <f t="shared" si="136"/>
        <v>64338.57</v>
      </c>
      <c r="BF318" s="251"/>
    </row>
    <row r="319" spans="1:58">
      <c r="A319" s="218" t="str">
        <f>MID(FORECAST!A318,1,10)</f>
        <v>10-02-2023</v>
      </c>
      <c r="B319" s="218" t="str">
        <f t="shared" si="125"/>
        <v>10</v>
      </c>
      <c r="C319" s="218" t="str">
        <f t="shared" si="126"/>
        <v>02</v>
      </c>
      <c r="D319" s="218" t="str">
        <f t="shared" si="127"/>
        <v>2023</v>
      </c>
      <c r="E319" s="219">
        <f t="shared" si="128"/>
        <v>44967</v>
      </c>
      <c r="F319" s="219">
        <f t="shared" si="129"/>
        <v>44967</v>
      </c>
      <c r="G319" s="219">
        <f t="shared" si="130"/>
        <v>44967</v>
      </c>
      <c r="H319" s="218" t="str">
        <f>IF(ISERROR(VLOOKUP(FORECAST!$A319,$AY$2:$BA$9,3,FALSE)),"",VLOOKUP(FORECAST!$A319,$AY$2:$BA$9,3,FALSE))</f>
        <v>Pagadores</v>
      </c>
      <c r="I319" s="218">
        <f>IF(ISNUMBER(FORECAST!G:G),FORECAST!G:G,"")</f>
        <v>59</v>
      </c>
      <c r="J319" s="222">
        <f>IF(ISNUMBER(FORECAST!H:H),FORECAST!H:H,"")</f>
        <v>8225.51</v>
      </c>
      <c r="L319" s="223">
        <f t="shared" si="147"/>
        <v>11</v>
      </c>
      <c r="M319" s="224">
        <f>Datos!L321</f>
        <v>442</v>
      </c>
      <c r="N319" s="225">
        <f t="shared" si="137"/>
        <v>45242</v>
      </c>
      <c r="O319" s="226">
        <f t="shared" si="138"/>
        <v>38</v>
      </c>
      <c r="P319" s="226">
        <f t="shared" si="146"/>
        <v>41</v>
      </c>
      <c r="Q319" s="226">
        <f t="shared" si="146"/>
        <v>3</v>
      </c>
      <c r="R319" s="226">
        <f t="shared" si="146"/>
        <v>2</v>
      </c>
      <c r="S319" s="226">
        <f t="shared" si="140"/>
        <v>34</v>
      </c>
      <c r="T319" s="226">
        <f t="shared" si="140"/>
        <v>23</v>
      </c>
      <c r="U319" s="231">
        <f t="shared" si="141"/>
        <v>0.21409921671018275</v>
      </c>
      <c r="V319" s="231">
        <f t="shared" si="142"/>
        <v>8.5918854415274457E-2</v>
      </c>
      <c r="W319" s="232">
        <f t="shared" si="143"/>
        <v>383</v>
      </c>
      <c r="AL319" s="227"/>
      <c r="AM319" s="223">
        <f t="shared" si="145"/>
        <v>11</v>
      </c>
      <c r="AN319" s="225">
        <f t="shared" si="144"/>
        <v>45242</v>
      </c>
      <c r="AO319" s="249">
        <f t="shared" si="124"/>
        <v>9425.4699999999993</v>
      </c>
      <c r="AP319" s="249">
        <f t="shared" si="124"/>
        <v>11865.42</v>
      </c>
      <c r="AQ319" s="249">
        <f t="shared" si="124"/>
        <v>705</v>
      </c>
      <c r="AR319" s="249">
        <f t="shared" si="124"/>
        <v>250</v>
      </c>
      <c r="AS319" s="249">
        <f t="shared" si="133"/>
        <v>0</v>
      </c>
      <c r="AT319" s="249">
        <f t="shared" si="133"/>
        <v>0</v>
      </c>
      <c r="AU319" s="249">
        <f t="shared" si="134"/>
        <v>10130.469999999999</v>
      </c>
      <c r="AV319" s="249">
        <f t="shared" si="135"/>
        <v>11865.42</v>
      </c>
      <c r="AW319" s="249">
        <f t="shared" si="136"/>
        <v>21995.89</v>
      </c>
      <c r="BF319" s="251"/>
    </row>
    <row r="320" spans="1:58">
      <c r="A320" s="218" t="str">
        <f>MID(FORECAST!A319,1,10)</f>
        <v>Non-Group</v>
      </c>
      <c r="B320" s="218" t="str">
        <f t="shared" si="125"/>
        <v>No</v>
      </c>
      <c r="C320" s="218" t="str">
        <f t="shared" si="126"/>
        <v>-G</v>
      </c>
      <c r="D320" s="218" t="str">
        <f t="shared" si="127"/>
        <v>oup</v>
      </c>
      <c r="E320" s="219" t="e">
        <f t="shared" si="128"/>
        <v>#VALUE!</v>
      </c>
      <c r="F320" s="219" t="str">
        <f t="shared" si="129"/>
        <v/>
      </c>
      <c r="G320" s="219">
        <f t="shared" si="130"/>
        <v>44967</v>
      </c>
      <c r="H320" s="218" t="str">
        <f>IF(ISERROR(VLOOKUP(FORECAST!$A320,$AY$2:$BA$9,3,FALSE)),"",VLOOKUP(FORECAST!$A320,$AY$2:$BA$9,3,FALSE))</f>
        <v>Dueños e invitados</v>
      </c>
      <c r="I320" s="218">
        <f>IF(ISNUMBER(FORECAST!G:G),FORECAST!G:G,"")</f>
        <v>49</v>
      </c>
      <c r="J320" s="222">
        <f>IF(ISNUMBER(FORECAST!H:H),FORECAST!H:H,"")</f>
        <v>0</v>
      </c>
      <c r="L320" s="223">
        <f t="shared" si="147"/>
        <v>11</v>
      </c>
      <c r="M320" s="224">
        <f>Datos!L322</f>
        <v>442</v>
      </c>
      <c r="N320" s="225">
        <f t="shared" si="137"/>
        <v>45243</v>
      </c>
      <c r="O320" s="226">
        <f t="shared" si="138"/>
        <v>6</v>
      </c>
      <c r="P320" s="226">
        <f t="shared" si="146"/>
        <v>13</v>
      </c>
      <c r="Q320" s="226">
        <f t="shared" si="146"/>
        <v>1</v>
      </c>
      <c r="R320" s="226">
        <f t="shared" si="146"/>
        <v>4</v>
      </c>
      <c r="S320" s="226">
        <f t="shared" si="140"/>
        <v>18</v>
      </c>
      <c r="T320" s="226">
        <f t="shared" si="140"/>
        <v>45</v>
      </c>
      <c r="U320" s="231">
        <f t="shared" si="141"/>
        <v>5.3333333333333337E-2</v>
      </c>
      <c r="V320" s="231">
        <f t="shared" si="142"/>
        <v>5.5415617128463476E-2</v>
      </c>
      <c r="W320" s="232">
        <f t="shared" si="143"/>
        <v>375</v>
      </c>
      <c r="AL320" s="227"/>
      <c r="AM320" s="223">
        <f t="shared" si="145"/>
        <v>11</v>
      </c>
      <c r="AN320" s="225">
        <f t="shared" si="144"/>
        <v>45243</v>
      </c>
      <c r="AO320" s="249">
        <f t="shared" si="124"/>
        <v>1953.67</v>
      </c>
      <c r="AP320" s="249">
        <f t="shared" si="124"/>
        <v>4730.87</v>
      </c>
      <c r="AQ320" s="249">
        <f t="shared" si="124"/>
        <v>190</v>
      </c>
      <c r="AR320" s="249">
        <f t="shared" si="124"/>
        <v>0</v>
      </c>
      <c r="AS320" s="249">
        <f t="shared" si="133"/>
        <v>0</v>
      </c>
      <c r="AT320" s="249">
        <f t="shared" si="133"/>
        <v>0</v>
      </c>
      <c r="AU320" s="249">
        <f t="shared" si="134"/>
        <v>2143.67</v>
      </c>
      <c r="AV320" s="249">
        <f t="shared" si="135"/>
        <v>4730.87</v>
      </c>
      <c r="AW320" s="249">
        <f t="shared" si="136"/>
        <v>6874.54</v>
      </c>
      <c r="BF320" s="251"/>
    </row>
    <row r="321" spans="1:58">
      <c r="A321" s="218" t="str">
        <f>MID(FORECAST!A320,1,10)</f>
        <v>Owner &amp; Gu</v>
      </c>
      <c r="B321" s="218" t="str">
        <f t="shared" si="125"/>
        <v>Ow</v>
      </c>
      <c r="C321" s="218" t="str">
        <f t="shared" si="126"/>
        <v>er</v>
      </c>
      <c r="D321" s="218" t="str">
        <f t="shared" si="127"/>
        <v>&amp; Gu</v>
      </c>
      <c r="E321" s="219" t="e">
        <f t="shared" si="128"/>
        <v>#VALUE!</v>
      </c>
      <c r="F321" s="219" t="str">
        <f t="shared" si="129"/>
        <v/>
      </c>
      <c r="G321" s="219">
        <f t="shared" si="130"/>
        <v>44967</v>
      </c>
      <c r="H321" s="218" t="str">
        <f>IF(ISERROR(VLOOKUP(FORECAST!$A321,$AY$2:$BA$9,3,FALSE)),"",VLOOKUP(FORECAST!$A321,$AY$2:$BA$9,3,FALSE))</f>
        <v>Referidos</v>
      </c>
      <c r="I321" s="218">
        <f>IF(ISNUMBER(FORECAST!G:G),FORECAST!G:G,"")</f>
        <v>27</v>
      </c>
      <c r="J321" s="222">
        <f>IF(ISNUMBER(FORECAST!H:H),FORECAST!H:H,"")</f>
        <v>6624.85</v>
      </c>
      <c r="L321" s="223">
        <f t="shared" si="147"/>
        <v>11</v>
      </c>
      <c r="M321" s="224">
        <f>Datos!L323</f>
        <v>442</v>
      </c>
      <c r="N321" s="225">
        <f t="shared" si="137"/>
        <v>45244</v>
      </c>
      <c r="O321" s="226">
        <f t="shared" si="138"/>
        <v>17</v>
      </c>
      <c r="P321" s="226">
        <f t="shared" si="146"/>
        <v>9</v>
      </c>
      <c r="Q321" s="226">
        <f t="shared" si="146"/>
        <v>1</v>
      </c>
      <c r="R321" s="226">
        <f t="shared" si="146"/>
        <v>1</v>
      </c>
      <c r="S321" s="226">
        <f t="shared" si="140"/>
        <v>18</v>
      </c>
      <c r="T321" s="226">
        <f t="shared" si="140"/>
        <v>64</v>
      </c>
      <c r="U321" s="231">
        <f t="shared" si="141"/>
        <v>7.5208913649025072E-2</v>
      </c>
      <c r="V321" s="231">
        <f t="shared" si="142"/>
        <v>5.0264550264550262E-2</v>
      </c>
      <c r="W321" s="232">
        <f t="shared" si="143"/>
        <v>359</v>
      </c>
      <c r="AL321" s="227"/>
      <c r="AM321" s="223">
        <f t="shared" si="145"/>
        <v>11</v>
      </c>
      <c r="AN321" s="225">
        <f t="shared" si="144"/>
        <v>45244</v>
      </c>
      <c r="AO321" s="249">
        <f t="shared" si="124"/>
        <v>4876.6400000000003</v>
      </c>
      <c r="AP321" s="249">
        <f t="shared" si="124"/>
        <v>4028</v>
      </c>
      <c r="AQ321" s="249">
        <f t="shared" si="124"/>
        <v>190</v>
      </c>
      <c r="AR321" s="249">
        <f t="shared" ref="AO321:AR367" si="148">SUMIFS($J:$J,$G:$G,$AN321,$H:$H,AR$2)</f>
        <v>250</v>
      </c>
      <c r="AS321" s="249">
        <f t="shared" si="133"/>
        <v>0</v>
      </c>
      <c r="AT321" s="249">
        <f t="shared" si="133"/>
        <v>0</v>
      </c>
      <c r="AU321" s="249">
        <f t="shared" si="134"/>
        <v>5066.6400000000003</v>
      </c>
      <c r="AV321" s="249">
        <f t="shared" si="135"/>
        <v>4028</v>
      </c>
      <c r="AW321" s="249">
        <f t="shared" si="136"/>
        <v>9094.64</v>
      </c>
      <c r="BF321" s="251"/>
    </row>
    <row r="322" spans="1:58">
      <c r="A322" s="218" t="str">
        <f>MID(FORECAST!A321,1,10)</f>
        <v>Owner Refe</v>
      </c>
      <c r="B322" s="218" t="str">
        <f t="shared" si="125"/>
        <v>Ow</v>
      </c>
      <c r="C322" s="218" t="str">
        <f t="shared" si="126"/>
        <v>er</v>
      </c>
      <c r="D322" s="218" t="str">
        <f t="shared" si="127"/>
        <v>Refe</v>
      </c>
      <c r="E322" s="219" t="e">
        <f t="shared" si="128"/>
        <v>#VALUE!</v>
      </c>
      <c r="F322" s="219" t="str">
        <f t="shared" si="129"/>
        <v/>
      </c>
      <c r="G322" s="219">
        <f t="shared" si="130"/>
        <v>44967</v>
      </c>
      <c r="H322" s="218" t="str">
        <f>IF(ISERROR(VLOOKUP(FORECAST!$A322,$AY$2:$BA$9,3,FALSE)),"",VLOOKUP(FORECAST!$A322,$AY$2:$BA$9,3,FALSE))</f>
        <v>Maintenance</v>
      </c>
      <c r="I322" s="218">
        <f>IF(ISNUMBER(FORECAST!G:G),FORECAST!G:G,"")</f>
        <v>58</v>
      </c>
      <c r="J322" s="222">
        <f>IF(ISNUMBER(FORECAST!H:H),FORECAST!H:H,"")</f>
        <v>2020</v>
      </c>
      <c r="L322" s="223">
        <f t="shared" si="147"/>
        <v>11</v>
      </c>
      <c r="M322" s="224">
        <f>Datos!L324</f>
        <v>442</v>
      </c>
      <c r="N322" s="225">
        <f t="shared" si="137"/>
        <v>45245</v>
      </c>
      <c r="O322" s="226">
        <f t="shared" si="138"/>
        <v>13</v>
      </c>
      <c r="P322" s="226">
        <f t="shared" si="146"/>
        <v>12</v>
      </c>
      <c r="Q322" s="226">
        <f t="shared" si="146"/>
        <v>2</v>
      </c>
      <c r="R322" s="226">
        <f t="shared" si="146"/>
        <v>6</v>
      </c>
      <c r="S322" s="226">
        <f t="shared" si="140"/>
        <v>16</v>
      </c>
      <c r="T322" s="226">
        <f t="shared" si="140"/>
        <v>62</v>
      </c>
      <c r="U322" s="231">
        <f t="shared" si="141"/>
        <v>7.5418994413407825E-2</v>
      </c>
      <c r="V322" s="231">
        <f t="shared" si="142"/>
        <v>5.7894736842105263E-2</v>
      </c>
      <c r="W322" s="232">
        <f t="shared" si="143"/>
        <v>358</v>
      </c>
      <c r="AL322" s="227"/>
      <c r="AM322" s="223">
        <f t="shared" si="145"/>
        <v>11</v>
      </c>
      <c r="AN322" s="225">
        <f t="shared" si="144"/>
        <v>45245</v>
      </c>
      <c r="AO322" s="249">
        <f t="shared" si="148"/>
        <v>4880.67</v>
      </c>
      <c r="AP322" s="249">
        <f t="shared" si="148"/>
        <v>3635.32</v>
      </c>
      <c r="AQ322" s="249">
        <f t="shared" si="148"/>
        <v>960</v>
      </c>
      <c r="AR322" s="249">
        <f t="shared" si="148"/>
        <v>0</v>
      </c>
      <c r="AS322" s="249">
        <f t="shared" si="133"/>
        <v>0</v>
      </c>
      <c r="AT322" s="249">
        <f t="shared" si="133"/>
        <v>0</v>
      </c>
      <c r="AU322" s="249">
        <f t="shared" si="134"/>
        <v>5840.67</v>
      </c>
      <c r="AV322" s="249">
        <f t="shared" si="135"/>
        <v>3635.32</v>
      </c>
      <c r="AW322" s="249">
        <f t="shared" si="136"/>
        <v>9475.99</v>
      </c>
      <c r="BF322" s="251"/>
    </row>
    <row r="323" spans="1:58">
      <c r="A323" s="218" t="str">
        <f>MID(FORECAST!A322,1,10)</f>
        <v>Maintenanc</v>
      </c>
      <c r="B323" s="218" t="str">
        <f t="shared" si="125"/>
        <v>Ma</v>
      </c>
      <c r="C323" s="218" t="str">
        <f t="shared" si="126"/>
        <v>nt</v>
      </c>
      <c r="D323" s="218" t="str">
        <f t="shared" si="127"/>
        <v>nanc</v>
      </c>
      <c r="E323" s="219" t="e">
        <f t="shared" si="128"/>
        <v>#VALUE!</v>
      </c>
      <c r="F323" s="219" t="str">
        <f t="shared" si="129"/>
        <v/>
      </c>
      <c r="G323" s="219">
        <f t="shared" si="130"/>
        <v>44967</v>
      </c>
      <c r="H323" s="218" t="str">
        <f>IF(ISERROR(VLOOKUP(FORECAST!$A323,$AY$2:$BA$9,3,FALSE)),"",VLOOKUP(FORECAST!$A323,$AY$2:$BA$9,3,FALSE))</f>
        <v>Complementarias</v>
      </c>
      <c r="I323" s="218">
        <f>IF(ISNUMBER(FORECAST!G:G),FORECAST!G:G,"")</f>
        <v>1</v>
      </c>
      <c r="J323" s="222">
        <f>IF(ISNUMBER(FORECAST!H:H),FORECAST!H:H,"")</f>
        <v>0</v>
      </c>
      <c r="L323" s="223">
        <f t="shared" si="147"/>
        <v>11</v>
      </c>
      <c r="M323" s="224">
        <f>Datos!L325</f>
        <v>442</v>
      </c>
      <c r="N323" s="225">
        <f t="shared" si="137"/>
        <v>45246</v>
      </c>
      <c r="O323" s="226">
        <f t="shared" si="138"/>
        <v>26</v>
      </c>
      <c r="P323" s="226">
        <f t="shared" si="146"/>
        <v>25</v>
      </c>
      <c r="Q323" s="226">
        <f t="shared" si="146"/>
        <v>4</v>
      </c>
      <c r="R323" s="226">
        <f t="shared" si="146"/>
        <v>0</v>
      </c>
      <c r="S323" s="226">
        <f t="shared" si="140"/>
        <v>24</v>
      </c>
      <c r="T323" s="226">
        <f t="shared" si="140"/>
        <v>50</v>
      </c>
      <c r="U323" s="231">
        <f t="shared" si="141"/>
        <v>0.14945652173913043</v>
      </c>
      <c r="V323" s="231">
        <f t="shared" si="142"/>
        <v>6.1224489795918366E-2</v>
      </c>
      <c r="W323" s="232">
        <f t="shared" si="143"/>
        <v>368</v>
      </c>
      <c r="AL323" s="227"/>
      <c r="AM323" s="223">
        <f t="shared" si="145"/>
        <v>11</v>
      </c>
      <c r="AN323" s="225">
        <f t="shared" si="144"/>
        <v>45246</v>
      </c>
      <c r="AO323" s="249">
        <f t="shared" si="148"/>
        <v>8038.32</v>
      </c>
      <c r="AP323" s="249">
        <f t="shared" si="148"/>
        <v>8281.58</v>
      </c>
      <c r="AQ323" s="249">
        <f t="shared" si="148"/>
        <v>1500</v>
      </c>
      <c r="AR323" s="249">
        <f t="shared" si="148"/>
        <v>0</v>
      </c>
      <c r="AS323" s="249">
        <f t="shared" si="133"/>
        <v>0</v>
      </c>
      <c r="AT323" s="249">
        <f t="shared" si="133"/>
        <v>0</v>
      </c>
      <c r="AU323" s="249">
        <f t="shared" si="134"/>
        <v>9538.32</v>
      </c>
      <c r="AV323" s="249">
        <f t="shared" si="135"/>
        <v>8281.58</v>
      </c>
      <c r="AW323" s="249">
        <f t="shared" si="136"/>
        <v>17819.900000000001</v>
      </c>
      <c r="BF323" s="251"/>
    </row>
    <row r="324" spans="1:58">
      <c r="A324" s="218" t="str">
        <f>MID(FORECAST!A323,1,10)</f>
        <v>Compliment</v>
      </c>
      <c r="B324" s="218" t="str">
        <f t="shared" ref="B324:B387" si="149">MID(A324,1,2)</f>
        <v>Co</v>
      </c>
      <c r="C324" s="218" t="str">
        <f t="shared" ref="C324:C387" si="150">MID(A324,4,2)</f>
        <v>pl</v>
      </c>
      <c r="D324" s="218" t="str">
        <f t="shared" ref="D324:D387" si="151">MID(A324,7,4)</f>
        <v>ment</v>
      </c>
      <c r="E324" s="219" t="e">
        <f t="shared" ref="E324:E387" si="152">DATE(D324,C324,B324)</f>
        <v>#VALUE!</v>
      </c>
      <c r="F324" s="219" t="str">
        <f t="shared" ref="F324:F387" si="153">IF(ISERROR(E324),"",E324)</f>
        <v/>
      </c>
      <c r="G324" s="219">
        <f t="shared" ref="G324:G387" si="154">IF(F324="",G323,F324)</f>
        <v>44967</v>
      </c>
      <c r="H324" s="218" t="str">
        <f>IF(ISERROR(VLOOKUP(FORECAST!$A324,$AY$2:$BA$9,3,FALSE)),"",VLOOKUP(FORECAST!$A324,$AY$2:$BA$9,3,FALSE))</f>
        <v>Total día</v>
      </c>
      <c r="I324" s="218">
        <f>IF(ISNUMBER(FORECAST!G:G),FORECAST!G:G,"")</f>
        <v>194</v>
      </c>
      <c r="J324" s="222">
        <f>IF(ISNUMBER(FORECAST!H:H),FORECAST!H:H,"")</f>
        <v>16870.36</v>
      </c>
      <c r="L324" s="223">
        <f t="shared" si="147"/>
        <v>11</v>
      </c>
      <c r="M324" s="224">
        <f>Datos!L326</f>
        <v>442</v>
      </c>
      <c r="N324" s="225">
        <f t="shared" si="137"/>
        <v>45247</v>
      </c>
      <c r="O324" s="226">
        <f t="shared" si="138"/>
        <v>43</v>
      </c>
      <c r="P324" s="226">
        <f t="shared" si="146"/>
        <v>39</v>
      </c>
      <c r="Q324" s="226">
        <f t="shared" si="146"/>
        <v>16</v>
      </c>
      <c r="R324" s="226">
        <f t="shared" si="146"/>
        <v>2</v>
      </c>
      <c r="S324" s="226">
        <f t="shared" si="140"/>
        <v>33</v>
      </c>
      <c r="T324" s="226">
        <f t="shared" si="140"/>
        <v>40</v>
      </c>
      <c r="U324" s="231">
        <f t="shared" si="141"/>
        <v>0.2670299727520436</v>
      </c>
      <c r="V324" s="231">
        <f t="shared" si="142"/>
        <v>8.7064676616915429E-2</v>
      </c>
      <c r="W324" s="232">
        <f t="shared" si="143"/>
        <v>367</v>
      </c>
      <c r="AL324" s="227"/>
      <c r="AM324" s="223">
        <f t="shared" si="145"/>
        <v>11</v>
      </c>
      <c r="AN324" s="225">
        <f t="shared" si="144"/>
        <v>45247</v>
      </c>
      <c r="AO324" s="249">
        <f t="shared" si="148"/>
        <v>14532</v>
      </c>
      <c r="AP324" s="249">
        <f t="shared" si="148"/>
        <v>11593.87</v>
      </c>
      <c r="AQ324" s="249">
        <f t="shared" si="148"/>
        <v>5694.39</v>
      </c>
      <c r="AR324" s="249">
        <f t="shared" si="148"/>
        <v>0</v>
      </c>
      <c r="AS324" s="249">
        <f t="shared" ref="AS324:AT367" si="155">SUMIFS($J:$J,$G:$G,$AN324,$H:$H,AS$1)</f>
        <v>0</v>
      </c>
      <c r="AT324" s="249">
        <f t="shared" si="155"/>
        <v>0</v>
      </c>
      <c r="AU324" s="249">
        <f t="shared" ref="AU324:AU368" si="156">AO324+AQ324</f>
        <v>20226.39</v>
      </c>
      <c r="AV324" s="249">
        <f t="shared" ref="AV324:AV368" si="157">AP324</f>
        <v>11593.87</v>
      </c>
      <c r="AW324" s="249">
        <f t="shared" ref="AW324:AW368" si="158">AU324+AV324</f>
        <v>31820.260000000002</v>
      </c>
      <c r="BF324" s="251"/>
    </row>
    <row r="325" spans="1:58">
      <c r="A325" s="218" t="str">
        <f>MID(FORECAST!A324,1,10)</f>
        <v>Totals:</v>
      </c>
      <c r="B325" s="218" t="str">
        <f t="shared" si="149"/>
        <v>To</v>
      </c>
      <c r="C325" s="218" t="str">
        <f t="shared" si="150"/>
        <v>al</v>
      </c>
      <c r="D325" s="218" t="str">
        <f t="shared" si="151"/>
        <v>:</v>
      </c>
      <c r="E325" s="219" t="e">
        <f t="shared" si="152"/>
        <v>#VALUE!</v>
      </c>
      <c r="F325" s="219" t="str">
        <f t="shared" si="153"/>
        <v/>
      </c>
      <c r="G325" s="219">
        <f t="shared" si="154"/>
        <v>44967</v>
      </c>
      <c r="H325" s="218" t="str">
        <f>IF(ISERROR(VLOOKUP(FORECAST!$A325,$AY$2:$BA$9,3,FALSE)),"",VLOOKUP(FORECAST!$A325,$AY$2:$BA$9,3,FALSE))</f>
        <v/>
      </c>
      <c r="I325" s="218" t="str">
        <f>IF(ISNUMBER(FORECAST!G:G),FORECAST!G:G,"")</f>
        <v/>
      </c>
      <c r="J325" s="222" t="str">
        <f>IF(ISNUMBER(FORECAST!H:H),FORECAST!H:H,"")</f>
        <v/>
      </c>
      <c r="L325" s="223">
        <f t="shared" si="147"/>
        <v>11</v>
      </c>
      <c r="M325" s="224">
        <f>Datos!L327</f>
        <v>442</v>
      </c>
      <c r="N325" s="225">
        <f t="shared" ref="N325:N368" si="159">N324+1</f>
        <v>45248</v>
      </c>
      <c r="O325" s="226">
        <f t="shared" ref="O325:O368" si="160">SUMIFS($I:$I,$G:$G,$N325,$H:$H,$O$2)</f>
        <v>58</v>
      </c>
      <c r="P325" s="226">
        <f t="shared" ref="P325:R368" si="161">SUMIFS($I:$I,$G:$G,$N325,$H:$H,P$2)</f>
        <v>60</v>
      </c>
      <c r="Q325" s="226">
        <f t="shared" si="161"/>
        <v>17</v>
      </c>
      <c r="R325" s="226">
        <f t="shared" si="161"/>
        <v>3</v>
      </c>
      <c r="S325" s="226">
        <f t="shared" ref="S325:T368" si="162">SUMIFS($I:$I,$G:$G,$N325,$H:$H,S$1)</f>
        <v>35</v>
      </c>
      <c r="T325" s="226">
        <f t="shared" si="162"/>
        <v>28</v>
      </c>
      <c r="U325" s="231">
        <f t="shared" ref="U325:U368" si="163">SUM(O325:Q325)/W325</f>
        <v>0.35904255319148937</v>
      </c>
      <c r="V325" s="231">
        <f t="shared" ref="V325:V368" si="164">SUM(R325:S325)/(M325-T325)</f>
        <v>9.1787439613526575E-2</v>
      </c>
      <c r="W325" s="232">
        <f t="shared" ref="W325:W368" si="165">M325-T325-S325-R325</f>
        <v>376</v>
      </c>
      <c r="AL325" s="227"/>
      <c r="AM325" s="223">
        <f t="shared" si="145"/>
        <v>11</v>
      </c>
      <c r="AN325" s="225">
        <f t="shared" ref="AN325:AN368" si="166">AN324+1</f>
        <v>45248</v>
      </c>
      <c r="AO325" s="249">
        <f t="shared" si="148"/>
        <v>19476.77</v>
      </c>
      <c r="AP325" s="249">
        <f t="shared" si="148"/>
        <v>18853.91</v>
      </c>
      <c r="AQ325" s="249">
        <f t="shared" si="148"/>
        <v>5376</v>
      </c>
      <c r="AR325" s="249">
        <f t="shared" si="148"/>
        <v>0</v>
      </c>
      <c r="AS325" s="249">
        <f t="shared" si="155"/>
        <v>0</v>
      </c>
      <c r="AT325" s="249">
        <f t="shared" si="155"/>
        <v>0</v>
      </c>
      <c r="AU325" s="249">
        <f t="shared" si="156"/>
        <v>24852.77</v>
      </c>
      <c r="AV325" s="249">
        <f t="shared" si="157"/>
        <v>18853.91</v>
      </c>
      <c r="AW325" s="249">
        <f t="shared" si="158"/>
        <v>43706.68</v>
      </c>
      <c r="BF325" s="251"/>
    </row>
    <row r="326" spans="1:58">
      <c r="A326" s="218" t="str">
        <f>MID(FORECAST!A325,1,10)</f>
        <v>11-02-2023</v>
      </c>
      <c r="B326" s="218" t="str">
        <f t="shared" si="149"/>
        <v>11</v>
      </c>
      <c r="C326" s="218" t="str">
        <f t="shared" si="150"/>
        <v>02</v>
      </c>
      <c r="D326" s="218" t="str">
        <f t="shared" si="151"/>
        <v>2023</v>
      </c>
      <c r="E326" s="219">
        <f t="shared" si="152"/>
        <v>44968</v>
      </c>
      <c r="F326" s="219">
        <f t="shared" si="153"/>
        <v>44968</v>
      </c>
      <c r="G326" s="219">
        <f t="shared" si="154"/>
        <v>44968</v>
      </c>
      <c r="H326" s="218" t="str">
        <f>IF(ISERROR(VLOOKUP(FORECAST!$A326,$AY$2:$BA$9,3,FALSE)),"",VLOOKUP(FORECAST!$A326,$AY$2:$BA$9,3,FALSE))</f>
        <v>Pagadores</v>
      </c>
      <c r="I326" s="218">
        <f>IF(ISNUMBER(FORECAST!G:G),FORECAST!G:G,"")</f>
        <v>54</v>
      </c>
      <c r="J326" s="222">
        <f>IF(ISNUMBER(FORECAST!H:H),FORECAST!H:H,"")</f>
        <v>9185.91</v>
      </c>
      <c r="L326" s="223">
        <f t="shared" si="147"/>
        <v>11</v>
      </c>
      <c r="M326" s="224">
        <f>Datos!L328</f>
        <v>442</v>
      </c>
      <c r="N326" s="225">
        <f t="shared" si="159"/>
        <v>45249</v>
      </c>
      <c r="O326" s="226">
        <f t="shared" si="160"/>
        <v>59</v>
      </c>
      <c r="P326" s="226">
        <f t="shared" si="161"/>
        <v>51</v>
      </c>
      <c r="Q326" s="226">
        <f t="shared" si="161"/>
        <v>12</v>
      </c>
      <c r="R326" s="226">
        <f t="shared" si="161"/>
        <v>13</v>
      </c>
      <c r="S326" s="226">
        <f t="shared" si="162"/>
        <v>34</v>
      </c>
      <c r="T326" s="226">
        <f t="shared" si="162"/>
        <v>29</v>
      </c>
      <c r="U326" s="231">
        <f t="shared" si="163"/>
        <v>0.33333333333333331</v>
      </c>
      <c r="V326" s="231">
        <f t="shared" si="164"/>
        <v>0.11380145278450363</v>
      </c>
      <c r="W326" s="232">
        <f t="shared" si="165"/>
        <v>366</v>
      </c>
      <c r="AL326" s="227"/>
      <c r="AM326" s="223">
        <f t="shared" si="145"/>
        <v>11</v>
      </c>
      <c r="AN326" s="225">
        <f t="shared" si="166"/>
        <v>45249</v>
      </c>
      <c r="AO326" s="249">
        <f t="shared" si="148"/>
        <v>16443</v>
      </c>
      <c r="AP326" s="249">
        <f t="shared" si="148"/>
        <v>12825.55</v>
      </c>
      <c r="AQ326" s="249">
        <f t="shared" si="148"/>
        <v>3544</v>
      </c>
      <c r="AR326" s="249">
        <f t="shared" si="148"/>
        <v>660</v>
      </c>
      <c r="AS326" s="249">
        <f t="shared" si="155"/>
        <v>0</v>
      </c>
      <c r="AT326" s="249">
        <f t="shared" si="155"/>
        <v>0</v>
      </c>
      <c r="AU326" s="249">
        <f t="shared" si="156"/>
        <v>19987</v>
      </c>
      <c r="AV326" s="249">
        <f t="shared" si="157"/>
        <v>12825.55</v>
      </c>
      <c r="AW326" s="249">
        <f t="shared" si="158"/>
        <v>32812.550000000003</v>
      </c>
      <c r="BF326" s="251"/>
    </row>
    <row r="327" spans="1:58">
      <c r="A327" s="218" t="str">
        <f>MID(FORECAST!A326,1,10)</f>
        <v>Non-Group</v>
      </c>
      <c r="B327" s="218" t="str">
        <f t="shared" si="149"/>
        <v>No</v>
      </c>
      <c r="C327" s="218" t="str">
        <f t="shared" si="150"/>
        <v>-G</v>
      </c>
      <c r="D327" s="218" t="str">
        <f t="shared" si="151"/>
        <v>oup</v>
      </c>
      <c r="E327" s="219" t="e">
        <f t="shared" si="152"/>
        <v>#VALUE!</v>
      </c>
      <c r="F327" s="219" t="str">
        <f t="shared" si="153"/>
        <v/>
      </c>
      <c r="G327" s="219">
        <f t="shared" si="154"/>
        <v>44968</v>
      </c>
      <c r="H327" s="218" t="str">
        <f>IF(ISERROR(VLOOKUP(FORECAST!$A327,$AY$2:$BA$9,3,FALSE)),"",VLOOKUP(FORECAST!$A327,$AY$2:$BA$9,3,FALSE))</f>
        <v>Dueños e invitados</v>
      </c>
      <c r="I327" s="218">
        <f>IF(ISNUMBER(FORECAST!G:G),FORECAST!G:G,"")</f>
        <v>48</v>
      </c>
      <c r="J327" s="222">
        <f>IF(ISNUMBER(FORECAST!H:H),FORECAST!H:H,"")</f>
        <v>0</v>
      </c>
      <c r="L327" s="223">
        <f t="shared" si="147"/>
        <v>11</v>
      </c>
      <c r="M327" s="224">
        <f>Datos!L329</f>
        <v>442</v>
      </c>
      <c r="N327" s="225">
        <f t="shared" si="159"/>
        <v>45250</v>
      </c>
      <c r="O327" s="226">
        <f t="shared" si="160"/>
        <v>47</v>
      </c>
      <c r="P327" s="226">
        <f t="shared" si="161"/>
        <v>54</v>
      </c>
      <c r="Q327" s="226">
        <f t="shared" si="161"/>
        <v>0</v>
      </c>
      <c r="R327" s="226">
        <f t="shared" si="161"/>
        <v>19</v>
      </c>
      <c r="S327" s="226">
        <f t="shared" si="162"/>
        <v>26</v>
      </c>
      <c r="T327" s="226">
        <f t="shared" si="162"/>
        <v>29</v>
      </c>
      <c r="U327" s="231">
        <f t="shared" si="163"/>
        <v>0.27445652173913043</v>
      </c>
      <c r="V327" s="231">
        <f t="shared" si="164"/>
        <v>0.10895883777239709</v>
      </c>
      <c r="W327" s="232">
        <f t="shared" si="165"/>
        <v>368</v>
      </c>
      <c r="AL327" s="227"/>
      <c r="AM327" s="223">
        <f t="shared" si="145"/>
        <v>11</v>
      </c>
      <c r="AN327" s="225">
        <f t="shared" si="166"/>
        <v>45250</v>
      </c>
      <c r="AO327" s="249">
        <f t="shared" si="148"/>
        <v>12333.5</v>
      </c>
      <c r="AP327" s="249">
        <f t="shared" si="148"/>
        <v>14170.39</v>
      </c>
      <c r="AQ327" s="249">
        <f t="shared" si="148"/>
        <v>0</v>
      </c>
      <c r="AR327" s="249">
        <f t="shared" si="148"/>
        <v>190</v>
      </c>
      <c r="AS327" s="249">
        <f t="shared" si="155"/>
        <v>0</v>
      </c>
      <c r="AT327" s="249">
        <f t="shared" si="155"/>
        <v>0</v>
      </c>
      <c r="AU327" s="249">
        <f t="shared" si="156"/>
        <v>12333.5</v>
      </c>
      <c r="AV327" s="249">
        <f t="shared" si="157"/>
        <v>14170.39</v>
      </c>
      <c r="AW327" s="249">
        <f t="shared" si="158"/>
        <v>26503.89</v>
      </c>
      <c r="BF327" s="251"/>
    </row>
    <row r="328" spans="1:58">
      <c r="A328" s="218" t="str">
        <f>MID(FORECAST!A327,1,10)</f>
        <v>Owner &amp; Gu</v>
      </c>
      <c r="B328" s="218" t="str">
        <f t="shared" si="149"/>
        <v>Ow</v>
      </c>
      <c r="C328" s="218" t="str">
        <f t="shared" si="150"/>
        <v>er</v>
      </c>
      <c r="D328" s="218" t="str">
        <f t="shared" si="151"/>
        <v>&amp; Gu</v>
      </c>
      <c r="E328" s="219" t="e">
        <f t="shared" si="152"/>
        <v>#VALUE!</v>
      </c>
      <c r="F328" s="219" t="str">
        <f t="shared" si="153"/>
        <v/>
      </c>
      <c r="G328" s="219">
        <f t="shared" si="154"/>
        <v>44968</v>
      </c>
      <c r="H328" s="218" t="str">
        <f>IF(ISERROR(VLOOKUP(FORECAST!$A328,$AY$2:$BA$9,3,FALSE)),"",VLOOKUP(FORECAST!$A328,$AY$2:$BA$9,3,FALSE))</f>
        <v>Referidos</v>
      </c>
      <c r="I328" s="218">
        <f>IF(ISNUMBER(FORECAST!G:G),FORECAST!G:G,"")</f>
        <v>25</v>
      </c>
      <c r="J328" s="222">
        <f>IF(ISNUMBER(FORECAST!H:H),FORECAST!H:H,"")</f>
        <v>6722.81</v>
      </c>
      <c r="L328" s="223">
        <f t="shared" si="147"/>
        <v>11</v>
      </c>
      <c r="M328" s="224">
        <f>Datos!L330</f>
        <v>442</v>
      </c>
      <c r="N328" s="225">
        <f t="shared" si="159"/>
        <v>45251</v>
      </c>
      <c r="O328" s="226">
        <f t="shared" si="160"/>
        <v>62</v>
      </c>
      <c r="P328" s="226">
        <f t="shared" si="161"/>
        <v>57</v>
      </c>
      <c r="Q328" s="226">
        <f t="shared" si="161"/>
        <v>0</v>
      </c>
      <c r="R328" s="226">
        <f t="shared" si="161"/>
        <v>15</v>
      </c>
      <c r="S328" s="226">
        <f t="shared" si="162"/>
        <v>26</v>
      </c>
      <c r="T328" s="226">
        <f t="shared" si="162"/>
        <v>30</v>
      </c>
      <c r="U328" s="231">
        <f t="shared" si="163"/>
        <v>0.32075471698113206</v>
      </c>
      <c r="V328" s="231">
        <f t="shared" si="164"/>
        <v>9.9514563106796114E-2</v>
      </c>
      <c r="W328" s="232">
        <f t="shared" si="165"/>
        <v>371</v>
      </c>
      <c r="AL328" s="227"/>
      <c r="AM328" s="223">
        <f t="shared" si="145"/>
        <v>11</v>
      </c>
      <c r="AN328" s="225">
        <f t="shared" si="166"/>
        <v>45251</v>
      </c>
      <c r="AO328" s="249">
        <f t="shared" si="148"/>
        <v>18255.810000000001</v>
      </c>
      <c r="AP328" s="249">
        <f t="shared" si="148"/>
        <v>17275.75</v>
      </c>
      <c r="AQ328" s="249">
        <f t="shared" si="148"/>
        <v>0</v>
      </c>
      <c r="AR328" s="249">
        <f t="shared" si="148"/>
        <v>190</v>
      </c>
      <c r="AS328" s="249">
        <f t="shared" si="155"/>
        <v>0</v>
      </c>
      <c r="AT328" s="249">
        <f t="shared" si="155"/>
        <v>0</v>
      </c>
      <c r="AU328" s="249">
        <f t="shared" si="156"/>
        <v>18255.810000000001</v>
      </c>
      <c r="AV328" s="249">
        <f t="shared" si="157"/>
        <v>17275.75</v>
      </c>
      <c r="AW328" s="249">
        <f t="shared" si="158"/>
        <v>35531.56</v>
      </c>
      <c r="BF328" s="251"/>
    </row>
    <row r="329" spans="1:58">
      <c r="A329" s="218" t="str">
        <f>MID(FORECAST!A328,1,10)</f>
        <v>Owner Refe</v>
      </c>
      <c r="B329" s="218" t="str">
        <f t="shared" si="149"/>
        <v>Ow</v>
      </c>
      <c r="C329" s="218" t="str">
        <f t="shared" si="150"/>
        <v>er</v>
      </c>
      <c r="D329" s="218" t="str">
        <f t="shared" si="151"/>
        <v>Refe</v>
      </c>
      <c r="E329" s="219" t="e">
        <f t="shared" si="152"/>
        <v>#VALUE!</v>
      </c>
      <c r="F329" s="219" t="str">
        <f t="shared" si="153"/>
        <v/>
      </c>
      <c r="G329" s="219">
        <f t="shared" si="154"/>
        <v>44968</v>
      </c>
      <c r="H329" s="218" t="str">
        <f>IF(ISERROR(VLOOKUP(FORECAST!$A329,$AY$2:$BA$9,3,FALSE)),"",VLOOKUP(FORECAST!$A329,$AY$2:$BA$9,3,FALSE))</f>
        <v>Maintenance</v>
      </c>
      <c r="I329" s="218">
        <f>IF(ISNUMBER(FORECAST!G:G),FORECAST!G:G,"")</f>
        <v>56</v>
      </c>
      <c r="J329" s="222">
        <f>IF(ISNUMBER(FORECAST!H:H),FORECAST!H:H,"")</f>
        <v>0</v>
      </c>
      <c r="L329" s="223">
        <f t="shared" si="147"/>
        <v>11</v>
      </c>
      <c r="M329" s="224">
        <f>Datos!L331</f>
        <v>442</v>
      </c>
      <c r="N329" s="225">
        <f t="shared" si="159"/>
        <v>45252</v>
      </c>
      <c r="O329" s="226">
        <f t="shared" si="160"/>
        <v>123</v>
      </c>
      <c r="P329" s="226">
        <f t="shared" si="161"/>
        <v>102</v>
      </c>
      <c r="Q329" s="226">
        <f t="shared" si="161"/>
        <v>0</v>
      </c>
      <c r="R329" s="226">
        <f t="shared" si="161"/>
        <v>14</v>
      </c>
      <c r="S329" s="226">
        <f t="shared" si="162"/>
        <v>37</v>
      </c>
      <c r="T329" s="226">
        <f t="shared" si="162"/>
        <v>27</v>
      </c>
      <c r="U329" s="231">
        <f t="shared" si="163"/>
        <v>0.61813186813186816</v>
      </c>
      <c r="V329" s="231">
        <f t="shared" si="164"/>
        <v>0.12289156626506025</v>
      </c>
      <c r="W329" s="232">
        <f t="shared" si="165"/>
        <v>364</v>
      </c>
      <c r="AL329" s="227"/>
      <c r="AM329" s="223">
        <f t="shared" si="145"/>
        <v>11</v>
      </c>
      <c r="AN329" s="225">
        <f t="shared" si="166"/>
        <v>45252</v>
      </c>
      <c r="AO329" s="249">
        <f t="shared" si="148"/>
        <v>39092.39</v>
      </c>
      <c r="AP329" s="249">
        <f t="shared" si="148"/>
        <v>31425.09</v>
      </c>
      <c r="AQ329" s="249">
        <f t="shared" si="148"/>
        <v>390</v>
      </c>
      <c r="AR329" s="249">
        <f t="shared" si="148"/>
        <v>0</v>
      </c>
      <c r="AS329" s="249">
        <f t="shared" si="155"/>
        <v>0</v>
      </c>
      <c r="AT329" s="249">
        <f t="shared" si="155"/>
        <v>0</v>
      </c>
      <c r="AU329" s="249">
        <f t="shared" si="156"/>
        <v>39482.39</v>
      </c>
      <c r="AV329" s="249">
        <f t="shared" si="157"/>
        <v>31425.09</v>
      </c>
      <c r="AW329" s="249">
        <f t="shared" si="158"/>
        <v>70907.48</v>
      </c>
      <c r="BF329" s="251"/>
    </row>
    <row r="330" spans="1:58">
      <c r="A330" s="218" t="str">
        <f>MID(FORECAST!A329,1,10)</f>
        <v>Maintenanc</v>
      </c>
      <c r="B330" s="218" t="str">
        <f t="shared" si="149"/>
        <v>Ma</v>
      </c>
      <c r="C330" s="218" t="str">
        <f t="shared" si="150"/>
        <v>nt</v>
      </c>
      <c r="D330" s="218" t="str">
        <f t="shared" si="151"/>
        <v>nanc</v>
      </c>
      <c r="E330" s="219" t="e">
        <f t="shared" si="152"/>
        <v>#VALUE!</v>
      </c>
      <c r="F330" s="219" t="str">
        <f t="shared" si="153"/>
        <v/>
      </c>
      <c r="G330" s="219">
        <f t="shared" si="154"/>
        <v>44968</v>
      </c>
      <c r="H330" s="218" t="str">
        <f>IF(ISERROR(VLOOKUP(FORECAST!$A330,$AY$2:$BA$9,3,FALSE)),"",VLOOKUP(FORECAST!$A330,$AY$2:$BA$9,3,FALSE))</f>
        <v>Complementarias</v>
      </c>
      <c r="I330" s="218">
        <f>IF(ISNUMBER(FORECAST!G:G),FORECAST!G:G,"")</f>
        <v>9</v>
      </c>
      <c r="J330" s="222">
        <f>IF(ISNUMBER(FORECAST!H:H),FORECAST!H:H,"")</f>
        <v>170</v>
      </c>
      <c r="L330" s="223">
        <f t="shared" si="147"/>
        <v>11</v>
      </c>
      <c r="M330" s="224">
        <f>Datos!L332</f>
        <v>442</v>
      </c>
      <c r="N330" s="225">
        <f t="shared" si="159"/>
        <v>45253</v>
      </c>
      <c r="O330" s="226">
        <f t="shared" si="160"/>
        <v>162</v>
      </c>
      <c r="P330" s="226">
        <f t="shared" si="161"/>
        <v>146</v>
      </c>
      <c r="Q330" s="226">
        <f t="shared" si="161"/>
        <v>1</v>
      </c>
      <c r="R330" s="226">
        <f t="shared" si="161"/>
        <v>27</v>
      </c>
      <c r="S330" s="226">
        <f t="shared" si="162"/>
        <v>37</v>
      </c>
      <c r="T330" s="226">
        <f t="shared" si="162"/>
        <v>21</v>
      </c>
      <c r="U330" s="231">
        <f t="shared" si="163"/>
        <v>0.86554621848739499</v>
      </c>
      <c r="V330" s="231">
        <f t="shared" si="164"/>
        <v>0.15201900237529692</v>
      </c>
      <c r="W330" s="232">
        <f t="shared" si="165"/>
        <v>357</v>
      </c>
      <c r="AL330" s="227"/>
      <c r="AM330" s="223">
        <f t="shared" si="145"/>
        <v>11</v>
      </c>
      <c r="AN330" s="225">
        <f t="shared" si="166"/>
        <v>45253</v>
      </c>
      <c r="AO330" s="249">
        <f t="shared" si="148"/>
        <v>49057.4</v>
      </c>
      <c r="AP330" s="249">
        <f t="shared" si="148"/>
        <v>42566.02</v>
      </c>
      <c r="AQ330" s="249">
        <f t="shared" si="148"/>
        <v>430</v>
      </c>
      <c r="AR330" s="249">
        <f t="shared" si="148"/>
        <v>0</v>
      </c>
      <c r="AS330" s="249">
        <f t="shared" si="155"/>
        <v>0</v>
      </c>
      <c r="AT330" s="249">
        <f t="shared" si="155"/>
        <v>0</v>
      </c>
      <c r="AU330" s="249">
        <f t="shared" si="156"/>
        <v>49487.4</v>
      </c>
      <c r="AV330" s="249">
        <f t="shared" si="157"/>
        <v>42566.02</v>
      </c>
      <c r="AW330" s="249">
        <f t="shared" si="158"/>
        <v>92053.42</v>
      </c>
      <c r="BF330" s="251"/>
    </row>
    <row r="331" spans="1:58">
      <c r="A331" s="218" t="str">
        <f>MID(FORECAST!A330,1,10)</f>
        <v>Compliment</v>
      </c>
      <c r="B331" s="218" t="str">
        <f t="shared" si="149"/>
        <v>Co</v>
      </c>
      <c r="C331" s="218" t="str">
        <f t="shared" si="150"/>
        <v>pl</v>
      </c>
      <c r="D331" s="218" t="str">
        <f t="shared" si="151"/>
        <v>ment</v>
      </c>
      <c r="E331" s="219" t="e">
        <f t="shared" si="152"/>
        <v>#VALUE!</v>
      </c>
      <c r="F331" s="219" t="str">
        <f t="shared" si="153"/>
        <v/>
      </c>
      <c r="G331" s="219">
        <f t="shared" si="154"/>
        <v>44968</v>
      </c>
      <c r="H331" s="218" t="str">
        <f>IF(ISERROR(VLOOKUP(FORECAST!$A331,$AY$2:$BA$9,3,FALSE)),"",VLOOKUP(FORECAST!$A331,$AY$2:$BA$9,3,FALSE))</f>
        <v>Total día</v>
      </c>
      <c r="I331" s="218">
        <f>IF(ISNUMBER(FORECAST!G:G),FORECAST!G:G,"")</f>
        <v>192</v>
      </c>
      <c r="J331" s="222">
        <f>IF(ISNUMBER(FORECAST!H:H),FORECAST!H:H,"")</f>
        <v>16078.72</v>
      </c>
      <c r="L331" s="223">
        <f t="shared" si="147"/>
        <v>11</v>
      </c>
      <c r="M331" s="224">
        <f>Datos!L333</f>
        <v>442</v>
      </c>
      <c r="N331" s="225">
        <f t="shared" si="159"/>
        <v>45254</v>
      </c>
      <c r="O331" s="226">
        <f t="shared" si="160"/>
        <v>141</v>
      </c>
      <c r="P331" s="226">
        <f t="shared" si="161"/>
        <v>141</v>
      </c>
      <c r="Q331" s="226">
        <f t="shared" si="161"/>
        <v>1</v>
      </c>
      <c r="R331" s="226">
        <f t="shared" si="161"/>
        <v>3</v>
      </c>
      <c r="S331" s="226">
        <f t="shared" si="162"/>
        <v>42</v>
      </c>
      <c r="T331" s="226">
        <f t="shared" si="162"/>
        <v>24</v>
      </c>
      <c r="U331" s="231">
        <f t="shared" si="163"/>
        <v>0.75871313672922247</v>
      </c>
      <c r="V331" s="231">
        <f t="shared" si="164"/>
        <v>0.1076555023923445</v>
      </c>
      <c r="W331" s="232">
        <f t="shared" si="165"/>
        <v>373</v>
      </c>
      <c r="AL331" s="227"/>
      <c r="AM331" s="223">
        <f t="shared" si="145"/>
        <v>11</v>
      </c>
      <c r="AN331" s="225">
        <f t="shared" si="166"/>
        <v>45254</v>
      </c>
      <c r="AO331" s="249">
        <f t="shared" si="148"/>
        <v>47925.2</v>
      </c>
      <c r="AP331" s="249">
        <f t="shared" si="148"/>
        <v>47841.16</v>
      </c>
      <c r="AQ331" s="249">
        <f t="shared" si="148"/>
        <v>505</v>
      </c>
      <c r="AR331" s="249">
        <f t="shared" si="148"/>
        <v>470</v>
      </c>
      <c r="AS331" s="249">
        <f t="shared" si="155"/>
        <v>0</v>
      </c>
      <c r="AT331" s="249">
        <f t="shared" si="155"/>
        <v>0</v>
      </c>
      <c r="AU331" s="249">
        <f t="shared" si="156"/>
        <v>48430.2</v>
      </c>
      <c r="AV331" s="249">
        <f t="shared" si="157"/>
        <v>47841.16</v>
      </c>
      <c r="AW331" s="249">
        <f t="shared" si="158"/>
        <v>96271.360000000001</v>
      </c>
      <c r="BF331" s="251"/>
    </row>
    <row r="332" spans="1:58">
      <c r="A332" s="218" t="str">
        <f>MID(FORECAST!A331,1,10)</f>
        <v>Totals:</v>
      </c>
      <c r="B332" s="218" t="str">
        <f t="shared" si="149"/>
        <v>To</v>
      </c>
      <c r="C332" s="218" t="str">
        <f t="shared" si="150"/>
        <v>al</v>
      </c>
      <c r="D332" s="218" t="str">
        <f t="shared" si="151"/>
        <v>:</v>
      </c>
      <c r="E332" s="219" t="e">
        <f t="shared" si="152"/>
        <v>#VALUE!</v>
      </c>
      <c r="F332" s="219" t="str">
        <f t="shared" si="153"/>
        <v/>
      </c>
      <c r="G332" s="219">
        <f t="shared" si="154"/>
        <v>44968</v>
      </c>
      <c r="H332" s="218" t="str">
        <f>IF(ISERROR(VLOOKUP(FORECAST!$A332,$AY$2:$BA$9,3,FALSE)),"",VLOOKUP(FORECAST!$A332,$AY$2:$BA$9,3,FALSE))</f>
        <v/>
      </c>
      <c r="I332" s="218" t="str">
        <f>IF(ISNUMBER(FORECAST!G:G),FORECAST!G:G,"")</f>
        <v/>
      </c>
      <c r="J332" s="222" t="str">
        <f>IF(ISNUMBER(FORECAST!H:H),FORECAST!H:H,"")</f>
        <v/>
      </c>
      <c r="L332" s="223">
        <f t="shared" si="147"/>
        <v>11</v>
      </c>
      <c r="M332" s="224">
        <f>Datos!L334</f>
        <v>442</v>
      </c>
      <c r="N332" s="225">
        <f t="shared" si="159"/>
        <v>45255</v>
      </c>
      <c r="O332" s="226">
        <f t="shared" si="160"/>
        <v>97</v>
      </c>
      <c r="P332" s="226">
        <f t="shared" si="161"/>
        <v>108</v>
      </c>
      <c r="Q332" s="226">
        <f t="shared" si="161"/>
        <v>1</v>
      </c>
      <c r="R332" s="226">
        <f t="shared" si="161"/>
        <v>2</v>
      </c>
      <c r="S332" s="226">
        <f t="shared" si="162"/>
        <v>41</v>
      </c>
      <c r="T332" s="226">
        <f t="shared" si="162"/>
        <v>24</v>
      </c>
      <c r="U332" s="231">
        <f t="shared" si="163"/>
        <v>0.54933333333333334</v>
      </c>
      <c r="V332" s="231">
        <f t="shared" si="164"/>
        <v>0.10287081339712918</v>
      </c>
      <c r="W332" s="232">
        <f t="shared" si="165"/>
        <v>375</v>
      </c>
      <c r="AL332" s="227"/>
      <c r="AM332" s="223">
        <f t="shared" si="145"/>
        <v>11</v>
      </c>
      <c r="AN332" s="225">
        <f t="shared" si="166"/>
        <v>45255</v>
      </c>
      <c r="AO332" s="249">
        <f t="shared" si="148"/>
        <v>32966.949999999997</v>
      </c>
      <c r="AP332" s="249">
        <f t="shared" si="148"/>
        <v>36011.64</v>
      </c>
      <c r="AQ332" s="249">
        <f t="shared" si="148"/>
        <v>505</v>
      </c>
      <c r="AR332" s="249">
        <f t="shared" si="148"/>
        <v>0</v>
      </c>
      <c r="AS332" s="249">
        <f t="shared" si="155"/>
        <v>0</v>
      </c>
      <c r="AT332" s="249">
        <f t="shared" si="155"/>
        <v>0</v>
      </c>
      <c r="AU332" s="249">
        <f t="shared" si="156"/>
        <v>33471.949999999997</v>
      </c>
      <c r="AV332" s="249">
        <f t="shared" si="157"/>
        <v>36011.64</v>
      </c>
      <c r="AW332" s="249">
        <f t="shared" si="158"/>
        <v>69483.59</v>
      </c>
      <c r="BF332" s="251"/>
    </row>
    <row r="333" spans="1:58">
      <c r="A333" s="218" t="str">
        <f>MID(FORECAST!A332,1,10)</f>
        <v>12-02-2023</v>
      </c>
      <c r="B333" s="218" t="str">
        <f t="shared" si="149"/>
        <v>12</v>
      </c>
      <c r="C333" s="218" t="str">
        <f t="shared" si="150"/>
        <v>02</v>
      </c>
      <c r="D333" s="218" t="str">
        <f t="shared" si="151"/>
        <v>2023</v>
      </c>
      <c r="E333" s="219">
        <f t="shared" si="152"/>
        <v>44969</v>
      </c>
      <c r="F333" s="219">
        <f t="shared" si="153"/>
        <v>44969</v>
      </c>
      <c r="G333" s="219">
        <f t="shared" si="154"/>
        <v>44969</v>
      </c>
      <c r="H333" s="218" t="str">
        <f>IF(ISERROR(VLOOKUP(FORECAST!$A333,$AY$2:$BA$9,3,FALSE)),"",VLOOKUP(FORECAST!$A333,$AY$2:$BA$9,3,FALSE))</f>
        <v>Pagadores</v>
      </c>
      <c r="I333" s="218">
        <f>IF(ISNUMBER(FORECAST!G:G),FORECAST!G:G,"")</f>
        <v>42</v>
      </c>
      <c r="J333" s="222">
        <f>IF(ISNUMBER(FORECAST!H:H),FORECAST!H:H,"")</f>
        <v>5031.95</v>
      </c>
      <c r="L333" s="223">
        <f t="shared" si="147"/>
        <v>11</v>
      </c>
      <c r="M333" s="224">
        <f>Datos!L335</f>
        <v>442</v>
      </c>
      <c r="N333" s="225">
        <f t="shared" si="159"/>
        <v>45256</v>
      </c>
      <c r="O333" s="226">
        <f t="shared" si="160"/>
        <v>24</v>
      </c>
      <c r="P333" s="226">
        <f t="shared" si="161"/>
        <v>40</v>
      </c>
      <c r="Q333" s="226">
        <f t="shared" si="161"/>
        <v>0</v>
      </c>
      <c r="R333" s="226">
        <f t="shared" si="161"/>
        <v>5</v>
      </c>
      <c r="S333" s="226">
        <f t="shared" si="162"/>
        <v>29</v>
      </c>
      <c r="T333" s="226">
        <f t="shared" si="162"/>
        <v>26</v>
      </c>
      <c r="U333" s="231">
        <f t="shared" si="163"/>
        <v>0.16753926701570682</v>
      </c>
      <c r="V333" s="231">
        <f t="shared" si="164"/>
        <v>8.1730769230769232E-2</v>
      </c>
      <c r="W333" s="232">
        <f t="shared" si="165"/>
        <v>382</v>
      </c>
      <c r="AL333" s="227"/>
      <c r="AM333" s="223">
        <f t="shared" si="145"/>
        <v>11</v>
      </c>
      <c r="AN333" s="225">
        <f t="shared" si="166"/>
        <v>45256</v>
      </c>
      <c r="AO333" s="249">
        <f t="shared" si="148"/>
        <v>6322.67</v>
      </c>
      <c r="AP333" s="249">
        <f t="shared" si="148"/>
        <v>10852.34</v>
      </c>
      <c r="AQ333" s="249">
        <f t="shared" si="148"/>
        <v>0</v>
      </c>
      <c r="AR333" s="249">
        <f t="shared" si="148"/>
        <v>400</v>
      </c>
      <c r="AS333" s="249">
        <f t="shared" si="155"/>
        <v>0</v>
      </c>
      <c r="AT333" s="249">
        <f t="shared" si="155"/>
        <v>0</v>
      </c>
      <c r="AU333" s="249">
        <f t="shared" si="156"/>
        <v>6322.67</v>
      </c>
      <c r="AV333" s="249">
        <f t="shared" si="157"/>
        <v>10852.34</v>
      </c>
      <c r="AW333" s="249">
        <f t="shared" si="158"/>
        <v>17175.010000000002</v>
      </c>
      <c r="BF333" s="251"/>
    </row>
    <row r="334" spans="1:58">
      <c r="A334" s="218" t="str">
        <f>MID(FORECAST!A333,1,10)</f>
        <v>Non-Group</v>
      </c>
      <c r="B334" s="218" t="str">
        <f t="shared" si="149"/>
        <v>No</v>
      </c>
      <c r="C334" s="218" t="str">
        <f t="shared" si="150"/>
        <v>-G</v>
      </c>
      <c r="D334" s="218" t="str">
        <f t="shared" si="151"/>
        <v>oup</v>
      </c>
      <c r="E334" s="219" t="e">
        <f t="shared" si="152"/>
        <v>#VALUE!</v>
      </c>
      <c r="F334" s="219" t="str">
        <f t="shared" si="153"/>
        <v/>
      </c>
      <c r="G334" s="219">
        <f t="shared" si="154"/>
        <v>44969</v>
      </c>
      <c r="H334" s="218" t="str">
        <f>IF(ISERROR(VLOOKUP(FORECAST!$A334,$AY$2:$BA$9,3,FALSE)),"",VLOOKUP(FORECAST!$A334,$AY$2:$BA$9,3,FALSE))</f>
        <v>Dueños e invitados</v>
      </c>
      <c r="I334" s="218">
        <f>IF(ISNUMBER(FORECAST!G:G),FORECAST!G:G,"")</f>
        <v>40</v>
      </c>
      <c r="J334" s="222">
        <f>IF(ISNUMBER(FORECAST!H:H),FORECAST!H:H,"")</f>
        <v>0</v>
      </c>
      <c r="L334" s="223">
        <f t="shared" si="147"/>
        <v>11</v>
      </c>
      <c r="M334" s="224">
        <f>Datos!L336</f>
        <v>442</v>
      </c>
      <c r="N334" s="225">
        <f t="shared" si="159"/>
        <v>45257</v>
      </c>
      <c r="O334" s="226">
        <f t="shared" si="160"/>
        <v>9</v>
      </c>
      <c r="P334" s="226">
        <f t="shared" si="161"/>
        <v>9</v>
      </c>
      <c r="Q334" s="226">
        <f t="shared" si="161"/>
        <v>0</v>
      </c>
      <c r="R334" s="226">
        <f t="shared" si="161"/>
        <v>4</v>
      </c>
      <c r="S334" s="226">
        <f t="shared" si="162"/>
        <v>18</v>
      </c>
      <c r="T334" s="226">
        <f t="shared" si="162"/>
        <v>57</v>
      </c>
      <c r="U334" s="231">
        <f t="shared" si="163"/>
        <v>4.9586776859504134E-2</v>
      </c>
      <c r="V334" s="231">
        <f t="shared" si="164"/>
        <v>5.7142857142857141E-2</v>
      </c>
      <c r="W334" s="232">
        <f t="shared" si="165"/>
        <v>363</v>
      </c>
      <c r="AL334" s="227"/>
      <c r="AM334" s="223">
        <f t="shared" si="145"/>
        <v>11</v>
      </c>
      <c r="AN334" s="225">
        <f t="shared" si="166"/>
        <v>45257</v>
      </c>
      <c r="AO334" s="249">
        <f t="shared" si="148"/>
        <v>4893.26</v>
      </c>
      <c r="AP334" s="249">
        <f t="shared" si="148"/>
        <v>2419.15</v>
      </c>
      <c r="AQ334" s="249">
        <f t="shared" si="148"/>
        <v>0</v>
      </c>
      <c r="AR334" s="249">
        <f t="shared" si="148"/>
        <v>0</v>
      </c>
      <c r="AS334" s="249">
        <f t="shared" si="155"/>
        <v>0</v>
      </c>
      <c r="AT334" s="249">
        <f t="shared" si="155"/>
        <v>0</v>
      </c>
      <c r="AU334" s="249">
        <f t="shared" si="156"/>
        <v>4893.26</v>
      </c>
      <c r="AV334" s="249">
        <f t="shared" si="157"/>
        <v>2419.15</v>
      </c>
      <c r="AW334" s="249">
        <f t="shared" si="158"/>
        <v>7312.41</v>
      </c>
      <c r="BF334" s="251"/>
    </row>
    <row r="335" spans="1:58">
      <c r="A335" s="218" t="str">
        <f>MID(FORECAST!A334,1,10)</f>
        <v>Owner &amp; Gu</v>
      </c>
      <c r="B335" s="218" t="str">
        <f t="shared" si="149"/>
        <v>Ow</v>
      </c>
      <c r="C335" s="218" t="str">
        <f t="shared" si="150"/>
        <v>er</v>
      </c>
      <c r="D335" s="218" t="str">
        <f t="shared" si="151"/>
        <v>&amp; Gu</v>
      </c>
      <c r="E335" s="219" t="e">
        <f t="shared" si="152"/>
        <v>#VALUE!</v>
      </c>
      <c r="F335" s="219" t="str">
        <f t="shared" si="153"/>
        <v/>
      </c>
      <c r="G335" s="219">
        <f t="shared" si="154"/>
        <v>44969</v>
      </c>
      <c r="H335" s="218" t="str">
        <f>IF(ISERROR(VLOOKUP(FORECAST!$A335,$AY$2:$BA$9,3,FALSE)),"",VLOOKUP(FORECAST!$A335,$AY$2:$BA$9,3,FALSE))</f>
        <v>Referidos</v>
      </c>
      <c r="I335" s="218">
        <f>IF(ISNUMBER(FORECAST!G:G),FORECAST!G:G,"")</f>
        <v>17</v>
      </c>
      <c r="J335" s="222">
        <f>IF(ISNUMBER(FORECAST!H:H),FORECAST!H:H,"")</f>
        <v>5546</v>
      </c>
      <c r="L335" s="223">
        <f t="shared" si="147"/>
        <v>11</v>
      </c>
      <c r="M335" s="224">
        <f>Datos!L337</f>
        <v>442</v>
      </c>
      <c r="N335" s="225">
        <f t="shared" si="159"/>
        <v>45258</v>
      </c>
      <c r="O335" s="226">
        <f t="shared" si="160"/>
        <v>7</v>
      </c>
      <c r="P335" s="226">
        <f t="shared" si="161"/>
        <v>5</v>
      </c>
      <c r="Q335" s="226">
        <f t="shared" si="161"/>
        <v>0</v>
      </c>
      <c r="R335" s="226">
        <f t="shared" si="161"/>
        <v>2</v>
      </c>
      <c r="S335" s="226">
        <f t="shared" si="162"/>
        <v>18</v>
      </c>
      <c r="T335" s="226">
        <f t="shared" si="162"/>
        <v>62</v>
      </c>
      <c r="U335" s="231">
        <f t="shared" si="163"/>
        <v>3.3333333333333333E-2</v>
      </c>
      <c r="V335" s="231">
        <f t="shared" si="164"/>
        <v>5.2631578947368418E-2</v>
      </c>
      <c r="W335" s="232">
        <f t="shared" si="165"/>
        <v>360</v>
      </c>
      <c r="AL335" s="227"/>
      <c r="AM335" s="223">
        <f t="shared" si="145"/>
        <v>11</v>
      </c>
      <c r="AN335" s="225">
        <f t="shared" si="166"/>
        <v>45258</v>
      </c>
      <c r="AO335" s="249">
        <f t="shared" si="148"/>
        <v>1916.84</v>
      </c>
      <c r="AP335" s="249">
        <f t="shared" si="148"/>
        <v>885</v>
      </c>
      <c r="AQ335" s="249">
        <f t="shared" si="148"/>
        <v>0</v>
      </c>
      <c r="AR335" s="249">
        <f t="shared" si="148"/>
        <v>0</v>
      </c>
      <c r="AS335" s="249">
        <f t="shared" si="155"/>
        <v>0</v>
      </c>
      <c r="AT335" s="249">
        <f t="shared" si="155"/>
        <v>0</v>
      </c>
      <c r="AU335" s="249">
        <f t="shared" si="156"/>
        <v>1916.84</v>
      </c>
      <c r="AV335" s="249">
        <f t="shared" si="157"/>
        <v>885</v>
      </c>
      <c r="AW335" s="249">
        <f t="shared" si="158"/>
        <v>2801.84</v>
      </c>
      <c r="BF335" s="251"/>
    </row>
    <row r="336" spans="1:58">
      <c r="A336" s="218" t="str">
        <f>MID(FORECAST!A335,1,10)</f>
        <v>Owner Refe</v>
      </c>
      <c r="B336" s="218" t="str">
        <f t="shared" si="149"/>
        <v>Ow</v>
      </c>
      <c r="C336" s="218" t="str">
        <f t="shared" si="150"/>
        <v>er</v>
      </c>
      <c r="D336" s="218" t="str">
        <f t="shared" si="151"/>
        <v>Refe</v>
      </c>
      <c r="E336" s="219" t="e">
        <f t="shared" si="152"/>
        <v>#VALUE!</v>
      </c>
      <c r="F336" s="219" t="str">
        <f t="shared" si="153"/>
        <v/>
      </c>
      <c r="G336" s="219">
        <f t="shared" si="154"/>
        <v>44969</v>
      </c>
      <c r="H336" s="218" t="str">
        <f>IF(ISERROR(VLOOKUP(FORECAST!$A336,$AY$2:$BA$9,3,FALSE)),"",VLOOKUP(FORECAST!$A336,$AY$2:$BA$9,3,FALSE))</f>
        <v>Maintenance</v>
      </c>
      <c r="I336" s="218">
        <f>IF(ISNUMBER(FORECAST!G:G),FORECAST!G:G,"")</f>
        <v>53</v>
      </c>
      <c r="J336" s="222">
        <f>IF(ISNUMBER(FORECAST!H:H),FORECAST!H:H,"")</f>
        <v>0</v>
      </c>
      <c r="L336" s="223">
        <f t="shared" si="147"/>
        <v>11</v>
      </c>
      <c r="M336" s="224">
        <f>Datos!L338</f>
        <v>442</v>
      </c>
      <c r="N336" s="225">
        <f t="shared" si="159"/>
        <v>45259</v>
      </c>
      <c r="O336" s="226">
        <f t="shared" si="160"/>
        <v>9</v>
      </c>
      <c r="P336" s="226">
        <f t="shared" si="161"/>
        <v>3</v>
      </c>
      <c r="Q336" s="226">
        <f t="shared" si="161"/>
        <v>0</v>
      </c>
      <c r="R336" s="226">
        <f t="shared" si="161"/>
        <v>2</v>
      </c>
      <c r="S336" s="226">
        <f t="shared" si="162"/>
        <v>15</v>
      </c>
      <c r="T336" s="226">
        <f t="shared" si="162"/>
        <v>55</v>
      </c>
      <c r="U336" s="231">
        <f t="shared" si="163"/>
        <v>3.2432432432432434E-2</v>
      </c>
      <c r="V336" s="231">
        <f t="shared" si="164"/>
        <v>4.3927648578811367E-2</v>
      </c>
      <c r="W336" s="232">
        <f t="shared" si="165"/>
        <v>370</v>
      </c>
      <c r="AL336" s="227"/>
      <c r="AM336" s="223">
        <f t="shared" si="145"/>
        <v>11</v>
      </c>
      <c r="AN336" s="225">
        <f t="shared" si="166"/>
        <v>45259</v>
      </c>
      <c r="AO336" s="249">
        <f t="shared" si="148"/>
        <v>1930</v>
      </c>
      <c r="AP336" s="249">
        <f t="shared" si="148"/>
        <v>975.89</v>
      </c>
      <c r="AQ336" s="249">
        <f t="shared" si="148"/>
        <v>0</v>
      </c>
      <c r="AR336" s="249">
        <f t="shared" si="148"/>
        <v>0</v>
      </c>
      <c r="AS336" s="249">
        <f t="shared" si="155"/>
        <v>0</v>
      </c>
      <c r="AT336" s="249">
        <f t="shared" si="155"/>
        <v>0</v>
      </c>
      <c r="AU336" s="249">
        <f t="shared" si="156"/>
        <v>1930</v>
      </c>
      <c r="AV336" s="249">
        <f t="shared" si="157"/>
        <v>975.89</v>
      </c>
      <c r="AW336" s="249">
        <f t="shared" si="158"/>
        <v>2905.89</v>
      </c>
      <c r="BF336" s="251"/>
    </row>
    <row r="337" spans="1:58">
      <c r="A337" s="218" t="str">
        <f>MID(FORECAST!A336,1,10)</f>
        <v>Maintenanc</v>
      </c>
      <c r="B337" s="218" t="str">
        <f t="shared" si="149"/>
        <v>Ma</v>
      </c>
      <c r="C337" s="218" t="str">
        <f t="shared" si="150"/>
        <v>nt</v>
      </c>
      <c r="D337" s="218" t="str">
        <f t="shared" si="151"/>
        <v>nanc</v>
      </c>
      <c r="E337" s="219" t="e">
        <f t="shared" si="152"/>
        <v>#VALUE!</v>
      </c>
      <c r="F337" s="219" t="str">
        <f t="shared" si="153"/>
        <v/>
      </c>
      <c r="G337" s="219">
        <f t="shared" si="154"/>
        <v>44969</v>
      </c>
      <c r="H337" s="218" t="str">
        <f>IF(ISERROR(VLOOKUP(FORECAST!$A337,$AY$2:$BA$9,3,FALSE)),"",VLOOKUP(FORECAST!$A337,$AY$2:$BA$9,3,FALSE))</f>
        <v>Complementarias</v>
      </c>
      <c r="I337" s="218">
        <f>IF(ISNUMBER(FORECAST!G:G),FORECAST!G:G,"")</f>
        <v>7</v>
      </c>
      <c r="J337" s="222">
        <f>IF(ISNUMBER(FORECAST!H:H),FORECAST!H:H,"")</f>
        <v>665</v>
      </c>
      <c r="L337" s="223">
        <f t="shared" si="147"/>
        <v>11</v>
      </c>
      <c r="M337" s="224">
        <f>Datos!L339</f>
        <v>442</v>
      </c>
      <c r="N337" s="225">
        <f t="shared" si="159"/>
        <v>45260</v>
      </c>
      <c r="O337" s="226">
        <f t="shared" si="160"/>
        <v>7</v>
      </c>
      <c r="P337" s="226">
        <f t="shared" si="161"/>
        <v>7</v>
      </c>
      <c r="Q337" s="226">
        <f t="shared" si="161"/>
        <v>0</v>
      </c>
      <c r="R337" s="226">
        <f t="shared" si="161"/>
        <v>2</v>
      </c>
      <c r="S337" s="226">
        <f t="shared" si="162"/>
        <v>14</v>
      </c>
      <c r="T337" s="226">
        <f t="shared" si="162"/>
        <v>50</v>
      </c>
      <c r="U337" s="231">
        <f t="shared" si="163"/>
        <v>3.7234042553191488E-2</v>
      </c>
      <c r="V337" s="231">
        <f t="shared" si="164"/>
        <v>4.0816326530612242E-2</v>
      </c>
      <c r="W337" s="232">
        <f t="shared" si="165"/>
        <v>376</v>
      </c>
      <c r="AL337" s="227"/>
      <c r="AM337" s="223">
        <f t="shared" si="145"/>
        <v>11</v>
      </c>
      <c r="AN337" s="225">
        <f t="shared" si="166"/>
        <v>45260</v>
      </c>
      <c r="AO337" s="249">
        <f t="shared" si="148"/>
        <v>1817</v>
      </c>
      <c r="AP337" s="249">
        <f t="shared" si="148"/>
        <v>1251.7</v>
      </c>
      <c r="AQ337" s="249">
        <f t="shared" si="148"/>
        <v>0</v>
      </c>
      <c r="AR337" s="249">
        <f t="shared" si="148"/>
        <v>0</v>
      </c>
      <c r="AS337" s="249">
        <f t="shared" si="155"/>
        <v>0</v>
      </c>
      <c r="AT337" s="249">
        <f t="shared" si="155"/>
        <v>0</v>
      </c>
      <c r="AU337" s="249">
        <f t="shared" si="156"/>
        <v>1817</v>
      </c>
      <c r="AV337" s="249">
        <f t="shared" si="157"/>
        <v>1251.7</v>
      </c>
      <c r="AW337" s="249">
        <f t="shared" si="158"/>
        <v>3068.7</v>
      </c>
      <c r="BF337" s="251"/>
    </row>
    <row r="338" spans="1:58">
      <c r="A338" s="218" t="str">
        <f>MID(FORECAST!A337,1,10)</f>
        <v>Compliment</v>
      </c>
      <c r="B338" s="218" t="str">
        <f t="shared" si="149"/>
        <v>Co</v>
      </c>
      <c r="C338" s="218" t="str">
        <f t="shared" si="150"/>
        <v>pl</v>
      </c>
      <c r="D338" s="218" t="str">
        <f t="shared" si="151"/>
        <v>ment</v>
      </c>
      <c r="E338" s="219" t="e">
        <f t="shared" si="152"/>
        <v>#VALUE!</v>
      </c>
      <c r="F338" s="219" t="str">
        <f t="shared" si="153"/>
        <v/>
      </c>
      <c r="G338" s="219">
        <f t="shared" si="154"/>
        <v>44969</v>
      </c>
      <c r="H338" s="218" t="str">
        <f>IF(ISERROR(VLOOKUP(FORECAST!$A338,$AY$2:$BA$9,3,FALSE)),"",VLOOKUP(FORECAST!$A338,$AY$2:$BA$9,3,FALSE))</f>
        <v>Total día</v>
      </c>
      <c r="I338" s="218">
        <f>IF(ISNUMBER(FORECAST!G:G),FORECAST!G:G,"")</f>
        <v>159</v>
      </c>
      <c r="J338" s="222">
        <f>IF(ISNUMBER(FORECAST!H:H),FORECAST!H:H,"")</f>
        <v>11242.95</v>
      </c>
      <c r="L338" s="223">
        <f t="shared" si="147"/>
        <v>12</v>
      </c>
      <c r="M338" s="224">
        <f>Datos!L340</f>
        <v>442</v>
      </c>
      <c r="N338" s="225">
        <f t="shared" si="159"/>
        <v>45261</v>
      </c>
      <c r="O338" s="226">
        <f t="shared" si="160"/>
        <v>13</v>
      </c>
      <c r="P338" s="226">
        <f t="shared" si="161"/>
        <v>21</v>
      </c>
      <c r="Q338" s="226">
        <f t="shared" si="161"/>
        <v>0</v>
      </c>
      <c r="R338" s="226">
        <f t="shared" si="161"/>
        <v>2</v>
      </c>
      <c r="S338" s="226">
        <f t="shared" si="162"/>
        <v>28</v>
      </c>
      <c r="T338" s="226">
        <f t="shared" si="162"/>
        <v>45</v>
      </c>
      <c r="U338" s="231">
        <f t="shared" si="163"/>
        <v>9.264305177111716E-2</v>
      </c>
      <c r="V338" s="231">
        <f t="shared" si="164"/>
        <v>7.5566750629722929E-2</v>
      </c>
      <c r="W338" s="232">
        <f t="shared" si="165"/>
        <v>367</v>
      </c>
      <c r="AL338" s="227"/>
      <c r="AM338" s="223">
        <f t="shared" si="145"/>
        <v>12</v>
      </c>
      <c r="AN338" s="225">
        <f t="shared" si="166"/>
        <v>45261</v>
      </c>
      <c r="AO338" s="249">
        <f t="shared" si="148"/>
        <v>7371.21</v>
      </c>
      <c r="AP338" s="249">
        <f t="shared" si="148"/>
        <v>4168.08</v>
      </c>
      <c r="AQ338" s="249">
        <f t="shared" si="148"/>
        <v>0</v>
      </c>
      <c r="AR338" s="249">
        <f t="shared" si="148"/>
        <v>0</v>
      </c>
      <c r="AS338" s="249">
        <f t="shared" si="155"/>
        <v>0</v>
      </c>
      <c r="AT338" s="249">
        <f t="shared" si="155"/>
        <v>0</v>
      </c>
      <c r="AU338" s="249">
        <f t="shared" si="156"/>
        <v>7371.21</v>
      </c>
      <c r="AV338" s="249">
        <f t="shared" si="157"/>
        <v>4168.08</v>
      </c>
      <c r="AW338" s="249">
        <f t="shared" si="158"/>
        <v>11539.29</v>
      </c>
      <c r="BF338" s="251"/>
    </row>
    <row r="339" spans="1:58">
      <c r="A339" s="218" t="str">
        <f>MID(FORECAST!A338,1,10)</f>
        <v>Totals:</v>
      </c>
      <c r="B339" s="218" t="str">
        <f t="shared" si="149"/>
        <v>To</v>
      </c>
      <c r="C339" s="218" t="str">
        <f t="shared" si="150"/>
        <v>al</v>
      </c>
      <c r="D339" s="218" t="str">
        <f t="shared" si="151"/>
        <v>:</v>
      </c>
      <c r="E339" s="219" t="e">
        <f t="shared" si="152"/>
        <v>#VALUE!</v>
      </c>
      <c r="F339" s="219" t="str">
        <f t="shared" si="153"/>
        <v/>
      </c>
      <c r="G339" s="219">
        <f t="shared" si="154"/>
        <v>44969</v>
      </c>
      <c r="H339" s="218" t="str">
        <f>IF(ISERROR(VLOOKUP(FORECAST!$A339,$AY$2:$BA$9,3,FALSE)),"",VLOOKUP(FORECAST!$A339,$AY$2:$BA$9,3,FALSE))</f>
        <v/>
      </c>
      <c r="I339" s="218" t="str">
        <f>IF(ISNUMBER(FORECAST!G:G),FORECAST!G:G,"")</f>
        <v/>
      </c>
      <c r="J339" s="222" t="str">
        <f>IF(ISNUMBER(FORECAST!H:H),FORECAST!H:H,"")</f>
        <v/>
      </c>
      <c r="L339" s="223">
        <f t="shared" si="147"/>
        <v>12</v>
      </c>
      <c r="M339" s="224">
        <f>Datos!L341</f>
        <v>442</v>
      </c>
      <c r="N339" s="225">
        <f t="shared" si="159"/>
        <v>45262</v>
      </c>
      <c r="O339" s="226">
        <f t="shared" si="160"/>
        <v>19</v>
      </c>
      <c r="P339" s="226">
        <f t="shared" si="161"/>
        <v>21</v>
      </c>
      <c r="Q339" s="226">
        <f t="shared" si="161"/>
        <v>0</v>
      </c>
      <c r="R339" s="226">
        <f t="shared" si="161"/>
        <v>1</v>
      </c>
      <c r="S339" s="226">
        <f t="shared" si="162"/>
        <v>25</v>
      </c>
      <c r="T339" s="226">
        <f t="shared" si="162"/>
        <v>49</v>
      </c>
      <c r="U339" s="231">
        <f t="shared" si="163"/>
        <v>0.10899182561307902</v>
      </c>
      <c r="V339" s="231">
        <f t="shared" si="164"/>
        <v>6.6157760814249358E-2</v>
      </c>
      <c r="W339" s="232">
        <f t="shared" si="165"/>
        <v>367</v>
      </c>
      <c r="AL339" s="227"/>
      <c r="AM339" s="223">
        <f t="shared" si="145"/>
        <v>12</v>
      </c>
      <c r="AN339" s="225">
        <f t="shared" si="166"/>
        <v>45262</v>
      </c>
      <c r="AO339" s="249">
        <f t="shared" si="148"/>
        <v>4281.88</v>
      </c>
      <c r="AP339" s="249">
        <f t="shared" si="148"/>
        <v>5020</v>
      </c>
      <c r="AQ339" s="249">
        <f t="shared" si="148"/>
        <v>0</v>
      </c>
      <c r="AR339" s="249">
        <f t="shared" si="148"/>
        <v>0</v>
      </c>
      <c r="AS339" s="249">
        <f t="shared" si="155"/>
        <v>0</v>
      </c>
      <c r="AT339" s="249">
        <f t="shared" si="155"/>
        <v>0</v>
      </c>
      <c r="AU339" s="249">
        <f t="shared" si="156"/>
        <v>4281.88</v>
      </c>
      <c r="AV339" s="249">
        <f t="shared" si="157"/>
        <v>5020</v>
      </c>
      <c r="AW339" s="249">
        <f t="shared" si="158"/>
        <v>9301.880000000001</v>
      </c>
      <c r="BF339" s="251"/>
    </row>
    <row r="340" spans="1:58">
      <c r="A340" s="218" t="str">
        <f>MID(FORECAST!A339,1,10)</f>
        <v>13-02-2023</v>
      </c>
      <c r="B340" s="218" t="str">
        <f t="shared" si="149"/>
        <v>13</v>
      </c>
      <c r="C340" s="218" t="str">
        <f t="shared" si="150"/>
        <v>02</v>
      </c>
      <c r="D340" s="218" t="str">
        <f t="shared" si="151"/>
        <v>2023</v>
      </c>
      <c r="E340" s="219">
        <f t="shared" si="152"/>
        <v>44970</v>
      </c>
      <c r="F340" s="219">
        <f t="shared" si="153"/>
        <v>44970</v>
      </c>
      <c r="G340" s="219">
        <f t="shared" si="154"/>
        <v>44970</v>
      </c>
      <c r="H340" s="218" t="str">
        <f>IF(ISERROR(VLOOKUP(FORECAST!$A340,$AY$2:$BA$9,3,FALSE)),"",VLOOKUP(FORECAST!$A340,$AY$2:$BA$9,3,FALSE))</f>
        <v>Pagadores</v>
      </c>
      <c r="I340" s="218">
        <f>IF(ISNUMBER(FORECAST!G:G),FORECAST!G:G,"")</f>
        <v>40</v>
      </c>
      <c r="J340" s="222">
        <f>IF(ISNUMBER(FORECAST!H:H),FORECAST!H:H,"")</f>
        <v>5344.95</v>
      </c>
      <c r="L340" s="223">
        <f t="shared" si="147"/>
        <v>12</v>
      </c>
      <c r="M340" s="224">
        <f>Datos!L342</f>
        <v>442</v>
      </c>
      <c r="N340" s="225">
        <f t="shared" si="159"/>
        <v>45263</v>
      </c>
      <c r="O340" s="226">
        <f t="shared" si="160"/>
        <v>7</v>
      </c>
      <c r="P340" s="226">
        <f t="shared" si="161"/>
        <v>8</v>
      </c>
      <c r="Q340" s="226">
        <f t="shared" si="161"/>
        <v>0</v>
      </c>
      <c r="R340" s="226">
        <f t="shared" si="161"/>
        <v>0</v>
      </c>
      <c r="S340" s="226">
        <f t="shared" si="162"/>
        <v>19</v>
      </c>
      <c r="T340" s="226">
        <f t="shared" si="162"/>
        <v>52</v>
      </c>
      <c r="U340" s="231">
        <f t="shared" si="163"/>
        <v>4.0431266846361183E-2</v>
      </c>
      <c r="V340" s="231">
        <f t="shared" si="164"/>
        <v>4.8717948717948718E-2</v>
      </c>
      <c r="W340" s="232">
        <f t="shared" si="165"/>
        <v>371</v>
      </c>
      <c r="AL340" s="227"/>
      <c r="AM340" s="223">
        <f t="shared" si="145"/>
        <v>12</v>
      </c>
      <c r="AN340" s="225">
        <f t="shared" si="166"/>
        <v>45263</v>
      </c>
      <c r="AO340" s="249">
        <f t="shared" si="148"/>
        <v>1063</v>
      </c>
      <c r="AP340" s="249">
        <f t="shared" si="148"/>
        <v>1980</v>
      </c>
      <c r="AQ340" s="249">
        <f t="shared" si="148"/>
        <v>0</v>
      </c>
      <c r="AR340" s="249">
        <f t="shared" si="148"/>
        <v>0</v>
      </c>
      <c r="AS340" s="249">
        <f t="shared" si="155"/>
        <v>0</v>
      </c>
      <c r="AT340" s="249">
        <f t="shared" si="155"/>
        <v>0</v>
      </c>
      <c r="AU340" s="249">
        <f t="shared" si="156"/>
        <v>1063</v>
      </c>
      <c r="AV340" s="249">
        <f t="shared" si="157"/>
        <v>1980</v>
      </c>
      <c r="AW340" s="249">
        <f t="shared" si="158"/>
        <v>3043</v>
      </c>
      <c r="BF340" s="251"/>
    </row>
    <row r="341" spans="1:58">
      <c r="A341" s="218" t="str">
        <f>MID(FORECAST!A340,1,10)</f>
        <v>Non-Group</v>
      </c>
      <c r="B341" s="218" t="str">
        <f t="shared" si="149"/>
        <v>No</v>
      </c>
      <c r="C341" s="218" t="str">
        <f t="shared" si="150"/>
        <v>-G</v>
      </c>
      <c r="D341" s="218" t="str">
        <f t="shared" si="151"/>
        <v>oup</v>
      </c>
      <c r="E341" s="219" t="e">
        <f t="shared" si="152"/>
        <v>#VALUE!</v>
      </c>
      <c r="F341" s="219" t="str">
        <f t="shared" si="153"/>
        <v/>
      </c>
      <c r="G341" s="219">
        <f t="shared" si="154"/>
        <v>44970</v>
      </c>
      <c r="H341" s="218" t="str">
        <f>IF(ISERROR(VLOOKUP(FORECAST!$A341,$AY$2:$BA$9,3,FALSE)),"",VLOOKUP(FORECAST!$A341,$AY$2:$BA$9,3,FALSE))</f>
        <v>Grupos</v>
      </c>
      <c r="I341" s="218">
        <f>IF(ISNUMBER(FORECAST!G:G),FORECAST!G:G,"")</f>
        <v>23</v>
      </c>
      <c r="J341" s="222">
        <f>IF(ISNUMBER(FORECAST!H:H),FORECAST!H:H,"")</f>
        <v>5225</v>
      </c>
      <c r="L341" s="223">
        <f t="shared" si="147"/>
        <v>12</v>
      </c>
      <c r="M341" s="224">
        <f>Datos!L343</f>
        <v>442</v>
      </c>
      <c r="N341" s="225">
        <f t="shared" si="159"/>
        <v>45264</v>
      </c>
      <c r="O341" s="226">
        <f t="shared" si="160"/>
        <v>4</v>
      </c>
      <c r="P341" s="226">
        <f t="shared" si="161"/>
        <v>2</v>
      </c>
      <c r="Q341" s="226">
        <f t="shared" si="161"/>
        <v>0</v>
      </c>
      <c r="R341" s="226">
        <f t="shared" si="161"/>
        <v>0</v>
      </c>
      <c r="S341" s="226">
        <f t="shared" si="162"/>
        <v>12</v>
      </c>
      <c r="T341" s="226">
        <f t="shared" si="162"/>
        <v>57</v>
      </c>
      <c r="U341" s="231">
        <f t="shared" si="163"/>
        <v>1.6085790884718499E-2</v>
      </c>
      <c r="V341" s="231">
        <f t="shared" si="164"/>
        <v>3.1168831168831169E-2</v>
      </c>
      <c r="W341" s="232">
        <f t="shared" si="165"/>
        <v>373</v>
      </c>
      <c r="AL341" s="227"/>
      <c r="AM341" s="223">
        <f t="shared" si="145"/>
        <v>12</v>
      </c>
      <c r="AN341" s="225">
        <f t="shared" si="166"/>
        <v>45264</v>
      </c>
      <c r="AO341" s="249">
        <f t="shared" si="148"/>
        <v>1626.18</v>
      </c>
      <c r="AP341" s="249">
        <f t="shared" si="148"/>
        <v>605.30999999999995</v>
      </c>
      <c r="AQ341" s="249">
        <f t="shared" si="148"/>
        <v>0</v>
      </c>
      <c r="AR341" s="249">
        <f t="shared" si="148"/>
        <v>0</v>
      </c>
      <c r="AS341" s="249">
        <f t="shared" si="155"/>
        <v>0</v>
      </c>
      <c r="AT341" s="249">
        <f t="shared" si="155"/>
        <v>0</v>
      </c>
      <c r="AU341" s="249">
        <f t="shared" si="156"/>
        <v>1626.18</v>
      </c>
      <c r="AV341" s="249">
        <f t="shared" si="157"/>
        <v>605.30999999999995</v>
      </c>
      <c r="AW341" s="249">
        <f t="shared" si="158"/>
        <v>2231.4899999999998</v>
      </c>
      <c r="BF341" s="251"/>
    </row>
    <row r="342" spans="1:58">
      <c r="A342" s="218" t="str">
        <f>MID(FORECAST!A341,1,10)</f>
        <v>Group - No</v>
      </c>
      <c r="B342" s="218" t="str">
        <f t="shared" si="149"/>
        <v>Gr</v>
      </c>
      <c r="C342" s="218" t="str">
        <f t="shared" si="150"/>
        <v>up</v>
      </c>
      <c r="D342" s="218" t="str">
        <f t="shared" si="151"/>
        <v>- No</v>
      </c>
      <c r="E342" s="219" t="e">
        <f t="shared" si="152"/>
        <v>#VALUE!</v>
      </c>
      <c r="F342" s="219" t="str">
        <f t="shared" si="153"/>
        <v/>
      </c>
      <c r="G342" s="219">
        <f t="shared" si="154"/>
        <v>44970</v>
      </c>
      <c r="H342" s="218" t="str">
        <f>IF(ISERROR(VLOOKUP(FORECAST!$A342,$AY$2:$BA$9,3,FALSE)),"",VLOOKUP(FORECAST!$A342,$AY$2:$BA$9,3,FALSE))</f>
        <v>Dueños e invitados</v>
      </c>
      <c r="I342" s="218">
        <f>IF(ISNUMBER(FORECAST!G:G),FORECAST!G:G,"")</f>
        <v>40</v>
      </c>
      <c r="J342" s="222">
        <f>IF(ISNUMBER(FORECAST!H:H),FORECAST!H:H,"")</f>
        <v>0</v>
      </c>
      <c r="L342" s="223">
        <f t="shared" si="147"/>
        <v>12</v>
      </c>
      <c r="M342" s="224">
        <f>Datos!L344</f>
        <v>442</v>
      </c>
      <c r="N342" s="225">
        <f t="shared" si="159"/>
        <v>45265</v>
      </c>
      <c r="O342" s="226">
        <f t="shared" si="160"/>
        <v>4</v>
      </c>
      <c r="P342" s="226">
        <f t="shared" si="161"/>
        <v>2</v>
      </c>
      <c r="Q342" s="226">
        <f t="shared" si="161"/>
        <v>0</v>
      </c>
      <c r="R342" s="226">
        <f t="shared" si="161"/>
        <v>0</v>
      </c>
      <c r="S342" s="226">
        <f t="shared" si="162"/>
        <v>10</v>
      </c>
      <c r="T342" s="226">
        <f t="shared" si="162"/>
        <v>65</v>
      </c>
      <c r="U342" s="231">
        <f t="shared" si="163"/>
        <v>1.6348773841961851E-2</v>
      </c>
      <c r="V342" s="231">
        <f t="shared" si="164"/>
        <v>2.6525198938992044E-2</v>
      </c>
      <c r="W342" s="232">
        <f t="shared" si="165"/>
        <v>367</v>
      </c>
      <c r="AL342" s="227"/>
      <c r="AM342" s="223">
        <f t="shared" ref="AM342:AM368" si="167">MONTH(AN342)</f>
        <v>12</v>
      </c>
      <c r="AN342" s="225">
        <f t="shared" si="166"/>
        <v>45265</v>
      </c>
      <c r="AO342" s="249">
        <f t="shared" si="148"/>
        <v>732.18</v>
      </c>
      <c r="AP342" s="249">
        <f t="shared" si="148"/>
        <v>579.69000000000005</v>
      </c>
      <c r="AQ342" s="249">
        <f t="shared" si="148"/>
        <v>0</v>
      </c>
      <c r="AR342" s="249">
        <f t="shared" si="148"/>
        <v>0</v>
      </c>
      <c r="AS342" s="249">
        <f t="shared" si="155"/>
        <v>0</v>
      </c>
      <c r="AT342" s="249">
        <f t="shared" si="155"/>
        <v>0</v>
      </c>
      <c r="AU342" s="249">
        <f t="shared" si="156"/>
        <v>732.18</v>
      </c>
      <c r="AV342" s="249">
        <f t="shared" si="157"/>
        <v>579.69000000000005</v>
      </c>
      <c r="AW342" s="249">
        <f t="shared" si="158"/>
        <v>1311.87</v>
      </c>
      <c r="BF342" s="251"/>
    </row>
    <row r="343" spans="1:58">
      <c r="A343" s="218" t="str">
        <f>MID(FORECAST!A342,1,10)</f>
        <v>Owner &amp; Gu</v>
      </c>
      <c r="B343" s="218" t="str">
        <f t="shared" si="149"/>
        <v>Ow</v>
      </c>
      <c r="C343" s="218" t="str">
        <f t="shared" si="150"/>
        <v>er</v>
      </c>
      <c r="D343" s="218" t="str">
        <f t="shared" si="151"/>
        <v>&amp; Gu</v>
      </c>
      <c r="E343" s="219" t="e">
        <f t="shared" si="152"/>
        <v>#VALUE!</v>
      </c>
      <c r="F343" s="219" t="str">
        <f t="shared" si="153"/>
        <v/>
      </c>
      <c r="G343" s="219">
        <f t="shared" si="154"/>
        <v>44970</v>
      </c>
      <c r="H343" s="218" t="str">
        <f>IF(ISERROR(VLOOKUP(FORECAST!$A343,$AY$2:$BA$9,3,FALSE)),"",VLOOKUP(FORECAST!$A343,$AY$2:$BA$9,3,FALSE))</f>
        <v>Referidos</v>
      </c>
      <c r="I343" s="218">
        <f>IF(ISNUMBER(FORECAST!G:G),FORECAST!G:G,"")</f>
        <v>15</v>
      </c>
      <c r="J343" s="222">
        <f>IF(ISNUMBER(FORECAST!H:H),FORECAST!H:H,"")</f>
        <v>3765.52</v>
      </c>
      <c r="L343" s="223">
        <f t="shared" si="147"/>
        <v>12</v>
      </c>
      <c r="M343" s="224">
        <f>Datos!L345</f>
        <v>442</v>
      </c>
      <c r="N343" s="225">
        <f t="shared" si="159"/>
        <v>45266</v>
      </c>
      <c r="O343" s="226">
        <f t="shared" si="160"/>
        <v>7</v>
      </c>
      <c r="P343" s="226">
        <f t="shared" si="161"/>
        <v>2</v>
      </c>
      <c r="Q343" s="226">
        <f t="shared" si="161"/>
        <v>0</v>
      </c>
      <c r="R343" s="226">
        <f t="shared" si="161"/>
        <v>1</v>
      </c>
      <c r="S343" s="226">
        <f t="shared" si="162"/>
        <v>12</v>
      </c>
      <c r="T343" s="226">
        <f t="shared" si="162"/>
        <v>55</v>
      </c>
      <c r="U343" s="231">
        <f t="shared" si="163"/>
        <v>2.4064171122994651E-2</v>
      </c>
      <c r="V343" s="231">
        <f t="shared" si="164"/>
        <v>3.3591731266149873E-2</v>
      </c>
      <c r="W343" s="232">
        <f t="shared" si="165"/>
        <v>374</v>
      </c>
      <c r="AL343" s="227"/>
      <c r="AM343" s="223">
        <f t="shared" si="167"/>
        <v>12</v>
      </c>
      <c r="AN343" s="225">
        <f t="shared" si="166"/>
        <v>45266</v>
      </c>
      <c r="AO343" s="249">
        <f t="shared" si="148"/>
        <v>765</v>
      </c>
      <c r="AP343" s="249">
        <f t="shared" si="148"/>
        <v>570</v>
      </c>
      <c r="AQ343" s="249">
        <f t="shared" si="148"/>
        <v>0</v>
      </c>
      <c r="AR343" s="249">
        <f t="shared" si="148"/>
        <v>170</v>
      </c>
      <c r="AS343" s="249">
        <f t="shared" si="155"/>
        <v>0</v>
      </c>
      <c r="AT343" s="249">
        <f t="shared" si="155"/>
        <v>0</v>
      </c>
      <c r="AU343" s="249">
        <f t="shared" si="156"/>
        <v>765</v>
      </c>
      <c r="AV343" s="249">
        <f t="shared" si="157"/>
        <v>570</v>
      </c>
      <c r="AW343" s="249">
        <f t="shared" si="158"/>
        <v>1335</v>
      </c>
      <c r="BF343" s="251"/>
    </row>
    <row r="344" spans="1:58">
      <c r="A344" s="218" t="str">
        <f>MID(FORECAST!A343,1,10)</f>
        <v>Owner Refe</v>
      </c>
      <c r="B344" s="218" t="str">
        <f t="shared" si="149"/>
        <v>Ow</v>
      </c>
      <c r="C344" s="218" t="str">
        <f t="shared" si="150"/>
        <v>er</v>
      </c>
      <c r="D344" s="218" t="str">
        <f t="shared" si="151"/>
        <v>Refe</v>
      </c>
      <c r="E344" s="219" t="e">
        <f t="shared" si="152"/>
        <v>#VALUE!</v>
      </c>
      <c r="F344" s="219" t="str">
        <f t="shared" si="153"/>
        <v/>
      </c>
      <c r="G344" s="219">
        <f t="shared" si="154"/>
        <v>44970</v>
      </c>
      <c r="H344" s="218" t="str">
        <f>IF(ISERROR(VLOOKUP(FORECAST!$A344,$AY$2:$BA$9,3,FALSE)),"",VLOOKUP(FORECAST!$A344,$AY$2:$BA$9,3,FALSE))</f>
        <v>Maintenance</v>
      </c>
      <c r="I344" s="218">
        <f>IF(ISNUMBER(FORECAST!G:G),FORECAST!G:G,"")</f>
        <v>79</v>
      </c>
      <c r="J344" s="222">
        <f>IF(ISNUMBER(FORECAST!H:H),FORECAST!H:H,"")</f>
        <v>0</v>
      </c>
      <c r="L344" s="223">
        <f t="shared" si="147"/>
        <v>12</v>
      </c>
      <c r="M344" s="224">
        <f>Datos!L346</f>
        <v>442</v>
      </c>
      <c r="N344" s="225">
        <f t="shared" si="159"/>
        <v>45267</v>
      </c>
      <c r="O344" s="226">
        <f t="shared" si="160"/>
        <v>8</v>
      </c>
      <c r="P344" s="226">
        <f t="shared" si="161"/>
        <v>1</v>
      </c>
      <c r="Q344" s="226">
        <f t="shared" si="161"/>
        <v>0</v>
      </c>
      <c r="R344" s="226">
        <f t="shared" si="161"/>
        <v>3</v>
      </c>
      <c r="S344" s="226">
        <f t="shared" si="162"/>
        <v>11</v>
      </c>
      <c r="T344" s="226">
        <f t="shared" si="162"/>
        <v>48</v>
      </c>
      <c r="U344" s="231">
        <f t="shared" si="163"/>
        <v>2.368421052631579E-2</v>
      </c>
      <c r="V344" s="231">
        <f t="shared" si="164"/>
        <v>3.553299492385787E-2</v>
      </c>
      <c r="W344" s="232">
        <f t="shared" si="165"/>
        <v>380</v>
      </c>
      <c r="AL344" s="227"/>
      <c r="AM344" s="223">
        <f t="shared" si="167"/>
        <v>12</v>
      </c>
      <c r="AN344" s="225">
        <f t="shared" si="166"/>
        <v>45267</v>
      </c>
      <c r="AO344" s="249">
        <f t="shared" si="148"/>
        <v>1866.82</v>
      </c>
      <c r="AP344" s="249">
        <f t="shared" si="148"/>
        <v>240</v>
      </c>
      <c r="AQ344" s="249">
        <f t="shared" si="148"/>
        <v>0</v>
      </c>
      <c r="AR344" s="249">
        <f t="shared" si="148"/>
        <v>0</v>
      </c>
      <c r="AS344" s="249">
        <f t="shared" si="155"/>
        <v>0</v>
      </c>
      <c r="AT344" s="249">
        <f t="shared" si="155"/>
        <v>0</v>
      </c>
      <c r="AU344" s="249">
        <f t="shared" si="156"/>
        <v>1866.82</v>
      </c>
      <c r="AV344" s="249">
        <f t="shared" si="157"/>
        <v>240</v>
      </c>
      <c r="AW344" s="249">
        <f t="shared" si="158"/>
        <v>2106.8199999999997</v>
      </c>
      <c r="BF344" s="251"/>
    </row>
    <row r="345" spans="1:58">
      <c r="A345" s="218" t="str">
        <f>MID(FORECAST!A344,1,10)</f>
        <v>Maintenanc</v>
      </c>
      <c r="B345" s="218" t="str">
        <f t="shared" si="149"/>
        <v>Ma</v>
      </c>
      <c r="C345" s="218" t="str">
        <f t="shared" si="150"/>
        <v>nt</v>
      </c>
      <c r="D345" s="218" t="str">
        <f t="shared" si="151"/>
        <v>nanc</v>
      </c>
      <c r="E345" s="219" t="e">
        <f t="shared" si="152"/>
        <v>#VALUE!</v>
      </c>
      <c r="F345" s="219" t="str">
        <f t="shared" si="153"/>
        <v/>
      </c>
      <c r="G345" s="219">
        <f t="shared" si="154"/>
        <v>44970</v>
      </c>
      <c r="H345" s="218" t="str">
        <f>IF(ISERROR(VLOOKUP(FORECAST!$A345,$AY$2:$BA$9,3,FALSE)),"",VLOOKUP(FORECAST!$A345,$AY$2:$BA$9,3,FALSE))</f>
        <v>Complementarias</v>
      </c>
      <c r="I345" s="218">
        <f>IF(ISNUMBER(FORECAST!G:G),FORECAST!G:G,"")</f>
        <v>23</v>
      </c>
      <c r="J345" s="222">
        <f>IF(ISNUMBER(FORECAST!H:H),FORECAST!H:H,"")</f>
        <v>1695</v>
      </c>
      <c r="L345" s="223">
        <f t="shared" si="147"/>
        <v>12</v>
      </c>
      <c r="M345" s="224">
        <f>Datos!L347</f>
        <v>442</v>
      </c>
      <c r="N345" s="225">
        <f t="shared" si="159"/>
        <v>45268</v>
      </c>
      <c r="O345" s="226">
        <f t="shared" si="160"/>
        <v>9</v>
      </c>
      <c r="P345" s="226">
        <f t="shared" si="161"/>
        <v>3</v>
      </c>
      <c r="Q345" s="226">
        <f t="shared" si="161"/>
        <v>0</v>
      </c>
      <c r="R345" s="226">
        <f t="shared" si="161"/>
        <v>0</v>
      </c>
      <c r="S345" s="226">
        <f t="shared" si="162"/>
        <v>12</v>
      </c>
      <c r="T345" s="226">
        <f t="shared" si="162"/>
        <v>48</v>
      </c>
      <c r="U345" s="231">
        <f t="shared" si="163"/>
        <v>3.1413612565445025E-2</v>
      </c>
      <c r="V345" s="231">
        <f t="shared" si="164"/>
        <v>3.0456852791878174E-2</v>
      </c>
      <c r="W345" s="232">
        <f t="shared" si="165"/>
        <v>382</v>
      </c>
      <c r="AL345" s="227"/>
      <c r="AM345" s="223">
        <f t="shared" si="167"/>
        <v>12</v>
      </c>
      <c r="AN345" s="225">
        <f t="shared" si="166"/>
        <v>45268</v>
      </c>
      <c r="AO345" s="249">
        <f t="shared" si="148"/>
        <v>2745.47</v>
      </c>
      <c r="AP345" s="249">
        <f t="shared" si="148"/>
        <v>790</v>
      </c>
      <c r="AQ345" s="249">
        <f t="shared" si="148"/>
        <v>0</v>
      </c>
      <c r="AR345" s="249">
        <f t="shared" si="148"/>
        <v>0</v>
      </c>
      <c r="AS345" s="249">
        <f t="shared" si="155"/>
        <v>0</v>
      </c>
      <c r="AT345" s="249">
        <f t="shared" si="155"/>
        <v>0</v>
      </c>
      <c r="AU345" s="249">
        <f t="shared" si="156"/>
        <v>2745.47</v>
      </c>
      <c r="AV345" s="249">
        <f t="shared" si="157"/>
        <v>790</v>
      </c>
      <c r="AW345" s="249">
        <f t="shared" si="158"/>
        <v>3535.47</v>
      </c>
      <c r="BF345" s="251"/>
    </row>
    <row r="346" spans="1:58">
      <c r="A346" s="218" t="str">
        <f>MID(FORECAST!A345,1,10)</f>
        <v>Compliment</v>
      </c>
      <c r="B346" s="218" t="str">
        <f t="shared" si="149"/>
        <v>Co</v>
      </c>
      <c r="C346" s="218" t="str">
        <f t="shared" si="150"/>
        <v>pl</v>
      </c>
      <c r="D346" s="218" t="str">
        <f t="shared" si="151"/>
        <v>ment</v>
      </c>
      <c r="E346" s="219" t="e">
        <f t="shared" si="152"/>
        <v>#VALUE!</v>
      </c>
      <c r="F346" s="219" t="str">
        <f t="shared" si="153"/>
        <v/>
      </c>
      <c r="G346" s="219">
        <f t="shared" si="154"/>
        <v>44970</v>
      </c>
      <c r="H346" s="218" t="str">
        <f>IF(ISERROR(VLOOKUP(FORECAST!$A346,$AY$2:$BA$9,3,FALSE)),"",VLOOKUP(FORECAST!$A346,$AY$2:$BA$9,3,FALSE))</f>
        <v>Total día</v>
      </c>
      <c r="I346" s="218">
        <f>IF(ISNUMBER(FORECAST!G:G),FORECAST!G:G,"")</f>
        <v>220</v>
      </c>
      <c r="J346" s="222">
        <f>IF(ISNUMBER(FORECAST!H:H),FORECAST!H:H,"")</f>
        <v>16030.47</v>
      </c>
      <c r="L346" s="223">
        <f t="shared" si="147"/>
        <v>12</v>
      </c>
      <c r="M346" s="224">
        <f>Datos!L348</f>
        <v>442</v>
      </c>
      <c r="N346" s="225">
        <f t="shared" si="159"/>
        <v>45269</v>
      </c>
      <c r="O346" s="226">
        <f t="shared" si="160"/>
        <v>11</v>
      </c>
      <c r="P346" s="226">
        <f t="shared" si="161"/>
        <v>5</v>
      </c>
      <c r="Q346" s="226">
        <f t="shared" si="161"/>
        <v>0</v>
      </c>
      <c r="R346" s="226">
        <f t="shared" si="161"/>
        <v>0</v>
      </c>
      <c r="S346" s="226">
        <f t="shared" si="162"/>
        <v>17</v>
      </c>
      <c r="T346" s="226">
        <f t="shared" si="162"/>
        <v>39</v>
      </c>
      <c r="U346" s="231">
        <f t="shared" si="163"/>
        <v>4.145077720207254E-2</v>
      </c>
      <c r="V346" s="231">
        <f t="shared" si="164"/>
        <v>4.2183622828784122E-2</v>
      </c>
      <c r="W346" s="232">
        <f t="shared" si="165"/>
        <v>386</v>
      </c>
      <c r="AL346" s="227"/>
      <c r="AM346" s="223">
        <f t="shared" si="167"/>
        <v>12</v>
      </c>
      <c r="AN346" s="225">
        <f t="shared" si="166"/>
        <v>45269</v>
      </c>
      <c r="AO346" s="249">
        <f t="shared" si="148"/>
        <v>2165</v>
      </c>
      <c r="AP346" s="249">
        <f t="shared" si="148"/>
        <v>1340</v>
      </c>
      <c r="AQ346" s="249">
        <f t="shared" si="148"/>
        <v>0</v>
      </c>
      <c r="AR346" s="249">
        <f t="shared" si="148"/>
        <v>0</v>
      </c>
      <c r="AS346" s="249">
        <f t="shared" si="155"/>
        <v>0</v>
      </c>
      <c r="AT346" s="249">
        <f t="shared" si="155"/>
        <v>0</v>
      </c>
      <c r="AU346" s="249">
        <f t="shared" si="156"/>
        <v>2165</v>
      </c>
      <c r="AV346" s="249">
        <f t="shared" si="157"/>
        <v>1340</v>
      </c>
      <c r="AW346" s="249">
        <f t="shared" si="158"/>
        <v>3505</v>
      </c>
      <c r="BF346" s="251"/>
    </row>
    <row r="347" spans="1:58">
      <c r="A347" s="218" t="str">
        <f>MID(FORECAST!A346,1,10)</f>
        <v>Totals:</v>
      </c>
      <c r="B347" s="218" t="str">
        <f t="shared" si="149"/>
        <v>To</v>
      </c>
      <c r="C347" s="218" t="str">
        <f t="shared" si="150"/>
        <v>al</v>
      </c>
      <c r="D347" s="218" t="str">
        <f t="shared" si="151"/>
        <v>:</v>
      </c>
      <c r="E347" s="219" t="e">
        <f t="shared" si="152"/>
        <v>#VALUE!</v>
      </c>
      <c r="F347" s="219" t="str">
        <f t="shared" si="153"/>
        <v/>
      </c>
      <c r="G347" s="219">
        <f t="shared" si="154"/>
        <v>44970</v>
      </c>
      <c r="H347" s="218" t="str">
        <f>IF(ISERROR(VLOOKUP(FORECAST!$A347,$AY$2:$BA$9,3,FALSE)),"",VLOOKUP(FORECAST!$A347,$AY$2:$BA$9,3,FALSE))</f>
        <v/>
      </c>
      <c r="I347" s="218" t="str">
        <f>IF(ISNUMBER(FORECAST!G:G),FORECAST!G:G,"")</f>
        <v/>
      </c>
      <c r="J347" s="222" t="str">
        <f>IF(ISNUMBER(FORECAST!H:H),FORECAST!H:H,"")</f>
        <v/>
      </c>
      <c r="L347" s="223">
        <f t="shared" si="147"/>
        <v>12</v>
      </c>
      <c r="M347" s="224">
        <f>Datos!L349</f>
        <v>442</v>
      </c>
      <c r="N347" s="225">
        <f t="shared" si="159"/>
        <v>45270</v>
      </c>
      <c r="O347" s="226">
        <f t="shared" si="160"/>
        <v>11</v>
      </c>
      <c r="P347" s="226">
        <f t="shared" si="161"/>
        <v>4</v>
      </c>
      <c r="Q347" s="226">
        <f t="shared" si="161"/>
        <v>0</v>
      </c>
      <c r="R347" s="226">
        <f t="shared" si="161"/>
        <v>0</v>
      </c>
      <c r="S347" s="226">
        <f t="shared" si="162"/>
        <v>15</v>
      </c>
      <c r="T347" s="226">
        <f t="shared" si="162"/>
        <v>39</v>
      </c>
      <c r="U347" s="231">
        <f t="shared" si="163"/>
        <v>3.8659793814432991E-2</v>
      </c>
      <c r="V347" s="231">
        <f t="shared" si="164"/>
        <v>3.7220843672456573E-2</v>
      </c>
      <c r="W347" s="232">
        <f t="shared" si="165"/>
        <v>388</v>
      </c>
      <c r="AL347" s="227"/>
      <c r="AM347" s="223">
        <f t="shared" si="167"/>
        <v>12</v>
      </c>
      <c r="AN347" s="225">
        <f t="shared" si="166"/>
        <v>45270</v>
      </c>
      <c r="AO347" s="249">
        <f t="shared" si="148"/>
        <v>1655</v>
      </c>
      <c r="AP347" s="249">
        <f t="shared" si="148"/>
        <v>1100</v>
      </c>
      <c r="AQ347" s="249">
        <f t="shared" si="148"/>
        <v>0</v>
      </c>
      <c r="AR347" s="249">
        <f t="shared" si="148"/>
        <v>0</v>
      </c>
      <c r="AS347" s="249">
        <f t="shared" si="155"/>
        <v>0</v>
      </c>
      <c r="AT347" s="249">
        <f t="shared" si="155"/>
        <v>0</v>
      </c>
      <c r="AU347" s="249">
        <f t="shared" si="156"/>
        <v>1655</v>
      </c>
      <c r="AV347" s="249">
        <f t="shared" si="157"/>
        <v>1100</v>
      </c>
      <c r="AW347" s="249">
        <f t="shared" si="158"/>
        <v>2755</v>
      </c>
      <c r="BF347" s="251"/>
    </row>
    <row r="348" spans="1:58">
      <c r="A348" s="218" t="str">
        <f>MID(FORECAST!A347,1,10)</f>
        <v>14-02-2023</v>
      </c>
      <c r="B348" s="218" t="str">
        <f t="shared" si="149"/>
        <v>14</v>
      </c>
      <c r="C348" s="218" t="str">
        <f t="shared" si="150"/>
        <v>02</v>
      </c>
      <c r="D348" s="218" t="str">
        <f t="shared" si="151"/>
        <v>2023</v>
      </c>
      <c r="E348" s="219">
        <f t="shared" si="152"/>
        <v>44971</v>
      </c>
      <c r="F348" s="219">
        <f t="shared" si="153"/>
        <v>44971</v>
      </c>
      <c r="G348" s="219">
        <f t="shared" si="154"/>
        <v>44971</v>
      </c>
      <c r="H348" s="218" t="str">
        <f>IF(ISERROR(VLOOKUP(FORECAST!$A348,$AY$2:$BA$9,3,FALSE)),"",VLOOKUP(FORECAST!$A348,$AY$2:$BA$9,3,FALSE))</f>
        <v>Pagadores</v>
      </c>
      <c r="I348" s="218">
        <f>IF(ISNUMBER(FORECAST!G:G),FORECAST!G:G,"")</f>
        <v>42</v>
      </c>
      <c r="J348" s="222">
        <f>IF(ISNUMBER(FORECAST!H:H),FORECAST!H:H,"")</f>
        <v>5697.95</v>
      </c>
      <c r="L348" s="223">
        <f t="shared" si="147"/>
        <v>12</v>
      </c>
      <c r="M348" s="224">
        <f>Datos!L350</f>
        <v>442</v>
      </c>
      <c r="N348" s="225">
        <f t="shared" si="159"/>
        <v>45271</v>
      </c>
      <c r="O348" s="226">
        <f t="shared" si="160"/>
        <v>7</v>
      </c>
      <c r="P348" s="226">
        <f t="shared" si="161"/>
        <v>1</v>
      </c>
      <c r="Q348" s="226">
        <f t="shared" si="161"/>
        <v>0</v>
      </c>
      <c r="R348" s="226">
        <f t="shared" si="161"/>
        <v>0</v>
      </c>
      <c r="S348" s="226">
        <f t="shared" si="162"/>
        <v>14</v>
      </c>
      <c r="T348" s="226">
        <f t="shared" si="162"/>
        <v>52</v>
      </c>
      <c r="U348" s="231">
        <f t="shared" si="163"/>
        <v>2.1276595744680851E-2</v>
      </c>
      <c r="V348" s="231">
        <f t="shared" si="164"/>
        <v>3.5897435897435895E-2</v>
      </c>
      <c r="W348" s="232">
        <f t="shared" si="165"/>
        <v>376</v>
      </c>
      <c r="AL348" s="227"/>
      <c r="AM348" s="223">
        <f t="shared" si="167"/>
        <v>12</v>
      </c>
      <c r="AN348" s="225">
        <f t="shared" si="166"/>
        <v>45271</v>
      </c>
      <c r="AO348" s="249">
        <f t="shared" si="148"/>
        <v>945</v>
      </c>
      <c r="AP348" s="249">
        <f t="shared" si="148"/>
        <v>220</v>
      </c>
      <c r="AQ348" s="249">
        <f t="shared" si="148"/>
        <v>0</v>
      </c>
      <c r="AR348" s="249">
        <f t="shared" si="148"/>
        <v>0</v>
      </c>
      <c r="AS348" s="249">
        <f t="shared" si="155"/>
        <v>0</v>
      </c>
      <c r="AT348" s="249">
        <f t="shared" si="155"/>
        <v>0</v>
      </c>
      <c r="AU348" s="249">
        <f t="shared" si="156"/>
        <v>945</v>
      </c>
      <c r="AV348" s="249">
        <f t="shared" si="157"/>
        <v>220</v>
      </c>
      <c r="AW348" s="249">
        <f t="shared" si="158"/>
        <v>1165</v>
      </c>
      <c r="BF348" s="251"/>
    </row>
    <row r="349" spans="1:58">
      <c r="A349" s="218" t="str">
        <f>MID(FORECAST!A348,1,10)</f>
        <v>Non-Group</v>
      </c>
      <c r="B349" s="218" t="str">
        <f t="shared" si="149"/>
        <v>No</v>
      </c>
      <c r="C349" s="218" t="str">
        <f t="shared" si="150"/>
        <v>-G</v>
      </c>
      <c r="D349" s="218" t="str">
        <f t="shared" si="151"/>
        <v>oup</v>
      </c>
      <c r="E349" s="219" t="e">
        <f t="shared" si="152"/>
        <v>#VALUE!</v>
      </c>
      <c r="F349" s="219" t="str">
        <f t="shared" si="153"/>
        <v/>
      </c>
      <c r="G349" s="219">
        <f t="shared" si="154"/>
        <v>44971</v>
      </c>
      <c r="H349" s="218" t="str">
        <f>IF(ISERROR(VLOOKUP(FORECAST!$A349,$AY$2:$BA$9,3,FALSE)),"",VLOOKUP(FORECAST!$A349,$AY$2:$BA$9,3,FALSE))</f>
        <v>Grupos</v>
      </c>
      <c r="I349" s="218">
        <f>IF(ISNUMBER(FORECAST!G:G),FORECAST!G:G,"")</f>
        <v>23</v>
      </c>
      <c r="J349" s="222">
        <f>IF(ISNUMBER(FORECAST!H:H),FORECAST!H:H,"")</f>
        <v>5225</v>
      </c>
      <c r="L349" s="223">
        <f t="shared" si="147"/>
        <v>12</v>
      </c>
      <c r="M349" s="224">
        <f>Datos!L351</f>
        <v>442</v>
      </c>
      <c r="N349" s="225">
        <f t="shared" si="159"/>
        <v>45272</v>
      </c>
      <c r="O349" s="226">
        <f t="shared" si="160"/>
        <v>8</v>
      </c>
      <c r="P349" s="226">
        <f t="shared" si="161"/>
        <v>0</v>
      </c>
      <c r="Q349" s="226">
        <f t="shared" si="161"/>
        <v>0</v>
      </c>
      <c r="R349" s="226">
        <f t="shared" si="161"/>
        <v>1</v>
      </c>
      <c r="S349" s="226">
        <f t="shared" si="162"/>
        <v>15</v>
      </c>
      <c r="T349" s="226">
        <f t="shared" si="162"/>
        <v>43</v>
      </c>
      <c r="U349" s="231">
        <f t="shared" si="163"/>
        <v>2.0887728459530026E-2</v>
      </c>
      <c r="V349" s="231">
        <f t="shared" si="164"/>
        <v>4.0100250626566414E-2</v>
      </c>
      <c r="W349" s="232">
        <f t="shared" si="165"/>
        <v>383</v>
      </c>
      <c r="AL349" s="227"/>
      <c r="AM349" s="223">
        <f t="shared" si="167"/>
        <v>12</v>
      </c>
      <c r="AN349" s="225">
        <f t="shared" si="166"/>
        <v>45272</v>
      </c>
      <c r="AO349" s="249">
        <f t="shared" si="148"/>
        <v>965</v>
      </c>
      <c r="AP349" s="249">
        <f t="shared" si="148"/>
        <v>0</v>
      </c>
      <c r="AQ349" s="249">
        <f t="shared" si="148"/>
        <v>0</v>
      </c>
      <c r="AR349" s="249">
        <f t="shared" si="148"/>
        <v>0</v>
      </c>
      <c r="AS349" s="249">
        <f t="shared" si="155"/>
        <v>0</v>
      </c>
      <c r="AT349" s="249">
        <f t="shared" si="155"/>
        <v>0</v>
      </c>
      <c r="AU349" s="249">
        <f t="shared" si="156"/>
        <v>965</v>
      </c>
      <c r="AV349" s="249">
        <f t="shared" si="157"/>
        <v>0</v>
      </c>
      <c r="AW349" s="249">
        <f t="shared" si="158"/>
        <v>965</v>
      </c>
      <c r="BF349" s="251"/>
    </row>
    <row r="350" spans="1:58">
      <c r="A350" s="218" t="str">
        <f>MID(FORECAST!A349,1,10)</f>
        <v>Group - No</v>
      </c>
      <c r="B350" s="218" t="str">
        <f t="shared" si="149"/>
        <v>Gr</v>
      </c>
      <c r="C350" s="218" t="str">
        <f t="shared" si="150"/>
        <v>up</v>
      </c>
      <c r="D350" s="218" t="str">
        <f t="shared" si="151"/>
        <v>- No</v>
      </c>
      <c r="E350" s="219" t="e">
        <f t="shared" si="152"/>
        <v>#VALUE!</v>
      </c>
      <c r="F350" s="219" t="str">
        <f t="shared" si="153"/>
        <v/>
      </c>
      <c r="G350" s="219">
        <f t="shared" si="154"/>
        <v>44971</v>
      </c>
      <c r="H350" s="218" t="str">
        <f>IF(ISERROR(VLOOKUP(FORECAST!$A350,$AY$2:$BA$9,3,FALSE)),"",VLOOKUP(FORECAST!$A350,$AY$2:$BA$9,3,FALSE))</f>
        <v>Dueños e invitados</v>
      </c>
      <c r="I350" s="218">
        <f>IF(ISNUMBER(FORECAST!G:G),FORECAST!G:G,"")</f>
        <v>39</v>
      </c>
      <c r="J350" s="222">
        <f>IF(ISNUMBER(FORECAST!H:H),FORECAST!H:H,"")</f>
        <v>0</v>
      </c>
      <c r="L350" s="223">
        <f t="shared" si="147"/>
        <v>12</v>
      </c>
      <c r="M350" s="224">
        <f>Datos!L352</f>
        <v>442</v>
      </c>
      <c r="N350" s="225">
        <f t="shared" si="159"/>
        <v>45273</v>
      </c>
      <c r="O350" s="226">
        <f t="shared" si="160"/>
        <v>7</v>
      </c>
      <c r="P350" s="226">
        <f t="shared" si="161"/>
        <v>1</v>
      </c>
      <c r="Q350" s="226">
        <f t="shared" si="161"/>
        <v>0</v>
      </c>
      <c r="R350" s="226">
        <f t="shared" si="161"/>
        <v>1</v>
      </c>
      <c r="S350" s="226">
        <f t="shared" si="162"/>
        <v>23</v>
      </c>
      <c r="T350" s="226">
        <f t="shared" si="162"/>
        <v>42</v>
      </c>
      <c r="U350" s="231">
        <f t="shared" si="163"/>
        <v>2.1276595744680851E-2</v>
      </c>
      <c r="V350" s="231">
        <f t="shared" si="164"/>
        <v>0.06</v>
      </c>
      <c r="W350" s="232">
        <f t="shared" si="165"/>
        <v>376</v>
      </c>
      <c r="AL350" s="227"/>
      <c r="AM350" s="223">
        <f t="shared" si="167"/>
        <v>12</v>
      </c>
      <c r="AN350" s="225">
        <f t="shared" si="166"/>
        <v>45273</v>
      </c>
      <c r="AO350" s="249">
        <f t="shared" si="148"/>
        <v>745</v>
      </c>
      <c r="AP350" s="249">
        <f t="shared" si="148"/>
        <v>255</v>
      </c>
      <c r="AQ350" s="249">
        <f t="shared" si="148"/>
        <v>0</v>
      </c>
      <c r="AR350" s="249">
        <f t="shared" si="148"/>
        <v>0</v>
      </c>
      <c r="AS350" s="249">
        <f t="shared" si="155"/>
        <v>0</v>
      </c>
      <c r="AT350" s="249">
        <f t="shared" si="155"/>
        <v>0</v>
      </c>
      <c r="AU350" s="249">
        <f t="shared" si="156"/>
        <v>745</v>
      </c>
      <c r="AV350" s="249">
        <f t="shared" si="157"/>
        <v>255</v>
      </c>
      <c r="AW350" s="249">
        <f t="shared" si="158"/>
        <v>1000</v>
      </c>
      <c r="BF350" s="251"/>
    </row>
    <row r="351" spans="1:58">
      <c r="A351" s="218" t="str">
        <f>MID(FORECAST!A350,1,10)</f>
        <v>Owner &amp; Gu</v>
      </c>
      <c r="B351" s="218" t="str">
        <f t="shared" si="149"/>
        <v>Ow</v>
      </c>
      <c r="C351" s="218" t="str">
        <f t="shared" si="150"/>
        <v>er</v>
      </c>
      <c r="D351" s="218" t="str">
        <f t="shared" si="151"/>
        <v>&amp; Gu</v>
      </c>
      <c r="E351" s="219" t="e">
        <f t="shared" si="152"/>
        <v>#VALUE!</v>
      </c>
      <c r="F351" s="219" t="str">
        <f t="shared" si="153"/>
        <v/>
      </c>
      <c r="G351" s="219">
        <f t="shared" si="154"/>
        <v>44971</v>
      </c>
      <c r="H351" s="218" t="str">
        <f>IF(ISERROR(VLOOKUP(FORECAST!$A351,$AY$2:$BA$9,3,FALSE)),"",VLOOKUP(FORECAST!$A351,$AY$2:$BA$9,3,FALSE))</f>
        <v>Referidos</v>
      </c>
      <c r="I351" s="218">
        <f>IF(ISNUMBER(FORECAST!G:G),FORECAST!G:G,"")</f>
        <v>16</v>
      </c>
      <c r="J351" s="222">
        <f>IF(ISNUMBER(FORECAST!H:H),FORECAST!H:H,"")</f>
        <v>3599.57</v>
      </c>
      <c r="L351" s="223">
        <f t="shared" si="147"/>
        <v>12</v>
      </c>
      <c r="M351" s="224">
        <f>Datos!L353</f>
        <v>442</v>
      </c>
      <c r="N351" s="225">
        <f t="shared" si="159"/>
        <v>45274</v>
      </c>
      <c r="O351" s="226">
        <f t="shared" si="160"/>
        <v>8</v>
      </c>
      <c r="P351" s="226">
        <f t="shared" si="161"/>
        <v>2</v>
      </c>
      <c r="Q351" s="226">
        <f t="shared" si="161"/>
        <v>0</v>
      </c>
      <c r="R351" s="226">
        <f t="shared" si="161"/>
        <v>1</v>
      </c>
      <c r="S351" s="226">
        <f t="shared" si="162"/>
        <v>23</v>
      </c>
      <c r="T351" s="226">
        <f t="shared" si="162"/>
        <v>35</v>
      </c>
      <c r="U351" s="231">
        <f t="shared" si="163"/>
        <v>2.6109660574412531E-2</v>
      </c>
      <c r="V351" s="231">
        <f t="shared" si="164"/>
        <v>5.896805896805897E-2</v>
      </c>
      <c r="W351" s="232">
        <f t="shared" si="165"/>
        <v>383</v>
      </c>
      <c r="AL351" s="227"/>
      <c r="AM351" s="223">
        <f t="shared" si="167"/>
        <v>12</v>
      </c>
      <c r="AN351" s="225">
        <f t="shared" si="166"/>
        <v>45274</v>
      </c>
      <c r="AO351" s="249">
        <f t="shared" si="148"/>
        <v>965</v>
      </c>
      <c r="AP351" s="249">
        <f t="shared" si="148"/>
        <v>585</v>
      </c>
      <c r="AQ351" s="249">
        <f t="shared" si="148"/>
        <v>0</v>
      </c>
      <c r="AR351" s="249">
        <f t="shared" si="148"/>
        <v>0</v>
      </c>
      <c r="AS351" s="249">
        <f t="shared" si="155"/>
        <v>0</v>
      </c>
      <c r="AT351" s="249">
        <f t="shared" si="155"/>
        <v>0</v>
      </c>
      <c r="AU351" s="249">
        <f t="shared" si="156"/>
        <v>965</v>
      </c>
      <c r="AV351" s="249">
        <f t="shared" si="157"/>
        <v>585</v>
      </c>
      <c r="AW351" s="249">
        <f t="shared" si="158"/>
        <v>1550</v>
      </c>
      <c r="BF351" s="251"/>
    </row>
    <row r="352" spans="1:58">
      <c r="A352" s="218" t="str">
        <f>MID(FORECAST!A351,1,10)</f>
        <v>Owner Refe</v>
      </c>
      <c r="B352" s="218" t="str">
        <f t="shared" si="149"/>
        <v>Ow</v>
      </c>
      <c r="C352" s="218" t="str">
        <f t="shared" si="150"/>
        <v>er</v>
      </c>
      <c r="D352" s="218" t="str">
        <f t="shared" si="151"/>
        <v>Refe</v>
      </c>
      <c r="E352" s="219" t="e">
        <f t="shared" si="152"/>
        <v>#VALUE!</v>
      </c>
      <c r="F352" s="219" t="str">
        <f t="shared" si="153"/>
        <v/>
      </c>
      <c r="G352" s="219">
        <f t="shared" si="154"/>
        <v>44971</v>
      </c>
      <c r="H352" s="218" t="str">
        <f>IF(ISERROR(VLOOKUP(FORECAST!$A352,$AY$2:$BA$9,3,FALSE)),"",VLOOKUP(FORECAST!$A352,$AY$2:$BA$9,3,FALSE))</f>
        <v>Maintenance</v>
      </c>
      <c r="I352" s="218">
        <f>IF(ISNUMBER(FORECAST!G:G),FORECAST!G:G,"")</f>
        <v>80</v>
      </c>
      <c r="J352" s="222">
        <f>IF(ISNUMBER(FORECAST!H:H),FORECAST!H:H,"")</f>
        <v>0</v>
      </c>
      <c r="L352" s="223">
        <f t="shared" si="147"/>
        <v>12</v>
      </c>
      <c r="M352" s="224">
        <f>Datos!L354</f>
        <v>442</v>
      </c>
      <c r="N352" s="225">
        <f t="shared" si="159"/>
        <v>45275</v>
      </c>
      <c r="O352" s="226">
        <f t="shared" si="160"/>
        <v>8</v>
      </c>
      <c r="P352" s="226">
        <f t="shared" si="161"/>
        <v>4</v>
      </c>
      <c r="Q352" s="226">
        <f t="shared" si="161"/>
        <v>0</v>
      </c>
      <c r="R352" s="226">
        <f t="shared" si="161"/>
        <v>1</v>
      </c>
      <c r="S352" s="226">
        <f t="shared" si="162"/>
        <v>26</v>
      </c>
      <c r="T352" s="226">
        <f t="shared" si="162"/>
        <v>27</v>
      </c>
      <c r="U352" s="231">
        <f t="shared" si="163"/>
        <v>3.0927835051546393E-2</v>
      </c>
      <c r="V352" s="231">
        <f t="shared" si="164"/>
        <v>6.5060240963855417E-2</v>
      </c>
      <c r="W352" s="232">
        <f t="shared" si="165"/>
        <v>388</v>
      </c>
      <c r="AL352" s="227"/>
      <c r="AM352" s="223">
        <f t="shared" si="167"/>
        <v>12</v>
      </c>
      <c r="AN352" s="225">
        <f t="shared" si="166"/>
        <v>45275</v>
      </c>
      <c r="AO352" s="249">
        <f t="shared" si="148"/>
        <v>1068</v>
      </c>
      <c r="AP352" s="249">
        <f t="shared" si="148"/>
        <v>1173.26</v>
      </c>
      <c r="AQ352" s="249">
        <f t="shared" si="148"/>
        <v>0</v>
      </c>
      <c r="AR352" s="249">
        <f t="shared" si="148"/>
        <v>0</v>
      </c>
      <c r="AS352" s="249">
        <f t="shared" si="155"/>
        <v>0</v>
      </c>
      <c r="AT352" s="249">
        <f t="shared" si="155"/>
        <v>0</v>
      </c>
      <c r="AU352" s="249">
        <f t="shared" si="156"/>
        <v>1068</v>
      </c>
      <c r="AV352" s="249">
        <f t="shared" si="157"/>
        <v>1173.26</v>
      </c>
      <c r="AW352" s="249">
        <f t="shared" si="158"/>
        <v>2241.2600000000002</v>
      </c>
      <c r="BF352" s="251"/>
    </row>
    <row r="353" spans="1:58">
      <c r="A353" s="218" t="str">
        <f>MID(FORECAST!A352,1,10)</f>
        <v>Maintenanc</v>
      </c>
      <c r="B353" s="218" t="str">
        <f t="shared" si="149"/>
        <v>Ma</v>
      </c>
      <c r="C353" s="218" t="str">
        <f t="shared" si="150"/>
        <v>nt</v>
      </c>
      <c r="D353" s="218" t="str">
        <f t="shared" si="151"/>
        <v>nanc</v>
      </c>
      <c r="E353" s="219" t="e">
        <f t="shared" si="152"/>
        <v>#VALUE!</v>
      </c>
      <c r="F353" s="219" t="str">
        <f t="shared" si="153"/>
        <v/>
      </c>
      <c r="G353" s="219">
        <f t="shared" si="154"/>
        <v>44971</v>
      </c>
      <c r="H353" s="218" t="str">
        <f>IF(ISERROR(VLOOKUP(FORECAST!$A353,$AY$2:$BA$9,3,FALSE)),"",VLOOKUP(FORECAST!$A353,$AY$2:$BA$9,3,FALSE))</f>
        <v>Complementarias</v>
      </c>
      <c r="I353" s="218">
        <f>IF(ISNUMBER(FORECAST!G:G),FORECAST!G:G,"")</f>
        <v>22</v>
      </c>
      <c r="J353" s="222">
        <f>IF(ISNUMBER(FORECAST!H:H),FORECAST!H:H,"")</f>
        <v>185</v>
      </c>
      <c r="L353" s="223">
        <f t="shared" si="147"/>
        <v>12</v>
      </c>
      <c r="M353" s="224">
        <f>Datos!L355</f>
        <v>442</v>
      </c>
      <c r="N353" s="225">
        <f t="shared" si="159"/>
        <v>45276</v>
      </c>
      <c r="O353" s="226">
        <f t="shared" si="160"/>
        <v>9</v>
      </c>
      <c r="P353" s="226">
        <f t="shared" si="161"/>
        <v>6</v>
      </c>
      <c r="Q353" s="226">
        <f t="shared" si="161"/>
        <v>0</v>
      </c>
      <c r="R353" s="226">
        <f t="shared" si="161"/>
        <v>1</v>
      </c>
      <c r="S353" s="226">
        <f t="shared" si="162"/>
        <v>27</v>
      </c>
      <c r="T353" s="226">
        <f t="shared" si="162"/>
        <v>25</v>
      </c>
      <c r="U353" s="231">
        <f t="shared" si="163"/>
        <v>3.8560411311053984E-2</v>
      </c>
      <c r="V353" s="231">
        <f t="shared" si="164"/>
        <v>6.7146282973621102E-2</v>
      </c>
      <c r="W353" s="232">
        <f t="shared" si="165"/>
        <v>389</v>
      </c>
      <c r="AL353" s="227"/>
      <c r="AM353" s="223">
        <f t="shared" si="167"/>
        <v>12</v>
      </c>
      <c r="AN353" s="225">
        <f t="shared" si="166"/>
        <v>45276</v>
      </c>
      <c r="AO353" s="249">
        <f t="shared" si="148"/>
        <v>1332</v>
      </c>
      <c r="AP353" s="249">
        <f t="shared" si="148"/>
        <v>1700</v>
      </c>
      <c r="AQ353" s="249">
        <f t="shared" si="148"/>
        <v>0</v>
      </c>
      <c r="AR353" s="249">
        <f t="shared" si="148"/>
        <v>0</v>
      </c>
      <c r="AS353" s="249">
        <f t="shared" si="155"/>
        <v>0</v>
      </c>
      <c r="AT353" s="249">
        <f t="shared" si="155"/>
        <v>0</v>
      </c>
      <c r="AU353" s="249">
        <f t="shared" si="156"/>
        <v>1332</v>
      </c>
      <c r="AV353" s="249">
        <f t="shared" si="157"/>
        <v>1700</v>
      </c>
      <c r="AW353" s="249">
        <f t="shared" si="158"/>
        <v>3032</v>
      </c>
      <c r="BF353" s="251"/>
    </row>
    <row r="354" spans="1:58">
      <c r="A354" s="218" t="str">
        <f>MID(FORECAST!A353,1,10)</f>
        <v>Compliment</v>
      </c>
      <c r="B354" s="218" t="str">
        <f t="shared" si="149"/>
        <v>Co</v>
      </c>
      <c r="C354" s="218" t="str">
        <f t="shared" si="150"/>
        <v>pl</v>
      </c>
      <c r="D354" s="218" t="str">
        <f t="shared" si="151"/>
        <v>ment</v>
      </c>
      <c r="E354" s="219" t="e">
        <f t="shared" si="152"/>
        <v>#VALUE!</v>
      </c>
      <c r="F354" s="219" t="str">
        <f t="shared" si="153"/>
        <v/>
      </c>
      <c r="G354" s="219">
        <f t="shared" si="154"/>
        <v>44971</v>
      </c>
      <c r="H354" s="218" t="str">
        <f>IF(ISERROR(VLOOKUP(FORECAST!$A354,$AY$2:$BA$9,3,FALSE)),"",VLOOKUP(FORECAST!$A354,$AY$2:$BA$9,3,FALSE))</f>
        <v>Total día</v>
      </c>
      <c r="I354" s="218">
        <f>IF(ISNUMBER(FORECAST!G:G),FORECAST!G:G,"")</f>
        <v>222</v>
      </c>
      <c r="J354" s="222">
        <f>IF(ISNUMBER(FORECAST!H:H),FORECAST!H:H,"")</f>
        <v>14707.52</v>
      </c>
      <c r="L354" s="223">
        <f t="shared" si="147"/>
        <v>12</v>
      </c>
      <c r="M354" s="224">
        <f>Datos!L356</f>
        <v>442</v>
      </c>
      <c r="N354" s="225">
        <f t="shared" si="159"/>
        <v>45277</v>
      </c>
      <c r="O354" s="226">
        <f t="shared" si="160"/>
        <v>6</v>
      </c>
      <c r="P354" s="226">
        <f t="shared" si="161"/>
        <v>5</v>
      </c>
      <c r="Q354" s="226">
        <f t="shared" si="161"/>
        <v>0</v>
      </c>
      <c r="R354" s="226">
        <f t="shared" si="161"/>
        <v>0</v>
      </c>
      <c r="S354" s="226">
        <f t="shared" si="162"/>
        <v>24</v>
      </c>
      <c r="T354" s="226">
        <f t="shared" si="162"/>
        <v>25</v>
      </c>
      <c r="U354" s="231">
        <f t="shared" si="163"/>
        <v>2.7989821882951654E-2</v>
      </c>
      <c r="V354" s="231">
        <f t="shared" si="164"/>
        <v>5.7553956834532377E-2</v>
      </c>
      <c r="W354" s="232">
        <f t="shared" si="165"/>
        <v>393</v>
      </c>
      <c r="AL354" s="227"/>
      <c r="AM354" s="223">
        <f t="shared" si="167"/>
        <v>12</v>
      </c>
      <c r="AN354" s="225">
        <f t="shared" si="166"/>
        <v>45277</v>
      </c>
      <c r="AO354" s="249">
        <f t="shared" si="148"/>
        <v>604</v>
      </c>
      <c r="AP354" s="249">
        <f t="shared" si="148"/>
        <v>1370</v>
      </c>
      <c r="AQ354" s="249">
        <f t="shared" si="148"/>
        <v>0</v>
      </c>
      <c r="AR354" s="249">
        <f t="shared" si="148"/>
        <v>0</v>
      </c>
      <c r="AS354" s="249">
        <f t="shared" si="155"/>
        <v>0</v>
      </c>
      <c r="AT354" s="249">
        <f t="shared" si="155"/>
        <v>0</v>
      </c>
      <c r="AU354" s="249">
        <f t="shared" si="156"/>
        <v>604</v>
      </c>
      <c r="AV354" s="249">
        <f t="shared" si="157"/>
        <v>1370</v>
      </c>
      <c r="AW354" s="249">
        <f t="shared" si="158"/>
        <v>1974</v>
      </c>
      <c r="BF354" s="251"/>
    </row>
    <row r="355" spans="1:58">
      <c r="A355" s="218" t="str">
        <f>MID(FORECAST!A354,1,10)</f>
        <v>Totals:</v>
      </c>
      <c r="B355" s="218" t="str">
        <f t="shared" si="149"/>
        <v>To</v>
      </c>
      <c r="C355" s="218" t="str">
        <f t="shared" si="150"/>
        <v>al</v>
      </c>
      <c r="D355" s="218" t="str">
        <f t="shared" si="151"/>
        <v>:</v>
      </c>
      <c r="E355" s="219" t="e">
        <f t="shared" si="152"/>
        <v>#VALUE!</v>
      </c>
      <c r="F355" s="219" t="str">
        <f t="shared" si="153"/>
        <v/>
      </c>
      <c r="G355" s="219">
        <f t="shared" si="154"/>
        <v>44971</v>
      </c>
      <c r="H355" s="218" t="str">
        <f>IF(ISERROR(VLOOKUP(FORECAST!$A355,$AY$2:$BA$9,3,FALSE)),"",VLOOKUP(FORECAST!$A355,$AY$2:$BA$9,3,FALSE))</f>
        <v/>
      </c>
      <c r="I355" s="218" t="str">
        <f>IF(ISNUMBER(FORECAST!G:G),FORECAST!G:G,"")</f>
        <v/>
      </c>
      <c r="J355" s="222" t="str">
        <f>IF(ISNUMBER(FORECAST!H:H),FORECAST!H:H,"")</f>
        <v/>
      </c>
      <c r="L355" s="223">
        <f t="shared" si="147"/>
        <v>12</v>
      </c>
      <c r="M355" s="224">
        <f>Datos!L357</f>
        <v>442</v>
      </c>
      <c r="N355" s="225">
        <f t="shared" si="159"/>
        <v>45278</v>
      </c>
      <c r="O355" s="226">
        <f t="shared" si="160"/>
        <v>10</v>
      </c>
      <c r="P355" s="226">
        <f t="shared" si="161"/>
        <v>4</v>
      </c>
      <c r="Q355" s="226">
        <f t="shared" si="161"/>
        <v>0</v>
      </c>
      <c r="R355" s="226">
        <f t="shared" si="161"/>
        <v>1</v>
      </c>
      <c r="S355" s="226">
        <f t="shared" si="162"/>
        <v>23</v>
      </c>
      <c r="T355" s="226">
        <f t="shared" si="162"/>
        <v>31</v>
      </c>
      <c r="U355" s="231">
        <f t="shared" si="163"/>
        <v>3.6175710594315243E-2</v>
      </c>
      <c r="V355" s="231">
        <f t="shared" si="164"/>
        <v>5.8394160583941604E-2</v>
      </c>
      <c r="W355" s="232">
        <f t="shared" si="165"/>
        <v>387</v>
      </c>
      <c r="AL355" s="227"/>
      <c r="AM355" s="223">
        <f t="shared" si="167"/>
        <v>12</v>
      </c>
      <c r="AN355" s="225">
        <f t="shared" si="166"/>
        <v>45278</v>
      </c>
      <c r="AO355" s="249">
        <f t="shared" si="148"/>
        <v>1428.25</v>
      </c>
      <c r="AP355" s="249">
        <f t="shared" si="148"/>
        <v>875</v>
      </c>
      <c r="AQ355" s="249">
        <f t="shared" si="148"/>
        <v>0</v>
      </c>
      <c r="AR355" s="249">
        <f t="shared" si="148"/>
        <v>0</v>
      </c>
      <c r="AS355" s="249">
        <f t="shared" si="155"/>
        <v>0</v>
      </c>
      <c r="AT355" s="249">
        <f t="shared" si="155"/>
        <v>0</v>
      </c>
      <c r="AU355" s="249">
        <f t="shared" si="156"/>
        <v>1428.25</v>
      </c>
      <c r="AV355" s="249">
        <f t="shared" si="157"/>
        <v>875</v>
      </c>
      <c r="AW355" s="249">
        <f t="shared" si="158"/>
        <v>2303.25</v>
      </c>
      <c r="BF355" s="251"/>
    </row>
    <row r="356" spans="1:58">
      <c r="A356" s="218" t="str">
        <f>MID(FORECAST!A355,1,10)</f>
        <v>15-02-2023</v>
      </c>
      <c r="B356" s="218" t="str">
        <f t="shared" si="149"/>
        <v>15</v>
      </c>
      <c r="C356" s="218" t="str">
        <f t="shared" si="150"/>
        <v>02</v>
      </c>
      <c r="D356" s="218" t="str">
        <f t="shared" si="151"/>
        <v>2023</v>
      </c>
      <c r="E356" s="219">
        <f t="shared" si="152"/>
        <v>44972</v>
      </c>
      <c r="F356" s="219">
        <f t="shared" si="153"/>
        <v>44972</v>
      </c>
      <c r="G356" s="219">
        <f t="shared" si="154"/>
        <v>44972</v>
      </c>
      <c r="H356" s="218" t="str">
        <f>IF(ISERROR(VLOOKUP(FORECAST!$A356,$AY$2:$BA$9,3,FALSE)),"",VLOOKUP(FORECAST!$A356,$AY$2:$BA$9,3,FALSE))</f>
        <v>Pagadores</v>
      </c>
      <c r="I356" s="218">
        <f>IF(ISNUMBER(FORECAST!G:G),FORECAST!G:G,"")</f>
        <v>45</v>
      </c>
      <c r="J356" s="222">
        <f>IF(ISNUMBER(FORECAST!H:H),FORECAST!H:H,"")</f>
        <v>6126.86</v>
      </c>
      <c r="L356" s="223">
        <f t="shared" si="147"/>
        <v>12</v>
      </c>
      <c r="M356" s="224">
        <f>Datos!L358</f>
        <v>442</v>
      </c>
      <c r="N356" s="225">
        <f t="shared" si="159"/>
        <v>45279</v>
      </c>
      <c r="O356" s="226">
        <f t="shared" si="160"/>
        <v>11</v>
      </c>
      <c r="P356" s="226">
        <f t="shared" si="161"/>
        <v>4</v>
      </c>
      <c r="Q356" s="226">
        <f t="shared" si="161"/>
        <v>0</v>
      </c>
      <c r="R356" s="226">
        <f t="shared" si="161"/>
        <v>1</v>
      </c>
      <c r="S356" s="226">
        <f t="shared" si="162"/>
        <v>24</v>
      </c>
      <c r="T356" s="226">
        <f t="shared" si="162"/>
        <v>30</v>
      </c>
      <c r="U356" s="231">
        <f t="shared" si="163"/>
        <v>3.875968992248062E-2</v>
      </c>
      <c r="V356" s="231">
        <f t="shared" si="164"/>
        <v>6.0679611650485438E-2</v>
      </c>
      <c r="W356" s="232">
        <f t="shared" si="165"/>
        <v>387</v>
      </c>
      <c r="AL356" s="227"/>
      <c r="AM356" s="223">
        <f t="shared" si="167"/>
        <v>12</v>
      </c>
      <c r="AN356" s="225">
        <f t="shared" si="166"/>
        <v>45279</v>
      </c>
      <c r="AO356" s="249">
        <f t="shared" si="148"/>
        <v>1800.25</v>
      </c>
      <c r="AP356" s="249">
        <f t="shared" si="148"/>
        <v>1115</v>
      </c>
      <c r="AQ356" s="249">
        <f t="shared" si="148"/>
        <v>0</v>
      </c>
      <c r="AR356" s="249">
        <f t="shared" si="148"/>
        <v>0</v>
      </c>
      <c r="AS356" s="249">
        <f t="shared" si="155"/>
        <v>0</v>
      </c>
      <c r="AT356" s="249">
        <f t="shared" si="155"/>
        <v>0</v>
      </c>
      <c r="AU356" s="249">
        <f t="shared" si="156"/>
        <v>1800.25</v>
      </c>
      <c r="AV356" s="249">
        <f t="shared" si="157"/>
        <v>1115</v>
      </c>
      <c r="AW356" s="249">
        <f t="shared" si="158"/>
        <v>2915.25</v>
      </c>
      <c r="BF356" s="251"/>
    </row>
    <row r="357" spans="1:58">
      <c r="A357" s="218" t="str">
        <f>MID(FORECAST!A356,1,10)</f>
        <v>Non-Group</v>
      </c>
      <c r="B357" s="218" t="str">
        <f t="shared" si="149"/>
        <v>No</v>
      </c>
      <c r="C357" s="218" t="str">
        <f t="shared" si="150"/>
        <v>-G</v>
      </c>
      <c r="D357" s="218" t="str">
        <f t="shared" si="151"/>
        <v>oup</v>
      </c>
      <c r="E357" s="219" t="e">
        <f t="shared" si="152"/>
        <v>#VALUE!</v>
      </c>
      <c r="F357" s="219" t="str">
        <f t="shared" si="153"/>
        <v/>
      </c>
      <c r="G357" s="219">
        <f t="shared" si="154"/>
        <v>44972</v>
      </c>
      <c r="H357" s="218" t="str">
        <f>IF(ISERROR(VLOOKUP(FORECAST!$A357,$AY$2:$BA$9,3,FALSE)),"",VLOOKUP(FORECAST!$A357,$AY$2:$BA$9,3,FALSE))</f>
        <v>Grupos</v>
      </c>
      <c r="I357" s="218">
        <f>IF(ISNUMBER(FORECAST!G:G),FORECAST!G:G,"")</f>
        <v>23</v>
      </c>
      <c r="J357" s="222">
        <f>IF(ISNUMBER(FORECAST!H:H),FORECAST!H:H,"")</f>
        <v>5225</v>
      </c>
      <c r="L357" s="223">
        <f t="shared" si="147"/>
        <v>12</v>
      </c>
      <c r="M357" s="224">
        <f>Datos!L359</f>
        <v>442</v>
      </c>
      <c r="N357" s="225">
        <f t="shared" si="159"/>
        <v>45280</v>
      </c>
      <c r="O357" s="226">
        <f t="shared" si="160"/>
        <v>10</v>
      </c>
      <c r="P357" s="226">
        <f t="shared" si="161"/>
        <v>4</v>
      </c>
      <c r="Q357" s="226">
        <f t="shared" si="161"/>
        <v>0</v>
      </c>
      <c r="R357" s="226">
        <f t="shared" si="161"/>
        <v>2</v>
      </c>
      <c r="S357" s="226">
        <f t="shared" si="162"/>
        <v>31</v>
      </c>
      <c r="T357" s="226">
        <f t="shared" si="162"/>
        <v>29</v>
      </c>
      <c r="U357" s="231">
        <f t="shared" si="163"/>
        <v>3.6842105263157891E-2</v>
      </c>
      <c r="V357" s="231">
        <f t="shared" si="164"/>
        <v>7.990314769975787E-2</v>
      </c>
      <c r="W357" s="232">
        <f t="shared" si="165"/>
        <v>380</v>
      </c>
      <c r="AL357" s="227"/>
      <c r="AM357" s="223">
        <f t="shared" si="167"/>
        <v>12</v>
      </c>
      <c r="AN357" s="225">
        <f t="shared" si="166"/>
        <v>45280</v>
      </c>
      <c r="AO357" s="249">
        <f t="shared" si="148"/>
        <v>1536.25</v>
      </c>
      <c r="AP357" s="249">
        <f t="shared" si="148"/>
        <v>1115</v>
      </c>
      <c r="AQ357" s="249">
        <f t="shared" si="148"/>
        <v>0</v>
      </c>
      <c r="AR357" s="249">
        <f t="shared" si="148"/>
        <v>0</v>
      </c>
      <c r="AS357" s="249">
        <f t="shared" si="155"/>
        <v>0</v>
      </c>
      <c r="AT357" s="249">
        <f t="shared" si="155"/>
        <v>0</v>
      </c>
      <c r="AU357" s="249">
        <f t="shared" si="156"/>
        <v>1536.25</v>
      </c>
      <c r="AV357" s="249">
        <f t="shared" si="157"/>
        <v>1115</v>
      </c>
      <c r="AW357" s="249">
        <f t="shared" si="158"/>
        <v>2651.25</v>
      </c>
      <c r="BF357" s="251"/>
    </row>
    <row r="358" spans="1:58">
      <c r="A358" s="218" t="str">
        <f>MID(FORECAST!A357,1,10)</f>
        <v>Group - No</v>
      </c>
      <c r="B358" s="218" t="str">
        <f t="shared" si="149"/>
        <v>Gr</v>
      </c>
      <c r="C358" s="218" t="str">
        <f t="shared" si="150"/>
        <v>up</v>
      </c>
      <c r="D358" s="218" t="str">
        <f t="shared" si="151"/>
        <v>- No</v>
      </c>
      <c r="E358" s="219" t="e">
        <f t="shared" si="152"/>
        <v>#VALUE!</v>
      </c>
      <c r="F358" s="219" t="str">
        <f t="shared" si="153"/>
        <v/>
      </c>
      <c r="G358" s="219">
        <f t="shared" si="154"/>
        <v>44972</v>
      </c>
      <c r="H358" s="218" t="str">
        <f>IF(ISERROR(VLOOKUP(FORECAST!$A358,$AY$2:$BA$9,3,FALSE)),"",VLOOKUP(FORECAST!$A358,$AY$2:$BA$9,3,FALSE))</f>
        <v>Dueños e invitados</v>
      </c>
      <c r="I358" s="218">
        <f>IF(ISNUMBER(FORECAST!G:G),FORECAST!G:G,"")</f>
        <v>40</v>
      </c>
      <c r="J358" s="222">
        <f>IF(ISNUMBER(FORECAST!H:H),FORECAST!H:H,"")</f>
        <v>0</v>
      </c>
      <c r="L358" s="223">
        <f t="shared" si="147"/>
        <v>12</v>
      </c>
      <c r="M358" s="224">
        <f>Datos!L360</f>
        <v>442</v>
      </c>
      <c r="N358" s="225">
        <f t="shared" si="159"/>
        <v>45281</v>
      </c>
      <c r="O358" s="226">
        <f t="shared" si="160"/>
        <v>15</v>
      </c>
      <c r="P358" s="226">
        <f t="shared" si="161"/>
        <v>6</v>
      </c>
      <c r="Q358" s="226">
        <f t="shared" si="161"/>
        <v>0</v>
      </c>
      <c r="R358" s="226">
        <f t="shared" si="161"/>
        <v>2</v>
      </c>
      <c r="S358" s="226">
        <f t="shared" si="162"/>
        <v>41</v>
      </c>
      <c r="T358" s="226">
        <f t="shared" si="162"/>
        <v>26</v>
      </c>
      <c r="U358" s="231">
        <f t="shared" si="163"/>
        <v>5.6300268096514748E-2</v>
      </c>
      <c r="V358" s="231">
        <f t="shared" si="164"/>
        <v>0.10336538461538461</v>
      </c>
      <c r="W358" s="232">
        <f t="shared" si="165"/>
        <v>373</v>
      </c>
      <c r="AL358" s="227"/>
      <c r="AM358" s="223">
        <f t="shared" si="167"/>
        <v>12</v>
      </c>
      <c r="AN358" s="225">
        <f t="shared" si="166"/>
        <v>45281</v>
      </c>
      <c r="AO358" s="249">
        <f t="shared" si="148"/>
        <v>3419.25</v>
      </c>
      <c r="AP358" s="249">
        <f t="shared" si="148"/>
        <v>1685</v>
      </c>
      <c r="AQ358" s="249">
        <f t="shared" si="148"/>
        <v>0</v>
      </c>
      <c r="AR358" s="249">
        <f t="shared" si="148"/>
        <v>0</v>
      </c>
      <c r="AS358" s="249">
        <f t="shared" si="155"/>
        <v>0</v>
      </c>
      <c r="AT358" s="249">
        <f t="shared" si="155"/>
        <v>0</v>
      </c>
      <c r="AU358" s="249">
        <f t="shared" si="156"/>
        <v>3419.25</v>
      </c>
      <c r="AV358" s="249">
        <f t="shared" si="157"/>
        <v>1685</v>
      </c>
      <c r="AW358" s="249">
        <f t="shared" si="158"/>
        <v>5104.25</v>
      </c>
      <c r="BF358" s="251"/>
    </row>
    <row r="359" spans="1:58">
      <c r="A359" s="218" t="str">
        <f>MID(FORECAST!A358,1,10)</f>
        <v>Owner &amp; Gu</v>
      </c>
      <c r="B359" s="218" t="str">
        <f t="shared" si="149"/>
        <v>Ow</v>
      </c>
      <c r="C359" s="218" t="str">
        <f t="shared" si="150"/>
        <v>er</v>
      </c>
      <c r="D359" s="218" t="str">
        <f t="shared" si="151"/>
        <v>&amp; Gu</v>
      </c>
      <c r="E359" s="219" t="e">
        <f t="shared" si="152"/>
        <v>#VALUE!</v>
      </c>
      <c r="F359" s="219" t="str">
        <f t="shared" si="153"/>
        <v/>
      </c>
      <c r="G359" s="219">
        <f t="shared" si="154"/>
        <v>44972</v>
      </c>
      <c r="H359" s="218" t="str">
        <f>IF(ISERROR(VLOOKUP(FORECAST!$A359,$AY$2:$BA$9,3,FALSE)),"",VLOOKUP(FORECAST!$A359,$AY$2:$BA$9,3,FALSE))</f>
        <v>Referidos</v>
      </c>
      <c r="I359" s="218">
        <f>IF(ISNUMBER(FORECAST!G:G),FORECAST!G:G,"")</f>
        <v>18</v>
      </c>
      <c r="J359" s="222">
        <f>IF(ISNUMBER(FORECAST!H:H),FORECAST!H:H,"")</f>
        <v>4494.16</v>
      </c>
      <c r="L359" s="223">
        <f t="shared" si="147"/>
        <v>12</v>
      </c>
      <c r="M359" s="224">
        <f>Datos!L361</f>
        <v>442</v>
      </c>
      <c r="N359" s="225">
        <f t="shared" si="159"/>
        <v>45282</v>
      </c>
      <c r="O359" s="226">
        <f t="shared" si="160"/>
        <v>20</v>
      </c>
      <c r="P359" s="226">
        <f t="shared" si="161"/>
        <v>12</v>
      </c>
      <c r="Q359" s="226">
        <f t="shared" si="161"/>
        <v>0</v>
      </c>
      <c r="R359" s="226">
        <f t="shared" si="161"/>
        <v>0</v>
      </c>
      <c r="S359" s="226">
        <f t="shared" si="162"/>
        <v>51</v>
      </c>
      <c r="T359" s="226">
        <f t="shared" si="162"/>
        <v>20</v>
      </c>
      <c r="U359" s="231">
        <f t="shared" si="163"/>
        <v>8.6253369272237201E-2</v>
      </c>
      <c r="V359" s="231">
        <f t="shared" si="164"/>
        <v>0.12085308056872038</v>
      </c>
      <c r="W359" s="232">
        <f t="shared" si="165"/>
        <v>371</v>
      </c>
      <c r="AL359" s="227"/>
      <c r="AM359" s="223">
        <f t="shared" si="167"/>
        <v>12</v>
      </c>
      <c r="AN359" s="225">
        <f t="shared" si="166"/>
        <v>45282</v>
      </c>
      <c r="AO359" s="249">
        <f t="shared" si="148"/>
        <v>5304</v>
      </c>
      <c r="AP359" s="249">
        <f t="shared" si="148"/>
        <v>3245</v>
      </c>
      <c r="AQ359" s="249">
        <f t="shared" si="148"/>
        <v>0</v>
      </c>
      <c r="AR359" s="249">
        <f t="shared" si="148"/>
        <v>0</v>
      </c>
      <c r="AS359" s="249">
        <f t="shared" si="155"/>
        <v>0</v>
      </c>
      <c r="AT359" s="249">
        <f t="shared" si="155"/>
        <v>0</v>
      </c>
      <c r="AU359" s="249">
        <f t="shared" si="156"/>
        <v>5304</v>
      </c>
      <c r="AV359" s="249">
        <f t="shared" si="157"/>
        <v>3245</v>
      </c>
      <c r="AW359" s="249">
        <f t="shared" si="158"/>
        <v>8549</v>
      </c>
      <c r="BF359" s="251"/>
    </row>
    <row r="360" spans="1:58">
      <c r="A360" s="218" t="str">
        <f>MID(FORECAST!A359,1,10)</f>
        <v>Owner Refe</v>
      </c>
      <c r="B360" s="218" t="str">
        <f t="shared" si="149"/>
        <v>Ow</v>
      </c>
      <c r="C360" s="218" t="str">
        <f t="shared" si="150"/>
        <v>er</v>
      </c>
      <c r="D360" s="218" t="str">
        <f t="shared" si="151"/>
        <v>Refe</v>
      </c>
      <c r="E360" s="219" t="e">
        <f t="shared" si="152"/>
        <v>#VALUE!</v>
      </c>
      <c r="F360" s="219" t="str">
        <f t="shared" si="153"/>
        <v/>
      </c>
      <c r="G360" s="219">
        <f t="shared" si="154"/>
        <v>44972</v>
      </c>
      <c r="H360" s="218" t="str">
        <f>IF(ISERROR(VLOOKUP(FORECAST!$A360,$AY$2:$BA$9,3,FALSE)),"",VLOOKUP(FORECAST!$A360,$AY$2:$BA$9,3,FALSE))</f>
        <v>Maintenance</v>
      </c>
      <c r="I360" s="218">
        <f>IF(ISNUMBER(FORECAST!G:G),FORECAST!G:G,"")</f>
        <v>85</v>
      </c>
      <c r="J360" s="222">
        <f>IF(ISNUMBER(FORECAST!H:H),FORECAST!H:H,"")</f>
        <v>0</v>
      </c>
      <c r="L360" s="223">
        <f t="shared" si="147"/>
        <v>12</v>
      </c>
      <c r="M360" s="224">
        <f>Datos!L362</f>
        <v>442</v>
      </c>
      <c r="N360" s="225">
        <f t="shared" si="159"/>
        <v>45283</v>
      </c>
      <c r="O360" s="226">
        <f t="shared" si="160"/>
        <v>34</v>
      </c>
      <c r="P360" s="226">
        <f t="shared" si="161"/>
        <v>17</v>
      </c>
      <c r="Q360" s="226">
        <f t="shared" si="161"/>
        <v>1</v>
      </c>
      <c r="R360" s="226">
        <f t="shared" si="161"/>
        <v>0</v>
      </c>
      <c r="S360" s="226">
        <f t="shared" si="162"/>
        <v>56</v>
      </c>
      <c r="T360" s="226">
        <f t="shared" si="162"/>
        <v>18</v>
      </c>
      <c r="U360" s="231">
        <f t="shared" si="163"/>
        <v>0.14130434782608695</v>
      </c>
      <c r="V360" s="231">
        <f t="shared" si="164"/>
        <v>0.13207547169811321</v>
      </c>
      <c r="W360" s="232">
        <f t="shared" si="165"/>
        <v>368</v>
      </c>
      <c r="AL360" s="227"/>
      <c r="AM360" s="223">
        <f t="shared" si="167"/>
        <v>12</v>
      </c>
      <c r="AN360" s="225">
        <f t="shared" si="166"/>
        <v>45283</v>
      </c>
      <c r="AO360" s="249">
        <f t="shared" si="148"/>
        <v>8077</v>
      </c>
      <c r="AP360" s="249">
        <f t="shared" si="148"/>
        <v>4287</v>
      </c>
      <c r="AQ360" s="249">
        <f t="shared" si="148"/>
        <v>465</v>
      </c>
      <c r="AR360" s="249">
        <f t="shared" si="148"/>
        <v>0</v>
      </c>
      <c r="AS360" s="249">
        <f t="shared" si="155"/>
        <v>0</v>
      </c>
      <c r="AT360" s="249">
        <f t="shared" si="155"/>
        <v>0</v>
      </c>
      <c r="AU360" s="249">
        <f t="shared" si="156"/>
        <v>8542</v>
      </c>
      <c r="AV360" s="249">
        <f t="shared" si="157"/>
        <v>4287</v>
      </c>
      <c r="AW360" s="249">
        <f t="shared" si="158"/>
        <v>12829</v>
      </c>
      <c r="BF360" s="251"/>
    </row>
    <row r="361" spans="1:58">
      <c r="A361" s="218" t="str">
        <f>MID(FORECAST!A360,1,10)</f>
        <v>Maintenanc</v>
      </c>
      <c r="B361" s="218" t="str">
        <f t="shared" si="149"/>
        <v>Ma</v>
      </c>
      <c r="C361" s="218" t="str">
        <f t="shared" si="150"/>
        <v>nt</v>
      </c>
      <c r="D361" s="218" t="str">
        <f t="shared" si="151"/>
        <v>nanc</v>
      </c>
      <c r="E361" s="219" t="e">
        <f t="shared" si="152"/>
        <v>#VALUE!</v>
      </c>
      <c r="F361" s="219" t="str">
        <f t="shared" si="153"/>
        <v/>
      </c>
      <c r="G361" s="219">
        <f t="shared" si="154"/>
        <v>44972</v>
      </c>
      <c r="H361" s="218" t="str">
        <f>IF(ISERROR(VLOOKUP(FORECAST!$A361,$AY$2:$BA$9,3,FALSE)),"",VLOOKUP(FORECAST!$A361,$AY$2:$BA$9,3,FALSE))</f>
        <v>Complementarias</v>
      </c>
      <c r="I361" s="218">
        <f>IF(ISNUMBER(FORECAST!G:G),FORECAST!G:G,"")</f>
        <v>12</v>
      </c>
      <c r="J361" s="222">
        <f>IF(ISNUMBER(FORECAST!H:H),FORECAST!H:H,"")</f>
        <v>-30</v>
      </c>
      <c r="L361" s="223">
        <f t="shared" si="147"/>
        <v>12</v>
      </c>
      <c r="M361" s="224">
        <f>Datos!L363</f>
        <v>442</v>
      </c>
      <c r="N361" s="225">
        <f t="shared" si="159"/>
        <v>45284</v>
      </c>
      <c r="O361" s="226">
        <f t="shared" si="160"/>
        <v>43</v>
      </c>
      <c r="P361" s="226">
        <f t="shared" si="161"/>
        <v>17</v>
      </c>
      <c r="Q361" s="226">
        <f t="shared" si="161"/>
        <v>3</v>
      </c>
      <c r="R361" s="226">
        <f t="shared" si="161"/>
        <v>0</v>
      </c>
      <c r="S361" s="226">
        <f t="shared" si="162"/>
        <v>60</v>
      </c>
      <c r="T361" s="226">
        <f t="shared" si="162"/>
        <v>16</v>
      </c>
      <c r="U361" s="231">
        <f t="shared" si="163"/>
        <v>0.1721311475409836</v>
      </c>
      <c r="V361" s="231">
        <f t="shared" si="164"/>
        <v>0.14084507042253522</v>
      </c>
      <c r="W361" s="232">
        <f t="shared" si="165"/>
        <v>366</v>
      </c>
      <c r="AL361" s="227"/>
      <c r="AM361" s="223">
        <f t="shared" si="167"/>
        <v>12</v>
      </c>
      <c r="AN361" s="225">
        <f t="shared" si="166"/>
        <v>45284</v>
      </c>
      <c r="AO361" s="249">
        <f t="shared" si="148"/>
        <v>10027</v>
      </c>
      <c r="AP361" s="249">
        <f t="shared" si="148"/>
        <v>4627</v>
      </c>
      <c r="AQ361" s="249">
        <f t="shared" si="148"/>
        <v>1110</v>
      </c>
      <c r="AR361" s="249">
        <f t="shared" si="148"/>
        <v>0</v>
      </c>
      <c r="AS361" s="249">
        <f t="shared" si="155"/>
        <v>0</v>
      </c>
      <c r="AT361" s="249">
        <f t="shared" si="155"/>
        <v>0</v>
      </c>
      <c r="AU361" s="249">
        <f t="shared" si="156"/>
        <v>11137</v>
      </c>
      <c r="AV361" s="249">
        <f t="shared" si="157"/>
        <v>4627</v>
      </c>
      <c r="AW361" s="249">
        <f t="shared" si="158"/>
        <v>15764</v>
      </c>
      <c r="BF361" s="251"/>
    </row>
    <row r="362" spans="1:58">
      <c r="A362" s="218" t="str">
        <f>MID(FORECAST!A361,1,10)</f>
        <v>Compliment</v>
      </c>
      <c r="B362" s="218" t="str">
        <f t="shared" si="149"/>
        <v>Co</v>
      </c>
      <c r="C362" s="218" t="str">
        <f t="shared" si="150"/>
        <v>pl</v>
      </c>
      <c r="D362" s="218" t="str">
        <f t="shared" si="151"/>
        <v>ment</v>
      </c>
      <c r="E362" s="219" t="e">
        <f t="shared" si="152"/>
        <v>#VALUE!</v>
      </c>
      <c r="F362" s="219" t="str">
        <f t="shared" si="153"/>
        <v/>
      </c>
      <c r="G362" s="219">
        <f t="shared" si="154"/>
        <v>44972</v>
      </c>
      <c r="H362" s="218" t="str">
        <f>IF(ISERROR(VLOOKUP(FORECAST!$A362,$AY$2:$BA$9,3,FALSE)),"",VLOOKUP(FORECAST!$A362,$AY$2:$BA$9,3,FALSE))</f>
        <v>Total día</v>
      </c>
      <c r="I362" s="218">
        <f>IF(ISNUMBER(FORECAST!G:G),FORECAST!G:G,"")</f>
        <v>223</v>
      </c>
      <c r="J362" s="222">
        <f>IF(ISNUMBER(FORECAST!H:H),FORECAST!H:H,"")</f>
        <v>15816.02</v>
      </c>
      <c r="L362" s="223">
        <f t="shared" si="147"/>
        <v>12</v>
      </c>
      <c r="M362" s="224">
        <f>Datos!L364</f>
        <v>442</v>
      </c>
      <c r="N362" s="225">
        <f t="shared" si="159"/>
        <v>45285</v>
      </c>
      <c r="O362" s="226">
        <f t="shared" si="160"/>
        <v>30</v>
      </c>
      <c r="P362" s="226">
        <f t="shared" si="161"/>
        <v>17</v>
      </c>
      <c r="Q362" s="226">
        <f t="shared" si="161"/>
        <v>3</v>
      </c>
      <c r="R362" s="226">
        <f t="shared" si="161"/>
        <v>10</v>
      </c>
      <c r="S362" s="226">
        <f t="shared" si="162"/>
        <v>63</v>
      </c>
      <c r="T362" s="226">
        <f t="shared" si="162"/>
        <v>16</v>
      </c>
      <c r="U362" s="231">
        <f t="shared" si="163"/>
        <v>0.14164305949008499</v>
      </c>
      <c r="V362" s="231">
        <f t="shared" si="164"/>
        <v>0.17136150234741784</v>
      </c>
      <c r="W362" s="232">
        <f t="shared" si="165"/>
        <v>353</v>
      </c>
      <c r="AL362" s="227"/>
      <c r="AM362" s="223">
        <f t="shared" si="167"/>
        <v>12</v>
      </c>
      <c r="AN362" s="225">
        <f t="shared" si="166"/>
        <v>45285</v>
      </c>
      <c r="AO362" s="249">
        <f t="shared" si="148"/>
        <v>7750</v>
      </c>
      <c r="AP362" s="249">
        <f t="shared" si="148"/>
        <v>4270</v>
      </c>
      <c r="AQ362" s="249">
        <f t="shared" si="148"/>
        <v>1110</v>
      </c>
      <c r="AR362" s="249">
        <f t="shared" si="148"/>
        <v>0</v>
      </c>
      <c r="AS362" s="249">
        <f t="shared" si="155"/>
        <v>0</v>
      </c>
      <c r="AT362" s="249">
        <f t="shared" si="155"/>
        <v>0</v>
      </c>
      <c r="AU362" s="249">
        <f t="shared" si="156"/>
        <v>8860</v>
      </c>
      <c r="AV362" s="249">
        <f t="shared" si="157"/>
        <v>4270</v>
      </c>
      <c r="AW362" s="249">
        <f t="shared" si="158"/>
        <v>13130</v>
      </c>
      <c r="BF362" s="251"/>
    </row>
    <row r="363" spans="1:58">
      <c r="A363" s="218" t="str">
        <f>MID(FORECAST!A362,1,10)</f>
        <v>Totals:</v>
      </c>
      <c r="B363" s="218" t="str">
        <f t="shared" si="149"/>
        <v>To</v>
      </c>
      <c r="C363" s="218" t="str">
        <f t="shared" si="150"/>
        <v>al</v>
      </c>
      <c r="D363" s="218" t="str">
        <f t="shared" si="151"/>
        <v>:</v>
      </c>
      <c r="E363" s="219" t="e">
        <f t="shared" si="152"/>
        <v>#VALUE!</v>
      </c>
      <c r="F363" s="219" t="str">
        <f t="shared" si="153"/>
        <v/>
      </c>
      <c r="G363" s="219">
        <f t="shared" si="154"/>
        <v>44972</v>
      </c>
      <c r="H363" s="218" t="str">
        <f>IF(ISERROR(VLOOKUP(FORECAST!$A363,$AY$2:$BA$9,3,FALSE)),"",VLOOKUP(FORECAST!$A363,$AY$2:$BA$9,3,FALSE))</f>
        <v/>
      </c>
      <c r="I363" s="218" t="str">
        <f>IF(ISNUMBER(FORECAST!G:G),FORECAST!G:G,"")</f>
        <v/>
      </c>
      <c r="J363" s="222" t="str">
        <f>IF(ISNUMBER(FORECAST!H:H),FORECAST!H:H,"")</f>
        <v/>
      </c>
      <c r="L363" s="223">
        <f t="shared" si="147"/>
        <v>12</v>
      </c>
      <c r="M363" s="224">
        <f>Datos!L365</f>
        <v>442</v>
      </c>
      <c r="N363" s="225">
        <f t="shared" si="159"/>
        <v>45286</v>
      </c>
      <c r="O363" s="226">
        <f t="shared" si="160"/>
        <v>39</v>
      </c>
      <c r="P363" s="226">
        <f t="shared" si="161"/>
        <v>18</v>
      </c>
      <c r="Q363" s="226">
        <f t="shared" si="161"/>
        <v>2</v>
      </c>
      <c r="R363" s="226">
        <f t="shared" si="161"/>
        <v>7</v>
      </c>
      <c r="S363" s="226">
        <f t="shared" si="162"/>
        <v>69</v>
      </c>
      <c r="T363" s="226">
        <f t="shared" si="162"/>
        <v>15</v>
      </c>
      <c r="U363" s="231">
        <f t="shared" si="163"/>
        <v>0.16809116809116809</v>
      </c>
      <c r="V363" s="231">
        <f t="shared" si="164"/>
        <v>0.17798594847775176</v>
      </c>
      <c r="W363" s="232">
        <f t="shared" si="165"/>
        <v>351</v>
      </c>
      <c r="AL363" s="227"/>
      <c r="AM363" s="223">
        <f t="shared" si="167"/>
        <v>12</v>
      </c>
      <c r="AN363" s="225">
        <f t="shared" si="166"/>
        <v>45286</v>
      </c>
      <c r="AO363" s="249">
        <f t="shared" si="148"/>
        <v>8649</v>
      </c>
      <c r="AP363" s="249">
        <f t="shared" si="148"/>
        <v>4780</v>
      </c>
      <c r="AQ363" s="249">
        <f t="shared" si="148"/>
        <v>795</v>
      </c>
      <c r="AR363" s="249">
        <f t="shared" si="148"/>
        <v>0</v>
      </c>
      <c r="AS363" s="249">
        <f t="shared" si="155"/>
        <v>0</v>
      </c>
      <c r="AT363" s="249">
        <f t="shared" si="155"/>
        <v>0</v>
      </c>
      <c r="AU363" s="249">
        <f t="shared" si="156"/>
        <v>9444</v>
      </c>
      <c r="AV363" s="249">
        <f t="shared" si="157"/>
        <v>4780</v>
      </c>
      <c r="AW363" s="249">
        <f t="shared" si="158"/>
        <v>14224</v>
      </c>
      <c r="BF363" s="251"/>
    </row>
    <row r="364" spans="1:58">
      <c r="A364" s="218" t="str">
        <f>MID(FORECAST!A363,1,10)</f>
        <v>16-02-2023</v>
      </c>
      <c r="B364" s="218" t="str">
        <f t="shared" si="149"/>
        <v>16</v>
      </c>
      <c r="C364" s="218" t="str">
        <f t="shared" si="150"/>
        <v>02</v>
      </c>
      <c r="D364" s="218" t="str">
        <f t="shared" si="151"/>
        <v>2023</v>
      </c>
      <c r="E364" s="219">
        <f t="shared" si="152"/>
        <v>44973</v>
      </c>
      <c r="F364" s="219">
        <f t="shared" si="153"/>
        <v>44973</v>
      </c>
      <c r="G364" s="219">
        <f t="shared" si="154"/>
        <v>44973</v>
      </c>
      <c r="H364" s="218" t="str">
        <f>IF(ISERROR(VLOOKUP(FORECAST!$A364,$AY$2:$BA$9,3,FALSE)),"",VLOOKUP(FORECAST!$A364,$AY$2:$BA$9,3,FALSE))</f>
        <v>Pagadores</v>
      </c>
      <c r="I364" s="218">
        <f>IF(ISNUMBER(FORECAST!G:G),FORECAST!G:G,"")</f>
        <v>37</v>
      </c>
      <c r="J364" s="222">
        <f>IF(ISNUMBER(FORECAST!H:H),FORECAST!H:H,"")</f>
        <v>5696.95</v>
      </c>
      <c r="L364" s="223">
        <f t="shared" si="147"/>
        <v>12</v>
      </c>
      <c r="M364" s="224">
        <f>Datos!L366</f>
        <v>442</v>
      </c>
      <c r="N364" s="225">
        <f t="shared" si="159"/>
        <v>45287</v>
      </c>
      <c r="O364" s="226">
        <f t="shared" si="160"/>
        <v>33</v>
      </c>
      <c r="P364" s="226">
        <f t="shared" si="161"/>
        <v>19</v>
      </c>
      <c r="Q364" s="226">
        <f t="shared" si="161"/>
        <v>2</v>
      </c>
      <c r="R364" s="226">
        <f t="shared" si="161"/>
        <v>6</v>
      </c>
      <c r="S364" s="226">
        <f t="shared" si="162"/>
        <v>77</v>
      </c>
      <c r="T364" s="226">
        <f t="shared" si="162"/>
        <v>16</v>
      </c>
      <c r="U364" s="231">
        <f t="shared" si="163"/>
        <v>0.15743440233236153</v>
      </c>
      <c r="V364" s="231">
        <f t="shared" si="164"/>
        <v>0.19483568075117372</v>
      </c>
      <c r="W364" s="232">
        <f t="shared" si="165"/>
        <v>343</v>
      </c>
      <c r="AL364" s="227"/>
      <c r="AM364" s="223">
        <f t="shared" si="167"/>
        <v>12</v>
      </c>
      <c r="AN364" s="225">
        <f t="shared" si="166"/>
        <v>45287</v>
      </c>
      <c r="AO364" s="249">
        <f t="shared" si="148"/>
        <v>7909</v>
      </c>
      <c r="AP364" s="249">
        <f t="shared" si="148"/>
        <v>5775</v>
      </c>
      <c r="AQ364" s="249">
        <f t="shared" si="148"/>
        <v>795</v>
      </c>
      <c r="AR364" s="249">
        <f t="shared" si="148"/>
        <v>0</v>
      </c>
      <c r="AS364" s="249">
        <f t="shared" si="155"/>
        <v>0</v>
      </c>
      <c r="AT364" s="249">
        <f t="shared" si="155"/>
        <v>0</v>
      </c>
      <c r="AU364" s="249">
        <f t="shared" si="156"/>
        <v>8704</v>
      </c>
      <c r="AV364" s="249">
        <f t="shared" si="157"/>
        <v>5775</v>
      </c>
      <c r="AW364" s="249">
        <f t="shared" si="158"/>
        <v>14479</v>
      </c>
      <c r="BF364" s="251"/>
    </row>
    <row r="365" spans="1:58">
      <c r="A365" s="218" t="str">
        <f>MID(FORECAST!A364,1,10)</f>
        <v>Non-Group</v>
      </c>
      <c r="B365" s="218" t="str">
        <f t="shared" si="149"/>
        <v>No</v>
      </c>
      <c r="C365" s="218" t="str">
        <f t="shared" si="150"/>
        <v>-G</v>
      </c>
      <c r="D365" s="218" t="str">
        <f t="shared" si="151"/>
        <v>oup</v>
      </c>
      <c r="E365" s="219" t="e">
        <f t="shared" si="152"/>
        <v>#VALUE!</v>
      </c>
      <c r="F365" s="219" t="str">
        <f t="shared" si="153"/>
        <v/>
      </c>
      <c r="G365" s="219">
        <f t="shared" si="154"/>
        <v>44973</v>
      </c>
      <c r="H365" s="218" t="str">
        <f>IF(ISERROR(VLOOKUP(FORECAST!$A365,$AY$2:$BA$9,3,FALSE)),"",VLOOKUP(FORECAST!$A365,$AY$2:$BA$9,3,FALSE))</f>
        <v>Grupos</v>
      </c>
      <c r="I365" s="218">
        <f>IF(ISNUMBER(FORECAST!G:G),FORECAST!G:G,"")</f>
        <v>0</v>
      </c>
      <c r="J365" s="222">
        <f>IF(ISNUMBER(FORECAST!H:H),FORECAST!H:H,"")</f>
        <v>0</v>
      </c>
      <c r="L365" s="223">
        <f t="shared" si="147"/>
        <v>12</v>
      </c>
      <c r="M365" s="224">
        <f>Datos!L367</f>
        <v>442</v>
      </c>
      <c r="N365" s="225">
        <f t="shared" si="159"/>
        <v>45288</v>
      </c>
      <c r="O365" s="226">
        <f t="shared" si="160"/>
        <v>35</v>
      </c>
      <c r="P365" s="226">
        <f t="shared" si="161"/>
        <v>16</v>
      </c>
      <c r="Q365" s="226">
        <f t="shared" si="161"/>
        <v>2</v>
      </c>
      <c r="R365" s="226">
        <f t="shared" si="161"/>
        <v>6</v>
      </c>
      <c r="S365" s="226">
        <f t="shared" si="162"/>
        <v>82</v>
      </c>
      <c r="T365" s="226">
        <f t="shared" si="162"/>
        <v>18</v>
      </c>
      <c r="U365" s="231">
        <f t="shared" si="163"/>
        <v>0.15773809523809523</v>
      </c>
      <c r="V365" s="231">
        <f t="shared" si="164"/>
        <v>0.20754716981132076</v>
      </c>
      <c r="W365" s="232">
        <f t="shared" si="165"/>
        <v>336</v>
      </c>
      <c r="AL365" s="227"/>
      <c r="AM365" s="223">
        <f t="shared" si="167"/>
        <v>12</v>
      </c>
      <c r="AN365" s="225">
        <f t="shared" si="166"/>
        <v>45288</v>
      </c>
      <c r="AO365" s="249">
        <f t="shared" si="148"/>
        <v>8391.06</v>
      </c>
      <c r="AP365" s="249">
        <f t="shared" si="148"/>
        <v>5996.4</v>
      </c>
      <c r="AQ365" s="249">
        <f t="shared" si="148"/>
        <v>795</v>
      </c>
      <c r="AR365" s="249">
        <f t="shared" si="148"/>
        <v>0</v>
      </c>
      <c r="AS365" s="249">
        <f t="shared" si="155"/>
        <v>0</v>
      </c>
      <c r="AT365" s="249">
        <f t="shared" si="155"/>
        <v>0</v>
      </c>
      <c r="AU365" s="249">
        <f t="shared" si="156"/>
        <v>9186.06</v>
      </c>
      <c r="AV365" s="249">
        <f t="shared" si="157"/>
        <v>5996.4</v>
      </c>
      <c r="AW365" s="249">
        <f t="shared" si="158"/>
        <v>15182.46</v>
      </c>
      <c r="BF365" s="251"/>
    </row>
    <row r="366" spans="1:58">
      <c r="A366" s="218" t="str">
        <f>MID(FORECAST!A365,1,10)</f>
        <v>Group - No</v>
      </c>
      <c r="B366" s="218" t="str">
        <f t="shared" si="149"/>
        <v>Gr</v>
      </c>
      <c r="C366" s="218" t="str">
        <f t="shared" si="150"/>
        <v>up</v>
      </c>
      <c r="D366" s="218" t="str">
        <f t="shared" si="151"/>
        <v>- No</v>
      </c>
      <c r="E366" s="219" t="e">
        <f t="shared" si="152"/>
        <v>#VALUE!</v>
      </c>
      <c r="F366" s="219" t="str">
        <f t="shared" si="153"/>
        <v/>
      </c>
      <c r="G366" s="219">
        <f t="shared" si="154"/>
        <v>44973</v>
      </c>
      <c r="H366" s="218" t="str">
        <f>IF(ISERROR(VLOOKUP(FORECAST!$A366,$AY$2:$BA$9,3,FALSE)),"",VLOOKUP(FORECAST!$A366,$AY$2:$BA$9,3,FALSE))</f>
        <v>Dueños e invitados</v>
      </c>
      <c r="I366" s="218">
        <f>IF(ISNUMBER(FORECAST!G:G),FORECAST!G:G,"")</f>
        <v>51</v>
      </c>
      <c r="J366" s="222">
        <f>IF(ISNUMBER(FORECAST!H:H),FORECAST!H:H,"")</f>
        <v>0</v>
      </c>
      <c r="L366" s="223">
        <f t="shared" si="147"/>
        <v>12</v>
      </c>
      <c r="M366" s="224">
        <f>Datos!L368</f>
        <v>442</v>
      </c>
      <c r="N366" s="225">
        <f t="shared" si="159"/>
        <v>45289</v>
      </c>
      <c r="O366" s="226">
        <f t="shared" si="160"/>
        <v>34</v>
      </c>
      <c r="P366" s="226">
        <f t="shared" si="161"/>
        <v>21</v>
      </c>
      <c r="Q366" s="226">
        <f t="shared" si="161"/>
        <v>1</v>
      </c>
      <c r="R366" s="226">
        <f t="shared" si="161"/>
        <v>4</v>
      </c>
      <c r="S366" s="226">
        <f t="shared" si="162"/>
        <v>95</v>
      </c>
      <c r="T366" s="226">
        <f t="shared" si="162"/>
        <v>18</v>
      </c>
      <c r="U366" s="231">
        <f t="shared" si="163"/>
        <v>0.1723076923076923</v>
      </c>
      <c r="V366" s="231">
        <f t="shared" si="164"/>
        <v>0.23349056603773585</v>
      </c>
      <c r="W366" s="232">
        <f t="shared" si="165"/>
        <v>325</v>
      </c>
      <c r="AL366" s="227"/>
      <c r="AM366" s="223">
        <f t="shared" si="167"/>
        <v>12</v>
      </c>
      <c r="AN366" s="225">
        <f t="shared" si="166"/>
        <v>45289</v>
      </c>
      <c r="AO366" s="249">
        <f t="shared" si="148"/>
        <v>8442.34</v>
      </c>
      <c r="AP366" s="249">
        <f t="shared" si="148"/>
        <v>8296.4</v>
      </c>
      <c r="AQ366" s="249">
        <f t="shared" si="148"/>
        <v>330</v>
      </c>
      <c r="AR366" s="249">
        <f t="shared" si="148"/>
        <v>0</v>
      </c>
      <c r="AS366" s="249">
        <f t="shared" si="155"/>
        <v>0</v>
      </c>
      <c r="AT366" s="249">
        <f t="shared" si="155"/>
        <v>0</v>
      </c>
      <c r="AU366" s="249">
        <f t="shared" si="156"/>
        <v>8772.34</v>
      </c>
      <c r="AV366" s="249">
        <f t="shared" si="157"/>
        <v>8296.4</v>
      </c>
      <c r="AW366" s="249">
        <f t="shared" si="158"/>
        <v>17068.739999999998</v>
      </c>
      <c r="BF366" s="251"/>
    </row>
    <row r="367" spans="1:58">
      <c r="A367" s="218" t="str">
        <f>MID(FORECAST!A366,1,10)</f>
        <v>Owner &amp; Gu</v>
      </c>
      <c r="B367" s="218" t="str">
        <f t="shared" si="149"/>
        <v>Ow</v>
      </c>
      <c r="C367" s="218" t="str">
        <f t="shared" si="150"/>
        <v>er</v>
      </c>
      <c r="D367" s="218" t="str">
        <f t="shared" si="151"/>
        <v>&amp; Gu</v>
      </c>
      <c r="E367" s="219" t="e">
        <f t="shared" si="152"/>
        <v>#VALUE!</v>
      </c>
      <c r="F367" s="219" t="str">
        <f t="shared" si="153"/>
        <v/>
      </c>
      <c r="G367" s="219">
        <f t="shared" si="154"/>
        <v>44973</v>
      </c>
      <c r="H367" s="218" t="str">
        <f>IF(ISERROR(VLOOKUP(FORECAST!$A367,$AY$2:$BA$9,3,FALSE)),"",VLOOKUP(FORECAST!$A367,$AY$2:$BA$9,3,FALSE))</f>
        <v>Referidos</v>
      </c>
      <c r="I367" s="218">
        <f>IF(ISNUMBER(FORECAST!G:G),FORECAST!G:G,"")</f>
        <v>22</v>
      </c>
      <c r="J367" s="222">
        <f>IF(ISNUMBER(FORECAST!H:H),FORECAST!H:H,"")</f>
        <v>5480</v>
      </c>
      <c r="L367" s="223">
        <f t="shared" si="147"/>
        <v>12</v>
      </c>
      <c r="M367" s="224">
        <f>Datos!L369</f>
        <v>442</v>
      </c>
      <c r="N367" s="225">
        <f t="shared" si="159"/>
        <v>45290</v>
      </c>
      <c r="O367" s="226">
        <f t="shared" si="160"/>
        <v>40</v>
      </c>
      <c r="P367" s="226">
        <f t="shared" si="161"/>
        <v>25</v>
      </c>
      <c r="Q367" s="226">
        <f t="shared" si="161"/>
        <v>0</v>
      </c>
      <c r="R367" s="226">
        <f t="shared" si="161"/>
        <v>1</v>
      </c>
      <c r="S367" s="226">
        <f t="shared" si="162"/>
        <v>96</v>
      </c>
      <c r="T367" s="226">
        <f t="shared" si="162"/>
        <v>17</v>
      </c>
      <c r="U367" s="231">
        <f t="shared" si="163"/>
        <v>0.19817073170731708</v>
      </c>
      <c r="V367" s="231">
        <f t="shared" si="164"/>
        <v>0.22823529411764706</v>
      </c>
      <c r="W367" s="232">
        <f t="shared" si="165"/>
        <v>328</v>
      </c>
      <c r="AL367" s="227"/>
      <c r="AM367" s="223">
        <f t="shared" si="167"/>
        <v>12</v>
      </c>
      <c r="AN367" s="225">
        <f t="shared" si="166"/>
        <v>45290</v>
      </c>
      <c r="AO367" s="249">
        <f t="shared" si="148"/>
        <v>9465.68</v>
      </c>
      <c r="AP367" s="249">
        <f t="shared" si="148"/>
        <v>9005.44</v>
      </c>
      <c r="AQ367" s="249">
        <f t="shared" si="148"/>
        <v>0</v>
      </c>
      <c r="AR367" s="249">
        <f t="shared" si="148"/>
        <v>0</v>
      </c>
      <c r="AS367" s="249">
        <f t="shared" si="155"/>
        <v>0</v>
      </c>
      <c r="AT367" s="249">
        <f t="shared" si="155"/>
        <v>0</v>
      </c>
      <c r="AU367" s="249">
        <f t="shared" si="156"/>
        <v>9465.68</v>
      </c>
      <c r="AV367" s="249">
        <f t="shared" si="157"/>
        <v>9005.44</v>
      </c>
      <c r="AW367" s="249">
        <f t="shared" si="158"/>
        <v>18471.120000000003</v>
      </c>
      <c r="BF367" s="251"/>
    </row>
    <row r="368" spans="1:58">
      <c r="A368" s="218" t="str">
        <f>MID(FORECAST!A367,1,10)</f>
        <v>Owner Refe</v>
      </c>
      <c r="B368" s="218" t="str">
        <f t="shared" si="149"/>
        <v>Ow</v>
      </c>
      <c r="C368" s="218" t="str">
        <f t="shared" si="150"/>
        <v>er</v>
      </c>
      <c r="D368" s="218" t="str">
        <f t="shared" si="151"/>
        <v>Refe</v>
      </c>
      <c r="E368" s="219" t="e">
        <f t="shared" si="152"/>
        <v>#VALUE!</v>
      </c>
      <c r="F368" s="219" t="str">
        <f t="shared" si="153"/>
        <v/>
      </c>
      <c r="G368" s="219">
        <f t="shared" si="154"/>
        <v>44973</v>
      </c>
      <c r="H368" s="218" t="str">
        <f>IF(ISERROR(VLOOKUP(FORECAST!$A368,$AY$2:$BA$9,3,FALSE)),"",VLOOKUP(FORECAST!$A368,$AY$2:$BA$9,3,FALSE))</f>
        <v>Maintenance</v>
      </c>
      <c r="I368" s="218">
        <f>IF(ISNUMBER(FORECAST!G:G),FORECAST!G:G,"")</f>
        <v>67</v>
      </c>
      <c r="J368" s="222">
        <f>IF(ISNUMBER(FORECAST!H:H),FORECAST!H:H,"")</f>
        <v>0</v>
      </c>
      <c r="L368" s="223">
        <f t="shared" si="147"/>
        <v>12</v>
      </c>
      <c r="M368" s="224">
        <f>Datos!L370</f>
        <v>442</v>
      </c>
      <c r="N368" s="225">
        <f t="shared" si="159"/>
        <v>45291</v>
      </c>
      <c r="O368" s="226">
        <f t="shared" si="160"/>
        <v>39</v>
      </c>
      <c r="P368" s="226">
        <f t="shared" si="161"/>
        <v>25</v>
      </c>
      <c r="Q368" s="226">
        <f t="shared" si="161"/>
        <v>0</v>
      </c>
      <c r="R368" s="226">
        <f t="shared" si="161"/>
        <v>2</v>
      </c>
      <c r="S368" s="226">
        <f t="shared" si="162"/>
        <v>93</v>
      </c>
      <c r="T368" s="226">
        <f t="shared" si="162"/>
        <v>17</v>
      </c>
      <c r="U368" s="231">
        <f t="shared" si="163"/>
        <v>0.19393939393939394</v>
      </c>
      <c r="V368" s="231">
        <f t="shared" si="164"/>
        <v>0.22352941176470589</v>
      </c>
      <c r="W368" s="232">
        <f t="shared" si="165"/>
        <v>330</v>
      </c>
      <c r="AL368" s="227"/>
      <c r="AM368" s="223">
        <f t="shared" si="167"/>
        <v>12</v>
      </c>
      <c r="AN368" s="225">
        <f t="shared" si="166"/>
        <v>45291</v>
      </c>
      <c r="AO368" s="249">
        <f t="shared" ref="AO368:AR368" si="168">SUMIFS($J:$J,$G:$G,$AN368,$H:$H,AO$2)</f>
        <v>9910.58</v>
      </c>
      <c r="AP368" s="249">
        <f t="shared" si="168"/>
        <v>9987.98</v>
      </c>
      <c r="AQ368" s="249">
        <f t="shared" si="168"/>
        <v>0</v>
      </c>
      <c r="AR368" s="249">
        <f t="shared" si="168"/>
        <v>0</v>
      </c>
      <c r="AS368" s="249">
        <f t="shared" ref="AS368:AT368" si="169">SUMIFS($J:$J,$G:$G,$AN368,$H:$H,AS$1)</f>
        <v>0</v>
      </c>
      <c r="AT368" s="249">
        <f t="shared" si="169"/>
        <v>0</v>
      </c>
      <c r="AU368" s="249">
        <f t="shared" si="156"/>
        <v>9910.58</v>
      </c>
      <c r="AV368" s="249">
        <f t="shared" si="157"/>
        <v>9987.98</v>
      </c>
      <c r="AW368" s="249">
        <f t="shared" si="158"/>
        <v>19898.559999999998</v>
      </c>
      <c r="BF368" s="251"/>
    </row>
    <row r="369" spans="1:58">
      <c r="A369" s="218" t="str">
        <f>MID(FORECAST!A368,1,10)</f>
        <v>Maintenanc</v>
      </c>
      <c r="B369" s="218" t="str">
        <f t="shared" si="149"/>
        <v>Ma</v>
      </c>
      <c r="C369" s="218" t="str">
        <f t="shared" si="150"/>
        <v>nt</v>
      </c>
      <c r="D369" s="218" t="str">
        <f t="shared" si="151"/>
        <v>nanc</v>
      </c>
      <c r="E369" s="219" t="e">
        <f t="shared" si="152"/>
        <v>#VALUE!</v>
      </c>
      <c r="F369" s="219" t="str">
        <f t="shared" si="153"/>
        <v/>
      </c>
      <c r="G369" s="219">
        <f t="shared" si="154"/>
        <v>44973</v>
      </c>
      <c r="H369" s="218" t="str">
        <f>IF(ISERROR(VLOOKUP(FORECAST!$A369,$AY$2:$BA$9,3,FALSE)),"",VLOOKUP(FORECAST!$A369,$AY$2:$BA$9,3,FALSE))</f>
        <v>Complementarias</v>
      </c>
      <c r="I369" s="218">
        <f>IF(ISNUMBER(FORECAST!G:G),FORECAST!G:G,"")</f>
        <v>5</v>
      </c>
      <c r="J369" s="222">
        <f>IF(ISNUMBER(FORECAST!H:H),FORECAST!H:H,"")</f>
        <v>0</v>
      </c>
      <c r="AL369" s="227"/>
      <c r="BF369" s="251"/>
    </row>
    <row r="370" spans="1:58">
      <c r="A370" s="218" t="str">
        <f>MID(FORECAST!A369,1,10)</f>
        <v>Compliment</v>
      </c>
      <c r="B370" s="218" t="str">
        <f t="shared" si="149"/>
        <v>Co</v>
      </c>
      <c r="C370" s="218" t="str">
        <f t="shared" si="150"/>
        <v>pl</v>
      </c>
      <c r="D370" s="218" t="str">
        <f t="shared" si="151"/>
        <v>ment</v>
      </c>
      <c r="E370" s="219" t="e">
        <f t="shared" si="152"/>
        <v>#VALUE!</v>
      </c>
      <c r="F370" s="219" t="str">
        <f t="shared" si="153"/>
        <v/>
      </c>
      <c r="G370" s="219">
        <f t="shared" si="154"/>
        <v>44973</v>
      </c>
      <c r="H370" s="218" t="str">
        <f>IF(ISERROR(VLOOKUP(FORECAST!$A370,$AY$2:$BA$9,3,FALSE)),"",VLOOKUP(FORECAST!$A370,$AY$2:$BA$9,3,FALSE))</f>
        <v>Total día</v>
      </c>
      <c r="I370" s="218">
        <f>IF(ISNUMBER(FORECAST!G:G),FORECAST!G:G,"")</f>
        <v>182</v>
      </c>
      <c r="J370" s="222">
        <f>IF(ISNUMBER(FORECAST!H:H),FORECAST!H:H,"")</f>
        <v>11176.95</v>
      </c>
      <c r="BF370" s="251"/>
    </row>
    <row r="371" spans="1:58">
      <c r="A371" s="218" t="str">
        <f>MID(FORECAST!A370,1,10)</f>
        <v>Totals:</v>
      </c>
      <c r="B371" s="218" t="str">
        <f t="shared" si="149"/>
        <v>To</v>
      </c>
      <c r="C371" s="218" t="str">
        <f t="shared" si="150"/>
        <v>al</v>
      </c>
      <c r="D371" s="218" t="str">
        <f t="shared" si="151"/>
        <v>:</v>
      </c>
      <c r="E371" s="219" t="e">
        <f t="shared" si="152"/>
        <v>#VALUE!</v>
      </c>
      <c r="F371" s="219" t="str">
        <f t="shared" si="153"/>
        <v/>
      </c>
      <c r="G371" s="219">
        <f t="shared" si="154"/>
        <v>44973</v>
      </c>
      <c r="H371" s="218" t="str">
        <f>IF(ISERROR(VLOOKUP(FORECAST!$A371,$AY$2:$BA$9,3,FALSE)),"",VLOOKUP(FORECAST!$A371,$AY$2:$BA$9,3,FALSE))</f>
        <v/>
      </c>
      <c r="I371" s="218" t="str">
        <f>IF(ISNUMBER(FORECAST!G:G),FORECAST!G:G,"")</f>
        <v/>
      </c>
      <c r="J371" s="222" t="str">
        <f>IF(ISNUMBER(FORECAST!H:H),FORECAST!H:H,"")</f>
        <v/>
      </c>
      <c r="BF371" s="251"/>
    </row>
    <row r="372" spans="1:58">
      <c r="A372" s="218" t="str">
        <f>MID(FORECAST!A371,1,10)</f>
        <v>17-02-2023</v>
      </c>
      <c r="B372" s="218" t="str">
        <f t="shared" si="149"/>
        <v>17</v>
      </c>
      <c r="C372" s="218" t="str">
        <f t="shared" si="150"/>
        <v>02</v>
      </c>
      <c r="D372" s="218" t="str">
        <f t="shared" si="151"/>
        <v>2023</v>
      </c>
      <c r="E372" s="219">
        <f t="shared" si="152"/>
        <v>44974</v>
      </c>
      <c r="F372" s="219">
        <f t="shared" si="153"/>
        <v>44974</v>
      </c>
      <c r="G372" s="219">
        <f t="shared" si="154"/>
        <v>44974</v>
      </c>
      <c r="H372" s="218" t="str">
        <f>IF(ISERROR(VLOOKUP(FORECAST!$A372,$AY$2:$BA$9,3,FALSE)),"",VLOOKUP(FORECAST!$A372,$AY$2:$BA$9,3,FALSE))</f>
        <v>Pagadores</v>
      </c>
      <c r="I372" s="218">
        <f>IF(ISNUMBER(FORECAST!G:G),FORECAST!G:G,"")</f>
        <v>80</v>
      </c>
      <c r="J372" s="222">
        <f>IF(ISNUMBER(FORECAST!H:H),FORECAST!H:H,"")</f>
        <v>15557.95</v>
      </c>
      <c r="BF372" s="251"/>
    </row>
    <row r="373" spans="1:58">
      <c r="A373" s="218" t="str">
        <f>MID(FORECAST!A372,1,10)</f>
        <v>Non-Group</v>
      </c>
      <c r="B373" s="218" t="str">
        <f t="shared" si="149"/>
        <v>No</v>
      </c>
      <c r="C373" s="218" t="str">
        <f t="shared" si="150"/>
        <v>-G</v>
      </c>
      <c r="D373" s="218" t="str">
        <f t="shared" si="151"/>
        <v>oup</v>
      </c>
      <c r="E373" s="219" t="e">
        <f t="shared" si="152"/>
        <v>#VALUE!</v>
      </c>
      <c r="F373" s="219" t="str">
        <f t="shared" si="153"/>
        <v/>
      </c>
      <c r="G373" s="219">
        <f t="shared" si="154"/>
        <v>44974</v>
      </c>
      <c r="H373" s="218" t="str">
        <f>IF(ISERROR(VLOOKUP(FORECAST!$A373,$AY$2:$BA$9,3,FALSE)),"",VLOOKUP(FORECAST!$A373,$AY$2:$BA$9,3,FALSE))</f>
        <v>Grupos</v>
      </c>
      <c r="I373" s="218">
        <f>IF(ISNUMBER(FORECAST!G:G),FORECAST!G:G,"")</f>
        <v>0</v>
      </c>
      <c r="J373" s="222">
        <f>IF(ISNUMBER(FORECAST!H:H),FORECAST!H:H,"")</f>
        <v>0</v>
      </c>
      <c r="BF373" s="251"/>
    </row>
    <row r="374" spans="1:58">
      <c r="A374" s="218" t="str">
        <f>MID(FORECAST!A373,1,10)</f>
        <v>Group - No</v>
      </c>
      <c r="B374" s="218" t="str">
        <f t="shared" si="149"/>
        <v>Gr</v>
      </c>
      <c r="C374" s="218" t="str">
        <f t="shared" si="150"/>
        <v>up</v>
      </c>
      <c r="D374" s="218" t="str">
        <f t="shared" si="151"/>
        <v>- No</v>
      </c>
      <c r="E374" s="219" t="e">
        <f t="shared" si="152"/>
        <v>#VALUE!</v>
      </c>
      <c r="F374" s="219" t="str">
        <f t="shared" si="153"/>
        <v/>
      </c>
      <c r="G374" s="219">
        <f t="shared" si="154"/>
        <v>44974</v>
      </c>
      <c r="H374" s="218" t="str">
        <f>IF(ISERROR(VLOOKUP(FORECAST!$A374,$AY$2:$BA$9,3,FALSE)),"",VLOOKUP(FORECAST!$A374,$AY$2:$BA$9,3,FALSE))</f>
        <v>Dueños e invitados</v>
      </c>
      <c r="I374" s="218">
        <f>IF(ISNUMBER(FORECAST!G:G),FORECAST!G:G,"")</f>
        <v>65</v>
      </c>
      <c r="J374" s="222">
        <f>IF(ISNUMBER(FORECAST!H:H),FORECAST!H:H,"")</f>
        <v>0</v>
      </c>
      <c r="BF374" s="251"/>
    </row>
    <row r="375" spans="1:58">
      <c r="A375" s="218" t="str">
        <f>MID(FORECAST!A374,1,10)</f>
        <v>Owner &amp; Gu</v>
      </c>
      <c r="B375" s="218" t="str">
        <f t="shared" si="149"/>
        <v>Ow</v>
      </c>
      <c r="C375" s="218" t="str">
        <f t="shared" si="150"/>
        <v>er</v>
      </c>
      <c r="D375" s="218" t="str">
        <f t="shared" si="151"/>
        <v>&amp; Gu</v>
      </c>
      <c r="E375" s="219" t="e">
        <f t="shared" si="152"/>
        <v>#VALUE!</v>
      </c>
      <c r="F375" s="219" t="str">
        <f t="shared" si="153"/>
        <v/>
      </c>
      <c r="G375" s="219">
        <f t="shared" si="154"/>
        <v>44974</v>
      </c>
      <c r="H375" s="218" t="str">
        <f>IF(ISERROR(VLOOKUP(FORECAST!$A375,$AY$2:$BA$9,3,FALSE)),"",VLOOKUP(FORECAST!$A375,$AY$2:$BA$9,3,FALSE))</f>
        <v>Referidos</v>
      </c>
      <c r="I375" s="218">
        <f>IF(ISNUMBER(FORECAST!G:G),FORECAST!G:G,"")</f>
        <v>60</v>
      </c>
      <c r="J375" s="222">
        <f>IF(ISNUMBER(FORECAST!H:H),FORECAST!H:H,"")</f>
        <v>15622.89</v>
      </c>
      <c r="BF375" s="251"/>
    </row>
    <row r="376" spans="1:58">
      <c r="A376" s="218" t="str">
        <f>MID(FORECAST!A375,1,10)</f>
        <v>Owner Refe</v>
      </c>
      <c r="B376" s="218" t="str">
        <f t="shared" si="149"/>
        <v>Ow</v>
      </c>
      <c r="C376" s="218" t="str">
        <f t="shared" si="150"/>
        <v>er</v>
      </c>
      <c r="D376" s="218" t="str">
        <f t="shared" si="151"/>
        <v>Refe</v>
      </c>
      <c r="E376" s="219" t="e">
        <f t="shared" si="152"/>
        <v>#VALUE!</v>
      </c>
      <c r="F376" s="219" t="str">
        <f t="shared" si="153"/>
        <v/>
      </c>
      <c r="G376" s="219">
        <f t="shared" si="154"/>
        <v>44974</v>
      </c>
      <c r="H376" s="218" t="str">
        <f>IF(ISERROR(VLOOKUP(FORECAST!$A376,$AY$2:$BA$9,3,FALSE)),"",VLOOKUP(FORECAST!$A376,$AY$2:$BA$9,3,FALSE))</f>
        <v>Maintenance</v>
      </c>
      <c r="I376" s="218">
        <f>IF(ISNUMBER(FORECAST!G:G),FORECAST!G:G,"")</f>
        <v>59</v>
      </c>
      <c r="J376" s="222">
        <f>IF(ISNUMBER(FORECAST!H:H),FORECAST!H:H,"")</f>
        <v>0</v>
      </c>
      <c r="BF376" s="251"/>
    </row>
    <row r="377" spans="1:58">
      <c r="A377" s="218" t="str">
        <f>MID(FORECAST!A376,1,10)</f>
        <v>Maintenanc</v>
      </c>
      <c r="B377" s="218" t="str">
        <f t="shared" si="149"/>
        <v>Ma</v>
      </c>
      <c r="C377" s="218" t="str">
        <f t="shared" si="150"/>
        <v>nt</v>
      </c>
      <c r="D377" s="218" t="str">
        <f t="shared" si="151"/>
        <v>nanc</v>
      </c>
      <c r="E377" s="219" t="e">
        <f t="shared" si="152"/>
        <v>#VALUE!</v>
      </c>
      <c r="F377" s="219" t="str">
        <f t="shared" si="153"/>
        <v/>
      </c>
      <c r="G377" s="219">
        <f t="shared" si="154"/>
        <v>44974</v>
      </c>
      <c r="H377" s="218" t="str">
        <f>IF(ISERROR(VLOOKUP(FORECAST!$A377,$AY$2:$BA$9,3,FALSE)),"",VLOOKUP(FORECAST!$A377,$AY$2:$BA$9,3,FALSE))</f>
        <v>Complementarias</v>
      </c>
      <c r="I377" s="218">
        <f>IF(ISNUMBER(FORECAST!G:G),FORECAST!G:G,"")</f>
        <v>9</v>
      </c>
      <c r="J377" s="222">
        <f>IF(ISNUMBER(FORECAST!H:H),FORECAST!H:H,"")</f>
        <v>730</v>
      </c>
      <c r="BF377" s="4"/>
    </row>
    <row r="378" spans="1:58">
      <c r="A378" s="218" t="str">
        <f>MID(FORECAST!A377,1,10)</f>
        <v>Compliment</v>
      </c>
      <c r="B378" s="218" t="str">
        <f t="shared" si="149"/>
        <v>Co</v>
      </c>
      <c r="C378" s="218" t="str">
        <f t="shared" si="150"/>
        <v>pl</v>
      </c>
      <c r="D378" s="218" t="str">
        <f t="shared" si="151"/>
        <v>ment</v>
      </c>
      <c r="E378" s="219" t="e">
        <f t="shared" si="152"/>
        <v>#VALUE!</v>
      </c>
      <c r="F378" s="219" t="str">
        <f t="shared" si="153"/>
        <v/>
      </c>
      <c r="G378" s="219">
        <f t="shared" si="154"/>
        <v>44974</v>
      </c>
      <c r="H378" s="218" t="str">
        <f>IF(ISERROR(VLOOKUP(FORECAST!$A378,$AY$2:$BA$9,3,FALSE)),"",VLOOKUP(FORECAST!$A378,$AY$2:$BA$9,3,FALSE))</f>
        <v>Total día</v>
      </c>
      <c r="I378" s="218">
        <f>IF(ISNUMBER(FORECAST!G:G),FORECAST!G:G,"")</f>
        <v>273</v>
      </c>
      <c r="J378" s="222">
        <f>IF(ISNUMBER(FORECAST!H:H),FORECAST!H:H,"")</f>
        <v>31910.84</v>
      </c>
      <c r="BF378" s="4"/>
    </row>
    <row r="379" spans="1:58">
      <c r="A379" s="218" t="str">
        <f>MID(FORECAST!A378,1,10)</f>
        <v>Totals:</v>
      </c>
      <c r="B379" s="218" t="str">
        <f t="shared" si="149"/>
        <v>To</v>
      </c>
      <c r="C379" s="218" t="str">
        <f t="shared" si="150"/>
        <v>al</v>
      </c>
      <c r="D379" s="218" t="str">
        <f t="shared" si="151"/>
        <v>:</v>
      </c>
      <c r="E379" s="219" t="e">
        <f t="shared" si="152"/>
        <v>#VALUE!</v>
      </c>
      <c r="F379" s="219" t="str">
        <f t="shared" si="153"/>
        <v/>
      </c>
      <c r="G379" s="219">
        <f t="shared" si="154"/>
        <v>44974</v>
      </c>
      <c r="H379" s="218" t="str">
        <f>IF(ISERROR(VLOOKUP(FORECAST!$A379,$AY$2:$BA$9,3,FALSE)),"",VLOOKUP(FORECAST!$A379,$AY$2:$BA$9,3,FALSE))</f>
        <v/>
      </c>
      <c r="I379" s="218" t="str">
        <f>IF(ISNUMBER(FORECAST!G:G),FORECAST!G:G,"")</f>
        <v/>
      </c>
      <c r="J379" s="222" t="str">
        <f>IF(ISNUMBER(FORECAST!H:H),FORECAST!H:H,"")</f>
        <v/>
      </c>
      <c r="BF379" s="4"/>
    </row>
    <row r="380" spans="1:58">
      <c r="A380" s="218" t="str">
        <f>MID(FORECAST!A379,1,10)</f>
        <v>18-02-2023</v>
      </c>
      <c r="B380" s="218" t="str">
        <f t="shared" si="149"/>
        <v>18</v>
      </c>
      <c r="C380" s="218" t="str">
        <f t="shared" si="150"/>
        <v>02</v>
      </c>
      <c r="D380" s="218" t="str">
        <f t="shared" si="151"/>
        <v>2023</v>
      </c>
      <c r="E380" s="219">
        <f t="shared" si="152"/>
        <v>44975</v>
      </c>
      <c r="F380" s="219">
        <f t="shared" si="153"/>
        <v>44975</v>
      </c>
      <c r="G380" s="219">
        <f t="shared" si="154"/>
        <v>44975</v>
      </c>
      <c r="H380" s="218" t="str">
        <f>IF(ISERROR(VLOOKUP(FORECAST!$A380,$AY$2:$BA$9,3,FALSE)),"",VLOOKUP(FORECAST!$A380,$AY$2:$BA$9,3,FALSE))</f>
        <v>Pagadores</v>
      </c>
      <c r="I380" s="218">
        <f>IF(ISNUMBER(FORECAST!G:G),FORECAST!G:G,"")</f>
        <v>116</v>
      </c>
      <c r="J380" s="222">
        <f>IF(ISNUMBER(FORECAST!H:H),FORECAST!H:H,"")</f>
        <v>22319.200000000001</v>
      </c>
      <c r="BF380" s="4"/>
    </row>
    <row r="381" spans="1:58">
      <c r="A381" s="218" t="str">
        <f>MID(FORECAST!A380,1,10)</f>
        <v>Non-Group</v>
      </c>
      <c r="B381" s="218" t="str">
        <f t="shared" si="149"/>
        <v>No</v>
      </c>
      <c r="C381" s="218" t="str">
        <f t="shared" si="150"/>
        <v>-G</v>
      </c>
      <c r="D381" s="218" t="str">
        <f t="shared" si="151"/>
        <v>oup</v>
      </c>
      <c r="E381" s="219" t="e">
        <f t="shared" si="152"/>
        <v>#VALUE!</v>
      </c>
      <c r="F381" s="219" t="str">
        <f t="shared" si="153"/>
        <v/>
      </c>
      <c r="G381" s="219">
        <f t="shared" si="154"/>
        <v>44975</v>
      </c>
      <c r="H381" s="218" t="str">
        <f>IF(ISERROR(VLOOKUP(FORECAST!$A381,$AY$2:$BA$9,3,FALSE)),"",VLOOKUP(FORECAST!$A381,$AY$2:$BA$9,3,FALSE))</f>
        <v>Dueños e invitados</v>
      </c>
      <c r="I381" s="218">
        <f>IF(ISNUMBER(FORECAST!G:G),FORECAST!G:G,"")</f>
        <v>67</v>
      </c>
      <c r="J381" s="222">
        <f>IF(ISNUMBER(FORECAST!H:H),FORECAST!H:H,"")</f>
        <v>0</v>
      </c>
      <c r="BF381" s="4"/>
    </row>
    <row r="382" spans="1:58">
      <c r="A382" s="218" t="str">
        <f>MID(FORECAST!A381,1,10)</f>
        <v>Owner &amp; Gu</v>
      </c>
      <c r="B382" s="218" t="str">
        <f t="shared" si="149"/>
        <v>Ow</v>
      </c>
      <c r="C382" s="218" t="str">
        <f t="shared" si="150"/>
        <v>er</v>
      </c>
      <c r="D382" s="218" t="str">
        <f t="shared" si="151"/>
        <v>&amp; Gu</v>
      </c>
      <c r="E382" s="219" t="e">
        <f t="shared" si="152"/>
        <v>#VALUE!</v>
      </c>
      <c r="F382" s="219" t="str">
        <f t="shared" si="153"/>
        <v/>
      </c>
      <c r="G382" s="219">
        <f t="shared" si="154"/>
        <v>44975</v>
      </c>
      <c r="H382" s="218" t="str">
        <f>IF(ISERROR(VLOOKUP(FORECAST!$A382,$AY$2:$BA$9,3,FALSE)),"",VLOOKUP(FORECAST!$A382,$AY$2:$BA$9,3,FALSE))</f>
        <v>Referidos</v>
      </c>
      <c r="I382" s="218">
        <f>IF(ISNUMBER(FORECAST!G:G),FORECAST!G:G,"")</f>
        <v>71</v>
      </c>
      <c r="J382" s="222">
        <f>IF(ISNUMBER(FORECAST!H:H),FORECAST!H:H,"")</f>
        <v>18742.91</v>
      </c>
      <c r="BF382" s="4"/>
    </row>
    <row r="383" spans="1:58">
      <c r="A383" s="218" t="str">
        <f>MID(FORECAST!A382,1,10)</f>
        <v>Owner Refe</v>
      </c>
      <c r="B383" s="218" t="str">
        <f t="shared" si="149"/>
        <v>Ow</v>
      </c>
      <c r="C383" s="218" t="str">
        <f t="shared" si="150"/>
        <v>er</v>
      </c>
      <c r="D383" s="218" t="str">
        <f t="shared" si="151"/>
        <v>Refe</v>
      </c>
      <c r="E383" s="219" t="e">
        <f t="shared" si="152"/>
        <v>#VALUE!</v>
      </c>
      <c r="F383" s="219" t="str">
        <f t="shared" si="153"/>
        <v/>
      </c>
      <c r="G383" s="219">
        <f t="shared" si="154"/>
        <v>44975</v>
      </c>
      <c r="H383" s="218" t="str">
        <f>IF(ISERROR(VLOOKUP(FORECAST!$A383,$AY$2:$BA$9,3,FALSE)),"",VLOOKUP(FORECAST!$A383,$AY$2:$BA$9,3,FALSE))</f>
        <v>Maintenance</v>
      </c>
      <c r="I383" s="218">
        <f>IF(ISNUMBER(FORECAST!G:G),FORECAST!G:G,"")</f>
        <v>46</v>
      </c>
      <c r="J383" s="222">
        <f>IF(ISNUMBER(FORECAST!H:H),FORECAST!H:H,"")</f>
        <v>0</v>
      </c>
      <c r="BF383" s="4"/>
    </row>
    <row r="384" spans="1:58">
      <c r="A384" s="218" t="str">
        <f>MID(FORECAST!A383,1,10)</f>
        <v>Maintenanc</v>
      </c>
      <c r="B384" s="218" t="str">
        <f t="shared" si="149"/>
        <v>Ma</v>
      </c>
      <c r="C384" s="218" t="str">
        <f t="shared" si="150"/>
        <v>nt</v>
      </c>
      <c r="D384" s="218" t="str">
        <f t="shared" si="151"/>
        <v>nanc</v>
      </c>
      <c r="E384" s="219" t="e">
        <f t="shared" si="152"/>
        <v>#VALUE!</v>
      </c>
      <c r="F384" s="219" t="str">
        <f t="shared" si="153"/>
        <v/>
      </c>
      <c r="G384" s="219">
        <f t="shared" si="154"/>
        <v>44975</v>
      </c>
      <c r="H384" s="218" t="str">
        <f>IF(ISERROR(VLOOKUP(FORECAST!$A384,$AY$2:$BA$9,3,FALSE)),"",VLOOKUP(FORECAST!$A384,$AY$2:$BA$9,3,FALSE))</f>
        <v>Complementarias</v>
      </c>
      <c r="I384" s="218">
        <f>IF(ISNUMBER(FORECAST!G:G),FORECAST!G:G,"")</f>
        <v>8</v>
      </c>
      <c r="J384" s="222">
        <f>IF(ISNUMBER(FORECAST!H:H),FORECAST!H:H,"")</f>
        <v>680</v>
      </c>
      <c r="BF384" s="4"/>
    </row>
    <row r="385" spans="1:58">
      <c r="A385" s="218" t="str">
        <f>MID(FORECAST!A384,1,10)</f>
        <v>Compliment</v>
      </c>
      <c r="B385" s="218" t="str">
        <f t="shared" si="149"/>
        <v>Co</v>
      </c>
      <c r="C385" s="218" t="str">
        <f t="shared" si="150"/>
        <v>pl</v>
      </c>
      <c r="D385" s="218" t="str">
        <f t="shared" si="151"/>
        <v>ment</v>
      </c>
      <c r="E385" s="219" t="e">
        <f t="shared" si="152"/>
        <v>#VALUE!</v>
      </c>
      <c r="F385" s="219" t="str">
        <f t="shared" si="153"/>
        <v/>
      </c>
      <c r="G385" s="219">
        <f t="shared" si="154"/>
        <v>44975</v>
      </c>
      <c r="H385" s="218" t="str">
        <f>IF(ISERROR(VLOOKUP(FORECAST!$A385,$AY$2:$BA$9,3,FALSE)),"",VLOOKUP(FORECAST!$A385,$AY$2:$BA$9,3,FALSE))</f>
        <v>Total día</v>
      </c>
      <c r="I385" s="218">
        <f>IF(ISNUMBER(FORECAST!G:G),FORECAST!G:G,"")</f>
        <v>308</v>
      </c>
      <c r="J385" s="222">
        <f>IF(ISNUMBER(FORECAST!H:H),FORECAST!H:H,"")</f>
        <v>41742.11</v>
      </c>
      <c r="BF385" s="4"/>
    </row>
    <row r="386" spans="1:58">
      <c r="A386" s="218" t="str">
        <f>MID(FORECAST!A385,1,10)</f>
        <v>Totals:</v>
      </c>
      <c r="B386" s="218" t="str">
        <f t="shared" si="149"/>
        <v>To</v>
      </c>
      <c r="C386" s="218" t="str">
        <f t="shared" si="150"/>
        <v>al</v>
      </c>
      <c r="D386" s="218" t="str">
        <f t="shared" si="151"/>
        <v>:</v>
      </c>
      <c r="E386" s="219" t="e">
        <f t="shared" si="152"/>
        <v>#VALUE!</v>
      </c>
      <c r="F386" s="219" t="str">
        <f t="shared" si="153"/>
        <v/>
      </c>
      <c r="G386" s="219">
        <f t="shared" si="154"/>
        <v>44975</v>
      </c>
      <c r="H386" s="218" t="str">
        <f>IF(ISERROR(VLOOKUP(FORECAST!$A386,$AY$2:$BA$9,3,FALSE)),"",VLOOKUP(FORECAST!$A386,$AY$2:$BA$9,3,FALSE))</f>
        <v/>
      </c>
      <c r="I386" s="218" t="str">
        <f>IF(ISNUMBER(FORECAST!G:G),FORECAST!G:G,"")</f>
        <v/>
      </c>
      <c r="J386" s="222" t="str">
        <f>IF(ISNUMBER(FORECAST!H:H),FORECAST!H:H,"")</f>
        <v/>
      </c>
      <c r="BF386" s="4"/>
    </row>
    <row r="387" spans="1:58">
      <c r="A387" s="218" t="str">
        <f>MID(FORECAST!A386,1,10)</f>
        <v>19-02-2023</v>
      </c>
      <c r="B387" s="218" t="str">
        <f t="shared" si="149"/>
        <v>19</v>
      </c>
      <c r="C387" s="218" t="str">
        <f t="shared" si="150"/>
        <v>02</v>
      </c>
      <c r="D387" s="218" t="str">
        <f t="shared" si="151"/>
        <v>2023</v>
      </c>
      <c r="E387" s="219">
        <f t="shared" si="152"/>
        <v>44976</v>
      </c>
      <c r="F387" s="219">
        <f t="shared" si="153"/>
        <v>44976</v>
      </c>
      <c r="G387" s="219">
        <f t="shared" si="154"/>
        <v>44976</v>
      </c>
      <c r="H387" s="218" t="str">
        <f>IF(ISERROR(VLOOKUP(FORECAST!$A387,$AY$2:$BA$9,3,FALSE)),"",VLOOKUP(FORECAST!$A387,$AY$2:$BA$9,3,FALSE))</f>
        <v>Pagadores</v>
      </c>
      <c r="I387" s="218">
        <f>IF(ISNUMBER(FORECAST!G:G),FORECAST!G:G,"")</f>
        <v>78</v>
      </c>
      <c r="J387" s="222">
        <f>IF(ISNUMBER(FORECAST!H:H),FORECAST!H:H,"")</f>
        <v>15223.83</v>
      </c>
      <c r="BF387" s="4"/>
    </row>
    <row r="388" spans="1:58">
      <c r="A388" s="218" t="str">
        <f>MID(FORECAST!A387,1,10)</f>
        <v>Non-Group</v>
      </c>
      <c r="B388" s="218" t="str">
        <f t="shared" ref="B388:B451" si="170">MID(A388,1,2)</f>
        <v>No</v>
      </c>
      <c r="C388" s="218" t="str">
        <f t="shared" ref="C388:C451" si="171">MID(A388,4,2)</f>
        <v>-G</v>
      </c>
      <c r="D388" s="218" t="str">
        <f t="shared" ref="D388:D451" si="172">MID(A388,7,4)</f>
        <v>oup</v>
      </c>
      <c r="E388" s="219" t="e">
        <f t="shared" ref="E388:E451" si="173">DATE(D388,C388,B388)</f>
        <v>#VALUE!</v>
      </c>
      <c r="F388" s="219" t="str">
        <f t="shared" ref="F388:F451" si="174">IF(ISERROR(E388),"",E388)</f>
        <v/>
      </c>
      <c r="G388" s="219">
        <f t="shared" ref="G388:G451" si="175">IF(F388="",G387,F388)</f>
        <v>44976</v>
      </c>
      <c r="H388" s="218" t="str">
        <f>IF(ISERROR(VLOOKUP(FORECAST!$A388,$AY$2:$BA$9,3,FALSE)),"",VLOOKUP(FORECAST!$A388,$AY$2:$BA$9,3,FALSE))</f>
        <v>Dueños e invitados</v>
      </c>
      <c r="I388" s="218">
        <f>IF(ISNUMBER(FORECAST!G:G),FORECAST!G:G,"")</f>
        <v>59</v>
      </c>
      <c r="J388" s="222">
        <f>IF(ISNUMBER(FORECAST!H:H),FORECAST!H:H,"")</f>
        <v>0</v>
      </c>
      <c r="BF388" s="4"/>
    </row>
    <row r="389" spans="1:58">
      <c r="A389" s="218" t="str">
        <f>MID(FORECAST!A388,1,10)</f>
        <v>Owner &amp; Gu</v>
      </c>
      <c r="B389" s="218" t="str">
        <f t="shared" si="170"/>
        <v>Ow</v>
      </c>
      <c r="C389" s="218" t="str">
        <f t="shared" si="171"/>
        <v>er</v>
      </c>
      <c r="D389" s="218" t="str">
        <f t="shared" si="172"/>
        <v>&amp; Gu</v>
      </c>
      <c r="E389" s="219" t="e">
        <f t="shared" si="173"/>
        <v>#VALUE!</v>
      </c>
      <c r="F389" s="219" t="str">
        <f t="shared" si="174"/>
        <v/>
      </c>
      <c r="G389" s="219">
        <f t="shared" si="175"/>
        <v>44976</v>
      </c>
      <c r="H389" s="218" t="str">
        <f>IF(ISERROR(VLOOKUP(FORECAST!$A389,$AY$2:$BA$9,3,FALSE)),"",VLOOKUP(FORECAST!$A389,$AY$2:$BA$9,3,FALSE))</f>
        <v>Referidos</v>
      </c>
      <c r="I389" s="218">
        <f>IF(ISNUMBER(FORECAST!G:G),FORECAST!G:G,"")</f>
        <v>57</v>
      </c>
      <c r="J389" s="222">
        <f>IF(ISNUMBER(FORECAST!H:H),FORECAST!H:H,"")</f>
        <v>15390.04</v>
      </c>
      <c r="BF389" s="4"/>
    </row>
    <row r="390" spans="1:58">
      <c r="A390" s="218" t="str">
        <f>MID(FORECAST!A389,1,10)</f>
        <v>Owner Refe</v>
      </c>
      <c r="B390" s="218" t="str">
        <f t="shared" si="170"/>
        <v>Ow</v>
      </c>
      <c r="C390" s="218" t="str">
        <f t="shared" si="171"/>
        <v>er</v>
      </c>
      <c r="D390" s="218" t="str">
        <f t="shared" si="172"/>
        <v>Refe</v>
      </c>
      <c r="E390" s="219" t="e">
        <f t="shared" si="173"/>
        <v>#VALUE!</v>
      </c>
      <c r="F390" s="219" t="str">
        <f t="shared" si="174"/>
        <v/>
      </c>
      <c r="G390" s="219">
        <f t="shared" si="175"/>
        <v>44976</v>
      </c>
      <c r="H390" s="218" t="str">
        <f>IF(ISERROR(VLOOKUP(FORECAST!$A390,$AY$2:$BA$9,3,FALSE)),"",VLOOKUP(FORECAST!$A390,$AY$2:$BA$9,3,FALSE))</f>
        <v>Maintenance</v>
      </c>
      <c r="I390" s="218">
        <f>IF(ISNUMBER(FORECAST!G:G),FORECAST!G:G,"")</f>
        <v>43</v>
      </c>
      <c r="J390" s="222">
        <f>IF(ISNUMBER(FORECAST!H:H),FORECAST!H:H,"")</f>
        <v>0</v>
      </c>
      <c r="BF390" s="4"/>
    </row>
    <row r="391" spans="1:58">
      <c r="A391" s="218" t="str">
        <f>MID(FORECAST!A390,1,10)</f>
        <v>Maintenanc</v>
      </c>
      <c r="B391" s="218" t="str">
        <f t="shared" si="170"/>
        <v>Ma</v>
      </c>
      <c r="C391" s="218" t="str">
        <f t="shared" si="171"/>
        <v>nt</v>
      </c>
      <c r="D391" s="218" t="str">
        <f t="shared" si="172"/>
        <v>nanc</v>
      </c>
      <c r="E391" s="219" t="e">
        <f t="shared" si="173"/>
        <v>#VALUE!</v>
      </c>
      <c r="F391" s="219" t="str">
        <f t="shared" si="174"/>
        <v/>
      </c>
      <c r="G391" s="219">
        <f t="shared" si="175"/>
        <v>44976</v>
      </c>
      <c r="H391" s="218" t="str">
        <f>IF(ISERROR(VLOOKUP(FORECAST!$A391,$AY$2:$BA$9,3,FALSE)),"",VLOOKUP(FORECAST!$A391,$AY$2:$BA$9,3,FALSE))</f>
        <v>Complementarias</v>
      </c>
      <c r="I391" s="218">
        <f>IF(ISNUMBER(FORECAST!G:G),FORECAST!G:G,"")</f>
        <v>12</v>
      </c>
      <c r="J391" s="222">
        <f>IF(ISNUMBER(FORECAST!H:H),FORECAST!H:H,"")</f>
        <v>0</v>
      </c>
      <c r="BF391" s="4"/>
    </row>
    <row r="392" spans="1:58">
      <c r="A392" s="218" t="str">
        <f>MID(FORECAST!A391,1,10)</f>
        <v>Compliment</v>
      </c>
      <c r="B392" s="218" t="str">
        <f t="shared" si="170"/>
        <v>Co</v>
      </c>
      <c r="C392" s="218" t="str">
        <f t="shared" si="171"/>
        <v>pl</v>
      </c>
      <c r="D392" s="218" t="str">
        <f t="shared" si="172"/>
        <v>ment</v>
      </c>
      <c r="E392" s="219" t="e">
        <f t="shared" si="173"/>
        <v>#VALUE!</v>
      </c>
      <c r="F392" s="219" t="str">
        <f t="shared" si="174"/>
        <v/>
      </c>
      <c r="G392" s="219">
        <f t="shared" si="175"/>
        <v>44976</v>
      </c>
      <c r="H392" s="218" t="str">
        <f>IF(ISERROR(VLOOKUP(FORECAST!$A392,$AY$2:$BA$9,3,FALSE)),"",VLOOKUP(FORECAST!$A392,$AY$2:$BA$9,3,FALSE))</f>
        <v>Total día</v>
      </c>
      <c r="I392" s="218">
        <f>IF(ISNUMBER(FORECAST!G:G),FORECAST!G:G,"")</f>
        <v>249</v>
      </c>
      <c r="J392" s="222">
        <f>IF(ISNUMBER(FORECAST!H:H),FORECAST!H:H,"")</f>
        <v>30613.87</v>
      </c>
      <c r="BF392" s="4"/>
    </row>
    <row r="393" spans="1:58">
      <c r="A393" s="218" t="str">
        <f>MID(FORECAST!A392,1,10)</f>
        <v>Totals:</v>
      </c>
      <c r="B393" s="218" t="str">
        <f t="shared" si="170"/>
        <v>To</v>
      </c>
      <c r="C393" s="218" t="str">
        <f t="shared" si="171"/>
        <v>al</v>
      </c>
      <c r="D393" s="218" t="str">
        <f t="shared" si="172"/>
        <v>:</v>
      </c>
      <c r="E393" s="219" t="e">
        <f t="shared" si="173"/>
        <v>#VALUE!</v>
      </c>
      <c r="F393" s="219" t="str">
        <f t="shared" si="174"/>
        <v/>
      </c>
      <c r="G393" s="219">
        <f t="shared" si="175"/>
        <v>44976</v>
      </c>
      <c r="H393" s="218" t="str">
        <f>IF(ISERROR(VLOOKUP(FORECAST!$A393,$AY$2:$BA$9,3,FALSE)),"",VLOOKUP(FORECAST!$A393,$AY$2:$BA$9,3,FALSE))</f>
        <v/>
      </c>
      <c r="I393" s="218" t="str">
        <f>IF(ISNUMBER(FORECAST!G:G),FORECAST!G:G,"")</f>
        <v/>
      </c>
      <c r="J393" s="222" t="str">
        <f>IF(ISNUMBER(FORECAST!H:H),FORECAST!H:H,"")</f>
        <v/>
      </c>
      <c r="BF393" s="4"/>
    </row>
    <row r="394" spans="1:58">
      <c r="A394" s="218" t="str">
        <f>MID(FORECAST!A393,1,10)</f>
        <v>20-02-2023</v>
      </c>
      <c r="B394" s="218" t="str">
        <f t="shared" si="170"/>
        <v>20</v>
      </c>
      <c r="C394" s="218" t="str">
        <f t="shared" si="171"/>
        <v>02</v>
      </c>
      <c r="D394" s="218" t="str">
        <f t="shared" si="172"/>
        <v>2023</v>
      </c>
      <c r="E394" s="219">
        <f t="shared" si="173"/>
        <v>44977</v>
      </c>
      <c r="F394" s="219">
        <f t="shared" si="174"/>
        <v>44977</v>
      </c>
      <c r="G394" s="219">
        <f t="shared" si="175"/>
        <v>44977</v>
      </c>
      <c r="H394" s="218" t="str">
        <f>IF(ISERROR(VLOOKUP(FORECAST!$A394,$AY$2:$BA$9,3,FALSE)),"",VLOOKUP(FORECAST!$A394,$AY$2:$BA$9,3,FALSE))</f>
        <v>Pagadores</v>
      </c>
      <c r="I394" s="218">
        <f>IF(ISNUMBER(FORECAST!G:G),FORECAST!G:G,"")</f>
        <v>41</v>
      </c>
      <c r="J394" s="222">
        <f>IF(ISNUMBER(FORECAST!H:H),FORECAST!H:H,"")</f>
        <v>5306.74</v>
      </c>
      <c r="BF394" s="4"/>
    </row>
    <row r="395" spans="1:58">
      <c r="A395" s="218" t="str">
        <f>MID(FORECAST!A394,1,10)</f>
        <v>Non-Group</v>
      </c>
      <c r="B395" s="218" t="str">
        <f t="shared" si="170"/>
        <v>No</v>
      </c>
      <c r="C395" s="218" t="str">
        <f t="shared" si="171"/>
        <v>-G</v>
      </c>
      <c r="D395" s="218" t="str">
        <f t="shared" si="172"/>
        <v>oup</v>
      </c>
      <c r="E395" s="219" t="e">
        <f t="shared" si="173"/>
        <v>#VALUE!</v>
      </c>
      <c r="F395" s="219" t="str">
        <f t="shared" si="174"/>
        <v/>
      </c>
      <c r="G395" s="219">
        <f t="shared" si="175"/>
        <v>44977</v>
      </c>
      <c r="H395" s="218" t="str">
        <f>IF(ISERROR(VLOOKUP(FORECAST!$A395,$AY$2:$BA$9,3,FALSE)),"",VLOOKUP(FORECAST!$A395,$AY$2:$BA$9,3,FALSE))</f>
        <v>Dueños e invitados</v>
      </c>
      <c r="I395" s="218">
        <f>IF(ISNUMBER(FORECAST!G:G),FORECAST!G:G,"")</f>
        <v>47</v>
      </c>
      <c r="J395" s="222">
        <f>IF(ISNUMBER(FORECAST!H:H),FORECAST!H:H,"")</f>
        <v>0</v>
      </c>
      <c r="BF395" s="4"/>
    </row>
    <row r="396" spans="1:58">
      <c r="A396" s="218" t="str">
        <f>MID(FORECAST!A395,1,10)</f>
        <v>Owner &amp; Gu</v>
      </c>
      <c r="B396" s="218" t="str">
        <f t="shared" si="170"/>
        <v>Ow</v>
      </c>
      <c r="C396" s="218" t="str">
        <f t="shared" si="171"/>
        <v>er</v>
      </c>
      <c r="D396" s="218" t="str">
        <f t="shared" si="172"/>
        <v>&amp; Gu</v>
      </c>
      <c r="E396" s="219" t="e">
        <f t="shared" si="173"/>
        <v>#VALUE!</v>
      </c>
      <c r="F396" s="219" t="str">
        <f t="shared" si="174"/>
        <v/>
      </c>
      <c r="G396" s="219">
        <f t="shared" si="175"/>
        <v>44977</v>
      </c>
      <c r="H396" s="218" t="str">
        <f>IF(ISERROR(VLOOKUP(FORECAST!$A396,$AY$2:$BA$9,3,FALSE)),"",VLOOKUP(FORECAST!$A396,$AY$2:$BA$9,3,FALSE))</f>
        <v>Referidos</v>
      </c>
      <c r="I396" s="218">
        <f>IF(ISNUMBER(FORECAST!G:G),FORECAST!G:G,"")</f>
        <v>24</v>
      </c>
      <c r="J396" s="222">
        <f>IF(ISNUMBER(FORECAST!H:H),FORECAST!H:H,"")</f>
        <v>7343.6</v>
      </c>
      <c r="BF396" s="4"/>
    </row>
    <row r="397" spans="1:58">
      <c r="A397" s="218" t="str">
        <f>MID(FORECAST!A396,1,10)</f>
        <v>Owner Refe</v>
      </c>
      <c r="B397" s="218" t="str">
        <f t="shared" si="170"/>
        <v>Ow</v>
      </c>
      <c r="C397" s="218" t="str">
        <f t="shared" si="171"/>
        <v>er</v>
      </c>
      <c r="D397" s="218" t="str">
        <f t="shared" si="172"/>
        <v>Refe</v>
      </c>
      <c r="E397" s="219" t="e">
        <f t="shared" si="173"/>
        <v>#VALUE!</v>
      </c>
      <c r="F397" s="219" t="str">
        <f t="shared" si="174"/>
        <v/>
      </c>
      <c r="G397" s="219">
        <f t="shared" si="175"/>
        <v>44977</v>
      </c>
      <c r="H397" s="218" t="str">
        <f>IF(ISERROR(VLOOKUP(FORECAST!$A397,$AY$2:$BA$9,3,FALSE)),"",VLOOKUP(FORECAST!$A397,$AY$2:$BA$9,3,FALSE))</f>
        <v>Maintenance</v>
      </c>
      <c r="I397" s="218">
        <f>IF(ISNUMBER(FORECAST!G:G),FORECAST!G:G,"")</f>
        <v>75</v>
      </c>
      <c r="J397" s="222">
        <f>IF(ISNUMBER(FORECAST!H:H),FORECAST!H:H,"")</f>
        <v>0</v>
      </c>
      <c r="BF397" s="4"/>
    </row>
    <row r="398" spans="1:58">
      <c r="A398" s="218" t="str">
        <f>MID(FORECAST!A397,1,10)</f>
        <v>Maintenanc</v>
      </c>
      <c r="B398" s="218" t="str">
        <f t="shared" si="170"/>
        <v>Ma</v>
      </c>
      <c r="C398" s="218" t="str">
        <f t="shared" si="171"/>
        <v>nt</v>
      </c>
      <c r="D398" s="218" t="str">
        <f t="shared" si="172"/>
        <v>nanc</v>
      </c>
      <c r="E398" s="219" t="e">
        <f t="shared" si="173"/>
        <v>#VALUE!</v>
      </c>
      <c r="F398" s="219" t="str">
        <f t="shared" si="174"/>
        <v/>
      </c>
      <c r="G398" s="219">
        <f t="shared" si="175"/>
        <v>44977</v>
      </c>
      <c r="H398" s="218" t="str">
        <f>IF(ISERROR(VLOOKUP(FORECAST!$A398,$AY$2:$BA$9,3,FALSE)),"",VLOOKUP(FORECAST!$A398,$AY$2:$BA$9,3,FALSE))</f>
        <v>Complementarias</v>
      </c>
      <c r="I398" s="218">
        <f>IF(ISNUMBER(FORECAST!G:G),FORECAST!G:G,"")</f>
        <v>8</v>
      </c>
      <c r="J398" s="222">
        <f>IF(ISNUMBER(FORECAST!H:H),FORECAST!H:H,"")</f>
        <v>775</v>
      </c>
      <c r="BF398" s="4"/>
    </row>
    <row r="399" spans="1:58">
      <c r="A399" s="218" t="str">
        <f>MID(FORECAST!A398,1,10)</f>
        <v>Compliment</v>
      </c>
      <c r="B399" s="218" t="str">
        <f t="shared" si="170"/>
        <v>Co</v>
      </c>
      <c r="C399" s="218" t="str">
        <f t="shared" si="171"/>
        <v>pl</v>
      </c>
      <c r="D399" s="218" t="str">
        <f t="shared" si="172"/>
        <v>ment</v>
      </c>
      <c r="E399" s="219" t="e">
        <f t="shared" si="173"/>
        <v>#VALUE!</v>
      </c>
      <c r="F399" s="219" t="str">
        <f t="shared" si="174"/>
        <v/>
      </c>
      <c r="G399" s="219">
        <f t="shared" si="175"/>
        <v>44977</v>
      </c>
      <c r="H399" s="218" t="str">
        <f>IF(ISERROR(VLOOKUP(FORECAST!$A399,$AY$2:$BA$9,3,FALSE)),"",VLOOKUP(FORECAST!$A399,$AY$2:$BA$9,3,FALSE))</f>
        <v>Total día</v>
      </c>
      <c r="I399" s="218">
        <f>IF(ISNUMBER(FORECAST!G:G),FORECAST!G:G,"")</f>
        <v>195</v>
      </c>
      <c r="J399" s="222">
        <f>IF(ISNUMBER(FORECAST!H:H),FORECAST!H:H,"")</f>
        <v>13425.34</v>
      </c>
      <c r="BF399" s="4"/>
    </row>
    <row r="400" spans="1:58">
      <c r="A400" s="218" t="str">
        <f>MID(FORECAST!A399,1,10)</f>
        <v>Totals:</v>
      </c>
      <c r="B400" s="218" t="str">
        <f t="shared" si="170"/>
        <v>To</v>
      </c>
      <c r="C400" s="218" t="str">
        <f t="shared" si="171"/>
        <v>al</v>
      </c>
      <c r="D400" s="218" t="str">
        <f t="shared" si="172"/>
        <v>:</v>
      </c>
      <c r="E400" s="219" t="e">
        <f t="shared" si="173"/>
        <v>#VALUE!</v>
      </c>
      <c r="F400" s="219" t="str">
        <f t="shared" si="174"/>
        <v/>
      </c>
      <c r="G400" s="219">
        <f t="shared" si="175"/>
        <v>44977</v>
      </c>
      <c r="H400" s="218" t="str">
        <f>IF(ISERROR(VLOOKUP(FORECAST!$A400,$AY$2:$BA$9,3,FALSE)),"",VLOOKUP(FORECAST!$A400,$AY$2:$BA$9,3,FALSE))</f>
        <v/>
      </c>
      <c r="I400" s="218" t="str">
        <f>IF(ISNUMBER(FORECAST!G:G),FORECAST!G:G,"")</f>
        <v/>
      </c>
      <c r="J400" s="222" t="str">
        <f>IF(ISNUMBER(FORECAST!H:H),FORECAST!H:H,"")</f>
        <v/>
      </c>
      <c r="BF400" s="4"/>
    </row>
    <row r="401" spans="1:58">
      <c r="A401" s="218" t="str">
        <f>MID(FORECAST!A400,1,10)</f>
        <v>21-02-2023</v>
      </c>
      <c r="B401" s="218" t="str">
        <f t="shared" si="170"/>
        <v>21</v>
      </c>
      <c r="C401" s="218" t="str">
        <f t="shared" si="171"/>
        <v>02</v>
      </c>
      <c r="D401" s="218" t="str">
        <f t="shared" si="172"/>
        <v>2023</v>
      </c>
      <c r="E401" s="219">
        <f t="shared" si="173"/>
        <v>44978</v>
      </c>
      <c r="F401" s="219">
        <f t="shared" si="174"/>
        <v>44978</v>
      </c>
      <c r="G401" s="219">
        <f t="shared" si="175"/>
        <v>44978</v>
      </c>
      <c r="H401" s="218" t="str">
        <f>IF(ISERROR(VLOOKUP(FORECAST!$A401,$AY$2:$BA$9,3,FALSE)),"",VLOOKUP(FORECAST!$A401,$AY$2:$BA$9,3,FALSE))</f>
        <v>Pagadores</v>
      </c>
      <c r="I401" s="218">
        <f>IF(ISNUMBER(FORECAST!G:G),FORECAST!G:G,"")</f>
        <v>37</v>
      </c>
      <c r="J401" s="222">
        <f>IF(ISNUMBER(FORECAST!H:H),FORECAST!H:H,"")</f>
        <v>8363.3700000000008</v>
      </c>
      <c r="BF401" s="4"/>
    </row>
    <row r="402" spans="1:58">
      <c r="A402" s="218" t="str">
        <f>MID(FORECAST!A401,1,10)</f>
        <v>Non-Group</v>
      </c>
      <c r="B402" s="218" t="str">
        <f t="shared" si="170"/>
        <v>No</v>
      </c>
      <c r="C402" s="218" t="str">
        <f t="shared" si="171"/>
        <v>-G</v>
      </c>
      <c r="D402" s="218" t="str">
        <f t="shared" si="172"/>
        <v>oup</v>
      </c>
      <c r="E402" s="219" t="e">
        <f t="shared" si="173"/>
        <v>#VALUE!</v>
      </c>
      <c r="F402" s="219" t="str">
        <f t="shared" si="174"/>
        <v/>
      </c>
      <c r="G402" s="219">
        <f t="shared" si="175"/>
        <v>44978</v>
      </c>
      <c r="H402" s="218" t="str">
        <f>IF(ISERROR(VLOOKUP(FORECAST!$A402,$AY$2:$BA$9,3,FALSE)),"",VLOOKUP(FORECAST!$A402,$AY$2:$BA$9,3,FALSE))</f>
        <v>Dueños e invitados</v>
      </c>
      <c r="I402" s="218">
        <f>IF(ISNUMBER(FORECAST!G:G),FORECAST!G:G,"")</f>
        <v>49</v>
      </c>
      <c r="J402" s="222">
        <f>IF(ISNUMBER(FORECAST!H:H),FORECAST!H:H,"")</f>
        <v>0</v>
      </c>
      <c r="BF402" s="4"/>
    </row>
    <row r="403" spans="1:58">
      <c r="A403" s="218" t="str">
        <f>MID(FORECAST!A402,1,10)</f>
        <v>Owner &amp; Gu</v>
      </c>
      <c r="B403" s="218" t="str">
        <f t="shared" si="170"/>
        <v>Ow</v>
      </c>
      <c r="C403" s="218" t="str">
        <f t="shared" si="171"/>
        <v>er</v>
      </c>
      <c r="D403" s="218" t="str">
        <f t="shared" si="172"/>
        <v>&amp; Gu</v>
      </c>
      <c r="E403" s="219" t="e">
        <f t="shared" si="173"/>
        <v>#VALUE!</v>
      </c>
      <c r="F403" s="219" t="str">
        <f t="shared" si="174"/>
        <v/>
      </c>
      <c r="G403" s="219">
        <f t="shared" si="175"/>
        <v>44978</v>
      </c>
      <c r="H403" s="218" t="str">
        <f>IF(ISERROR(VLOOKUP(FORECAST!$A403,$AY$2:$BA$9,3,FALSE)),"",VLOOKUP(FORECAST!$A403,$AY$2:$BA$9,3,FALSE))</f>
        <v>Referidos</v>
      </c>
      <c r="I403" s="218">
        <f>IF(ISNUMBER(FORECAST!G:G),FORECAST!G:G,"")</f>
        <v>19</v>
      </c>
      <c r="J403" s="222">
        <f>IF(ISNUMBER(FORECAST!H:H),FORECAST!H:H,"")</f>
        <v>4939</v>
      </c>
      <c r="BF403" s="4"/>
    </row>
    <row r="404" spans="1:58">
      <c r="A404" s="218" t="str">
        <f>MID(FORECAST!A403,1,10)</f>
        <v>Owner Refe</v>
      </c>
      <c r="B404" s="218" t="str">
        <f t="shared" si="170"/>
        <v>Ow</v>
      </c>
      <c r="C404" s="218" t="str">
        <f t="shared" si="171"/>
        <v>er</v>
      </c>
      <c r="D404" s="218" t="str">
        <f t="shared" si="172"/>
        <v>Refe</v>
      </c>
      <c r="E404" s="219" t="e">
        <f t="shared" si="173"/>
        <v>#VALUE!</v>
      </c>
      <c r="F404" s="219" t="str">
        <f t="shared" si="174"/>
        <v/>
      </c>
      <c r="G404" s="219">
        <f t="shared" si="175"/>
        <v>44978</v>
      </c>
      <c r="H404" s="218" t="str">
        <f>IF(ISERROR(VLOOKUP(FORECAST!$A404,$AY$2:$BA$9,3,FALSE)),"",VLOOKUP(FORECAST!$A404,$AY$2:$BA$9,3,FALSE))</f>
        <v>Maintenance</v>
      </c>
      <c r="I404" s="218">
        <f>IF(ISNUMBER(FORECAST!G:G),FORECAST!G:G,"")</f>
        <v>71</v>
      </c>
      <c r="J404" s="222">
        <f>IF(ISNUMBER(FORECAST!H:H),FORECAST!H:H,"")</f>
        <v>0</v>
      </c>
      <c r="BF404" s="4"/>
    </row>
    <row r="405" spans="1:58">
      <c r="A405" s="218" t="str">
        <f>MID(FORECAST!A404,1,10)</f>
        <v>Maintenanc</v>
      </c>
      <c r="B405" s="218" t="str">
        <f t="shared" si="170"/>
        <v>Ma</v>
      </c>
      <c r="C405" s="218" t="str">
        <f t="shared" si="171"/>
        <v>nt</v>
      </c>
      <c r="D405" s="218" t="str">
        <f t="shared" si="172"/>
        <v>nanc</v>
      </c>
      <c r="E405" s="219" t="e">
        <f t="shared" si="173"/>
        <v>#VALUE!</v>
      </c>
      <c r="F405" s="219" t="str">
        <f t="shared" si="174"/>
        <v/>
      </c>
      <c r="G405" s="219">
        <f t="shared" si="175"/>
        <v>44978</v>
      </c>
      <c r="H405" s="218" t="str">
        <f>IF(ISERROR(VLOOKUP(FORECAST!$A405,$AY$2:$BA$9,3,FALSE)),"",VLOOKUP(FORECAST!$A405,$AY$2:$BA$9,3,FALSE))</f>
        <v>Complementarias</v>
      </c>
      <c r="I405" s="218">
        <f>IF(ISNUMBER(FORECAST!G:G),FORECAST!G:G,"")</f>
        <v>8</v>
      </c>
      <c r="J405" s="222">
        <f>IF(ISNUMBER(FORECAST!H:H),FORECAST!H:H,"")</f>
        <v>220</v>
      </c>
      <c r="BF405" s="4"/>
    </row>
    <row r="406" spans="1:58">
      <c r="A406" s="218" t="str">
        <f>MID(FORECAST!A405,1,10)</f>
        <v>Compliment</v>
      </c>
      <c r="B406" s="218" t="str">
        <f t="shared" si="170"/>
        <v>Co</v>
      </c>
      <c r="C406" s="218" t="str">
        <f t="shared" si="171"/>
        <v>pl</v>
      </c>
      <c r="D406" s="218" t="str">
        <f t="shared" si="172"/>
        <v>ment</v>
      </c>
      <c r="E406" s="219" t="e">
        <f t="shared" si="173"/>
        <v>#VALUE!</v>
      </c>
      <c r="F406" s="219" t="str">
        <f t="shared" si="174"/>
        <v/>
      </c>
      <c r="G406" s="219">
        <f t="shared" si="175"/>
        <v>44978</v>
      </c>
      <c r="H406" s="218" t="str">
        <f>IF(ISERROR(VLOOKUP(FORECAST!$A406,$AY$2:$BA$9,3,FALSE)),"",VLOOKUP(FORECAST!$A406,$AY$2:$BA$9,3,FALSE))</f>
        <v>Total día</v>
      </c>
      <c r="I406" s="218">
        <f>IF(ISNUMBER(FORECAST!G:G),FORECAST!G:G,"")</f>
        <v>184</v>
      </c>
      <c r="J406" s="222">
        <f>IF(ISNUMBER(FORECAST!H:H),FORECAST!H:H,"")</f>
        <v>13522.37</v>
      </c>
      <c r="BF406" s="4"/>
    </row>
    <row r="407" spans="1:58">
      <c r="A407" s="218" t="str">
        <f>MID(FORECAST!A406,1,10)</f>
        <v>Totals:</v>
      </c>
      <c r="B407" s="218" t="str">
        <f t="shared" si="170"/>
        <v>To</v>
      </c>
      <c r="C407" s="218" t="str">
        <f t="shared" si="171"/>
        <v>al</v>
      </c>
      <c r="D407" s="218" t="str">
        <f t="shared" si="172"/>
        <v>:</v>
      </c>
      <c r="E407" s="219" t="e">
        <f t="shared" si="173"/>
        <v>#VALUE!</v>
      </c>
      <c r="F407" s="219" t="str">
        <f t="shared" si="174"/>
        <v/>
      </c>
      <c r="G407" s="219">
        <f t="shared" si="175"/>
        <v>44978</v>
      </c>
      <c r="H407" s="218" t="str">
        <f>IF(ISERROR(VLOOKUP(FORECAST!$A407,$AY$2:$BA$9,3,FALSE)),"",VLOOKUP(FORECAST!$A407,$AY$2:$BA$9,3,FALSE))</f>
        <v/>
      </c>
      <c r="I407" s="218" t="str">
        <f>IF(ISNUMBER(FORECAST!G:G),FORECAST!G:G,"")</f>
        <v/>
      </c>
      <c r="J407" s="222" t="str">
        <f>IF(ISNUMBER(FORECAST!H:H),FORECAST!H:H,"")</f>
        <v/>
      </c>
      <c r="BF407" s="4"/>
    </row>
    <row r="408" spans="1:58">
      <c r="A408" s="218" t="str">
        <f>MID(FORECAST!A407,1,10)</f>
        <v>22-02-2023</v>
      </c>
      <c r="B408" s="218" t="str">
        <f t="shared" si="170"/>
        <v>22</v>
      </c>
      <c r="C408" s="218" t="str">
        <f t="shared" si="171"/>
        <v>02</v>
      </c>
      <c r="D408" s="218" t="str">
        <f t="shared" si="172"/>
        <v>2023</v>
      </c>
      <c r="E408" s="219">
        <f t="shared" si="173"/>
        <v>44979</v>
      </c>
      <c r="F408" s="219">
        <f t="shared" si="174"/>
        <v>44979</v>
      </c>
      <c r="G408" s="219">
        <f t="shared" si="175"/>
        <v>44979</v>
      </c>
      <c r="H408" s="218" t="str">
        <f>IF(ISERROR(VLOOKUP(FORECAST!$A408,$AY$2:$BA$9,3,FALSE)),"",VLOOKUP(FORECAST!$A408,$AY$2:$BA$9,3,FALSE))</f>
        <v>Pagadores</v>
      </c>
      <c r="I408" s="218">
        <f>IF(ISNUMBER(FORECAST!G:G),FORECAST!G:G,"")</f>
        <v>36</v>
      </c>
      <c r="J408" s="222">
        <f>IF(ISNUMBER(FORECAST!H:H),FORECAST!H:H,"")</f>
        <v>5395.55</v>
      </c>
      <c r="BF408" s="4"/>
    </row>
    <row r="409" spans="1:58">
      <c r="A409" s="218" t="str">
        <f>MID(FORECAST!A408,1,10)</f>
        <v>Non-Group</v>
      </c>
      <c r="B409" s="218" t="str">
        <f t="shared" si="170"/>
        <v>No</v>
      </c>
      <c r="C409" s="218" t="str">
        <f t="shared" si="171"/>
        <v>-G</v>
      </c>
      <c r="D409" s="218" t="str">
        <f t="shared" si="172"/>
        <v>oup</v>
      </c>
      <c r="E409" s="219" t="e">
        <f t="shared" si="173"/>
        <v>#VALUE!</v>
      </c>
      <c r="F409" s="219" t="str">
        <f t="shared" si="174"/>
        <v/>
      </c>
      <c r="G409" s="219">
        <f t="shared" si="175"/>
        <v>44979</v>
      </c>
      <c r="H409" s="218" t="str">
        <f>IF(ISERROR(VLOOKUP(FORECAST!$A409,$AY$2:$BA$9,3,FALSE)),"",VLOOKUP(FORECAST!$A409,$AY$2:$BA$9,3,FALSE))</f>
        <v>Grupos</v>
      </c>
      <c r="I409" s="218">
        <f>IF(ISNUMBER(FORECAST!G:G),FORECAST!G:G,"")</f>
        <v>0</v>
      </c>
      <c r="J409" s="222">
        <f>IF(ISNUMBER(FORECAST!H:H),FORECAST!H:H,"")</f>
        <v>-4</v>
      </c>
      <c r="BF409" s="4"/>
    </row>
    <row r="410" spans="1:58">
      <c r="A410" s="218" t="str">
        <f>MID(FORECAST!A409,1,10)</f>
        <v>Group - No</v>
      </c>
      <c r="B410" s="218" t="str">
        <f t="shared" si="170"/>
        <v>Gr</v>
      </c>
      <c r="C410" s="218" t="str">
        <f t="shared" si="171"/>
        <v>up</v>
      </c>
      <c r="D410" s="218" t="str">
        <f t="shared" si="172"/>
        <v>- No</v>
      </c>
      <c r="E410" s="219" t="e">
        <f t="shared" si="173"/>
        <v>#VALUE!</v>
      </c>
      <c r="F410" s="219" t="str">
        <f t="shared" si="174"/>
        <v/>
      </c>
      <c r="G410" s="219">
        <f t="shared" si="175"/>
        <v>44979</v>
      </c>
      <c r="H410" s="218" t="str">
        <f>IF(ISERROR(VLOOKUP(FORECAST!$A410,$AY$2:$BA$9,3,FALSE)),"",VLOOKUP(FORECAST!$A410,$AY$2:$BA$9,3,FALSE))</f>
        <v>Dueños e invitados</v>
      </c>
      <c r="I410" s="218">
        <f>IF(ISNUMBER(FORECAST!G:G),FORECAST!G:G,"")</f>
        <v>49</v>
      </c>
      <c r="J410" s="222">
        <f>IF(ISNUMBER(FORECAST!H:H),FORECAST!H:H,"")</f>
        <v>0</v>
      </c>
      <c r="BF410" s="4"/>
    </row>
    <row r="411" spans="1:58">
      <c r="A411" s="218" t="str">
        <f>MID(FORECAST!A410,1,10)</f>
        <v>Owner &amp; Gu</v>
      </c>
      <c r="B411" s="218" t="str">
        <f t="shared" si="170"/>
        <v>Ow</v>
      </c>
      <c r="C411" s="218" t="str">
        <f t="shared" si="171"/>
        <v>er</v>
      </c>
      <c r="D411" s="218" t="str">
        <f t="shared" si="172"/>
        <v>&amp; Gu</v>
      </c>
      <c r="E411" s="219" t="e">
        <f t="shared" si="173"/>
        <v>#VALUE!</v>
      </c>
      <c r="F411" s="219" t="str">
        <f t="shared" si="174"/>
        <v/>
      </c>
      <c r="G411" s="219">
        <f t="shared" si="175"/>
        <v>44979</v>
      </c>
      <c r="H411" s="218" t="str">
        <f>IF(ISERROR(VLOOKUP(FORECAST!$A411,$AY$2:$BA$9,3,FALSE)),"",VLOOKUP(FORECAST!$A411,$AY$2:$BA$9,3,FALSE))</f>
        <v>Referidos</v>
      </c>
      <c r="I411" s="218">
        <f>IF(ISNUMBER(FORECAST!G:G),FORECAST!G:G,"")</f>
        <v>25</v>
      </c>
      <c r="J411" s="222">
        <f>IF(ISNUMBER(FORECAST!H:H),FORECAST!H:H,"")</f>
        <v>6619.81</v>
      </c>
      <c r="BF411" s="4"/>
    </row>
    <row r="412" spans="1:58">
      <c r="A412" s="218" t="str">
        <f>MID(FORECAST!A411,1,10)</f>
        <v>Owner Refe</v>
      </c>
      <c r="B412" s="218" t="str">
        <f t="shared" si="170"/>
        <v>Ow</v>
      </c>
      <c r="C412" s="218" t="str">
        <f t="shared" si="171"/>
        <v>er</v>
      </c>
      <c r="D412" s="218" t="str">
        <f t="shared" si="172"/>
        <v>Refe</v>
      </c>
      <c r="E412" s="219" t="e">
        <f t="shared" si="173"/>
        <v>#VALUE!</v>
      </c>
      <c r="F412" s="219" t="str">
        <f t="shared" si="174"/>
        <v/>
      </c>
      <c r="G412" s="219">
        <f t="shared" si="175"/>
        <v>44979</v>
      </c>
      <c r="H412" s="218" t="str">
        <f>IF(ISERROR(VLOOKUP(FORECAST!$A412,$AY$2:$BA$9,3,FALSE)),"",VLOOKUP(FORECAST!$A412,$AY$2:$BA$9,3,FALSE))</f>
        <v>Maintenance</v>
      </c>
      <c r="I412" s="218">
        <f>IF(ISNUMBER(FORECAST!G:G),FORECAST!G:G,"")</f>
        <v>78</v>
      </c>
      <c r="J412" s="222">
        <f>IF(ISNUMBER(FORECAST!H:H),FORECAST!H:H,"")</f>
        <v>0</v>
      </c>
      <c r="BF412" s="4"/>
    </row>
    <row r="413" spans="1:58">
      <c r="A413" s="218" t="str">
        <f>MID(FORECAST!A412,1,10)</f>
        <v>Maintenanc</v>
      </c>
      <c r="B413" s="218" t="str">
        <f t="shared" si="170"/>
        <v>Ma</v>
      </c>
      <c r="C413" s="218" t="str">
        <f t="shared" si="171"/>
        <v>nt</v>
      </c>
      <c r="D413" s="218" t="str">
        <f t="shared" si="172"/>
        <v>nanc</v>
      </c>
      <c r="E413" s="219" t="e">
        <f t="shared" si="173"/>
        <v>#VALUE!</v>
      </c>
      <c r="F413" s="219" t="str">
        <f t="shared" si="174"/>
        <v/>
      </c>
      <c r="G413" s="219">
        <f t="shared" si="175"/>
        <v>44979</v>
      </c>
      <c r="H413" s="218" t="str">
        <f>IF(ISERROR(VLOOKUP(FORECAST!$A413,$AY$2:$BA$9,3,FALSE)),"",VLOOKUP(FORECAST!$A413,$AY$2:$BA$9,3,FALSE))</f>
        <v>Complementarias</v>
      </c>
      <c r="I413" s="218">
        <f>IF(ISNUMBER(FORECAST!G:G),FORECAST!G:G,"")</f>
        <v>5</v>
      </c>
      <c r="J413" s="222">
        <f>IF(ISNUMBER(FORECAST!H:H),FORECAST!H:H,"")</f>
        <v>570</v>
      </c>
      <c r="BF413" s="4"/>
    </row>
    <row r="414" spans="1:58">
      <c r="A414" s="218" t="str">
        <f>MID(FORECAST!A413,1,10)</f>
        <v>Compliment</v>
      </c>
      <c r="B414" s="218" t="str">
        <f t="shared" si="170"/>
        <v>Co</v>
      </c>
      <c r="C414" s="218" t="str">
        <f t="shared" si="171"/>
        <v>pl</v>
      </c>
      <c r="D414" s="218" t="str">
        <f t="shared" si="172"/>
        <v>ment</v>
      </c>
      <c r="E414" s="219" t="e">
        <f t="shared" si="173"/>
        <v>#VALUE!</v>
      </c>
      <c r="F414" s="219" t="str">
        <f t="shared" si="174"/>
        <v/>
      </c>
      <c r="G414" s="219">
        <f t="shared" si="175"/>
        <v>44979</v>
      </c>
      <c r="H414" s="218" t="str">
        <f>IF(ISERROR(VLOOKUP(FORECAST!$A414,$AY$2:$BA$9,3,FALSE)),"",VLOOKUP(FORECAST!$A414,$AY$2:$BA$9,3,FALSE))</f>
        <v>Total día</v>
      </c>
      <c r="I414" s="218">
        <f>IF(ISNUMBER(FORECAST!G:G),FORECAST!G:G,"")</f>
        <v>193</v>
      </c>
      <c r="J414" s="222">
        <f>IF(ISNUMBER(FORECAST!H:H),FORECAST!H:H,"")</f>
        <v>12581.36</v>
      </c>
      <c r="BF414" s="4"/>
    </row>
    <row r="415" spans="1:58">
      <c r="A415" s="218" t="str">
        <f>MID(FORECAST!A414,1,10)</f>
        <v>Totals:</v>
      </c>
      <c r="B415" s="218" t="str">
        <f t="shared" si="170"/>
        <v>To</v>
      </c>
      <c r="C415" s="218" t="str">
        <f t="shared" si="171"/>
        <v>al</v>
      </c>
      <c r="D415" s="218" t="str">
        <f t="shared" si="172"/>
        <v>:</v>
      </c>
      <c r="E415" s="219" t="e">
        <f t="shared" si="173"/>
        <v>#VALUE!</v>
      </c>
      <c r="F415" s="219" t="str">
        <f t="shared" si="174"/>
        <v/>
      </c>
      <c r="G415" s="219">
        <f t="shared" si="175"/>
        <v>44979</v>
      </c>
      <c r="H415" s="218" t="str">
        <f>IF(ISERROR(VLOOKUP(FORECAST!$A415,$AY$2:$BA$9,3,FALSE)),"",VLOOKUP(FORECAST!$A415,$AY$2:$BA$9,3,FALSE))</f>
        <v/>
      </c>
      <c r="I415" s="218" t="str">
        <f>IF(ISNUMBER(FORECAST!G:G),FORECAST!G:G,"")</f>
        <v/>
      </c>
      <c r="J415" s="222" t="str">
        <f>IF(ISNUMBER(FORECAST!H:H),FORECAST!H:H,"")</f>
        <v/>
      </c>
      <c r="BF415" s="4"/>
    </row>
    <row r="416" spans="1:58">
      <c r="A416" s="218" t="str">
        <f>MID(FORECAST!A415,1,10)</f>
        <v>23-02-2023</v>
      </c>
      <c r="B416" s="218" t="str">
        <f t="shared" si="170"/>
        <v>23</v>
      </c>
      <c r="C416" s="218" t="str">
        <f t="shared" si="171"/>
        <v>02</v>
      </c>
      <c r="D416" s="218" t="str">
        <f t="shared" si="172"/>
        <v>2023</v>
      </c>
      <c r="E416" s="219">
        <f t="shared" si="173"/>
        <v>44980</v>
      </c>
      <c r="F416" s="219">
        <f t="shared" si="174"/>
        <v>44980</v>
      </c>
      <c r="G416" s="219">
        <f t="shared" si="175"/>
        <v>44980</v>
      </c>
      <c r="H416" s="218" t="str">
        <f>IF(ISERROR(VLOOKUP(FORECAST!$A416,$AY$2:$BA$9,3,FALSE)),"",VLOOKUP(FORECAST!$A416,$AY$2:$BA$9,3,FALSE))</f>
        <v>Pagadores</v>
      </c>
      <c r="I416" s="218">
        <f>IF(ISNUMBER(FORECAST!G:G),FORECAST!G:G,"")</f>
        <v>42</v>
      </c>
      <c r="J416" s="222">
        <f>IF(ISNUMBER(FORECAST!H:H),FORECAST!H:H,"")</f>
        <v>-7893.78</v>
      </c>
      <c r="BF416" s="4"/>
    </row>
    <row r="417" spans="1:58">
      <c r="A417" s="218" t="str">
        <f>MID(FORECAST!A416,1,10)</f>
        <v>Non-Group</v>
      </c>
      <c r="B417" s="218" t="str">
        <f t="shared" si="170"/>
        <v>No</v>
      </c>
      <c r="C417" s="218" t="str">
        <f t="shared" si="171"/>
        <v>-G</v>
      </c>
      <c r="D417" s="218" t="str">
        <f t="shared" si="172"/>
        <v>oup</v>
      </c>
      <c r="E417" s="219" t="e">
        <f t="shared" si="173"/>
        <v>#VALUE!</v>
      </c>
      <c r="F417" s="219" t="str">
        <f t="shared" si="174"/>
        <v/>
      </c>
      <c r="G417" s="219">
        <f t="shared" si="175"/>
        <v>44980</v>
      </c>
      <c r="H417" s="218" t="str">
        <f>IF(ISERROR(VLOOKUP(FORECAST!$A417,$AY$2:$BA$9,3,FALSE)),"",VLOOKUP(FORECAST!$A417,$AY$2:$BA$9,3,FALSE))</f>
        <v>Grupos</v>
      </c>
      <c r="I417" s="218">
        <f>IF(ISNUMBER(FORECAST!G:G),FORECAST!G:G,"")</f>
        <v>1</v>
      </c>
      <c r="J417" s="222">
        <f>IF(ISNUMBER(FORECAST!H:H),FORECAST!H:H,"")</f>
        <v>395</v>
      </c>
      <c r="BF417" s="4"/>
    </row>
    <row r="418" spans="1:58">
      <c r="A418" s="218" t="str">
        <f>MID(FORECAST!A417,1,10)</f>
        <v>Group - No</v>
      </c>
      <c r="B418" s="218" t="str">
        <f t="shared" si="170"/>
        <v>Gr</v>
      </c>
      <c r="C418" s="218" t="str">
        <f t="shared" si="171"/>
        <v>up</v>
      </c>
      <c r="D418" s="218" t="str">
        <f t="shared" si="172"/>
        <v>- No</v>
      </c>
      <c r="E418" s="219" t="e">
        <f t="shared" si="173"/>
        <v>#VALUE!</v>
      </c>
      <c r="F418" s="219" t="str">
        <f t="shared" si="174"/>
        <v/>
      </c>
      <c r="G418" s="219">
        <f t="shared" si="175"/>
        <v>44980</v>
      </c>
      <c r="H418" s="218" t="str">
        <f>IF(ISERROR(VLOOKUP(FORECAST!$A418,$AY$2:$BA$9,3,FALSE)),"",VLOOKUP(FORECAST!$A418,$AY$2:$BA$9,3,FALSE))</f>
        <v>Dueños e invitados</v>
      </c>
      <c r="I418" s="218">
        <f>IF(ISNUMBER(FORECAST!G:G),FORECAST!G:G,"")</f>
        <v>52</v>
      </c>
      <c r="J418" s="222">
        <f>IF(ISNUMBER(FORECAST!H:H),FORECAST!H:H,"")</f>
        <v>0</v>
      </c>
      <c r="BF418" s="4"/>
    </row>
    <row r="419" spans="1:58">
      <c r="A419" s="218" t="str">
        <f>MID(FORECAST!A418,1,10)</f>
        <v>Owner &amp; Gu</v>
      </c>
      <c r="B419" s="218" t="str">
        <f t="shared" si="170"/>
        <v>Ow</v>
      </c>
      <c r="C419" s="218" t="str">
        <f t="shared" si="171"/>
        <v>er</v>
      </c>
      <c r="D419" s="218" t="str">
        <f t="shared" si="172"/>
        <v>&amp; Gu</v>
      </c>
      <c r="E419" s="219" t="e">
        <f t="shared" si="173"/>
        <v>#VALUE!</v>
      </c>
      <c r="F419" s="219" t="str">
        <f t="shared" si="174"/>
        <v/>
      </c>
      <c r="G419" s="219">
        <f t="shared" si="175"/>
        <v>44980</v>
      </c>
      <c r="H419" s="218" t="str">
        <f>IF(ISERROR(VLOOKUP(FORECAST!$A419,$AY$2:$BA$9,3,FALSE)),"",VLOOKUP(FORECAST!$A419,$AY$2:$BA$9,3,FALSE))</f>
        <v>Referidos</v>
      </c>
      <c r="I419" s="218">
        <f>IF(ISNUMBER(FORECAST!G:G),FORECAST!G:G,"")</f>
        <v>38</v>
      </c>
      <c r="J419" s="222">
        <f>IF(ISNUMBER(FORECAST!H:H),FORECAST!H:H,"")</f>
        <v>11625.13</v>
      </c>
      <c r="BF419" s="4"/>
    </row>
    <row r="420" spans="1:58">
      <c r="A420" s="218" t="str">
        <f>MID(FORECAST!A419,1,10)</f>
        <v>Owner Refe</v>
      </c>
      <c r="B420" s="218" t="str">
        <f t="shared" si="170"/>
        <v>Ow</v>
      </c>
      <c r="C420" s="218" t="str">
        <f t="shared" si="171"/>
        <v>er</v>
      </c>
      <c r="D420" s="218" t="str">
        <f t="shared" si="172"/>
        <v>Refe</v>
      </c>
      <c r="E420" s="219" t="e">
        <f t="shared" si="173"/>
        <v>#VALUE!</v>
      </c>
      <c r="F420" s="219" t="str">
        <f t="shared" si="174"/>
        <v/>
      </c>
      <c r="G420" s="219">
        <f t="shared" si="175"/>
        <v>44980</v>
      </c>
      <c r="H420" s="218" t="str">
        <f>IF(ISERROR(VLOOKUP(FORECAST!$A420,$AY$2:$BA$9,3,FALSE)),"",VLOOKUP(FORECAST!$A420,$AY$2:$BA$9,3,FALSE))</f>
        <v>Maintenance</v>
      </c>
      <c r="I420" s="218">
        <f>IF(ISNUMBER(FORECAST!G:G),FORECAST!G:G,"")</f>
        <v>65</v>
      </c>
      <c r="J420" s="222">
        <f>IF(ISNUMBER(FORECAST!H:H),FORECAST!H:H,"")</f>
        <v>0</v>
      </c>
      <c r="BF420" s="4"/>
    </row>
    <row r="421" spans="1:58">
      <c r="A421" s="218" t="str">
        <f>MID(FORECAST!A420,1,10)</f>
        <v>Maintenanc</v>
      </c>
      <c r="B421" s="218" t="str">
        <f t="shared" si="170"/>
        <v>Ma</v>
      </c>
      <c r="C421" s="218" t="str">
        <f t="shared" si="171"/>
        <v>nt</v>
      </c>
      <c r="D421" s="218" t="str">
        <f t="shared" si="172"/>
        <v>nanc</v>
      </c>
      <c r="E421" s="219" t="e">
        <f t="shared" si="173"/>
        <v>#VALUE!</v>
      </c>
      <c r="F421" s="219" t="str">
        <f t="shared" si="174"/>
        <v/>
      </c>
      <c r="G421" s="219">
        <f t="shared" si="175"/>
        <v>44980</v>
      </c>
      <c r="H421" s="218" t="str">
        <f>IF(ISERROR(VLOOKUP(FORECAST!$A421,$AY$2:$BA$9,3,FALSE)),"",VLOOKUP(FORECAST!$A421,$AY$2:$BA$9,3,FALSE))</f>
        <v>Complementarias</v>
      </c>
      <c r="I421" s="218">
        <f>IF(ISNUMBER(FORECAST!G:G),FORECAST!G:G,"")</f>
        <v>5</v>
      </c>
      <c r="J421" s="222">
        <f>IF(ISNUMBER(FORECAST!H:H),FORECAST!H:H,"")</f>
        <v>680.28</v>
      </c>
      <c r="BF421" s="4"/>
    </row>
    <row r="422" spans="1:58">
      <c r="A422" s="218" t="str">
        <f>MID(FORECAST!A421,1,10)</f>
        <v>Compliment</v>
      </c>
      <c r="B422" s="218" t="str">
        <f t="shared" si="170"/>
        <v>Co</v>
      </c>
      <c r="C422" s="218" t="str">
        <f t="shared" si="171"/>
        <v>pl</v>
      </c>
      <c r="D422" s="218" t="str">
        <f t="shared" si="172"/>
        <v>ment</v>
      </c>
      <c r="E422" s="219" t="e">
        <f t="shared" si="173"/>
        <v>#VALUE!</v>
      </c>
      <c r="F422" s="219" t="str">
        <f t="shared" si="174"/>
        <v/>
      </c>
      <c r="G422" s="219">
        <f t="shared" si="175"/>
        <v>44980</v>
      </c>
      <c r="H422" s="218" t="str">
        <f>IF(ISERROR(VLOOKUP(FORECAST!$A422,$AY$2:$BA$9,3,FALSE)),"",VLOOKUP(FORECAST!$A422,$AY$2:$BA$9,3,FALSE))</f>
        <v>Total día</v>
      </c>
      <c r="I422" s="218">
        <f>IF(ISNUMBER(FORECAST!G:G),FORECAST!G:G,"")</f>
        <v>203</v>
      </c>
      <c r="J422" s="222">
        <f>IF(ISNUMBER(FORECAST!H:H),FORECAST!H:H,"")</f>
        <v>4806.63</v>
      </c>
      <c r="BF422" s="4"/>
    </row>
    <row r="423" spans="1:58">
      <c r="A423" s="218" t="str">
        <f>MID(FORECAST!A422,1,10)</f>
        <v>Totals:</v>
      </c>
      <c r="B423" s="218" t="str">
        <f t="shared" si="170"/>
        <v>To</v>
      </c>
      <c r="C423" s="218" t="str">
        <f t="shared" si="171"/>
        <v>al</v>
      </c>
      <c r="D423" s="218" t="str">
        <f t="shared" si="172"/>
        <v>:</v>
      </c>
      <c r="E423" s="219" t="e">
        <f t="shared" si="173"/>
        <v>#VALUE!</v>
      </c>
      <c r="F423" s="219" t="str">
        <f t="shared" si="174"/>
        <v/>
      </c>
      <c r="G423" s="219">
        <f t="shared" si="175"/>
        <v>44980</v>
      </c>
      <c r="H423" s="218" t="str">
        <f>IF(ISERROR(VLOOKUP(FORECAST!$A423,$AY$2:$BA$9,3,FALSE)),"",VLOOKUP(FORECAST!$A423,$AY$2:$BA$9,3,FALSE))</f>
        <v/>
      </c>
      <c r="I423" s="218" t="str">
        <f>IF(ISNUMBER(FORECAST!G:G),FORECAST!G:G,"")</f>
        <v/>
      </c>
      <c r="J423" s="222" t="str">
        <f>IF(ISNUMBER(FORECAST!H:H),FORECAST!H:H,"")</f>
        <v/>
      </c>
      <c r="BF423" s="4"/>
    </row>
    <row r="424" spans="1:58">
      <c r="A424" s="218" t="str">
        <f>MID(FORECAST!A423,1,10)</f>
        <v>24-02-2023</v>
      </c>
      <c r="B424" s="218" t="str">
        <f t="shared" si="170"/>
        <v>24</v>
      </c>
      <c r="C424" s="218" t="str">
        <f t="shared" si="171"/>
        <v>02</v>
      </c>
      <c r="D424" s="218" t="str">
        <f t="shared" si="172"/>
        <v>2023</v>
      </c>
      <c r="E424" s="219">
        <f t="shared" si="173"/>
        <v>44981</v>
      </c>
      <c r="F424" s="219">
        <f t="shared" si="174"/>
        <v>44981</v>
      </c>
      <c r="G424" s="219">
        <f t="shared" si="175"/>
        <v>44981</v>
      </c>
      <c r="H424" s="218" t="str">
        <f>IF(ISERROR(VLOOKUP(FORECAST!$A424,$AY$2:$BA$9,3,FALSE)),"",VLOOKUP(FORECAST!$A424,$AY$2:$BA$9,3,FALSE))</f>
        <v>Pagadores</v>
      </c>
      <c r="I424" s="218">
        <f>IF(ISNUMBER(FORECAST!G:G),FORECAST!G:G,"")</f>
        <v>76</v>
      </c>
      <c r="J424" s="222">
        <f>IF(ISNUMBER(FORECAST!H:H),FORECAST!H:H,"")</f>
        <v>15807.5</v>
      </c>
      <c r="BF424" s="4"/>
    </row>
    <row r="425" spans="1:58">
      <c r="A425" s="218" t="str">
        <f>MID(FORECAST!A424,1,10)</f>
        <v>Non-Group</v>
      </c>
      <c r="B425" s="218" t="str">
        <f t="shared" si="170"/>
        <v>No</v>
      </c>
      <c r="C425" s="218" t="str">
        <f t="shared" si="171"/>
        <v>-G</v>
      </c>
      <c r="D425" s="218" t="str">
        <f t="shared" si="172"/>
        <v>oup</v>
      </c>
      <c r="E425" s="219" t="e">
        <f t="shared" si="173"/>
        <v>#VALUE!</v>
      </c>
      <c r="F425" s="219" t="str">
        <f t="shared" si="174"/>
        <v/>
      </c>
      <c r="G425" s="219">
        <f t="shared" si="175"/>
        <v>44981</v>
      </c>
      <c r="H425" s="218" t="str">
        <f>IF(ISERROR(VLOOKUP(FORECAST!$A425,$AY$2:$BA$9,3,FALSE)),"",VLOOKUP(FORECAST!$A425,$AY$2:$BA$9,3,FALSE))</f>
        <v>Grupos</v>
      </c>
      <c r="I425" s="218">
        <f>IF(ISNUMBER(FORECAST!G:G),FORECAST!G:G,"")</f>
        <v>1</v>
      </c>
      <c r="J425" s="222">
        <f>IF(ISNUMBER(FORECAST!H:H),FORECAST!H:H,"")</f>
        <v>609</v>
      </c>
      <c r="BF425" s="4"/>
    </row>
    <row r="426" spans="1:58">
      <c r="A426" s="218" t="str">
        <f>MID(FORECAST!A425,1,10)</f>
        <v>Group - No</v>
      </c>
      <c r="B426" s="218" t="str">
        <f t="shared" si="170"/>
        <v>Gr</v>
      </c>
      <c r="C426" s="218" t="str">
        <f t="shared" si="171"/>
        <v>up</v>
      </c>
      <c r="D426" s="218" t="str">
        <f t="shared" si="172"/>
        <v>- No</v>
      </c>
      <c r="E426" s="219" t="e">
        <f t="shared" si="173"/>
        <v>#VALUE!</v>
      </c>
      <c r="F426" s="219" t="str">
        <f t="shared" si="174"/>
        <v/>
      </c>
      <c r="G426" s="219">
        <f t="shared" si="175"/>
        <v>44981</v>
      </c>
      <c r="H426" s="218" t="str">
        <f>IF(ISERROR(VLOOKUP(FORECAST!$A426,$AY$2:$BA$9,3,FALSE)),"",VLOOKUP(FORECAST!$A426,$AY$2:$BA$9,3,FALSE))</f>
        <v>Dueños e invitados</v>
      </c>
      <c r="I426" s="218">
        <f>IF(ISNUMBER(FORECAST!G:G),FORECAST!G:G,"")</f>
        <v>54</v>
      </c>
      <c r="J426" s="222">
        <f>IF(ISNUMBER(FORECAST!H:H),FORECAST!H:H,"")</f>
        <v>0</v>
      </c>
      <c r="BF426" s="4"/>
    </row>
    <row r="427" spans="1:58">
      <c r="A427" s="218" t="str">
        <f>MID(FORECAST!A426,1,10)</f>
        <v>Owner &amp; Gu</v>
      </c>
      <c r="B427" s="218" t="str">
        <f t="shared" si="170"/>
        <v>Ow</v>
      </c>
      <c r="C427" s="218" t="str">
        <f t="shared" si="171"/>
        <v>er</v>
      </c>
      <c r="D427" s="218" t="str">
        <f t="shared" si="172"/>
        <v>&amp; Gu</v>
      </c>
      <c r="E427" s="219" t="e">
        <f t="shared" si="173"/>
        <v>#VALUE!</v>
      </c>
      <c r="F427" s="219" t="str">
        <f t="shared" si="174"/>
        <v/>
      </c>
      <c r="G427" s="219">
        <f t="shared" si="175"/>
        <v>44981</v>
      </c>
      <c r="H427" s="218" t="str">
        <f>IF(ISERROR(VLOOKUP(FORECAST!$A427,$AY$2:$BA$9,3,FALSE)),"",VLOOKUP(FORECAST!$A427,$AY$2:$BA$9,3,FALSE))</f>
        <v>Referidos</v>
      </c>
      <c r="I427" s="218">
        <f>IF(ISNUMBER(FORECAST!G:G),FORECAST!G:G,"")</f>
        <v>53</v>
      </c>
      <c r="J427" s="222">
        <f>IF(ISNUMBER(FORECAST!H:H),FORECAST!H:H,"")</f>
        <v>14287.73</v>
      </c>
      <c r="BF427" s="4"/>
    </row>
    <row r="428" spans="1:58">
      <c r="A428" s="218" t="str">
        <f>MID(FORECAST!A427,1,10)</f>
        <v>Owner Refe</v>
      </c>
      <c r="B428" s="218" t="str">
        <f t="shared" si="170"/>
        <v>Ow</v>
      </c>
      <c r="C428" s="218" t="str">
        <f t="shared" si="171"/>
        <v>er</v>
      </c>
      <c r="D428" s="218" t="str">
        <f t="shared" si="172"/>
        <v>Refe</v>
      </c>
      <c r="E428" s="219" t="e">
        <f t="shared" si="173"/>
        <v>#VALUE!</v>
      </c>
      <c r="F428" s="219" t="str">
        <f t="shared" si="174"/>
        <v/>
      </c>
      <c r="G428" s="219">
        <f t="shared" si="175"/>
        <v>44981</v>
      </c>
      <c r="H428" s="218" t="str">
        <f>IF(ISERROR(VLOOKUP(FORECAST!$A428,$AY$2:$BA$9,3,FALSE)),"",VLOOKUP(FORECAST!$A428,$AY$2:$BA$9,3,FALSE))</f>
        <v>Maintenance</v>
      </c>
      <c r="I428" s="218">
        <f>IF(ISNUMBER(FORECAST!G:G),FORECAST!G:G,"")</f>
        <v>54</v>
      </c>
      <c r="J428" s="222">
        <f>IF(ISNUMBER(FORECAST!H:H),FORECAST!H:H,"")</f>
        <v>0</v>
      </c>
      <c r="BF428" s="4"/>
    </row>
    <row r="429" spans="1:58">
      <c r="A429" s="218" t="str">
        <f>MID(FORECAST!A428,1,10)</f>
        <v>Maintenanc</v>
      </c>
      <c r="B429" s="218" t="str">
        <f t="shared" si="170"/>
        <v>Ma</v>
      </c>
      <c r="C429" s="218" t="str">
        <f t="shared" si="171"/>
        <v>nt</v>
      </c>
      <c r="D429" s="218" t="str">
        <f t="shared" si="172"/>
        <v>nanc</v>
      </c>
      <c r="E429" s="219" t="e">
        <f t="shared" si="173"/>
        <v>#VALUE!</v>
      </c>
      <c r="F429" s="219" t="str">
        <f t="shared" si="174"/>
        <v/>
      </c>
      <c r="G429" s="219">
        <f t="shared" si="175"/>
        <v>44981</v>
      </c>
      <c r="H429" s="218" t="str">
        <f>IF(ISERROR(VLOOKUP(FORECAST!$A429,$AY$2:$BA$9,3,FALSE)),"",VLOOKUP(FORECAST!$A429,$AY$2:$BA$9,3,FALSE))</f>
        <v>Complementarias</v>
      </c>
      <c r="I429" s="218">
        <f>IF(ISNUMBER(FORECAST!G:G),FORECAST!G:G,"")</f>
        <v>5</v>
      </c>
      <c r="J429" s="222">
        <f>IF(ISNUMBER(FORECAST!H:H),FORECAST!H:H,"")</f>
        <v>170</v>
      </c>
      <c r="BF429" s="4"/>
    </row>
    <row r="430" spans="1:58">
      <c r="A430" s="218" t="str">
        <f>MID(FORECAST!A429,1,10)</f>
        <v>Compliment</v>
      </c>
      <c r="B430" s="218" t="str">
        <f t="shared" si="170"/>
        <v>Co</v>
      </c>
      <c r="C430" s="218" t="str">
        <f t="shared" si="171"/>
        <v>pl</v>
      </c>
      <c r="D430" s="218" t="str">
        <f t="shared" si="172"/>
        <v>ment</v>
      </c>
      <c r="E430" s="219" t="e">
        <f t="shared" si="173"/>
        <v>#VALUE!</v>
      </c>
      <c r="F430" s="219" t="str">
        <f t="shared" si="174"/>
        <v/>
      </c>
      <c r="G430" s="219">
        <f t="shared" si="175"/>
        <v>44981</v>
      </c>
      <c r="H430" s="218" t="str">
        <f>IF(ISERROR(VLOOKUP(FORECAST!$A430,$AY$2:$BA$9,3,FALSE)),"",VLOOKUP(FORECAST!$A430,$AY$2:$BA$9,3,FALSE))</f>
        <v>Total día</v>
      </c>
      <c r="I430" s="218">
        <f>IF(ISNUMBER(FORECAST!G:G),FORECAST!G:G,"")</f>
        <v>243</v>
      </c>
      <c r="J430" s="222">
        <f>IF(ISNUMBER(FORECAST!H:H),FORECAST!H:H,"")</f>
        <v>30874.23</v>
      </c>
      <c r="BF430" s="4"/>
    </row>
    <row r="431" spans="1:58">
      <c r="A431" s="218" t="str">
        <f>MID(FORECAST!A430,1,10)</f>
        <v>Totals:</v>
      </c>
      <c r="B431" s="218" t="str">
        <f t="shared" si="170"/>
        <v>To</v>
      </c>
      <c r="C431" s="218" t="str">
        <f t="shared" si="171"/>
        <v>al</v>
      </c>
      <c r="D431" s="218" t="str">
        <f t="shared" si="172"/>
        <v>:</v>
      </c>
      <c r="E431" s="219" t="e">
        <f t="shared" si="173"/>
        <v>#VALUE!</v>
      </c>
      <c r="F431" s="219" t="str">
        <f t="shared" si="174"/>
        <v/>
      </c>
      <c r="G431" s="219">
        <f t="shared" si="175"/>
        <v>44981</v>
      </c>
      <c r="H431" s="218" t="str">
        <f>IF(ISERROR(VLOOKUP(FORECAST!$A431,$AY$2:$BA$9,3,FALSE)),"",VLOOKUP(FORECAST!$A431,$AY$2:$BA$9,3,FALSE))</f>
        <v/>
      </c>
      <c r="I431" s="218" t="str">
        <f>IF(ISNUMBER(FORECAST!G:G),FORECAST!G:G,"")</f>
        <v/>
      </c>
      <c r="J431" s="222" t="str">
        <f>IF(ISNUMBER(FORECAST!H:H),FORECAST!H:H,"")</f>
        <v/>
      </c>
      <c r="BF431" s="4"/>
    </row>
    <row r="432" spans="1:58">
      <c r="A432" s="218" t="str">
        <f>MID(FORECAST!A431,1,10)</f>
        <v>25-02-2023</v>
      </c>
      <c r="B432" s="218" t="str">
        <f t="shared" si="170"/>
        <v>25</v>
      </c>
      <c r="C432" s="218" t="str">
        <f t="shared" si="171"/>
        <v>02</v>
      </c>
      <c r="D432" s="218" t="str">
        <f t="shared" si="172"/>
        <v>2023</v>
      </c>
      <c r="E432" s="219">
        <f t="shared" si="173"/>
        <v>44982</v>
      </c>
      <c r="F432" s="219">
        <f t="shared" si="174"/>
        <v>44982</v>
      </c>
      <c r="G432" s="219">
        <f t="shared" si="175"/>
        <v>44982</v>
      </c>
      <c r="H432" s="218" t="str">
        <f>IF(ISERROR(VLOOKUP(FORECAST!$A432,$AY$2:$BA$9,3,FALSE)),"",VLOOKUP(FORECAST!$A432,$AY$2:$BA$9,3,FALSE))</f>
        <v>Pagadores</v>
      </c>
      <c r="I432" s="218">
        <f>IF(ISNUMBER(FORECAST!G:G),FORECAST!G:G,"")</f>
        <v>81</v>
      </c>
      <c r="J432" s="222">
        <f>IF(ISNUMBER(FORECAST!H:H),FORECAST!H:H,"")</f>
        <v>16423.060000000001</v>
      </c>
      <c r="BF432" s="4"/>
    </row>
    <row r="433" spans="1:58">
      <c r="A433" s="218" t="str">
        <f>MID(FORECAST!A432,1,10)</f>
        <v>Non-Group</v>
      </c>
      <c r="B433" s="218" t="str">
        <f t="shared" si="170"/>
        <v>No</v>
      </c>
      <c r="C433" s="218" t="str">
        <f t="shared" si="171"/>
        <v>-G</v>
      </c>
      <c r="D433" s="218" t="str">
        <f t="shared" si="172"/>
        <v>oup</v>
      </c>
      <c r="E433" s="219" t="e">
        <f t="shared" si="173"/>
        <v>#VALUE!</v>
      </c>
      <c r="F433" s="219" t="str">
        <f t="shared" si="174"/>
        <v/>
      </c>
      <c r="G433" s="219">
        <f t="shared" si="175"/>
        <v>44982</v>
      </c>
      <c r="H433" s="218" t="str">
        <f>IF(ISERROR(VLOOKUP(FORECAST!$A433,$AY$2:$BA$9,3,FALSE)),"",VLOOKUP(FORECAST!$A433,$AY$2:$BA$9,3,FALSE))</f>
        <v>Grupos</v>
      </c>
      <c r="I433" s="218">
        <f>IF(ISNUMBER(FORECAST!G:G),FORECAST!G:G,"")</f>
        <v>1</v>
      </c>
      <c r="J433" s="222">
        <f>IF(ISNUMBER(FORECAST!H:H),FORECAST!H:H,"")</f>
        <v>465</v>
      </c>
      <c r="BF433" s="4"/>
    </row>
    <row r="434" spans="1:58">
      <c r="A434" s="218" t="str">
        <f>MID(FORECAST!A433,1,10)</f>
        <v>Group - No</v>
      </c>
      <c r="B434" s="218" t="str">
        <f t="shared" si="170"/>
        <v>Gr</v>
      </c>
      <c r="C434" s="218" t="str">
        <f t="shared" si="171"/>
        <v>up</v>
      </c>
      <c r="D434" s="218" t="str">
        <f t="shared" si="172"/>
        <v>- No</v>
      </c>
      <c r="E434" s="219" t="e">
        <f t="shared" si="173"/>
        <v>#VALUE!</v>
      </c>
      <c r="F434" s="219" t="str">
        <f t="shared" si="174"/>
        <v/>
      </c>
      <c r="G434" s="219">
        <f t="shared" si="175"/>
        <v>44982</v>
      </c>
      <c r="H434" s="218" t="str">
        <f>IF(ISERROR(VLOOKUP(FORECAST!$A434,$AY$2:$BA$9,3,FALSE)),"",VLOOKUP(FORECAST!$A434,$AY$2:$BA$9,3,FALSE))</f>
        <v>Dueños e invitados</v>
      </c>
      <c r="I434" s="218">
        <f>IF(ISNUMBER(FORECAST!G:G),FORECAST!G:G,"")</f>
        <v>59</v>
      </c>
      <c r="J434" s="222">
        <f>IF(ISNUMBER(FORECAST!H:H),FORECAST!H:H,"")</f>
        <v>0</v>
      </c>
      <c r="BF434" s="4"/>
    </row>
    <row r="435" spans="1:58">
      <c r="A435" s="218" t="str">
        <f>MID(FORECAST!A434,1,10)</f>
        <v>Owner &amp; Gu</v>
      </c>
      <c r="B435" s="218" t="str">
        <f t="shared" si="170"/>
        <v>Ow</v>
      </c>
      <c r="C435" s="218" t="str">
        <f t="shared" si="171"/>
        <v>er</v>
      </c>
      <c r="D435" s="218" t="str">
        <f t="shared" si="172"/>
        <v>&amp; Gu</v>
      </c>
      <c r="E435" s="219" t="e">
        <f t="shared" si="173"/>
        <v>#VALUE!</v>
      </c>
      <c r="F435" s="219" t="str">
        <f t="shared" si="174"/>
        <v/>
      </c>
      <c r="G435" s="219">
        <f t="shared" si="175"/>
        <v>44982</v>
      </c>
      <c r="H435" s="218" t="str">
        <f>IF(ISERROR(VLOOKUP(FORECAST!$A435,$AY$2:$BA$9,3,FALSE)),"",VLOOKUP(FORECAST!$A435,$AY$2:$BA$9,3,FALSE))</f>
        <v>Referidos</v>
      </c>
      <c r="I435" s="218">
        <f>IF(ISNUMBER(FORECAST!G:G),FORECAST!G:G,"")</f>
        <v>50</v>
      </c>
      <c r="J435" s="222">
        <f>IF(ISNUMBER(FORECAST!H:H),FORECAST!H:H,"")</f>
        <v>13599.58</v>
      </c>
      <c r="BF435" s="4"/>
    </row>
    <row r="436" spans="1:58">
      <c r="A436" s="218" t="str">
        <f>MID(FORECAST!A435,1,10)</f>
        <v>Owner Refe</v>
      </c>
      <c r="B436" s="218" t="str">
        <f t="shared" si="170"/>
        <v>Ow</v>
      </c>
      <c r="C436" s="218" t="str">
        <f t="shared" si="171"/>
        <v>er</v>
      </c>
      <c r="D436" s="218" t="str">
        <f t="shared" si="172"/>
        <v>Refe</v>
      </c>
      <c r="E436" s="219" t="e">
        <f t="shared" si="173"/>
        <v>#VALUE!</v>
      </c>
      <c r="F436" s="219" t="str">
        <f t="shared" si="174"/>
        <v/>
      </c>
      <c r="G436" s="219">
        <f t="shared" si="175"/>
        <v>44982</v>
      </c>
      <c r="H436" s="218" t="str">
        <f>IF(ISERROR(VLOOKUP(FORECAST!$A436,$AY$2:$BA$9,3,FALSE)),"",VLOOKUP(FORECAST!$A436,$AY$2:$BA$9,3,FALSE))</f>
        <v>Maintenance</v>
      </c>
      <c r="I436" s="218">
        <f>IF(ISNUMBER(FORECAST!G:G),FORECAST!G:G,"")</f>
        <v>54</v>
      </c>
      <c r="J436" s="222">
        <f>IF(ISNUMBER(FORECAST!H:H),FORECAST!H:H,"")</f>
        <v>0</v>
      </c>
      <c r="BF436" s="4"/>
    </row>
    <row r="437" spans="1:58">
      <c r="A437" s="218" t="str">
        <f>MID(FORECAST!A436,1,10)</f>
        <v>Maintenanc</v>
      </c>
      <c r="B437" s="218" t="str">
        <f t="shared" si="170"/>
        <v>Ma</v>
      </c>
      <c r="C437" s="218" t="str">
        <f t="shared" si="171"/>
        <v>nt</v>
      </c>
      <c r="D437" s="218" t="str">
        <f t="shared" si="172"/>
        <v>nanc</v>
      </c>
      <c r="E437" s="219" t="e">
        <f t="shared" si="173"/>
        <v>#VALUE!</v>
      </c>
      <c r="F437" s="219" t="str">
        <f t="shared" si="174"/>
        <v/>
      </c>
      <c r="G437" s="219">
        <f t="shared" si="175"/>
        <v>44982</v>
      </c>
      <c r="H437" s="218" t="str">
        <f>IF(ISERROR(VLOOKUP(FORECAST!$A437,$AY$2:$BA$9,3,FALSE)),"",VLOOKUP(FORECAST!$A437,$AY$2:$BA$9,3,FALSE))</f>
        <v>Complementarias</v>
      </c>
      <c r="I437" s="218">
        <f>IF(ISNUMBER(FORECAST!G:G),FORECAST!G:G,"")</f>
        <v>6</v>
      </c>
      <c r="J437" s="222">
        <f>IF(ISNUMBER(FORECAST!H:H),FORECAST!H:H,"")</f>
        <v>170</v>
      </c>
      <c r="BF437" s="4"/>
    </row>
    <row r="438" spans="1:58">
      <c r="A438" s="218" t="str">
        <f>MID(FORECAST!A437,1,10)</f>
        <v>Compliment</v>
      </c>
      <c r="B438" s="218" t="str">
        <f t="shared" si="170"/>
        <v>Co</v>
      </c>
      <c r="C438" s="218" t="str">
        <f t="shared" si="171"/>
        <v>pl</v>
      </c>
      <c r="D438" s="218" t="str">
        <f t="shared" si="172"/>
        <v>ment</v>
      </c>
      <c r="E438" s="219" t="e">
        <f t="shared" si="173"/>
        <v>#VALUE!</v>
      </c>
      <c r="F438" s="219" t="str">
        <f t="shared" si="174"/>
        <v/>
      </c>
      <c r="G438" s="219">
        <f t="shared" si="175"/>
        <v>44982</v>
      </c>
      <c r="H438" s="218" t="str">
        <f>IF(ISERROR(VLOOKUP(FORECAST!$A438,$AY$2:$BA$9,3,FALSE)),"",VLOOKUP(FORECAST!$A438,$AY$2:$BA$9,3,FALSE))</f>
        <v>Total día</v>
      </c>
      <c r="I438" s="218">
        <f>IF(ISNUMBER(FORECAST!G:G),FORECAST!G:G,"")</f>
        <v>251</v>
      </c>
      <c r="J438" s="222">
        <f>IF(ISNUMBER(FORECAST!H:H),FORECAST!H:H,"")</f>
        <v>30657.64</v>
      </c>
      <c r="BF438" s="4"/>
    </row>
    <row r="439" spans="1:58">
      <c r="A439" s="218" t="str">
        <f>MID(FORECAST!A438,1,10)</f>
        <v>Totals:</v>
      </c>
      <c r="B439" s="218" t="str">
        <f t="shared" si="170"/>
        <v>To</v>
      </c>
      <c r="C439" s="218" t="str">
        <f t="shared" si="171"/>
        <v>al</v>
      </c>
      <c r="D439" s="218" t="str">
        <f t="shared" si="172"/>
        <v>:</v>
      </c>
      <c r="E439" s="219" t="e">
        <f t="shared" si="173"/>
        <v>#VALUE!</v>
      </c>
      <c r="F439" s="219" t="str">
        <f t="shared" si="174"/>
        <v/>
      </c>
      <c r="G439" s="219">
        <f t="shared" si="175"/>
        <v>44982</v>
      </c>
      <c r="H439" s="218" t="str">
        <f>IF(ISERROR(VLOOKUP(FORECAST!$A439,$AY$2:$BA$9,3,FALSE)),"",VLOOKUP(FORECAST!$A439,$AY$2:$BA$9,3,FALSE))</f>
        <v/>
      </c>
      <c r="I439" s="218" t="str">
        <f>IF(ISNUMBER(FORECAST!G:G),FORECAST!G:G,"")</f>
        <v/>
      </c>
      <c r="J439" s="222" t="str">
        <f>IF(ISNUMBER(FORECAST!H:H),FORECAST!H:H,"")</f>
        <v/>
      </c>
      <c r="BF439" s="4"/>
    </row>
    <row r="440" spans="1:58">
      <c r="A440" s="218" t="str">
        <f>MID(FORECAST!A439,1,10)</f>
        <v>26-02-2023</v>
      </c>
      <c r="B440" s="218" t="str">
        <f t="shared" si="170"/>
        <v>26</v>
      </c>
      <c r="C440" s="218" t="str">
        <f t="shared" si="171"/>
        <v>02</v>
      </c>
      <c r="D440" s="218" t="str">
        <f t="shared" si="172"/>
        <v>2023</v>
      </c>
      <c r="E440" s="219">
        <f t="shared" si="173"/>
        <v>44983</v>
      </c>
      <c r="F440" s="219">
        <f t="shared" si="174"/>
        <v>44983</v>
      </c>
      <c r="G440" s="219">
        <f t="shared" si="175"/>
        <v>44983</v>
      </c>
      <c r="H440" s="218" t="str">
        <f>IF(ISERROR(VLOOKUP(FORECAST!$A440,$AY$2:$BA$9,3,FALSE)),"",VLOOKUP(FORECAST!$A440,$AY$2:$BA$9,3,FALSE))</f>
        <v>Pagadores</v>
      </c>
      <c r="I440" s="218">
        <f>IF(ISNUMBER(FORECAST!G:G),FORECAST!G:G,"")</f>
        <v>41</v>
      </c>
      <c r="J440" s="222">
        <f>IF(ISNUMBER(FORECAST!H:H),FORECAST!H:H,"")</f>
        <v>20406.53</v>
      </c>
      <c r="BF440" s="4"/>
    </row>
    <row r="441" spans="1:58">
      <c r="A441" s="218" t="str">
        <f>MID(FORECAST!A440,1,10)</f>
        <v>Non-Group</v>
      </c>
      <c r="B441" s="218" t="str">
        <f t="shared" si="170"/>
        <v>No</v>
      </c>
      <c r="C441" s="218" t="str">
        <f t="shared" si="171"/>
        <v>-G</v>
      </c>
      <c r="D441" s="218" t="str">
        <f t="shared" si="172"/>
        <v>oup</v>
      </c>
      <c r="E441" s="219" t="e">
        <f t="shared" si="173"/>
        <v>#VALUE!</v>
      </c>
      <c r="F441" s="219" t="str">
        <f t="shared" si="174"/>
        <v/>
      </c>
      <c r="G441" s="219">
        <f t="shared" si="175"/>
        <v>44983</v>
      </c>
      <c r="H441" s="218" t="str">
        <f>IF(ISERROR(VLOOKUP(FORECAST!$A441,$AY$2:$BA$9,3,FALSE)),"",VLOOKUP(FORECAST!$A441,$AY$2:$BA$9,3,FALSE))</f>
        <v>Grupos</v>
      </c>
      <c r="I441" s="218">
        <f>IF(ISNUMBER(FORECAST!G:G),FORECAST!G:G,"")</f>
        <v>1</v>
      </c>
      <c r="J441" s="222">
        <f>IF(ISNUMBER(FORECAST!H:H),FORECAST!H:H,"")</f>
        <v>770.5</v>
      </c>
      <c r="BF441" s="4"/>
    </row>
    <row r="442" spans="1:58">
      <c r="A442" s="218" t="str">
        <f>MID(FORECAST!A441,1,10)</f>
        <v>Group - No</v>
      </c>
      <c r="B442" s="218" t="str">
        <f t="shared" si="170"/>
        <v>Gr</v>
      </c>
      <c r="C442" s="218" t="str">
        <f t="shared" si="171"/>
        <v>up</v>
      </c>
      <c r="D442" s="218" t="str">
        <f t="shared" si="172"/>
        <v>- No</v>
      </c>
      <c r="E442" s="219" t="e">
        <f t="shared" si="173"/>
        <v>#VALUE!</v>
      </c>
      <c r="F442" s="219" t="str">
        <f t="shared" si="174"/>
        <v/>
      </c>
      <c r="G442" s="219">
        <f t="shared" si="175"/>
        <v>44983</v>
      </c>
      <c r="H442" s="218" t="str">
        <f>IF(ISERROR(VLOOKUP(FORECAST!$A442,$AY$2:$BA$9,3,FALSE)),"",VLOOKUP(FORECAST!$A442,$AY$2:$BA$9,3,FALSE))</f>
        <v>Dueños e invitados</v>
      </c>
      <c r="I442" s="218">
        <f>IF(ISNUMBER(FORECAST!G:G),FORECAST!G:G,"")</f>
        <v>58</v>
      </c>
      <c r="J442" s="222">
        <f>IF(ISNUMBER(FORECAST!H:H),FORECAST!H:H,"")</f>
        <v>0</v>
      </c>
      <c r="BF442" s="4"/>
    </row>
    <row r="443" spans="1:58">
      <c r="A443" s="218" t="str">
        <f>MID(FORECAST!A442,1,10)</f>
        <v>Owner &amp; Gu</v>
      </c>
      <c r="B443" s="218" t="str">
        <f t="shared" si="170"/>
        <v>Ow</v>
      </c>
      <c r="C443" s="218" t="str">
        <f t="shared" si="171"/>
        <v>er</v>
      </c>
      <c r="D443" s="218" t="str">
        <f t="shared" si="172"/>
        <v>&amp; Gu</v>
      </c>
      <c r="E443" s="219" t="e">
        <f t="shared" si="173"/>
        <v>#VALUE!</v>
      </c>
      <c r="F443" s="219" t="str">
        <f t="shared" si="174"/>
        <v/>
      </c>
      <c r="G443" s="219">
        <f t="shared" si="175"/>
        <v>44983</v>
      </c>
      <c r="H443" s="218" t="str">
        <f>IF(ISERROR(VLOOKUP(FORECAST!$A443,$AY$2:$BA$9,3,FALSE)),"",VLOOKUP(FORECAST!$A443,$AY$2:$BA$9,3,FALSE))</f>
        <v>Referidos</v>
      </c>
      <c r="I443" s="218">
        <f>IF(ISNUMBER(FORECAST!G:G),FORECAST!G:G,"")</f>
        <v>22</v>
      </c>
      <c r="J443" s="222">
        <f>IF(ISNUMBER(FORECAST!H:H),FORECAST!H:H,"")</f>
        <v>5880</v>
      </c>
      <c r="BF443" s="4"/>
    </row>
    <row r="444" spans="1:58">
      <c r="A444" s="218" t="str">
        <f>MID(FORECAST!A443,1,10)</f>
        <v>Owner Refe</v>
      </c>
      <c r="B444" s="218" t="str">
        <f t="shared" si="170"/>
        <v>Ow</v>
      </c>
      <c r="C444" s="218" t="str">
        <f t="shared" si="171"/>
        <v>er</v>
      </c>
      <c r="D444" s="218" t="str">
        <f t="shared" si="172"/>
        <v>Refe</v>
      </c>
      <c r="E444" s="219" t="e">
        <f t="shared" si="173"/>
        <v>#VALUE!</v>
      </c>
      <c r="F444" s="219" t="str">
        <f t="shared" si="174"/>
        <v/>
      </c>
      <c r="G444" s="219">
        <f t="shared" si="175"/>
        <v>44983</v>
      </c>
      <c r="H444" s="218" t="str">
        <f>IF(ISERROR(VLOOKUP(FORECAST!$A444,$AY$2:$BA$9,3,FALSE)),"",VLOOKUP(FORECAST!$A444,$AY$2:$BA$9,3,FALSE))</f>
        <v>Maintenance</v>
      </c>
      <c r="I444" s="218">
        <f>IF(ISNUMBER(FORECAST!G:G),FORECAST!G:G,"")</f>
        <v>50</v>
      </c>
      <c r="J444" s="222">
        <f>IF(ISNUMBER(FORECAST!H:H),FORECAST!H:H,"")</f>
        <v>0</v>
      </c>
      <c r="BF444" s="4"/>
    </row>
    <row r="445" spans="1:58">
      <c r="A445" s="218" t="str">
        <f>MID(FORECAST!A444,1,10)</f>
        <v>Maintenanc</v>
      </c>
      <c r="B445" s="218" t="str">
        <f t="shared" si="170"/>
        <v>Ma</v>
      </c>
      <c r="C445" s="218" t="str">
        <f t="shared" si="171"/>
        <v>nt</v>
      </c>
      <c r="D445" s="218" t="str">
        <f t="shared" si="172"/>
        <v>nanc</v>
      </c>
      <c r="E445" s="219" t="e">
        <f t="shared" si="173"/>
        <v>#VALUE!</v>
      </c>
      <c r="F445" s="219" t="str">
        <f t="shared" si="174"/>
        <v/>
      </c>
      <c r="G445" s="219">
        <f t="shared" si="175"/>
        <v>44983</v>
      </c>
      <c r="H445" s="218" t="str">
        <f>IF(ISERROR(VLOOKUP(FORECAST!$A445,$AY$2:$BA$9,3,FALSE)),"",VLOOKUP(FORECAST!$A445,$AY$2:$BA$9,3,FALSE))</f>
        <v>Complementarias</v>
      </c>
      <c r="I445" s="218">
        <f>IF(ISNUMBER(FORECAST!G:G),FORECAST!G:G,"")</f>
        <v>1</v>
      </c>
      <c r="J445" s="222">
        <f>IF(ISNUMBER(FORECAST!H:H),FORECAST!H:H,"")</f>
        <v>170</v>
      </c>
      <c r="BF445" s="4"/>
    </row>
    <row r="446" spans="1:58">
      <c r="A446" s="218" t="str">
        <f>MID(FORECAST!A445,1,10)</f>
        <v>Compliment</v>
      </c>
      <c r="B446" s="218" t="str">
        <f t="shared" si="170"/>
        <v>Co</v>
      </c>
      <c r="C446" s="218" t="str">
        <f t="shared" si="171"/>
        <v>pl</v>
      </c>
      <c r="D446" s="218" t="str">
        <f t="shared" si="172"/>
        <v>ment</v>
      </c>
      <c r="E446" s="219" t="e">
        <f t="shared" si="173"/>
        <v>#VALUE!</v>
      </c>
      <c r="F446" s="219" t="str">
        <f t="shared" si="174"/>
        <v/>
      </c>
      <c r="G446" s="219">
        <f t="shared" si="175"/>
        <v>44983</v>
      </c>
      <c r="H446" s="218" t="str">
        <f>IF(ISERROR(VLOOKUP(FORECAST!$A446,$AY$2:$BA$9,3,FALSE)),"",VLOOKUP(FORECAST!$A446,$AY$2:$BA$9,3,FALSE))</f>
        <v>Total día</v>
      </c>
      <c r="I446" s="218">
        <f>IF(ISNUMBER(FORECAST!G:G),FORECAST!G:G,"")</f>
        <v>173</v>
      </c>
      <c r="J446" s="222">
        <f>IF(ISNUMBER(FORECAST!H:H),FORECAST!H:H,"")</f>
        <v>27227.03</v>
      </c>
      <c r="BF446" s="4"/>
    </row>
    <row r="447" spans="1:58">
      <c r="A447" s="218" t="str">
        <f>MID(FORECAST!A446,1,10)</f>
        <v>Totals:</v>
      </c>
      <c r="B447" s="218" t="str">
        <f t="shared" si="170"/>
        <v>To</v>
      </c>
      <c r="C447" s="218" t="str">
        <f t="shared" si="171"/>
        <v>al</v>
      </c>
      <c r="D447" s="218" t="str">
        <f t="shared" si="172"/>
        <v>:</v>
      </c>
      <c r="E447" s="219" t="e">
        <f t="shared" si="173"/>
        <v>#VALUE!</v>
      </c>
      <c r="F447" s="219" t="str">
        <f t="shared" si="174"/>
        <v/>
      </c>
      <c r="G447" s="219">
        <f t="shared" si="175"/>
        <v>44983</v>
      </c>
      <c r="H447" s="218" t="str">
        <f>IF(ISERROR(VLOOKUP(FORECAST!$A447,$AY$2:$BA$9,3,FALSE)),"",VLOOKUP(FORECAST!$A447,$AY$2:$BA$9,3,FALSE))</f>
        <v/>
      </c>
      <c r="I447" s="218" t="str">
        <f>IF(ISNUMBER(FORECAST!G:G),FORECAST!G:G,"")</f>
        <v/>
      </c>
      <c r="J447" s="222" t="str">
        <f>IF(ISNUMBER(FORECAST!H:H),FORECAST!H:H,"")</f>
        <v/>
      </c>
      <c r="BF447" s="4"/>
    </row>
    <row r="448" spans="1:58">
      <c r="A448" s="218" t="str">
        <f>MID(FORECAST!A447,1,10)</f>
        <v>27-02-2023</v>
      </c>
      <c r="B448" s="218" t="str">
        <f t="shared" si="170"/>
        <v>27</v>
      </c>
      <c r="C448" s="218" t="str">
        <f t="shared" si="171"/>
        <v>02</v>
      </c>
      <c r="D448" s="218" t="str">
        <f t="shared" si="172"/>
        <v>2023</v>
      </c>
      <c r="E448" s="219">
        <f t="shared" si="173"/>
        <v>44984</v>
      </c>
      <c r="F448" s="219">
        <f t="shared" si="174"/>
        <v>44984</v>
      </c>
      <c r="G448" s="219">
        <f t="shared" si="175"/>
        <v>44984</v>
      </c>
      <c r="H448" s="218" t="str">
        <f>IF(ISERROR(VLOOKUP(FORECAST!$A448,$AY$2:$BA$9,3,FALSE)),"",VLOOKUP(FORECAST!$A448,$AY$2:$BA$9,3,FALSE))</f>
        <v>Pagadores</v>
      </c>
      <c r="I448" s="218">
        <f>IF(ISNUMBER(FORECAST!G:G),FORECAST!G:G,"")</f>
        <v>25</v>
      </c>
      <c r="J448" s="222">
        <f>IF(ISNUMBER(FORECAST!H:H),FORECAST!H:H,"")</f>
        <v>1338</v>
      </c>
      <c r="BF448" s="4"/>
    </row>
    <row r="449" spans="1:58">
      <c r="A449" s="218" t="str">
        <f>MID(FORECAST!A448,1,10)</f>
        <v>Non-Group</v>
      </c>
      <c r="B449" s="218" t="str">
        <f t="shared" si="170"/>
        <v>No</v>
      </c>
      <c r="C449" s="218" t="str">
        <f t="shared" si="171"/>
        <v>-G</v>
      </c>
      <c r="D449" s="218" t="str">
        <f t="shared" si="172"/>
        <v>oup</v>
      </c>
      <c r="E449" s="219" t="e">
        <f t="shared" si="173"/>
        <v>#VALUE!</v>
      </c>
      <c r="F449" s="219" t="str">
        <f t="shared" si="174"/>
        <v/>
      </c>
      <c r="G449" s="219">
        <f t="shared" si="175"/>
        <v>44984</v>
      </c>
      <c r="H449" s="218" t="str">
        <f>IF(ISERROR(VLOOKUP(FORECAST!$A449,$AY$2:$BA$9,3,FALSE)),"",VLOOKUP(FORECAST!$A449,$AY$2:$BA$9,3,FALSE))</f>
        <v>Grupos</v>
      </c>
      <c r="I449" s="218">
        <f>IF(ISNUMBER(FORECAST!G:G),FORECAST!G:G,"")</f>
        <v>0</v>
      </c>
      <c r="J449" s="222">
        <f>IF(ISNUMBER(FORECAST!H:H),FORECAST!H:H,"")</f>
        <v>0</v>
      </c>
      <c r="BF449" s="4"/>
    </row>
    <row r="450" spans="1:58">
      <c r="A450" s="218" t="str">
        <f>MID(FORECAST!A449,1,10)</f>
        <v>Group - No</v>
      </c>
      <c r="B450" s="218" t="str">
        <f t="shared" si="170"/>
        <v>Gr</v>
      </c>
      <c r="C450" s="218" t="str">
        <f t="shared" si="171"/>
        <v>up</v>
      </c>
      <c r="D450" s="218" t="str">
        <f t="shared" si="172"/>
        <v>- No</v>
      </c>
      <c r="E450" s="219" t="e">
        <f t="shared" si="173"/>
        <v>#VALUE!</v>
      </c>
      <c r="F450" s="219" t="str">
        <f t="shared" si="174"/>
        <v/>
      </c>
      <c r="G450" s="219">
        <f t="shared" si="175"/>
        <v>44984</v>
      </c>
      <c r="H450" s="218" t="str">
        <f>IF(ISERROR(VLOOKUP(FORECAST!$A450,$AY$2:$BA$9,3,FALSE)),"",VLOOKUP(FORECAST!$A450,$AY$2:$BA$9,3,FALSE))</f>
        <v>Dueños e invitados</v>
      </c>
      <c r="I450" s="218">
        <f>IF(ISNUMBER(FORECAST!G:G),FORECAST!G:G,"")</f>
        <v>43</v>
      </c>
      <c r="J450" s="222">
        <f>IF(ISNUMBER(FORECAST!H:H),FORECAST!H:H,"")</f>
        <v>0</v>
      </c>
      <c r="BF450" s="4"/>
    </row>
    <row r="451" spans="1:58">
      <c r="A451" s="218" t="str">
        <f>MID(FORECAST!A450,1,10)</f>
        <v>Owner &amp; Gu</v>
      </c>
      <c r="B451" s="218" t="str">
        <f t="shared" si="170"/>
        <v>Ow</v>
      </c>
      <c r="C451" s="218" t="str">
        <f t="shared" si="171"/>
        <v>er</v>
      </c>
      <c r="D451" s="218" t="str">
        <f t="shared" si="172"/>
        <v>&amp; Gu</v>
      </c>
      <c r="E451" s="219" t="e">
        <f t="shared" si="173"/>
        <v>#VALUE!</v>
      </c>
      <c r="F451" s="219" t="str">
        <f t="shared" si="174"/>
        <v/>
      </c>
      <c r="G451" s="219">
        <f t="shared" si="175"/>
        <v>44984</v>
      </c>
      <c r="H451" s="218" t="str">
        <f>IF(ISERROR(VLOOKUP(FORECAST!$A451,$AY$2:$BA$9,3,FALSE)),"",VLOOKUP(FORECAST!$A451,$AY$2:$BA$9,3,FALSE))</f>
        <v>Referidos</v>
      </c>
      <c r="I451" s="218">
        <f>IF(ISNUMBER(FORECAST!G:G),FORECAST!G:G,"")</f>
        <v>7</v>
      </c>
      <c r="J451" s="222">
        <f>IF(ISNUMBER(FORECAST!H:H),FORECAST!H:H,"")</f>
        <v>2138.9499999999998</v>
      </c>
      <c r="BF451" s="4"/>
    </row>
    <row r="452" spans="1:58">
      <c r="A452" s="218" t="str">
        <f>MID(FORECAST!A451,1,10)</f>
        <v>Owner Refe</v>
      </c>
      <c r="B452" s="218" t="str">
        <f t="shared" ref="B452:B515" si="176">MID(A452,1,2)</f>
        <v>Ow</v>
      </c>
      <c r="C452" s="218" t="str">
        <f t="shared" ref="C452:C515" si="177">MID(A452,4,2)</f>
        <v>er</v>
      </c>
      <c r="D452" s="218" t="str">
        <f t="shared" ref="D452:D515" si="178">MID(A452,7,4)</f>
        <v>Refe</v>
      </c>
      <c r="E452" s="219" t="e">
        <f t="shared" ref="E452:E515" si="179">DATE(D452,C452,B452)</f>
        <v>#VALUE!</v>
      </c>
      <c r="F452" s="219" t="str">
        <f t="shared" ref="F452:F515" si="180">IF(ISERROR(E452),"",E452)</f>
        <v/>
      </c>
      <c r="G452" s="219">
        <f t="shared" ref="G452:G515" si="181">IF(F452="",G451,F452)</f>
        <v>44984</v>
      </c>
      <c r="H452" s="218" t="str">
        <f>IF(ISERROR(VLOOKUP(FORECAST!$A452,$AY$2:$BA$9,3,FALSE)),"",VLOOKUP(FORECAST!$A452,$AY$2:$BA$9,3,FALSE))</f>
        <v>Maintenance</v>
      </c>
      <c r="I452" s="218">
        <f>IF(ISNUMBER(FORECAST!G:G),FORECAST!G:G,"")</f>
        <v>69</v>
      </c>
      <c r="J452" s="222">
        <f>IF(ISNUMBER(FORECAST!H:H),FORECAST!H:H,"")</f>
        <v>0</v>
      </c>
      <c r="BF452" s="4"/>
    </row>
    <row r="453" spans="1:58">
      <c r="A453" s="218" t="str">
        <f>MID(FORECAST!A452,1,10)</f>
        <v>Maintenanc</v>
      </c>
      <c r="B453" s="218" t="str">
        <f t="shared" si="176"/>
        <v>Ma</v>
      </c>
      <c r="C453" s="218" t="str">
        <f t="shared" si="177"/>
        <v>nt</v>
      </c>
      <c r="D453" s="218" t="str">
        <f t="shared" si="178"/>
        <v>nanc</v>
      </c>
      <c r="E453" s="219" t="e">
        <f t="shared" si="179"/>
        <v>#VALUE!</v>
      </c>
      <c r="F453" s="219" t="str">
        <f t="shared" si="180"/>
        <v/>
      </c>
      <c r="G453" s="219">
        <f t="shared" si="181"/>
        <v>44984</v>
      </c>
      <c r="H453" s="218" t="str">
        <f>IF(ISERROR(VLOOKUP(FORECAST!$A453,$AY$2:$BA$9,3,FALSE)),"",VLOOKUP(FORECAST!$A453,$AY$2:$BA$9,3,FALSE))</f>
        <v>Complementarias</v>
      </c>
      <c r="I453" s="218">
        <f>IF(ISNUMBER(FORECAST!G:G),FORECAST!G:G,"")</f>
        <v>0</v>
      </c>
      <c r="J453" s="222">
        <f>IF(ISNUMBER(FORECAST!H:H),FORECAST!H:H,"")</f>
        <v>0</v>
      </c>
      <c r="BF453" s="4"/>
    </row>
    <row r="454" spans="1:58">
      <c r="A454" s="218" t="str">
        <f>MID(FORECAST!A453,1,10)</f>
        <v>Compliment</v>
      </c>
      <c r="B454" s="218" t="str">
        <f t="shared" si="176"/>
        <v>Co</v>
      </c>
      <c r="C454" s="218" t="str">
        <f t="shared" si="177"/>
        <v>pl</v>
      </c>
      <c r="D454" s="218" t="str">
        <f t="shared" si="178"/>
        <v>ment</v>
      </c>
      <c r="E454" s="219" t="e">
        <f t="shared" si="179"/>
        <v>#VALUE!</v>
      </c>
      <c r="F454" s="219" t="str">
        <f t="shared" si="180"/>
        <v/>
      </c>
      <c r="G454" s="219">
        <f t="shared" si="181"/>
        <v>44984</v>
      </c>
      <c r="H454" s="218" t="str">
        <f>IF(ISERROR(VLOOKUP(FORECAST!$A454,$AY$2:$BA$9,3,FALSE)),"",VLOOKUP(FORECAST!$A454,$AY$2:$BA$9,3,FALSE))</f>
        <v>Total día</v>
      </c>
      <c r="I454" s="218">
        <f>IF(ISNUMBER(FORECAST!G:G),FORECAST!G:G,"")</f>
        <v>144</v>
      </c>
      <c r="J454" s="222">
        <f>IF(ISNUMBER(FORECAST!H:H),FORECAST!H:H,"")</f>
        <v>3476.95</v>
      </c>
      <c r="BF454" s="4"/>
    </row>
    <row r="455" spans="1:58">
      <c r="A455" s="218" t="str">
        <f>MID(FORECAST!A454,1,10)</f>
        <v>Totals:</v>
      </c>
      <c r="B455" s="218" t="str">
        <f t="shared" si="176"/>
        <v>To</v>
      </c>
      <c r="C455" s="218" t="str">
        <f t="shared" si="177"/>
        <v>al</v>
      </c>
      <c r="D455" s="218" t="str">
        <f t="shared" si="178"/>
        <v>:</v>
      </c>
      <c r="E455" s="219" t="e">
        <f t="shared" si="179"/>
        <v>#VALUE!</v>
      </c>
      <c r="F455" s="219" t="str">
        <f t="shared" si="180"/>
        <v/>
      </c>
      <c r="G455" s="219">
        <f t="shared" si="181"/>
        <v>44984</v>
      </c>
      <c r="H455" s="218" t="str">
        <f>IF(ISERROR(VLOOKUP(FORECAST!$A455,$AY$2:$BA$9,3,FALSE)),"",VLOOKUP(FORECAST!$A455,$AY$2:$BA$9,3,FALSE))</f>
        <v/>
      </c>
      <c r="I455" s="218" t="str">
        <f>IF(ISNUMBER(FORECAST!G:G),FORECAST!G:G,"")</f>
        <v/>
      </c>
      <c r="J455" s="222" t="str">
        <f>IF(ISNUMBER(FORECAST!H:H),FORECAST!H:H,"")</f>
        <v/>
      </c>
      <c r="BF455" s="4"/>
    </row>
    <row r="456" spans="1:58">
      <c r="A456" s="218" t="str">
        <f>MID(FORECAST!A455,1,10)</f>
        <v>28-02-2023</v>
      </c>
      <c r="B456" s="218" t="str">
        <f t="shared" si="176"/>
        <v>28</v>
      </c>
      <c r="C456" s="218" t="str">
        <f t="shared" si="177"/>
        <v>02</v>
      </c>
      <c r="D456" s="218" t="str">
        <f t="shared" si="178"/>
        <v>2023</v>
      </c>
      <c r="E456" s="219">
        <f t="shared" si="179"/>
        <v>44985</v>
      </c>
      <c r="F456" s="219">
        <f t="shared" si="180"/>
        <v>44985</v>
      </c>
      <c r="G456" s="219">
        <f t="shared" si="181"/>
        <v>44985</v>
      </c>
      <c r="H456" s="218" t="str">
        <f>IF(ISERROR(VLOOKUP(FORECAST!$A456,$AY$2:$BA$9,3,FALSE)),"",VLOOKUP(FORECAST!$A456,$AY$2:$BA$9,3,FALSE))</f>
        <v>Pagadores</v>
      </c>
      <c r="I456" s="218">
        <f>IF(ISNUMBER(FORECAST!G:G),FORECAST!G:G,"")</f>
        <v>21</v>
      </c>
      <c r="J456" s="222">
        <f>IF(ISNUMBER(FORECAST!H:H),FORECAST!H:H,"")</f>
        <v>16773.11</v>
      </c>
      <c r="BF456" s="4"/>
    </row>
    <row r="457" spans="1:58">
      <c r="A457" s="218" t="str">
        <f>MID(FORECAST!A456,1,10)</f>
        <v>Non-Group</v>
      </c>
      <c r="B457" s="218" t="str">
        <f t="shared" si="176"/>
        <v>No</v>
      </c>
      <c r="C457" s="218" t="str">
        <f t="shared" si="177"/>
        <v>-G</v>
      </c>
      <c r="D457" s="218" t="str">
        <f t="shared" si="178"/>
        <v>oup</v>
      </c>
      <c r="E457" s="219" t="e">
        <f t="shared" si="179"/>
        <v>#VALUE!</v>
      </c>
      <c r="F457" s="219" t="str">
        <f t="shared" si="180"/>
        <v/>
      </c>
      <c r="G457" s="219">
        <f t="shared" si="181"/>
        <v>44985</v>
      </c>
      <c r="H457" s="218" t="str">
        <f>IF(ISERROR(VLOOKUP(FORECAST!$A457,$AY$2:$BA$9,3,FALSE)),"",VLOOKUP(FORECAST!$A457,$AY$2:$BA$9,3,FALSE))</f>
        <v>Grupos</v>
      </c>
      <c r="I457" s="218">
        <f>IF(ISNUMBER(FORECAST!G:G),FORECAST!G:G,"")</f>
        <v>0</v>
      </c>
      <c r="J457" s="222">
        <f>IF(ISNUMBER(FORECAST!H:H),FORECAST!H:H,"")</f>
        <v>0</v>
      </c>
      <c r="BF457" s="4"/>
    </row>
    <row r="458" spans="1:58">
      <c r="A458" s="218" t="str">
        <f>MID(FORECAST!A457,1,10)</f>
        <v>Group - No</v>
      </c>
      <c r="B458" s="218" t="str">
        <f t="shared" si="176"/>
        <v>Gr</v>
      </c>
      <c r="C458" s="218" t="str">
        <f t="shared" si="177"/>
        <v>up</v>
      </c>
      <c r="D458" s="218" t="str">
        <f t="shared" si="178"/>
        <v>- No</v>
      </c>
      <c r="E458" s="219" t="e">
        <f t="shared" si="179"/>
        <v>#VALUE!</v>
      </c>
      <c r="F458" s="219" t="str">
        <f t="shared" si="180"/>
        <v/>
      </c>
      <c r="G458" s="219">
        <f t="shared" si="181"/>
        <v>44985</v>
      </c>
      <c r="H458" s="218" t="str">
        <f>IF(ISERROR(VLOOKUP(FORECAST!$A458,$AY$2:$BA$9,3,FALSE)),"",VLOOKUP(FORECAST!$A458,$AY$2:$BA$9,3,FALSE))</f>
        <v>Dueños e invitados</v>
      </c>
      <c r="I458" s="218">
        <f>IF(ISNUMBER(FORECAST!G:G),FORECAST!G:G,"")</f>
        <v>33</v>
      </c>
      <c r="J458" s="222">
        <f>IF(ISNUMBER(FORECAST!H:H),FORECAST!H:H,"")</f>
        <v>0</v>
      </c>
      <c r="BF458" s="4"/>
    </row>
    <row r="459" spans="1:58">
      <c r="A459" s="218" t="str">
        <f>MID(FORECAST!A458,1,10)</f>
        <v>Owner &amp; Gu</v>
      </c>
      <c r="B459" s="218" t="str">
        <f t="shared" si="176"/>
        <v>Ow</v>
      </c>
      <c r="C459" s="218" t="str">
        <f t="shared" si="177"/>
        <v>er</v>
      </c>
      <c r="D459" s="218" t="str">
        <f t="shared" si="178"/>
        <v>&amp; Gu</v>
      </c>
      <c r="E459" s="219" t="e">
        <f t="shared" si="179"/>
        <v>#VALUE!</v>
      </c>
      <c r="F459" s="219" t="str">
        <f t="shared" si="180"/>
        <v/>
      </c>
      <c r="G459" s="219">
        <f t="shared" si="181"/>
        <v>44985</v>
      </c>
      <c r="H459" s="218" t="str">
        <f>IF(ISERROR(VLOOKUP(FORECAST!$A459,$AY$2:$BA$9,3,FALSE)),"",VLOOKUP(FORECAST!$A459,$AY$2:$BA$9,3,FALSE))</f>
        <v>Referidos</v>
      </c>
      <c r="I459" s="218">
        <f>IF(ISNUMBER(FORECAST!G:G),FORECAST!G:G,"")</f>
        <v>6</v>
      </c>
      <c r="J459" s="222">
        <f>IF(ISNUMBER(FORECAST!H:H),FORECAST!H:H,"")</f>
        <v>2354.7600000000002</v>
      </c>
      <c r="BF459" s="4"/>
    </row>
    <row r="460" spans="1:58">
      <c r="A460" s="218" t="str">
        <f>MID(FORECAST!A459,1,10)</f>
        <v>Owner Refe</v>
      </c>
      <c r="B460" s="218" t="str">
        <f t="shared" si="176"/>
        <v>Ow</v>
      </c>
      <c r="C460" s="218" t="str">
        <f t="shared" si="177"/>
        <v>er</v>
      </c>
      <c r="D460" s="218" t="str">
        <f t="shared" si="178"/>
        <v>Refe</v>
      </c>
      <c r="E460" s="219" t="e">
        <f t="shared" si="179"/>
        <v>#VALUE!</v>
      </c>
      <c r="F460" s="219" t="str">
        <f t="shared" si="180"/>
        <v/>
      </c>
      <c r="G460" s="219">
        <f t="shared" si="181"/>
        <v>44985</v>
      </c>
      <c r="H460" s="218" t="str">
        <f>IF(ISERROR(VLOOKUP(FORECAST!$A460,$AY$2:$BA$9,3,FALSE)),"",VLOOKUP(FORECAST!$A460,$AY$2:$BA$9,3,FALSE))</f>
        <v>Maintenance</v>
      </c>
      <c r="I460" s="218">
        <f>IF(ISNUMBER(FORECAST!G:G),FORECAST!G:G,"")</f>
        <v>71</v>
      </c>
      <c r="J460" s="222">
        <f>IF(ISNUMBER(FORECAST!H:H),FORECAST!H:H,"")</f>
        <v>0</v>
      </c>
      <c r="BF460" s="4"/>
    </row>
    <row r="461" spans="1:58">
      <c r="A461" s="218" t="str">
        <f>MID(FORECAST!A460,1,10)</f>
        <v>Maintenanc</v>
      </c>
      <c r="B461" s="218" t="str">
        <f t="shared" si="176"/>
        <v>Ma</v>
      </c>
      <c r="C461" s="218" t="str">
        <f t="shared" si="177"/>
        <v>nt</v>
      </c>
      <c r="D461" s="218" t="str">
        <f t="shared" si="178"/>
        <v>nanc</v>
      </c>
      <c r="E461" s="219" t="e">
        <f t="shared" si="179"/>
        <v>#VALUE!</v>
      </c>
      <c r="F461" s="219" t="str">
        <f t="shared" si="180"/>
        <v/>
      </c>
      <c r="G461" s="219">
        <f t="shared" si="181"/>
        <v>44985</v>
      </c>
      <c r="H461" s="218" t="str">
        <f>IF(ISERROR(VLOOKUP(FORECAST!$A461,$AY$2:$BA$9,3,FALSE)),"",VLOOKUP(FORECAST!$A461,$AY$2:$BA$9,3,FALSE))</f>
        <v>Complementarias</v>
      </c>
      <c r="I461" s="218">
        <f>IF(ISNUMBER(FORECAST!G:G),FORECAST!G:G,"")</f>
        <v>2</v>
      </c>
      <c r="J461" s="222">
        <f>IF(ISNUMBER(FORECAST!H:H),FORECAST!H:H,"")</f>
        <v>0</v>
      </c>
      <c r="BF461" s="4"/>
    </row>
    <row r="462" spans="1:58">
      <c r="A462" s="218" t="str">
        <f>MID(FORECAST!A461,1,10)</f>
        <v>Compliment</v>
      </c>
      <c r="B462" s="218" t="str">
        <f t="shared" si="176"/>
        <v>Co</v>
      </c>
      <c r="C462" s="218" t="str">
        <f t="shared" si="177"/>
        <v>pl</v>
      </c>
      <c r="D462" s="218" t="str">
        <f t="shared" si="178"/>
        <v>ment</v>
      </c>
      <c r="E462" s="219" t="e">
        <f t="shared" si="179"/>
        <v>#VALUE!</v>
      </c>
      <c r="F462" s="219" t="str">
        <f t="shared" si="180"/>
        <v/>
      </c>
      <c r="G462" s="219">
        <f t="shared" si="181"/>
        <v>44985</v>
      </c>
      <c r="H462" s="218" t="str">
        <f>IF(ISERROR(VLOOKUP(FORECAST!$A462,$AY$2:$BA$9,3,FALSE)),"",VLOOKUP(FORECAST!$A462,$AY$2:$BA$9,3,FALSE))</f>
        <v>Total día</v>
      </c>
      <c r="I462" s="218">
        <f>IF(ISNUMBER(FORECAST!G:G),FORECAST!G:G,"")</f>
        <v>133</v>
      </c>
      <c r="J462" s="222">
        <f>IF(ISNUMBER(FORECAST!H:H),FORECAST!H:H,"")</f>
        <v>19127.87</v>
      </c>
      <c r="BF462" s="4"/>
    </row>
    <row r="463" spans="1:58">
      <c r="A463" s="218" t="str">
        <f>MID(FORECAST!A462,1,10)</f>
        <v>Totals:</v>
      </c>
      <c r="B463" s="218" t="str">
        <f t="shared" si="176"/>
        <v>To</v>
      </c>
      <c r="C463" s="218" t="str">
        <f t="shared" si="177"/>
        <v>al</v>
      </c>
      <c r="D463" s="218" t="str">
        <f t="shared" si="178"/>
        <v>:</v>
      </c>
      <c r="E463" s="219" t="e">
        <f t="shared" si="179"/>
        <v>#VALUE!</v>
      </c>
      <c r="F463" s="219" t="str">
        <f t="shared" si="180"/>
        <v/>
      </c>
      <c r="G463" s="219">
        <f t="shared" si="181"/>
        <v>44985</v>
      </c>
      <c r="H463" s="218" t="str">
        <f>IF(ISERROR(VLOOKUP(FORECAST!$A463,$AY$2:$BA$9,3,FALSE)),"",VLOOKUP(FORECAST!$A463,$AY$2:$BA$9,3,FALSE))</f>
        <v/>
      </c>
      <c r="I463" s="218" t="str">
        <f>IF(ISNUMBER(FORECAST!G:G),FORECAST!G:G,"")</f>
        <v/>
      </c>
      <c r="J463" s="222" t="str">
        <f>IF(ISNUMBER(FORECAST!H:H),FORECAST!H:H,"")</f>
        <v/>
      </c>
      <c r="BF463" s="4"/>
    </row>
    <row r="464" spans="1:58">
      <c r="A464" s="218" t="str">
        <f>MID(FORECAST!A463,1,10)</f>
        <v>01-03-2023</v>
      </c>
      <c r="B464" s="218" t="str">
        <f t="shared" si="176"/>
        <v>01</v>
      </c>
      <c r="C464" s="218" t="str">
        <f t="shared" si="177"/>
        <v>03</v>
      </c>
      <c r="D464" s="218" t="str">
        <f t="shared" si="178"/>
        <v>2023</v>
      </c>
      <c r="E464" s="219">
        <f t="shared" si="179"/>
        <v>44986</v>
      </c>
      <c r="F464" s="219">
        <f t="shared" si="180"/>
        <v>44986</v>
      </c>
      <c r="G464" s="219">
        <f t="shared" si="181"/>
        <v>44986</v>
      </c>
      <c r="H464" s="218" t="str">
        <f>IF(ISERROR(VLOOKUP(FORECAST!$A464,$AY$2:$BA$9,3,FALSE)),"",VLOOKUP(FORECAST!$A464,$AY$2:$BA$9,3,FALSE))</f>
        <v>Pagadores</v>
      </c>
      <c r="I464" s="218">
        <f>IF(ISNUMBER(FORECAST!G:G),FORECAST!G:G,"")</f>
        <v>13</v>
      </c>
      <c r="J464" s="222">
        <f>IF(ISNUMBER(FORECAST!H:H),FORECAST!H:H,"")</f>
        <v>4948.03</v>
      </c>
      <c r="BF464" s="4"/>
    </row>
    <row r="465" spans="1:58">
      <c r="A465" s="218" t="str">
        <f>MID(FORECAST!A464,1,10)</f>
        <v>Non-Group</v>
      </c>
      <c r="B465" s="218" t="str">
        <f t="shared" si="176"/>
        <v>No</v>
      </c>
      <c r="C465" s="218" t="str">
        <f t="shared" si="177"/>
        <v>-G</v>
      </c>
      <c r="D465" s="218" t="str">
        <f t="shared" si="178"/>
        <v>oup</v>
      </c>
      <c r="E465" s="219" t="e">
        <f t="shared" si="179"/>
        <v>#VALUE!</v>
      </c>
      <c r="F465" s="219" t="str">
        <f t="shared" si="180"/>
        <v/>
      </c>
      <c r="G465" s="219">
        <f t="shared" si="181"/>
        <v>44986</v>
      </c>
      <c r="H465" s="218" t="str">
        <f>IF(ISERROR(VLOOKUP(FORECAST!$A465,$AY$2:$BA$9,3,FALSE)),"",VLOOKUP(FORECAST!$A465,$AY$2:$BA$9,3,FALSE))</f>
        <v>Dueños e invitados</v>
      </c>
      <c r="I465" s="218">
        <f>IF(ISNUMBER(FORECAST!G:G),FORECAST!G:G,"")</f>
        <v>33</v>
      </c>
      <c r="J465" s="222">
        <f>IF(ISNUMBER(FORECAST!H:H),FORECAST!H:H,"")</f>
        <v>0</v>
      </c>
      <c r="BF465" s="4"/>
    </row>
    <row r="466" spans="1:58">
      <c r="A466" s="218" t="str">
        <f>MID(FORECAST!A465,1,10)</f>
        <v>Owner &amp; Gu</v>
      </c>
      <c r="B466" s="218" t="str">
        <f t="shared" si="176"/>
        <v>Ow</v>
      </c>
      <c r="C466" s="218" t="str">
        <f t="shared" si="177"/>
        <v>er</v>
      </c>
      <c r="D466" s="218" t="str">
        <f t="shared" si="178"/>
        <v>&amp; Gu</v>
      </c>
      <c r="E466" s="219" t="e">
        <f t="shared" si="179"/>
        <v>#VALUE!</v>
      </c>
      <c r="F466" s="219" t="str">
        <f t="shared" si="180"/>
        <v/>
      </c>
      <c r="G466" s="219">
        <f t="shared" si="181"/>
        <v>44986</v>
      </c>
      <c r="H466" s="218" t="str">
        <f>IF(ISERROR(VLOOKUP(FORECAST!$A466,$AY$2:$BA$9,3,FALSE)),"",VLOOKUP(FORECAST!$A466,$AY$2:$BA$9,3,FALSE))</f>
        <v>Referidos</v>
      </c>
      <c r="I466" s="218">
        <f>IF(ISNUMBER(FORECAST!G:G),FORECAST!G:G,"")</f>
        <v>10</v>
      </c>
      <c r="J466" s="222">
        <f>IF(ISNUMBER(FORECAST!H:H),FORECAST!H:H,"")</f>
        <v>3090.55</v>
      </c>
      <c r="BF466" s="4"/>
    </row>
    <row r="467" spans="1:58">
      <c r="A467" s="218" t="str">
        <f>MID(FORECAST!A466,1,10)</f>
        <v>Owner Refe</v>
      </c>
      <c r="B467" s="218" t="str">
        <f t="shared" si="176"/>
        <v>Ow</v>
      </c>
      <c r="C467" s="218" t="str">
        <f t="shared" si="177"/>
        <v>er</v>
      </c>
      <c r="D467" s="218" t="str">
        <f t="shared" si="178"/>
        <v>Refe</v>
      </c>
      <c r="E467" s="219" t="e">
        <f t="shared" si="179"/>
        <v>#VALUE!</v>
      </c>
      <c r="F467" s="219" t="str">
        <f t="shared" si="180"/>
        <v/>
      </c>
      <c r="G467" s="219">
        <f t="shared" si="181"/>
        <v>44986</v>
      </c>
      <c r="H467" s="218" t="str">
        <f>IF(ISERROR(VLOOKUP(FORECAST!$A467,$AY$2:$BA$9,3,FALSE)),"",VLOOKUP(FORECAST!$A467,$AY$2:$BA$9,3,FALSE))</f>
        <v>Maintenance</v>
      </c>
      <c r="I467" s="218">
        <f>IF(ISNUMBER(FORECAST!G:G),FORECAST!G:G,"")</f>
        <v>74</v>
      </c>
      <c r="J467" s="222">
        <f>IF(ISNUMBER(FORECAST!H:H),FORECAST!H:H,"")</f>
        <v>0</v>
      </c>
      <c r="BF467" s="4"/>
    </row>
    <row r="468" spans="1:58">
      <c r="A468" s="218" t="str">
        <f>MID(FORECAST!A467,1,10)</f>
        <v>Maintenanc</v>
      </c>
      <c r="B468" s="218" t="str">
        <f t="shared" si="176"/>
        <v>Ma</v>
      </c>
      <c r="C468" s="218" t="str">
        <f t="shared" si="177"/>
        <v>nt</v>
      </c>
      <c r="D468" s="218" t="str">
        <f t="shared" si="178"/>
        <v>nanc</v>
      </c>
      <c r="E468" s="219" t="e">
        <f t="shared" si="179"/>
        <v>#VALUE!</v>
      </c>
      <c r="F468" s="219" t="str">
        <f t="shared" si="180"/>
        <v/>
      </c>
      <c r="G468" s="219">
        <f t="shared" si="181"/>
        <v>44986</v>
      </c>
      <c r="H468" s="218" t="str">
        <f>IF(ISERROR(VLOOKUP(FORECAST!$A468,$AY$2:$BA$9,3,FALSE)),"",VLOOKUP(FORECAST!$A468,$AY$2:$BA$9,3,FALSE))</f>
        <v>Complementarias</v>
      </c>
      <c r="I468" s="218">
        <f>IF(ISNUMBER(FORECAST!G:G),FORECAST!G:G,"")</f>
        <v>1</v>
      </c>
      <c r="J468" s="222">
        <f>IF(ISNUMBER(FORECAST!H:H),FORECAST!H:H,"")</f>
        <v>0</v>
      </c>
      <c r="BF468" s="4"/>
    </row>
    <row r="469" spans="1:58">
      <c r="A469" s="218" t="str">
        <f>MID(FORECAST!A468,1,10)</f>
        <v>Compliment</v>
      </c>
      <c r="B469" s="218" t="str">
        <f t="shared" si="176"/>
        <v>Co</v>
      </c>
      <c r="C469" s="218" t="str">
        <f t="shared" si="177"/>
        <v>pl</v>
      </c>
      <c r="D469" s="218" t="str">
        <f t="shared" si="178"/>
        <v>ment</v>
      </c>
      <c r="E469" s="219" t="e">
        <f t="shared" si="179"/>
        <v>#VALUE!</v>
      </c>
      <c r="F469" s="219" t="str">
        <f t="shared" si="180"/>
        <v/>
      </c>
      <c r="G469" s="219">
        <f t="shared" si="181"/>
        <v>44986</v>
      </c>
      <c r="H469" s="218" t="str">
        <f>IF(ISERROR(VLOOKUP(FORECAST!$A469,$AY$2:$BA$9,3,FALSE)),"",VLOOKUP(FORECAST!$A469,$AY$2:$BA$9,3,FALSE))</f>
        <v>Total día</v>
      </c>
      <c r="I469" s="218">
        <f>IF(ISNUMBER(FORECAST!G:G),FORECAST!G:G,"")</f>
        <v>131</v>
      </c>
      <c r="J469" s="222">
        <f>IF(ISNUMBER(FORECAST!H:H),FORECAST!H:H,"")</f>
        <v>8038.58</v>
      </c>
      <c r="BF469" s="4"/>
    </row>
    <row r="470" spans="1:58">
      <c r="A470" s="218" t="str">
        <f>MID(FORECAST!A469,1,10)</f>
        <v>Totals:</v>
      </c>
      <c r="B470" s="218" t="str">
        <f t="shared" si="176"/>
        <v>To</v>
      </c>
      <c r="C470" s="218" t="str">
        <f t="shared" si="177"/>
        <v>al</v>
      </c>
      <c r="D470" s="218" t="str">
        <f t="shared" si="178"/>
        <v>:</v>
      </c>
      <c r="E470" s="219" t="e">
        <f t="shared" si="179"/>
        <v>#VALUE!</v>
      </c>
      <c r="F470" s="219" t="str">
        <f t="shared" si="180"/>
        <v/>
      </c>
      <c r="G470" s="219">
        <f t="shared" si="181"/>
        <v>44986</v>
      </c>
      <c r="H470" s="218" t="str">
        <f>IF(ISERROR(VLOOKUP(FORECAST!$A470,$AY$2:$BA$9,3,FALSE)),"",VLOOKUP(FORECAST!$A470,$AY$2:$BA$9,3,FALSE))</f>
        <v/>
      </c>
      <c r="I470" s="218" t="str">
        <f>IF(ISNUMBER(FORECAST!G:G),FORECAST!G:G,"")</f>
        <v/>
      </c>
      <c r="J470" s="222" t="str">
        <f>IF(ISNUMBER(FORECAST!H:H),FORECAST!H:H,"")</f>
        <v/>
      </c>
      <c r="BF470" s="4"/>
    </row>
    <row r="471" spans="1:58">
      <c r="A471" s="218" t="str">
        <f>MID(FORECAST!A470,1,10)</f>
        <v>02-03-2023</v>
      </c>
      <c r="B471" s="218" t="str">
        <f t="shared" si="176"/>
        <v>02</v>
      </c>
      <c r="C471" s="218" t="str">
        <f t="shared" si="177"/>
        <v>03</v>
      </c>
      <c r="D471" s="218" t="str">
        <f t="shared" si="178"/>
        <v>2023</v>
      </c>
      <c r="E471" s="219">
        <f t="shared" si="179"/>
        <v>44987</v>
      </c>
      <c r="F471" s="219">
        <f t="shared" si="180"/>
        <v>44987</v>
      </c>
      <c r="G471" s="219">
        <f t="shared" si="181"/>
        <v>44987</v>
      </c>
      <c r="H471" s="218" t="str">
        <f>IF(ISERROR(VLOOKUP(FORECAST!$A471,$AY$2:$BA$9,3,FALSE)),"",VLOOKUP(FORECAST!$A471,$AY$2:$BA$9,3,FALSE))</f>
        <v>Pagadores</v>
      </c>
      <c r="I471" s="218">
        <f>IF(ISNUMBER(FORECAST!G:G),FORECAST!G:G,"")</f>
        <v>13</v>
      </c>
      <c r="J471" s="222">
        <f>IF(ISNUMBER(FORECAST!H:H),FORECAST!H:H,"")</f>
        <v>3331</v>
      </c>
      <c r="BF471" s="4"/>
    </row>
    <row r="472" spans="1:58">
      <c r="A472" s="218" t="str">
        <f>MID(FORECAST!A471,1,10)</f>
        <v>Non-Group</v>
      </c>
      <c r="B472" s="218" t="str">
        <f t="shared" si="176"/>
        <v>No</v>
      </c>
      <c r="C472" s="218" t="str">
        <f t="shared" si="177"/>
        <v>-G</v>
      </c>
      <c r="D472" s="218" t="str">
        <f t="shared" si="178"/>
        <v>oup</v>
      </c>
      <c r="E472" s="219" t="e">
        <f t="shared" si="179"/>
        <v>#VALUE!</v>
      </c>
      <c r="F472" s="219" t="str">
        <f t="shared" si="180"/>
        <v/>
      </c>
      <c r="G472" s="219">
        <f t="shared" si="181"/>
        <v>44987</v>
      </c>
      <c r="H472" s="218" t="str">
        <f>IF(ISERROR(VLOOKUP(FORECAST!$A472,$AY$2:$BA$9,3,FALSE)),"",VLOOKUP(FORECAST!$A472,$AY$2:$BA$9,3,FALSE))</f>
        <v>Dueños e invitados</v>
      </c>
      <c r="I472" s="218">
        <f>IF(ISNUMBER(FORECAST!G:G),FORECAST!G:G,"")</f>
        <v>39</v>
      </c>
      <c r="J472" s="222">
        <f>IF(ISNUMBER(FORECAST!H:H),FORECAST!H:H,"")</f>
        <v>0</v>
      </c>
      <c r="BF472" s="4"/>
    </row>
    <row r="473" spans="1:58">
      <c r="A473" s="218" t="str">
        <f>MID(FORECAST!A472,1,10)</f>
        <v>Owner &amp; Gu</v>
      </c>
      <c r="B473" s="218" t="str">
        <f t="shared" si="176"/>
        <v>Ow</v>
      </c>
      <c r="C473" s="218" t="str">
        <f t="shared" si="177"/>
        <v>er</v>
      </c>
      <c r="D473" s="218" t="str">
        <f t="shared" si="178"/>
        <v>&amp; Gu</v>
      </c>
      <c r="E473" s="219" t="e">
        <f t="shared" si="179"/>
        <v>#VALUE!</v>
      </c>
      <c r="F473" s="219" t="str">
        <f t="shared" si="180"/>
        <v/>
      </c>
      <c r="G473" s="219">
        <f t="shared" si="181"/>
        <v>44987</v>
      </c>
      <c r="H473" s="218" t="str">
        <f>IF(ISERROR(VLOOKUP(FORECAST!$A473,$AY$2:$BA$9,3,FALSE)),"",VLOOKUP(FORECAST!$A473,$AY$2:$BA$9,3,FALSE))</f>
        <v>Referidos</v>
      </c>
      <c r="I473" s="218">
        <f>IF(ISNUMBER(FORECAST!G:G),FORECAST!G:G,"")</f>
        <v>26</v>
      </c>
      <c r="J473" s="222">
        <f>IF(ISNUMBER(FORECAST!H:H),FORECAST!H:H,"")</f>
        <v>8175</v>
      </c>
      <c r="BF473" s="4"/>
    </row>
    <row r="474" spans="1:58">
      <c r="A474" s="218" t="str">
        <f>MID(FORECAST!A473,1,10)</f>
        <v>Owner Refe</v>
      </c>
      <c r="B474" s="218" t="str">
        <f t="shared" si="176"/>
        <v>Ow</v>
      </c>
      <c r="C474" s="218" t="str">
        <f t="shared" si="177"/>
        <v>er</v>
      </c>
      <c r="D474" s="218" t="str">
        <f t="shared" si="178"/>
        <v>Refe</v>
      </c>
      <c r="E474" s="219" t="e">
        <f t="shared" si="179"/>
        <v>#VALUE!</v>
      </c>
      <c r="F474" s="219" t="str">
        <f t="shared" si="180"/>
        <v/>
      </c>
      <c r="G474" s="219">
        <f t="shared" si="181"/>
        <v>44987</v>
      </c>
      <c r="H474" s="218" t="str">
        <f>IF(ISERROR(VLOOKUP(FORECAST!$A474,$AY$2:$BA$9,3,FALSE)),"",VLOOKUP(FORECAST!$A474,$AY$2:$BA$9,3,FALSE))</f>
        <v>Maintenance</v>
      </c>
      <c r="I474" s="218">
        <f>IF(ISNUMBER(FORECAST!G:G),FORECAST!G:G,"")</f>
        <v>67</v>
      </c>
      <c r="J474" s="222">
        <f>IF(ISNUMBER(FORECAST!H:H),FORECAST!H:H,"")</f>
        <v>0</v>
      </c>
      <c r="BF474" s="4"/>
    </row>
    <row r="475" spans="1:58">
      <c r="A475" s="218" t="str">
        <f>MID(FORECAST!A474,1,10)</f>
        <v>Maintenanc</v>
      </c>
      <c r="B475" s="218" t="str">
        <f t="shared" si="176"/>
        <v>Ma</v>
      </c>
      <c r="C475" s="218" t="str">
        <f t="shared" si="177"/>
        <v>nt</v>
      </c>
      <c r="D475" s="218" t="str">
        <f t="shared" si="178"/>
        <v>nanc</v>
      </c>
      <c r="E475" s="219" t="e">
        <f t="shared" si="179"/>
        <v>#VALUE!</v>
      </c>
      <c r="F475" s="219" t="str">
        <f t="shared" si="180"/>
        <v/>
      </c>
      <c r="G475" s="219">
        <f t="shared" si="181"/>
        <v>44987</v>
      </c>
      <c r="H475" s="218" t="str">
        <f>IF(ISERROR(VLOOKUP(FORECAST!$A475,$AY$2:$BA$9,3,FALSE)),"",VLOOKUP(FORECAST!$A475,$AY$2:$BA$9,3,FALSE))</f>
        <v>Complementarias</v>
      </c>
      <c r="I475" s="218">
        <f>IF(ISNUMBER(FORECAST!G:G),FORECAST!G:G,"")</f>
        <v>1</v>
      </c>
      <c r="J475" s="222">
        <f>IF(ISNUMBER(FORECAST!H:H),FORECAST!H:H,"")</f>
        <v>0</v>
      </c>
      <c r="BF475" s="4"/>
    </row>
    <row r="476" spans="1:58">
      <c r="A476" s="218" t="str">
        <f>MID(FORECAST!A475,1,10)</f>
        <v>Compliment</v>
      </c>
      <c r="B476" s="218" t="str">
        <f t="shared" si="176"/>
        <v>Co</v>
      </c>
      <c r="C476" s="218" t="str">
        <f t="shared" si="177"/>
        <v>pl</v>
      </c>
      <c r="D476" s="218" t="str">
        <f t="shared" si="178"/>
        <v>ment</v>
      </c>
      <c r="E476" s="219" t="e">
        <f t="shared" si="179"/>
        <v>#VALUE!</v>
      </c>
      <c r="F476" s="219" t="str">
        <f t="shared" si="180"/>
        <v/>
      </c>
      <c r="G476" s="219">
        <f t="shared" si="181"/>
        <v>44987</v>
      </c>
      <c r="H476" s="218" t="str">
        <f>IF(ISERROR(VLOOKUP(FORECAST!$A476,$AY$2:$BA$9,3,FALSE)),"",VLOOKUP(FORECAST!$A476,$AY$2:$BA$9,3,FALSE))</f>
        <v>Total día</v>
      </c>
      <c r="I476" s="218">
        <f>IF(ISNUMBER(FORECAST!G:G),FORECAST!G:G,"")</f>
        <v>146</v>
      </c>
      <c r="J476" s="222">
        <f>IF(ISNUMBER(FORECAST!H:H),FORECAST!H:H,"")</f>
        <v>11506</v>
      </c>
      <c r="BF476" s="4"/>
    </row>
    <row r="477" spans="1:58">
      <c r="A477" s="218" t="str">
        <f>MID(FORECAST!A476,1,10)</f>
        <v>Totals:</v>
      </c>
      <c r="B477" s="218" t="str">
        <f t="shared" si="176"/>
        <v>To</v>
      </c>
      <c r="C477" s="218" t="str">
        <f t="shared" si="177"/>
        <v>al</v>
      </c>
      <c r="D477" s="218" t="str">
        <f t="shared" si="178"/>
        <v>:</v>
      </c>
      <c r="E477" s="219" t="e">
        <f t="shared" si="179"/>
        <v>#VALUE!</v>
      </c>
      <c r="F477" s="219" t="str">
        <f t="shared" si="180"/>
        <v/>
      </c>
      <c r="G477" s="219">
        <f t="shared" si="181"/>
        <v>44987</v>
      </c>
      <c r="H477" s="218" t="str">
        <f>IF(ISERROR(VLOOKUP(FORECAST!$A477,$AY$2:$BA$9,3,FALSE)),"",VLOOKUP(FORECAST!$A477,$AY$2:$BA$9,3,FALSE))</f>
        <v/>
      </c>
      <c r="I477" s="218" t="str">
        <f>IF(ISNUMBER(FORECAST!G:G),FORECAST!G:G,"")</f>
        <v/>
      </c>
      <c r="J477" s="222" t="str">
        <f>IF(ISNUMBER(FORECAST!H:H),FORECAST!H:H,"")</f>
        <v/>
      </c>
      <c r="BF477" s="4"/>
    </row>
    <row r="478" spans="1:58">
      <c r="A478" s="218" t="str">
        <f>MID(FORECAST!A477,1,10)</f>
        <v>03-03-2023</v>
      </c>
      <c r="B478" s="218" t="str">
        <f t="shared" si="176"/>
        <v>03</v>
      </c>
      <c r="C478" s="218" t="str">
        <f t="shared" si="177"/>
        <v>03</v>
      </c>
      <c r="D478" s="218" t="str">
        <f t="shared" si="178"/>
        <v>2023</v>
      </c>
      <c r="E478" s="219">
        <f t="shared" si="179"/>
        <v>44988</v>
      </c>
      <c r="F478" s="219">
        <f t="shared" si="180"/>
        <v>44988</v>
      </c>
      <c r="G478" s="219">
        <f t="shared" si="181"/>
        <v>44988</v>
      </c>
      <c r="H478" s="218" t="str">
        <f>IF(ISERROR(VLOOKUP(FORECAST!$A478,$AY$2:$BA$9,3,FALSE)),"",VLOOKUP(FORECAST!$A478,$AY$2:$BA$9,3,FALSE))</f>
        <v>Pagadores</v>
      </c>
      <c r="I478" s="218">
        <f>IF(ISNUMBER(FORECAST!G:G),FORECAST!G:G,"")</f>
        <v>28</v>
      </c>
      <c r="J478" s="222">
        <f>IF(ISNUMBER(FORECAST!H:H),FORECAST!H:H,"")</f>
        <v>10674</v>
      </c>
      <c r="BF478" s="4"/>
    </row>
    <row r="479" spans="1:58">
      <c r="A479" s="218" t="str">
        <f>MID(FORECAST!A478,1,10)</f>
        <v>Non-Group</v>
      </c>
      <c r="B479" s="218" t="str">
        <f t="shared" si="176"/>
        <v>No</v>
      </c>
      <c r="C479" s="218" t="str">
        <f t="shared" si="177"/>
        <v>-G</v>
      </c>
      <c r="D479" s="218" t="str">
        <f t="shared" si="178"/>
        <v>oup</v>
      </c>
      <c r="E479" s="219" t="e">
        <f t="shared" si="179"/>
        <v>#VALUE!</v>
      </c>
      <c r="F479" s="219" t="str">
        <f t="shared" si="180"/>
        <v/>
      </c>
      <c r="G479" s="219">
        <f t="shared" si="181"/>
        <v>44988</v>
      </c>
      <c r="H479" s="218" t="str">
        <f>IF(ISERROR(VLOOKUP(FORECAST!$A479,$AY$2:$BA$9,3,FALSE)),"",VLOOKUP(FORECAST!$A479,$AY$2:$BA$9,3,FALSE))</f>
        <v>Dueños e invitados</v>
      </c>
      <c r="I479" s="218">
        <f>IF(ISNUMBER(FORECAST!G:G),FORECAST!G:G,"")</f>
        <v>47</v>
      </c>
      <c r="J479" s="222">
        <f>IF(ISNUMBER(FORECAST!H:H),FORECAST!H:H,"")</f>
        <v>0</v>
      </c>
      <c r="BF479" s="4"/>
    </row>
    <row r="480" spans="1:58">
      <c r="A480" s="218" t="str">
        <f>MID(FORECAST!A479,1,10)</f>
        <v>Owner &amp; Gu</v>
      </c>
      <c r="B480" s="218" t="str">
        <f t="shared" si="176"/>
        <v>Ow</v>
      </c>
      <c r="C480" s="218" t="str">
        <f t="shared" si="177"/>
        <v>er</v>
      </c>
      <c r="D480" s="218" t="str">
        <f t="shared" si="178"/>
        <v>&amp; Gu</v>
      </c>
      <c r="E480" s="219" t="e">
        <f t="shared" si="179"/>
        <v>#VALUE!</v>
      </c>
      <c r="F480" s="219" t="str">
        <f t="shared" si="180"/>
        <v/>
      </c>
      <c r="G480" s="219">
        <f t="shared" si="181"/>
        <v>44988</v>
      </c>
      <c r="H480" s="218" t="str">
        <f>IF(ISERROR(VLOOKUP(FORECAST!$A480,$AY$2:$BA$9,3,FALSE)),"",VLOOKUP(FORECAST!$A480,$AY$2:$BA$9,3,FALSE))</f>
        <v>Referidos</v>
      </c>
      <c r="I480" s="218">
        <f>IF(ISNUMBER(FORECAST!G:G),FORECAST!G:G,"")</f>
        <v>59</v>
      </c>
      <c r="J480" s="222">
        <f>IF(ISNUMBER(FORECAST!H:H),FORECAST!H:H,"")</f>
        <v>21291.16</v>
      </c>
      <c r="BF480" s="4"/>
    </row>
    <row r="481" spans="1:58">
      <c r="A481" s="218" t="str">
        <f>MID(FORECAST!A480,1,10)</f>
        <v>Owner Refe</v>
      </c>
      <c r="B481" s="218" t="str">
        <f t="shared" si="176"/>
        <v>Ow</v>
      </c>
      <c r="C481" s="218" t="str">
        <f t="shared" si="177"/>
        <v>er</v>
      </c>
      <c r="D481" s="218" t="str">
        <f t="shared" si="178"/>
        <v>Refe</v>
      </c>
      <c r="E481" s="219" t="e">
        <f t="shared" si="179"/>
        <v>#VALUE!</v>
      </c>
      <c r="F481" s="219" t="str">
        <f t="shared" si="180"/>
        <v/>
      </c>
      <c r="G481" s="219">
        <f t="shared" si="181"/>
        <v>44988</v>
      </c>
      <c r="H481" s="218" t="str">
        <f>IF(ISERROR(VLOOKUP(FORECAST!$A481,$AY$2:$BA$9,3,FALSE)),"",VLOOKUP(FORECAST!$A481,$AY$2:$BA$9,3,FALSE))</f>
        <v>Maintenance</v>
      </c>
      <c r="I481" s="218">
        <f>IF(ISNUMBER(FORECAST!G:G),FORECAST!G:G,"")</f>
        <v>56</v>
      </c>
      <c r="J481" s="222">
        <f>IF(ISNUMBER(FORECAST!H:H),FORECAST!H:H,"")</f>
        <v>0</v>
      </c>
      <c r="BF481" s="4"/>
    </row>
    <row r="482" spans="1:58">
      <c r="A482" s="218" t="str">
        <f>MID(FORECAST!A481,1,10)</f>
        <v>Maintenanc</v>
      </c>
      <c r="B482" s="218" t="str">
        <f t="shared" si="176"/>
        <v>Ma</v>
      </c>
      <c r="C482" s="218" t="str">
        <f t="shared" si="177"/>
        <v>nt</v>
      </c>
      <c r="D482" s="218" t="str">
        <f t="shared" si="178"/>
        <v>nanc</v>
      </c>
      <c r="E482" s="219" t="e">
        <f t="shared" si="179"/>
        <v>#VALUE!</v>
      </c>
      <c r="F482" s="219" t="str">
        <f t="shared" si="180"/>
        <v/>
      </c>
      <c r="G482" s="219">
        <f t="shared" si="181"/>
        <v>44988</v>
      </c>
      <c r="H482" s="218" t="str">
        <f>IF(ISERROR(VLOOKUP(FORECAST!$A482,$AY$2:$BA$9,3,FALSE)),"",VLOOKUP(FORECAST!$A482,$AY$2:$BA$9,3,FALSE))</f>
        <v>Complementarias</v>
      </c>
      <c r="I482" s="218">
        <f>IF(ISNUMBER(FORECAST!G:G),FORECAST!G:G,"")</f>
        <v>2</v>
      </c>
      <c r="J482" s="222">
        <f>IF(ISNUMBER(FORECAST!H:H),FORECAST!H:H,"")</f>
        <v>0</v>
      </c>
      <c r="BF482" s="4"/>
    </row>
    <row r="483" spans="1:58">
      <c r="A483" s="218" t="str">
        <f>MID(FORECAST!A482,1,10)</f>
        <v>Compliment</v>
      </c>
      <c r="B483" s="218" t="str">
        <f t="shared" si="176"/>
        <v>Co</v>
      </c>
      <c r="C483" s="218" t="str">
        <f t="shared" si="177"/>
        <v>pl</v>
      </c>
      <c r="D483" s="218" t="str">
        <f t="shared" si="178"/>
        <v>ment</v>
      </c>
      <c r="E483" s="219" t="e">
        <f t="shared" si="179"/>
        <v>#VALUE!</v>
      </c>
      <c r="F483" s="219" t="str">
        <f t="shared" si="180"/>
        <v/>
      </c>
      <c r="G483" s="219">
        <f t="shared" si="181"/>
        <v>44988</v>
      </c>
      <c r="H483" s="218" t="str">
        <f>IF(ISERROR(VLOOKUP(FORECAST!$A483,$AY$2:$BA$9,3,FALSE)),"",VLOOKUP(FORECAST!$A483,$AY$2:$BA$9,3,FALSE))</f>
        <v>Total día</v>
      </c>
      <c r="I483" s="218">
        <f>IF(ISNUMBER(FORECAST!G:G),FORECAST!G:G,"")</f>
        <v>192</v>
      </c>
      <c r="J483" s="222">
        <f>IF(ISNUMBER(FORECAST!H:H),FORECAST!H:H,"")</f>
        <v>31965.16</v>
      </c>
      <c r="BF483" s="4"/>
    </row>
    <row r="484" spans="1:58">
      <c r="A484" s="218" t="str">
        <f>MID(FORECAST!A483,1,10)</f>
        <v>Totals:</v>
      </c>
      <c r="B484" s="218" t="str">
        <f t="shared" si="176"/>
        <v>To</v>
      </c>
      <c r="C484" s="218" t="str">
        <f t="shared" si="177"/>
        <v>al</v>
      </c>
      <c r="D484" s="218" t="str">
        <f t="shared" si="178"/>
        <v>:</v>
      </c>
      <c r="E484" s="219" t="e">
        <f t="shared" si="179"/>
        <v>#VALUE!</v>
      </c>
      <c r="F484" s="219" t="str">
        <f t="shared" si="180"/>
        <v/>
      </c>
      <c r="G484" s="219">
        <f t="shared" si="181"/>
        <v>44988</v>
      </c>
      <c r="H484" s="218" t="str">
        <f>IF(ISERROR(VLOOKUP(FORECAST!$A484,$AY$2:$BA$9,3,FALSE)),"",VLOOKUP(FORECAST!$A484,$AY$2:$BA$9,3,FALSE))</f>
        <v/>
      </c>
      <c r="I484" s="218" t="str">
        <f>IF(ISNUMBER(FORECAST!G:G),FORECAST!G:G,"")</f>
        <v/>
      </c>
      <c r="J484" s="222" t="str">
        <f>IF(ISNUMBER(FORECAST!H:H),FORECAST!H:H,"")</f>
        <v/>
      </c>
      <c r="BF484" s="4"/>
    </row>
    <row r="485" spans="1:58">
      <c r="A485" s="218" t="str">
        <f>MID(FORECAST!A484,1,10)</f>
        <v>04-03-2023</v>
      </c>
      <c r="B485" s="218" t="str">
        <f t="shared" si="176"/>
        <v>04</v>
      </c>
      <c r="C485" s="218" t="str">
        <f t="shared" si="177"/>
        <v>03</v>
      </c>
      <c r="D485" s="218" t="str">
        <f t="shared" si="178"/>
        <v>2023</v>
      </c>
      <c r="E485" s="219">
        <f t="shared" si="179"/>
        <v>44989</v>
      </c>
      <c r="F485" s="219">
        <f t="shared" si="180"/>
        <v>44989</v>
      </c>
      <c r="G485" s="219">
        <f t="shared" si="181"/>
        <v>44989</v>
      </c>
      <c r="H485" s="218" t="str">
        <f>IF(ISERROR(VLOOKUP(FORECAST!$A485,$AY$2:$BA$9,3,FALSE)),"",VLOOKUP(FORECAST!$A485,$AY$2:$BA$9,3,FALSE))</f>
        <v>Pagadores</v>
      </c>
      <c r="I485" s="218">
        <f>IF(ISNUMBER(FORECAST!G:G),FORECAST!G:G,"")</f>
        <v>40</v>
      </c>
      <c r="J485" s="222">
        <f>IF(ISNUMBER(FORECAST!H:H),FORECAST!H:H,"")</f>
        <v>15304</v>
      </c>
      <c r="BF485" s="4"/>
    </row>
    <row r="486" spans="1:58">
      <c r="A486" s="218" t="str">
        <f>MID(FORECAST!A485,1,10)</f>
        <v>Non-Group</v>
      </c>
      <c r="B486" s="218" t="str">
        <f t="shared" si="176"/>
        <v>No</v>
      </c>
      <c r="C486" s="218" t="str">
        <f t="shared" si="177"/>
        <v>-G</v>
      </c>
      <c r="D486" s="218" t="str">
        <f t="shared" si="178"/>
        <v>oup</v>
      </c>
      <c r="E486" s="219" t="e">
        <f t="shared" si="179"/>
        <v>#VALUE!</v>
      </c>
      <c r="F486" s="219" t="str">
        <f t="shared" si="180"/>
        <v/>
      </c>
      <c r="G486" s="219">
        <f t="shared" si="181"/>
        <v>44989</v>
      </c>
      <c r="H486" s="218" t="str">
        <f>IF(ISERROR(VLOOKUP(FORECAST!$A486,$AY$2:$BA$9,3,FALSE)),"",VLOOKUP(FORECAST!$A486,$AY$2:$BA$9,3,FALSE))</f>
        <v>Dueños e invitados</v>
      </c>
      <c r="I486" s="218">
        <f>IF(ISNUMBER(FORECAST!G:G),FORECAST!G:G,"")</f>
        <v>46</v>
      </c>
      <c r="J486" s="222">
        <f>IF(ISNUMBER(FORECAST!H:H),FORECAST!H:H,"")</f>
        <v>0</v>
      </c>
      <c r="BF486" s="4"/>
    </row>
    <row r="487" spans="1:58">
      <c r="A487" s="218" t="str">
        <f>MID(FORECAST!A486,1,10)</f>
        <v>Owner &amp; Gu</v>
      </c>
      <c r="B487" s="218" t="str">
        <f t="shared" si="176"/>
        <v>Ow</v>
      </c>
      <c r="C487" s="218" t="str">
        <f t="shared" si="177"/>
        <v>er</v>
      </c>
      <c r="D487" s="218" t="str">
        <f t="shared" si="178"/>
        <v>&amp; Gu</v>
      </c>
      <c r="E487" s="219" t="e">
        <f t="shared" si="179"/>
        <v>#VALUE!</v>
      </c>
      <c r="F487" s="219" t="str">
        <f t="shared" si="180"/>
        <v/>
      </c>
      <c r="G487" s="219">
        <f t="shared" si="181"/>
        <v>44989</v>
      </c>
      <c r="H487" s="218" t="str">
        <f>IF(ISERROR(VLOOKUP(FORECAST!$A487,$AY$2:$BA$9,3,FALSE)),"",VLOOKUP(FORECAST!$A487,$AY$2:$BA$9,3,FALSE))</f>
        <v>Referidos</v>
      </c>
      <c r="I487" s="218">
        <f>IF(ISNUMBER(FORECAST!G:G),FORECAST!G:G,"")</f>
        <v>85</v>
      </c>
      <c r="J487" s="222">
        <f>IF(ISNUMBER(FORECAST!H:H),FORECAST!H:H,"")</f>
        <v>29721.7</v>
      </c>
      <c r="BF487" s="4"/>
    </row>
    <row r="488" spans="1:58">
      <c r="A488" s="218" t="str">
        <f>MID(FORECAST!A487,1,10)</f>
        <v>Owner Refe</v>
      </c>
      <c r="B488" s="218" t="str">
        <f t="shared" si="176"/>
        <v>Ow</v>
      </c>
      <c r="C488" s="218" t="str">
        <f t="shared" si="177"/>
        <v>er</v>
      </c>
      <c r="D488" s="218" t="str">
        <f t="shared" si="178"/>
        <v>Refe</v>
      </c>
      <c r="E488" s="219" t="e">
        <f t="shared" si="179"/>
        <v>#VALUE!</v>
      </c>
      <c r="F488" s="219" t="str">
        <f t="shared" si="180"/>
        <v/>
      </c>
      <c r="G488" s="219">
        <f t="shared" si="181"/>
        <v>44989</v>
      </c>
      <c r="H488" s="218" t="str">
        <f>IF(ISERROR(VLOOKUP(FORECAST!$A488,$AY$2:$BA$9,3,FALSE)),"",VLOOKUP(FORECAST!$A488,$AY$2:$BA$9,3,FALSE))</f>
        <v>Maintenance</v>
      </c>
      <c r="I488" s="218">
        <f>IF(ISNUMBER(FORECAST!G:G),FORECAST!G:G,"")</f>
        <v>44</v>
      </c>
      <c r="J488" s="222">
        <f>IF(ISNUMBER(FORECAST!H:H),FORECAST!H:H,"")</f>
        <v>0</v>
      </c>
      <c r="BF488" s="4"/>
    </row>
    <row r="489" spans="1:58">
      <c r="A489" s="218" t="str">
        <f>MID(FORECAST!A488,1,10)</f>
        <v>Maintenanc</v>
      </c>
      <c r="B489" s="218" t="str">
        <f t="shared" si="176"/>
        <v>Ma</v>
      </c>
      <c r="C489" s="218" t="str">
        <f t="shared" si="177"/>
        <v>nt</v>
      </c>
      <c r="D489" s="218" t="str">
        <f t="shared" si="178"/>
        <v>nanc</v>
      </c>
      <c r="E489" s="219" t="e">
        <f t="shared" si="179"/>
        <v>#VALUE!</v>
      </c>
      <c r="F489" s="219" t="str">
        <f t="shared" si="180"/>
        <v/>
      </c>
      <c r="G489" s="219">
        <f t="shared" si="181"/>
        <v>44989</v>
      </c>
      <c r="H489" s="218" t="str">
        <f>IF(ISERROR(VLOOKUP(FORECAST!$A489,$AY$2:$BA$9,3,FALSE)),"",VLOOKUP(FORECAST!$A489,$AY$2:$BA$9,3,FALSE))</f>
        <v>Complementarias</v>
      </c>
      <c r="I489" s="218">
        <f>IF(ISNUMBER(FORECAST!G:G),FORECAST!G:G,"")</f>
        <v>2</v>
      </c>
      <c r="J489" s="222">
        <f>IF(ISNUMBER(FORECAST!H:H),FORECAST!H:H,"")</f>
        <v>0</v>
      </c>
      <c r="BF489" s="4"/>
    </row>
    <row r="490" spans="1:58">
      <c r="A490" s="218" t="str">
        <f>MID(FORECAST!A489,1,10)</f>
        <v>Compliment</v>
      </c>
      <c r="B490" s="218" t="str">
        <f t="shared" si="176"/>
        <v>Co</v>
      </c>
      <c r="C490" s="218" t="str">
        <f t="shared" si="177"/>
        <v>pl</v>
      </c>
      <c r="D490" s="218" t="str">
        <f t="shared" si="178"/>
        <v>ment</v>
      </c>
      <c r="E490" s="219" t="e">
        <f t="shared" si="179"/>
        <v>#VALUE!</v>
      </c>
      <c r="F490" s="219" t="str">
        <f t="shared" si="180"/>
        <v/>
      </c>
      <c r="G490" s="219">
        <f t="shared" si="181"/>
        <v>44989</v>
      </c>
      <c r="H490" s="218" t="str">
        <f>IF(ISERROR(VLOOKUP(FORECAST!$A490,$AY$2:$BA$9,3,FALSE)),"",VLOOKUP(FORECAST!$A490,$AY$2:$BA$9,3,FALSE))</f>
        <v>Total día</v>
      </c>
      <c r="I490" s="218">
        <f>IF(ISNUMBER(FORECAST!G:G),FORECAST!G:G,"")</f>
        <v>217</v>
      </c>
      <c r="J490" s="222">
        <f>IF(ISNUMBER(FORECAST!H:H),FORECAST!H:H,"")</f>
        <v>45025.7</v>
      </c>
      <c r="BF490" s="4"/>
    </row>
    <row r="491" spans="1:58">
      <c r="A491" s="218" t="str">
        <f>MID(FORECAST!A490,1,10)</f>
        <v>Totals:</v>
      </c>
      <c r="B491" s="218" t="str">
        <f t="shared" si="176"/>
        <v>To</v>
      </c>
      <c r="C491" s="218" t="str">
        <f t="shared" si="177"/>
        <v>al</v>
      </c>
      <c r="D491" s="218" t="str">
        <f t="shared" si="178"/>
        <v>:</v>
      </c>
      <c r="E491" s="219" t="e">
        <f t="shared" si="179"/>
        <v>#VALUE!</v>
      </c>
      <c r="F491" s="219" t="str">
        <f t="shared" si="180"/>
        <v/>
      </c>
      <c r="G491" s="219">
        <f t="shared" si="181"/>
        <v>44989</v>
      </c>
      <c r="H491" s="218" t="str">
        <f>IF(ISERROR(VLOOKUP(FORECAST!$A491,$AY$2:$BA$9,3,FALSE)),"",VLOOKUP(FORECAST!$A491,$AY$2:$BA$9,3,FALSE))</f>
        <v/>
      </c>
      <c r="I491" s="218" t="str">
        <f>IF(ISNUMBER(FORECAST!G:G),FORECAST!G:G,"")</f>
        <v/>
      </c>
      <c r="J491" s="222" t="str">
        <f>IF(ISNUMBER(FORECAST!H:H),FORECAST!H:H,"")</f>
        <v/>
      </c>
      <c r="BF491" s="4"/>
    </row>
    <row r="492" spans="1:58">
      <c r="A492" s="218" t="str">
        <f>MID(FORECAST!A491,1,10)</f>
        <v>05-03-2023</v>
      </c>
      <c r="B492" s="218" t="str">
        <f t="shared" si="176"/>
        <v>05</v>
      </c>
      <c r="C492" s="218" t="str">
        <f t="shared" si="177"/>
        <v>03</v>
      </c>
      <c r="D492" s="218" t="str">
        <f t="shared" si="178"/>
        <v>2023</v>
      </c>
      <c r="E492" s="219">
        <f t="shared" si="179"/>
        <v>44990</v>
      </c>
      <c r="F492" s="219">
        <f t="shared" si="180"/>
        <v>44990</v>
      </c>
      <c r="G492" s="219">
        <f t="shared" si="181"/>
        <v>44990</v>
      </c>
      <c r="H492" s="218" t="str">
        <f>IF(ISERROR(VLOOKUP(FORECAST!$A492,$AY$2:$BA$9,3,FALSE)),"",VLOOKUP(FORECAST!$A492,$AY$2:$BA$9,3,FALSE))</f>
        <v>Pagadores</v>
      </c>
      <c r="I492" s="218">
        <f>IF(ISNUMBER(FORECAST!G:G),FORECAST!G:G,"")</f>
        <v>36</v>
      </c>
      <c r="J492" s="222">
        <f>IF(ISNUMBER(FORECAST!H:H),FORECAST!H:H,"")</f>
        <v>11219.66</v>
      </c>
      <c r="BF492" s="4"/>
    </row>
    <row r="493" spans="1:58">
      <c r="A493" s="218" t="str">
        <f>MID(FORECAST!A492,1,10)</f>
        <v>Non-Group</v>
      </c>
      <c r="B493" s="218" t="str">
        <f t="shared" si="176"/>
        <v>No</v>
      </c>
      <c r="C493" s="218" t="str">
        <f t="shared" si="177"/>
        <v>-G</v>
      </c>
      <c r="D493" s="218" t="str">
        <f t="shared" si="178"/>
        <v>oup</v>
      </c>
      <c r="E493" s="219" t="e">
        <f t="shared" si="179"/>
        <v>#VALUE!</v>
      </c>
      <c r="F493" s="219" t="str">
        <f t="shared" si="180"/>
        <v/>
      </c>
      <c r="G493" s="219">
        <f t="shared" si="181"/>
        <v>44990</v>
      </c>
      <c r="H493" s="218" t="str">
        <f>IF(ISERROR(VLOOKUP(FORECAST!$A493,$AY$2:$BA$9,3,FALSE)),"",VLOOKUP(FORECAST!$A493,$AY$2:$BA$9,3,FALSE))</f>
        <v>Dueños e invitados</v>
      </c>
      <c r="I493" s="218">
        <f>IF(ISNUMBER(FORECAST!G:G),FORECAST!G:G,"")</f>
        <v>51</v>
      </c>
      <c r="J493" s="222">
        <f>IF(ISNUMBER(FORECAST!H:H),FORECAST!H:H,"")</f>
        <v>0</v>
      </c>
      <c r="BF493" s="4"/>
    </row>
    <row r="494" spans="1:58">
      <c r="A494" s="218" t="str">
        <f>MID(FORECAST!A493,1,10)</f>
        <v>Owner &amp; Gu</v>
      </c>
      <c r="B494" s="218" t="str">
        <f t="shared" si="176"/>
        <v>Ow</v>
      </c>
      <c r="C494" s="218" t="str">
        <f t="shared" si="177"/>
        <v>er</v>
      </c>
      <c r="D494" s="218" t="str">
        <f t="shared" si="178"/>
        <v>&amp; Gu</v>
      </c>
      <c r="E494" s="219" t="e">
        <f t="shared" si="179"/>
        <v>#VALUE!</v>
      </c>
      <c r="F494" s="219" t="str">
        <f t="shared" si="180"/>
        <v/>
      </c>
      <c r="G494" s="219">
        <f t="shared" si="181"/>
        <v>44990</v>
      </c>
      <c r="H494" s="218" t="str">
        <f>IF(ISERROR(VLOOKUP(FORECAST!$A494,$AY$2:$BA$9,3,FALSE)),"",VLOOKUP(FORECAST!$A494,$AY$2:$BA$9,3,FALSE))</f>
        <v>Referidos</v>
      </c>
      <c r="I494" s="218">
        <f>IF(ISNUMBER(FORECAST!G:G),FORECAST!G:G,"")</f>
        <v>72</v>
      </c>
      <c r="J494" s="222">
        <f>IF(ISNUMBER(FORECAST!H:H),FORECAST!H:H,"")</f>
        <v>22259.35</v>
      </c>
      <c r="BF494" s="4"/>
    </row>
    <row r="495" spans="1:58">
      <c r="A495" s="218" t="str">
        <f>MID(FORECAST!A494,1,10)</f>
        <v>Owner Refe</v>
      </c>
      <c r="B495" s="218" t="str">
        <f t="shared" si="176"/>
        <v>Ow</v>
      </c>
      <c r="C495" s="218" t="str">
        <f t="shared" si="177"/>
        <v>er</v>
      </c>
      <c r="D495" s="218" t="str">
        <f t="shared" si="178"/>
        <v>Refe</v>
      </c>
      <c r="E495" s="219" t="e">
        <f t="shared" si="179"/>
        <v>#VALUE!</v>
      </c>
      <c r="F495" s="219" t="str">
        <f t="shared" si="180"/>
        <v/>
      </c>
      <c r="G495" s="219">
        <f t="shared" si="181"/>
        <v>44990</v>
      </c>
      <c r="H495" s="218" t="str">
        <f>IF(ISERROR(VLOOKUP(FORECAST!$A495,$AY$2:$BA$9,3,FALSE)),"",VLOOKUP(FORECAST!$A495,$AY$2:$BA$9,3,FALSE))</f>
        <v>Maintenance</v>
      </c>
      <c r="I495" s="218">
        <f>IF(ISNUMBER(FORECAST!G:G),FORECAST!G:G,"")</f>
        <v>35</v>
      </c>
      <c r="J495" s="222">
        <f>IF(ISNUMBER(FORECAST!H:H),FORECAST!H:H,"")</f>
        <v>0</v>
      </c>
      <c r="BF495" s="4"/>
    </row>
    <row r="496" spans="1:58">
      <c r="A496" s="218" t="str">
        <f>MID(FORECAST!A495,1,10)</f>
        <v>Maintenanc</v>
      </c>
      <c r="B496" s="218" t="str">
        <f t="shared" si="176"/>
        <v>Ma</v>
      </c>
      <c r="C496" s="218" t="str">
        <f t="shared" si="177"/>
        <v>nt</v>
      </c>
      <c r="D496" s="218" t="str">
        <f t="shared" si="178"/>
        <v>nanc</v>
      </c>
      <c r="E496" s="219" t="e">
        <f t="shared" si="179"/>
        <v>#VALUE!</v>
      </c>
      <c r="F496" s="219" t="str">
        <f t="shared" si="180"/>
        <v/>
      </c>
      <c r="G496" s="219">
        <f t="shared" si="181"/>
        <v>44990</v>
      </c>
      <c r="H496" s="218" t="str">
        <f>IF(ISERROR(VLOOKUP(FORECAST!$A496,$AY$2:$BA$9,3,FALSE)),"",VLOOKUP(FORECAST!$A496,$AY$2:$BA$9,3,FALSE))</f>
        <v>Complementarias</v>
      </c>
      <c r="I496" s="218">
        <f>IF(ISNUMBER(FORECAST!G:G),FORECAST!G:G,"")</f>
        <v>2</v>
      </c>
      <c r="J496" s="222">
        <f>IF(ISNUMBER(FORECAST!H:H),FORECAST!H:H,"")</f>
        <v>0</v>
      </c>
      <c r="BF496" s="4"/>
    </row>
    <row r="497" spans="1:58">
      <c r="A497" s="218" t="str">
        <f>MID(FORECAST!A496,1,10)</f>
        <v>Compliment</v>
      </c>
      <c r="B497" s="218" t="str">
        <f t="shared" si="176"/>
        <v>Co</v>
      </c>
      <c r="C497" s="218" t="str">
        <f t="shared" si="177"/>
        <v>pl</v>
      </c>
      <c r="D497" s="218" t="str">
        <f t="shared" si="178"/>
        <v>ment</v>
      </c>
      <c r="E497" s="219" t="e">
        <f t="shared" si="179"/>
        <v>#VALUE!</v>
      </c>
      <c r="F497" s="219" t="str">
        <f t="shared" si="180"/>
        <v/>
      </c>
      <c r="G497" s="219">
        <f t="shared" si="181"/>
        <v>44990</v>
      </c>
      <c r="H497" s="218" t="str">
        <f>IF(ISERROR(VLOOKUP(FORECAST!$A497,$AY$2:$BA$9,3,FALSE)),"",VLOOKUP(FORECAST!$A497,$AY$2:$BA$9,3,FALSE))</f>
        <v>Total día</v>
      </c>
      <c r="I497" s="218">
        <f>IF(ISNUMBER(FORECAST!G:G),FORECAST!G:G,"")</f>
        <v>196</v>
      </c>
      <c r="J497" s="222">
        <f>IF(ISNUMBER(FORECAST!H:H),FORECAST!H:H,"")</f>
        <v>33479.01</v>
      </c>
      <c r="BF497" s="4"/>
    </row>
    <row r="498" spans="1:58">
      <c r="A498" s="218" t="str">
        <f>MID(FORECAST!A497,1,10)</f>
        <v>Totals:</v>
      </c>
      <c r="B498" s="218" t="str">
        <f t="shared" si="176"/>
        <v>To</v>
      </c>
      <c r="C498" s="218" t="str">
        <f t="shared" si="177"/>
        <v>al</v>
      </c>
      <c r="D498" s="218" t="str">
        <f t="shared" si="178"/>
        <v>:</v>
      </c>
      <c r="E498" s="219" t="e">
        <f t="shared" si="179"/>
        <v>#VALUE!</v>
      </c>
      <c r="F498" s="219" t="str">
        <f t="shared" si="180"/>
        <v/>
      </c>
      <c r="G498" s="219">
        <f t="shared" si="181"/>
        <v>44990</v>
      </c>
      <c r="H498" s="218" t="str">
        <f>IF(ISERROR(VLOOKUP(FORECAST!$A498,$AY$2:$BA$9,3,FALSE)),"",VLOOKUP(FORECAST!$A498,$AY$2:$BA$9,3,FALSE))</f>
        <v/>
      </c>
      <c r="I498" s="218" t="str">
        <f>IF(ISNUMBER(FORECAST!G:G),FORECAST!G:G,"")</f>
        <v/>
      </c>
      <c r="J498" s="222" t="str">
        <f>IF(ISNUMBER(FORECAST!H:H),FORECAST!H:H,"")</f>
        <v/>
      </c>
      <c r="BF498" s="4"/>
    </row>
    <row r="499" spans="1:58">
      <c r="A499" s="218" t="str">
        <f>MID(FORECAST!A498,1,10)</f>
        <v>06-03-2023</v>
      </c>
      <c r="B499" s="218" t="str">
        <f t="shared" si="176"/>
        <v>06</v>
      </c>
      <c r="C499" s="218" t="str">
        <f t="shared" si="177"/>
        <v>03</v>
      </c>
      <c r="D499" s="218" t="str">
        <f t="shared" si="178"/>
        <v>2023</v>
      </c>
      <c r="E499" s="219">
        <f t="shared" si="179"/>
        <v>44991</v>
      </c>
      <c r="F499" s="219">
        <f t="shared" si="180"/>
        <v>44991</v>
      </c>
      <c r="G499" s="219">
        <f t="shared" si="181"/>
        <v>44991</v>
      </c>
      <c r="H499" s="218" t="str">
        <f>IF(ISERROR(VLOOKUP(FORECAST!$A499,$AY$2:$BA$9,3,FALSE)),"",VLOOKUP(FORECAST!$A499,$AY$2:$BA$9,3,FALSE))</f>
        <v>Pagadores</v>
      </c>
      <c r="I499" s="218">
        <f>IF(ISNUMBER(FORECAST!G:G),FORECAST!G:G,"")</f>
        <v>43</v>
      </c>
      <c r="J499" s="222">
        <f>IF(ISNUMBER(FORECAST!H:H),FORECAST!H:H,"")</f>
        <v>15872.03</v>
      </c>
      <c r="BF499" s="4"/>
    </row>
    <row r="500" spans="1:58">
      <c r="A500" s="218" t="str">
        <f>MID(FORECAST!A499,1,10)</f>
        <v>Non-Group</v>
      </c>
      <c r="B500" s="218" t="str">
        <f t="shared" si="176"/>
        <v>No</v>
      </c>
      <c r="C500" s="218" t="str">
        <f t="shared" si="177"/>
        <v>-G</v>
      </c>
      <c r="D500" s="218" t="str">
        <f t="shared" si="178"/>
        <v>oup</v>
      </c>
      <c r="E500" s="219" t="e">
        <f t="shared" si="179"/>
        <v>#VALUE!</v>
      </c>
      <c r="F500" s="219" t="str">
        <f t="shared" si="180"/>
        <v/>
      </c>
      <c r="G500" s="219">
        <f t="shared" si="181"/>
        <v>44991</v>
      </c>
      <c r="H500" s="218" t="str">
        <f>IF(ISERROR(VLOOKUP(FORECAST!$A500,$AY$2:$BA$9,3,FALSE)),"",VLOOKUP(FORECAST!$A500,$AY$2:$BA$9,3,FALSE))</f>
        <v>Dueños e invitados</v>
      </c>
      <c r="I500" s="218">
        <f>IF(ISNUMBER(FORECAST!G:G),FORECAST!G:G,"")</f>
        <v>40</v>
      </c>
      <c r="J500" s="222">
        <f>IF(ISNUMBER(FORECAST!H:H),FORECAST!H:H,"")</f>
        <v>0</v>
      </c>
      <c r="BF500" s="4"/>
    </row>
    <row r="501" spans="1:58">
      <c r="A501" s="218" t="str">
        <f>MID(FORECAST!A500,1,10)</f>
        <v>Owner &amp; Gu</v>
      </c>
      <c r="B501" s="218" t="str">
        <f t="shared" si="176"/>
        <v>Ow</v>
      </c>
      <c r="C501" s="218" t="str">
        <f t="shared" si="177"/>
        <v>er</v>
      </c>
      <c r="D501" s="218" t="str">
        <f t="shared" si="178"/>
        <v>&amp; Gu</v>
      </c>
      <c r="E501" s="219" t="e">
        <f t="shared" si="179"/>
        <v>#VALUE!</v>
      </c>
      <c r="F501" s="219" t="str">
        <f t="shared" si="180"/>
        <v/>
      </c>
      <c r="G501" s="219">
        <f t="shared" si="181"/>
        <v>44991</v>
      </c>
      <c r="H501" s="218" t="str">
        <f>IF(ISERROR(VLOOKUP(FORECAST!$A501,$AY$2:$BA$9,3,FALSE)),"",VLOOKUP(FORECAST!$A501,$AY$2:$BA$9,3,FALSE))</f>
        <v>Referidos</v>
      </c>
      <c r="I501" s="218">
        <f>IF(ISNUMBER(FORECAST!G:G),FORECAST!G:G,"")</f>
        <v>65</v>
      </c>
      <c r="J501" s="222">
        <f>IF(ISNUMBER(FORECAST!H:H),FORECAST!H:H,"")</f>
        <v>18898.11</v>
      </c>
      <c r="BF501" s="4"/>
    </row>
    <row r="502" spans="1:58">
      <c r="A502" s="218" t="str">
        <f>MID(FORECAST!A501,1,10)</f>
        <v>Owner Refe</v>
      </c>
      <c r="B502" s="218" t="str">
        <f t="shared" si="176"/>
        <v>Ow</v>
      </c>
      <c r="C502" s="218" t="str">
        <f t="shared" si="177"/>
        <v>er</v>
      </c>
      <c r="D502" s="218" t="str">
        <f t="shared" si="178"/>
        <v>Refe</v>
      </c>
      <c r="E502" s="219" t="e">
        <f t="shared" si="179"/>
        <v>#VALUE!</v>
      </c>
      <c r="F502" s="219" t="str">
        <f t="shared" si="180"/>
        <v/>
      </c>
      <c r="G502" s="219">
        <f t="shared" si="181"/>
        <v>44991</v>
      </c>
      <c r="H502" s="218" t="str">
        <f>IF(ISERROR(VLOOKUP(FORECAST!$A502,$AY$2:$BA$9,3,FALSE)),"",VLOOKUP(FORECAST!$A502,$AY$2:$BA$9,3,FALSE))</f>
        <v>Maintenance</v>
      </c>
      <c r="I502" s="218">
        <f>IF(ISNUMBER(FORECAST!G:G),FORECAST!G:G,"")</f>
        <v>42</v>
      </c>
      <c r="J502" s="222">
        <f>IF(ISNUMBER(FORECAST!H:H),FORECAST!H:H,"")</f>
        <v>0</v>
      </c>
      <c r="BF502" s="4"/>
    </row>
    <row r="503" spans="1:58">
      <c r="A503" s="218" t="str">
        <f>MID(FORECAST!A502,1,10)</f>
        <v>Maintenanc</v>
      </c>
      <c r="B503" s="218" t="str">
        <f t="shared" si="176"/>
        <v>Ma</v>
      </c>
      <c r="C503" s="218" t="str">
        <f t="shared" si="177"/>
        <v>nt</v>
      </c>
      <c r="D503" s="218" t="str">
        <f t="shared" si="178"/>
        <v>nanc</v>
      </c>
      <c r="E503" s="219" t="e">
        <f t="shared" si="179"/>
        <v>#VALUE!</v>
      </c>
      <c r="F503" s="219" t="str">
        <f t="shared" si="180"/>
        <v/>
      </c>
      <c r="G503" s="219">
        <f t="shared" si="181"/>
        <v>44991</v>
      </c>
      <c r="H503" s="218" t="str">
        <f>IF(ISERROR(VLOOKUP(FORECAST!$A503,$AY$2:$BA$9,3,FALSE)),"",VLOOKUP(FORECAST!$A503,$AY$2:$BA$9,3,FALSE))</f>
        <v>Complementarias</v>
      </c>
      <c r="I503" s="218">
        <f>IF(ISNUMBER(FORECAST!G:G),FORECAST!G:G,"")</f>
        <v>0</v>
      </c>
      <c r="J503" s="222">
        <f>IF(ISNUMBER(FORECAST!H:H),FORECAST!H:H,"")</f>
        <v>0</v>
      </c>
      <c r="BF503" s="4"/>
    </row>
    <row r="504" spans="1:58">
      <c r="A504" s="218" t="str">
        <f>MID(FORECAST!A503,1,10)</f>
        <v>Compliment</v>
      </c>
      <c r="B504" s="218" t="str">
        <f t="shared" si="176"/>
        <v>Co</v>
      </c>
      <c r="C504" s="218" t="str">
        <f t="shared" si="177"/>
        <v>pl</v>
      </c>
      <c r="D504" s="218" t="str">
        <f t="shared" si="178"/>
        <v>ment</v>
      </c>
      <c r="E504" s="219" t="e">
        <f t="shared" si="179"/>
        <v>#VALUE!</v>
      </c>
      <c r="F504" s="219" t="str">
        <f t="shared" si="180"/>
        <v/>
      </c>
      <c r="G504" s="219">
        <f t="shared" si="181"/>
        <v>44991</v>
      </c>
      <c r="H504" s="218" t="str">
        <f>IF(ISERROR(VLOOKUP(FORECAST!$A504,$AY$2:$BA$9,3,FALSE)),"",VLOOKUP(FORECAST!$A504,$AY$2:$BA$9,3,FALSE))</f>
        <v>Total día</v>
      </c>
      <c r="I504" s="218">
        <f>IF(ISNUMBER(FORECAST!G:G),FORECAST!G:G,"")</f>
        <v>190</v>
      </c>
      <c r="J504" s="222">
        <f>IF(ISNUMBER(FORECAST!H:H),FORECAST!H:H,"")</f>
        <v>34770.14</v>
      </c>
      <c r="BF504" s="4"/>
    </row>
    <row r="505" spans="1:58">
      <c r="A505" s="218" t="str">
        <f>MID(FORECAST!A504,1,10)</f>
        <v>Totals:</v>
      </c>
      <c r="B505" s="218" t="str">
        <f t="shared" si="176"/>
        <v>To</v>
      </c>
      <c r="C505" s="218" t="str">
        <f t="shared" si="177"/>
        <v>al</v>
      </c>
      <c r="D505" s="218" t="str">
        <f t="shared" si="178"/>
        <v>:</v>
      </c>
      <c r="E505" s="219" t="e">
        <f t="shared" si="179"/>
        <v>#VALUE!</v>
      </c>
      <c r="F505" s="219" t="str">
        <f t="shared" si="180"/>
        <v/>
      </c>
      <c r="G505" s="219">
        <f t="shared" si="181"/>
        <v>44991</v>
      </c>
      <c r="H505" s="218" t="str">
        <f>IF(ISERROR(VLOOKUP(FORECAST!$A505,$AY$2:$BA$9,3,FALSE)),"",VLOOKUP(FORECAST!$A505,$AY$2:$BA$9,3,FALSE))</f>
        <v/>
      </c>
      <c r="I505" s="218" t="str">
        <f>IF(ISNUMBER(FORECAST!G:G),FORECAST!G:G,"")</f>
        <v/>
      </c>
      <c r="J505" s="222" t="str">
        <f>IF(ISNUMBER(FORECAST!H:H),FORECAST!H:H,"")</f>
        <v/>
      </c>
      <c r="BF505" s="4"/>
    </row>
    <row r="506" spans="1:58">
      <c r="A506" s="218" t="str">
        <f>MID(FORECAST!A505,1,10)</f>
        <v>07-03-2023</v>
      </c>
      <c r="B506" s="218" t="str">
        <f t="shared" si="176"/>
        <v>07</v>
      </c>
      <c r="C506" s="218" t="str">
        <f t="shared" si="177"/>
        <v>03</v>
      </c>
      <c r="D506" s="218" t="str">
        <f t="shared" si="178"/>
        <v>2023</v>
      </c>
      <c r="E506" s="219">
        <f t="shared" si="179"/>
        <v>44992</v>
      </c>
      <c r="F506" s="219">
        <f t="shared" si="180"/>
        <v>44992</v>
      </c>
      <c r="G506" s="219">
        <f t="shared" si="181"/>
        <v>44992</v>
      </c>
      <c r="H506" s="218" t="str">
        <f>IF(ISERROR(VLOOKUP(FORECAST!$A506,$AY$2:$BA$9,3,FALSE)),"",VLOOKUP(FORECAST!$A506,$AY$2:$BA$9,3,FALSE))</f>
        <v>Pagadores</v>
      </c>
      <c r="I506" s="218">
        <f>IF(ISNUMBER(FORECAST!G:G),FORECAST!G:G,"")</f>
        <v>37</v>
      </c>
      <c r="J506" s="222">
        <f>IF(ISNUMBER(FORECAST!H:H),FORECAST!H:H,"")</f>
        <v>13578.25</v>
      </c>
      <c r="BF506" s="4"/>
    </row>
    <row r="507" spans="1:58">
      <c r="A507" s="218" t="str">
        <f>MID(FORECAST!A506,1,10)</f>
        <v>Non-Group</v>
      </c>
      <c r="B507" s="218" t="str">
        <f t="shared" si="176"/>
        <v>No</v>
      </c>
      <c r="C507" s="218" t="str">
        <f t="shared" si="177"/>
        <v>-G</v>
      </c>
      <c r="D507" s="218" t="str">
        <f t="shared" si="178"/>
        <v>oup</v>
      </c>
      <c r="E507" s="219" t="e">
        <f t="shared" si="179"/>
        <v>#VALUE!</v>
      </c>
      <c r="F507" s="219" t="str">
        <f t="shared" si="180"/>
        <v/>
      </c>
      <c r="G507" s="219">
        <f t="shared" si="181"/>
        <v>44992</v>
      </c>
      <c r="H507" s="218" t="str">
        <f>IF(ISERROR(VLOOKUP(FORECAST!$A507,$AY$2:$BA$9,3,FALSE)),"",VLOOKUP(FORECAST!$A507,$AY$2:$BA$9,3,FALSE))</f>
        <v>Dueños e invitados</v>
      </c>
      <c r="I507" s="218">
        <f>IF(ISNUMBER(FORECAST!G:G),FORECAST!G:G,"")</f>
        <v>39</v>
      </c>
      <c r="J507" s="222">
        <f>IF(ISNUMBER(FORECAST!H:H),FORECAST!H:H,"")</f>
        <v>0</v>
      </c>
      <c r="BF507" s="4"/>
    </row>
    <row r="508" spans="1:58">
      <c r="A508" s="218" t="str">
        <f>MID(FORECAST!A507,1,10)</f>
        <v>Owner &amp; Gu</v>
      </c>
      <c r="B508" s="218" t="str">
        <f t="shared" si="176"/>
        <v>Ow</v>
      </c>
      <c r="C508" s="218" t="str">
        <f t="shared" si="177"/>
        <v>er</v>
      </c>
      <c r="D508" s="218" t="str">
        <f t="shared" si="178"/>
        <v>&amp; Gu</v>
      </c>
      <c r="E508" s="219" t="e">
        <f t="shared" si="179"/>
        <v>#VALUE!</v>
      </c>
      <c r="F508" s="219" t="str">
        <f t="shared" si="180"/>
        <v/>
      </c>
      <c r="G508" s="219">
        <f t="shared" si="181"/>
        <v>44992</v>
      </c>
      <c r="H508" s="218" t="str">
        <f>IF(ISERROR(VLOOKUP(FORECAST!$A508,$AY$2:$BA$9,3,FALSE)),"",VLOOKUP(FORECAST!$A508,$AY$2:$BA$9,3,FALSE))</f>
        <v>Referidos</v>
      </c>
      <c r="I508" s="218">
        <f>IF(ISNUMBER(FORECAST!G:G),FORECAST!G:G,"")</f>
        <v>57</v>
      </c>
      <c r="J508" s="222">
        <f>IF(ISNUMBER(FORECAST!H:H),FORECAST!H:H,"")</f>
        <v>16453.080000000002</v>
      </c>
      <c r="BF508" s="4"/>
    </row>
    <row r="509" spans="1:58">
      <c r="A509" s="218" t="str">
        <f>MID(FORECAST!A508,1,10)</f>
        <v>Owner Refe</v>
      </c>
      <c r="B509" s="218" t="str">
        <f t="shared" si="176"/>
        <v>Ow</v>
      </c>
      <c r="C509" s="218" t="str">
        <f t="shared" si="177"/>
        <v>er</v>
      </c>
      <c r="D509" s="218" t="str">
        <f t="shared" si="178"/>
        <v>Refe</v>
      </c>
      <c r="E509" s="219" t="e">
        <f t="shared" si="179"/>
        <v>#VALUE!</v>
      </c>
      <c r="F509" s="219" t="str">
        <f t="shared" si="180"/>
        <v/>
      </c>
      <c r="G509" s="219">
        <f t="shared" si="181"/>
        <v>44992</v>
      </c>
      <c r="H509" s="218" t="str">
        <f>IF(ISERROR(VLOOKUP(FORECAST!$A509,$AY$2:$BA$9,3,FALSE)),"",VLOOKUP(FORECAST!$A509,$AY$2:$BA$9,3,FALSE))</f>
        <v>Maintenance</v>
      </c>
      <c r="I509" s="218">
        <f>IF(ISNUMBER(FORECAST!G:G),FORECAST!G:G,"")</f>
        <v>57</v>
      </c>
      <c r="J509" s="222">
        <f>IF(ISNUMBER(FORECAST!H:H),FORECAST!H:H,"")</f>
        <v>0</v>
      </c>
      <c r="BF509" s="4"/>
    </row>
    <row r="510" spans="1:58">
      <c r="A510" s="218" t="str">
        <f>MID(FORECAST!A509,1,10)</f>
        <v>Maintenanc</v>
      </c>
      <c r="B510" s="218" t="str">
        <f t="shared" si="176"/>
        <v>Ma</v>
      </c>
      <c r="C510" s="218" t="str">
        <f t="shared" si="177"/>
        <v>nt</v>
      </c>
      <c r="D510" s="218" t="str">
        <f t="shared" si="178"/>
        <v>nanc</v>
      </c>
      <c r="E510" s="219" t="e">
        <f t="shared" si="179"/>
        <v>#VALUE!</v>
      </c>
      <c r="F510" s="219" t="str">
        <f t="shared" si="180"/>
        <v/>
      </c>
      <c r="G510" s="219">
        <f t="shared" si="181"/>
        <v>44992</v>
      </c>
      <c r="H510" s="218" t="str">
        <f>IF(ISERROR(VLOOKUP(FORECAST!$A510,$AY$2:$BA$9,3,FALSE)),"",VLOOKUP(FORECAST!$A510,$AY$2:$BA$9,3,FALSE))</f>
        <v>Total día</v>
      </c>
      <c r="I510" s="218">
        <f>IF(ISNUMBER(FORECAST!G:G),FORECAST!G:G,"")</f>
        <v>190</v>
      </c>
      <c r="J510" s="222">
        <f>IF(ISNUMBER(FORECAST!H:H),FORECAST!H:H,"")</f>
        <v>30031.33</v>
      </c>
      <c r="BF510" s="4"/>
    </row>
    <row r="511" spans="1:58">
      <c r="A511" s="218" t="str">
        <f>MID(FORECAST!A510,1,10)</f>
        <v>Totals:</v>
      </c>
      <c r="B511" s="218" t="str">
        <f t="shared" si="176"/>
        <v>To</v>
      </c>
      <c r="C511" s="218" t="str">
        <f t="shared" si="177"/>
        <v>al</v>
      </c>
      <c r="D511" s="218" t="str">
        <f t="shared" si="178"/>
        <v>:</v>
      </c>
      <c r="E511" s="219" t="e">
        <f t="shared" si="179"/>
        <v>#VALUE!</v>
      </c>
      <c r="F511" s="219" t="str">
        <f t="shared" si="180"/>
        <v/>
      </c>
      <c r="G511" s="219">
        <f t="shared" si="181"/>
        <v>44992</v>
      </c>
      <c r="H511" s="218" t="str">
        <f>IF(ISERROR(VLOOKUP(FORECAST!$A511,$AY$2:$BA$9,3,FALSE)),"",VLOOKUP(FORECAST!$A511,$AY$2:$BA$9,3,FALSE))</f>
        <v/>
      </c>
      <c r="I511" s="218" t="str">
        <f>IF(ISNUMBER(FORECAST!G:G),FORECAST!G:G,"")</f>
        <v/>
      </c>
      <c r="J511" s="222" t="str">
        <f>IF(ISNUMBER(FORECAST!H:H),FORECAST!H:H,"")</f>
        <v/>
      </c>
      <c r="BF511" s="4"/>
    </row>
    <row r="512" spans="1:58">
      <c r="A512" s="218" t="str">
        <f>MID(FORECAST!A511,1,10)</f>
        <v>08-03-2023</v>
      </c>
      <c r="B512" s="218" t="str">
        <f t="shared" si="176"/>
        <v>08</v>
      </c>
      <c r="C512" s="218" t="str">
        <f t="shared" si="177"/>
        <v>03</v>
      </c>
      <c r="D512" s="218" t="str">
        <f t="shared" si="178"/>
        <v>2023</v>
      </c>
      <c r="E512" s="219">
        <f t="shared" si="179"/>
        <v>44993</v>
      </c>
      <c r="F512" s="219">
        <f t="shared" si="180"/>
        <v>44993</v>
      </c>
      <c r="G512" s="219">
        <f t="shared" si="181"/>
        <v>44993</v>
      </c>
      <c r="H512" s="218" t="str">
        <f>IF(ISERROR(VLOOKUP(FORECAST!$A512,$AY$2:$BA$9,3,FALSE)),"",VLOOKUP(FORECAST!$A512,$AY$2:$BA$9,3,FALSE))</f>
        <v>Pagadores</v>
      </c>
      <c r="I512" s="218">
        <f>IF(ISNUMBER(FORECAST!G:G),FORECAST!G:G,"")</f>
        <v>40</v>
      </c>
      <c r="J512" s="222">
        <f>IF(ISNUMBER(FORECAST!H:H),FORECAST!H:H,"")</f>
        <v>16597.419999999998</v>
      </c>
      <c r="BF512" s="4"/>
    </row>
    <row r="513" spans="1:58">
      <c r="A513" s="218" t="str">
        <f>MID(FORECAST!A512,1,10)</f>
        <v>Non-Group</v>
      </c>
      <c r="B513" s="218" t="str">
        <f t="shared" si="176"/>
        <v>No</v>
      </c>
      <c r="C513" s="218" t="str">
        <f t="shared" si="177"/>
        <v>-G</v>
      </c>
      <c r="D513" s="218" t="str">
        <f t="shared" si="178"/>
        <v>oup</v>
      </c>
      <c r="E513" s="219" t="e">
        <f t="shared" si="179"/>
        <v>#VALUE!</v>
      </c>
      <c r="F513" s="219" t="str">
        <f t="shared" si="180"/>
        <v/>
      </c>
      <c r="G513" s="219">
        <f t="shared" si="181"/>
        <v>44993</v>
      </c>
      <c r="H513" s="218" t="str">
        <f>IF(ISERROR(VLOOKUP(FORECAST!$A513,$AY$2:$BA$9,3,FALSE)),"",VLOOKUP(FORECAST!$A513,$AY$2:$BA$9,3,FALSE))</f>
        <v>Grupos</v>
      </c>
      <c r="I513" s="218">
        <f>IF(ISNUMBER(FORECAST!G:G),FORECAST!G:G,"")</f>
        <v>6</v>
      </c>
      <c r="J513" s="222">
        <f>IF(ISNUMBER(FORECAST!H:H),FORECAST!H:H,"")</f>
        <v>1692.34</v>
      </c>
      <c r="BF513" s="4"/>
    </row>
    <row r="514" spans="1:58">
      <c r="A514" s="218" t="str">
        <f>MID(FORECAST!A513,1,10)</f>
        <v>Group - No</v>
      </c>
      <c r="B514" s="218" t="str">
        <f t="shared" si="176"/>
        <v>Gr</v>
      </c>
      <c r="C514" s="218" t="str">
        <f t="shared" si="177"/>
        <v>up</v>
      </c>
      <c r="D514" s="218" t="str">
        <f t="shared" si="178"/>
        <v>- No</v>
      </c>
      <c r="E514" s="219" t="e">
        <f t="shared" si="179"/>
        <v>#VALUE!</v>
      </c>
      <c r="F514" s="219" t="str">
        <f t="shared" si="180"/>
        <v/>
      </c>
      <c r="G514" s="219">
        <f t="shared" si="181"/>
        <v>44993</v>
      </c>
      <c r="H514" s="218" t="str">
        <f>IF(ISERROR(VLOOKUP(FORECAST!$A514,$AY$2:$BA$9,3,FALSE)),"",VLOOKUP(FORECAST!$A514,$AY$2:$BA$9,3,FALSE))</f>
        <v>Dueños e invitados</v>
      </c>
      <c r="I514" s="218">
        <f>IF(ISNUMBER(FORECAST!G:G),FORECAST!G:G,"")</f>
        <v>32</v>
      </c>
      <c r="J514" s="222">
        <f>IF(ISNUMBER(FORECAST!H:H),FORECAST!H:H,"")</f>
        <v>0</v>
      </c>
      <c r="BF514" s="4"/>
    </row>
    <row r="515" spans="1:58">
      <c r="A515" s="218" t="str">
        <f>MID(FORECAST!A514,1,10)</f>
        <v>Owner &amp; Gu</v>
      </c>
      <c r="B515" s="218" t="str">
        <f t="shared" si="176"/>
        <v>Ow</v>
      </c>
      <c r="C515" s="218" t="str">
        <f t="shared" si="177"/>
        <v>er</v>
      </c>
      <c r="D515" s="218" t="str">
        <f t="shared" si="178"/>
        <v>&amp; Gu</v>
      </c>
      <c r="E515" s="219" t="e">
        <f t="shared" si="179"/>
        <v>#VALUE!</v>
      </c>
      <c r="F515" s="219" t="str">
        <f t="shared" si="180"/>
        <v/>
      </c>
      <c r="G515" s="219">
        <f t="shared" si="181"/>
        <v>44993</v>
      </c>
      <c r="H515" s="218" t="str">
        <f>IF(ISERROR(VLOOKUP(FORECAST!$A515,$AY$2:$BA$9,3,FALSE)),"",VLOOKUP(FORECAST!$A515,$AY$2:$BA$9,3,FALSE))</f>
        <v>Referidos</v>
      </c>
      <c r="I515" s="218">
        <f>IF(ISNUMBER(FORECAST!G:G),FORECAST!G:G,"")</f>
        <v>80</v>
      </c>
      <c r="J515" s="222">
        <f>IF(ISNUMBER(FORECAST!H:H),FORECAST!H:H,"")</f>
        <v>24594.3</v>
      </c>
      <c r="BF515" s="4"/>
    </row>
    <row r="516" spans="1:58">
      <c r="A516" s="218" t="str">
        <f>MID(FORECAST!A515,1,10)</f>
        <v>Owner Refe</v>
      </c>
      <c r="B516" s="218" t="str">
        <f t="shared" ref="B516:B579" si="182">MID(A516,1,2)</f>
        <v>Ow</v>
      </c>
      <c r="C516" s="218" t="str">
        <f t="shared" ref="C516:C579" si="183">MID(A516,4,2)</f>
        <v>er</v>
      </c>
      <c r="D516" s="218" t="str">
        <f t="shared" ref="D516:D579" si="184">MID(A516,7,4)</f>
        <v>Refe</v>
      </c>
      <c r="E516" s="219" t="e">
        <f t="shared" ref="E516:E579" si="185">DATE(D516,C516,B516)</f>
        <v>#VALUE!</v>
      </c>
      <c r="F516" s="219" t="str">
        <f t="shared" ref="F516:F579" si="186">IF(ISERROR(E516),"",E516)</f>
        <v/>
      </c>
      <c r="G516" s="219">
        <f t="shared" ref="G516:G579" si="187">IF(F516="",G515,F516)</f>
        <v>44993</v>
      </c>
      <c r="H516" s="218" t="str">
        <f>IF(ISERROR(VLOOKUP(FORECAST!$A516,$AY$2:$BA$9,3,FALSE)),"",VLOOKUP(FORECAST!$A516,$AY$2:$BA$9,3,FALSE))</f>
        <v>Maintenance</v>
      </c>
      <c r="I516" s="218">
        <f>IF(ISNUMBER(FORECAST!G:G),FORECAST!G:G,"")</f>
        <v>56</v>
      </c>
      <c r="J516" s="222">
        <f>IF(ISNUMBER(FORECAST!H:H),FORECAST!H:H,"")</f>
        <v>0</v>
      </c>
      <c r="BF516" s="4"/>
    </row>
    <row r="517" spans="1:58">
      <c r="A517" s="218" t="str">
        <f>MID(FORECAST!A516,1,10)</f>
        <v>Maintenanc</v>
      </c>
      <c r="B517" s="218" t="str">
        <f t="shared" si="182"/>
        <v>Ma</v>
      </c>
      <c r="C517" s="218" t="str">
        <f t="shared" si="183"/>
        <v>nt</v>
      </c>
      <c r="D517" s="218" t="str">
        <f t="shared" si="184"/>
        <v>nanc</v>
      </c>
      <c r="E517" s="219" t="e">
        <f t="shared" si="185"/>
        <v>#VALUE!</v>
      </c>
      <c r="F517" s="219" t="str">
        <f t="shared" si="186"/>
        <v/>
      </c>
      <c r="G517" s="219">
        <f t="shared" si="187"/>
        <v>44993</v>
      </c>
      <c r="H517" s="218" t="str">
        <f>IF(ISERROR(VLOOKUP(FORECAST!$A517,$AY$2:$BA$9,3,FALSE)),"",VLOOKUP(FORECAST!$A517,$AY$2:$BA$9,3,FALSE))</f>
        <v>Complementarias</v>
      </c>
      <c r="I517" s="218">
        <f>IF(ISNUMBER(FORECAST!G:G),FORECAST!G:G,"")</f>
        <v>1</v>
      </c>
      <c r="J517" s="222">
        <f>IF(ISNUMBER(FORECAST!H:H),FORECAST!H:H,"")</f>
        <v>0</v>
      </c>
      <c r="BF517" s="4"/>
    </row>
    <row r="518" spans="1:58">
      <c r="A518" s="218" t="str">
        <f>MID(FORECAST!A517,1,10)</f>
        <v>Compliment</v>
      </c>
      <c r="B518" s="218" t="str">
        <f t="shared" si="182"/>
        <v>Co</v>
      </c>
      <c r="C518" s="218" t="str">
        <f t="shared" si="183"/>
        <v>pl</v>
      </c>
      <c r="D518" s="218" t="str">
        <f t="shared" si="184"/>
        <v>ment</v>
      </c>
      <c r="E518" s="219" t="e">
        <f t="shared" si="185"/>
        <v>#VALUE!</v>
      </c>
      <c r="F518" s="219" t="str">
        <f t="shared" si="186"/>
        <v/>
      </c>
      <c r="G518" s="219">
        <f t="shared" si="187"/>
        <v>44993</v>
      </c>
      <c r="H518" s="218" t="str">
        <f>IF(ISERROR(VLOOKUP(FORECAST!$A518,$AY$2:$BA$9,3,FALSE)),"",VLOOKUP(FORECAST!$A518,$AY$2:$BA$9,3,FALSE))</f>
        <v>Total día</v>
      </c>
      <c r="I518" s="218">
        <f>IF(ISNUMBER(FORECAST!G:G),FORECAST!G:G,"")</f>
        <v>215</v>
      </c>
      <c r="J518" s="222">
        <f>IF(ISNUMBER(FORECAST!H:H),FORECAST!H:H,"")</f>
        <v>42884.06</v>
      </c>
      <c r="BF518" s="4"/>
    </row>
    <row r="519" spans="1:58">
      <c r="A519" s="218" t="str">
        <f>MID(FORECAST!A518,1,10)</f>
        <v>Totals:</v>
      </c>
      <c r="B519" s="218" t="str">
        <f t="shared" si="182"/>
        <v>To</v>
      </c>
      <c r="C519" s="218" t="str">
        <f t="shared" si="183"/>
        <v>al</v>
      </c>
      <c r="D519" s="218" t="str">
        <f t="shared" si="184"/>
        <v>:</v>
      </c>
      <c r="E519" s="219" t="e">
        <f t="shared" si="185"/>
        <v>#VALUE!</v>
      </c>
      <c r="F519" s="219" t="str">
        <f t="shared" si="186"/>
        <v/>
      </c>
      <c r="G519" s="219">
        <f t="shared" si="187"/>
        <v>44993</v>
      </c>
      <c r="H519" s="218" t="str">
        <f>IF(ISERROR(VLOOKUP(FORECAST!$A519,$AY$2:$BA$9,3,FALSE)),"",VLOOKUP(FORECAST!$A519,$AY$2:$BA$9,3,FALSE))</f>
        <v/>
      </c>
      <c r="I519" s="218" t="str">
        <f>IF(ISNUMBER(FORECAST!G:G),FORECAST!G:G,"")</f>
        <v/>
      </c>
      <c r="J519" s="222" t="str">
        <f>IF(ISNUMBER(FORECAST!H:H),FORECAST!H:H,"")</f>
        <v/>
      </c>
      <c r="BF519" s="4"/>
    </row>
    <row r="520" spans="1:58">
      <c r="A520" s="218" t="str">
        <f>MID(FORECAST!A519,1,10)</f>
        <v>09-03-2023</v>
      </c>
      <c r="B520" s="218" t="str">
        <f t="shared" si="182"/>
        <v>09</v>
      </c>
      <c r="C520" s="218" t="str">
        <f t="shared" si="183"/>
        <v>03</v>
      </c>
      <c r="D520" s="218" t="str">
        <f t="shared" si="184"/>
        <v>2023</v>
      </c>
      <c r="E520" s="219">
        <f t="shared" si="185"/>
        <v>44994</v>
      </c>
      <c r="F520" s="219">
        <f t="shared" si="186"/>
        <v>44994</v>
      </c>
      <c r="G520" s="219">
        <f t="shared" si="187"/>
        <v>44994</v>
      </c>
      <c r="H520" s="218" t="str">
        <f>IF(ISERROR(VLOOKUP(FORECAST!$A520,$AY$2:$BA$9,3,FALSE)),"",VLOOKUP(FORECAST!$A520,$AY$2:$BA$9,3,FALSE))</f>
        <v>Pagadores</v>
      </c>
      <c r="I520" s="218">
        <f>IF(ISNUMBER(FORECAST!G:G),FORECAST!G:G,"")</f>
        <v>67</v>
      </c>
      <c r="J520" s="222">
        <f>IF(ISNUMBER(FORECAST!H:H),FORECAST!H:H,"")</f>
        <v>25794.75</v>
      </c>
      <c r="BF520" s="4"/>
    </row>
    <row r="521" spans="1:58">
      <c r="A521" s="218" t="str">
        <f>MID(FORECAST!A520,1,10)</f>
        <v>Non-Group</v>
      </c>
      <c r="B521" s="218" t="str">
        <f t="shared" si="182"/>
        <v>No</v>
      </c>
      <c r="C521" s="218" t="str">
        <f t="shared" si="183"/>
        <v>-G</v>
      </c>
      <c r="D521" s="218" t="str">
        <f t="shared" si="184"/>
        <v>oup</v>
      </c>
      <c r="E521" s="219" t="e">
        <f t="shared" si="185"/>
        <v>#VALUE!</v>
      </c>
      <c r="F521" s="219" t="str">
        <f t="shared" si="186"/>
        <v/>
      </c>
      <c r="G521" s="219">
        <f t="shared" si="187"/>
        <v>44994</v>
      </c>
      <c r="H521" s="218" t="str">
        <f>IF(ISERROR(VLOOKUP(FORECAST!$A521,$AY$2:$BA$9,3,FALSE)),"",VLOOKUP(FORECAST!$A521,$AY$2:$BA$9,3,FALSE))</f>
        <v>Grupos</v>
      </c>
      <c r="I521" s="218">
        <f>IF(ISNUMBER(FORECAST!G:G),FORECAST!G:G,"")</f>
        <v>1</v>
      </c>
      <c r="J521" s="222">
        <f>IF(ISNUMBER(FORECAST!H:H),FORECAST!H:H,"")</f>
        <v>255</v>
      </c>
      <c r="BF521" s="4"/>
    </row>
    <row r="522" spans="1:58">
      <c r="A522" s="218" t="str">
        <f>MID(FORECAST!A521,1,10)</f>
        <v>Group - No</v>
      </c>
      <c r="B522" s="218" t="str">
        <f t="shared" si="182"/>
        <v>Gr</v>
      </c>
      <c r="C522" s="218" t="str">
        <f t="shared" si="183"/>
        <v>up</v>
      </c>
      <c r="D522" s="218" t="str">
        <f t="shared" si="184"/>
        <v>- No</v>
      </c>
      <c r="E522" s="219" t="e">
        <f t="shared" si="185"/>
        <v>#VALUE!</v>
      </c>
      <c r="F522" s="219" t="str">
        <f t="shared" si="186"/>
        <v/>
      </c>
      <c r="G522" s="219">
        <f t="shared" si="187"/>
        <v>44994</v>
      </c>
      <c r="H522" s="218" t="str">
        <f>IF(ISERROR(VLOOKUP(FORECAST!$A522,$AY$2:$BA$9,3,FALSE)),"",VLOOKUP(FORECAST!$A522,$AY$2:$BA$9,3,FALSE))</f>
        <v>Dueños e invitados</v>
      </c>
      <c r="I522" s="218">
        <f>IF(ISNUMBER(FORECAST!G:G),FORECAST!G:G,"")</f>
        <v>31</v>
      </c>
      <c r="J522" s="222">
        <f>IF(ISNUMBER(FORECAST!H:H),FORECAST!H:H,"")</f>
        <v>0</v>
      </c>
      <c r="BF522" s="4"/>
    </row>
    <row r="523" spans="1:58">
      <c r="A523" s="218" t="str">
        <f>MID(FORECAST!A522,1,10)</f>
        <v>Owner &amp; Gu</v>
      </c>
      <c r="B523" s="218" t="str">
        <f t="shared" si="182"/>
        <v>Ow</v>
      </c>
      <c r="C523" s="218" t="str">
        <f t="shared" si="183"/>
        <v>er</v>
      </c>
      <c r="D523" s="218" t="str">
        <f t="shared" si="184"/>
        <v>&amp; Gu</v>
      </c>
      <c r="E523" s="219" t="e">
        <f t="shared" si="185"/>
        <v>#VALUE!</v>
      </c>
      <c r="F523" s="219" t="str">
        <f t="shared" si="186"/>
        <v/>
      </c>
      <c r="G523" s="219">
        <f t="shared" si="187"/>
        <v>44994</v>
      </c>
      <c r="H523" s="218" t="str">
        <f>IF(ISERROR(VLOOKUP(FORECAST!$A523,$AY$2:$BA$9,3,FALSE)),"",VLOOKUP(FORECAST!$A523,$AY$2:$BA$9,3,FALSE))</f>
        <v>Referidos</v>
      </c>
      <c r="I523" s="218">
        <f>IF(ISNUMBER(FORECAST!G:G),FORECAST!G:G,"")</f>
        <v>100</v>
      </c>
      <c r="J523" s="222">
        <f>IF(ISNUMBER(FORECAST!H:H),FORECAST!H:H,"")</f>
        <v>28328.16</v>
      </c>
      <c r="BF523" s="4"/>
    </row>
    <row r="524" spans="1:58">
      <c r="A524" s="218" t="str">
        <f>MID(FORECAST!A523,1,10)</f>
        <v>Owner Refe</v>
      </c>
      <c r="B524" s="218" t="str">
        <f t="shared" si="182"/>
        <v>Ow</v>
      </c>
      <c r="C524" s="218" t="str">
        <f t="shared" si="183"/>
        <v>er</v>
      </c>
      <c r="D524" s="218" t="str">
        <f t="shared" si="184"/>
        <v>Refe</v>
      </c>
      <c r="E524" s="219" t="e">
        <f t="shared" si="185"/>
        <v>#VALUE!</v>
      </c>
      <c r="F524" s="219" t="str">
        <f t="shared" si="186"/>
        <v/>
      </c>
      <c r="G524" s="219">
        <f t="shared" si="187"/>
        <v>44994</v>
      </c>
      <c r="H524" s="218" t="str">
        <f>IF(ISERROR(VLOOKUP(FORECAST!$A524,$AY$2:$BA$9,3,FALSE)),"",VLOOKUP(FORECAST!$A524,$AY$2:$BA$9,3,FALSE))</f>
        <v>Maintenance</v>
      </c>
      <c r="I524" s="218">
        <f>IF(ISNUMBER(FORECAST!G:G),FORECAST!G:G,"")</f>
        <v>43</v>
      </c>
      <c r="J524" s="222">
        <f>IF(ISNUMBER(FORECAST!H:H),FORECAST!H:H,"")</f>
        <v>0</v>
      </c>
      <c r="BF524" s="4"/>
    </row>
    <row r="525" spans="1:58">
      <c r="A525" s="218" t="str">
        <f>MID(FORECAST!A524,1,10)</f>
        <v>Maintenanc</v>
      </c>
      <c r="B525" s="218" t="str">
        <f t="shared" si="182"/>
        <v>Ma</v>
      </c>
      <c r="C525" s="218" t="str">
        <f t="shared" si="183"/>
        <v>nt</v>
      </c>
      <c r="D525" s="218" t="str">
        <f t="shared" si="184"/>
        <v>nanc</v>
      </c>
      <c r="E525" s="219" t="e">
        <f t="shared" si="185"/>
        <v>#VALUE!</v>
      </c>
      <c r="F525" s="219" t="str">
        <f t="shared" si="186"/>
        <v/>
      </c>
      <c r="G525" s="219">
        <f t="shared" si="187"/>
        <v>44994</v>
      </c>
      <c r="H525" s="218" t="str">
        <f>IF(ISERROR(VLOOKUP(FORECAST!$A525,$AY$2:$BA$9,3,FALSE)),"",VLOOKUP(FORECAST!$A525,$AY$2:$BA$9,3,FALSE))</f>
        <v>Complementarias</v>
      </c>
      <c r="I525" s="218">
        <f>IF(ISNUMBER(FORECAST!G:G),FORECAST!G:G,"")</f>
        <v>2</v>
      </c>
      <c r="J525" s="222">
        <f>IF(ISNUMBER(FORECAST!H:H),FORECAST!H:H,"")</f>
        <v>0</v>
      </c>
      <c r="BF525" s="4"/>
    </row>
    <row r="526" spans="1:58">
      <c r="A526" s="218" t="str">
        <f>MID(FORECAST!A525,1,10)</f>
        <v>Compliment</v>
      </c>
      <c r="B526" s="218" t="str">
        <f t="shared" si="182"/>
        <v>Co</v>
      </c>
      <c r="C526" s="218" t="str">
        <f t="shared" si="183"/>
        <v>pl</v>
      </c>
      <c r="D526" s="218" t="str">
        <f t="shared" si="184"/>
        <v>ment</v>
      </c>
      <c r="E526" s="219" t="e">
        <f t="shared" si="185"/>
        <v>#VALUE!</v>
      </c>
      <c r="F526" s="219" t="str">
        <f t="shared" si="186"/>
        <v/>
      </c>
      <c r="G526" s="219">
        <f t="shared" si="187"/>
        <v>44994</v>
      </c>
      <c r="H526" s="218" t="str">
        <f>IF(ISERROR(VLOOKUP(FORECAST!$A526,$AY$2:$BA$9,3,FALSE)),"",VLOOKUP(FORECAST!$A526,$AY$2:$BA$9,3,FALSE))</f>
        <v>Total día</v>
      </c>
      <c r="I526" s="218">
        <f>IF(ISNUMBER(FORECAST!G:G),FORECAST!G:G,"")</f>
        <v>244</v>
      </c>
      <c r="J526" s="222">
        <f>IF(ISNUMBER(FORECAST!H:H),FORECAST!H:H,"")</f>
        <v>54377.91</v>
      </c>
      <c r="BF526" s="4"/>
    </row>
    <row r="527" spans="1:58">
      <c r="A527" s="218" t="str">
        <f>MID(FORECAST!A526,1,10)</f>
        <v>Totals:</v>
      </c>
      <c r="B527" s="218" t="str">
        <f t="shared" si="182"/>
        <v>To</v>
      </c>
      <c r="C527" s="218" t="str">
        <f t="shared" si="183"/>
        <v>al</v>
      </c>
      <c r="D527" s="218" t="str">
        <f t="shared" si="184"/>
        <v>:</v>
      </c>
      <c r="E527" s="219" t="e">
        <f t="shared" si="185"/>
        <v>#VALUE!</v>
      </c>
      <c r="F527" s="219" t="str">
        <f t="shared" si="186"/>
        <v/>
      </c>
      <c r="G527" s="219">
        <f t="shared" si="187"/>
        <v>44994</v>
      </c>
      <c r="H527" s="218" t="str">
        <f>IF(ISERROR(VLOOKUP(FORECAST!$A527,$AY$2:$BA$9,3,FALSE)),"",VLOOKUP(FORECAST!$A527,$AY$2:$BA$9,3,FALSE))</f>
        <v/>
      </c>
      <c r="I527" s="218" t="str">
        <f>IF(ISNUMBER(FORECAST!G:G),FORECAST!G:G,"")</f>
        <v/>
      </c>
      <c r="J527" s="222" t="str">
        <f>IF(ISNUMBER(FORECAST!H:H),FORECAST!H:H,"")</f>
        <v/>
      </c>
      <c r="BF527" s="4"/>
    </row>
    <row r="528" spans="1:58">
      <c r="A528" s="218" t="str">
        <f>MID(FORECAST!A527,1,10)</f>
        <v>10-03-2023</v>
      </c>
      <c r="B528" s="218" t="str">
        <f t="shared" si="182"/>
        <v>10</v>
      </c>
      <c r="C528" s="218" t="str">
        <f t="shared" si="183"/>
        <v>03</v>
      </c>
      <c r="D528" s="218" t="str">
        <f t="shared" si="184"/>
        <v>2023</v>
      </c>
      <c r="E528" s="219">
        <f t="shared" si="185"/>
        <v>44995</v>
      </c>
      <c r="F528" s="219">
        <f t="shared" si="186"/>
        <v>44995</v>
      </c>
      <c r="G528" s="219">
        <f t="shared" si="187"/>
        <v>44995</v>
      </c>
      <c r="H528" s="218" t="str">
        <f>IF(ISERROR(VLOOKUP(FORECAST!$A528,$AY$2:$BA$9,3,FALSE)),"",VLOOKUP(FORECAST!$A528,$AY$2:$BA$9,3,FALSE))</f>
        <v>Pagadores</v>
      </c>
      <c r="I528" s="218">
        <f>IF(ISNUMBER(FORECAST!G:G),FORECAST!G:G,"")</f>
        <v>106</v>
      </c>
      <c r="J528" s="222">
        <f>IF(ISNUMBER(FORECAST!H:H),FORECAST!H:H,"")</f>
        <v>48397.26</v>
      </c>
      <c r="BF528" s="4"/>
    </row>
    <row r="529" spans="1:58">
      <c r="A529" s="218" t="str">
        <f>MID(FORECAST!A528,1,10)</f>
        <v>Non-Group</v>
      </c>
      <c r="B529" s="218" t="str">
        <f t="shared" si="182"/>
        <v>No</v>
      </c>
      <c r="C529" s="218" t="str">
        <f t="shared" si="183"/>
        <v>-G</v>
      </c>
      <c r="D529" s="218" t="str">
        <f t="shared" si="184"/>
        <v>oup</v>
      </c>
      <c r="E529" s="219" t="e">
        <f t="shared" si="185"/>
        <v>#VALUE!</v>
      </c>
      <c r="F529" s="219" t="str">
        <f t="shared" si="186"/>
        <v/>
      </c>
      <c r="G529" s="219">
        <f t="shared" si="187"/>
        <v>44995</v>
      </c>
      <c r="H529" s="218" t="str">
        <f>IF(ISERROR(VLOOKUP(FORECAST!$A529,$AY$2:$BA$9,3,FALSE)),"",VLOOKUP(FORECAST!$A529,$AY$2:$BA$9,3,FALSE))</f>
        <v>Grupos</v>
      </c>
      <c r="I529" s="218">
        <f>IF(ISNUMBER(FORECAST!G:G),FORECAST!G:G,"")</f>
        <v>12</v>
      </c>
      <c r="J529" s="222">
        <f>IF(ISNUMBER(FORECAST!H:H),FORECAST!H:H,"")</f>
        <v>4468</v>
      </c>
      <c r="BF529" s="4"/>
    </row>
    <row r="530" spans="1:58">
      <c r="A530" s="218" t="str">
        <f>MID(FORECAST!A529,1,10)</f>
        <v>Group - No</v>
      </c>
      <c r="B530" s="218" t="str">
        <f t="shared" si="182"/>
        <v>Gr</v>
      </c>
      <c r="C530" s="218" t="str">
        <f t="shared" si="183"/>
        <v>up</v>
      </c>
      <c r="D530" s="218" t="str">
        <f t="shared" si="184"/>
        <v>- No</v>
      </c>
      <c r="E530" s="219" t="e">
        <f t="shared" si="185"/>
        <v>#VALUE!</v>
      </c>
      <c r="F530" s="219" t="str">
        <f t="shared" si="186"/>
        <v/>
      </c>
      <c r="G530" s="219">
        <f t="shared" si="187"/>
        <v>44995</v>
      </c>
      <c r="H530" s="218" t="str">
        <f>IF(ISERROR(VLOOKUP(FORECAST!$A530,$AY$2:$BA$9,3,FALSE)),"",VLOOKUP(FORECAST!$A530,$AY$2:$BA$9,3,FALSE))</f>
        <v>Dueños e invitados</v>
      </c>
      <c r="I530" s="218">
        <f>IF(ISNUMBER(FORECAST!G:G),FORECAST!G:G,"")</f>
        <v>29</v>
      </c>
      <c r="J530" s="222">
        <f>IF(ISNUMBER(FORECAST!H:H),FORECAST!H:H,"")</f>
        <v>0</v>
      </c>
      <c r="BF530" s="4"/>
    </row>
    <row r="531" spans="1:58">
      <c r="A531" s="218" t="str">
        <f>MID(FORECAST!A530,1,10)</f>
        <v>Owner &amp; Gu</v>
      </c>
      <c r="B531" s="218" t="str">
        <f t="shared" si="182"/>
        <v>Ow</v>
      </c>
      <c r="C531" s="218" t="str">
        <f t="shared" si="183"/>
        <v>er</v>
      </c>
      <c r="D531" s="218" t="str">
        <f t="shared" si="184"/>
        <v>&amp; Gu</v>
      </c>
      <c r="E531" s="219" t="e">
        <f t="shared" si="185"/>
        <v>#VALUE!</v>
      </c>
      <c r="F531" s="219" t="str">
        <f t="shared" si="186"/>
        <v/>
      </c>
      <c r="G531" s="219">
        <f t="shared" si="187"/>
        <v>44995</v>
      </c>
      <c r="H531" s="218" t="str">
        <f>IF(ISERROR(VLOOKUP(FORECAST!$A531,$AY$2:$BA$9,3,FALSE)),"",VLOOKUP(FORECAST!$A531,$AY$2:$BA$9,3,FALSE))</f>
        <v>Referidos</v>
      </c>
      <c r="I531" s="218">
        <f>IF(ISNUMBER(FORECAST!G:G),FORECAST!G:G,"")</f>
        <v>148</v>
      </c>
      <c r="J531" s="222">
        <f>IF(ISNUMBER(FORECAST!H:H),FORECAST!H:H,"")</f>
        <v>50082.22</v>
      </c>
      <c r="BF531" s="4"/>
    </row>
    <row r="532" spans="1:58">
      <c r="A532" s="218" t="str">
        <f>MID(FORECAST!A531,1,10)</f>
        <v>Owner Refe</v>
      </c>
      <c r="B532" s="218" t="str">
        <f t="shared" si="182"/>
        <v>Ow</v>
      </c>
      <c r="C532" s="218" t="str">
        <f t="shared" si="183"/>
        <v>er</v>
      </c>
      <c r="D532" s="218" t="str">
        <f t="shared" si="184"/>
        <v>Refe</v>
      </c>
      <c r="E532" s="219" t="e">
        <f t="shared" si="185"/>
        <v>#VALUE!</v>
      </c>
      <c r="F532" s="219" t="str">
        <f t="shared" si="186"/>
        <v/>
      </c>
      <c r="G532" s="219">
        <f t="shared" si="187"/>
        <v>44995</v>
      </c>
      <c r="H532" s="218" t="str">
        <f>IF(ISERROR(VLOOKUP(FORECAST!$A532,$AY$2:$BA$9,3,FALSE)),"",VLOOKUP(FORECAST!$A532,$AY$2:$BA$9,3,FALSE))</f>
        <v>Maintenance</v>
      </c>
      <c r="I532" s="218">
        <f>IF(ISNUMBER(FORECAST!G:G),FORECAST!G:G,"")</f>
        <v>31</v>
      </c>
      <c r="J532" s="222">
        <f>IF(ISNUMBER(FORECAST!H:H),FORECAST!H:H,"")</f>
        <v>0</v>
      </c>
      <c r="BF532" s="4"/>
    </row>
    <row r="533" spans="1:58">
      <c r="A533" s="218" t="str">
        <f>MID(FORECAST!A532,1,10)</f>
        <v>Maintenanc</v>
      </c>
      <c r="B533" s="218" t="str">
        <f t="shared" si="182"/>
        <v>Ma</v>
      </c>
      <c r="C533" s="218" t="str">
        <f t="shared" si="183"/>
        <v>nt</v>
      </c>
      <c r="D533" s="218" t="str">
        <f t="shared" si="184"/>
        <v>nanc</v>
      </c>
      <c r="E533" s="219" t="e">
        <f t="shared" si="185"/>
        <v>#VALUE!</v>
      </c>
      <c r="F533" s="219" t="str">
        <f t="shared" si="186"/>
        <v/>
      </c>
      <c r="G533" s="219">
        <f t="shared" si="187"/>
        <v>44995</v>
      </c>
      <c r="H533" s="218" t="str">
        <f>IF(ISERROR(VLOOKUP(FORECAST!$A533,$AY$2:$BA$9,3,FALSE)),"",VLOOKUP(FORECAST!$A533,$AY$2:$BA$9,3,FALSE))</f>
        <v>Complementarias</v>
      </c>
      <c r="I533" s="218">
        <f>IF(ISNUMBER(FORECAST!G:G),FORECAST!G:G,"")</f>
        <v>1</v>
      </c>
      <c r="J533" s="222">
        <f>IF(ISNUMBER(FORECAST!H:H),FORECAST!H:H,"")</f>
        <v>0</v>
      </c>
      <c r="BF533" s="4"/>
    </row>
    <row r="534" spans="1:58">
      <c r="A534" s="218" t="str">
        <f>MID(FORECAST!A533,1,10)</f>
        <v>Compliment</v>
      </c>
      <c r="B534" s="218" t="str">
        <f t="shared" si="182"/>
        <v>Co</v>
      </c>
      <c r="C534" s="218" t="str">
        <f t="shared" si="183"/>
        <v>pl</v>
      </c>
      <c r="D534" s="218" t="str">
        <f t="shared" si="184"/>
        <v>ment</v>
      </c>
      <c r="E534" s="219" t="e">
        <f t="shared" si="185"/>
        <v>#VALUE!</v>
      </c>
      <c r="F534" s="219" t="str">
        <f t="shared" si="186"/>
        <v/>
      </c>
      <c r="G534" s="219">
        <f t="shared" si="187"/>
        <v>44995</v>
      </c>
      <c r="H534" s="218" t="str">
        <f>IF(ISERROR(VLOOKUP(FORECAST!$A534,$AY$2:$BA$9,3,FALSE)),"",VLOOKUP(FORECAST!$A534,$AY$2:$BA$9,3,FALSE))</f>
        <v>Total día</v>
      </c>
      <c r="I534" s="218">
        <f>IF(ISNUMBER(FORECAST!G:G),FORECAST!G:G,"")</f>
        <v>327</v>
      </c>
      <c r="J534" s="222">
        <f>IF(ISNUMBER(FORECAST!H:H),FORECAST!H:H,"")</f>
        <v>102947.48</v>
      </c>
      <c r="BF534" s="4"/>
    </row>
    <row r="535" spans="1:58">
      <c r="A535" s="218" t="str">
        <f>MID(FORECAST!A534,1,10)</f>
        <v>Totals:</v>
      </c>
      <c r="B535" s="218" t="str">
        <f t="shared" si="182"/>
        <v>To</v>
      </c>
      <c r="C535" s="218" t="str">
        <f t="shared" si="183"/>
        <v>al</v>
      </c>
      <c r="D535" s="218" t="str">
        <f t="shared" si="184"/>
        <v>:</v>
      </c>
      <c r="E535" s="219" t="e">
        <f t="shared" si="185"/>
        <v>#VALUE!</v>
      </c>
      <c r="F535" s="219" t="str">
        <f t="shared" si="186"/>
        <v/>
      </c>
      <c r="G535" s="219">
        <f t="shared" si="187"/>
        <v>44995</v>
      </c>
      <c r="H535" s="218" t="str">
        <f>IF(ISERROR(VLOOKUP(FORECAST!$A535,$AY$2:$BA$9,3,FALSE)),"",VLOOKUP(FORECAST!$A535,$AY$2:$BA$9,3,FALSE))</f>
        <v/>
      </c>
      <c r="I535" s="218" t="str">
        <f>IF(ISNUMBER(FORECAST!G:G),FORECAST!G:G,"")</f>
        <v/>
      </c>
      <c r="J535" s="222" t="str">
        <f>IF(ISNUMBER(FORECAST!H:H),FORECAST!H:H,"")</f>
        <v/>
      </c>
      <c r="BF535" s="4"/>
    </row>
    <row r="536" spans="1:58">
      <c r="A536" s="218" t="str">
        <f>MID(FORECAST!A535,1,10)</f>
        <v>11-03-2023</v>
      </c>
      <c r="B536" s="218" t="str">
        <f t="shared" si="182"/>
        <v>11</v>
      </c>
      <c r="C536" s="218" t="str">
        <f t="shared" si="183"/>
        <v>03</v>
      </c>
      <c r="D536" s="218" t="str">
        <f t="shared" si="184"/>
        <v>2023</v>
      </c>
      <c r="E536" s="219">
        <f t="shared" si="185"/>
        <v>44996</v>
      </c>
      <c r="F536" s="219">
        <f t="shared" si="186"/>
        <v>44996</v>
      </c>
      <c r="G536" s="219">
        <f t="shared" si="187"/>
        <v>44996</v>
      </c>
      <c r="H536" s="218" t="str">
        <f>IF(ISERROR(VLOOKUP(FORECAST!$A536,$AY$2:$BA$9,3,FALSE)),"",VLOOKUP(FORECAST!$A536,$AY$2:$BA$9,3,FALSE))</f>
        <v>Pagadores</v>
      </c>
      <c r="I536" s="218">
        <f>IF(ISNUMBER(FORECAST!G:G),FORECAST!G:G,"")</f>
        <v>160</v>
      </c>
      <c r="J536" s="222">
        <f>IF(ISNUMBER(FORECAST!H:H),FORECAST!H:H,"")</f>
        <v>74008.47</v>
      </c>
      <c r="BF536" s="4"/>
    </row>
    <row r="537" spans="1:58">
      <c r="A537" s="218" t="str">
        <f>MID(FORECAST!A536,1,10)</f>
        <v>Non-Group</v>
      </c>
      <c r="B537" s="218" t="str">
        <f t="shared" si="182"/>
        <v>No</v>
      </c>
      <c r="C537" s="218" t="str">
        <f t="shared" si="183"/>
        <v>-G</v>
      </c>
      <c r="D537" s="218" t="str">
        <f t="shared" si="184"/>
        <v>oup</v>
      </c>
      <c r="E537" s="219" t="e">
        <f t="shared" si="185"/>
        <v>#VALUE!</v>
      </c>
      <c r="F537" s="219" t="str">
        <f t="shared" si="186"/>
        <v/>
      </c>
      <c r="G537" s="219">
        <f t="shared" si="187"/>
        <v>44996</v>
      </c>
      <c r="H537" s="218" t="str">
        <f>IF(ISERROR(VLOOKUP(FORECAST!$A537,$AY$2:$BA$9,3,FALSE)),"",VLOOKUP(FORECAST!$A537,$AY$2:$BA$9,3,FALSE))</f>
        <v>Grupos</v>
      </c>
      <c r="I537" s="218">
        <f>IF(ISNUMBER(FORECAST!G:G),FORECAST!G:G,"")</f>
        <v>33</v>
      </c>
      <c r="J537" s="222">
        <f>IF(ISNUMBER(FORECAST!H:H),FORECAST!H:H,"")</f>
        <v>11955.84</v>
      </c>
      <c r="BF537" s="4"/>
    </row>
    <row r="538" spans="1:58">
      <c r="A538" s="218" t="str">
        <f>MID(FORECAST!A537,1,10)</f>
        <v>Group - No</v>
      </c>
      <c r="B538" s="218" t="str">
        <f t="shared" si="182"/>
        <v>Gr</v>
      </c>
      <c r="C538" s="218" t="str">
        <f t="shared" si="183"/>
        <v>up</v>
      </c>
      <c r="D538" s="218" t="str">
        <f t="shared" si="184"/>
        <v>- No</v>
      </c>
      <c r="E538" s="219" t="e">
        <f t="shared" si="185"/>
        <v>#VALUE!</v>
      </c>
      <c r="F538" s="219" t="str">
        <f t="shared" si="186"/>
        <v/>
      </c>
      <c r="G538" s="219">
        <f t="shared" si="187"/>
        <v>44996</v>
      </c>
      <c r="H538" s="218" t="str">
        <f>IF(ISERROR(VLOOKUP(FORECAST!$A538,$AY$2:$BA$9,3,FALSE)),"",VLOOKUP(FORECAST!$A538,$AY$2:$BA$9,3,FALSE))</f>
        <v>Dueños e invitados</v>
      </c>
      <c r="I538" s="218">
        <f>IF(ISNUMBER(FORECAST!G:G),FORECAST!G:G,"")</f>
        <v>25</v>
      </c>
      <c r="J538" s="222">
        <f>IF(ISNUMBER(FORECAST!H:H),FORECAST!H:H,"")</f>
        <v>0</v>
      </c>
      <c r="BF538" s="4"/>
    </row>
    <row r="539" spans="1:58">
      <c r="A539" s="218" t="str">
        <f>MID(FORECAST!A538,1,10)</f>
        <v>Owner &amp; Gu</v>
      </c>
      <c r="B539" s="218" t="str">
        <f t="shared" si="182"/>
        <v>Ow</v>
      </c>
      <c r="C539" s="218" t="str">
        <f t="shared" si="183"/>
        <v>er</v>
      </c>
      <c r="D539" s="218" t="str">
        <f t="shared" si="184"/>
        <v>&amp; Gu</v>
      </c>
      <c r="E539" s="219" t="e">
        <f t="shared" si="185"/>
        <v>#VALUE!</v>
      </c>
      <c r="F539" s="219" t="str">
        <f t="shared" si="186"/>
        <v/>
      </c>
      <c r="G539" s="219">
        <f t="shared" si="187"/>
        <v>44996</v>
      </c>
      <c r="H539" s="218" t="str">
        <f>IF(ISERROR(VLOOKUP(FORECAST!$A539,$AY$2:$BA$9,3,FALSE)),"",VLOOKUP(FORECAST!$A539,$AY$2:$BA$9,3,FALSE))</f>
        <v>Referidos</v>
      </c>
      <c r="I539" s="218">
        <f>IF(ISNUMBER(FORECAST!G:G),FORECAST!G:G,"")</f>
        <v>191</v>
      </c>
      <c r="J539" s="222">
        <f>IF(ISNUMBER(FORECAST!H:H),FORECAST!H:H,"")</f>
        <v>70509.490000000005</v>
      </c>
      <c r="BF539" s="4"/>
    </row>
    <row r="540" spans="1:58">
      <c r="A540" s="218" t="str">
        <f>MID(FORECAST!A539,1,10)</f>
        <v>Owner Refe</v>
      </c>
      <c r="B540" s="218" t="str">
        <f t="shared" si="182"/>
        <v>Ow</v>
      </c>
      <c r="C540" s="218" t="str">
        <f t="shared" si="183"/>
        <v>er</v>
      </c>
      <c r="D540" s="218" t="str">
        <f t="shared" si="184"/>
        <v>Refe</v>
      </c>
      <c r="E540" s="219" t="e">
        <f t="shared" si="185"/>
        <v>#VALUE!</v>
      </c>
      <c r="F540" s="219" t="str">
        <f t="shared" si="186"/>
        <v/>
      </c>
      <c r="G540" s="219">
        <f t="shared" si="187"/>
        <v>44996</v>
      </c>
      <c r="H540" s="218" t="str">
        <f>IF(ISERROR(VLOOKUP(FORECAST!$A540,$AY$2:$BA$9,3,FALSE)),"",VLOOKUP(FORECAST!$A540,$AY$2:$BA$9,3,FALSE))</f>
        <v>Maintenance</v>
      </c>
      <c r="I540" s="218">
        <f>IF(ISNUMBER(FORECAST!G:G),FORECAST!G:G,"")</f>
        <v>14</v>
      </c>
      <c r="J540" s="222">
        <f>IF(ISNUMBER(FORECAST!H:H),FORECAST!H:H,"")</f>
        <v>0</v>
      </c>
      <c r="BF540" s="4"/>
    </row>
    <row r="541" spans="1:58">
      <c r="A541" s="218" t="str">
        <f>MID(FORECAST!A540,1,10)</f>
        <v>Maintenanc</v>
      </c>
      <c r="B541" s="218" t="str">
        <f t="shared" si="182"/>
        <v>Ma</v>
      </c>
      <c r="C541" s="218" t="str">
        <f t="shared" si="183"/>
        <v>nt</v>
      </c>
      <c r="D541" s="218" t="str">
        <f t="shared" si="184"/>
        <v>nanc</v>
      </c>
      <c r="E541" s="219" t="e">
        <f t="shared" si="185"/>
        <v>#VALUE!</v>
      </c>
      <c r="F541" s="219" t="str">
        <f t="shared" si="186"/>
        <v/>
      </c>
      <c r="G541" s="219">
        <f t="shared" si="187"/>
        <v>44996</v>
      </c>
      <c r="H541" s="218" t="str">
        <f>IF(ISERROR(VLOOKUP(FORECAST!$A541,$AY$2:$BA$9,3,FALSE)),"",VLOOKUP(FORECAST!$A541,$AY$2:$BA$9,3,FALSE))</f>
        <v>Total día</v>
      </c>
      <c r="I541" s="218">
        <f>IF(ISNUMBER(FORECAST!G:G),FORECAST!G:G,"")</f>
        <v>423</v>
      </c>
      <c r="J541" s="222">
        <f>IF(ISNUMBER(FORECAST!H:H),FORECAST!H:H,"")</f>
        <v>156473.79999999999</v>
      </c>
      <c r="BF541" s="4"/>
    </row>
    <row r="542" spans="1:58">
      <c r="A542" s="218" t="str">
        <f>MID(FORECAST!A541,1,10)</f>
        <v>Totals:</v>
      </c>
      <c r="B542" s="218" t="str">
        <f t="shared" si="182"/>
        <v>To</v>
      </c>
      <c r="C542" s="218" t="str">
        <f t="shared" si="183"/>
        <v>al</v>
      </c>
      <c r="D542" s="218" t="str">
        <f t="shared" si="184"/>
        <v>:</v>
      </c>
      <c r="E542" s="219" t="e">
        <f t="shared" si="185"/>
        <v>#VALUE!</v>
      </c>
      <c r="F542" s="219" t="str">
        <f t="shared" si="186"/>
        <v/>
      </c>
      <c r="G542" s="219">
        <f t="shared" si="187"/>
        <v>44996</v>
      </c>
      <c r="H542" s="218" t="str">
        <f>IF(ISERROR(VLOOKUP(FORECAST!$A542,$AY$2:$BA$9,3,FALSE)),"",VLOOKUP(FORECAST!$A542,$AY$2:$BA$9,3,FALSE))</f>
        <v/>
      </c>
      <c r="I542" s="218" t="str">
        <f>IF(ISNUMBER(FORECAST!G:G),FORECAST!G:G,"")</f>
        <v/>
      </c>
      <c r="J542" s="222" t="str">
        <f>IF(ISNUMBER(FORECAST!H:H),FORECAST!H:H,"")</f>
        <v/>
      </c>
      <c r="BF542" s="4"/>
    </row>
    <row r="543" spans="1:58">
      <c r="A543" s="218" t="str">
        <f>MID(FORECAST!A542,1,10)</f>
        <v>12-03-2023</v>
      </c>
      <c r="B543" s="218" t="str">
        <f t="shared" si="182"/>
        <v>12</v>
      </c>
      <c r="C543" s="218" t="str">
        <f t="shared" si="183"/>
        <v>03</v>
      </c>
      <c r="D543" s="218" t="str">
        <f t="shared" si="184"/>
        <v>2023</v>
      </c>
      <c r="E543" s="219">
        <f t="shared" si="185"/>
        <v>44997</v>
      </c>
      <c r="F543" s="219">
        <f t="shared" si="186"/>
        <v>44997</v>
      </c>
      <c r="G543" s="219">
        <f t="shared" si="187"/>
        <v>44997</v>
      </c>
      <c r="H543" s="218" t="str">
        <f>IF(ISERROR(VLOOKUP(FORECAST!$A543,$AY$2:$BA$9,3,FALSE)),"",VLOOKUP(FORECAST!$A543,$AY$2:$BA$9,3,FALSE))</f>
        <v>Pagadores</v>
      </c>
      <c r="I543" s="218">
        <f>IF(ISNUMBER(FORECAST!G:G),FORECAST!G:G,"")</f>
        <v>144</v>
      </c>
      <c r="J543" s="222">
        <f>IF(ISNUMBER(FORECAST!H:H),FORECAST!H:H,"")</f>
        <v>56134.78</v>
      </c>
      <c r="BF543" s="4"/>
    </row>
    <row r="544" spans="1:58">
      <c r="A544" s="218" t="str">
        <f>MID(FORECAST!A543,1,10)</f>
        <v>Non-Group</v>
      </c>
      <c r="B544" s="218" t="str">
        <f t="shared" si="182"/>
        <v>No</v>
      </c>
      <c r="C544" s="218" t="str">
        <f t="shared" si="183"/>
        <v>-G</v>
      </c>
      <c r="D544" s="218" t="str">
        <f t="shared" si="184"/>
        <v>oup</v>
      </c>
      <c r="E544" s="219" t="e">
        <f t="shared" si="185"/>
        <v>#VALUE!</v>
      </c>
      <c r="F544" s="219" t="str">
        <f t="shared" si="186"/>
        <v/>
      </c>
      <c r="G544" s="219">
        <f t="shared" si="187"/>
        <v>44997</v>
      </c>
      <c r="H544" s="218" t="str">
        <f>IF(ISERROR(VLOOKUP(FORECAST!$A544,$AY$2:$BA$9,3,FALSE)),"",VLOOKUP(FORECAST!$A544,$AY$2:$BA$9,3,FALSE))</f>
        <v>Grupos</v>
      </c>
      <c r="I544" s="218">
        <f>IF(ISNUMBER(FORECAST!G:G),FORECAST!G:G,"")</f>
        <v>43</v>
      </c>
      <c r="J544" s="222">
        <f>IF(ISNUMBER(FORECAST!H:H),FORECAST!H:H,"")</f>
        <v>13914.62</v>
      </c>
      <c r="BF544" s="4"/>
    </row>
    <row r="545" spans="1:58">
      <c r="A545" s="218" t="str">
        <f>MID(FORECAST!A544,1,10)</f>
        <v>Group - No</v>
      </c>
      <c r="B545" s="218" t="str">
        <f t="shared" si="182"/>
        <v>Gr</v>
      </c>
      <c r="C545" s="218" t="str">
        <f t="shared" si="183"/>
        <v>up</v>
      </c>
      <c r="D545" s="218" t="str">
        <f t="shared" si="184"/>
        <v>- No</v>
      </c>
      <c r="E545" s="219" t="e">
        <f t="shared" si="185"/>
        <v>#VALUE!</v>
      </c>
      <c r="F545" s="219" t="str">
        <f t="shared" si="186"/>
        <v/>
      </c>
      <c r="G545" s="219">
        <f t="shared" si="187"/>
        <v>44997</v>
      </c>
      <c r="H545" s="218" t="str">
        <f>IF(ISERROR(VLOOKUP(FORECAST!$A545,$AY$2:$BA$9,3,FALSE)),"",VLOOKUP(FORECAST!$A545,$AY$2:$BA$9,3,FALSE))</f>
        <v>Dueños e invitados</v>
      </c>
      <c r="I545" s="218">
        <f>IF(ISNUMBER(FORECAST!G:G),FORECAST!G:G,"")</f>
        <v>25</v>
      </c>
      <c r="J545" s="222">
        <f>IF(ISNUMBER(FORECAST!H:H),FORECAST!H:H,"")</f>
        <v>0</v>
      </c>
      <c r="BF545" s="4"/>
    </row>
    <row r="546" spans="1:58">
      <c r="A546" s="218" t="str">
        <f>MID(FORECAST!A545,1,10)</f>
        <v>Owner &amp; Gu</v>
      </c>
      <c r="B546" s="218" t="str">
        <f t="shared" si="182"/>
        <v>Ow</v>
      </c>
      <c r="C546" s="218" t="str">
        <f t="shared" si="183"/>
        <v>er</v>
      </c>
      <c r="D546" s="218" t="str">
        <f t="shared" si="184"/>
        <v>&amp; Gu</v>
      </c>
      <c r="E546" s="219" t="e">
        <f t="shared" si="185"/>
        <v>#VALUE!</v>
      </c>
      <c r="F546" s="219" t="str">
        <f t="shared" si="186"/>
        <v/>
      </c>
      <c r="G546" s="219">
        <f t="shared" si="187"/>
        <v>44997</v>
      </c>
      <c r="H546" s="218" t="str">
        <f>IF(ISERROR(VLOOKUP(FORECAST!$A546,$AY$2:$BA$9,3,FALSE)),"",VLOOKUP(FORECAST!$A546,$AY$2:$BA$9,3,FALSE))</f>
        <v>Referidos</v>
      </c>
      <c r="I546" s="218">
        <f>IF(ISNUMBER(FORECAST!G:G),FORECAST!G:G,"")</f>
        <v>197</v>
      </c>
      <c r="J546" s="222">
        <f>IF(ISNUMBER(FORECAST!H:H),FORECAST!H:H,"")</f>
        <v>61885.58</v>
      </c>
      <c r="BF546" s="4"/>
    </row>
    <row r="547" spans="1:58">
      <c r="A547" s="218" t="str">
        <f>MID(FORECAST!A546,1,10)</f>
        <v>Owner Refe</v>
      </c>
      <c r="B547" s="218" t="str">
        <f t="shared" si="182"/>
        <v>Ow</v>
      </c>
      <c r="C547" s="218" t="str">
        <f t="shared" si="183"/>
        <v>er</v>
      </c>
      <c r="D547" s="218" t="str">
        <f t="shared" si="184"/>
        <v>Refe</v>
      </c>
      <c r="E547" s="219" t="e">
        <f t="shared" si="185"/>
        <v>#VALUE!</v>
      </c>
      <c r="F547" s="219" t="str">
        <f t="shared" si="186"/>
        <v/>
      </c>
      <c r="G547" s="219">
        <f t="shared" si="187"/>
        <v>44997</v>
      </c>
      <c r="H547" s="218" t="str">
        <f>IF(ISERROR(VLOOKUP(FORECAST!$A547,$AY$2:$BA$9,3,FALSE)),"",VLOOKUP(FORECAST!$A547,$AY$2:$BA$9,3,FALSE))</f>
        <v>Maintenance</v>
      </c>
      <c r="I547" s="218">
        <f>IF(ISNUMBER(FORECAST!G:G),FORECAST!G:G,"")</f>
        <v>12</v>
      </c>
      <c r="J547" s="222">
        <f>IF(ISNUMBER(FORECAST!H:H),FORECAST!H:H,"")</f>
        <v>0</v>
      </c>
      <c r="BF547" s="4"/>
    </row>
    <row r="548" spans="1:58">
      <c r="A548" s="218" t="str">
        <f>MID(FORECAST!A547,1,10)</f>
        <v>Maintenanc</v>
      </c>
      <c r="B548" s="218" t="str">
        <f t="shared" si="182"/>
        <v>Ma</v>
      </c>
      <c r="C548" s="218" t="str">
        <f t="shared" si="183"/>
        <v>nt</v>
      </c>
      <c r="D548" s="218" t="str">
        <f t="shared" si="184"/>
        <v>nanc</v>
      </c>
      <c r="E548" s="219" t="e">
        <f t="shared" si="185"/>
        <v>#VALUE!</v>
      </c>
      <c r="F548" s="219" t="str">
        <f t="shared" si="186"/>
        <v/>
      </c>
      <c r="G548" s="219">
        <f t="shared" si="187"/>
        <v>44997</v>
      </c>
      <c r="H548" s="218" t="str">
        <f>IF(ISERROR(VLOOKUP(FORECAST!$A548,$AY$2:$BA$9,3,FALSE)),"",VLOOKUP(FORECAST!$A548,$AY$2:$BA$9,3,FALSE))</f>
        <v>Total día</v>
      </c>
      <c r="I548" s="218">
        <f>IF(ISNUMBER(FORECAST!G:G),FORECAST!G:G,"")</f>
        <v>421</v>
      </c>
      <c r="J548" s="222">
        <f>IF(ISNUMBER(FORECAST!H:H),FORECAST!H:H,"")</f>
        <v>131934.98000000001</v>
      </c>
      <c r="BF548" s="4"/>
    </row>
    <row r="549" spans="1:58">
      <c r="A549" s="218" t="str">
        <f>MID(FORECAST!A548,1,10)</f>
        <v>Totals:</v>
      </c>
      <c r="B549" s="218" t="str">
        <f t="shared" si="182"/>
        <v>To</v>
      </c>
      <c r="C549" s="218" t="str">
        <f t="shared" si="183"/>
        <v>al</v>
      </c>
      <c r="D549" s="218" t="str">
        <f t="shared" si="184"/>
        <v>:</v>
      </c>
      <c r="E549" s="219" t="e">
        <f t="shared" si="185"/>
        <v>#VALUE!</v>
      </c>
      <c r="F549" s="219" t="str">
        <f t="shared" si="186"/>
        <v/>
      </c>
      <c r="G549" s="219">
        <f t="shared" si="187"/>
        <v>44997</v>
      </c>
      <c r="H549" s="218" t="str">
        <f>IF(ISERROR(VLOOKUP(FORECAST!$A549,$AY$2:$BA$9,3,FALSE)),"",VLOOKUP(FORECAST!$A549,$AY$2:$BA$9,3,FALSE))</f>
        <v/>
      </c>
      <c r="I549" s="218" t="str">
        <f>IF(ISNUMBER(FORECAST!G:G),FORECAST!G:G,"")</f>
        <v/>
      </c>
      <c r="J549" s="222" t="str">
        <f>IF(ISNUMBER(FORECAST!H:H),FORECAST!H:H,"")</f>
        <v/>
      </c>
      <c r="BF549" s="4"/>
    </row>
    <row r="550" spans="1:58">
      <c r="A550" s="218" t="str">
        <f>MID(FORECAST!A549,1,10)</f>
        <v>13-03-2023</v>
      </c>
      <c r="B550" s="218" t="str">
        <f t="shared" si="182"/>
        <v>13</v>
      </c>
      <c r="C550" s="218" t="str">
        <f t="shared" si="183"/>
        <v>03</v>
      </c>
      <c r="D550" s="218" t="str">
        <f t="shared" si="184"/>
        <v>2023</v>
      </c>
      <c r="E550" s="219">
        <f t="shared" si="185"/>
        <v>44998</v>
      </c>
      <c r="F550" s="219">
        <f t="shared" si="186"/>
        <v>44998</v>
      </c>
      <c r="G550" s="219">
        <f t="shared" si="187"/>
        <v>44998</v>
      </c>
      <c r="H550" s="218" t="str">
        <f>IF(ISERROR(VLOOKUP(FORECAST!$A550,$AY$2:$BA$9,3,FALSE)),"",VLOOKUP(FORECAST!$A550,$AY$2:$BA$9,3,FALSE))</f>
        <v>Pagadores</v>
      </c>
      <c r="I550" s="218">
        <f>IF(ISNUMBER(FORECAST!G:G),FORECAST!G:G,"")</f>
        <v>144</v>
      </c>
      <c r="J550" s="222">
        <f>IF(ISNUMBER(FORECAST!H:H),FORECAST!H:H,"")</f>
        <v>57272.66</v>
      </c>
      <c r="BF550" s="4"/>
    </row>
    <row r="551" spans="1:58">
      <c r="A551" s="218" t="str">
        <f>MID(FORECAST!A550,1,10)</f>
        <v>Non-Group</v>
      </c>
      <c r="B551" s="218" t="str">
        <f t="shared" si="182"/>
        <v>No</v>
      </c>
      <c r="C551" s="218" t="str">
        <f t="shared" si="183"/>
        <v>-G</v>
      </c>
      <c r="D551" s="218" t="str">
        <f t="shared" si="184"/>
        <v>oup</v>
      </c>
      <c r="E551" s="219" t="e">
        <f t="shared" si="185"/>
        <v>#VALUE!</v>
      </c>
      <c r="F551" s="219" t="str">
        <f t="shared" si="186"/>
        <v/>
      </c>
      <c r="G551" s="219">
        <f t="shared" si="187"/>
        <v>44998</v>
      </c>
      <c r="H551" s="218" t="str">
        <f>IF(ISERROR(VLOOKUP(FORECAST!$A551,$AY$2:$BA$9,3,FALSE)),"",VLOOKUP(FORECAST!$A551,$AY$2:$BA$9,3,FALSE))</f>
        <v>Grupos</v>
      </c>
      <c r="I551" s="218">
        <f>IF(ISNUMBER(FORECAST!G:G),FORECAST!G:G,"")</f>
        <v>42</v>
      </c>
      <c r="J551" s="222">
        <f>IF(ISNUMBER(FORECAST!H:H),FORECAST!H:H,"")</f>
        <v>14656.47</v>
      </c>
      <c r="BF551" s="4"/>
    </row>
    <row r="552" spans="1:58">
      <c r="A552" s="218" t="str">
        <f>MID(FORECAST!A551,1,10)</f>
        <v>Group - No</v>
      </c>
      <c r="B552" s="218" t="str">
        <f t="shared" si="182"/>
        <v>Gr</v>
      </c>
      <c r="C552" s="218" t="str">
        <f t="shared" si="183"/>
        <v>up</v>
      </c>
      <c r="D552" s="218" t="str">
        <f t="shared" si="184"/>
        <v>- No</v>
      </c>
      <c r="E552" s="219" t="e">
        <f t="shared" si="185"/>
        <v>#VALUE!</v>
      </c>
      <c r="F552" s="219" t="str">
        <f t="shared" si="186"/>
        <v/>
      </c>
      <c r="G552" s="219">
        <f t="shared" si="187"/>
        <v>44998</v>
      </c>
      <c r="H552" s="218" t="str">
        <f>IF(ISERROR(VLOOKUP(FORECAST!$A552,$AY$2:$BA$9,3,FALSE)),"",VLOOKUP(FORECAST!$A552,$AY$2:$BA$9,3,FALSE))</f>
        <v>Dueños e invitados</v>
      </c>
      <c r="I552" s="218">
        <f>IF(ISNUMBER(FORECAST!G:G),FORECAST!G:G,"")</f>
        <v>27</v>
      </c>
      <c r="J552" s="222">
        <f>IF(ISNUMBER(FORECAST!H:H),FORECAST!H:H,"")</f>
        <v>0</v>
      </c>
      <c r="BF552" s="4"/>
    </row>
    <row r="553" spans="1:58">
      <c r="A553" s="218" t="str">
        <f>MID(FORECAST!A552,1,10)</f>
        <v>Owner &amp; Gu</v>
      </c>
      <c r="B553" s="218" t="str">
        <f t="shared" si="182"/>
        <v>Ow</v>
      </c>
      <c r="C553" s="218" t="str">
        <f t="shared" si="183"/>
        <v>er</v>
      </c>
      <c r="D553" s="218" t="str">
        <f t="shared" si="184"/>
        <v>&amp; Gu</v>
      </c>
      <c r="E553" s="219" t="e">
        <f t="shared" si="185"/>
        <v>#VALUE!</v>
      </c>
      <c r="F553" s="219" t="str">
        <f t="shared" si="186"/>
        <v/>
      </c>
      <c r="G553" s="219">
        <f t="shared" si="187"/>
        <v>44998</v>
      </c>
      <c r="H553" s="218" t="str">
        <f>IF(ISERROR(VLOOKUP(FORECAST!$A553,$AY$2:$BA$9,3,FALSE)),"",VLOOKUP(FORECAST!$A553,$AY$2:$BA$9,3,FALSE))</f>
        <v>Referidos</v>
      </c>
      <c r="I553" s="218">
        <f>IF(ISNUMBER(FORECAST!G:G),FORECAST!G:G,"")</f>
        <v>197</v>
      </c>
      <c r="J553" s="222">
        <f>IF(ISNUMBER(FORECAST!H:H),FORECAST!H:H,"")</f>
        <v>60284.95</v>
      </c>
      <c r="BF553" s="4"/>
    </row>
    <row r="554" spans="1:58">
      <c r="A554" s="218" t="str">
        <f>MID(FORECAST!A553,1,10)</f>
        <v>Owner Refe</v>
      </c>
      <c r="B554" s="218" t="str">
        <f t="shared" si="182"/>
        <v>Ow</v>
      </c>
      <c r="C554" s="218" t="str">
        <f t="shared" si="183"/>
        <v>er</v>
      </c>
      <c r="D554" s="218" t="str">
        <f t="shared" si="184"/>
        <v>Refe</v>
      </c>
      <c r="E554" s="219" t="e">
        <f t="shared" si="185"/>
        <v>#VALUE!</v>
      </c>
      <c r="F554" s="219" t="str">
        <f t="shared" si="186"/>
        <v/>
      </c>
      <c r="G554" s="219">
        <f t="shared" si="187"/>
        <v>44998</v>
      </c>
      <c r="H554" s="218" t="str">
        <f>IF(ISERROR(VLOOKUP(FORECAST!$A554,$AY$2:$BA$9,3,FALSE)),"",VLOOKUP(FORECAST!$A554,$AY$2:$BA$9,3,FALSE))</f>
        <v>Maintenance</v>
      </c>
      <c r="I554" s="218">
        <f>IF(ISNUMBER(FORECAST!G:G),FORECAST!G:G,"")</f>
        <v>13</v>
      </c>
      <c r="J554" s="222">
        <f>IF(ISNUMBER(FORECAST!H:H),FORECAST!H:H,"")</f>
        <v>0</v>
      </c>
      <c r="BF554" s="4"/>
    </row>
    <row r="555" spans="1:58">
      <c r="A555" s="218" t="str">
        <f>MID(FORECAST!A554,1,10)</f>
        <v>Maintenanc</v>
      </c>
      <c r="B555" s="218" t="str">
        <f t="shared" si="182"/>
        <v>Ma</v>
      </c>
      <c r="C555" s="218" t="str">
        <f t="shared" si="183"/>
        <v>nt</v>
      </c>
      <c r="D555" s="218" t="str">
        <f t="shared" si="184"/>
        <v>nanc</v>
      </c>
      <c r="E555" s="219" t="e">
        <f t="shared" si="185"/>
        <v>#VALUE!</v>
      </c>
      <c r="F555" s="219" t="str">
        <f t="shared" si="186"/>
        <v/>
      </c>
      <c r="G555" s="219">
        <f t="shared" si="187"/>
        <v>44998</v>
      </c>
      <c r="H555" s="218" t="str">
        <f>IF(ISERROR(VLOOKUP(FORECAST!$A555,$AY$2:$BA$9,3,FALSE)),"",VLOOKUP(FORECAST!$A555,$AY$2:$BA$9,3,FALSE))</f>
        <v>Total día</v>
      </c>
      <c r="I555" s="218">
        <f>IF(ISNUMBER(FORECAST!G:G),FORECAST!G:G,"")</f>
        <v>423</v>
      </c>
      <c r="J555" s="222">
        <f>IF(ISNUMBER(FORECAST!H:H),FORECAST!H:H,"")</f>
        <v>132214.07999999999</v>
      </c>
      <c r="BF555" s="4"/>
    </row>
    <row r="556" spans="1:58">
      <c r="A556" s="218" t="str">
        <f>MID(FORECAST!A555,1,10)</f>
        <v>Totals:</v>
      </c>
      <c r="B556" s="218" t="str">
        <f t="shared" si="182"/>
        <v>To</v>
      </c>
      <c r="C556" s="218" t="str">
        <f t="shared" si="183"/>
        <v>al</v>
      </c>
      <c r="D556" s="218" t="str">
        <f t="shared" si="184"/>
        <v>:</v>
      </c>
      <c r="E556" s="219" t="e">
        <f t="shared" si="185"/>
        <v>#VALUE!</v>
      </c>
      <c r="F556" s="219" t="str">
        <f t="shared" si="186"/>
        <v/>
      </c>
      <c r="G556" s="219">
        <f t="shared" si="187"/>
        <v>44998</v>
      </c>
      <c r="H556" s="218" t="str">
        <f>IF(ISERROR(VLOOKUP(FORECAST!$A556,$AY$2:$BA$9,3,FALSE)),"",VLOOKUP(FORECAST!$A556,$AY$2:$BA$9,3,FALSE))</f>
        <v/>
      </c>
      <c r="I556" s="218" t="str">
        <f>IF(ISNUMBER(FORECAST!G:G),FORECAST!G:G,"")</f>
        <v/>
      </c>
      <c r="J556" s="222" t="str">
        <f>IF(ISNUMBER(FORECAST!H:H),FORECAST!H:H,"")</f>
        <v/>
      </c>
      <c r="BF556" s="4"/>
    </row>
    <row r="557" spans="1:58">
      <c r="A557" s="218" t="str">
        <f>MID(FORECAST!A556,1,10)</f>
        <v>14-03-2023</v>
      </c>
      <c r="B557" s="218" t="str">
        <f t="shared" si="182"/>
        <v>14</v>
      </c>
      <c r="C557" s="218" t="str">
        <f t="shared" si="183"/>
        <v>03</v>
      </c>
      <c r="D557" s="218" t="str">
        <f t="shared" si="184"/>
        <v>2023</v>
      </c>
      <c r="E557" s="219">
        <f t="shared" si="185"/>
        <v>44999</v>
      </c>
      <c r="F557" s="219">
        <f t="shared" si="186"/>
        <v>44999</v>
      </c>
      <c r="G557" s="219">
        <f t="shared" si="187"/>
        <v>44999</v>
      </c>
      <c r="H557" s="218" t="str">
        <f>IF(ISERROR(VLOOKUP(FORECAST!$A557,$AY$2:$BA$9,3,FALSE)),"",VLOOKUP(FORECAST!$A557,$AY$2:$BA$9,3,FALSE))</f>
        <v>Pagadores</v>
      </c>
      <c r="I557" s="218">
        <f>IF(ISNUMBER(FORECAST!G:G),FORECAST!G:G,"")</f>
        <v>161</v>
      </c>
      <c r="J557" s="222">
        <f>IF(ISNUMBER(FORECAST!H:H),FORECAST!H:H,"")</f>
        <v>65047.1</v>
      </c>
      <c r="BF557" s="4"/>
    </row>
    <row r="558" spans="1:58">
      <c r="A558" s="218" t="str">
        <f>MID(FORECAST!A557,1,10)</f>
        <v>Non-Group</v>
      </c>
      <c r="B558" s="218" t="str">
        <f t="shared" si="182"/>
        <v>No</v>
      </c>
      <c r="C558" s="218" t="str">
        <f t="shared" si="183"/>
        <v>-G</v>
      </c>
      <c r="D558" s="218" t="str">
        <f t="shared" si="184"/>
        <v>oup</v>
      </c>
      <c r="E558" s="219" t="e">
        <f t="shared" si="185"/>
        <v>#VALUE!</v>
      </c>
      <c r="F558" s="219" t="str">
        <f t="shared" si="186"/>
        <v/>
      </c>
      <c r="G558" s="219">
        <f t="shared" si="187"/>
        <v>44999</v>
      </c>
      <c r="H558" s="218" t="str">
        <f>IF(ISERROR(VLOOKUP(FORECAST!$A558,$AY$2:$BA$9,3,FALSE)),"",VLOOKUP(FORECAST!$A558,$AY$2:$BA$9,3,FALSE))</f>
        <v>Grupos</v>
      </c>
      <c r="I558" s="218">
        <f>IF(ISNUMBER(FORECAST!G:G),FORECAST!G:G,"")</f>
        <v>37</v>
      </c>
      <c r="J558" s="222">
        <f>IF(ISNUMBER(FORECAST!H:H),FORECAST!H:H,"")</f>
        <v>11610.84</v>
      </c>
      <c r="BF558" s="4"/>
    </row>
    <row r="559" spans="1:58">
      <c r="A559" s="218" t="str">
        <f>MID(FORECAST!A558,1,10)</f>
        <v>Group - No</v>
      </c>
      <c r="B559" s="218" t="str">
        <f t="shared" si="182"/>
        <v>Gr</v>
      </c>
      <c r="C559" s="218" t="str">
        <f t="shared" si="183"/>
        <v>up</v>
      </c>
      <c r="D559" s="218" t="str">
        <f t="shared" si="184"/>
        <v>- No</v>
      </c>
      <c r="E559" s="219" t="e">
        <f t="shared" si="185"/>
        <v>#VALUE!</v>
      </c>
      <c r="F559" s="219" t="str">
        <f t="shared" si="186"/>
        <v/>
      </c>
      <c r="G559" s="219">
        <f t="shared" si="187"/>
        <v>44999</v>
      </c>
      <c r="H559" s="218" t="str">
        <f>IF(ISERROR(VLOOKUP(FORECAST!$A559,$AY$2:$BA$9,3,FALSE)),"",VLOOKUP(FORECAST!$A559,$AY$2:$BA$9,3,FALSE))</f>
        <v>Dueños e invitados</v>
      </c>
      <c r="I559" s="218">
        <f>IF(ISNUMBER(FORECAST!G:G),FORECAST!G:G,"")</f>
        <v>30</v>
      </c>
      <c r="J559" s="222">
        <f>IF(ISNUMBER(FORECAST!H:H),FORECAST!H:H,"")</f>
        <v>0</v>
      </c>
      <c r="BF559" s="4"/>
    </row>
    <row r="560" spans="1:58">
      <c r="A560" s="218" t="str">
        <f>MID(FORECAST!A559,1,10)</f>
        <v>Owner &amp; Gu</v>
      </c>
      <c r="B560" s="218" t="str">
        <f t="shared" si="182"/>
        <v>Ow</v>
      </c>
      <c r="C560" s="218" t="str">
        <f t="shared" si="183"/>
        <v>er</v>
      </c>
      <c r="D560" s="218" t="str">
        <f t="shared" si="184"/>
        <v>&amp; Gu</v>
      </c>
      <c r="E560" s="219" t="e">
        <f t="shared" si="185"/>
        <v>#VALUE!</v>
      </c>
      <c r="F560" s="219" t="str">
        <f t="shared" si="186"/>
        <v/>
      </c>
      <c r="G560" s="219">
        <f t="shared" si="187"/>
        <v>44999</v>
      </c>
      <c r="H560" s="218" t="str">
        <f>IF(ISERROR(VLOOKUP(FORECAST!$A560,$AY$2:$BA$9,3,FALSE)),"",VLOOKUP(FORECAST!$A560,$AY$2:$BA$9,3,FALSE))</f>
        <v>Referidos</v>
      </c>
      <c r="I560" s="218">
        <f>IF(ISNUMBER(FORECAST!G:G),FORECAST!G:G,"")</f>
        <v>182</v>
      </c>
      <c r="J560" s="222">
        <f>IF(ISNUMBER(FORECAST!H:H),FORECAST!H:H,"")</f>
        <v>58538.239999999998</v>
      </c>
      <c r="BF560" s="4"/>
    </row>
    <row r="561" spans="1:58">
      <c r="A561" s="218" t="str">
        <f>MID(FORECAST!A560,1,10)</f>
        <v>Owner Refe</v>
      </c>
      <c r="B561" s="218" t="str">
        <f t="shared" si="182"/>
        <v>Ow</v>
      </c>
      <c r="C561" s="218" t="str">
        <f t="shared" si="183"/>
        <v>er</v>
      </c>
      <c r="D561" s="218" t="str">
        <f t="shared" si="184"/>
        <v>Refe</v>
      </c>
      <c r="E561" s="219" t="e">
        <f t="shared" si="185"/>
        <v>#VALUE!</v>
      </c>
      <c r="F561" s="219" t="str">
        <f t="shared" si="186"/>
        <v/>
      </c>
      <c r="G561" s="219">
        <f t="shared" si="187"/>
        <v>44999</v>
      </c>
      <c r="H561" s="218" t="str">
        <f>IF(ISERROR(VLOOKUP(FORECAST!$A561,$AY$2:$BA$9,3,FALSE)),"",VLOOKUP(FORECAST!$A561,$AY$2:$BA$9,3,FALSE))</f>
        <v>Maintenance</v>
      </c>
      <c r="I561" s="218">
        <f>IF(ISNUMBER(FORECAST!G:G),FORECAST!G:G,"")</f>
        <v>15</v>
      </c>
      <c r="J561" s="222">
        <f>IF(ISNUMBER(FORECAST!H:H),FORECAST!H:H,"")</f>
        <v>0</v>
      </c>
      <c r="BF561" s="4"/>
    </row>
    <row r="562" spans="1:58">
      <c r="A562" s="218" t="str">
        <f>MID(FORECAST!A561,1,10)</f>
        <v>Maintenanc</v>
      </c>
      <c r="B562" s="218" t="str">
        <f t="shared" si="182"/>
        <v>Ma</v>
      </c>
      <c r="C562" s="218" t="str">
        <f t="shared" si="183"/>
        <v>nt</v>
      </c>
      <c r="D562" s="218" t="str">
        <f t="shared" si="184"/>
        <v>nanc</v>
      </c>
      <c r="E562" s="219" t="e">
        <f t="shared" si="185"/>
        <v>#VALUE!</v>
      </c>
      <c r="F562" s="219" t="str">
        <f t="shared" si="186"/>
        <v/>
      </c>
      <c r="G562" s="219">
        <f t="shared" si="187"/>
        <v>44999</v>
      </c>
      <c r="H562" s="218" t="str">
        <f>IF(ISERROR(VLOOKUP(FORECAST!$A562,$AY$2:$BA$9,3,FALSE)),"",VLOOKUP(FORECAST!$A562,$AY$2:$BA$9,3,FALSE))</f>
        <v>Total día</v>
      </c>
      <c r="I562" s="218">
        <f>IF(ISNUMBER(FORECAST!G:G),FORECAST!G:G,"")</f>
        <v>425</v>
      </c>
      <c r="J562" s="222">
        <f>IF(ISNUMBER(FORECAST!H:H),FORECAST!H:H,"")</f>
        <v>135196.18</v>
      </c>
      <c r="BF562" s="4"/>
    </row>
    <row r="563" spans="1:58">
      <c r="A563" s="218" t="str">
        <f>MID(FORECAST!A562,1,10)</f>
        <v>Totals:</v>
      </c>
      <c r="B563" s="218" t="str">
        <f t="shared" si="182"/>
        <v>To</v>
      </c>
      <c r="C563" s="218" t="str">
        <f t="shared" si="183"/>
        <v>al</v>
      </c>
      <c r="D563" s="218" t="str">
        <f t="shared" si="184"/>
        <v>:</v>
      </c>
      <c r="E563" s="219" t="e">
        <f t="shared" si="185"/>
        <v>#VALUE!</v>
      </c>
      <c r="F563" s="219" t="str">
        <f t="shared" si="186"/>
        <v/>
      </c>
      <c r="G563" s="219">
        <f t="shared" si="187"/>
        <v>44999</v>
      </c>
      <c r="H563" s="218" t="str">
        <f>IF(ISERROR(VLOOKUP(FORECAST!$A563,$AY$2:$BA$9,3,FALSE)),"",VLOOKUP(FORECAST!$A563,$AY$2:$BA$9,3,FALSE))</f>
        <v/>
      </c>
      <c r="I563" s="218" t="str">
        <f>IF(ISNUMBER(FORECAST!G:G),FORECAST!G:G,"")</f>
        <v/>
      </c>
      <c r="J563" s="222" t="str">
        <f>IF(ISNUMBER(FORECAST!H:H),FORECAST!H:H,"")</f>
        <v/>
      </c>
      <c r="BF563" s="4"/>
    </row>
    <row r="564" spans="1:58">
      <c r="A564" s="218" t="str">
        <f>MID(FORECAST!A563,1,10)</f>
        <v>15-03-2023</v>
      </c>
      <c r="B564" s="218" t="str">
        <f t="shared" si="182"/>
        <v>15</v>
      </c>
      <c r="C564" s="218" t="str">
        <f t="shared" si="183"/>
        <v>03</v>
      </c>
      <c r="D564" s="218" t="str">
        <f t="shared" si="184"/>
        <v>2023</v>
      </c>
      <c r="E564" s="219">
        <f t="shared" si="185"/>
        <v>45000</v>
      </c>
      <c r="F564" s="219">
        <f t="shared" si="186"/>
        <v>45000</v>
      </c>
      <c r="G564" s="219">
        <f t="shared" si="187"/>
        <v>45000</v>
      </c>
      <c r="H564" s="218" t="str">
        <f>IF(ISERROR(VLOOKUP(FORECAST!$A564,$AY$2:$BA$9,3,FALSE)),"",VLOOKUP(FORECAST!$A564,$AY$2:$BA$9,3,FALSE))</f>
        <v>Pagadores</v>
      </c>
      <c r="I564" s="218">
        <f>IF(ISNUMBER(FORECAST!G:G),FORECAST!G:G,"")</f>
        <v>161</v>
      </c>
      <c r="J564" s="222">
        <f>IF(ISNUMBER(FORECAST!H:H),FORECAST!H:H,"")</f>
        <v>65203.82</v>
      </c>
      <c r="BF564" s="4"/>
    </row>
    <row r="565" spans="1:58">
      <c r="A565" s="218" t="str">
        <f>MID(FORECAST!A564,1,10)</f>
        <v>Non-Group</v>
      </c>
      <c r="B565" s="218" t="str">
        <f t="shared" si="182"/>
        <v>No</v>
      </c>
      <c r="C565" s="218" t="str">
        <f t="shared" si="183"/>
        <v>-G</v>
      </c>
      <c r="D565" s="218" t="str">
        <f t="shared" si="184"/>
        <v>oup</v>
      </c>
      <c r="E565" s="219" t="e">
        <f t="shared" si="185"/>
        <v>#VALUE!</v>
      </c>
      <c r="F565" s="219" t="str">
        <f t="shared" si="186"/>
        <v/>
      </c>
      <c r="G565" s="219">
        <f t="shared" si="187"/>
        <v>45000</v>
      </c>
      <c r="H565" s="218" t="str">
        <f>IF(ISERROR(VLOOKUP(FORECAST!$A565,$AY$2:$BA$9,3,FALSE)),"",VLOOKUP(FORECAST!$A565,$AY$2:$BA$9,3,FALSE))</f>
        <v>Grupos</v>
      </c>
      <c r="I565" s="218">
        <f>IF(ISNUMBER(FORECAST!G:G),FORECAST!G:G,"")</f>
        <v>20</v>
      </c>
      <c r="J565" s="222">
        <f>IF(ISNUMBER(FORECAST!H:H),FORECAST!H:H,"")</f>
        <v>6433</v>
      </c>
      <c r="BF565" s="4"/>
    </row>
    <row r="566" spans="1:58">
      <c r="A566" s="218" t="str">
        <f>MID(FORECAST!A565,1,10)</f>
        <v>Group - No</v>
      </c>
      <c r="B566" s="218" t="str">
        <f t="shared" si="182"/>
        <v>Gr</v>
      </c>
      <c r="C566" s="218" t="str">
        <f t="shared" si="183"/>
        <v>up</v>
      </c>
      <c r="D566" s="218" t="str">
        <f t="shared" si="184"/>
        <v>- No</v>
      </c>
      <c r="E566" s="219" t="e">
        <f t="shared" si="185"/>
        <v>#VALUE!</v>
      </c>
      <c r="F566" s="219" t="str">
        <f t="shared" si="186"/>
        <v/>
      </c>
      <c r="G566" s="219">
        <f t="shared" si="187"/>
        <v>45000</v>
      </c>
      <c r="H566" s="218" t="str">
        <f>IF(ISERROR(VLOOKUP(FORECAST!$A566,$AY$2:$BA$9,3,FALSE)),"",VLOOKUP(FORECAST!$A566,$AY$2:$BA$9,3,FALSE))</f>
        <v>Dueños e invitados</v>
      </c>
      <c r="I566" s="218">
        <f>IF(ISNUMBER(FORECAST!G:G),FORECAST!G:G,"")</f>
        <v>33</v>
      </c>
      <c r="J566" s="222">
        <f>IF(ISNUMBER(FORECAST!H:H),FORECAST!H:H,"")</f>
        <v>0</v>
      </c>
      <c r="BF566" s="4"/>
    </row>
    <row r="567" spans="1:58">
      <c r="A567" s="218" t="str">
        <f>MID(FORECAST!A566,1,10)</f>
        <v>Owner &amp; Gu</v>
      </c>
      <c r="B567" s="218" t="str">
        <f t="shared" si="182"/>
        <v>Ow</v>
      </c>
      <c r="C567" s="218" t="str">
        <f t="shared" si="183"/>
        <v>er</v>
      </c>
      <c r="D567" s="218" t="str">
        <f t="shared" si="184"/>
        <v>&amp; Gu</v>
      </c>
      <c r="E567" s="219" t="e">
        <f t="shared" si="185"/>
        <v>#VALUE!</v>
      </c>
      <c r="F567" s="219" t="str">
        <f t="shared" si="186"/>
        <v/>
      </c>
      <c r="G567" s="219">
        <f t="shared" si="187"/>
        <v>45000</v>
      </c>
      <c r="H567" s="218" t="str">
        <f>IF(ISERROR(VLOOKUP(FORECAST!$A567,$AY$2:$BA$9,3,FALSE)),"",VLOOKUP(FORECAST!$A567,$AY$2:$BA$9,3,FALSE))</f>
        <v>Referidos</v>
      </c>
      <c r="I567" s="218">
        <f>IF(ISNUMBER(FORECAST!G:G),FORECAST!G:G,"")</f>
        <v>180</v>
      </c>
      <c r="J567" s="222">
        <f>IF(ISNUMBER(FORECAST!H:H),FORECAST!H:H,"")</f>
        <v>55138.14</v>
      </c>
      <c r="BF567" s="4"/>
    </row>
    <row r="568" spans="1:58">
      <c r="A568" s="218" t="str">
        <f>MID(FORECAST!A567,1,10)</f>
        <v>Owner Refe</v>
      </c>
      <c r="B568" s="218" t="str">
        <f t="shared" si="182"/>
        <v>Ow</v>
      </c>
      <c r="C568" s="218" t="str">
        <f t="shared" si="183"/>
        <v>er</v>
      </c>
      <c r="D568" s="218" t="str">
        <f t="shared" si="184"/>
        <v>Refe</v>
      </c>
      <c r="E568" s="219" t="e">
        <f t="shared" si="185"/>
        <v>#VALUE!</v>
      </c>
      <c r="F568" s="219" t="str">
        <f t="shared" si="186"/>
        <v/>
      </c>
      <c r="G568" s="219">
        <f t="shared" si="187"/>
        <v>45000</v>
      </c>
      <c r="H568" s="218" t="str">
        <f>IF(ISERROR(VLOOKUP(FORECAST!$A568,$AY$2:$BA$9,3,FALSE)),"",VLOOKUP(FORECAST!$A568,$AY$2:$BA$9,3,FALSE))</f>
        <v>Maintenance</v>
      </c>
      <c r="I568" s="218">
        <f>IF(ISNUMBER(FORECAST!G:G),FORECAST!G:G,"")</f>
        <v>14</v>
      </c>
      <c r="J568" s="222">
        <f>IF(ISNUMBER(FORECAST!H:H),FORECAST!H:H,"")</f>
        <v>0</v>
      </c>
      <c r="BF568" s="4"/>
    </row>
    <row r="569" spans="1:58">
      <c r="A569" s="218" t="str">
        <f>MID(FORECAST!A568,1,10)</f>
        <v>Maintenanc</v>
      </c>
      <c r="B569" s="218" t="str">
        <f t="shared" si="182"/>
        <v>Ma</v>
      </c>
      <c r="C569" s="218" t="str">
        <f t="shared" si="183"/>
        <v>nt</v>
      </c>
      <c r="D569" s="218" t="str">
        <f t="shared" si="184"/>
        <v>nanc</v>
      </c>
      <c r="E569" s="219" t="e">
        <f t="shared" si="185"/>
        <v>#VALUE!</v>
      </c>
      <c r="F569" s="219" t="str">
        <f t="shared" si="186"/>
        <v/>
      </c>
      <c r="G569" s="219">
        <f t="shared" si="187"/>
        <v>45000</v>
      </c>
      <c r="H569" s="218" t="str">
        <f>IF(ISERROR(VLOOKUP(FORECAST!$A569,$AY$2:$BA$9,3,FALSE)),"",VLOOKUP(FORECAST!$A569,$AY$2:$BA$9,3,FALSE))</f>
        <v>Complementarias</v>
      </c>
      <c r="I569" s="218">
        <f>IF(ISNUMBER(FORECAST!G:G),FORECAST!G:G,"")</f>
        <v>2</v>
      </c>
      <c r="J569" s="222">
        <f>IF(ISNUMBER(FORECAST!H:H),FORECAST!H:H,"")</f>
        <v>270</v>
      </c>
      <c r="BF569" s="4"/>
    </row>
    <row r="570" spans="1:58">
      <c r="A570" s="218" t="str">
        <f>MID(FORECAST!A569,1,10)</f>
        <v>Compliment</v>
      </c>
      <c r="B570" s="218" t="str">
        <f t="shared" si="182"/>
        <v>Co</v>
      </c>
      <c r="C570" s="218" t="str">
        <f t="shared" si="183"/>
        <v>pl</v>
      </c>
      <c r="D570" s="218" t="str">
        <f t="shared" si="184"/>
        <v>ment</v>
      </c>
      <c r="E570" s="219" t="e">
        <f t="shared" si="185"/>
        <v>#VALUE!</v>
      </c>
      <c r="F570" s="219" t="str">
        <f t="shared" si="186"/>
        <v/>
      </c>
      <c r="G570" s="219">
        <f t="shared" si="187"/>
        <v>45000</v>
      </c>
      <c r="H570" s="218" t="str">
        <f>IF(ISERROR(VLOOKUP(FORECAST!$A570,$AY$2:$BA$9,3,FALSE)),"",VLOOKUP(FORECAST!$A570,$AY$2:$BA$9,3,FALSE))</f>
        <v>Total día</v>
      </c>
      <c r="I570" s="218">
        <f>IF(ISNUMBER(FORECAST!G:G),FORECAST!G:G,"")</f>
        <v>410</v>
      </c>
      <c r="J570" s="222">
        <f>IF(ISNUMBER(FORECAST!H:H),FORECAST!H:H,"")</f>
        <v>127044.96</v>
      </c>
      <c r="BF570" s="4"/>
    </row>
    <row r="571" spans="1:58">
      <c r="A571" s="218" t="str">
        <f>MID(FORECAST!A570,1,10)</f>
        <v>Totals:</v>
      </c>
      <c r="B571" s="218" t="str">
        <f t="shared" si="182"/>
        <v>To</v>
      </c>
      <c r="C571" s="218" t="str">
        <f t="shared" si="183"/>
        <v>al</v>
      </c>
      <c r="D571" s="218" t="str">
        <f t="shared" si="184"/>
        <v>:</v>
      </c>
      <c r="E571" s="219" t="e">
        <f t="shared" si="185"/>
        <v>#VALUE!</v>
      </c>
      <c r="F571" s="219" t="str">
        <f t="shared" si="186"/>
        <v/>
      </c>
      <c r="G571" s="219">
        <f t="shared" si="187"/>
        <v>45000</v>
      </c>
      <c r="H571" s="218" t="str">
        <f>IF(ISERROR(VLOOKUP(FORECAST!$A571,$AY$2:$BA$9,3,FALSE)),"",VLOOKUP(FORECAST!$A571,$AY$2:$BA$9,3,FALSE))</f>
        <v/>
      </c>
      <c r="I571" s="218" t="str">
        <f>IF(ISNUMBER(FORECAST!G:G),FORECAST!G:G,"")</f>
        <v/>
      </c>
      <c r="J571" s="222" t="str">
        <f>IF(ISNUMBER(FORECAST!H:H),FORECAST!H:H,"")</f>
        <v/>
      </c>
      <c r="BF571" s="4"/>
    </row>
    <row r="572" spans="1:58">
      <c r="A572" s="218" t="str">
        <f>MID(FORECAST!A571,1,10)</f>
        <v>16-03-2023</v>
      </c>
      <c r="B572" s="218" t="str">
        <f t="shared" si="182"/>
        <v>16</v>
      </c>
      <c r="C572" s="218" t="str">
        <f t="shared" si="183"/>
        <v>03</v>
      </c>
      <c r="D572" s="218" t="str">
        <f t="shared" si="184"/>
        <v>2023</v>
      </c>
      <c r="E572" s="219">
        <f t="shared" si="185"/>
        <v>45001</v>
      </c>
      <c r="F572" s="219">
        <f t="shared" si="186"/>
        <v>45001</v>
      </c>
      <c r="G572" s="219">
        <f t="shared" si="187"/>
        <v>45001</v>
      </c>
      <c r="H572" s="218" t="str">
        <f>IF(ISERROR(VLOOKUP(FORECAST!$A572,$AY$2:$BA$9,3,FALSE)),"",VLOOKUP(FORECAST!$A572,$AY$2:$BA$9,3,FALSE))</f>
        <v>Pagadores</v>
      </c>
      <c r="I572" s="218">
        <f>IF(ISNUMBER(FORECAST!G:G),FORECAST!G:G,"")</f>
        <v>162</v>
      </c>
      <c r="J572" s="222">
        <f>IF(ISNUMBER(FORECAST!H:H),FORECAST!H:H,"")</f>
        <v>66415.73</v>
      </c>
      <c r="BF572" s="4"/>
    </row>
    <row r="573" spans="1:58">
      <c r="A573" s="218" t="str">
        <f>MID(FORECAST!A572,1,10)</f>
        <v>Non-Group</v>
      </c>
      <c r="B573" s="218" t="str">
        <f t="shared" si="182"/>
        <v>No</v>
      </c>
      <c r="C573" s="218" t="str">
        <f t="shared" si="183"/>
        <v>-G</v>
      </c>
      <c r="D573" s="218" t="str">
        <f t="shared" si="184"/>
        <v>oup</v>
      </c>
      <c r="E573" s="219" t="e">
        <f t="shared" si="185"/>
        <v>#VALUE!</v>
      </c>
      <c r="F573" s="219" t="str">
        <f t="shared" si="186"/>
        <v/>
      </c>
      <c r="G573" s="219">
        <f t="shared" si="187"/>
        <v>45001</v>
      </c>
      <c r="H573" s="218" t="str">
        <f>IF(ISERROR(VLOOKUP(FORECAST!$A573,$AY$2:$BA$9,3,FALSE)),"",VLOOKUP(FORECAST!$A573,$AY$2:$BA$9,3,FALSE))</f>
        <v>Grupos</v>
      </c>
      <c r="I573" s="218">
        <f>IF(ISNUMBER(FORECAST!G:G),FORECAST!G:G,"")</f>
        <v>14</v>
      </c>
      <c r="J573" s="222">
        <f>IF(ISNUMBER(FORECAST!H:H),FORECAST!H:H,"")</f>
        <v>4562.34</v>
      </c>
      <c r="BF573" s="4"/>
    </row>
    <row r="574" spans="1:58">
      <c r="A574" s="218" t="str">
        <f>MID(FORECAST!A573,1,10)</f>
        <v>Group - No</v>
      </c>
      <c r="B574" s="218" t="str">
        <f t="shared" si="182"/>
        <v>Gr</v>
      </c>
      <c r="C574" s="218" t="str">
        <f t="shared" si="183"/>
        <v>up</v>
      </c>
      <c r="D574" s="218" t="str">
        <f t="shared" si="184"/>
        <v>- No</v>
      </c>
      <c r="E574" s="219" t="e">
        <f t="shared" si="185"/>
        <v>#VALUE!</v>
      </c>
      <c r="F574" s="219" t="str">
        <f t="shared" si="186"/>
        <v/>
      </c>
      <c r="G574" s="219">
        <f t="shared" si="187"/>
        <v>45001</v>
      </c>
      <c r="H574" s="218" t="str">
        <f>IF(ISERROR(VLOOKUP(FORECAST!$A574,$AY$2:$BA$9,3,FALSE)),"",VLOOKUP(FORECAST!$A574,$AY$2:$BA$9,3,FALSE))</f>
        <v>Dueños e invitados</v>
      </c>
      <c r="I574" s="218">
        <f>IF(ISNUMBER(FORECAST!G:G),FORECAST!G:G,"")</f>
        <v>34</v>
      </c>
      <c r="J574" s="222">
        <f>IF(ISNUMBER(FORECAST!H:H),FORECAST!H:H,"")</f>
        <v>0</v>
      </c>
      <c r="BF574" s="4"/>
    </row>
    <row r="575" spans="1:58">
      <c r="A575" s="218" t="str">
        <f>MID(FORECAST!A574,1,10)</f>
        <v>Owner &amp; Gu</v>
      </c>
      <c r="B575" s="218" t="str">
        <f t="shared" si="182"/>
        <v>Ow</v>
      </c>
      <c r="C575" s="218" t="str">
        <f t="shared" si="183"/>
        <v>er</v>
      </c>
      <c r="D575" s="218" t="str">
        <f t="shared" si="184"/>
        <v>&amp; Gu</v>
      </c>
      <c r="E575" s="219" t="e">
        <f t="shared" si="185"/>
        <v>#VALUE!</v>
      </c>
      <c r="F575" s="219" t="str">
        <f t="shared" si="186"/>
        <v/>
      </c>
      <c r="G575" s="219">
        <f t="shared" si="187"/>
        <v>45001</v>
      </c>
      <c r="H575" s="218" t="str">
        <f>IF(ISERROR(VLOOKUP(FORECAST!$A575,$AY$2:$BA$9,3,FALSE)),"",VLOOKUP(FORECAST!$A575,$AY$2:$BA$9,3,FALSE))</f>
        <v>Referidos</v>
      </c>
      <c r="I575" s="218">
        <f>IF(ISNUMBER(FORECAST!G:G),FORECAST!G:G,"")</f>
        <v>193</v>
      </c>
      <c r="J575" s="222">
        <f>IF(ISNUMBER(FORECAST!H:H),FORECAST!H:H,"")</f>
        <v>58681.120000000003</v>
      </c>
      <c r="BF575" s="4"/>
    </row>
    <row r="576" spans="1:58">
      <c r="A576" s="218" t="str">
        <f>MID(FORECAST!A575,1,10)</f>
        <v>Owner Refe</v>
      </c>
      <c r="B576" s="218" t="str">
        <f t="shared" si="182"/>
        <v>Ow</v>
      </c>
      <c r="C576" s="218" t="str">
        <f t="shared" si="183"/>
        <v>er</v>
      </c>
      <c r="D576" s="218" t="str">
        <f t="shared" si="184"/>
        <v>Refe</v>
      </c>
      <c r="E576" s="219" t="e">
        <f t="shared" si="185"/>
        <v>#VALUE!</v>
      </c>
      <c r="F576" s="219" t="str">
        <f t="shared" si="186"/>
        <v/>
      </c>
      <c r="G576" s="219">
        <f t="shared" si="187"/>
        <v>45001</v>
      </c>
      <c r="H576" s="218" t="str">
        <f>IF(ISERROR(VLOOKUP(FORECAST!$A576,$AY$2:$BA$9,3,FALSE)),"",VLOOKUP(FORECAST!$A576,$AY$2:$BA$9,3,FALSE))</f>
        <v>Maintenance</v>
      </c>
      <c r="I576" s="218">
        <f>IF(ISNUMBER(FORECAST!G:G),FORECAST!G:G,"")</f>
        <v>16</v>
      </c>
      <c r="J576" s="222">
        <f>IF(ISNUMBER(FORECAST!H:H),FORECAST!H:H,"")</f>
        <v>0</v>
      </c>
      <c r="BF576" s="4"/>
    </row>
    <row r="577" spans="1:58">
      <c r="A577" s="218" t="str">
        <f>MID(FORECAST!A576,1,10)</f>
        <v>Maintenanc</v>
      </c>
      <c r="B577" s="218" t="str">
        <f t="shared" si="182"/>
        <v>Ma</v>
      </c>
      <c r="C577" s="218" t="str">
        <f t="shared" si="183"/>
        <v>nt</v>
      </c>
      <c r="D577" s="218" t="str">
        <f t="shared" si="184"/>
        <v>nanc</v>
      </c>
      <c r="E577" s="219" t="e">
        <f t="shared" si="185"/>
        <v>#VALUE!</v>
      </c>
      <c r="F577" s="219" t="str">
        <f t="shared" si="186"/>
        <v/>
      </c>
      <c r="G577" s="219">
        <f t="shared" si="187"/>
        <v>45001</v>
      </c>
      <c r="H577" s="218" t="str">
        <f>IF(ISERROR(VLOOKUP(FORECAST!$A577,$AY$2:$BA$9,3,FALSE)),"",VLOOKUP(FORECAST!$A577,$AY$2:$BA$9,3,FALSE))</f>
        <v>Complementarias</v>
      </c>
      <c r="I577" s="218">
        <f>IF(ISNUMBER(FORECAST!G:G),FORECAST!G:G,"")</f>
        <v>1</v>
      </c>
      <c r="J577" s="222">
        <f>IF(ISNUMBER(FORECAST!H:H),FORECAST!H:H,"")</f>
        <v>0</v>
      </c>
      <c r="BF577" s="4"/>
    </row>
    <row r="578" spans="1:58">
      <c r="A578" s="218" t="str">
        <f>MID(FORECAST!A577,1,10)</f>
        <v>Compliment</v>
      </c>
      <c r="B578" s="218" t="str">
        <f t="shared" si="182"/>
        <v>Co</v>
      </c>
      <c r="C578" s="218" t="str">
        <f t="shared" si="183"/>
        <v>pl</v>
      </c>
      <c r="D578" s="218" t="str">
        <f t="shared" si="184"/>
        <v>ment</v>
      </c>
      <c r="E578" s="219" t="e">
        <f t="shared" si="185"/>
        <v>#VALUE!</v>
      </c>
      <c r="F578" s="219" t="str">
        <f t="shared" si="186"/>
        <v/>
      </c>
      <c r="G578" s="219">
        <f t="shared" si="187"/>
        <v>45001</v>
      </c>
      <c r="H578" s="218" t="str">
        <f>IF(ISERROR(VLOOKUP(FORECAST!$A578,$AY$2:$BA$9,3,FALSE)),"",VLOOKUP(FORECAST!$A578,$AY$2:$BA$9,3,FALSE))</f>
        <v>Total día</v>
      </c>
      <c r="I578" s="218">
        <f>IF(ISNUMBER(FORECAST!G:G),FORECAST!G:G,"")</f>
        <v>420</v>
      </c>
      <c r="J578" s="222">
        <f>IF(ISNUMBER(FORECAST!H:H),FORECAST!H:H,"")</f>
        <v>129659.19</v>
      </c>
      <c r="BF578" s="4"/>
    </row>
    <row r="579" spans="1:58">
      <c r="A579" s="218" t="str">
        <f>MID(FORECAST!A578,1,10)</f>
        <v>Totals:</v>
      </c>
      <c r="B579" s="218" t="str">
        <f t="shared" si="182"/>
        <v>To</v>
      </c>
      <c r="C579" s="218" t="str">
        <f t="shared" si="183"/>
        <v>al</v>
      </c>
      <c r="D579" s="218" t="str">
        <f t="shared" si="184"/>
        <v>:</v>
      </c>
      <c r="E579" s="219" t="e">
        <f t="shared" si="185"/>
        <v>#VALUE!</v>
      </c>
      <c r="F579" s="219" t="str">
        <f t="shared" si="186"/>
        <v/>
      </c>
      <c r="G579" s="219">
        <f t="shared" si="187"/>
        <v>45001</v>
      </c>
      <c r="H579" s="218" t="str">
        <f>IF(ISERROR(VLOOKUP(FORECAST!$A579,$AY$2:$BA$9,3,FALSE)),"",VLOOKUP(FORECAST!$A579,$AY$2:$BA$9,3,FALSE))</f>
        <v/>
      </c>
      <c r="I579" s="218" t="str">
        <f>IF(ISNUMBER(FORECAST!G:G),FORECAST!G:G,"")</f>
        <v/>
      </c>
      <c r="J579" s="222" t="str">
        <f>IF(ISNUMBER(FORECAST!H:H),FORECAST!H:H,"")</f>
        <v/>
      </c>
      <c r="BF579" s="4"/>
    </row>
    <row r="580" spans="1:58">
      <c r="A580" s="218" t="str">
        <f>MID(FORECAST!A579,1,10)</f>
        <v>17-03-2023</v>
      </c>
      <c r="B580" s="218" t="str">
        <f t="shared" ref="B580:B643" si="188">MID(A580,1,2)</f>
        <v>17</v>
      </c>
      <c r="C580" s="218" t="str">
        <f t="shared" ref="C580:C643" si="189">MID(A580,4,2)</f>
        <v>03</v>
      </c>
      <c r="D580" s="218" t="str">
        <f t="shared" ref="D580:D643" si="190">MID(A580,7,4)</f>
        <v>2023</v>
      </c>
      <c r="E580" s="219">
        <f t="shared" ref="E580:E643" si="191">DATE(D580,C580,B580)</f>
        <v>45002</v>
      </c>
      <c r="F580" s="219">
        <f t="shared" ref="F580:F643" si="192">IF(ISERROR(E580),"",E580)</f>
        <v>45002</v>
      </c>
      <c r="G580" s="219">
        <f t="shared" ref="G580:G643" si="193">IF(F580="",G579,F580)</f>
        <v>45002</v>
      </c>
      <c r="H580" s="218" t="str">
        <f>IF(ISERROR(VLOOKUP(FORECAST!$A580,$AY$2:$BA$9,3,FALSE)),"",VLOOKUP(FORECAST!$A580,$AY$2:$BA$9,3,FALSE))</f>
        <v>Pagadores</v>
      </c>
      <c r="I580" s="218">
        <f>IF(ISNUMBER(FORECAST!G:G),FORECAST!G:G,"")</f>
        <v>154</v>
      </c>
      <c r="J580" s="222">
        <f>IF(ISNUMBER(FORECAST!H:H),FORECAST!H:H,"")</f>
        <v>76095.460000000006</v>
      </c>
      <c r="BF580" s="4"/>
    </row>
    <row r="581" spans="1:58">
      <c r="A581" s="218" t="str">
        <f>MID(FORECAST!A580,1,10)</f>
        <v>Non-Group</v>
      </c>
      <c r="B581" s="218" t="str">
        <f t="shared" si="188"/>
        <v>No</v>
      </c>
      <c r="C581" s="218" t="str">
        <f t="shared" si="189"/>
        <v>-G</v>
      </c>
      <c r="D581" s="218" t="str">
        <f t="shared" si="190"/>
        <v>oup</v>
      </c>
      <c r="E581" s="219" t="e">
        <f t="shared" si="191"/>
        <v>#VALUE!</v>
      </c>
      <c r="F581" s="219" t="str">
        <f t="shared" si="192"/>
        <v/>
      </c>
      <c r="G581" s="219">
        <f t="shared" si="193"/>
        <v>45002</v>
      </c>
      <c r="H581" s="218" t="str">
        <f>IF(ISERROR(VLOOKUP(FORECAST!$A581,$AY$2:$BA$9,3,FALSE)),"",VLOOKUP(FORECAST!$A581,$AY$2:$BA$9,3,FALSE))</f>
        <v>Grupos</v>
      </c>
      <c r="I581" s="218">
        <f>IF(ISNUMBER(FORECAST!G:G),FORECAST!G:G,"")</f>
        <v>10</v>
      </c>
      <c r="J581" s="222">
        <f>IF(ISNUMBER(FORECAST!H:H),FORECAST!H:H,"")</f>
        <v>4072.34</v>
      </c>
      <c r="BF581" s="4"/>
    </row>
    <row r="582" spans="1:58">
      <c r="A582" s="218" t="str">
        <f>MID(FORECAST!A581,1,10)</f>
        <v>Group - No</v>
      </c>
      <c r="B582" s="218" t="str">
        <f t="shared" si="188"/>
        <v>Gr</v>
      </c>
      <c r="C582" s="218" t="str">
        <f t="shared" si="189"/>
        <v>up</v>
      </c>
      <c r="D582" s="218" t="str">
        <f t="shared" si="190"/>
        <v>- No</v>
      </c>
      <c r="E582" s="219" t="e">
        <f t="shared" si="191"/>
        <v>#VALUE!</v>
      </c>
      <c r="F582" s="219" t="str">
        <f t="shared" si="192"/>
        <v/>
      </c>
      <c r="G582" s="219">
        <f t="shared" si="193"/>
        <v>45002</v>
      </c>
      <c r="H582" s="218" t="str">
        <f>IF(ISERROR(VLOOKUP(FORECAST!$A582,$AY$2:$BA$9,3,FALSE)),"",VLOOKUP(FORECAST!$A582,$AY$2:$BA$9,3,FALSE))</f>
        <v>Dueños e invitados</v>
      </c>
      <c r="I582" s="218">
        <f>IF(ISNUMBER(FORECAST!G:G),FORECAST!G:G,"")</f>
        <v>36</v>
      </c>
      <c r="J582" s="222">
        <f>IF(ISNUMBER(FORECAST!H:H),FORECAST!H:H,"")</f>
        <v>0</v>
      </c>
      <c r="BF582" s="4"/>
    </row>
    <row r="583" spans="1:58">
      <c r="A583" s="218" t="str">
        <f>MID(FORECAST!A582,1,10)</f>
        <v>Owner &amp; Gu</v>
      </c>
      <c r="B583" s="218" t="str">
        <f t="shared" si="188"/>
        <v>Ow</v>
      </c>
      <c r="C583" s="218" t="str">
        <f t="shared" si="189"/>
        <v>er</v>
      </c>
      <c r="D583" s="218" t="str">
        <f t="shared" si="190"/>
        <v>&amp; Gu</v>
      </c>
      <c r="E583" s="219" t="e">
        <f t="shared" si="191"/>
        <v>#VALUE!</v>
      </c>
      <c r="F583" s="219" t="str">
        <f t="shared" si="192"/>
        <v/>
      </c>
      <c r="G583" s="219">
        <f t="shared" si="193"/>
        <v>45002</v>
      </c>
      <c r="H583" s="218" t="str">
        <f>IF(ISERROR(VLOOKUP(FORECAST!$A583,$AY$2:$BA$9,3,FALSE)),"",VLOOKUP(FORECAST!$A583,$AY$2:$BA$9,3,FALSE))</f>
        <v>Referidos</v>
      </c>
      <c r="I583" s="218">
        <f>IF(ISNUMBER(FORECAST!G:G),FORECAST!G:G,"")</f>
        <v>196</v>
      </c>
      <c r="J583" s="222">
        <f>IF(ISNUMBER(FORECAST!H:H),FORECAST!H:H,"")</f>
        <v>70256.61</v>
      </c>
      <c r="BF583" s="4"/>
    </row>
    <row r="584" spans="1:58">
      <c r="A584" s="218" t="str">
        <f>MID(FORECAST!A583,1,10)</f>
        <v>Owner Refe</v>
      </c>
      <c r="B584" s="218" t="str">
        <f t="shared" si="188"/>
        <v>Ow</v>
      </c>
      <c r="C584" s="218" t="str">
        <f t="shared" si="189"/>
        <v>er</v>
      </c>
      <c r="D584" s="218" t="str">
        <f t="shared" si="190"/>
        <v>Refe</v>
      </c>
      <c r="E584" s="219" t="e">
        <f t="shared" si="191"/>
        <v>#VALUE!</v>
      </c>
      <c r="F584" s="219" t="str">
        <f t="shared" si="192"/>
        <v/>
      </c>
      <c r="G584" s="219">
        <f t="shared" si="193"/>
        <v>45002</v>
      </c>
      <c r="H584" s="218" t="str">
        <f>IF(ISERROR(VLOOKUP(FORECAST!$A584,$AY$2:$BA$9,3,FALSE)),"",VLOOKUP(FORECAST!$A584,$AY$2:$BA$9,3,FALSE))</f>
        <v>Maintenance</v>
      </c>
      <c r="I584" s="218">
        <f>IF(ISNUMBER(FORECAST!G:G),FORECAST!G:G,"")</f>
        <v>13</v>
      </c>
      <c r="J584" s="222">
        <f>IF(ISNUMBER(FORECAST!H:H),FORECAST!H:H,"")</f>
        <v>0</v>
      </c>
      <c r="BF584" s="4"/>
    </row>
    <row r="585" spans="1:58">
      <c r="A585" s="218" t="str">
        <f>MID(FORECAST!A584,1,10)</f>
        <v>Maintenanc</v>
      </c>
      <c r="B585" s="218" t="str">
        <f t="shared" si="188"/>
        <v>Ma</v>
      </c>
      <c r="C585" s="218" t="str">
        <f t="shared" si="189"/>
        <v>nt</v>
      </c>
      <c r="D585" s="218" t="str">
        <f t="shared" si="190"/>
        <v>nanc</v>
      </c>
      <c r="E585" s="219" t="e">
        <f t="shared" si="191"/>
        <v>#VALUE!</v>
      </c>
      <c r="F585" s="219" t="str">
        <f t="shared" si="192"/>
        <v/>
      </c>
      <c r="G585" s="219">
        <f t="shared" si="193"/>
        <v>45002</v>
      </c>
      <c r="H585" s="218" t="str">
        <f>IF(ISERROR(VLOOKUP(FORECAST!$A585,$AY$2:$BA$9,3,FALSE)),"",VLOOKUP(FORECAST!$A585,$AY$2:$BA$9,3,FALSE))</f>
        <v>Complementarias</v>
      </c>
      <c r="I585" s="218">
        <f>IF(ISNUMBER(FORECAST!G:G),FORECAST!G:G,"")</f>
        <v>2</v>
      </c>
      <c r="J585" s="222">
        <f>IF(ISNUMBER(FORECAST!H:H),FORECAST!H:H,"")</f>
        <v>0</v>
      </c>
      <c r="BF585" s="4"/>
    </row>
    <row r="586" spans="1:58">
      <c r="A586" s="218" t="str">
        <f>MID(FORECAST!A585,1,10)</f>
        <v>Compliment</v>
      </c>
      <c r="B586" s="218" t="str">
        <f t="shared" si="188"/>
        <v>Co</v>
      </c>
      <c r="C586" s="218" t="str">
        <f t="shared" si="189"/>
        <v>pl</v>
      </c>
      <c r="D586" s="218" t="str">
        <f t="shared" si="190"/>
        <v>ment</v>
      </c>
      <c r="E586" s="219" t="e">
        <f t="shared" si="191"/>
        <v>#VALUE!</v>
      </c>
      <c r="F586" s="219" t="str">
        <f t="shared" si="192"/>
        <v/>
      </c>
      <c r="G586" s="219">
        <f t="shared" si="193"/>
        <v>45002</v>
      </c>
      <c r="H586" s="218" t="str">
        <f>IF(ISERROR(VLOOKUP(FORECAST!$A586,$AY$2:$BA$9,3,FALSE)),"",VLOOKUP(FORECAST!$A586,$AY$2:$BA$9,3,FALSE))</f>
        <v>Total día</v>
      </c>
      <c r="I586" s="218">
        <f>IF(ISNUMBER(FORECAST!G:G),FORECAST!G:G,"")</f>
        <v>411</v>
      </c>
      <c r="J586" s="222">
        <f>IF(ISNUMBER(FORECAST!H:H),FORECAST!H:H,"")</f>
        <v>150424.41</v>
      </c>
      <c r="BF586" s="4"/>
    </row>
    <row r="587" spans="1:58">
      <c r="A587" s="218" t="str">
        <f>MID(FORECAST!A586,1,10)</f>
        <v>Totals:</v>
      </c>
      <c r="B587" s="218" t="str">
        <f t="shared" si="188"/>
        <v>To</v>
      </c>
      <c r="C587" s="218" t="str">
        <f t="shared" si="189"/>
        <v>al</v>
      </c>
      <c r="D587" s="218" t="str">
        <f t="shared" si="190"/>
        <v>:</v>
      </c>
      <c r="E587" s="219" t="e">
        <f t="shared" si="191"/>
        <v>#VALUE!</v>
      </c>
      <c r="F587" s="219" t="str">
        <f t="shared" si="192"/>
        <v/>
      </c>
      <c r="G587" s="219">
        <f t="shared" si="193"/>
        <v>45002</v>
      </c>
      <c r="H587" s="218" t="str">
        <f>IF(ISERROR(VLOOKUP(FORECAST!$A587,$AY$2:$BA$9,3,FALSE)),"",VLOOKUP(FORECAST!$A587,$AY$2:$BA$9,3,FALSE))</f>
        <v/>
      </c>
      <c r="I587" s="218" t="str">
        <f>IF(ISNUMBER(FORECAST!G:G),FORECAST!G:G,"")</f>
        <v/>
      </c>
      <c r="J587" s="222" t="str">
        <f>IF(ISNUMBER(FORECAST!H:H),FORECAST!H:H,"")</f>
        <v/>
      </c>
      <c r="BF587" s="4"/>
    </row>
    <row r="588" spans="1:58">
      <c r="A588" s="218" t="str">
        <f>MID(FORECAST!A587,1,10)</f>
        <v>18-03-2023</v>
      </c>
      <c r="B588" s="218" t="str">
        <f t="shared" si="188"/>
        <v>18</v>
      </c>
      <c r="C588" s="218" t="str">
        <f t="shared" si="189"/>
        <v>03</v>
      </c>
      <c r="D588" s="218" t="str">
        <f t="shared" si="190"/>
        <v>2023</v>
      </c>
      <c r="E588" s="219">
        <f t="shared" si="191"/>
        <v>45003</v>
      </c>
      <c r="F588" s="219">
        <f t="shared" si="192"/>
        <v>45003</v>
      </c>
      <c r="G588" s="219">
        <f t="shared" si="193"/>
        <v>45003</v>
      </c>
      <c r="H588" s="218" t="str">
        <f>IF(ISERROR(VLOOKUP(FORECAST!$A588,$AY$2:$BA$9,3,FALSE)),"",VLOOKUP(FORECAST!$A588,$AY$2:$BA$9,3,FALSE))</f>
        <v>Pagadores</v>
      </c>
      <c r="I588" s="218">
        <f>IF(ISNUMBER(FORECAST!G:G),FORECAST!G:G,"")</f>
        <v>142</v>
      </c>
      <c r="J588" s="222">
        <f>IF(ISNUMBER(FORECAST!H:H),FORECAST!H:H,"")</f>
        <v>66681.87</v>
      </c>
      <c r="BF588" s="4"/>
    </row>
    <row r="589" spans="1:58">
      <c r="A589" s="218" t="str">
        <f>MID(FORECAST!A588,1,10)</f>
        <v>Non-Group</v>
      </c>
      <c r="B589" s="218" t="str">
        <f t="shared" si="188"/>
        <v>No</v>
      </c>
      <c r="C589" s="218" t="str">
        <f t="shared" si="189"/>
        <v>-G</v>
      </c>
      <c r="D589" s="218" t="str">
        <f t="shared" si="190"/>
        <v>oup</v>
      </c>
      <c r="E589" s="219" t="e">
        <f t="shared" si="191"/>
        <v>#VALUE!</v>
      </c>
      <c r="F589" s="219" t="str">
        <f t="shared" si="192"/>
        <v/>
      </c>
      <c r="G589" s="219">
        <f t="shared" si="193"/>
        <v>45003</v>
      </c>
      <c r="H589" s="218" t="str">
        <f>IF(ISERROR(VLOOKUP(FORECAST!$A589,$AY$2:$BA$9,3,FALSE)),"",VLOOKUP(FORECAST!$A589,$AY$2:$BA$9,3,FALSE))</f>
        <v>Grupos</v>
      </c>
      <c r="I589" s="218">
        <f>IF(ISNUMBER(FORECAST!G:G),FORECAST!G:G,"")</f>
        <v>4</v>
      </c>
      <c r="J589" s="222">
        <f>IF(ISNUMBER(FORECAST!H:H),FORECAST!H:H,"")</f>
        <v>1442.34</v>
      </c>
      <c r="BF589" s="4"/>
    </row>
    <row r="590" spans="1:58">
      <c r="A590" s="218" t="str">
        <f>MID(FORECAST!A589,1,10)</f>
        <v>Group - No</v>
      </c>
      <c r="B590" s="218" t="str">
        <f t="shared" si="188"/>
        <v>Gr</v>
      </c>
      <c r="C590" s="218" t="str">
        <f t="shared" si="189"/>
        <v>up</v>
      </c>
      <c r="D590" s="218" t="str">
        <f t="shared" si="190"/>
        <v>- No</v>
      </c>
      <c r="E590" s="219" t="e">
        <f t="shared" si="191"/>
        <v>#VALUE!</v>
      </c>
      <c r="F590" s="219" t="str">
        <f t="shared" si="192"/>
        <v/>
      </c>
      <c r="G590" s="219">
        <f t="shared" si="193"/>
        <v>45003</v>
      </c>
      <c r="H590" s="218" t="str">
        <f>IF(ISERROR(VLOOKUP(FORECAST!$A590,$AY$2:$BA$9,3,FALSE)),"",VLOOKUP(FORECAST!$A590,$AY$2:$BA$9,3,FALSE))</f>
        <v>Dueños e invitados</v>
      </c>
      <c r="I590" s="218">
        <f>IF(ISNUMBER(FORECAST!G:G),FORECAST!G:G,"")</f>
        <v>37</v>
      </c>
      <c r="J590" s="222">
        <f>IF(ISNUMBER(FORECAST!H:H),FORECAST!H:H,"")</f>
        <v>0</v>
      </c>
      <c r="BF590" s="4"/>
    </row>
    <row r="591" spans="1:58">
      <c r="A591" s="218" t="str">
        <f>MID(FORECAST!A590,1,10)</f>
        <v>Owner &amp; Gu</v>
      </c>
      <c r="B591" s="218" t="str">
        <f t="shared" si="188"/>
        <v>Ow</v>
      </c>
      <c r="C591" s="218" t="str">
        <f t="shared" si="189"/>
        <v>er</v>
      </c>
      <c r="D591" s="218" t="str">
        <f t="shared" si="190"/>
        <v>&amp; Gu</v>
      </c>
      <c r="E591" s="219" t="e">
        <f t="shared" si="191"/>
        <v>#VALUE!</v>
      </c>
      <c r="F591" s="219" t="str">
        <f t="shared" si="192"/>
        <v/>
      </c>
      <c r="G591" s="219">
        <f t="shared" si="193"/>
        <v>45003</v>
      </c>
      <c r="H591" s="218" t="str">
        <f>IF(ISERROR(VLOOKUP(FORECAST!$A591,$AY$2:$BA$9,3,FALSE)),"",VLOOKUP(FORECAST!$A591,$AY$2:$BA$9,3,FALSE))</f>
        <v>Referidos</v>
      </c>
      <c r="I591" s="218">
        <f>IF(ISNUMBER(FORECAST!G:G),FORECAST!G:G,"")</f>
        <v>168</v>
      </c>
      <c r="J591" s="222">
        <f>IF(ISNUMBER(FORECAST!H:H),FORECAST!H:H,"")</f>
        <v>60413.91</v>
      </c>
      <c r="BF591" s="4"/>
    </row>
    <row r="592" spans="1:58">
      <c r="A592" s="218" t="str">
        <f>MID(FORECAST!A591,1,10)</f>
        <v>Owner Refe</v>
      </c>
      <c r="B592" s="218" t="str">
        <f t="shared" si="188"/>
        <v>Ow</v>
      </c>
      <c r="C592" s="218" t="str">
        <f t="shared" si="189"/>
        <v>er</v>
      </c>
      <c r="D592" s="218" t="str">
        <f t="shared" si="190"/>
        <v>Refe</v>
      </c>
      <c r="E592" s="219" t="e">
        <f t="shared" si="191"/>
        <v>#VALUE!</v>
      </c>
      <c r="F592" s="219" t="str">
        <f t="shared" si="192"/>
        <v/>
      </c>
      <c r="G592" s="219">
        <f t="shared" si="193"/>
        <v>45003</v>
      </c>
      <c r="H592" s="218" t="str">
        <f>IF(ISERROR(VLOOKUP(FORECAST!$A592,$AY$2:$BA$9,3,FALSE)),"",VLOOKUP(FORECAST!$A592,$AY$2:$BA$9,3,FALSE))</f>
        <v>Maintenance</v>
      </c>
      <c r="I592" s="218">
        <f>IF(ISNUMBER(FORECAST!G:G),FORECAST!G:G,"")</f>
        <v>13</v>
      </c>
      <c r="J592" s="222">
        <f>IF(ISNUMBER(FORECAST!H:H),FORECAST!H:H,"")</f>
        <v>0</v>
      </c>
      <c r="BF592" s="4"/>
    </row>
    <row r="593" spans="1:58">
      <c r="A593" s="218" t="str">
        <f>MID(FORECAST!A592,1,10)</f>
        <v>Maintenanc</v>
      </c>
      <c r="B593" s="218" t="str">
        <f t="shared" si="188"/>
        <v>Ma</v>
      </c>
      <c r="C593" s="218" t="str">
        <f t="shared" si="189"/>
        <v>nt</v>
      </c>
      <c r="D593" s="218" t="str">
        <f t="shared" si="190"/>
        <v>nanc</v>
      </c>
      <c r="E593" s="219" t="e">
        <f t="shared" si="191"/>
        <v>#VALUE!</v>
      </c>
      <c r="F593" s="219" t="str">
        <f t="shared" si="192"/>
        <v/>
      </c>
      <c r="G593" s="219">
        <f t="shared" si="193"/>
        <v>45003</v>
      </c>
      <c r="H593" s="218" t="str">
        <f>IF(ISERROR(VLOOKUP(FORECAST!$A593,$AY$2:$BA$9,3,FALSE)),"",VLOOKUP(FORECAST!$A593,$AY$2:$BA$9,3,FALSE))</f>
        <v>Complementarias</v>
      </c>
      <c r="I593" s="218">
        <f>IF(ISNUMBER(FORECAST!G:G),FORECAST!G:G,"")</f>
        <v>2</v>
      </c>
      <c r="J593" s="222">
        <f>IF(ISNUMBER(FORECAST!H:H),FORECAST!H:H,"")</f>
        <v>0</v>
      </c>
      <c r="BF593" s="4"/>
    </row>
    <row r="594" spans="1:58">
      <c r="A594" s="218" t="str">
        <f>MID(FORECAST!A593,1,10)</f>
        <v>Compliment</v>
      </c>
      <c r="B594" s="218" t="str">
        <f t="shared" si="188"/>
        <v>Co</v>
      </c>
      <c r="C594" s="218" t="str">
        <f t="shared" si="189"/>
        <v>pl</v>
      </c>
      <c r="D594" s="218" t="str">
        <f t="shared" si="190"/>
        <v>ment</v>
      </c>
      <c r="E594" s="219" t="e">
        <f t="shared" si="191"/>
        <v>#VALUE!</v>
      </c>
      <c r="F594" s="219" t="str">
        <f t="shared" si="192"/>
        <v/>
      </c>
      <c r="G594" s="219">
        <f t="shared" si="193"/>
        <v>45003</v>
      </c>
      <c r="H594" s="218" t="str">
        <f>IF(ISERROR(VLOOKUP(FORECAST!$A594,$AY$2:$BA$9,3,FALSE)),"",VLOOKUP(FORECAST!$A594,$AY$2:$BA$9,3,FALSE))</f>
        <v>Total día</v>
      </c>
      <c r="I594" s="218">
        <f>IF(ISNUMBER(FORECAST!G:G),FORECAST!G:G,"")</f>
        <v>366</v>
      </c>
      <c r="J594" s="222">
        <f>IF(ISNUMBER(FORECAST!H:H),FORECAST!H:H,"")</f>
        <v>128538.12</v>
      </c>
      <c r="BF594" s="4"/>
    </row>
    <row r="595" spans="1:58">
      <c r="A595" s="218" t="str">
        <f>MID(FORECAST!A594,1,10)</f>
        <v>Totals:</v>
      </c>
      <c r="B595" s="218" t="str">
        <f t="shared" si="188"/>
        <v>To</v>
      </c>
      <c r="C595" s="218" t="str">
        <f t="shared" si="189"/>
        <v>al</v>
      </c>
      <c r="D595" s="218" t="str">
        <f t="shared" si="190"/>
        <v>:</v>
      </c>
      <c r="E595" s="219" t="e">
        <f t="shared" si="191"/>
        <v>#VALUE!</v>
      </c>
      <c r="F595" s="219" t="str">
        <f t="shared" si="192"/>
        <v/>
      </c>
      <c r="G595" s="219">
        <f t="shared" si="193"/>
        <v>45003</v>
      </c>
      <c r="H595" s="218" t="str">
        <f>IF(ISERROR(VLOOKUP(FORECAST!$A595,$AY$2:$BA$9,3,FALSE)),"",VLOOKUP(FORECAST!$A595,$AY$2:$BA$9,3,FALSE))</f>
        <v/>
      </c>
      <c r="I595" s="218" t="str">
        <f>IF(ISNUMBER(FORECAST!G:G),FORECAST!G:G,"")</f>
        <v/>
      </c>
      <c r="J595" s="222" t="str">
        <f>IF(ISNUMBER(FORECAST!H:H),FORECAST!H:H,"")</f>
        <v/>
      </c>
      <c r="BF595" s="4"/>
    </row>
    <row r="596" spans="1:58">
      <c r="A596" s="218" t="str">
        <f>MID(FORECAST!A595,1,10)</f>
        <v>19-03-2023</v>
      </c>
      <c r="B596" s="218" t="str">
        <f t="shared" si="188"/>
        <v>19</v>
      </c>
      <c r="C596" s="218" t="str">
        <f t="shared" si="189"/>
        <v>03</v>
      </c>
      <c r="D596" s="218" t="str">
        <f t="shared" si="190"/>
        <v>2023</v>
      </c>
      <c r="E596" s="219">
        <f t="shared" si="191"/>
        <v>45004</v>
      </c>
      <c r="F596" s="219">
        <f t="shared" si="192"/>
        <v>45004</v>
      </c>
      <c r="G596" s="219">
        <f t="shared" si="193"/>
        <v>45004</v>
      </c>
      <c r="H596" s="218" t="str">
        <f>IF(ISERROR(VLOOKUP(FORECAST!$A596,$AY$2:$BA$9,3,FALSE)),"",VLOOKUP(FORECAST!$A596,$AY$2:$BA$9,3,FALSE))</f>
        <v>Pagadores</v>
      </c>
      <c r="I596" s="218">
        <f>IF(ISNUMBER(FORECAST!G:G),FORECAST!G:G,"")</f>
        <v>77</v>
      </c>
      <c r="J596" s="222">
        <f>IF(ISNUMBER(FORECAST!H:H),FORECAST!H:H,"")</f>
        <v>27154.39</v>
      </c>
      <c r="BF596" s="4"/>
    </row>
    <row r="597" spans="1:58">
      <c r="A597" s="218" t="str">
        <f>MID(FORECAST!A596,1,10)</f>
        <v>Non-Group</v>
      </c>
      <c r="B597" s="218" t="str">
        <f t="shared" si="188"/>
        <v>No</v>
      </c>
      <c r="C597" s="218" t="str">
        <f t="shared" si="189"/>
        <v>-G</v>
      </c>
      <c r="D597" s="218" t="str">
        <f t="shared" si="190"/>
        <v>oup</v>
      </c>
      <c r="E597" s="219" t="e">
        <f t="shared" si="191"/>
        <v>#VALUE!</v>
      </c>
      <c r="F597" s="219" t="str">
        <f t="shared" si="192"/>
        <v/>
      </c>
      <c r="G597" s="219">
        <f t="shared" si="193"/>
        <v>45004</v>
      </c>
      <c r="H597" s="218" t="str">
        <f>IF(ISERROR(VLOOKUP(FORECAST!$A597,$AY$2:$BA$9,3,FALSE)),"",VLOOKUP(FORECAST!$A597,$AY$2:$BA$9,3,FALSE))</f>
        <v>Grupos</v>
      </c>
      <c r="I597" s="218">
        <f>IF(ISNUMBER(FORECAST!G:G),FORECAST!G:G,"")</f>
        <v>2</v>
      </c>
      <c r="J597" s="222">
        <f>IF(ISNUMBER(FORECAST!H:H),FORECAST!H:H,"")</f>
        <v>847.34</v>
      </c>
      <c r="BF597" s="4"/>
    </row>
    <row r="598" spans="1:58">
      <c r="A598" s="218" t="str">
        <f>MID(FORECAST!A597,1,10)</f>
        <v>Group - No</v>
      </c>
      <c r="B598" s="218" t="str">
        <f t="shared" si="188"/>
        <v>Gr</v>
      </c>
      <c r="C598" s="218" t="str">
        <f t="shared" si="189"/>
        <v>up</v>
      </c>
      <c r="D598" s="218" t="str">
        <f t="shared" si="190"/>
        <v>- No</v>
      </c>
      <c r="E598" s="219" t="e">
        <f t="shared" si="191"/>
        <v>#VALUE!</v>
      </c>
      <c r="F598" s="219" t="str">
        <f t="shared" si="192"/>
        <v/>
      </c>
      <c r="G598" s="219">
        <f t="shared" si="193"/>
        <v>45004</v>
      </c>
      <c r="H598" s="218" t="str">
        <f>IF(ISERROR(VLOOKUP(FORECAST!$A598,$AY$2:$BA$9,3,FALSE)),"",VLOOKUP(FORECAST!$A598,$AY$2:$BA$9,3,FALSE))</f>
        <v>Dueños e invitados</v>
      </c>
      <c r="I598" s="218">
        <f>IF(ISNUMBER(FORECAST!G:G),FORECAST!G:G,"")</f>
        <v>32</v>
      </c>
      <c r="J598" s="222">
        <f>IF(ISNUMBER(FORECAST!H:H),FORECAST!H:H,"")</f>
        <v>0</v>
      </c>
      <c r="BF598" s="4"/>
    </row>
    <row r="599" spans="1:58">
      <c r="A599" s="218" t="str">
        <f>MID(FORECAST!A598,1,10)</f>
        <v>Owner &amp; Gu</v>
      </c>
      <c r="B599" s="218" t="str">
        <f t="shared" si="188"/>
        <v>Ow</v>
      </c>
      <c r="C599" s="218" t="str">
        <f t="shared" si="189"/>
        <v>er</v>
      </c>
      <c r="D599" s="218" t="str">
        <f t="shared" si="190"/>
        <v>&amp; Gu</v>
      </c>
      <c r="E599" s="219" t="e">
        <f t="shared" si="191"/>
        <v>#VALUE!</v>
      </c>
      <c r="F599" s="219" t="str">
        <f t="shared" si="192"/>
        <v/>
      </c>
      <c r="G599" s="219">
        <f t="shared" si="193"/>
        <v>45004</v>
      </c>
      <c r="H599" s="218" t="str">
        <f>IF(ISERROR(VLOOKUP(FORECAST!$A599,$AY$2:$BA$9,3,FALSE)),"",VLOOKUP(FORECAST!$A599,$AY$2:$BA$9,3,FALSE))</f>
        <v>Referidos</v>
      </c>
      <c r="I599" s="218">
        <f>IF(ISNUMBER(FORECAST!G:G),FORECAST!G:G,"")</f>
        <v>118</v>
      </c>
      <c r="J599" s="222">
        <f>IF(ISNUMBER(FORECAST!H:H),FORECAST!H:H,"")</f>
        <v>36905.83</v>
      </c>
      <c r="BF599" s="4"/>
    </row>
    <row r="600" spans="1:58">
      <c r="A600" s="218" t="str">
        <f>MID(FORECAST!A599,1,10)</f>
        <v>Owner Refe</v>
      </c>
      <c r="B600" s="218" t="str">
        <f t="shared" si="188"/>
        <v>Ow</v>
      </c>
      <c r="C600" s="218" t="str">
        <f t="shared" si="189"/>
        <v>er</v>
      </c>
      <c r="D600" s="218" t="str">
        <f t="shared" si="190"/>
        <v>Refe</v>
      </c>
      <c r="E600" s="219" t="e">
        <f t="shared" si="191"/>
        <v>#VALUE!</v>
      </c>
      <c r="F600" s="219" t="str">
        <f t="shared" si="192"/>
        <v/>
      </c>
      <c r="G600" s="219">
        <f t="shared" si="193"/>
        <v>45004</v>
      </c>
      <c r="H600" s="218" t="str">
        <f>IF(ISERROR(VLOOKUP(FORECAST!$A600,$AY$2:$BA$9,3,FALSE)),"",VLOOKUP(FORECAST!$A600,$AY$2:$BA$9,3,FALSE))</f>
        <v>Maintenance</v>
      </c>
      <c r="I600" s="218">
        <f>IF(ISNUMBER(FORECAST!G:G),FORECAST!G:G,"")</f>
        <v>15</v>
      </c>
      <c r="J600" s="222">
        <f>IF(ISNUMBER(FORECAST!H:H),FORECAST!H:H,"")</f>
        <v>0</v>
      </c>
      <c r="BF600" s="4"/>
    </row>
    <row r="601" spans="1:58">
      <c r="A601" s="218" t="str">
        <f>MID(FORECAST!A600,1,10)</f>
        <v>Maintenanc</v>
      </c>
      <c r="B601" s="218" t="str">
        <f t="shared" si="188"/>
        <v>Ma</v>
      </c>
      <c r="C601" s="218" t="str">
        <f t="shared" si="189"/>
        <v>nt</v>
      </c>
      <c r="D601" s="218" t="str">
        <f t="shared" si="190"/>
        <v>nanc</v>
      </c>
      <c r="E601" s="219" t="e">
        <f t="shared" si="191"/>
        <v>#VALUE!</v>
      </c>
      <c r="F601" s="219" t="str">
        <f t="shared" si="192"/>
        <v/>
      </c>
      <c r="G601" s="219">
        <f t="shared" si="193"/>
        <v>45004</v>
      </c>
      <c r="H601" s="218" t="str">
        <f>IF(ISERROR(VLOOKUP(FORECAST!$A601,$AY$2:$BA$9,3,FALSE)),"",VLOOKUP(FORECAST!$A601,$AY$2:$BA$9,3,FALSE))</f>
        <v>Complementarias</v>
      </c>
      <c r="I601" s="218">
        <f>IF(ISNUMBER(FORECAST!G:G),FORECAST!G:G,"")</f>
        <v>0</v>
      </c>
      <c r="J601" s="222">
        <f>IF(ISNUMBER(FORECAST!H:H),FORECAST!H:H,"")</f>
        <v>0</v>
      </c>
      <c r="BF601" s="4"/>
    </row>
    <row r="602" spans="1:58">
      <c r="A602" s="218" t="str">
        <f>MID(FORECAST!A601,1,10)</f>
        <v>Compliment</v>
      </c>
      <c r="B602" s="218" t="str">
        <f t="shared" si="188"/>
        <v>Co</v>
      </c>
      <c r="C602" s="218" t="str">
        <f t="shared" si="189"/>
        <v>pl</v>
      </c>
      <c r="D602" s="218" t="str">
        <f t="shared" si="190"/>
        <v>ment</v>
      </c>
      <c r="E602" s="219" t="e">
        <f t="shared" si="191"/>
        <v>#VALUE!</v>
      </c>
      <c r="F602" s="219" t="str">
        <f t="shared" si="192"/>
        <v/>
      </c>
      <c r="G602" s="219">
        <f t="shared" si="193"/>
        <v>45004</v>
      </c>
      <c r="H602" s="218" t="str">
        <f>IF(ISERROR(VLOOKUP(FORECAST!$A602,$AY$2:$BA$9,3,FALSE)),"",VLOOKUP(FORECAST!$A602,$AY$2:$BA$9,3,FALSE))</f>
        <v>Total día</v>
      </c>
      <c r="I602" s="218">
        <f>IF(ISNUMBER(FORECAST!G:G),FORECAST!G:G,"")</f>
        <v>244</v>
      </c>
      <c r="J602" s="222">
        <f>IF(ISNUMBER(FORECAST!H:H),FORECAST!H:H,"")</f>
        <v>64907.56</v>
      </c>
      <c r="BF602" s="4"/>
    </row>
    <row r="603" spans="1:58">
      <c r="A603" s="218" t="str">
        <f>MID(FORECAST!A602,1,10)</f>
        <v>Totals:</v>
      </c>
      <c r="B603" s="218" t="str">
        <f t="shared" si="188"/>
        <v>To</v>
      </c>
      <c r="C603" s="218" t="str">
        <f t="shared" si="189"/>
        <v>al</v>
      </c>
      <c r="D603" s="218" t="str">
        <f t="shared" si="190"/>
        <v>:</v>
      </c>
      <c r="E603" s="219" t="e">
        <f t="shared" si="191"/>
        <v>#VALUE!</v>
      </c>
      <c r="F603" s="219" t="str">
        <f t="shared" si="192"/>
        <v/>
      </c>
      <c r="G603" s="219">
        <f t="shared" si="193"/>
        <v>45004</v>
      </c>
      <c r="H603" s="218" t="str">
        <f>IF(ISERROR(VLOOKUP(FORECAST!$A603,$AY$2:$BA$9,3,FALSE)),"",VLOOKUP(FORECAST!$A603,$AY$2:$BA$9,3,FALSE))</f>
        <v/>
      </c>
      <c r="I603" s="218" t="str">
        <f>IF(ISNUMBER(FORECAST!G:G),FORECAST!G:G,"")</f>
        <v/>
      </c>
      <c r="J603" s="222" t="str">
        <f>IF(ISNUMBER(FORECAST!H:H),FORECAST!H:H,"")</f>
        <v/>
      </c>
      <c r="BF603" s="4"/>
    </row>
    <row r="604" spans="1:58">
      <c r="A604" s="218" t="str">
        <f>MID(FORECAST!A603,1,10)</f>
        <v>20-03-2023</v>
      </c>
      <c r="B604" s="218" t="str">
        <f t="shared" si="188"/>
        <v>20</v>
      </c>
      <c r="C604" s="218" t="str">
        <f t="shared" si="189"/>
        <v>03</v>
      </c>
      <c r="D604" s="218" t="str">
        <f t="shared" si="190"/>
        <v>2023</v>
      </c>
      <c r="E604" s="219">
        <f t="shared" si="191"/>
        <v>45005</v>
      </c>
      <c r="F604" s="219">
        <f t="shared" si="192"/>
        <v>45005</v>
      </c>
      <c r="G604" s="219">
        <f t="shared" si="193"/>
        <v>45005</v>
      </c>
      <c r="H604" s="218" t="str">
        <f>IF(ISERROR(VLOOKUP(FORECAST!$A604,$AY$2:$BA$9,3,FALSE)),"",VLOOKUP(FORECAST!$A604,$AY$2:$BA$9,3,FALSE))</f>
        <v>Pagadores</v>
      </c>
      <c r="I604" s="218">
        <f>IF(ISNUMBER(FORECAST!G:G),FORECAST!G:G,"")</f>
        <v>50</v>
      </c>
      <c r="J604" s="222">
        <f>IF(ISNUMBER(FORECAST!H:H),FORECAST!H:H,"")</f>
        <v>21545.21</v>
      </c>
      <c r="BF604" s="4"/>
    </row>
    <row r="605" spans="1:58">
      <c r="A605" s="218" t="str">
        <f>MID(FORECAST!A604,1,10)</f>
        <v>Non-Group</v>
      </c>
      <c r="B605" s="218" t="str">
        <f t="shared" si="188"/>
        <v>No</v>
      </c>
      <c r="C605" s="218" t="str">
        <f t="shared" si="189"/>
        <v>-G</v>
      </c>
      <c r="D605" s="218" t="str">
        <f t="shared" si="190"/>
        <v>oup</v>
      </c>
      <c r="E605" s="219" t="e">
        <f t="shared" si="191"/>
        <v>#VALUE!</v>
      </c>
      <c r="F605" s="219" t="str">
        <f t="shared" si="192"/>
        <v/>
      </c>
      <c r="G605" s="219">
        <f t="shared" si="193"/>
        <v>45005</v>
      </c>
      <c r="H605" s="218" t="str">
        <f>IF(ISERROR(VLOOKUP(FORECAST!$A605,$AY$2:$BA$9,3,FALSE)),"",VLOOKUP(FORECAST!$A605,$AY$2:$BA$9,3,FALSE))</f>
        <v>Grupos</v>
      </c>
      <c r="I605" s="218">
        <f>IF(ISNUMBER(FORECAST!G:G),FORECAST!G:G,"")</f>
        <v>2</v>
      </c>
      <c r="J605" s="222">
        <f>IF(ISNUMBER(FORECAST!H:H),FORECAST!H:H,"")</f>
        <v>575</v>
      </c>
      <c r="BF605" s="4"/>
    </row>
    <row r="606" spans="1:58">
      <c r="A606" s="218" t="str">
        <f>MID(FORECAST!A605,1,10)</f>
        <v>Group - No</v>
      </c>
      <c r="B606" s="218" t="str">
        <f t="shared" si="188"/>
        <v>Gr</v>
      </c>
      <c r="C606" s="218" t="str">
        <f t="shared" si="189"/>
        <v>up</v>
      </c>
      <c r="D606" s="218" t="str">
        <f t="shared" si="190"/>
        <v>- No</v>
      </c>
      <c r="E606" s="219" t="e">
        <f t="shared" si="191"/>
        <v>#VALUE!</v>
      </c>
      <c r="F606" s="219" t="str">
        <f t="shared" si="192"/>
        <v/>
      </c>
      <c r="G606" s="219">
        <f t="shared" si="193"/>
        <v>45005</v>
      </c>
      <c r="H606" s="218" t="str">
        <f>IF(ISERROR(VLOOKUP(FORECAST!$A606,$AY$2:$BA$9,3,FALSE)),"",VLOOKUP(FORECAST!$A606,$AY$2:$BA$9,3,FALSE))</f>
        <v>Dueños e invitados</v>
      </c>
      <c r="I606" s="218">
        <f>IF(ISNUMBER(FORECAST!G:G),FORECAST!G:G,"")</f>
        <v>25</v>
      </c>
      <c r="J606" s="222">
        <f>IF(ISNUMBER(FORECAST!H:H),FORECAST!H:H,"")</f>
        <v>0</v>
      </c>
      <c r="BF606" s="4"/>
    </row>
    <row r="607" spans="1:58">
      <c r="A607" s="218" t="str">
        <f>MID(FORECAST!A606,1,10)</f>
        <v>Owner &amp; Gu</v>
      </c>
      <c r="B607" s="218" t="str">
        <f t="shared" si="188"/>
        <v>Ow</v>
      </c>
      <c r="C607" s="218" t="str">
        <f t="shared" si="189"/>
        <v>er</v>
      </c>
      <c r="D607" s="218" t="str">
        <f t="shared" si="190"/>
        <v>&amp; Gu</v>
      </c>
      <c r="E607" s="219" t="e">
        <f t="shared" si="191"/>
        <v>#VALUE!</v>
      </c>
      <c r="F607" s="219" t="str">
        <f t="shared" si="192"/>
        <v/>
      </c>
      <c r="G607" s="219">
        <f t="shared" si="193"/>
        <v>45005</v>
      </c>
      <c r="H607" s="218" t="str">
        <f>IF(ISERROR(VLOOKUP(FORECAST!$A607,$AY$2:$BA$9,3,FALSE)),"",VLOOKUP(FORECAST!$A607,$AY$2:$BA$9,3,FALSE))</f>
        <v>Referidos</v>
      </c>
      <c r="I607" s="218">
        <f>IF(ISNUMBER(FORECAST!G:G),FORECAST!G:G,"")</f>
        <v>116</v>
      </c>
      <c r="J607" s="222">
        <f>IF(ISNUMBER(FORECAST!H:H),FORECAST!H:H,"")</f>
        <v>36743.230000000003</v>
      </c>
      <c r="BF607" s="4"/>
    </row>
    <row r="608" spans="1:58">
      <c r="A608" s="218" t="str">
        <f>MID(FORECAST!A607,1,10)</f>
        <v>Owner Refe</v>
      </c>
      <c r="B608" s="218" t="str">
        <f t="shared" si="188"/>
        <v>Ow</v>
      </c>
      <c r="C608" s="218" t="str">
        <f t="shared" si="189"/>
        <v>er</v>
      </c>
      <c r="D608" s="218" t="str">
        <f t="shared" si="190"/>
        <v>Refe</v>
      </c>
      <c r="E608" s="219" t="e">
        <f t="shared" si="191"/>
        <v>#VALUE!</v>
      </c>
      <c r="F608" s="219" t="str">
        <f t="shared" si="192"/>
        <v/>
      </c>
      <c r="G608" s="219">
        <f t="shared" si="193"/>
        <v>45005</v>
      </c>
      <c r="H608" s="218" t="str">
        <f>IF(ISERROR(VLOOKUP(FORECAST!$A608,$AY$2:$BA$9,3,FALSE)),"",VLOOKUP(FORECAST!$A608,$AY$2:$BA$9,3,FALSE))</f>
        <v>Maintenance</v>
      </c>
      <c r="I608" s="218">
        <f>IF(ISNUMBER(FORECAST!G:G),FORECAST!G:G,"")</f>
        <v>27</v>
      </c>
      <c r="J608" s="222">
        <f>IF(ISNUMBER(FORECAST!H:H),FORECAST!H:H,"")</f>
        <v>0</v>
      </c>
      <c r="BF608" s="4"/>
    </row>
    <row r="609" spans="1:58">
      <c r="A609" s="218" t="str">
        <f>MID(FORECAST!A608,1,10)</f>
        <v>Maintenanc</v>
      </c>
      <c r="B609" s="218" t="str">
        <f t="shared" si="188"/>
        <v>Ma</v>
      </c>
      <c r="C609" s="218" t="str">
        <f t="shared" si="189"/>
        <v>nt</v>
      </c>
      <c r="D609" s="218" t="str">
        <f t="shared" si="190"/>
        <v>nanc</v>
      </c>
      <c r="E609" s="219" t="e">
        <f t="shared" si="191"/>
        <v>#VALUE!</v>
      </c>
      <c r="F609" s="219" t="str">
        <f t="shared" si="192"/>
        <v/>
      </c>
      <c r="G609" s="219">
        <f t="shared" si="193"/>
        <v>45005</v>
      </c>
      <c r="H609" s="218" t="str">
        <f>IF(ISERROR(VLOOKUP(FORECAST!$A609,$AY$2:$BA$9,3,FALSE)),"",VLOOKUP(FORECAST!$A609,$AY$2:$BA$9,3,FALSE))</f>
        <v>Total día</v>
      </c>
      <c r="I609" s="218">
        <f>IF(ISNUMBER(FORECAST!G:G),FORECAST!G:G,"")</f>
        <v>220</v>
      </c>
      <c r="J609" s="222">
        <f>IF(ISNUMBER(FORECAST!H:H),FORECAST!H:H,"")</f>
        <v>58863.44</v>
      </c>
      <c r="BF609" s="4"/>
    </row>
    <row r="610" spans="1:58">
      <c r="A610" s="218" t="str">
        <f>MID(FORECAST!A609,1,10)</f>
        <v>Totals:</v>
      </c>
      <c r="B610" s="218" t="str">
        <f t="shared" si="188"/>
        <v>To</v>
      </c>
      <c r="C610" s="218" t="str">
        <f t="shared" si="189"/>
        <v>al</v>
      </c>
      <c r="D610" s="218" t="str">
        <f t="shared" si="190"/>
        <v>:</v>
      </c>
      <c r="E610" s="219" t="e">
        <f t="shared" si="191"/>
        <v>#VALUE!</v>
      </c>
      <c r="F610" s="219" t="str">
        <f t="shared" si="192"/>
        <v/>
      </c>
      <c r="G610" s="219">
        <f t="shared" si="193"/>
        <v>45005</v>
      </c>
      <c r="H610" s="218" t="str">
        <f>IF(ISERROR(VLOOKUP(FORECAST!$A610,$AY$2:$BA$9,3,FALSE)),"",VLOOKUP(FORECAST!$A610,$AY$2:$BA$9,3,FALSE))</f>
        <v/>
      </c>
      <c r="I610" s="218" t="str">
        <f>IF(ISNUMBER(FORECAST!G:G),FORECAST!G:G,"")</f>
        <v/>
      </c>
      <c r="J610" s="222" t="str">
        <f>IF(ISNUMBER(FORECAST!H:H),FORECAST!H:H,"")</f>
        <v/>
      </c>
      <c r="BF610" s="4"/>
    </row>
    <row r="611" spans="1:58">
      <c r="A611" s="218" t="str">
        <f>MID(FORECAST!A610,1,10)</f>
        <v>21-03-2023</v>
      </c>
      <c r="B611" s="218" t="str">
        <f t="shared" si="188"/>
        <v>21</v>
      </c>
      <c r="C611" s="218" t="str">
        <f t="shared" si="189"/>
        <v>03</v>
      </c>
      <c r="D611" s="218" t="str">
        <f t="shared" si="190"/>
        <v>2023</v>
      </c>
      <c r="E611" s="219">
        <f t="shared" si="191"/>
        <v>45006</v>
      </c>
      <c r="F611" s="219">
        <f t="shared" si="192"/>
        <v>45006</v>
      </c>
      <c r="G611" s="219">
        <f t="shared" si="193"/>
        <v>45006</v>
      </c>
      <c r="H611" s="218" t="str">
        <f>IF(ISERROR(VLOOKUP(FORECAST!$A611,$AY$2:$BA$9,3,FALSE)),"",VLOOKUP(FORECAST!$A611,$AY$2:$BA$9,3,FALSE))</f>
        <v>Pagadores</v>
      </c>
      <c r="I611" s="218">
        <f>IF(ISNUMBER(FORECAST!G:G),FORECAST!G:G,"")</f>
        <v>38</v>
      </c>
      <c r="J611" s="222">
        <f>IF(ISNUMBER(FORECAST!H:H),FORECAST!H:H,"")</f>
        <v>15530.75</v>
      </c>
      <c r="BF611" s="4"/>
    </row>
    <row r="612" spans="1:58">
      <c r="A612" s="218" t="str">
        <f>MID(FORECAST!A611,1,10)</f>
        <v>Non-Group</v>
      </c>
      <c r="B612" s="218" t="str">
        <f t="shared" si="188"/>
        <v>No</v>
      </c>
      <c r="C612" s="218" t="str">
        <f t="shared" si="189"/>
        <v>-G</v>
      </c>
      <c r="D612" s="218" t="str">
        <f t="shared" si="190"/>
        <v>oup</v>
      </c>
      <c r="E612" s="219" t="e">
        <f t="shared" si="191"/>
        <v>#VALUE!</v>
      </c>
      <c r="F612" s="219" t="str">
        <f t="shared" si="192"/>
        <v/>
      </c>
      <c r="G612" s="219">
        <f t="shared" si="193"/>
        <v>45006</v>
      </c>
      <c r="H612" s="218" t="str">
        <f>IF(ISERROR(VLOOKUP(FORECAST!$A612,$AY$2:$BA$9,3,FALSE)),"",VLOOKUP(FORECAST!$A612,$AY$2:$BA$9,3,FALSE))</f>
        <v>Grupos</v>
      </c>
      <c r="I612" s="218">
        <f>IF(ISNUMBER(FORECAST!G:G),FORECAST!G:G,"")</f>
        <v>2</v>
      </c>
      <c r="J612" s="222">
        <f>IF(ISNUMBER(FORECAST!H:H),FORECAST!H:H,"")</f>
        <v>410.21</v>
      </c>
      <c r="BF612" s="4"/>
    </row>
    <row r="613" spans="1:58">
      <c r="A613" s="218" t="str">
        <f>MID(FORECAST!A612,1,10)</f>
        <v>Group - No</v>
      </c>
      <c r="B613" s="218" t="str">
        <f t="shared" si="188"/>
        <v>Gr</v>
      </c>
      <c r="C613" s="218" t="str">
        <f t="shared" si="189"/>
        <v>up</v>
      </c>
      <c r="D613" s="218" t="str">
        <f t="shared" si="190"/>
        <v>- No</v>
      </c>
      <c r="E613" s="219" t="e">
        <f t="shared" si="191"/>
        <v>#VALUE!</v>
      </c>
      <c r="F613" s="219" t="str">
        <f t="shared" si="192"/>
        <v/>
      </c>
      <c r="G613" s="219">
        <f t="shared" si="193"/>
        <v>45006</v>
      </c>
      <c r="H613" s="218" t="str">
        <f>IF(ISERROR(VLOOKUP(FORECAST!$A613,$AY$2:$BA$9,3,FALSE)),"",VLOOKUP(FORECAST!$A613,$AY$2:$BA$9,3,FALSE))</f>
        <v>Dueños e invitados</v>
      </c>
      <c r="I613" s="218">
        <f>IF(ISNUMBER(FORECAST!G:G),FORECAST!G:G,"")</f>
        <v>19</v>
      </c>
      <c r="J613" s="222">
        <f>IF(ISNUMBER(FORECAST!H:H),FORECAST!H:H,"")</f>
        <v>0</v>
      </c>
      <c r="BF613" s="4"/>
    </row>
    <row r="614" spans="1:58">
      <c r="A614" s="218" t="str">
        <f>MID(FORECAST!A613,1,10)</f>
        <v>Owner &amp; Gu</v>
      </c>
      <c r="B614" s="218" t="str">
        <f t="shared" si="188"/>
        <v>Ow</v>
      </c>
      <c r="C614" s="218" t="str">
        <f t="shared" si="189"/>
        <v>er</v>
      </c>
      <c r="D614" s="218" t="str">
        <f t="shared" si="190"/>
        <v>&amp; Gu</v>
      </c>
      <c r="E614" s="219" t="e">
        <f t="shared" si="191"/>
        <v>#VALUE!</v>
      </c>
      <c r="F614" s="219" t="str">
        <f t="shared" si="192"/>
        <v/>
      </c>
      <c r="G614" s="219">
        <f t="shared" si="193"/>
        <v>45006</v>
      </c>
      <c r="H614" s="218" t="str">
        <f>IF(ISERROR(VLOOKUP(FORECAST!$A614,$AY$2:$BA$9,3,FALSE)),"",VLOOKUP(FORECAST!$A614,$AY$2:$BA$9,3,FALSE))</f>
        <v>Referidos</v>
      </c>
      <c r="I614" s="218">
        <f>IF(ISNUMBER(FORECAST!G:G),FORECAST!G:G,"")</f>
        <v>110</v>
      </c>
      <c r="J614" s="222">
        <f>IF(ISNUMBER(FORECAST!H:H),FORECAST!H:H,"")</f>
        <v>32993.879999999997</v>
      </c>
      <c r="BF614" s="4"/>
    </row>
    <row r="615" spans="1:58">
      <c r="A615" s="218" t="str">
        <f>MID(FORECAST!A614,1,10)</f>
        <v>Owner Refe</v>
      </c>
      <c r="B615" s="218" t="str">
        <f t="shared" si="188"/>
        <v>Ow</v>
      </c>
      <c r="C615" s="218" t="str">
        <f t="shared" si="189"/>
        <v>er</v>
      </c>
      <c r="D615" s="218" t="str">
        <f t="shared" si="190"/>
        <v>Refe</v>
      </c>
      <c r="E615" s="219" t="e">
        <f t="shared" si="191"/>
        <v>#VALUE!</v>
      </c>
      <c r="F615" s="219" t="str">
        <f t="shared" si="192"/>
        <v/>
      </c>
      <c r="G615" s="219">
        <f t="shared" si="193"/>
        <v>45006</v>
      </c>
      <c r="H615" s="218" t="str">
        <f>IF(ISERROR(VLOOKUP(FORECAST!$A615,$AY$2:$BA$9,3,FALSE)),"",VLOOKUP(FORECAST!$A615,$AY$2:$BA$9,3,FALSE))</f>
        <v>Maintenance</v>
      </c>
      <c r="I615" s="218">
        <f>IF(ISNUMBER(FORECAST!G:G),FORECAST!G:G,"")</f>
        <v>38</v>
      </c>
      <c r="J615" s="222">
        <f>IF(ISNUMBER(FORECAST!H:H),FORECAST!H:H,"")</f>
        <v>0</v>
      </c>
      <c r="BF615" s="4"/>
    </row>
    <row r="616" spans="1:58">
      <c r="A616" s="218" t="str">
        <f>MID(FORECAST!A615,1,10)</f>
        <v>Maintenanc</v>
      </c>
      <c r="B616" s="218" t="str">
        <f t="shared" si="188"/>
        <v>Ma</v>
      </c>
      <c r="C616" s="218" t="str">
        <f t="shared" si="189"/>
        <v>nt</v>
      </c>
      <c r="D616" s="218" t="str">
        <f t="shared" si="190"/>
        <v>nanc</v>
      </c>
      <c r="E616" s="219" t="e">
        <f t="shared" si="191"/>
        <v>#VALUE!</v>
      </c>
      <c r="F616" s="219" t="str">
        <f t="shared" si="192"/>
        <v/>
      </c>
      <c r="G616" s="219">
        <f t="shared" si="193"/>
        <v>45006</v>
      </c>
      <c r="H616" s="218" t="str">
        <f>IF(ISERROR(VLOOKUP(FORECAST!$A616,$AY$2:$BA$9,3,FALSE)),"",VLOOKUP(FORECAST!$A616,$AY$2:$BA$9,3,FALSE))</f>
        <v>Total día</v>
      </c>
      <c r="I616" s="218">
        <f>IF(ISNUMBER(FORECAST!G:G),FORECAST!G:G,"")</f>
        <v>207</v>
      </c>
      <c r="J616" s="222">
        <f>IF(ISNUMBER(FORECAST!H:H),FORECAST!H:H,"")</f>
        <v>48934.84</v>
      </c>
      <c r="BF616" s="4"/>
    </row>
    <row r="617" spans="1:58">
      <c r="A617" s="218" t="str">
        <f>MID(FORECAST!A616,1,10)</f>
        <v>Totals:</v>
      </c>
      <c r="B617" s="218" t="str">
        <f t="shared" si="188"/>
        <v>To</v>
      </c>
      <c r="C617" s="218" t="str">
        <f t="shared" si="189"/>
        <v>al</v>
      </c>
      <c r="D617" s="218" t="str">
        <f t="shared" si="190"/>
        <v>:</v>
      </c>
      <c r="E617" s="219" t="e">
        <f t="shared" si="191"/>
        <v>#VALUE!</v>
      </c>
      <c r="F617" s="219" t="str">
        <f t="shared" si="192"/>
        <v/>
      </c>
      <c r="G617" s="219">
        <f t="shared" si="193"/>
        <v>45006</v>
      </c>
      <c r="H617" s="218" t="str">
        <f>IF(ISERROR(VLOOKUP(FORECAST!$A617,$AY$2:$BA$9,3,FALSE)),"",VLOOKUP(FORECAST!$A617,$AY$2:$BA$9,3,FALSE))</f>
        <v/>
      </c>
      <c r="I617" s="218" t="str">
        <f>IF(ISNUMBER(FORECAST!G:G),FORECAST!G:G,"")</f>
        <v/>
      </c>
      <c r="J617" s="222" t="str">
        <f>IF(ISNUMBER(FORECAST!H:H),FORECAST!H:H,"")</f>
        <v/>
      </c>
      <c r="BF617" s="4"/>
    </row>
    <row r="618" spans="1:58">
      <c r="A618" s="218" t="str">
        <f>MID(FORECAST!A617,1,10)</f>
        <v>22-03-2023</v>
      </c>
      <c r="B618" s="218" t="str">
        <f t="shared" si="188"/>
        <v>22</v>
      </c>
      <c r="C618" s="218" t="str">
        <f t="shared" si="189"/>
        <v>03</v>
      </c>
      <c r="D618" s="218" t="str">
        <f t="shared" si="190"/>
        <v>2023</v>
      </c>
      <c r="E618" s="219">
        <f t="shared" si="191"/>
        <v>45007</v>
      </c>
      <c r="F618" s="219">
        <f t="shared" si="192"/>
        <v>45007</v>
      </c>
      <c r="G618" s="219">
        <f t="shared" si="193"/>
        <v>45007</v>
      </c>
      <c r="H618" s="218" t="str">
        <f>IF(ISERROR(VLOOKUP(FORECAST!$A618,$AY$2:$BA$9,3,FALSE)),"",VLOOKUP(FORECAST!$A618,$AY$2:$BA$9,3,FALSE))</f>
        <v>Pagadores</v>
      </c>
      <c r="I618" s="218">
        <f>IF(ISNUMBER(FORECAST!G:G),FORECAST!G:G,"")</f>
        <v>43</v>
      </c>
      <c r="J618" s="222">
        <f>IF(ISNUMBER(FORECAST!H:H),FORECAST!H:H,"")</f>
        <v>16543.46</v>
      </c>
      <c r="BF618" s="4"/>
    </row>
    <row r="619" spans="1:58">
      <c r="A619" s="218" t="str">
        <f>MID(FORECAST!A618,1,10)</f>
        <v>Non-Group</v>
      </c>
      <c r="B619" s="218" t="str">
        <f t="shared" si="188"/>
        <v>No</v>
      </c>
      <c r="C619" s="218" t="str">
        <f t="shared" si="189"/>
        <v>-G</v>
      </c>
      <c r="D619" s="218" t="str">
        <f t="shared" si="190"/>
        <v>oup</v>
      </c>
      <c r="E619" s="219" t="e">
        <f t="shared" si="191"/>
        <v>#VALUE!</v>
      </c>
      <c r="F619" s="219" t="str">
        <f t="shared" si="192"/>
        <v/>
      </c>
      <c r="G619" s="219">
        <f t="shared" si="193"/>
        <v>45007</v>
      </c>
      <c r="H619" s="218" t="str">
        <f>IF(ISERROR(VLOOKUP(FORECAST!$A619,$AY$2:$BA$9,3,FALSE)),"",VLOOKUP(FORECAST!$A619,$AY$2:$BA$9,3,FALSE))</f>
        <v>Grupos</v>
      </c>
      <c r="I619" s="218">
        <f>IF(ISNUMBER(FORECAST!G:G),FORECAST!G:G,"")</f>
        <v>1</v>
      </c>
      <c r="J619" s="222">
        <f>IF(ISNUMBER(FORECAST!H:H),FORECAST!H:H,"")</f>
        <v>386</v>
      </c>
      <c r="BF619" s="4"/>
    </row>
    <row r="620" spans="1:58">
      <c r="A620" s="218" t="str">
        <f>MID(FORECAST!A619,1,10)</f>
        <v>Group - No</v>
      </c>
      <c r="B620" s="218" t="str">
        <f t="shared" si="188"/>
        <v>Gr</v>
      </c>
      <c r="C620" s="218" t="str">
        <f t="shared" si="189"/>
        <v>up</v>
      </c>
      <c r="D620" s="218" t="str">
        <f t="shared" si="190"/>
        <v>- No</v>
      </c>
      <c r="E620" s="219" t="e">
        <f t="shared" si="191"/>
        <v>#VALUE!</v>
      </c>
      <c r="F620" s="219" t="str">
        <f t="shared" si="192"/>
        <v/>
      </c>
      <c r="G620" s="219">
        <f t="shared" si="193"/>
        <v>45007</v>
      </c>
      <c r="H620" s="218" t="str">
        <f>IF(ISERROR(VLOOKUP(FORECAST!$A620,$AY$2:$BA$9,3,FALSE)),"",VLOOKUP(FORECAST!$A620,$AY$2:$BA$9,3,FALSE))</f>
        <v>Dueños e invitados</v>
      </c>
      <c r="I620" s="218">
        <f>IF(ISNUMBER(FORECAST!G:G),FORECAST!G:G,"")</f>
        <v>21</v>
      </c>
      <c r="J620" s="222">
        <f>IF(ISNUMBER(FORECAST!H:H),FORECAST!H:H,"")</f>
        <v>0</v>
      </c>
      <c r="BF620" s="4"/>
    </row>
    <row r="621" spans="1:58">
      <c r="A621" s="218" t="str">
        <f>MID(FORECAST!A620,1,10)</f>
        <v>Owner &amp; Gu</v>
      </c>
      <c r="B621" s="218" t="str">
        <f t="shared" si="188"/>
        <v>Ow</v>
      </c>
      <c r="C621" s="218" t="str">
        <f t="shared" si="189"/>
        <v>er</v>
      </c>
      <c r="D621" s="218" t="str">
        <f t="shared" si="190"/>
        <v>&amp; Gu</v>
      </c>
      <c r="E621" s="219" t="e">
        <f t="shared" si="191"/>
        <v>#VALUE!</v>
      </c>
      <c r="F621" s="219" t="str">
        <f t="shared" si="192"/>
        <v/>
      </c>
      <c r="G621" s="219">
        <f t="shared" si="193"/>
        <v>45007</v>
      </c>
      <c r="H621" s="218" t="str">
        <f>IF(ISERROR(VLOOKUP(FORECAST!$A621,$AY$2:$BA$9,3,FALSE)),"",VLOOKUP(FORECAST!$A621,$AY$2:$BA$9,3,FALSE))</f>
        <v>Referidos</v>
      </c>
      <c r="I621" s="218">
        <f>IF(ISNUMBER(FORECAST!G:G),FORECAST!G:G,"")</f>
        <v>103</v>
      </c>
      <c r="J621" s="222">
        <f>IF(ISNUMBER(FORECAST!H:H),FORECAST!H:H,"")</f>
        <v>34064.720000000001</v>
      </c>
      <c r="BF621" s="4"/>
    </row>
    <row r="622" spans="1:58">
      <c r="A622" s="218" t="str">
        <f>MID(FORECAST!A621,1,10)</f>
        <v>Owner Refe</v>
      </c>
      <c r="B622" s="218" t="str">
        <f t="shared" si="188"/>
        <v>Ow</v>
      </c>
      <c r="C622" s="218" t="str">
        <f t="shared" si="189"/>
        <v>er</v>
      </c>
      <c r="D622" s="218" t="str">
        <f t="shared" si="190"/>
        <v>Refe</v>
      </c>
      <c r="E622" s="219" t="e">
        <f t="shared" si="191"/>
        <v>#VALUE!</v>
      </c>
      <c r="F622" s="219" t="str">
        <f t="shared" si="192"/>
        <v/>
      </c>
      <c r="G622" s="219">
        <f t="shared" si="193"/>
        <v>45007</v>
      </c>
      <c r="H622" s="218" t="str">
        <f>IF(ISERROR(VLOOKUP(FORECAST!$A622,$AY$2:$BA$9,3,FALSE)),"",VLOOKUP(FORECAST!$A622,$AY$2:$BA$9,3,FALSE))</f>
        <v>Maintenance</v>
      </c>
      <c r="I622" s="218">
        <f>IF(ISNUMBER(FORECAST!G:G),FORECAST!G:G,"")</f>
        <v>36</v>
      </c>
      <c r="J622" s="222">
        <f>IF(ISNUMBER(FORECAST!H:H),FORECAST!H:H,"")</f>
        <v>0</v>
      </c>
      <c r="BF622" s="4"/>
    </row>
    <row r="623" spans="1:58">
      <c r="A623" s="218" t="str">
        <f>MID(FORECAST!A622,1,10)</f>
        <v>Maintenanc</v>
      </c>
      <c r="B623" s="218" t="str">
        <f t="shared" si="188"/>
        <v>Ma</v>
      </c>
      <c r="C623" s="218" t="str">
        <f t="shared" si="189"/>
        <v>nt</v>
      </c>
      <c r="D623" s="218" t="str">
        <f t="shared" si="190"/>
        <v>nanc</v>
      </c>
      <c r="E623" s="219" t="e">
        <f t="shared" si="191"/>
        <v>#VALUE!</v>
      </c>
      <c r="F623" s="219" t="str">
        <f t="shared" si="192"/>
        <v/>
      </c>
      <c r="G623" s="219">
        <f t="shared" si="193"/>
        <v>45007</v>
      </c>
      <c r="H623" s="218" t="str">
        <f>IF(ISERROR(VLOOKUP(FORECAST!$A623,$AY$2:$BA$9,3,FALSE)),"",VLOOKUP(FORECAST!$A623,$AY$2:$BA$9,3,FALSE))</f>
        <v>Total día</v>
      </c>
      <c r="I623" s="218">
        <f>IF(ISNUMBER(FORECAST!G:G),FORECAST!G:G,"")</f>
        <v>204</v>
      </c>
      <c r="J623" s="222">
        <f>IF(ISNUMBER(FORECAST!H:H),FORECAST!H:H,"")</f>
        <v>50994.18</v>
      </c>
      <c r="BF623" s="4"/>
    </row>
    <row r="624" spans="1:58">
      <c r="A624" s="218" t="str">
        <f>MID(FORECAST!A623,1,10)</f>
        <v>Totals:</v>
      </c>
      <c r="B624" s="218" t="str">
        <f t="shared" si="188"/>
        <v>To</v>
      </c>
      <c r="C624" s="218" t="str">
        <f t="shared" si="189"/>
        <v>al</v>
      </c>
      <c r="D624" s="218" t="str">
        <f t="shared" si="190"/>
        <v>:</v>
      </c>
      <c r="E624" s="219" t="e">
        <f t="shared" si="191"/>
        <v>#VALUE!</v>
      </c>
      <c r="F624" s="219" t="str">
        <f t="shared" si="192"/>
        <v/>
      </c>
      <c r="G624" s="219">
        <f t="shared" si="193"/>
        <v>45007</v>
      </c>
      <c r="H624" s="218" t="str">
        <f>IF(ISERROR(VLOOKUP(FORECAST!$A624,$AY$2:$BA$9,3,FALSE)),"",VLOOKUP(FORECAST!$A624,$AY$2:$BA$9,3,FALSE))</f>
        <v/>
      </c>
      <c r="I624" s="218" t="str">
        <f>IF(ISNUMBER(FORECAST!G:G),FORECAST!G:G,"")</f>
        <v/>
      </c>
      <c r="J624" s="222" t="str">
        <f>IF(ISNUMBER(FORECAST!H:H),FORECAST!H:H,"")</f>
        <v/>
      </c>
      <c r="BF624" s="4"/>
    </row>
    <row r="625" spans="1:58">
      <c r="A625" s="218" t="str">
        <f>MID(FORECAST!A624,1,10)</f>
        <v>23-03-2023</v>
      </c>
      <c r="B625" s="218" t="str">
        <f t="shared" si="188"/>
        <v>23</v>
      </c>
      <c r="C625" s="218" t="str">
        <f t="shared" si="189"/>
        <v>03</v>
      </c>
      <c r="D625" s="218" t="str">
        <f t="shared" si="190"/>
        <v>2023</v>
      </c>
      <c r="E625" s="219">
        <f t="shared" si="191"/>
        <v>45008</v>
      </c>
      <c r="F625" s="219">
        <f t="shared" si="192"/>
        <v>45008</v>
      </c>
      <c r="G625" s="219">
        <f t="shared" si="193"/>
        <v>45008</v>
      </c>
      <c r="H625" s="218" t="str">
        <f>IF(ISERROR(VLOOKUP(FORECAST!$A625,$AY$2:$BA$9,3,FALSE)),"",VLOOKUP(FORECAST!$A625,$AY$2:$BA$9,3,FALSE))</f>
        <v>Pagadores</v>
      </c>
      <c r="I625" s="218">
        <f>IF(ISNUMBER(FORECAST!G:G),FORECAST!G:G,"")</f>
        <v>45</v>
      </c>
      <c r="J625" s="222">
        <f>IF(ISNUMBER(FORECAST!H:H),FORECAST!H:H,"")</f>
        <v>17591.669999999998</v>
      </c>
      <c r="BF625" s="4"/>
    </row>
    <row r="626" spans="1:58">
      <c r="A626" s="218" t="str">
        <f>MID(FORECAST!A625,1,10)</f>
        <v>Non-Group</v>
      </c>
      <c r="B626" s="218" t="str">
        <f t="shared" si="188"/>
        <v>No</v>
      </c>
      <c r="C626" s="218" t="str">
        <f t="shared" si="189"/>
        <v>-G</v>
      </c>
      <c r="D626" s="218" t="str">
        <f t="shared" si="190"/>
        <v>oup</v>
      </c>
      <c r="E626" s="219" t="e">
        <f t="shared" si="191"/>
        <v>#VALUE!</v>
      </c>
      <c r="F626" s="219" t="str">
        <f t="shared" si="192"/>
        <v/>
      </c>
      <c r="G626" s="219">
        <f t="shared" si="193"/>
        <v>45008</v>
      </c>
      <c r="H626" s="218" t="str">
        <f>IF(ISERROR(VLOOKUP(FORECAST!$A626,$AY$2:$BA$9,3,FALSE)),"",VLOOKUP(FORECAST!$A626,$AY$2:$BA$9,3,FALSE))</f>
        <v>Grupos</v>
      </c>
      <c r="I626" s="218">
        <f>IF(ISNUMBER(FORECAST!G:G),FORECAST!G:G,"")</f>
        <v>2</v>
      </c>
      <c r="J626" s="222">
        <f>IF(ISNUMBER(FORECAST!H:H),FORECAST!H:H,"")</f>
        <v>532</v>
      </c>
      <c r="BF626" s="4"/>
    </row>
    <row r="627" spans="1:58">
      <c r="A627" s="218" t="str">
        <f>MID(FORECAST!A626,1,10)</f>
        <v>Group - No</v>
      </c>
      <c r="B627" s="218" t="str">
        <f t="shared" si="188"/>
        <v>Gr</v>
      </c>
      <c r="C627" s="218" t="str">
        <f t="shared" si="189"/>
        <v>up</v>
      </c>
      <c r="D627" s="218" t="str">
        <f t="shared" si="190"/>
        <v>- No</v>
      </c>
      <c r="E627" s="219" t="e">
        <f t="shared" si="191"/>
        <v>#VALUE!</v>
      </c>
      <c r="F627" s="219" t="str">
        <f t="shared" si="192"/>
        <v/>
      </c>
      <c r="G627" s="219">
        <f t="shared" si="193"/>
        <v>45008</v>
      </c>
      <c r="H627" s="218" t="str">
        <f>IF(ISERROR(VLOOKUP(FORECAST!$A627,$AY$2:$BA$9,3,FALSE)),"",VLOOKUP(FORECAST!$A627,$AY$2:$BA$9,3,FALSE))</f>
        <v>Dueños e invitados</v>
      </c>
      <c r="I627" s="218">
        <f>IF(ISNUMBER(FORECAST!G:G),FORECAST!G:G,"")</f>
        <v>29</v>
      </c>
      <c r="J627" s="222">
        <f>IF(ISNUMBER(FORECAST!H:H),FORECAST!H:H,"")</f>
        <v>0</v>
      </c>
      <c r="BF627" s="4"/>
    </row>
    <row r="628" spans="1:58">
      <c r="A628" s="218" t="str">
        <f>MID(FORECAST!A627,1,10)</f>
        <v>Owner &amp; Gu</v>
      </c>
      <c r="B628" s="218" t="str">
        <f t="shared" si="188"/>
        <v>Ow</v>
      </c>
      <c r="C628" s="218" t="str">
        <f t="shared" si="189"/>
        <v>er</v>
      </c>
      <c r="D628" s="218" t="str">
        <f t="shared" si="190"/>
        <v>&amp; Gu</v>
      </c>
      <c r="E628" s="219" t="e">
        <f t="shared" si="191"/>
        <v>#VALUE!</v>
      </c>
      <c r="F628" s="219" t="str">
        <f t="shared" si="192"/>
        <v/>
      </c>
      <c r="G628" s="219">
        <f t="shared" si="193"/>
        <v>45008</v>
      </c>
      <c r="H628" s="218" t="str">
        <f>IF(ISERROR(VLOOKUP(FORECAST!$A628,$AY$2:$BA$9,3,FALSE)),"",VLOOKUP(FORECAST!$A628,$AY$2:$BA$9,3,FALSE))</f>
        <v>Referidos</v>
      </c>
      <c r="I628" s="218">
        <f>IF(ISNUMBER(FORECAST!G:G),FORECAST!G:G,"")</f>
        <v>110</v>
      </c>
      <c r="J628" s="222">
        <f>IF(ISNUMBER(FORECAST!H:H),FORECAST!H:H,"")</f>
        <v>35231.03</v>
      </c>
      <c r="BF628" s="4"/>
    </row>
    <row r="629" spans="1:58">
      <c r="A629" s="218" t="str">
        <f>MID(FORECAST!A628,1,10)</f>
        <v>Owner Refe</v>
      </c>
      <c r="B629" s="218" t="str">
        <f t="shared" si="188"/>
        <v>Ow</v>
      </c>
      <c r="C629" s="218" t="str">
        <f t="shared" si="189"/>
        <v>er</v>
      </c>
      <c r="D629" s="218" t="str">
        <f t="shared" si="190"/>
        <v>Refe</v>
      </c>
      <c r="E629" s="219" t="e">
        <f t="shared" si="191"/>
        <v>#VALUE!</v>
      </c>
      <c r="F629" s="219" t="str">
        <f t="shared" si="192"/>
        <v/>
      </c>
      <c r="G629" s="219">
        <f t="shared" si="193"/>
        <v>45008</v>
      </c>
      <c r="H629" s="218" t="str">
        <f>IF(ISERROR(VLOOKUP(FORECAST!$A629,$AY$2:$BA$9,3,FALSE)),"",VLOOKUP(FORECAST!$A629,$AY$2:$BA$9,3,FALSE))</f>
        <v>Maintenance</v>
      </c>
      <c r="I629" s="218">
        <f>IF(ISNUMBER(FORECAST!G:G),FORECAST!G:G,"")</f>
        <v>32</v>
      </c>
      <c r="J629" s="222">
        <f>IF(ISNUMBER(FORECAST!H:H),FORECAST!H:H,"")</f>
        <v>0</v>
      </c>
      <c r="BF629" s="4"/>
    </row>
    <row r="630" spans="1:58">
      <c r="A630" s="218" t="str">
        <f>MID(FORECAST!A629,1,10)</f>
        <v>Maintenanc</v>
      </c>
      <c r="B630" s="218" t="str">
        <f t="shared" si="188"/>
        <v>Ma</v>
      </c>
      <c r="C630" s="218" t="str">
        <f t="shared" si="189"/>
        <v>nt</v>
      </c>
      <c r="D630" s="218" t="str">
        <f t="shared" si="190"/>
        <v>nanc</v>
      </c>
      <c r="E630" s="219" t="e">
        <f t="shared" si="191"/>
        <v>#VALUE!</v>
      </c>
      <c r="F630" s="219" t="str">
        <f t="shared" si="192"/>
        <v/>
      </c>
      <c r="G630" s="219">
        <f t="shared" si="193"/>
        <v>45008</v>
      </c>
      <c r="H630" s="218" t="str">
        <f>IF(ISERROR(VLOOKUP(FORECAST!$A630,$AY$2:$BA$9,3,FALSE)),"",VLOOKUP(FORECAST!$A630,$AY$2:$BA$9,3,FALSE))</f>
        <v>Complementarias</v>
      </c>
      <c r="I630" s="218">
        <f>IF(ISNUMBER(FORECAST!G:G),FORECAST!G:G,"")</f>
        <v>2</v>
      </c>
      <c r="J630" s="222">
        <f>IF(ISNUMBER(FORECAST!H:H),FORECAST!H:H,"")</f>
        <v>0</v>
      </c>
      <c r="BF630" s="4"/>
    </row>
    <row r="631" spans="1:58">
      <c r="A631" s="218" t="str">
        <f>MID(FORECAST!A630,1,10)</f>
        <v>Compliment</v>
      </c>
      <c r="B631" s="218" t="str">
        <f t="shared" si="188"/>
        <v>Co</v>
      </c>
      <c r="C631" s="218" t="str">
        <f t="shared" si="189"/>
        <v>pl</v>
      </c>
      <c r="D631" s="218" t="str">
        <f t="shared" si="190"/>
        <v>ment</v>
      </c>
      <c r="E631" s="219" t="e">
        <f t="shared" si="191"/>
        <v>#VALUE!</v>
      </c>
      <c r="F631" s="219" t="str">
        <f t="shared" si="192"/>
        <v/>
      </c>
      <c r="G631" s="219">
        <f t="shared" si="193"/>
        <v>45008</v>
      </c>
      <c r="H631" s="218" t="str">
        <f>IF(ISERROR(VLOOKUP(FORECAST!$A631,$AY$2:$BA$9,3,FALSE)),"",VLOOKUP(FORECAST!$A631,$AY$2:$BA$9,3,FALSE))</f>
        <v>Total día</v>
      </c>
      <c r="I631" s="218">
        <f>IF(ISNUMBER(FORECAST!G:G),FORECAST!G:G,"")</f>
        <v>220</v>
      </c>
      <c r="J631" s="222">
        <f>IF(ISNUMBER(FORECAST!H:H),FORECAST!H:H,"")</f>
        <v>53354.7</v>
      </c>
      <c r="BF631" s="4"/>
    </row>
    <row r="632" spans="1:58">
      <c r="A632" s="218" t="str">
        <f>MID(FORECAST!A631,1,10)</f>
        <v>Totals:</v>
      </c>
      <c r="B632" s="218" t="str">
        <f t="shared" si="188"/>
        <v>To</v>
      </c>
      <c r="C632" s="218" t="str">
        <f t="shared" si="189"/>
        <v>al</v>
      </c>
      <c r="D632" s="218" t="str">
        <f t="shared" si="190"/>
        <v>:</v>
      </c>
      <c r="E632" s="219" t="e">
        <f t="shared" si="191"/>
        <v>#VALUE!</v>
      </c>
      <c r="F632" s="219" t="str">
        <f t="shared" si="192"/>
        <v/>
      </c>
      <c r="G632" s="219">
        <f t="shared" si="193"/>
        <v>45008</v>
      </c>
      <c r="H632" s="218" t="str">
        <f>IF(ISERROR(VLOOKUP(FORECAST!$A632,$AY$2:$BA$9,3,FALSE)),"",VLOOKUP(FORECAST!$A632,$AY$2:$BA$9,3,FALSE))</f>
        <v/>
      </c>
      <c r="I632" s="218" t="str">
        <f>IF(ISNUMBER(FORECAST!G:G),FORECAST!G:G,"")</f>
        <v/>
      </c>
      <c r="J632" s="222" t="str">
        <f>IF(ISNUMBER(FORECAST!H:H),FORECAST!H:H,"")</f>
        <v/>
      </c>
      <c r="BF632" s="4"/>
    </row>
    <row r="633" spans="1:58">
      <c r="A633" s="218" t="str">
        <f>MID(FORECAST!A632,1,10)</f>
        <v>24-03-2023</v>
      </c>
      <c r="B633" s="218" t="str">
        <f t="shared" si="188"/>
        <v>24</v>
      </c>
      <c r="C633" s="218" t="str">
        <f t="shared" si="189"/>
        <v>03</v>
      </c>
      <c r="D633" s="218" t="str">
        <f t="shared" si="190"/>
        <v>2023</v>
      </c>
      <c r="E633" s="219">
        <f t="shared" si="191"/>
        <v>45009</v>
      </c>
      <c r="F633" s="219">
        <f t="shared" si="192"/>
        <v>45009</v>
      </c>
      <c r="G633" s="219">
        <f t="shared" si="193"/>
        <v>45009</v>
      </c>
      <c r="H633" s="218" t="str">
        <f>IF(ISERROR(VLOOKUP(FORECAST!$A633,$AY$2:$BA$9,3,FALSE)),"",VLOOKUP(FORECAST!$A633,$AY$2:$BA$9,3,FALSE))</f>
        <v>Pagadores</v>
      </c>
      <c r="I633" s="218">
        <f>IF(ISNUMBER(FORECAST!G:G),FORECAST!G:G,"")</f>
        <v>69</v>
      </c>
      <c r="J633" s="222">
        <f>IF(ISNUMBER(FORECAST!H:H),FORECAST!H:H,"")</f>
        <v>28691.29</v>
      </c>
      <c r="BF633" s="4"/>
    </row>
    <row r="634" spans="1:58">
      <c r="A634" s="218" t="str">
        <f>MID(FORECAST!A633,1,10)</f>
        <v>Non-Group</v>
      </c>
      <c r="B634" s="218" t="str">
        <f t="shared" si="188"/>
        <v>No</v>
      </c>
      <c r="C634" s="218" t="str">
        <f t="shared" si="189"/>
        <v>-G</v>
      </c>
      <c r="D634" s="218" t="str">
        <f t="shared" si="190"/>
        <v>oup</v>
      </c>
      <c r="E634" s="219" t="e">
        <f t="shared" si="191"/>
        <v>#VALUE!</v>
      </c>
      <c r="F634" s="219" t="str">
        <f t="shared" si="192"/>
        <v/>
      </c>
      <c r="G634" s="219">
        <f t="shared" si="193"/>
        <v>45009</v>
      </c>
      <c r="H634" s="218" t="str">
        <f>IF(ISERROR(VLOOKUP(FORECAST!$A634,$AY$2:$BA$9,3,FALSE)),"",VLOOKUP(FORECAST!$A634,$AY$2:$BA$9,3,FALSE))</f>
        <v>Grupos</v>
      </c>
      <c r="I634" s="218">
        <f>IF(ISNUMBER(FORECAST!G:G),FORECAST!G:G,"")</f>
        <v>4</v>
      </c>
      <c r="J634" s="222">
        <f>IF(ISNUMBER(FORECAST!H:H),FORECAST!H:H,"")</f>
        <v>1441</v>
      </c>
      <c r="BF634" s="4"/>
    </row>
    <row r="635" spans="1:58">
      <c r="A635" s="218" t="str">
        <f>MID(FORECAST!A634,1,10)</f>
        <v>Group - No</v>
      </c>
      <c r="B635" s="218" t="str">
        <f t="shared" si="188"/>
        <v>Gr</v>
      </c>
      <c r="C635" s="218" t="str">
        <f t="shared" si="189"/>
        <v>up</v>
      </c>
      <c r="D635" s="218" t="str">
        <f t="shared" si="190"/>
        <v>- No</v>
      </c>
      <c r="E635" s="219" t="e">
        <f t="shared" si="191"/>
        <v>#VALUE!</v>
      </c>
      <c r="F635" s="219" t="str">
        <f t="shared" si="192"/>
        <v/>
      </c>
      <c r="G635" s="219">
        <f t="shared" si="193"/>
        <v>45009</v>
      </c>
      <c r="H635" s="218" t="str">
        <f>IF(ISERROR(VLOOKUP(FORECAST!$A635,$AY$2:$BA$9,3,FALSE)),"",VLOOKUP(FORECAST!$A635,$AY$2:$BA$9,3,FALSE))</f>
        <v>Dueños e invitados</v>
      </c>
      <c r="I635" s="218">
        <f>IF(ISNUMBER(FORECAST!G:G),FORECAST!G:G,"")</f>
        <v>37</v>
      </c>
      <c r="J635" s="222">
        <f>IF(ISNUMBER(FORECAST!H:H),FORECAST!H:H,"")</f>
        <v>0</v>
      </c>
      <c r="BF635" s="4"/>
    </row>
    <row r="636" spans="1:58">
      <c r="A636" s="218" t="str">
        <f>MID(FORECAST!A635,1,10)</f>
        <v>Owner &amp; Gu</v>
      </c>
      <c r="B636" s="218" t="str">
        <f t="shared" si="188"/>
        <v>Ow</v>
      </c>
      <c r="C636" s="218" t="str">
        <f t="shared" si="189"/>
        <v>er</v>
      </c>
      <c r="D636" s="218" t="str">
        <f t="shared" si="190"/>
        <v>&amp; Gu</v>
      </c>
      <c r="E636" s="219" t="e">
        <f t="shared" si="191"/>
        <v>#VALUE!</v>
      </c>
      <c r="F636" s="219" t="str">
        <f t="shared" si="192"/>
        <v/>
      </c>
      <c r="G636" s="219">
        <f t="shared" si="193"/>
        <v>45009</v>
      </c>
      <c r="H636" s="218" t="str">
        <f>IF(ISERROR(VLOOKUP(FORECAST!$A636,$AY$2:$BA$9,3,FALSE)),"",VLOOKUP(FORECAST!$A636,$AY$2:$BA$9,3,FALSE))</f>
        <v>Referidos</v>
      </c>
      <c r="I636" s="218">
        <f>IF(ISNUMBER(FORECAST!G:G),FORECAST!G:G,"")</f>
        <v>118</v>
      </c>
      <c r="J636" s="222">
        <f>IF(ISNUMBER(FORECAST!H:H),FORECAST!H:H,"")</f>
        <v>41169.699999999997</v>
      </c>
      <c r="BF636" s="4"/>
    </row>
    <row r="637" spans="1:58">
      <c r="A637" s="218" t="str">
        <f>MID(FORECAST!A636,1,10)</f>
        <v>Owner Refe</v>
      </c>
      <c r="B637" s="218" t="str">
        <f t="shared" si="188"/>
        <v>Ow</v>
      </c>
      <c r="C637" s="218" t="str">
        <f t="shared" si="189"/>
        <v>er</v>
      </c>
      <c r="D637" s="218" t="str">
        <f t="shared" si="190"/>
        <v>Refe</v>
      </c>
      <c r="E637" s="219" t="e">
        <f t="shared" si="191"/>
        <v>#VALUE!</v>
      </c>
      <c r="F637" s="219" t="str">
        <f t="shared" si="192"/>
        <v/>
      </c>
      <c r="G637" s="219">
        <f t="shared" si="193"/>
        <v>45009</v>
      </c>
      <c r="H637" s="218" t="str">
        <f>IF(ISERROR(VLOOKUP(FORECAST!$A637,$AY$2:$BA$9,3,FALSE)),"",VLOOKUP(FORECAST!$A637,$AY$2:$BA$9,3,FALSE))</f>
        <v>Maintenance</v>
      </c>
      <c r="I637" s="218">
        <f>IF(ISNUMBER(FORECAST!G:G),FORECAST!G:G,"")</f>
        <v>21</v>
      </c>
      <c r="J637" s="222">
        <f>IF(ISNUMBER(FORECAST!H:H),FORECAST!H:H,"")</f>
        <v>0</v>
      </c>
      <c r="BF637" s="4"/>
    </row>
    <row r="638" spans="1:58">
      <c r="A638" s="218" t="str">
        <f>MID(FORECAST!A637,1,10)</f>
        <v>Maintenanc</v>
      </c>
      <c r="B638" s="218" t="str">
        <f t="shared" si="188"/>
        <v>Ma</v>
      </c>
      <c r="C638" s="218" t="str">
        <f t="shared" si="189"/>
        <v>nt</v>
      </c>
      <c r="D638" s="218" t="str">
        <f t="shared" si="190"/>
        <v>nanc</v>
      </c>
      <c r="E638" s="219" t="e">
        <f t="shared" si="191"/>
        <v>#VALUE!</v>
      </c>
      <c r="F638" s="219" t="str">
        <f t="shared" si="192"/>
        <v/>
      </c>
      <c r="G638" s="219">
        <f t="shared" si="193"/>
        <v>45009</v>
      </c>
      <c r="H638" s="218" t="str">
        <f>IF(ISERROR(VLOOKUP(FORECAST!$A638,$AY$2:$BA$9,3,FALSE)),"",VLOOKUP(FORECAST!$A638,$AY$2:$BA$9,3,FALSE))</f>
        <v>Complementarias</v>
      </c>
      <c r="I638" s="218">
        <f>IF(ISNUMBER(FORECAST!G:G),FORECAST!G:G,"")</f>
        <v>1</v>
      </c>
      <c r="J638" s="222">
        <f>IF(ISNUMBER(FORECAST!H:H),FORECAST!H:H,"")</f>
        <v>0</v>
      </c>
      <c r="BF638" s="4"/>
    </row>
    <row r="639" spans="1:58">
      <c r="A639" s="218" t="str">
        <f>MID(FORECAST!A638,1,10)</f>
        <v>Compliment</v>
      </c>
      <c r="B639" s="218" t="str">
        <f t="shared" si="188"/>
        <v>Co</v>
      </c>
      <c r="C639" s="218" t="str">
        <f t="shared" si="189"/>
        <v>pl</v>
      </c>
      <c r="D639" s="218" t="str">
        <f t="shared" si="190"/>
        <v>ment</v>
      </c>
      <c r="E639" s="219" t="e">
        <f t="shared" si="191"/>
        <v>#VALUE!</v>
      </c>
      <c r="F639" s="219" t="str">
        <f t="shared" si="192"/>
        <v/>
      </c>
      <c r="G639" s="219">
        <f t="shared" si="193"/>
        <v>45009</v>
      </c>
      <c r="H639" s="218" t="str">
        <f>IF(ISERROR(VLOOKUP(FORECAST!$A639,$AY$2:$BA$9,3,FALSE)),"",VLOOKUP(FORECAST!$A639,$AY$2:$BA$9,3,FALSE))</f>
        <v>Total día</v>
      </c>
      <c r="I639" s="218">
        <f>IF(ISNUMBER(FORECAST!G:G),FORECAST!G:G,"")</f>
        <v>250</v>
      </c>
      <c r="J639" s="222">
        <f>IF(ISNUMBER(FORECAST!H:H),FORECAST!H:H,"")</f>
        <v>71301.990000000005</v>
      </c>
      <c r="BF639" s="4"/>
    </row>
    <row r="640" spans="1:58">
      <c r="A640" s="218" t="str">
        <f>MID(FORECAST!A639,1,10)</f>
        <v>Totals:</v>
      </c>
      <c r="B640" s="218" t="str">
        <f t="shared" si="188"/>
        <v>To</v>
      </c>
      <c r="C640" s="218" t="str">
        <f t="shared" si="189"/>
        <v>al</v>
      </c>
      <c r="D640" s="218" t="str">
        <f t="shared" si="190"/>
        <v>:</v>
      </c>
      <c r="E640" s="219" t="e">
        <f t="shared" si="191"/>
        <v>#VALUE!</v>
      </c>
      <c r="F640" s="219" t="str">
        <f t="shared" si="192"/>
        <v/>
      </c>
      <c r="G640" s="219">
        <f t="shared" si="193"/>
        <v>45009</v>
      </c>
      <c r="H640" s="218" t="str">
        <f>IF(ISERROR(VLOOKUP(FORECAST!$A640,$AY$2:$BA$9,3,FALSE)),"",VLOOKUP(FORECAST!$A640,$AY$2:$BA$9,3,FALSE))</f>
        <v/>
      </c>
      <c r="I640" s="218" t="str">
        <f>IF(ISNUMBER(FORECAST!G:G),FORECAST!G:G,"")</f>
        <v/>
      </c>
      <c r="J640" s="222" t="str">
        <f>IF(ISNUMBER(FORECAST!H:H),FORECAST!H:H,"")</f>
        <v/>
      </c>
      <c r="BF640" s="4"/>
    </row>
    <row r="641" spans="1:58">
      <c r="A641" s="218" t="str">
        <f>MID(FORECAST!A640,1,10)</f>
        <v>25-03-2023</v>
      </c>
      <c r="B641" s="218" t="str">
        <f t="shared" si="188"/>
        <v>25</v>
      </c>
      <c r="C641" s="218" t="str">
        <f t="shared" si="189"/>
        <v>03</v>
      </c>
      <c r="D641" s="218" t="str">
        <f t="shared" si="190"/>
        <v>2023</v>
      </c>
      <c r="E641" s="219">
        <f t="shared" si="191"/>
        <v>45010</v>
      </c>
      <c r="F641" s="219">
        <f t="shared" si="192"/>
        <v>45010</v>
      </c>
      <c r="G641" s="219">
        <f t="shared" si="193"/>
        <v>45010</v>
      </c>
      <c r="H641" s="218" t="str">
        <f>IF(ISERROR(VLOOKUP(FORECAST!$A641,$AY$2:$BA$9,3,FALSE)),"",VLOOKUP(FORECAST!$A641,$AY$2:$BA$9,3,FALSE))</f>
        <v>Pagadores</v>
      </c>
      <c r="I641" s="218">
        <f>IF(ISNUMBER(FORECAST!G:G),FORECAST!G:G,"")</f>
        <v>60</v>
      </c>
      <c r="J641" s="222">
        <f>IF(ISNUMBER(FORECAST!H:H),FORECAST!H:H,"")</f>
        <v>23789.95</v>
      </c>
      <c r="BF641" s="4"/>
    </row>
    <row r="642" spans="1:58">
      <c r="A642" s="218" t="str">
        <f>MID(FORECAST!A641,1,10)</f>
        <v>Non-Group</v>
      </c>
      <c r="B642" s="218" t="str">
        <f t="shared" si="188"/>
        <v>No</v>
      </c>
      <c r="C642" s="218" t="str">
        <f t="shared" si="189"/>
        <v>-G</v>
      </c>
      <c r="D642" s="218" t="str">
        <f t="shared" si="190"/>
        <v>oup</v>
      </c>
      <c r="E642" s="219" t="e">
        <f t="shared" si="191"/>
        <v>#VALUE!</v>
      </c>
      <c r="F642" s="219" t="str">
        <f t="shared" si="192"/>
        <v/>
      </c>
      <c r="G642" s="219">
        <f t="shared" si="193"/>
        <v>45010</v>
      </c>
      <c r="H642" s="218" t="str">
        <f>IF(ISERROR(VLOOKUP(FORECAST!$A642,$AY$2:$BA$9,3,FALSE)),"",VLOOKUP(FORECAST!$A642,$AY$2:$BA$9,3,FALSE))</f>
        <v>Grupos</v>
      </c>
      <c r="I642" s="218">
        <f>IF(ISNUMBER(FORECAST!G:G),FORECAST!G:G,"")</f>
        <v>3</v>
      </c>
      <c r="J642" s="222">
        <f>IF(ISNUMBER(FORECAST!H:H),FORECAST!H:H,"")</f>
        <v>1146</v>
      </c>
      <c r="BF642" s="4"/>
    </row>
    <row r="643" spans="1:58">
      <c r="A643" s="218" t="str">
        <f>MID(FORECAST!A642,1,10)</f>
        <v>Group - No</v>
      </c>
      <c r="B643" s="218" t="str">
        <f t="shared" si="188"/>
        <v>Gr</v>
      </c>
      <c r="C643" s="218" t="str">
        <f t="shared" si="189"/>
        <v>up</v>
      </c>
      <c r="D643" s="218" t="str">
        <f t="shared" si="190"/>
        <v>- No</v>
      </c>
      <c r="E643" s="219" t="e">
        <f t="shared" si="191"/>
        <v>#VALUE!</v>
      </c>
      <c r="F643" s="219" t="str">
        <f t="shared" si="192"/>
        <v/>
      </c>
      <c r="G643" s="219">
        <f t="shared" si="193"/>
        <v>45010</v>
      </c>
      <c r="H643" s="218" t="str">
        <f>IF(ISERROR(VLOOKUP(FORECAST!$A643,$AY$2:$BA$9,3,FALSE)),"",VLOOKUP(FORECAST!$A643,$AY$2:$BA$9,3,FALSE))</f>
        <v>Dueños e invitados</v>
      </c>
      <c r="I643" s="218">
        <f>IF(ISNUMBER(FORECAST!G:G),FORECAST!G:G,"")</f>
        <v>41</v>
      </c>
      <c r="J643" s="222">
        <f>IF(ISNUMBER(FORECAST!H:H),FORECAST!H:H,"")</f>
        <v>0</v>
      </c>
      <c r="BF643" s="4"/>
    </row>
    <row r="644" spans="1:58">
      <c r="A644" s="218" t="str">
        <f>MID(FORECAST!A643,1,10)</f>
        <v>Owner &amp; Gu</v>
      </c>
      <c r="B644" s="218" t="str">
        <f t="shared" ref="B644:B707" si="194">MID(A644,1,2)</f>
        <v>Ow</v>
      </c>
      <c r="C644" s="218" t="str">
        <f t="shared" ref="C644:C707" si="195">MID(A644,4,2)</f>
        <v>er</v>
      </c>
      <c r="D644" s="218" t="str">
        <f t="shared" ref="D644:D707" si="196">MID(A644,7,4)</f>
        <v>&amp; Gu</v>
      </c>
      <c r="E644" s="219" t="e">
        <f t="shared" ref="E644:E707" si="197">DATE(D644,C644,B644)</f>
        <v>#VALUE!</v>
      </c>
      <c r="F644" s="219" t="str">
        <f t="shared" ref="F644:F707" si="198">IF(ISERROR(E644),"",E644)</f>
        <v/>
      </c>
      <c r="G644" s="219">
        <f t="shared" ref="G644:G707" si="199">IF(F644="",G643,F644)</f>
        <v>45010</v>
      </c>
      <c r="H644" s="218" t="str">
        <f>IF(ISERROR(VLOOKUP(FORECAST!$A644,$AY$2:$BA$9,3,FALSE)),"",VLOOKUP(FORECAST!$A644,$AY$2:$BA$9,3,FALSE))</f>
        <v>Referidos</v>
      </c>
      <c r="I644" s="218">
        <f>IF(ISNUMBER(FORECAST!G:G),FORECAST!G:G,"")</f>
        <v>106</v>
      </c>
      <c r="J644" s="222">
        <f>IF(ISNUMBER(FORECAST!H:H),FORECAST!H:H,"")</f>
        <v>36663</v>
      </c>
      <c r="BF644" s="4"/>
    </row>
    <row r="645" spans="1:58">
      <c r="A645" s="218" t="str">
        <f>MID(FORECAST!A644,1,10)</f>
        <v>Owner Refe</v>
      </c>
      <c r="B645" s="218" t="str">
        <f t="shared" si="194"/>
        <v>Ow</v>
      </c>
      <c r="C645" s="218" t="str">
        <f t="shared" si="195"/>
        <v>er</v>
      </c>
      <c r="D645" s="218" t="str">
        <f t="shared" si="196"/>
        <v>Refe</v>
      </c>
      <c r="E645" s="219" t="e">
        <f t="shared" si="197"/>
        <v>#VALUE!</v>
      </c>
      <c r="F645" s="219" t="str">
        <f t="shared" si="198"/>
        <v/>
      </c>
      <c r="G645" s="219">
        <f t="shared" si="199"/>
        <v>45010</v>
      </c>
      <c r="H645" s="218" t="str">
        <f>IF(ISERROR(VLOOKUP(FORECAST!$A645,$AY$2:$BA$9,3,FALSE)),"",VLOOKUP(FORECAST!$A645,$AY$2:$BA$9,3,FALSE))</f>
        <v>Maintenance</v>
      </c>
      <c r="I645" s="218">
        <f>IF(ISNUMBER(FORECAST!G:G),FORECAST!G:G,"")</f>
        <v>17</v>
      </c>
      <c r="J645" s="222">
        <f>IF(ISNUMBER(FORECAST!H:H),FORECAST!H:H,"")</f>
        <v>0</v>
      </c>
      <c r="BF645" s="4"/>
    </row>
    <row r="646" spans="1:58">
      <c r="A646" s="218" t="str">
        <f>MID(FORECAST!A645,1,10)</f>
        <v>Maintenanc</v>
      </c>
      <c r="B646" s="218" t="str">
        <f t="shared" si="194"/>
        <v>Ma</v>
      </c>
      <c r="C646" s="218" t="str">
        <f t="shared" si="195"/>
        <v>nt</v>
      </c>
      <c r="D646" s="218" t="str">
        <f t="shared" si="196"/>
        <v>nanc</v>
      </c>
      <c r="E646" s="219" t="e">
        <f t="shared" si="197"/>
        <v>#VALUE!</v>
      </c>
      <c r="F646" s="219" t="str">
        <f t="shared" si="198"/>
        <v/>
      </c>
      <c r="G646" s="219">
        <f t="shared" si="199"/>
        <v>45010</v>
      </c>
      <c r="H646" s="218" t="str">
        <f>IF(ISERROR(VLOOKUP(FORECAST!$A646,$AY$2:$BA$9,3,FALSE)),"",VLOOKUP(FORECAST!$A646,$AY$2:$BA$9,3,FALSE))</f>
        <v>Complementarias</v>
      </c>
      <c r="I646" s="218">
        <f>IF(ISNUMBER(FORECAST!G:G),FORECAST!G:G,"")</f>
        <v>1</v>
      </c>
      <c r="J646" s="222">
        <f>IF(ISNUMBER(FORECAST!H:H),FORECAST!H:H,"")</f>
        <v>0</v>
      </c>
      <c r="BF646" s="4"/>
    </row>
    <row r="647" spans="1:58">
      <c r="A647" s="218" t="str">
        <f>MID(FORECAST!A646,1,10)</f>
        <v>Compliment</v>
      </c>
      <c r="B647" s="218" t="str">
        <f t="shared" si="194"/>
        <v>Co</v>
      </c>
      <c r="C647" s="218" t="str">
        <f t="shared" si="195"/>
        <v>pl</v>
      </c>
      <c r="D647" s="218" t="str">
        <f t="shared" si="196"/>
        <v>ment</v>
      </c>
      <c r="E647" s="219" t="e">
        <f t="shared" si="197"/>
        <v>#VALUE!</v>
      </c>
      <c r="F647" s="219" t="str">
        <f t="shared" si="198"/>
        <v/>
      </c>
      <c r="G647" s="219">
        <f t="shared" si="199"/>
        <v>45010</v>
      </c>
      <c r="H647" s="218" t="str">
        <f>IF(ISERROR(VLOOKUP(FORECAST!$A647,$AY$2:$BA$9,3,FALSE)),"",VLOOKUP(FORECAST!$A647,$AY$2:$BA$9,3,FALSE))</f>
        <v>Total día</v>
      </c>
      <c r="I647" s="218">
        <f>IF(ISNUMBER(FORECAST!G:G),FORECAST!G:G,"")</f>
        <v>228</v>
      </c>
      <c r="J647" s="222">
        <f>IF(ISNUMBER(FORECAST!H:H),FORECAST!H:H,"")</f>
        <v>61598.95</v>
      </c>
      <c r="BF647" s="4"/>
    </row>
    <row r="648" spans="1:58">
      <c r="A648" s="218" t="str">
        <f>MID(FORECAST!A647,1,10)</f>
        <v>Totals:</v>
      </c>
      <c r="B648" s="218" t="str">
        <f t="shared" si="194"/>
        <v>To</v>
      </c>
      <c r="C648" s="218" t="str">
        <f t="shared" si="195"/>
        <v>al</v>
      </c>
      <c r="D648" s="218" t="str">
        <f t="shared" si="196"/>
        <v>:</v>
      </c>
      <c r="E648" s="219" t="e">
        <f t="shared" si="197"/>
        <v>#VALUE!</v>
      </c>
      <c r="F648" s="219" t="str">
        <f t="shared" si="198"/>
        <v/>
      </c>
      <c r="G648" s="219">
        <f t="shared" si="199"/>
        <v>45010</v>
      </c>
      <c r="H648" s="218" t="str">
        <f>IF(ISERROR(VLOOKUP(FORECAST!$A648,$AY$2:$BA$9,3,FALSE)),"",VLOOKUP(FORECAST!$A648,$AY$2:$BA$9,3,FALSE))</f>
        <v/>
      </c>
      <c r="I648" s="218" t="str">
        <f>IF(ISNUMBER(FORECAST!G:G),FORECAST!G:G,"")</f>
        <v/>
      </c>
      <c r="J648" s="222" t="str">
        <f>IF(ISNUMBER(FORECAST!H:H),FORECAST!H:H,"")</f>
        <v/>
      </c>
      <c r="BF648" s="4"/>
    </row>
    <row r="649" spans="1:58">
      <c r="A649" s="218" t="str">
        <f>MID(FORECAST!A648,1,10)</f>
        <v>26-03-2023</v>
      </c>
      <c r="B649" s="218" t="str">
        <f t="shared" si="194"/>
        <v>26</v>
      </c>
      <c r="C649" s="218" t="str">
        <f t="shared" si="195"/>
        <v>03</v>
      </c>
      <c r="D649" s="218" t="str">
        <f t="shared" si="196"/>
        <v>2023</v>
      </c>
      <c r="E649" s="219">
        <f t="shared" si="197"/>
        <v>45011</v>
      </c>
      <c r="F649" s="219">
        <f t="shared" si="198"/>
        <v>45011</v>
      </c>
      <c r="G649" s="219">
        <f t="shared" si="199"/>
        <v>45011</v>
      </c>
      <c r="H649" s="218" t="str">
        <f>IF(ISERROR(VLOOKUP(FORECAST!$A649,$AY$2:$BA$9,3,FALSE)),"",VLOOKUP(FORECAST!$A649,$AY$2:$BA$9,3,FALSE))</f>
        <v>Pagadores</v>
      </c>
      <c r="I649" s="218">
        <f>IF(ISNUMBER(FORECAST!G:G),FORECAST!G:G,"")</f>
        <v>43</v>
      </c>
      <c r="J649" s="222">
        <f>IF(ISNUMBER(FORECAST!H:H),FORECAST!H:H,"")</f>
        <v>13209.37</v>
      </c>
      <c r="BF649" s="4"/>
    </row>
    <row r="650" spans="1:58">
      <c r="A650" s="218" t="str">
        <f>MID(FORECAST!A649,1,10)</f>
        <v>Non-Group</v>
      </c>
      <c r="B650" s="218" t="str">
        <f t="shared" si="194"/>
        <v>No</v>
      </c>
      <c r="C650" s="218" t="str">
        <f t="shared" si="195"/>
        <v>-G</v>
      </c>
      <c r="D650" s="218" t="str">
        <f t="shared" si="196"/>
        <v>oup</v>
      </c>
      <c r="E650" s="219" t="e">
        <f t="shared" si="197"/>
        <v>#VALUE!</v>
      </c>
      <c r="F650" s="219" t="str">
        <f t="shared" si="198"/>
        <v/>
      </c>
      <c r="G650" s="219">
        <f t="shared" si="199"/>
        <v>45011</v>
      </c>
      <c r="H650" s="218" t="str">
        <f>IF(ISERROR(VLOOKUP(FORECAST!$A650,$AY$2:$BA$9,3,FALSE)),"",VLOOKUP(FORECAST!$A650,$AY$2:$BA$9,3,FALSE))</f>
        <v>Grupos</v>
      </c>
      <c r="I650" s="218">
        <f>IF(ISNUMBER(FORECAST!G:G),FORECAST!G:G,"")</f>
        <v>2</v>
      </c>
      <c r="J650" s="222">
        <f>IF(ISNUMBER(FORECAST!H:H),FORECAST!H:H,"")</f>
        <v>492</v>
      </c>
      <c r="BF650" s="4"/>
    </row>
    <row r="651" spans="1:58">
      <c r="A651" s="218" t="str">
        <f>MID(FORECAST!A650,1,10)</f>
        <v>Group - No</v>
      </c>
      <c r="B651" s="218" t="str">
        <f t="shared" si="194"/>
        <v>Gr</v>
      </c>
      <c r="C651" s="218" t="str">
        <f t="shared" si="195"/>
        <v>up</v>
      </c>
      <c r="D651" s="218" t="str">
        <f t="shared" si="196"/>
        <v>- No</v>
      </c>
      <c r="E651" s="219" t="e">
        <f t="shared" si="197"/>
        <v>#VALUE!</v>
      </c>
      <c r="F651" s="219" t="str">
        <f t="shared" si="198"/>
        <v/>
      </c>
      <c r="G651" s="219">
        <f t="shared" si="199"/>
        <v>45011</v>
      </c>
      <c r="H651" s="218" t="str">
        <f>IF(ISERROR(VLOOKUP(FORECAST!$A651,$AY$2:$BA$9,3,FALSE)),"",VLOOKUP(FORECAST!$A651,$AY$2:$BA$9,3,FALSE))</f>
        <v>Dueños e invitados</v>
      </c>
      <c r="I651" s="218">
        <f>IF(ISNUMBER(FORECAST!G:G),FORECAST!G:G,"")</f>
        <v>33</v>
      </c>
      <c r="J651" s="222">
        <f>IF(ISNUMBER(FORECAST!H:H),FORECAST!H:H,"")</f>
        <v>0</v>
      </c>
      <c r="BF651" s="4"/>
    </row>
    <row r="652" spans="1:58">
      <c r="A652" s="218" t="str">
        <f>MID(FORECAST!A651,1,10)</f>
        <v>Owner &amp; Gu</v>
      </c>
      <c r="B652" s="218" t="str">
        <f t="shared" si="194"/>
        <v>Ow</v>
      </c>
      <c r="C652" s="218" t="str">
        <f t="shared" si="195"/>
        <v>er</v>
      </c>
      <c r="D652" s="218" t="str">
        <f t="shared" si="196"/>
        <v>&amp; Gu</v>
      </c>
      <c r="E652" s="219" t="e">
        <f t="shared" si="197"/>
        <v>#VALUE!</v>
      </c>
      <c r="F652" s="219" t="str">
        <f t="shared" si="198"/>
        <v/>
      </c>
      <c r="G652" s="219">
        <f t="shared" si="199"/>
        <v>45011</v>
      </c>
      <c r="H652" s="218" t="str">
        <f>IF(ISERROR(VLOOKUP(FORECAST!$A652,$AY$2:$BA$9,3,FALSE)),"",VLOOKUP(FORECAST!$A652,$AY$2:$BA$9,3,FALSE))</f>
        <v>Referidos</v>
      </c>
      <c r="I652" s="218">
        <f>IF(ISNUMBER(FORECAST!G:G),FORECAST!G:G,"")</f>
        <v>76</v>
      </c>
      <c r="J652" s="222">
        <f>IF(ISNUMBER(FORECAST!H:H),FORECAST!H:H,"")</f>
        <v>22354.15</v>
      </c>
      <c r="BF652" s="4"/>
    </row>
    <row r="653" spans="1:58">
      <c r="A653" s="218" t="str">
        <f>MID(FORECAST!A652,1,10)</f>
        <v>Owner Refe</v>
      </c>
      <c r="B653" s="218" t="str">
        <f t="shared" si="194"/>
        <v>Ow</v>
      </c>
      <c r="C653" s="218" t="str">
        <f t="shared" si="195"/>
        <v>er</v>
      </c>
      <c r="D653" s="218" t="str">
        <f t="shared" si="196"/>
        <v>Refe</v>
      </c>
      <c r="E653" s="219" t="e">
        <f t="shared" si="197"/>
        <v>#VALUE!</v>
      </c>
      <c r="F653" s="219" t="str">
        <f t="shared" si="198"/>
        <v/>
      </c>
      <c r="G653" s="219">
        <f t="shared" si="199"/>
        <v>45011</v>
      </c>
      <c r="H653" s="218" t="str">
        <f>IF(ISERROR(VLOOKUP(FORECAST!$A653,$AY$2:$BA$9,3,FALSE)),"",VLOOKUP(FORECAST!$A653,$AY$2:$BA$9,3,FALSE))</f>
        <v>Maintenance</v>
      </c>
      <c r="I653" s="218">
        <f>IF(ISNUMBER(FORECAST!G:G),FORECAST!G:G,"")</f>
        <v>20</v>
      </c>
      <c r="J653" s="222">
        <f>IF(ISNUMBER(FORECAST!H:H),FORECAST!H:H,"")</f>
        <v>0</v>
      </c>
      <c r="BF653" s="4"/>
    </row>
    <row r="654" spans="1:58">
      <c r="A654" s="218" t="str">
        <f>MID(FORECAST!A653,1,10)</f>
        <v>Maintenanc</v>
      </c>
      <c r="B654" s="218" t="str">
        <f t="shared" si="194"/>
        <v>Ma</v>
      </c>
      <c r="C654" s="218" t="str">
        <f t="shared" si="195"/>
        <v>nt</v>
      </c>
      <c r="D654" s="218" t="str">
        <f t="shared" si="196"/>
        <v>nanc</v>
      </c>
      <c r="E654" s="219" t="e">
        <f t="shared" si="197"/>
        <v>#VALUE!</v>
      </c>
      <c r="F654" s="219" t="str">
        <f t="shared" si="198"/>
        <v/>
      </c>
      <c r="G654" s="219">
        <f t="shared" si="199"/>
        <v>45011</v>
      </c>
      <c r="H654" s="218" t="str">
        <f>IF(ISERROR(VLOOKUP(FORECAST!$A654,$AY$2:$BA$9,3,FALSE)),"",VLOOKUP(FORECAST!$A654,$AY$2:$BA$9,3,FALSE))</f>
        <v>Complementarias</v>
      </c>
      <c r="I654" s="218">
        <f>IF(ISNUMBER(FORECAST!G:G),FORECAST!G:G,"")</f>
        <v>2</v>
      </c>
      <c r="J654" s="222">
        <f>IF(ISNUMBER(FORECAST!H:H),FORECAST!H:H,"")</f>
        <v>0</v>
      </c>
      <c r="BF654" s="4"/>
    </row>
    <row r="655" spans="1:58">
      <c r="A655" s="218" t="str">
        <f>MID(FORECAST!A654,1,10)</f>
        <v>Compliment</v>
      </c>
      <c r="B655" s="218" t="str">
        <f t="shared" si="194"/>
        <v>Co</v>
      </c>
      <c r="C655" s="218" t="str">
        <f t="shared" si="195"/>
        <v>pl</v>
      </c>
      <c r="D655" s="218" t="str">
        <f t="shared" si="196"/>
        <v>ment</v>
      </c>
      <c r="E655" s="219" t="e">
        <f t="shared" si="197"/>
        <v>#VALUE!</v>
      </c>
      <c r="F655" s="219" t="str">
        <f t="shared" si="198"/>
        <v/>
      </c>
      <c r="G655" s="219">
        <f t="shared" si="199"/>
        <v>45011</v>
      </c>
      <c r="H655" s="218" t="str">
        <f>IF(ISERROR(VLOOKUP(FORECAST!$A655,$AY$2:$BA$9,3,FALSE)),"",VLOOKUP(FORECAST!$A655,$AY$2:$BA$9,3,FALSE))</f>
        <v>Total día</v>
      </c>
      <c r="I655" s="218">
        <f>IF(ISNUMBER(FORECAST!G:G),FORECAST!G:G,"")</f>
        <v>176</v>
      </c>
      <c r="J655" s="222">
        <f>IF(ISNUMBER(FORECAST!H:H),FORECAST!H:H,"")</f>
        <v>36055.519999999997</v>
      </c>
      <c r="BF655" s="4"/>
    </row>
    <row r="656" spans="1:58">
      <c r="A656" s="218" t="str">
        <f>MID(FORECAST!A655,1,10)</f>
        <v>Totals:</v>
      </c>
      <c r="B656" s="218" t="str">
        <f t="shared" si="194"/>
        <v>To</v>
      </c>
      <c r="C656" s="218" t="str">
        <f t="shared" si="195"/>
        <v>al</v>
      </c>
      <c r="D656" s="218" t="str">
        <f t="shared" si="196"/>
        <v>:</v>
      </c>
      <c r="E656" s="219" t="e">
        <f t="shared" si="197"/>
        <v>#VALUE!</v>
      </c>
      <c r="F656" s="219" t="str">
        <f t="shared" si="198"/>
        <v/>
      </c>
      <c r="G656" s="219">
        <f t="shared" si="199"/>
        <v>45011</v>
      </c>
      <c r="H656" s="218" t="str">
        <f>IF(ISERROR(VLOOKUP(FORECAST!$A656,$AY$2:$BA$9,3,FALSE)),"",VLOOKUP(FORECAST!$A656,$AY$2:$BA$9,3,FALSE))</f>
        <v/>
      </c>
      <c r="I656" s="218" t="str">
        <f>IF(ISNUMBER(FORECAST!G:G),FORECAST!G:G,"")</f>
        <v/>
      </c>
      <c r="J656" s="222" t="str">
        <f>IF(ISNUMBER(FORECAST!H:H),FORECAST!H:H,"")</f>
        <v/>
      </c>
      <c r="BF656" s="4"/>
    </row>
    <row r="657" spans="1:58">
      <c r="A657" s="218" t="str">
        <f>MID(FORECAST!A656,1,10)</f>
        <v>27-03-2023</v>
      </c>
      <c r="B657" s="218" t="str">
        <f t="shared" si="194"/>
        <v>27</v>
      </c>
      <c r="C657" s="218" t="str">
        <f t="shared" si="195"/>
        <v>03</v>
      </c>
      <c r="D657" s="218" t="str">
        <f t="shared" si="196"/>
        <v>2023</v>
      </c>
      <c r="E657" s="219">
        <f t="shared" si="197"/>
        <v>45012</v>
      </c>
      <c r="F657" s="219">
        <f t="shared" si="198"/>
        <v>45012</v>
      </c>
      <c r="G657" s="219">
        <f t="shared" si="199"/>
        <v>45012</v>
      </c>
      <c r="H657" s="218" t="str">
        <f>IF(ISERROR(VLOOKUP(FORECAST!$A657,$AY$2:$BA$9,3,FALSE)),"",VLOOKUP(FORECAST!$A657,$AY$2:$BA$9,3,FALSE))</f>
        <v>Pagadores</v>
      </c>
      <c r="I657" s="218">
        <f>IF(ISNUMBER(FORECAST!G:G),FORECAST!G:G,"")</f>
        <v>24</v>
      </c>
      <c r="J657" s="222">
        <f>IF(ISNUMBER(FORECAST!H:H),FORECAST!H:H,"")</f>
        <v>8679.68</v>
      </c>
      <c r="BF657" s="4"/>
    </row>
    <row r="658" spans="1:58">
      <c r="A658" s="218" t="str">
        <f>MID(FORECAST!A657,1,10)</f>
        <v>Non-Group</v>
      </c>
      <c r="B658" s="218" t="str">
        <f t="shared" si="194"/>
        <v>No</v>
      </c>
      <c r="C658" s="218" t="str">
        <f t="shared" si="195"/>
        <v>-G</v>
      </c>
      <c r="D658" s="218" t="str">
        <f t="shared" si="196"/>
        <v>oup</v>
      </c>
      <c r="E658" s="219" t="e">
        <f t="shared" si="197"/>
        <v>#VALUE!</v>
      </c>
      <c r="F658" s="219" t="str">
        <f t="shared" si="198"/>
        <v/>
      </c>
      <c r="G658" s="219">
        <f t="shared" si="199"/>
        <v>45012</v>
      </c>
      <c r="H658" s="218" t="str">
        <f>IF(ISERROR(VLOOKUP(FORECAST!$A658,$AY$2:$BA$9,3,FALSE)),"",VLOOKUP(FORECAST!$A658,$AY$2:$BA$9,3,FALSE))</f>
        <v>Grupos</v>
      </c>
      <c r="I658" s="218">
        <f>IF(ISNUMBER(FORECAST!G:G),FORECAST!G:G,"")</f>
        <v>0</v>
      </c>
      <c r="J658" s="222">
        <f>IF(ISNUMBER(FORECAST!H:H),FORECAST!H:H,"")</f>
        <v>0</v>
      </c>
      <c r="BF658" s="4"/>
    </row>
    <row r="659" spans="1:58">
      <c r="A659" s="218" t="str">
        <f>MID(FORECAST!A658,1,10)</f>
        <v>Group - No</v>
      </c>
      <c r="B659" s="218" t="str">
        <f t="shared" si="194"/>
        <v>Gr</v>
      </c>
      <c r="C659" s="218" t="str">
        <f t="shared" si="195"/>
        <v>up</v>
      </c>
      <c r="D659" s="218" t="str">
        <f t="shared" si="196"/>
        <v>- No</v>
      </c>
      <c r="E659" s="219" t="e">
        <f t="shared" si="197"/>
        <v>#VALUE!</v>
      </c>
      <c r="F659" s="219" t="str">
        <f t="shared" si="198"/>
        <v/>
      </c>
      <c r="G659" s="219">
        <f t="shared" si="199"/>
        <v>45012</v>
      </c>
      <c r="H659" s="218" t="str">
        <f>IF(ISERROR(VLOOKUP(FORECAST!$A659,$AY$2:$BA$9,3,FALSE)),"",VLOOKUP(FORECAST!$A659,$AY$2:$BA$9,3,FALSE))</f>
        <v>Dueños e invitados</v>
      </c>
      <c r="I659" s="218">
        <f>IF(ISNUMBER(FORECAST!G:G),FORECAST!G:G,"")</f>
        <v>25</v>
      </c>
      <c r="J659" s="222">
        <f>IF(ISNUMBER(FORECAST!H:H),FORECAST!H:H,"")</f>
        <v>0</v>
      </c>
      <c r="BF659" s="4"/>
    </row>
    <row r="660" spans="1:58">
      <c r="A660" s="218" t="str">
        <f>MID(FORECAST!A659,1,10)</f>
        <v>Owner &amp; Gu</v>
      </c>
      <c r="B660" s="218" t="str">
        <f t="shared" si="194"/>
        <v>Ow</v>
      </c>
      <c r="C660" s="218" t="str">
        <f t="shared" si="195"/>
        <v>er</v>
      </c>
      <c r="D660" s="218" t="str">
        <f t="shared" si="196"/>
        <v>&amp; Gu</v>
      </c>
      <c r="E660" s="219" t="e">
        <f t="shared" si="197"/>
        <v>#VALUE!</v>
      </c>
      <c r="F660" s="219" t="str">
        <f t="shared" si="198"/>
        <v/>
      </c>
      <c r="G660" s="219">
        <f t="shared" si="199"/>
        <v>45012</v>
      </c>
      <c r="H660" s="218" t="str">
        <f>IF(ISERROR(VLOOKUP(FORECAST!$A660,$AY$2:$BA$9,3,FALSE)),"",VLOOKUP(FORECAST!$A660,$AY$2:$BA$9,3,FALSE))</f>
        <v>Referidos</v>
      </c>
      <c r="I660" s="218">
        <f>IF(ISNUMBER(FORECAST!G:G),FORECAST!G:G,"")</f>
        <v>52</v>
      </c>
      <c r="J660" s="222">
        <f>IF(ISNUMBER(FORECAST!H:H),FORECAST!H:H,"")</f>
        <v>13502.44</v>
      </c>
      <c r="BF660" s="4"/>
    </row>
    <row r="661" spans="1:58">
      <c r="A661" s="218" t="str">
        <f>MID(FORECAST!A660,1,10)</f>
        <v>Owner Refe</v>
      </c>
      <c r="B661" s="218" t="str">
        <f t="shared" si="194"/>
        <v>Ow</v>
      </c>
      <c r="C661" s="218" t="str">
        <f t="shared" si="195"/>
        <v>er</v>
      </c>
      <c r="D661" s="218" t="str">
        <f t="shared" si="196"/>
        <v>Refe</v>
      </c>
      <c r="E661" s="219" t="e">
        <f t="shared" si="197"/>
        <v>#VALUE!</v>
      </c>
      <c r="F661" s="219" t="str">
        <f t="shared" si="198"/>
        <v/>
      </c>
      <c r="G661" s="219">
        <f t="shared" si="199"/>
        <v>45012</v>
      </c>
      <c r="H661" s="218" t="str">
        <f>IF(ISERROR(VLOOKUP(FORECAST!$A661,$AY$2:$BA$9,3,FALSE)),"",VLOOKUP(FORECAST!$A661,$AY$2:$BA$9,3,FALSE))</f>
        <v>Maintenance</v>
      </c>
      <c r="I661" s="218">
        <f>IF(ISNUMBER(FORECAST!G:G),FORECAST!G:G,"")</f>
        <v>46</v>
      </c>
      <c r="J661" s="222">
        <f>IF(ISNUMBER(FORECAST!H:H),FORECAST!H:H,"")</f>
        <v>0</v>
      </c>
      <c r="BF661" s="4"/>
    </row>
    <row r="662" spans="1:58">
      <c r="A662" s="218" t="str">
        <f>MID(FORECAST!A661,1,10)</f>
        <v>Maintenanc</v>
      </c>
      <c r="B662" s="218" t="str">
        <f t="shared" si="194"/>
        <v>Ma</v>
      </c>
      <c r="C662" s="218" t="str">
        <f t="shared" si="195"/>
        <v>nt</v>
      </c>
      <c r="D662" s="218" t="str">
        <f t="shared" si="196"/>
        <v>nanc</v>
      </c>
      <c r="E662" s="219" t="e">
        <f t="shared" si="197"/>
        <v>#VALUE!</v>
      </c>
      <c r="F662" s="219" t="str">
        <f t="shared" si="198"/>
        <v/>
      </c>
      <c r="G662" s="219">
        <f t="shared" si="199"/>
        <v>45012</v>
      </c>
      <c r="H662" s="218" t="str">
        <f>IF(ISERROR(VLOOKUP(FORECAST!$A662,$AY$2:$BA$9,3,FALSE)),"",VLOOKUP(FORECAST!$A662,$AY$2:$BA$9,3,FALSE))</f>
        <v>Complementarias</v>
      </c>
      <c r="I662" s="218">
        <f>IF(ISNUMBER(FORECAST!G:G),FORECAST!G:G,"")</f>
        <v>0</v>
      </c>
      <c r="J662" s="222">
        <f>IF(ISNUMBER(FORECAST!H:H),FORECAST!H:H,"")</f>
        <v>0</v>
      </c>
      <c r="BF662" s="4"/>
    </row>
    <row r="663" spans="1:58">
      <c r="A663" s="218" t="str">
        <f>MID(FORECAST!A662,1,10)</f>
        <v>Compliment</v>
      </c>
      <c r="B663" s="218" t="str">
        <f t="shared" si="194"/>
        <v>Co</v>
      </c>
      <c r="C663" s="218" t="str">
        <f t="shared" si="195"/>
        <v>pl</v>
      </c>
      <c r="D663" s="218" t="str">
        <f t="shared" si="196"/>
        <v>ment</v>
      </c>
      <c r="E663" s="219" t="e">
        <f t="shared" si="197"/>
        <v>#VALUE!</v>
      </c>
      <c r="F663" s="219" t="str">
        <f t="shared" si="198"/>
        <v/>
      </c>
      <c r="G663" s="219">
        <f t="shared" si="199"/>
        <v>45012</v>
      </c>
      <c r="H663" s="218" t="str">
        <f>IF(ISERROR(VLOOKUP(FORECAST!$A663,$AY$2:$BA$9,3,FALSE)),"",VLOOKUP(FORECAST!$A663,$AY$2:$BA$9,3,FALSE))</f>
        <v>Total día</v>
      </c>
      <c r="I663" s="218">
        <f>IF(ISNUMBER(FORECAST!G:G),FORECAST!G:G,"")</f>
        <v>147</v>
      </c>
      <c r="J663" s="222">
        <f>IF(ISNUMBER(FORECAST!H:H),FORECAST!H:H,"")</f>
        <v>22182.12</v>
      </c>
      <c r="BF663" s="4"/>
    </row>
    <row r="664" spans="1:58">
      <c r="A664" s="218" t="str">
        <f>MID(FORECAST!A663,1,10)</f>
        <v>Totals:</v>
      </c>
      <c r="B664" s="218" t="str">
        <f t="shared" si="194"/>
        <v>To</v>
      </c>
      <c r="C664" s="218" t="str">
        <f t="shared" si="195"/>
        <v>al</v>
      </c>
      <c r="D664" s="218" t="str">
        <f t="shared" si="196"/>
        <v>:</v>
      </c>
      <c r="E664" s="219" t="e">
        <f t="shared" si="197"/>
        <v>#VALUE!</v>
      </c>
      <c r="F664" s="219" t="str">
        <f t="shared" si="198"/>
        <v/>
      </c>
      <c r="G664" s="219">
        <f t="shared" si="199"/>
        <v>45012</v>
      </c>
      <c r="H664" s="218" t="str">
        <f>IF(ISERROR(VLOOKUP(FORECAST!$A664,$AY$2:$BA$9,3,FALSE)),"",VLOOKUP(FORECAST!$A664,$AY$2:$BA$9,3,FALSE))</f>
        <v/>
      </c>
      <c r="I664" s="218" t="str">
        <f>IF(ISNUMBER(FORECAST!G:G),FORECAST!G:G,"")</f>
        <v/>
      </c>
      <c r="J664" s="222" t="str">
        <f>IF(ISNUMBER(FORECAST!H:H),FORECAST!H:H,"")</f>
        <v/>
      </c>
      <c r="BF664" s="4"/>
    </row>
    <row r="665" spans="1:58">
      <c r="A665" s="218" t="str">
        <f>MID(FORECAST!A664,1,10)</f>
        <v>28-03-2023</v>
      </c>
      <c r="B665" s="218" t="str">
        <f t="shared" si="194"/>
        <v>28</v>
      </c>
      <c r="C665" s="218" t="str">
        <f t="shared" si="195"/>
        <v>03</v>
      </c>
      <c r="D665" s="218" t="str">
        <f t="shared" si="196"/>
        <v>2023</v>
      </c>
      <c r="E665" s="219">
        <f t="shared" si="197"/>
        <v>45013</v>
      </c>
      <c r="F665" s="219">
        <f t="shared" si="198"/>
        <v>45013</v>
      </c>
      <c r="G665" s="219">
        <f t="shared" si="199"/>
        <v>45013</v>
      </c>
      <c r="H665" s="218" t="str">
        <f>IF(ISERROR(VLOOKUP(FORECAST!$A665,$AY$2:$BA$9,3,FALSE)),"",VLOOKUP(FORECAST!$A665,$AY$2:$BA$9,3,FALSE))</f>
        <v>Pagadores</v>
      </c>
      <c r="I665" s="218">
        <f>IF(ISNUMBER(FORECAST!G:G),FORECAST!G:G,"")</f>
        <v>26</v>
      </c>
      <c r="J665" s="222">
        <f>IF(ISNUMBER(FORECAST!H:H),FORECAST!H:H,"")</f>
        <v>9703.3700000000008</v>
      </c>
      <c r="BF665" s="4"/>
    </row>
    <row r="666" spans="1:58">
      <c r="A666" s="218" t="str">
        <f>MID(FORECAST!A665,1,10)</f>
        <v>Non-Group</v>
      </c>
      <c r="B666" s="218" t="str">
        <f t="shared" si="194"/>
        <v>No</v>
      </c>
      <c r="C666" s="218" t="str">
        <f t="shared" si="195"/>
        <v>-G</v>
      </c>
      <c r="D666" s="218" t="str">
        <f t="shared" si="196"/>
        <v>oup</v>
      </c>
      <c r="E666" s="219" t="e">
        <f t="shared" si="197"/>
        <v>#VALUE!</v>
      </c>
      <c r="F666" s="219" t="str">
        <f t="shared" si="198"/>
        <v/>
      </c>
      <c r="G666" s="219">
        <f t="shared" si="199"/>
        <v>45013</v>
      </c>
      <c r="H666" s="218" t="str">
        <f>IF(ISERROR(VLOOKUP(FORECAST!$A666,$AY$2:$BA$9,3,FALSE)),"",VLOOKUP(FORECAST!$A666,$AY$2:$BA$9,3,FALSE))</f>
        <v>Grupos</v>
      </c>
      <c r="I666" s="218">
        <f>IF(ISNUMBER(FORECAST!G:G),FORECAST!G:G,"")</f>
        <v>0</v>
      </c>
      <c r="J666" s="222">
        <f>IF(ISNUMBER(FORECAST!H:H),FORECAST!H:H,"")</f>
        <v>0</v>
      </c>
      <c r="BF666" s="4"/>
    </row>
    <row r="667" spans="1:58">
      <c r="A667" s="218" t="str">
        <f>MID(FORECAST!A666,1,10)</f>
        <v>Group - No</v>
      </c>
      <c r="B667" s="218" t="str">
        <f t="shared" si="194"/>
        <v>Gr</v>
      </c>
      <c r="C667" s="218" t="str">
        <f t="shared" si="195"/>
        <v>up</v>
      </c>
      <c r="D667" s="218" t="str">
        <f t="shared" si="196"/>
        <v>- No</v>
      </c>
      <c r="E667" s="219" t="e">
        <f t="shared" si="197"/>
        <v>#VALUE!</v>
      </c>
      <c r="F667" s="219" t="str">
        <f t="shared" si="198"/>
        <v/>
      </c>
      <c r="G667" s="219">
        <f t="shared" si="199"/>
        <v>45013</v>
      </c>
      <c r="H667" s="218" t="str">
        <f>IF(ISERROR(VLOOKUP(FORECAST!$A667,$AY$2:$BA$9,3,FALSE)),"",VLOOKUP(FORECAST!$A667,$AY$2:$BA$9,3,FALSE))</f>
        <v>Dueños e invitados</v>
      </c>
      <c r="I667" s="218">
        <f>IF(ISNUMBER(FORECAST!G:G),FORECAST!G:G,"")</f>
        <v>24</v>
      </c>
      <c r="J667" s="222">
        <f>IF(ISNUMBER(FORECAST!H:H),FORECAST!H:H,"")</f>
        <v>0</v>
      </c>
      <c r="BF667" s="4"/>
    </row>
    <row r="668" spans="1:58">
      <c r="A668" s="218" t="str">
        <f>MID(FORECAST!A667,1,10)</f>
        <v>Owner &amp; Gu</v>
      </c>
      <c r="B668" s="218" t="str">
        <f t="shared" si="194"/>
        <v>Ow</v>
      </c>
      <c r="C668" s="218" t="str">
        <f t="shared" si="195"/>
        <v>er</v>
      </c>
      <c r="D668" s="218" t="str">
        <f t="shared" si="196"/>
        <v>&amp; Gu</v>
      </c>
      <c r="E668" s="219" t="e">
        <f t="shared" si="197"/>
        <v>#VALUE!</v>
      </c>
      <c r="F668" s="219" t="str">
        <f t="shared" si="198"/>
        <v/>
      </c>
      <c r="G668" s="219">
        <f t="shared" si="199"/>
        <v>45013</v>
      </c>
      <c r="H668" s="218" t="str">
        <f>IF(ISERROR(VLOOKUP(FORECAST!$A668,$AY$2:$BA$9,3,FALSE)),"",VLOOKUP(FORECAST!$A668,$AY$2:$BA$9,3,FALSE))</f>
        <v>Referidos</v>
      </c>
      <c r="I668" s="218">
        <f>IF(ISNUMBER(FORECAST!G:G),FORECAST!G:G,"")</f>
        <v>53</v>
      </c>
      <c r="J668" s="222">
        <f>IF(ISNUMBER(FORECAST!H:H),FORECAST!H:H,"")</f>
        <v>15400.09</v>
      </c>
      <c r="BF668" s="4"/>
    </row>
    <row r="669" spans="1:58">
      <c r="A669" s="218" t="str">
        <f>MID(FORECAST!A668,1,10)</f>
        <v>Owner Refe</v>
      </c>
      <c r="B669" s="218" t="str">
        <f t="shared" si="194"/>
        <v>Ow</v>
      </c>
      <c r="C669" s="218" t="str">
        <f t="shared" si="195"/>
        <v>er</v>
      </c>
      <c r="D669" s="218" t="str">
        <f t="shared" si="196"/>
        <v>Refe</v>
      </c>
      <c r="E669" s="219" t="e">
        <f t="shared" si="197"/>
        <v>#VALUE!</v>
      </c>
      <c r="F669" s="219" t="str">
        <f t="shared" si="198"/>
        <v/>
      </c>
      <c r="G669" s="219">
        <f t="shared" si="199"/>
        <v>45013</v>
      </c>
      <c r="H669" s="218" t="str">
        <f>IF(ISERROR(VLOOKUP(FORECAST!$A669,$AY$2:$BA$9,3,FALSE)),"",VLOOKUP(FORECAST!$A669,$AY$2:$BA$9,3,FALSE))</f>
        <v>Maintenance</v>
      </c>
      <c r="I669" s="218">
        <f>IF(ISNUMBER(FORECAST!G:G),FORECAST!G:G,"")</f>
        <v>50</v>
      </c>
      <c r="J669" s="222">
        <f>IF(ISNUMBER(FORECAST!H:H),FORECAST!H:H,"")</f>
        <v>0</v>
      </c>
      <c r="BF669" s="4"/>
    </row>
    <row r="670" spans="1:58">
      <c r="A670" s="218" t="str">
        <f>MID(FORECAST!A669,1,10)</f>
        <v>Maintenanc</v>
      </c>
      <c r="B670" s="218" t="str">
        <f t="shared" si="194"/>
        <v>Ma</v>
      </c>
      <c r="C670" s="218" t="str">
        <f t="shared" si="195"/>
        <v>nt</v>
      </c>
      <c r="D670" s="218" t="str">
        <f t="shared" si="196"/>
        <v>nanc</v>
      </c>
      <c r="E670" s="219" t="e">
        <f t="shared" si="197"/>
        <v>#VALUE!</v>
      </c>
      <c r="F670" s="219" t="str">
        <f t="shared" si="198"/>
        <v/>
      </c>
      <c r="G670" s="219">
        <f t="shared" si="199"/>
        <v>45013</v>
      </c>
      <c r="H670" s="218" t="str">
        <f>IF(ISERROR(VLOOKUP(FORECAST!$A670,$AY$2:$BA$9,3,FALSE)),"",VLOOKUP(FORECAST!$A670,$AY$2:$BA$9,3,FALSE))</f>
        <v>Complementarias</v>
      </c>
      <c r="I670" s="218">
        <f>IF(ISNUMBER(FORECAST!G:G),FORECAST!G:G,"")</f>
        <v>1</v>
      </c>
      <c r="J670" s="222">
        <f>IF(ISNUMBER(FORECAST!H:H),FORECAST!H:H,"")</f>
        <v>0</v>
      </c>
      <c r="BF670" s="4"/>
    </row>
    <row r="671" spans="1:58">
      <c r="A671" s="218" t="str">
        <f>MID(FORECAST!A670,1,10)</f>
        <v>Compliment</v>
      </c>
      <c r="B671" s="218" t="str">
        <f t="shared" si="194"/>
        <v>Co</v>
      </c>
      <c r="C671" s="218" t="str">
        <f t="shared" si="195"/>
        <v>pl</v>
      </c>
      <c r="D671" s="218" t="str">
        <f t="shared" si="196"/>
        <v>ment</v>
      </c>
      <c r="E671" s="219" t="e">
        <f t="shared" si="197"/>
        <v>#VALUE!</v>
      </c>
      <c r="F671" s="219" t="str">
        <f t="shared" si="198"/>
        <v/>
      </c>
      <c r="G671" s="219">
        <f t="shared" si="199"/>
        <v>45013</v>
      </c>
      <c r="H671" s="218" t="str">
        <f>IF(ISERROR(VLOOKUP(FORECAST!$A671,$AY$2:$BA$9,3,FALSE)),"",VLOOKUP(FORECAST!$A671,$AY$2:$BA$9,3,FALSE))</f>
        <v>Total día</v>
      </c>
      <c r="I671" s="218">
        <f>IF(ISNUMBER(FORECAST!G:G),FORECAST!G:G,"")</f>
        <v>154</v>
      </c>
      <c r="J671" s="222">
        <f>IF(ISNUMBER(FORECAST!H:H),FORECAST!H:H,"")</f>
        <v>25103.46</v>
      </c>
      <c r="BF671" s="4"/>
    </row>
    <row r="672" spans="1:58">
      <c r="A672" s="218" t="str">
        <f>MID(FORECAST!A671,1,10)</f>
        <v>Totals:</v>
      </c>
      <c r="B672" s="218" t="str">
        <f t="shared" si="194"/>
        <v>To</v>
      </c>
      <c r="C672" s="218" t="str">
        <f t="shared" si="195"/>
        <v>al</v>
      </c>
      <c r="D672" s="218" t="str">
        <f t="shared" si="196"/>
        <v>:</v>
      </c>
      <c r="E672" s="219" t="e">
        <f t="shared" si="197"/>
        <v>#VALUE!</v>
      </c>
      <c r="F672" s="219" t="str">
        <f t="shared" si="198"/>
        <v/>
      </c>
      <c r="G672" s="219">
        <f t="shared" si="199"/>
        <v>45013</v>
      </c>
      <c r="H672" s="218" t="str">
        <f>IF(ISERROR(VLOOKUP(FORECAST!$A672,$AY$2:$BA$9,3,FALSE)),"",VLOOKUP(FORECAST!$A672,$AY$2:$BA$9,3,FALSE))</f>
        <v/>
      </c>
      <c r="I672" s="218" t="str">
        <f>IF(ISNUMBER(FORECAST!G:G),FORECAST!G:G,"")</f>
        <v/>
      </c>
      <c r="J672" s="222" t="str">
        <f>IF(ISNUMBER(FORECAST!H:H),FORECAST!H:H,"")</f>
        <v/>
      </c>
      <c r="BF672" s="4"/>
    </row>
    <row r="673" spans="1:58">
      <c r="A673" s="218" t="str">
        <f>MID(FORECAST!A672,1,10)</f>
        <v>29-03-2023</v>
      </c>
      <c r="B673" s="218" t="str">
        <f t="shared" si="194"/>
        <v>29</v>
      </c>
      <c r="C673" s="218" t="str">
        <f t="shared" si="195"/>
        <v>03</v>
      </c>
      <c r="D673" s="218" t="str">
        <f t="shared" si="196"/>
        <v>2023</v>
      </c>
      <c r="E673" s="219">
        <f t="shared" si="197"/>
        <v>45014</v>
      </c>
      <c r="F673" s="219">
        <f t="shared" si="198"/>
        <v>45014</v>
      </c>
      <c r="G673" s="219">
        <f t="shared" si="199"/>
        <v>45014</v>
      </c>
      <c r="H673" s="218" t="str">
        <f>IF(ISERROR(VLOOKUP(FORECAST!$A673,$AY$2:$BA$9,3,FALSE)),"",VLOOKUP(FORECAST!$A673,$AY$2:$BA$9,3,FALSE))</f>
        <v>Pagadores</v>
      </c>
      <c r="I673" s="218">
        <f>IF(ISNUMBER(FORECAST!G:G),FORECAST!G:G,"")</f>
        <v>23</v>
      </c>
      <c r="J673" s="222">
        <f>IF(ISNUMBER(FORECAST!H:H),FORECAST!H:H,"")</f>
        <v>4471.8900000000003</v>
      </c>
      <c r="BF673" s="4"/>
    </row>
    <row r="674" spans="1:58">
      <c r="A674" s="218" t="str">
        <f>MID(FORECAST!A673,1,10)</f>
        <v>Non-Group</v>
      </c>
      <c r="B674" s="218" t="str">
        <f t="shared" si="194"/>
        <v>No</v>
      </c>
      <c r="C674" s="218" t="str">
        <f t="shared" si="195"/>
        <v>-G</v>
      </c>
      <c r="D674" s="218" t="str">
        <f t="shared" si="196"/>
        <v>oup</v>
      </c>
      <c r="E674" s="219" t="e">
        <f t="shared" si="197"/>
        <v>#VALUE!</v>
      </c>
      <c r="F674" s="219" t="str">
        <f t="shared" si="198"/>
        <v/>
      </c>
      <c r="G674" s="219">
        <f t="shared" si="199"/>
        <v>45014</v>
      </c>
      <c r="H674" s="218" t="str">
        <f>IF(ISERROR(VLOOKUP(FORECAST!$A674,$AY$2:$BA$9,3,FALSE)),"",VLOOKUP(FORECAST!$A674,$AY$2:$BA$9,3,FALSE))</f>
        <v>Dueños e invitados</v>
      </c>
      <c r="I674" s="218">
        <f>IF(ISNUMBER(FORECAST!G:G),FORECAST!G:G,"")</f>
        <v>25</v>
      </c>
      <c r="J674" s="222">
        <f>IF(ISNUMBER(FORECAST!H:H),FORECAST!H:H,"")</f>
        <v>0</v>
      </c>
      <c r="BF674" s="4"/>
    </row>
    <row r="675" spans="1:58">
      <c r="A675" s="218" t="str">
        <f>MID(FORECAST!A674,1,10)</f>
        <v>Owner &amp; Gu</v>
      </c>
      <c r="B675" s="218" t="str">
        <f t="shared" si="194"/>
        <v>Ow</v>
      </c>
      <c r="C675" s="218" t="str">
        <f t="shared" si="195"/>
        <v>er</v>
      </c>
      <c r="D675" s="218" t="str">
        <f t="shared" si="196"/>
        <v>&amp; Gu</v>
      </c>
      <c r="E675" s="219" t="e">
        <f t="shared" si="197"/>
        <v>#VALUE!</v>
      </c>
      <c r="F675" s="219" t="str">
        <f t="shared" si="198"/>
        <v/>
      </c>
      <c r="G675" s="219">
        <f t="shared" si="199"/>
        <v>45014</v>
      </c>
      <c r="H675" s="218" t="str">
        <f>IF(ISERROR(VLOOKUP(FORECAST!$A675,$AY$2:$BA$9,3,FALSE)),"",VLOOKUP(FORECAST!$A675,$AY$2:$BA$9,3,FALSE))</f>
        <v>Referidos</v>
      </c>
      <c r="I675" s="218">
        <f>IF(ISNUMBER(FORECAST!G:G),FORECAST!G:G,"")</f>
        <v>58</v>
      </c>
      <c r="J675" s="222">
        <f>IF(ISNUMBER(FORECAST!H:H),FORECAST!H:H,"")</f>
        <v>18301.2</v>
      </c>
      <c r="BF675" s="4"/>
    </row>
    <row r="676" spans="1:58">
      <c r="A676" s="218" t="str">
        <f>MID(FORECAST!A675,1,10)</f>
        <v>Owner Refe</v>
      </c>
      <c r="B676" s="218" t="str">
        <f t="shared" si="194"/>
        <v>Ow</v>
      </c>
      <c r="C676" s="218" t="str">
        <f t="shared" si="195"/>
        <v>er</v>
      </c>
      <c r="D676" s="218" t="str">
        <f t="shared" si="196"/>
        <v>Refe</v>
      </c>
      <c r="E676" s="219" t="e">
        <f t="shared" si="197"/>
        <v>#VALUE!</v>
      </c>
      <c r="F676" s="219" t="str">
        <f t="shared" si="198"/>
        <v/>
      </c>
      <c r="G676" s="219">
        <f t="shared" si="199"/>
        <v>45014</v>
      </c>
      <c r="H676" s="218" t="str">
        <f>IF(ISERROR(VLOOKUP(FORECAST!$A676,$AY$2:$BA$9,3,FALSE)),"",VLOOKUP(FORECAST!$A676,$AY$2:$BA$9,3,FALSE))</f>
        <v>Maintenance</v>
      </c>
      <c r="I676" s="218">
        <f>IF(ISNUMBER(FORECAST!G:G),FORECAST!G:G,"")</f>
        <v>45</v>
      </c>
      <c r="J676" s="222">
        <f>IF(ISNUMBER(FORECAST!H:H),FORECAST!H:H,"")</f>
        <v>0</v>
      </c>
      <c r="BF676" s="4"/>
    </row>
    <row r="677" spans="1:58">
      <c r="A677" s="218" t="str">
        <f>MID(FORECAST!A676,1,10)</f>
        <v>Maintenanc</v>
      </c>
      <c r="B677" s="218" t="str">
        <f t="shared" si="194"/>
        <v>Ma</v>
      </c>
      <c r="C677" s="218" t="str">
        <f t="shared" si="195"/>
        <v>nt</v>
      </c>
      <c r="D677" s="218" t="str">
        <f t="shared" si="196"/>
        <v>nanc</v>
      </c>
      <c r="E677" s="219" t="e">
        <f t="shared" si="197"/>
        <v>#VALUE!</v>
      </c>
      <c r="F677" s="219" t="str">
        <f t="shared" si="198"/>
        <v/>
      </c>
      <c r="G677" s="219">
        <f t="shared" si="199"/>
        <v>45014</v>
      </c>
      <c r="H677" s="218" t="str">
        <f>IF(ISERROR(VLOOKUP(FORECAST!$A677,$AY$2:$BA$9,3,FALSE)),"",VLOOKUP(FORECAST!$A677,$AY$2:$BA$9,3,FALSE))</f>
        <v>Complementarias</v>
      </c>
      <c r="I677" s="218">
        <f>IF(ISNUMBER(FORECAST!G:G),FORECAST!G:G,"")</f>
        <v>1</v>
      </c>
      <c r="J677" s="222">
        <f>IF(ISNUMBER(FORECAST!H:H),FORECAST!H:H,"")</f>
        <v>0</v>
      </c>
      <c r="BF677" s="4"/>
    </row>
    <row r="678" spans="1:58">
      <c r="A678" s="218" t="str">
        <f>MID(FORECAST!A677,1,10)</f>
        <v>Compliment</v>
      </c>
      <c r="B678" s="218" t="str">
        <f t="shared" si="194"/>
        <v>Co</v>
      </c>
      <c r="C678" s="218" t="str">
        <f t="shared" si="195"/>
        <v>pl</v>
      </c>
      <c r="D678" s="218" t="str">
        <f t="shared" si="196"/>
        <v>ment</v>
      </c>
      <c r="E678" s="219" t="e">
        <f t="shared" si="197"/>
        <v>#VALUE!</v>
      </c>
      <c r="F678" s="219" t="str">
        <f t="shared" si="198"/>
        <v/>
      </c>
      <c r="G678" s="219">
        <f t="shared" si="199"/>
        <v>45014</v>
      </c>
      <c r="H678" s="218" t="str">
        <f>IF(ISERROR(VLOOKUP(FORECAST!$A678,$AY$2:$BA$9,3,FALSE)),"",VLOOKUP(FORECAST!$A678,$AY$2:$BA$9,3,FALSE))</f>
        <v>Total día</v>
      </c>
      <c r="I678" s="218">
        <f>IF(ISNUMBER(FORECAST!G:G),FORECAST!G:G,"")</f>
        <v>152</v>
      </c>
      <c r="J678" s="222">
        <f>IF(ISNUMBER(FORECAST!H:H),FORECAST!H:H,"")</f>
        <v>22773.09</v>
      </c>
      <c r="BF678" s="4"/>
    </row>
    <row r="679" spans="1:58">
      <c r="A679" s="218" t="str">
        <f>MID(FORECAST!A678,1,10)</f>
        <v>Totals:</v>
      </c>
      <c r="B679" s="218" t="str">
        <f t="shared" si="194"/>
        <v>To</v>
      </c>
      <c r="C679" s="218" t="str">
        <f t="shared" si="195"/>
        <v>al</v>
      </c>
      <c r="D679" s="218" t="str">
        <f t="shared" si="196"/>
        <v>:</v>
      </c>
      <c r="E679" s="219" t="e">
        <f t="shared" si="197"/>
        <v>#VALUE!</v>
      </c>
      <c r="F679" s="219" t="str">
        <f t="shared" si="198"/>
        <v/>
      </c>
      <c r="G679" s="219">
        <f t="shared" si="199"/>
        <v>45014</v>
      </c>
      <c r="H679" s="218" t="str">
        <f>IF(ISERROR(VLOOKUP(FORECAST!$A679,$AY$2:$BA$9,3,FALSE)),"",VLOOKUP(FORECAST!$A679,$AY$2:$BA$9,3,FALSE))</f>
        <v/>
      </c>
      <c r="I679" s="218" t="str">
        <f>IF(ISNUMBER(FORECAST!G:G),FORECAST!G:G,"")</f>
        <v/>
      </c>
      <c r="J679" s="222" t="str">
        <f>IF(ISNUMBER(FORECAST!H:H),FORECAST!H:H,"")</f>
        <v/>
      </c>
      <c r="BF679" s="4"/>
    </row>
    <row r="680" spans="1:58">
      <c r="A680" s="218" t="str">
        <f>MID(FORECAST!A679,1,10)</f>
        <v>30-03-2023</v>
      </c>
      <c r="B680" s="218" t="str">
        <f t="shared" si="194"/>
        <v>30</v>
      </c>
      <c r="C680" s="218" t="str">
        <f t="shared" si="195"/>
        <v>03</v>
      </c>
      <c r="D680" s="218" t="str">
        <f t="shared" si="196"/>
        <v>2023</v>
      </c>
      <c r="E680" s="219">
        <f t="shared" si="197"/>
        <v>45015</v>
      </c>
      <c r="F680" s="219">
        <f t="shared" si="198"/>
        <v>45015</v>
      </c>
      <c r="G680" s="219">
        <f t="shared" si="199"/>
        <v>45015</v>
      </c>
      <c r="H680" s="218" t="str">
        <f>IF(ISERROR(VLOOKUP(FORECAST!$A680,$AY$2:$BA$9,3,FALSE)),"",VLOOKUP(FORECAST!$A680,$AY$2:$BA$9,3,FALSE))</f>
        <v>Pagadores</v>
      </c>
      <c r="I680" s="218">
        <f>IF(ISNUMBER(FORECAST!G:G),FORECAST!G:G,"")</f>
        <v>18</v>
      </c>
      <c r="J680" s="222">
        <f>IF(ISNUMBER(FORECAST!H:H),FORECAST!H:H,"")</f>
        <v>6009.33</v>
      </c>
      <c r="BF680" s="4"/>
    </row>
    <row r="681" spans="1:58">
      <c r="A681" s="218" t="str">
        <f>MID(FORECAST!A680,1,10)</f>
        <v>Non-Group</v>
      </c>
      <c r="B681" s="218" t="str">
        <f t="shared" si="194"/>
        <v>No</v>
      </c>
      <c r="C681" s="218" t="str">
        <f t="shared" si="195"/>
        <v>-G</v>
      </c>
      <c r="D681" s="218" t="str">
        <f t="shared" si="196"/>
        <v>oup</v>
      </c>
      <c r="E681" s="219" t="e">
        <f t="shared" si="197"/>
        <v>#VALUE!</v>
      </c>
      <c r="F681" s="219" t="str">
        <f t="shared" si="198"/>
        <v/>
      </c>
      <c r="G681" s="219">
        <f t="shared" si="199"/>
        <v>45015</v>
      </c>
      <c r="H681" s="218" t="str">
        <f>IF(ISERROR(VLOOKUP(FORECAST!$A681,$AY$2:$BA$9,3,FALSE)),"",VLOOKUP(FORECAST!$A681,$AY$2:$BA$9,3,FALSE))</f>
        <v>Dueños e invitados</v>
      </c>
      <c r="I681" s="218">
        <f>IF(ISNUMBER(FORECAST!G:G),FORECAST!G:G,"")</f>
        <v>39</v>
      </c>
      <c r="J681" s="222">
        <f>IF(ISNUMBER(FORECAST!H:H),FORECAST!H:H,"")</f>
        <v>0</v>
      </c>
      <c r="BF681" s="4"/>
    </row>
    <row r="682" spans="1:58">
      <c r="A682" s="218" t="str">
        <f>MID(FORECAST!A681,1,10)</f>
        <v>Owner &amp; Gu</v>
      </c>
      <c r="B682" s="218" t="str">
        <f t="shared" si="194"/>
        <v>Ow</v>
      </c>
      <c r="C682" s="218" t="str">
        <f t="shared" si="195"/>
        <v>er</v>
      </c>
      <c r="D682" s="218" t="str">
        <f t="shared" si="196"/>
        <v>&amp; Gu</v>
      </c>
      <c r="E682" s="219" t="e">
        <f t="shared" si="197"/>
        <v>#VALUE!</v>
      </c>
      <c r="F682" s="219" t="str">
        <f t="shared" si="198"/>
        <v/>
      </c>
      <c r="G682" s="219">
        <f t="shared" si="199"/>
        <v>45015</v>
      </c>
      <c r="H682" s="218" t="str">
        <f>IF(ISERROR(VLOOKUP(FORECAST!$A682,$AY$2:$BA$9,3,FALSE)),"",VLOOKUP(FORECAST!$A682,$AY$2:$BA$9,3,FALSE))</f>
        <v>Referidos</v>
      </c>
      <c r="I682" s="218">
        <f>IF(ISNUMBER(FORECAST!G:G),FORECAST!G:G,"")</f>
        <v>67</v>
      </c>
      <c r="J682" s="222">
        <f>IF(ISNUMBER(FORECAST!H:H),FORECAST!H:H,"")</f>
        <v>20103.22</v>
      </c>
      <c r="BF682" s="4"/>
    </row>
    <row r="683" spans="1:58">
      <c r="A683" s="218" t="str">
        <f>MID(FORECAST!A682,1,10)</f>
        <v>Owner Refe</v>
      </c>
      <c r="B683" s="218" t="str">
        <f t="shared" si="194"/>
        <v>Ow</v>
      </c>
      <c r="C683" s="218" t="str">
        <f t="shared" si="195"/>
        <v>er</v>
      </c>
      <c r="D683" s="218" t="str">
        <f t="shared" si="196"/>
        <v>Refe</v>
      </c>
      <c r="E683" s="219" t="e">
        <f t="shared" si="197"/>
        <v>#VALUE!</v>
      </c>
      <c r="F683" s="219" t="str">
        <f t="shared" si="198"/>
        <v/>
      </c>
      <c r="G683" s="219">
        <f t="shared" si="199"/>
        <v>45015</v>
      </c>
      <c r="H683" s="218" t="str">
        <f>IF(ISERROR(VLOOKUP(FORECAST!$A683,$AY$2:$BA$9,3,FALSE)),"",VLOOKUP(FORECAST!$A683,$AY$2:$BA$9,3,FALSE))</f>
        <v>Maintenance</v>
      </c>
      <c r="I683" s="218">
        <f>IF(ISNUMBER(FORECAST!G:G),FORECAST!G:G,"")</f>
        <v>35</v>
      </c>
      <c r="J683" s="222">
        <f>IF(ISNUMBER(FORECAST!H:H),FORECAST!H:H,"")</f>
        <v>0</v>
      </c>
      <c r="BF683" s="4"/>
    </row>
    <row r="684" spans="1:58">
      <c r="A684" s="218" t="str">
        <f>MID(FORECAST!A683,1,10)</f>
        <v>Maintenanc</v>
      </c>
      <c r="B684" s="218" t="str">
        <f t="shared" si="194"/>
        <v>Ma</v>
      </c>
      <c r="C684" s="218" t="str">
        <f t="shared" si="195"/>
        <v>nt</v>
      </c>
      <c r="D684" s="218" t="str">
        <f t="shared" si="196"/>
        <v>nanc</v>
      </c>
      <c r="E684" s="219" t="e">
        <f t="shared" si="197"/>
        <v>#VALUE!</v>
      </c>
      <c r="F684" s="219" t="str">
        <f t="shared" si="198"/>
        <v/>
      </c>
      <c r="G684" s="219">
        <f t="shared" si="199"/>
        <v>45015</v>
      </c>
      <c r="H684" s="218" t="str">
        <f>IF(ISERROR(VLOOKUP(FORECAST!$A684,$AY$2:$BA$9,3,FALSE)),"",VLOOKUP(FORECAST!$A684,$AY$2:$BA$9,3,FALSE))</f>
        <v>Complementarias</v>
      </c>
      <c r="I684" s="218">
        <f>IF(ISNUMBER(FORECAST!G:G),FORECAST!G:G,"")</f>
        <v>1</v>
      </c>
      <c r="J684" s="222">
        <f>IF(ISNUMBER(FORECAST!H:H),FORECAST!H:H,"")</f>
        <v>0</v>
      </c>
      <c r="BF684" s="4"/>
    </row>
    <row r="685" spans="1:58">
      <c r="A685" s="218" t="str">
        <f>MID(FORECAST!A684,1,10)</f>
        <v>Compliment</v>
      </c>
      <c r="B685" s="218" t="str">
        <f t="shared" si="194"/>
        <v>Co</v>
      </c>
      <c r="C685" s="218" t="str">
        <f t="shared" si="195"/>
        <v>pl</v>
      </c>
      <c r="D685" s="218" t="str">
        <f t="shared" si="196"/>
        <v>ment</v>
      </c>
      <c r="E685" s="219" t="e">
        <f t="shared" si="197"/>
        <v>#VALUE!</v>
      </c>
      <c r="F685" s="219" t="str">
        <f t="shared" si="198"/>
        <v/>
      </c>
      <c r="G685" s="219">
        <f t="shared" si="199"/>
        <v>45015</v>
      </c>
      <c r="H685" s="218" t="str">
        <f>IF(ISERROR(VLOOKUP(FORECAST!$A685,$AY$2:$BA$9,3,FALSE)),"",VLOOKUP(FORECAST!$A685,$AY$2:$BA$9,3,FALSE))</f>
        <v>Total día</v>
      </c>
      <c r="I685" s="218">
        <f>IF(ISNUMBER(FORECAST!G:G),FORECAST!G:G,"")</f>
        <v>160</v>
      </c>
      <c r="J685" s="222">
        <f>IF(ISNUMBER(FORECAST!H:H),FORECAST!H:H,"")</f>
        <v>26112.55</v>
      </c>
      <c r="BF685" s="4"/>
    </row>
    <row r="686" spans="1:58">
      <c r="A686" s="218" t="str">
        <f>MID(FORECAST!A685,1,10)</f>
        <v>Totals:</v>
      </c>
      <c r="B686" s="218" t="str">
        <f t="shared" si="194"/>
        <v>To</v>
      </c>
      <c r="C686" s="218" t="str">
        <f t="shared" si="195"/>
        <v>al</v>
      </c>
      <c r="D686" s="218" t="str">
        <f t="shared" si="196"/>
        <v>:</v>
      </c>
      <c r="E686" s="219" t="e">
        <f t="shared" si="197"/>
        <v>#VALUE!</v>
      </c>
      <c r="F686" s="219" t="str">
        <f t="shared" si="198"/>
        <v/>
      </c>
      <c r="G686" s="219">
        <f t="shared" si="199"/>
        <v>45015</v>
      </c>
      <c r="H686" s="218" t="str">
        <f>IF(ISERROR(VLOOKUP(FORECAST!$A686,$AY$2:$BA$9,3,FALSE)),"",VLOOKUP(FORECAST!$A686,$AY$2:$BA$9,3,FALSE))</f>
        <v/>
      </c>
      <c r="I686" s="218" t="str">
        <f>IF(ISNUMBER(FORECAST!G:G),FORECAST!G:G,"")</f>
        <v/>
      </c>
      <c r="J686" s="222" t="str">
        <f>IF(ISNUMBER(FORECAST!H:H),FORECAST!H:H,"")</f>
        <v/>
      </c>
      <c r="BF686" s="4"/>
    </row>
    <row r="687" spans="1:58">
      <c r="A687" s="218" t="str">
        <f>MID(FORECAST!A686,1,10)</f>
        <v>31-03-2023</v>
      </c>
      <c r="B687" s="218" t="str">
        <f t="shared" si="194"/>
        <v>31</v>
      </c>
      <c r="C687" s="218" t="str">
        <f t="shared" si="195"/>
        <v>03</v>
      </c>
      <c r="D687" s="218" t="str">
        <f t="shared" si="196"/>
        <v>2023</v>
      </c>
      <c r="E687" s="219">
        <f t="shared" si="197"/>
        <v>45016</v>
      </c>
      <c r="F687" s="219">
        <f t="shared" si="198"/>
        <v>45016</v>
      </c>
      <c r="G687" s="219">
        <f t="shared" si="199"/>
        <v>45016</v>
      </c>
      <c r="H687" s="218" t="str">
        <f>IF(ISERROR(VLOOKUP(FORECAST!$A687,$AY$2:$BA$9,3,FALSE)),"",VLOOKUP(FORECAST!$A687,$AY$2:$BA$9,3,FALSE))</f>
        <v>Pagadores</v>
      </c>
      <c r="I687" s="218">
        <f>IF(ISNUMBER(FORECAST!G:G),FORECAST!G:G,"")</f>
        <v>36</v>
      </c>
      <c r="J687" s="222">
        <f>IF(ISNUMBER(FORECAST!H:H),FORECAST!H:H,"")</f>
        <v>13241.57</v>
      </c>
      <c r="BF687" s="4"/>
    </row>
    <row r="688" spans="1:58">
      <c r="A688" s="218" t="str">
        <f>MID(FORECAST!A687,1,10)</f>
        <v>Non-Group</v>
      </c>
      <c r="B688" s="218" t="str">
        <f t="shared" si="194"/>
        <v>No</v>
      </c>
      <c r="C688" s="218" t="str">
        <f t="shared" si="195"/>
        <v>-G</v>
      </c>
      <c r="D688" s="218" t="str">
        <f t="shared" si="196"/>
        <v>oup</v>
      </c>
      <c r="E688" s="219" t="e">
        <f t="shared" si="197"/>
        <v>#VALUE!</v>
      </c>
      <c r="F688" s="219" t="str">
        <f t="shared" si="198"/>
        <v/>
      </c>
      <c r="G688" s="219">
        <f t="shared" si="199"/>
        <v>45016</v>
      </c>
      <c r="H688" s="218" t="str">
        <f>IF(ISERROR(VLOOKUP(FORECAST!$A688,$AY$2:$BA$9,3,FALSE)),"",VLOOKUP(FORECAST!$A688,$AY$2:$BA$9,3,FALSE))</f>
        <v>Dueños e invitados</v>
      </c>
      <c r="I688" s="218">
        <f>IF(ISNUMBER(FORECAST!G:G),FORECAST!G:G,"")</f>
        <v>52</v>
      </c>
      <c r="J688" s="222">
        <f>IF(ISNUMBER(FORECAST!H:H),FORECAST!H:H,"")</f>
        <v>0</v>
      </c>
      <c r="BF688" s="4"/>
    </row>
    <row r="689" spans="1:58">
      <c r="A689" s="218" t="str">
        <f>MID(FORECAST!A688,1,10)</f>
        <v>Owner &amp; Gu</v>
      </c>
      <c r="B689" s="218" t="str">
        <f t="shared" si="194"/>
        <v>Ow</v>
      </c>
      <c r="C689" s="218" t="str">
        <f t="shared" si="195"/>
        <v>er</v>
      </c>
      <c r="D689" s="218" t="str">
        <f t="shared" si="196"/>
        <v>&amp; Gu</v>
      </c>
      <c r="E689" s="219" t="e">
        <f t="shared" si="197"/>
        <v>#VALUE!</v>
      </c>
      <c r="F689" s="219" t="str">
        <f t="shared" si="198"/>
        <v/>
      </c>
      <c r="G689" s="219">
        <f t="shared" si="199"/>
        <v>45016</v>
      </c>
      <c r="H689" s="218" t="str">
        <f>IF(ISERROR(VLOOKUP(FORECAST!$A689,$AY$2:$BA$9,3,FALSE)),"",VLOOKUP(FORECAST!$A689,$AY$2:$BA$9,3,FALSE))</f>
        <v>Referidos</v>
      </c>
      <c r="I689" s="218">
        <f>IF(ISNUMBER(FORECAST!G:G),FORECAST!G:G,"")</f>
        <v>89</v>
      </c>
      <c r="J689" s="222">
        <f>IF(ISNUMBER(FORECAST!H:H),FORECAST!H:H,"")</f>
        <v>30835.45</v>
      </c>
      <c r="BF689" s="4"/>
    </row>
    <row r="690" spans="1:58">
      <c r="A690" s="218" t="str">
        <f>MID(FORECAST!A689,1,10)</f>
        <v>Owner Refe</v>
      </c>
      <c r="B690" s="218" t="str">
        <f t="shared" si="194"/>
        <v>Ow</v>
      </c>
      <c r="C690" s="218" t="str">
        <f t="shared" si="195"/>
        <v>er</v>
      </c>
      <c r="D690" s="218" t="str">
        <f t="shared" si="196"/>
        <v>Refe</v>
      </c>
      <c r="E690" s="219" t="e">
        <f t="shared" si="197"/>
        <v>#VALUE!</v>
      </c>
      <c r="F690" s="219" t="str">
        <f t="shared" si="198"/>
        <v/>
      </c>
      <c r="G690" s="219">
        <f t="shared" si="199"/>
        <v>45016</v>
      </c>
      <c r="H690" s="218" t="str">
        <f>IF(ISERROR(VLOOKUP(FORECAST!$A690,$AY$2:$BA$9,3,FALSE)),"",VLOOKUP(FORECAST!$A690,$AY$2:$BA$9,3,FALSE))</f>
        <v>Maintenance</v>
      </c>
      <c r="I690" s="218">
        <f>IF(ISNUMBER(FORECAST!G:G),FORECAST!G:G,"")</f>
        <v>29</v>
      </c>
      <c r="J690" s="222">
        <f>IF(ISNUMBER(FORECAST!H:H),FORECAST!H:H,"")</f>
        <v>0</v>
      </c>
      <c r="BF690" s="4"/>
    </row>
    <row r="691" spans="1:58">
      <c r="A691" s="218" t="str">
        <f>MID(FORECAST!A690,1,10)</f>
        <v>Maintenanc</v>
      </c>
      <c r="B691" s="218" t="str">
        <f t="shared" si="194"/>
        <v>Ma</v>
      </c>
      <c r="C691" s="218" t="str">
        <f t="shared" si="195"/>
        <v>nt</v>
      </c>
      <c r="D691" s="218" t="str">
        <f t="shared" si="196"/>
        <v>nanc</v>
      </c>
      <c r="E691" s="219" t="e">
        <f t="shared" si="197"/>
        <v>#VALUE!</v>
      </c>
      <c r="F691" s="219" t="str">
        <f t="shared" si="198"/>
        <v/>
      </c>
      <c r="G691" s="219">
        <f t="shared" si="199"/>
        <v>45016</v>
      </c>
      <c r="H691" s="218" t="str">
        <f>IF(ISERROR(VLOOKUP(FORECAST!$A691,$AY$2:$BA$9,3,FALSE)),"",VLOOKUP(FORECAST!$A691,$AY$2:$BA$9,3,FALSE))</f>
        <v>Complementarias</v>
      </c>
      <c r="I691" s="218">
        <f>IF(ISNUMBER(FORECAST!G:G),FORECAST!G:G,"")</f>
        <v>2</v>
      </c>
      <c r="J691" s="222">
        <f>IF(ISNUMBER(FORECAST!H:H),FORECAST!H:H,"")</f>
        <v>0</v>
      </c>
      <c r="BF691" s="4"/>
    </row>
    <row r="692" spans="1:58">
      <c r="A692" s="218" t="str">
        <f>MID(FORECAST!A691,1,10)</f>
        <v>Compliment</v>
      </c>
      <c r="B692" s="218" t="str">
        <f t="shared" si="194"/>
        <v>Co</v>
      </c>
      <c r="C692" s="218" t="str">
        <f t="shared" si="195"/>
        <v>pl</v>
      </c>
      <c r="D692" s="218" t="str">
        <f t="shared" si="196"/>
        <v>ment</v>
      </c>
      <c r="E692" s="219" t="e">
        <f t="shared" si="197"/>
        <v>#VALUE!</v>
      </c>
      <c r="F692" s="219" t="str">
        <f t="shared" si="198"/>
        <v/>
      </c>
      <c r="G692" s="219">
        <f t="shared" si="199"/>
        <v>45016</v>
      </c>
      <c r="H692" s="218" t="str">
        <f>IF(ISERROR(VLOOKUP(FORECAST!$A692,$AY$2:$BA$9,3,FALSE)),"",VLOOKUP(FORECAST!$A692,$AY$2:$BA$9,3,FALSE))</f>
        <v>Total día</v>
      </c>
      <c r="I692" s="218">
        <f>IF(ISNUMBER(FORECAST!G:G),FORECAST!G:G,"")</f>
        <v>208</v>
      </c>
      <c r="J692" s="222">
        <f>IF(ISNUMBER(FORECAST!H:H),FORECAST!H:H,"")</f>
        <v>44077.02</v>
      </c>
      <c r="BF692" s="4"/>
    </row>
    <row r="693" spans="1:58">
      <c r="A693" s="218" t="str">
        <f>MID(FORECAST!A692,1,10)</f>
        <v>Totals:</v>
      </c>
      <c r="B693" s="218" t="str">
        <f t="shared" si="194"/>
        <v>To</v>
      </c>
      <c r="C693" s="218" t="str">
        <f t="shared" si="195"/>
        <v>al</v>
      </c>
      <c r="D693" s="218" t="str">
        <f t="shared" si="196"/>
        <v>:</v>
      </c>
      <c r="E693" s="219" t="e">
        <f t="shared" si="197"/>
        <v>#VALUE!</v>
      </c>
      <c r="F693" s="219" t="str">
        <f t="shared" si="198"/>
        <v/>
      </c>
      <c r="G693" s="219">
        <f t="shared" si="199"/>
        <v>45016</v>
      </c>
      <c r="H693" s="218" t="str">
        <f>IF(ISERROR(VLOOKUP(FORECAST!$A693,$AY$2:$BA$9,3,FALSE)),"",VLOOKUP(FORECAST!$A693,$AY$2:$BA$9,3,FALSE))</f>
        <v/>
      </c>
      <c r="I693" s="218" t="str">
        <f>IF(ISNUMBER(FORECAST!G:G),FORECAST!G:G,"")</f>
        <v/>
      </c>
      <c r="J693" s="222" t="str">
        <f>IF(ISNUMBER(FORECAST!H:H),FORECAST!H:H,"")</f>
        <v/>
      </c>
      <c r="BF693" s="4"/>
    </row>
    <row r="694" spans="1:58">
      <c r="A694" s="218" t="str">
        <f>MID(FORECAST!A693,1,10)</f>
        <v>01-04-2023</v>
      </c>
      <c r="B694" s="218" t="str">
        <f t="shared" si="194"/>
        <v>01</v>
      </c>
      <c r="C694" s="218" t="str">
        <f t="shared" si="195"/>
        <v>04</v>
      </c>
      <c r="D694" s="218" t="str">
        <f t="shared" si="196"/>
        <v>2023</v>
      </c>
      <c r="E694" s="219">
        <f t="shared" si="197"/>
        <v>45017</v>
      </c>
      <c r="F694" s="219">
        <f t="shared" si="198"/>
        <v>45017</v>
      </c>
      <c r="G694" s="219">
        <f t="shared" si="199"/>
        <v>45017</v>
      </c>
      <c r="H694" s="218" t="str">
        <f>IF(ISERROR(VLOOKUP(FORECAST!$A694,$AY$2:$BA$9,3,FALSE)),"",VLOOKUP(FORECAST!$A694,$AY$2:$BA$9,3,FALSE))</f>
        <v>Pagadores</v>
      </c>
      <c r="I694" s="218">
        <f>IF(ISNUMBER(FORECAST!G:G),FORECAST!G:G,"")</f>
        <v>56</v>
      </c>
      <c r="J694" s="222">
        <f>IF(ISNUMBER(FORECAST!H:H),FORECAST!H:H,"")</f>
        <v>930</v>
      </c>
      <c r="BF694" s="4"/>
    </row>
    <row r="695" spans="1:58">
      <c r="A695" s="218" t="str">
        <f>MID(FORECAST!A694,1,10)</f>
        <v>Non-Group</v>
      </c>
      <c r="B695" s="218" t="str">
        <f t="shared" si="194"/>
        <v>No</v>
      </c>
      <c r="C695" s="218" t="str">
        <f t="shared" si="195"/>
        <v>-G</v>
      </c>
      <c r="D695" s="218" t="str">
        <f t="shared" si="196"/>
        <v>oup</v>
      </c>
      <c r="E695" s="219" t="e">
        <f t="shared" si="197"/>
        <v>#VALUE!</v>
      </c>
      <c r="F695" s="219" t="str">
        <f t="shared" si="198"/>
        <v/>
      </c>
      <c r="G695" s="219">
        <f t="shared" si="199"/>
        <v>45017</v>
      </c>
      <c r="H695" s="218" t="str">
        <f>IF(ISERROR(VLOOKUP(FORECAST!$A695,$AY$2:$BA$9,3,FALSE)),"",VLOOKUP(FORECAST!$A695,$AY$2:$BA$9,3,FALSE))</f>
        <v>Dueños e invitados</v>
      </c>
      <c r="I695" s="218">
        <f>IF(ISNUMBER(FORECAST!G:G),FORECAST!G:G,"")</f>
        <v>46</v>
      </c>
      <c r="J695" s="222">
        <f>IF(ISNUMBER(FORECAST!H:H),FORECAST!H:H,"")</f>
        <v>0</v>
      </c>
      <c r="BF695" s="4"/>
    </row>
    <row r="696" spans="1:58">
      <c r="A696" s="218" t="str">
        <f>MID(FORECAST!A695,1,10)</f>
        <v>Owner &amp; Gu</v>
      </c>
      <c r="B696" s="218" t="str">
        <f t="shared" si="194"/>
        <v>Ow</v>
      </c>
      <c r="C696" s="218" t="str">
        <f t="shared" si="195"/>
        <v>er</v>
      </c>
      <c r="D696" s="218" t="str">
        <f t="shared" si="196"/>
        <v>&amp; Gu</v>
      </c>
      <c r="E696" s="219" t="e">
        <f t="shared" si="197"/>
        <v>#VALUE!</v>
      </c>
      <c r="F696" s="219" t="str">
        <f t="shared" si="198"/>
        <v/>
      </c>
      <c r="G696" s="219">
        <f t="shared" si="199"/>
        <v>45017</v>
      </c>
      <c r="H696" s="218" t="str">
        <f>IF(ISERROR(VLOOKUP(FORECAST!$A696,$AY$2:$BA$9,3,FALSE)),"",VLOOKUP(FORECAST!$A696,$AY$2:$BA$9,3,FALSE))</f>
        <v>Referidos</v>
      </c>
      <c r="I696" s="218">
        <f>IF(ISNUMBER(FORECAST!G:G),FORECAST!G:G,"")</f>
        <v>98</v>
      </c>
      <c r="J696" s="222">
        <f>IF(ISNUMBER(FORECAST!H:H),FORECAST!H:H,"")</f>
        <v>490</v>
      </c>
      <c r="BF696" s="4"/>
    </row>
    <row r="697" spans="1:58">
      <c r="A697" s="218" t="str">
        <f>MID(FORECAST!A696,1,10)</f>
        <v>Owner Refe</v>
      </c>
      <c r="B697" s="218" t="str">
        <f t="shared" si="194"/>
        <v>Ow</v>
      </c>
      <c r="C697" s="218" t="str">
        <f t="shared" si="195"/>
        <v>er</v>
      </c>
      <c r="D697" s="218" t="str">
        <f t="shared" si="196"/>
        <v>Refe</v>
      </c>
      <c r="E697" s="219" t="e">
        <f t="shared" si="197"/>
        <v>#VALUE!</v>
      </c>
      <c r="F697" s="219" t="str">
        <f t="shared" si="198"/>
        <v/>
      </c>
      <c r="G697" s="219">
        <f t="shared" si="199"/>
        <v>45017</v>
      </c>
      <c r="H697" s="218" t="str">
        <f>IF(ISERROR(VLOOKUP(FORECAST!$A697,$AY$2:$BA$9,3,FALSE)),"",VLOOKUP(FORECAST!$A697,$AY$2:$BA$9,3,FALSE))</f>
        <v>Maintenance</v>
      </c>
      <c r="I697" s="218">
        <f>IF(ISNUMBER(FORECAST!G:G),FORECAST!G:G,"")</f>
        <v>33</v>
      </c>
      <c r="J697" s="222">
        <f>IF(ISNUMBER(FORECAST!H:H),FORECAST!H:H,"")</f>
        <v>0</v>
      </c>
      <c r="BF697" s="4"/>
    </row>
    <row r="698" spans="1:58">
      <c r="A698" s="218" t="str">
        <f>MID(FORECAST!A697,1,10)</f>
        <v>Maintenanc</v>
      </c>
      <c r="B698" s="218" t="str">
        <f t="shared" si="194"/>
        <v>Ma</v>
      </c>
      <c r="C698" s="218" t="str">
        <f t="shared" si="195"/>
        <v>nt</v>
      </c>
      <c r="D698" s="218" t="str">
        <f t="shared" si="196"/>
        <v>nanc</v>
      </c>
      <c r="E698" s="219" t="e">
        <f t="shared" si="197"/>
        <v>#VALUE!</v>
      </c>
      <c r="F698" s="219" t="str">
        <f t="shared" si="198"/>
        <v/>
      </c>
      <c r="G698" s="219">
        <f t="shared" si="199"/>
        <v>45017</v>
      </c>
      <c r="H698" s="218" t="str">
        <f>IF(ISERROR(VLOOKUP(FORECAST!$A698,$AY$2:$BA$9,3,FALSE)),"",VLOOKUP(FORECAST!$A698,$AY$2:$BA$9,3,FALSE))</f>
        <v>Complementarias</v>
      </c>
      <c r="I698" s="218">
        <f>IF(ISNUMBER(FORECAST!G:G),FORECAST!G:G,"")</f>
        <v>2</v>
      </c>
      <c r="J698" s="222">
        <f>IF(ISNUMBER(FORECAST!H:H),FORECAST!H:H,"")</f>
        <v>0</v>
      </c>
      <c r="BF698" s="4"/>
    </row>
    <row r="699" spans="1:58">
      <c r="A699" s="218" t="str">
        <f>MID(FORECAST!A698,1,10)</f>
        <v>Compliment</v>
      </c>
      <c r="B699" s="218" t="str">
        <f t="shared" si="194"/>
        <v>Co</v>
      </c>
      <c r="C699" s="218" t="str">
        <f t="shared" si="195"/>
        <v>pl</v>
      </c>
      <c r="D699" s="218" t="str">
        <f t="shared" si="196"/>
        <v>ment</v>
      </c>
      <c r="E699" s="219" t="e">
        <f t="shared" si="197"/>
        <v>#VALUE!</v>
      </c>
      <c r="F699" s="219" t="str">
        <f t="shared" si="198"/>
        <v/>
      </c>
      <c r="G699" s="219">
        <f t="shared" si="199"/>
        <v>45017</v>
      </c>
      <c r="H699" s="218" t="str">
        <f>IF(ISERROR(VLOOKUP(FORECAST!$A699,$AY$2:$BA$9,3,FALSE)),"",VLOOKUP(FORECAST!$A699,$AY$2:$BA$9,3,FALSE))</f>
        <v>Total día</v>
      </c>
      <c r="I699" s="218">
        <f>IF(ISNUMBER(FORECAST!G:G),FORECAST!G:G,"")</f>
        <v>235</v>
      </c>
      <c r="J699" s="222">
        <f>IF(ISNUMBER(FORECAST!H:H),FORECAST!H:H,"")</f>
        <v>1420</v>
      </c>
      <c r="BF699" s="4"/>
    </row>
    <row r="700" spans="1:58">
      <c r="A700" s="218" t="str">
        <f>MID(FORECAST!A699,1,10)</f>
        <v>Totals:</v>
      </c>
      <c r="B700" s="218" t="str">
        <f t="shared" si="194"/>
        <v>To</v>
      </c>
      <c r="C700" s="218" t="str">
        <f t="shared" si="195"/>
        <v>al</v>
      </c>
      <c r="D700" s="218" t="str">
        <f t="shared" si="196"/>
        <v>:</v>
      </c>
      <c r="E700" s="219" t="e">
        <f t="shared" si="197"/>
        <v>#VALUE!</v>
      </c>
      <c r="F700" s="219" t="str">
        <f t="shared" si="198"/>
        <v/>
      </c>
      <c r="G700" s="219">
        <f t="shared" si="199"/>
        <v>45017</v>
      </c>
      <c r="H700" s="218" t="str">
        <f>IF(ISERROR(VLOOKUP(FORECAST!$A700,$AY$2:$BA$9,3,FALSE)),"",VLOOKUP(FORECAST!$A700,$AY$2:$BA$9,3,FALSE))</f>
        <v/>
      </c>
      <c r="I700" s="218" t="str">
        <f>IF(ISNUMBER(FORECAST!G:G),FORECAST!G:G,"")</f>
        <v/>
      </c>
      <c r="J700" s="222" t="str">
        <f>IF(ISNUMBER(FORECAST!H:H),FORECAST!H:H,"")</f>
        <v/>
      </c>
      <c r="BF700" s="4"/>
    </row>
    <row r="701" spans="1:58">
      <c r="A701" s="218" t="str">
        <f>MID(FORECAST!A700,1,10)</f>
        <v>02-04-2023</v>
      </c>
      <c r="B701" s="218" t="str">
        <f t="shared" si="194"/>
        <v>02</v>
      </c>
      <c r="C701" s="218" t="str">
        <f t="shared" si="195"/>
        <v>04</v>
      </c>
      <c r="D701" s="218" t="str">
        <f t="shared" si="196"/>
        <v>2023</v>
      </c>
      <c r="E701" s="219">
        <f t="shared" si="197"/>
        <v>45018</v>
      </c>
      <c r="F701" s="219">
        <f t="shared" si="198"/>
        <v>45018</v>
      </c>
      <c r="G701" s="219">
        <f t="shared" si="199"/>
        <v>45018</v>
      </c>
      <c r="H701" s="218" t="str">
        <f>IF(ISERROR(VLOOKUP(FORECAST!$A701,$AY$2:$BA$9,3,FALSE)),"",VLOOKUP(FORECAST!$A701,$AY$2:$BA$9,3,FALSE))</f>
        <v>Pagadores</v>
      </c>
      <c r="I701" s="218">
        <f>IF(ISNUMBER(FORECAST!G:G),FORECAST!G:G,"")</f>
        <v>52</v>
      </c>
      <c r="J701" s="222">
        <f>IF(ISNUMBER(FORECAST!H:H),FORECAST!H:H,"")</f>
        <v>790</v>
      </c>
      <c r="BF701" s="4"/>
    </row>
    <row r="702" spans="1:58">
      <c r="A702" s="218" t="str">
        <f>MID(FORECAST!A701,1,10)</f>
        <v>Non-Group</v>
      </c>
      <c r="B702" s="218" t="str">
        <f t="shared" si="194"/>
        <v>No</v>
      </c>
      <c r="C702" s="218" t="str">
        <f t="shared" si="195"/>
        <v>-G</v>
      </c>
      <c r="D702" s="218" t="str">
        <f t="shared" si="196"/>
        <v>oup</v>
      </c>
      <c r="E702" s="219" t="e">
        <f t="shared" si="197"/>
        <v>#VALUE!</v>
      </c>
      <c r="F702" s="219" t="str">
        <f t="shared" si="198"/>
        <v/>
      </c>
      <c r="G702" s="219">
        <f t="shared" si="199"/>
        <v>45018</v>
      </c>
      <c r="H702" s="218" t="str">
        <f>IF(ISERROR(VLOOKUP(FORECAST!$A702,$AY$2:$BA$9,3,FALSE)),"",VLOOKUP(FORECAST!$A702,$AY$2:$BA$9,3,FALSE))</f>
        <v>Grupos</v>
      </c>
      <c r="I702" s="218">
        <f>IF(ISNUMBER(FORECAST!G:G),FORECAST!G:G,"")</f>
        <v>2</v>
      </c>
      <c r="J702" s="222">
        <f>IF(ISNUMBER(FORECAST!H:H),FORECAST!H:H,"")</f>
        <v>0</v>
      </c>
      <c r="BF702" s="4"/>
    </row>
    <row r="703" spans="1:58">
      <c r="A703" s="218" t="str">
        <f>MID(FORECAST!A702,1,10)</f>
        <v>Group - No</v>
      </c>
      <c r="B703" s="218" t="str">
        <f t="shared" si="194"/>
        <v>Gr</v>
      </c>
      <c r="C703" s="218" t="str">
        <f t="shared" si="195"/>
        <v>up</v>
      </c>
      <c r="D703" s="218" t="str">
        <f t="shared" si="196"/>
        <v>- No</v>
      </c>
      <c r="E703" s="219" t="e">
        <f t="shared" si="197"/>
        <v>#VALUE!</v>
      </c>
      <c r="F703" s="219" t="str">
        <f t="shared" si="198"/>
        <v/>
      </c>
      <c r="G703" s="219">
        <f t="shared" si="199"/>
        <v>45018</v>
      </c>
      <c r="H703" s="218" t="str">
        <f>IF(ISERROR(VLOOKUP(FORECAST!$A703,$AY$2:$BA$9,3,FALSE)),"",VLOOKUP(FORECAST!$A703,$AY$2:$BA$9,3,FALSE))</f>
        <v>Dueños e invitados</v>
      </c>
      <c r="I703" s="218">
        <f>IF(ISNUMBER(FORECAST!G:G),FORECAST!G:G,"")</f>
        <v>33</v>
      </c>
      <c r="J703" s="222">
        <f>IF(ISNUMBER(FORECAST!H:H),FORECAST!H:H,"")</f>
        <v>0</v>
      </c>
      <c r="BF703" s="4"/>
    </row>
    <row r="704" spans="1:58">
      <c r="A704" s="218" t="str">
        <f>MID(FORECAST!A703,1,10)</f>
        <v>Owner &amp; Gu</v>
      </c>
      <c r="B704" s="218" t="str">
        <f t="shared" si="194"/>
        <v>Ow</v>
      </c>
      <c r="C704" s="218" t="str">
        <f t="shared" si="195"/>
        <v>er</v>
      </c>
      <c r="D704" s="218" t="str">
        <f t="shared" si="196"/>
        <v>&amp; Gu</v>
      </c>
      <c r="E704" s="219" t="e">
        <f t="shared" si="197"/>
        <v>#VALUE!</v>
      </c>
      <c r="F704" s="219" t="str">
        <f t="shared" si="198"/>
        <v/>
      </c>
      <c r="G704" s="219">
        <f t="shared" si="199"/>
        <v>45018</v>
      </c>
      <c r="H704" s="218" t="str">
        <f>IF(ISERROR(VLOOKUP(FORECAST!$A704,$AY$2:$BA$9,3,FALSE)),"",VLOOKUP(FORECAST!$A704,$AY$2:$BA$9,3,FALSE))</f>
        <v>Referidos</v>
      </c>
      <c r="I704" s="218">
        <f>IF(ISNUMBER(FORECAST!G:G),FORECAST!G:G,"")</f>
        <v>75</v>
      </c>
      <c r="J704" s="222">
        <f>IF(ISNUMBER(FORECAST!H:H),FORECAST!H:H,"")</f>
        <v>420</v>
      </c>
      <c r="BF704" s="4"/>
    </row>
    <row r="705" spans="1:58">
      <c r="A705" s="218" t="str">
        <f>MID(FORECAST!A704,1,10)</f>
        <v>Owner Refe</v>
      </c>
      <c r="B705" s="218" t="str">
        <f t="shared" si="194"/>
        <v>Ow</v>
      </c>
      <c r="C705" s="218" t="str">
        <f t="shared" si="195"/>
        <v>er</v>
      </c>
      <c r="D705" s="218" t="str">
        <f t="shared" si="196"/>
        <v>Refe</v>
      </c>
      <c r="E705" s="219" t="e">
        <f t="shared" si="197"/>
        <v>#VALUE!</v>
      </c>
      <c r="F705" s="219" t="str">
        <f t="shared" si="198"/>
        <v/>
      </c>
      <c r="G705" s="219">
        <f t="shared" si="199"/>
        <v>45018</v>
      </c>
      <c r="H705" s="218" t="str">
        <f>IF(ISERROR(VLOOKUP(FORECAST!$A705,$AY$2:$BA$9,3,FALSE)),"",VLOOKUP(FORECAST!$A705,$AY$2:$BA$9,3,FALSE))</f>
        <v>Maintenance</v>
      </c>
      <c r="I705" s="218">
        <f>IF(ISNUMBER(FORECAST!G:G),FORECAST!G:G,"")</f>
        <v>31</v>
      </c>
      <c r="J705" s="222">
        <f>IF(ISNUMBER(FORECAST!H:H),FORECAST!H:H,"")</f>
        <v>0</v>
      </c>
      <c r="BF705" s="4"/>
    </row>
    <row r="706" spans="1:58">
      <c r="A706" s="218" t="str">
        <f>MID(FORECAST!A705,1,10)</f>
        <v>Maintenanc</v>
      </c>
      <c r="B706" s="218" t="str">
        <f t="shared" si="194"/>
        <v>Ma</v>
      </c>
      <c r="C706" s="218" t="str">
        <f t="shared" si="195"/>
        <v>nt</v>
      </c>
      <c r="D706" s="218" t="str">
        <f t="shared" si="196"/>
        <v>nanc</v>
      </c>
      <c r="E706" s="219" t="e">
        <f t="shared" si="197"/>
        <v>#VALUE!</v>
      </c>
      <c r="F706" s="219" t="str">
        <f t="shared" si="198"/>
        <v/>
      </c>
      <c r="G706" s="219">
        <f t="shared" si="199"/>
        <v>45018</v>
      </c>
      <c r="H706" s="218" t="str">
        <f>IF(ISERROR(VLOOKUP(FORECAST!$A706,$AY$2:$BA$9,3,FALSE)),"",VLOOKUP(FORECAST!$A706,$AY$2:$BA$9,3,FALSE))</f>
        <v>Complementarias</v>
      </c>
      <c r="I706" s="218">
        <f>IF(ISNUMBER(FORECAST!G:G),FORECAST!G:G,"")</f>
        <v>2</v>
      </c>
      <c r="J706" s="222">
        <f>IF(ISNUMBER(FORECAST!H:H),FORECAST!H:H,"")</f>
        <v>0</v>
      </c>
      <c r="BF706" s="4"/>
    </row>
    <row r="707" spans="1:58">
      <c r="A707" s="218" t="str">
        <f>MID(FORECAST!A706,1,10)</f>
        <v>Compliment</v>
      </c>
      <c r="B707" s="218" t="str">
        <f t="shared" si="194"/>
        <v>Co</v>
      </c>
      <c r="C707" s="218" t="str">
        <f t="shared" si="195"/>
        <v>pl</v>
      </c>
      <c r="D707" s="218" t="str">
        <f t="shared" si="196"/>
        <v>ment</v>
      </c>
      <c r="E707" s="219" t="e">
        <f t="shared" si="197"/>
        <v>#VALUE!</v>
      </c>
      <c r="F707" s="219" t="str">
        <f t="shared" si="198"/>
        <v/>
      </c>
      <c r="G707" s="219">
        <f t="shared" si="199"/>
        <v>45018</v>
      </c>
      <c r="H707" s="218" t="str">
        <f>IF(ISERROR(VLOOKUP(FORECAST!$A707,$AY$2:$BA$9,3,FALSE)),"",VLOOKUP(FORECAST!$A707,$AY$2:$BA$9,3,FALSE))</f>
        <v>Total día</v>
      </c>
      <c r="I707" s="218">
        <f>IF(ISNUMBER(FORECAST!G:G),FORECAST!G:G,"")</f>
        <v>195</v>
      </c>
      <c r="J707" s="222">
        <f>IF(ISNUMBER(FORECAST!H:H),FORECAST!H:H,"")</f>
        <v>1210</v>
      </c>
      <c r="BF707" s="4"/>
    </row>
    <row r="708" spans="1:58">
      <c r="A708" s="218" t="str">
        <f>MID(FORECAST!A707,1,10)</f>
        <v>Totals:</v>
      </c>
      <c r="B708" s="218" t="str">
        <f t="shared" ref="B708:B771" si="200">MID(A708,1,2)</f>
        <v>To</v>
      </c>
      <c r="C708" s="218" t="str">
        <f t="shared" ref="C708:C771" si="201">MID(A708,4,2)</f>
        <v>al</v>
      </c>
      <c r="D708" s="218" t="str">
        <f t="shared" ref="D708:D771" si="202">MID(A708,7,4)</f>
        <v>:</v>
      </c>
      <c r="E708" s="219" t="e">
        <f t="shared" ref="E708:E771" si="203">DATE(D708,C708,B708)</f>
        <v>#VALUE!</v>
      </c>
      <c r="F708" s="219" t="str">
        <f t="shared" ref="F708:F771" si="204">IF(ISERROR(E708),"",E708)</f>
        <v/>
      </c>
      <c r="G708" s="219">
        <f t="shared" ref="G708:G771" si="205">IF(F708="",G707,F708)</f>
        <v>45018</v>
      </c>
      <c r="H708" s="218" t="str">
        <f>IF(ISERROR(VLOOKUP(FORECAST!$A708,$AY$2:$BA$9,3,FALSE)),"",VLOOKUP(FORECAST!$A708,$AY$2:$BA$9,3,FALSE))</f>
        <v/>
      </c>
      <c r="I708" s="218" t="str">
        <f>IF(ISNUMBER(FORECAST!G:G),FORECAST!G:G,"")</f>
        <v/>
      </c>
      <c r="J708" s="222" t="str">
        <f>IF(ISNUMBER(FORECAST!H:H),FORECAST!H:H,"")</f>
        <v/>
      </c>
      <c r="BF708" s="4"/>
    </row>
    <row r="709" spans="1:58">
      <c r="A709" s="218" t="str">
        <f>MID(FORECAST!A708,1,10)</f>
        <v>03-04-2023</v>
      </c>
      <c r="B709" s="218" t="str">
        <f t="shared" si="200"/>
        <v>03</v>
      </c>
      <c r="C709" s="218" t="str">
        <f t="shared" si="201"/>
        <v>04</v>
      </c>
      <c r="D709" s="218" t="str">
        <f t="shared" si="202"/>
        <v>2023</v>
      </c>
      <c r="E709" s="219">
        <f t="shared" si="203"/>
        <v>45019</v>
      </c>
      <c r="F709" s="219">
        <f t="shared" si="204"/>
        <v>45019</v>
      </c>
      <c r="G709" s="219">
        <f t="shared" si="205"/>
        <v>45019</v>
      </c>
      <c r="H709" s="218" t="str">
        <f>IF(ISERROR(VLOOKUP(FORECAST!$A709,$AY$2:$BA$9,3,FALSE)),"",VLOOKUP(FORECAST!$A709,$AY$2:$BA$9,3,FALSE))</f>
        <v>Pagadores</v>
      </c>
      <c r="I709" s="218">
        <f>IF(ISNUMBER(FORECAST!G:G),FORECAST!G:G,"")</f>
        <v>50</v>
      </c>
      <c r="J709" s="222">
        <f>IF(ISNUMBER(FORECAST!H:H),FORECAST!H:H,"")</f>
        <v>790</v>
      </c>
      <c r="BF709" s="4"/>
    </row>
    <row r="710" spans="1:58">
      <c r="A710" s="218" t="str">
        <f>MID(FORECAST!A709,1,10)</f>
        <v>Non-Group</v>
      </c>
      <c r="B710" s="218" t="str">
        <f t="shared" si="200"/>
        <v>No</v>
      </c>
      <c r="C710" s="218" t="str">
        <f t="shared" si="201"/>
        <v>-G</v>
      </c>
      <c r="D710" s="218" t="str">
        <f t="shared" si="202"/>
        <v>oup</v>
      </c>
      <c r="E710" s="219" t="e">
        <f t="shared" si="203"/>
        <v>#VALUE!</v>
      </c>
      <c r="F710" s="219" t="str">
        <f t="shared" si="204"/>
        <v/>
      </c>
      <c r="G710" s="219">
        <f t="shared" si="205"/>
        <v>45019</v>
      </c>
      <c r="H710" s="218" t="str">
        <f>IF(ISERROR(VLOOKUP(FORECAST!$A710,$AY$2:$BA$9,3,FALSE)),"",VLOOKUP(FORECAST!$A710,$AY$2:$BA$9,3,FALSE))</f>
        <v>Grupos</v>
      </c>
      <c r="I710" s="218">
        <f>IF(ISNUMBER(FORECAST!G:G),FORECAST!G:G,"")</f>
        <v>4</v>
      </c>
      <c r="J710" s="222">
        <f>IF(ISNUMBER(FORECAST!H:H),FORECAST!H:H,"")</f>
        <v>270</v>
      </c>
      <c r="BF710" s="4"/>
    </row>
    <row r="711" spans="1:58">
      <c r="A711" s="218" t="str">
        <f>MID(FORECAST!A710,1,10)</f>
        <v>Group - No</v>
      </c>
      <c r="B711" s="218" t="str">
        <f t="shared" si="200"/>
        <v>Gr</v>
      </c>
      <c r="C711" s="218" t="str">
        <f t="shared" si="201"/>
        <v>up</v>
      </c>
      <c r="D711" s="218" t="str">
        <f t="shared" si="202"/>
        <v>- No</v>
      </c>
      <c r="E711" s="219" t="e">
        <f t="shared" si="203"/>
        <v>#VALUE!</v>
      </c>
      <c r="F711" s="219" t="str">
        <f t="shared" si="204"/>
        <v/>
      </c>
      <c r="G711" s="219">
        <f t="shared" si="205"/>
        <v>45019</v>
      </c>
      <c r="H711" s="218" t="str">
        <f>IF(ISERROR(VLOOKUP(FORECAST!$A711,$AY$2:$BA$9,3,FALSE)),"",VLOOKUP(FORECAST!$A711,$AY$2:$BA$9,3,FALSE))</f>
        <v>Dueños e invitados</v>
      </c>
      <c r="I711" s="218">
        <f>IF(ISNUMBER(FORECAST!G:G),FORECAST!G:G,"")</f>
        <v>26</v>
      </c>
      <c r="J711" s="222">
        <f>IF(ISNUMBER(FORECAST!H:H),FORECAST!H:H,"")</f>
        <v>0</v>
      </c>
      <c r="BF711" s="4"/>
    </row>
    <row r="712" spans="1:58">
      <c r="A712" s="218" t="str">
        <f>MID(FORECAST!A711,1,10)</f>
        <v>Owner &amp; Gu</v>
      </c>
      <c r="B712" s="218" t="str">
        <f t="shared" si="200"/>
        <v>Ow</v>
      </c>
      <c r="C712" s="218" t="str">
        <f t="shared" si="201"/>
        <v>er</v>
      </c>
      <c r="D712" s="218" t="str">
        <f t="shared" si="202"/>
        <v>&amp; Gu</v>
      </c>
      <c r="E712" s="219" t="e">
        <f t="shared" si="203"/>
        <v>#VALUE!</v>
      </c>
      <c r="F712" s="219" t="str">
        <f t="shared" si="204"/>
        <v/>
      </c>
      <c r="G712" s="219">
        <f t="shared" si="205"/>
        <v>45019</v>
      </c>
      <c r="H712" s="218" t="str">
        <f>IF(ISERROR(VLOOKUP(FORECAST!$A712,$AY$2:$BA$9,3,FALSE)),"",VLOOKUP(FORECAST!$A712,$AY$2:$BA$9,3,FALSE))</f>
        <v>Referidos</v>
      </c>
      <c r="I712" s="218">
        <f>IF(ISNUMBER(FORECAST!G:G),FORECAST!G:G,"")</f>
        <v>64</v>
      </c>
      <c r="J712" s="222">
        <f>IF(ISNUMBER(FORECAST!H:H),FORECAST!H:H,"")</f>
        <v>530</v>
      </c>
      <c r="BF712" s="4"/>
    </row>
    <row r="713" spans="1:58">
      <c r="A713" s="218" t="str">
        <f>MID(FORECAST!A712,1,10)</f>
        <v>Owner Refe</v>
      </c>
      <c r="B713" s="218" t="str">
        <f t="shared" si="200"/>
        <v>Ow</v>
      </c>
      <c r="C713" s="218" t="str">
        <f t="shared" si="201"/>
        <v>er</v>
      </c>
      <c r="D713" s="218" t="str">
        <f t="shared" si="202"/>
        <v>Refe</v>
      </c>
      <c r="E713" s="219" t="e">
        <f t="shared" si="203"/>
        <v>#VALUE!</v>
      </c>
      <c r="F713" s="219" t="str">
        <f t="shared" si="204"/>
        <v/>
      </c>
      <c r="G713" s="219">
        <f t="shared" si="205"/>
        <v>45019</v>
      </c>
      <c r="H713" s="218" t="str">
        <f>IF(ISERROR(VLOOKUP(FORECAST!$A713,$AY$2:$BA$9,3,FALSE)),"",VLOOKUP(FORECAST!$A713,$AY$2:$BA$9,3,FALSE))</f>
        <v>Maintenance</v>
      </c>
      <c r="I713" s="218">
        <f>IF(ISNUMBER(FORECAST!G:G),FORECAST!G:G,"")</f>
        <v>34</v>
      </c>
      <c r="J713" s="222">
        <f>IF(ISNUMBER(FORECAST!H:H),FORECAST!H:H,"")</f>
        <v>0</v>
      </c>
      <c r="BF713" s="4"/>
    </row>
    <row r="714" spans="1:58">
      <c r="A714" s="218" t="str">
        <f>MID(FORECAST!A713,1,10)</f>
        <v>Maintenanc</v>
      </c>
      <c r="B714" s="218" t="str">
        <f t="shared" si="200"/>
        <v>Ma</v>
      </c>
      <c r="C714" s="218" t="str">
        <f t="shared" si="201"/>
        <v>nt</v>
      </c>
      <c r="D714" s="218" t="str">
        <f t="shared" si="202"/>
        <v>nanc</v>
      </c>
      <c r="E714" s="219" t="e">
        <f t="shared" si="203"/>
        <v>#VALUE!</v>
      </c>
      <c r="F714" s="219" t="str">
        <f t="shared" si="204"/>
        <v/>
      </c>
      <c r="G714" s="219">
        <f t="shared" si="205"/>
        <v>45019</v>
      </c>
      <c r="H714" s="218" t="str">
        <f>IF(ISERROR(VLOOKUP(FORECAST!$A714,$AY$2:$BA$9,3,FALSE)),"",VLOOKUP(FORECAST!$A714,$AY$2:$BA$9,3,FALSE))</f>
        <v>Complementarias</v>
      </c>
      <c r="I714" s="218">
        <f>IF(ISNUMBER(FORECAST!G:G),FORECAST!G:G,"")</f>
        <v>1</v>
      </c>
      <c r="J714" s="222">
        <f>IF(ISNUMBER(FORECAST!H:H),FORECAST!H:H,"")</f>
        <v>0</v>
      </c>
      <c r="BF714" s="4"/>
    </row>
    <row r="715" spans="1:58">
      <c r="A715" s="218" t="str">
        <f>MID(FORECAST!A714,1,10)</f>
        <v>Compliment</v>
      </c>
      <c r="B715" s="218" t="str">
        <f t="shared" si="200"/>
        <v>Co</v>
      </c>
      <c r="C715" s="218" t="str">
        <f t="shared" si="201"/>
        <v>pl</v>
      </c>
      <c r="D715" s="218" t="str">
        <f t="shared" si="202"/>
        <v>ment</v>
      </c>
      <c r="E715" s="219" t="e">
        <f t="shared" si="203"/>
        <v>#VALUE!</v>
      </c>
      <c r="F715" s="219" t="str">
        <f t="shared" si="204"/>
        <v/>
      </c>
      <c r="G715" s="219">
        <f t="shared" si="205"/>
        <v>45019</v>
      </c>
      <c r="H715" s="218" t="str">
        <f>IF(ISERROR(VLOOKUP(FORECAST!$A715,$AY$2:$BA$9,3,FALSE)),"",VLOOKUP(FORECAST!$A715,$AY$2:$BA$9,3,FALSE))</f>
        <v>Total día</v>
      </c>
      <c r="I715" s="218">
        <f>IF(ISNUMBER(FORECAST!G:G),FORECAST!G:G,"")</f>
        <v>179</v>
      </c>
      <c r="J715" s="222">
        <f>IF(ISNUMBER(FORECAST!H:H),FORECAST!H:H,"")</f>
        <v>1590</v>
      </c>
      <c r="BF715" s="4"/>
    </row>
    <row r="716" spans="1:58">
      <c r="A716" s="218" t="str">
        <f>MID(FORECAST!A715,1,10)</f>
        <v>Totals:</v>
      </c>
      <c r="B716" s="218" t="str">
        <f t="shared" si="200"/>
        <v>To</v>
      </c>
      <c r="C716" s="218" t="str">
        <f t="shared" si="201"/>
        <v>al</v>
      </c>
      <c r="D716" s="218" t="str">
        <f t="shared" si="202"/>
        <v>:</v>
      </c>
      <c r="E716" s="219" t="e">
        <f t="shared" si="203"/>
        <v>#VALUE!</v>
      </c>
      <c r="F716" s="219" t="str">
        <f t="shared" si="204"/>
        <v/>
      </c>
      <c r="G716" s="219">
        <f t="shared" si="205"/>
        <v>45019</v>
      </c>
      <c r="H716" s="218" t="str">
        <f>IF(ISERROR(VLOOKUP(FORECAST!$A716,$AY$2:$BA$9,3,FALSE)),"",VLOOKUP(FORECAST!$A716,$AY$2:$BA$9,3,FALSE))</f>
        <v/>
      </c>
      <c r="I716" s="218" t="str">
        <f>IF(ISNUMBER(FORECAST!G:G),FORECAST!G:G,"")</f>
        <v/>
      </c>
      <c r="J716" s="222" t="str">
        <f>IF(ISNUMBER(FORECAST!H:H),FORECAST!H:H,"")</f>
        <v/>
      </c>
      <c r="BF716" s="4"/>
    </row>
    <row r="717" spans="1:58">
      <c r="A717" s="218" t="str">
        <f>MID(FORECAST!A716,1,10)</f>
        <v>04-04-2023</v>
      </c>
      <c r="B717" s="218" t="str">
        <f t="shared" si="200"/>
        <v>04</v>
      </c>
      <c r="C717" s="218" t="str">
        <f t="shared" si="201"/>
        <v>04</v>
      </c>
      <c r="D717" s="218" t="str">
        <f t="shared" si="202"/>
        <v>2023</v>
      </c>
      <c r="E717" s="219">
        <f t="shared" si="203"/>
        <v>45020</v>
      </c>
      <c r="F717" s="219">
        <f t="shared" si="204"/>
        <v>45020</v>
      </c>
      <c r="G717" s="219">
        <f t="shared" si="205"/>
        <v>45020</v>
      </c>
      <c r="H717" s="218" t="str">
        <f>IF(ISERROR(VLOOKUP(FORECAST!$A717,$AY$2:$BA$9,3,FALSE)),"",VLOOKUP(FORECAST!$A717,$AY$2:$BA$9,3,FALSE))</f>
        <v>Pagadores</v>
      </c>
      <c r="I717" s="218">
        <f>IF(ISNUMBER(FORECAST!G:G),FORECAST!G:G,"")</f>
        <v>65</v>
      </c>
      <c r="J717" s="222">
        <f>IF(ISNUMBER(FORECAST!H:H),FORECAST!H:H,"")</f>
        <v>1255</v>
      </c>
      <c r="BF717" s="4"/>
    </row>
    <row r="718" spans="1:58">
      <c r="A718" s="218" t="str">
        <f>MID(FORECAST!A717,1,10)</f>
        <v>Non-Group</v>
      </c>
      <c r="B718" s="218" t="str">
        <f t="shared" si="200"/>
        <v>No</v>
      </c>
      <c r="C718" s="218" t="str">
        <f t="shared" si="201"/>
        <v>-G</v>
      </c>
      <c r="D718" s="218" t="str">
        <f t="shared" si="202"/>
        <v>oup</v>
      </c>
      <c r="E718" s="219" t="e">
        <f t="shared" si="203"/>
        <v>#VALUE!</v>
      </c>
      <c r="F718" s="219" t="str">
        <f t="shared" si="204"/>
        <v/>
      </c>
      <c r="G718" s="219">
        <f t="shared" si="205"/>
        <v>45020</v>
      </c>
      <c r="H718" s="218" t="str">
        <f>IF(ISERROR(VLOOKUP(FORECAST!$A718,$AY$2:$BA$9,3,FALSE)),"",VLOOKUP(FORECAST!$A718,$AY$2:$BA$9,3,FALSE))</f>
        <v>Grupos</v>
      </c>
      <c r="I718" s="218">
        <f>IF(ISNUMBER(FORECAST!G:G),FORECAST!G:G,"")</f>
        <v>4</v>
      </c>
      <c r="J718" s="222">
        <f>IF(ISNUMBER(FORECAST!H:H),FORECAST!H:H,"")</f>
        <v>270</v>
      </c>
      <c r="BF718" s="4"/>
    </row>
    <row r="719" spans="1:58">
      <c r="A719" s="218" t="str">
        <f>MID(FORECAST!A718,1,10)</f>
        <v>Group - No</v>
      </c>
      <c r="B719" s="218" t="str">
        <f t="shared" si="200"/>
        <v>Gr</v>
      </c>
      <c r="C719" s="218" t="str">
        <f t="shared" si="201"/>
        <v>up</v>
      </c>
      <c r="D719" s="218" t="str">
        <f t="shared" si="202"/>
        <v>- No</v>
      </c>
      <c r="E719" s="219" t="e">
        <f t="shared" si="203"/>
        <v>#VALUE!</v>
      </c>
      <c r="F719" s="219" t="str">
        <f t="shared" si="204"/>
        <v/>
      </c>
      <c r="G719" s="219">
        <f t="shared" si="205"/>
        <v>45020</v>
      </c>
      <c r="H719" s="218" t="str">
        <f>IF(ISERROR(VLOOKUP(FORECAST!$A719,$AY$2:$BA$9,3,FALSE)),"",VLOOKUP(FORECAST!$A719,$AY$2:$BA$9,3,FALSE))</f>
        <v>Dueños e invitados</v>
      </c>
      <c r="I719" s="218">
        <f>IF(ISNUMBER(FORECAST!G:G),FORECAST!G:G,"")</f>
        <v>22</v>
      </c>
      <c r="J719" s="222">
        <f>IF(ISNUMBER(FORECAST!H:H),FORECAST!H:H,"")</f>
        <v>0</v>
      </c>
      <c r="BF719" s="4"/>
    </row>
    <row r="720" spans="1:58">
      <c r="A720" s="218" t="str">
        <f>MID(FORECAST!A719,1,10)</f>
        <v>Owner &amp; Gu</v>
      </c>
      <c r="B720" s="218" t="str">
        <f t="shared" si="200"/>
        <v>Ow</v>
      </c>
      <c r="C720" s="218" t="str">
        <f t="shared" si="201"/>
        <v>er</v>
      </c>
      <c r="D720" s="218" t="str">
        <f t="shared" si="202"/>
        <v>&amp; Gu</v>
      </c>
      <c r="E720" s="219" t="e">
        <f t="shared" si="203"/>
        <v>#VALUE!</v>
      </c>
      <c r="F720" s="219" t="str">
        <f t="shared" si="204"/>
        <v/>
      </c>
      <c r="G720" s="219">
        <f t="shared" si="205"/>
        <v>45020</v>
      </c>
      <c r="H720" s="218" t="str">
        <f>IF(ISERROR(VLOOKUP(FORECAST!$A720,$AY$2:$BA$9,3,FALSE)),"",VLOOKUP(FORECAST!$A720,$AY$2:$BA$9,3,FALSE))</f>
        <v>Referidos</v>
      </c>
      <c r="I720" s="218">
        <f>IF(ISNUMBER(FORECAST!G:G),FORECAST!G:G,"")</f>
        <v>65</v>
      </c>
      <c r="J720" s="222">
        <f>IF(ISNUMBER(FORECAST!H:H),FORECAST!H:H,"")</f>
        <v>530</v>
      </c>
      <c r="BF720" s="4"/>
    </row>
    <row r="721" spans="1:58">
      <c r="A721" s="218" t="str">
        <f>MID(FORECAST!A720,1,10)</f>
        <v>Owner Refe</v>
      </c>
      <c r="B721" s="218" t="str">
        <f t="shared" si="200"/>
        <v>Ow</v>
      </c>
      <c r="C721" s="218" t="str">
        <f t="shared" si="201"/>
        <v>er</v>
      </c>
      <c r="D721" s="218" t="str">
        <f t="shared" si="202"/>
        <v>Refe</v>
      </c>
      <c r="E721" s="219" t="e">
        <f t="shared" si="203"/>
        <v>#VALUE!</v>
      </c>
      <c r="F721" s="219" t="str">
        <f t="shared" si="204"/>
        <v/>
      </c>
      <c r="G721" s="219">
        <f t="shared" si="205"/>
        <v>45020</v>
      </c>
      <c r="H721" s="218" t="str">
        <f>IF(ISERROR(VLOOKUP(FORECAST!$A721,$AY$2:$BA$9,3,FALSE)),"",VLOOKUP(FORECAST!$A721,$AY$2:$BA$9,3,FALSE))</f>
        <v>Maintenance</v>
      </c>
      <c r="I721" s="218">
        <f>IF(ISNUMBER(FORECAST!G:G),FORECAST!G:G,"")</f>
        <v>37</v>
      </c>
      <c r="J721" s="222">
        <f>IF(ISNUMBER(FORECAST!H:H),FORECAST!H:H,"")</f>
        <v>0</v>
      </c>
      <c r="BF721" s="4"/>
    </row>
    <row r="722" spans="1:58">
      <c r="A722" s="218" t="str">
        <f>MID(FORECAST!A721,1,10)</f>
        <v>Maintenanc</v>
      </c>
      <c r="B722" s="218" t="str">
        <f t="shared" si="200"/>
        <v>Ma</v>
      </c>
      <c r="C722" s="218" t="str">
        <f t="shared" si="201"/>
        <v>nt</v>
      </c>
      <c r="D722" s="218" t="str">
        <f t="shared" si="202"/>
        <v>nanc</v>
      </c>
      <c r="E722" s="219" t="e">
        <f t="shared" si="203"/>
        <v>#VALUE!</v>
      </c>
      <c r="F722" s="219" t="str">
        <f t="shared" si="204"/>
        <v/>
      </c>
      <c r="G722" s="219">
        <f t="shared" si="205"/>
        <v>45020</v>
      </c>
      <c r="H722" s="218" t="str">
        <f>IF(ISERROR(VLOOKUP(FORECAST!$A722,$AY$2:$BA$9,3,FALSE)),"",VLOOKUP(FORECAST!$A722,$AY$2:$BA$9,3,FALSE))</f>
        <v>Complementarias</v>
      </c>
      <c r="I722" s="218">
        <f>IF(ISNUMBER(FORECAST!G:G),FORECAST!G:G,"")</f>
        <v>1</v>
      </c>
      <c r="J722" s="222">
        <f>IF(ISNUMBER(FORECAST!H:H),FORECAST!H:H,"")</f>
        <v>0</v>
      </c>
      <c r="BF722" s="4"/>
    </row>
    <row r="723" spans="1:58">
      <c r="A723" s="218" t="str">
        <f>MID(FORECAST!A722,1,10)</f>
        <v>Compliment</v>
      </c>
      <c r="B723" s="218" t="str">
        <f t="shared" si="200"/>
        <v>Co</v>
      </c>
      <c r="C723" s="218" t="str">
        <f t="shared" si="201"/>
        <v>pl</v>
      </c>
      <c r="D723" s="218" t="str">
        <f t="shared" si="202"/>
        <v>ment</v>
      </c>
      <c r="E723" s="219" t="e">
        <f t="shared" si="203"/>
        <v>#VALUE!</v>
      </c>
      <c r="F723" s="219" t="str">
        <f t="shared" si="204"/>
        <v/>
      </c>
      <c r="G723" s="219">
        <f t="shared" si="205"/>
        <v>45020</v>
      </c>
      <c r="H723" s="218" t="str">
        <f>IF(ISERROR(VLOOKUP(FORECAST!$A723,$AY$2:$BA$9,3,FALSE)),"",VLOOKUP(FORECAST!$A723,$AY$2:$BA$9,3,FALSE))</f>
        <v>Total día</v>
      </c>
      <c r="I723" s="218">
        <f>IF(ISNUMBER(FORECAST!G:G),FORECAST!G:G,"")</f>
        <v>194</v>
      </c>
      <c r="J723" s="222">
        <f>IF(ISNUMBER(FORECAST!H:H),FORECAST!H:H,"")</f>
        <v>2055</v>
      </c>
      <c r="BF723" s="4"/>
    </row>
    <row r="724" spans="1:58">
      <c r="A724" s="218" t="str">
        <f>MID(FORECAST!A723,1,10)</f>
        <v>Totals:</v>
      </c>
      <c r="B724" s="218" t="str">
        <f t="shared" si="200"/>
        <v>To</v>
      </c>
      <c r="C724" s="218" t="str">
        <f t="shared" si="201"/>
        <v>al</v>
      </c>
      <c r="D724" s="218" t="str">
        <f t="shared" si="202"/>
        <v>:</v>
      </c>
      <c r="E724" s="219" t="e">
        <f t="shared" si="203"/>
        <v>#VALUE!</v>
      </c>
      <c r="F724" s="219" t="str">
        <f t="shared" si="204"/>
        <v/>
      </c>
      <c r="G724" s="219">
        <f t="shared" si="205"/>
        <v>45020</v>
      </c>
      <c r="H724" s="218" t="str">
        <f>IF(ISERROR(VLOOKUP(FORECAST!$A724,$AY$2:$BA$9,3,FALSE)),"",VLOOKUP(FORECAST!$A724,$AY$2:$BA$9,3,FALSE))</f>
        <v/>
      </c>
      <c r="I724" s="218" t="str">
        <f>IF(ISNUMBER(FORECAST!G:G),FORECAST!G:G,"")</f>
        <v/>
      </c>
      <c r="J724" s="222" t="str">
        <f>IF(ISNUMBER(FORECAST!H:H),FORECAST!H:H,"")</f>
        <v/>
      </c>
      <c r="BF724" s="4"/>
    </row>
    <row r="725" spans="1:58">
      <c r="A725" s="218" t="str">
        <f>MID(FORECAST!A724,1,10)</f>
        <v>05-04-2023</v>
      </c>
      <c r="B725" s="218" t="str">
        <f t="shared" si="200"/>
        <v>05</v>
      </c>
      <c r="C725" s="218" t="str">
        <f t="shared" si="201"/>
        <v>04</v>
      </c>
      <c r="D725" s="218" t="str">
        <f t="shared" si="202"/>
        <v>2023</v>
      </c>
      <c r="E725" s="219">
        <f t="shared" si="203"/>
        <v>45021</v>
      </c>
      <c r="F725" s="219">
        <f t="shared" si="204"/>
        <v>45021</v>
      </c>
      <c r="G725" s="219">
        <f t="shared" si="205"/>
        <v>45021</v>
      </c>
      <c r="H725" s="218" t="str">
        <f>IF(ISERROR(VLOOKUP(FORECAST!$A725,$AY$2:$BA$9,3,FALSE)),"",VLOOKUP(FORECAST!$A725,$AY$2:$BA$9,3,FALSE))</f>
        <v>Pagadores</v>
      </c>
      <c r="I725" s="218">
        <f>IF(ISNUMBER(FORECAST!G:G),FORECAST!G:G,"")</f>
        <v>83</v>
      </c>
      <c r="J725" s="222">
        <f>IF(ISNUMBER(FORECAST!H:H),FORECAST!H:H,"")</f>
        <v>1615</v>
      </c>
      <c r="BF725" s="4"/>
    </row>
    <row r="726" spans="1:58">
      <c r="A726" s="218" t="str">
        <f>MID(FORECAST!A725,1,10)</f>
        <v>Non-Group</v>
      </c>
      <c r="B726" s="218" t="str">
        <f t="shared" si="200"/>
        <v>No</v>
      </c>
      <c r="C726" s="218" t="str">
        <f t="shared" si="201"/>
        <v>-G</v>
      </c>
      <c r="D726" s="218" t="str">
        <f t="shared" si="202"/>
        <v>oup</v>
      </c>
      <c r="E726" s="219" t="e">
        <f t="shared" si="203"/>
        <v>#VALUE!</v>
      </c>
      <c r="F726" s="219" t="str">
        <f t="shared" si="204"/>
        <v/>
      </c>
      <c r="G726" s="219">
        <f t="shared" si="205"/>
        <v>45021</v>
      </c>
      <c r="H726" s="218" t="str">
        <f>IF(ISERROR(VLOOKUP(FORECAST!$A726,$AY$2:$BA$9,3,FALSE)),"",VLOOKUP(FORECAST!$A726,$AY$2:$BA$9,3,FALSE))</f>
        <v>Grupos</v>
      </c>
      <c r="I726" s="218">
        <f>IF(ISNUMBER(FORECAST!G:G),FORECAST!G:G,"")</f>
        <v>4</v>
      </c>
      <c r="J726" s="222">
        <f>IF(ISNUMBER(FORECAST!H:H),FORECAST!H:H,"")</f>
        <v>270</v>
      </c>
      <c r="BF726" s="4"/>
    </row>
    <row r="727" spans="1:58">
      <c r="A727" s="218" t="str">
        <f>MID(FORECAST!A726,1,10)</f>
        <v>Group - No</v>
      </c>
      <c r="B727" s="218" t="str">
        <f t="shared" si="200"/>
        <v>Gr</v>
      </c>
      <c r="C727" s="218" t="str">
        <f t="shared" si="201"/>
        <v>up</v>
      </c>
      <c r="D727" s="218" t="str">
        <f t="shared" si="202"/>
        <v>- No</v>
      </c>
      <c r="E727" s="219" t="e">
        <f t="shared" si="203"/>
        <v>#VALUE!</v>
      </c>
      <c r="F727" s="219" t="str">
        <f t="shared" si="204"/>
        <v/>
      </c>
      <c r="G727" s="219">
        <f t="shared" si="205"/>
        <v>45021</v>
      </c>
      <c r="H727" s="218" t="str">
        <f>IF(ISERROR(VLOOKUP(FORECAST!$A727,$AY$2:$BA$9,3,FALSE)),"",VLOOKUP(FORECAST!$A727,$AY$2:$BA$9,3,FALSE))</f>
        <v>Dueños e invitados</v>
      </c>
      <c r="I727" s="218">
        <f>IF(ISNUMBER(FORECAST!G:G),FORECAST!G:G,"")</f>
        <v>17</v>
      </c>
      <c r="J727" s="222">
        <f>IF(ISNUMBER(FORECAST!H:H),FORECAST!H:H,"")</f>
        <v>0</v>
      </c>
      <c r="BF727" s="4"/>
    </row>
    <row r="728" spans="1:58">
      <c r="A728" s="218" t="str">
        <f>MID(FORECAST!A727,1,10)</f>
        <v>Owner &amp; Gu</v>
      </c>
      <c r="B728" s="218" t="str">
        <f t="shared" si="200"/>
        <v>Ow</v>
      </c>
      <c r="C728" s="218" t="str">
        <f t="shared" si="201"/>
        <v>er</v>
      </c>
      <c r="D728" s="218" t="str">
        <f t="shared" si="202"/>
        <v>&amp; Gu</v>
      </c>
      <c r="E728" s="219" t="e">
        <f t="shared" si="203"/>
        <v>#VALUE!</v>
      </c>
      <c r="F728" s="219" t="str">
        <f t="shared" si="204"/>
        <v/>
      </c>
      <c r="G728" s="219">
        <f t="shared" si="205"/>
        <v>45021</v>
      </c>
      <c r="H728" s="218" t="str">
        <f>IF(ISERROR(VLOOKUP(FORECAST!$A728,$AY$2:$BA$9,3,FALSE)),"",VLOOKUP(FORECAST!$A728,$AY$2:$BA$9,3,FALSE))</f>
        <v>Referidos</v>
      </c>
      <c r="I728" s="218">
        <f>IF(ISNUMBER(FORECAST!G:G),FORECAST!G:G,"")</f>
        <v>62</v>
      </c>
      <c r="J728" s="222">
        <f>IF(ISNUMBER(FORECAST!H:H),FORECAST!H:H,"")</f>
        <v>530</v>
      </c>
      <c r="BF728" s="4"/>
    </row>
    <row r="729" spans="1:58">
      <c r="A729" s="218" t="str">
        <f>MID(FORECAST!A728,1,10)</f>
        <v>Owner Refe</v>
      </c>
      <c r="B729" s="218" t="str">
        <f t="shared" si="200"/>
        <v>Ow</v>
      </c>
      <c r="C729" s="218" t="str">
        <f t="shared" si="201"/>
        <v>er</v>
      </c>
      <c r="D729" s="218" t="str">
        <f t="shared" si="202"/>
        <v>Refe</v>
      </c>
      <c r="E729" s="219" t="e">
        <f t="shared" si="203"/>
        <v>#VALUE!</v>
      </c>
      <c r="F729" s="219" t="str">
        <f t="shared" si="204"/>
        <v/>
      </c>
      <c r="G729" s="219">
        <f t="shared" si="205"/>
        <v>45021</v>
      </c>
      <c r="H729" s="218" t="str">
        <f>IF(ISERROR(VLOOKUP(FORECAST!$A729,$AY$2:$BA$9,3,FALSE)),"",VLOOKUP(FORECAST!$A729,$AY$2:$BA$9,3,FALSE))</f>
        <v>Maintenance</v>
      </c>
      <c r="I729" s="218">
        <f>IF(ISNUMBER(FORECAST!G:G),FORECAST!G:G,"")</f>
        <v>24</v>
      </c>
      <c r="J729" s="222">
        <f>IF(ISNUMBER(FORECAST!H:H),FORECAST!H:H,"")</f>
        <v>0</v>
      </c>
      <c r="BF729" s="4"/>
    </row>
    <row r="730" spans="1:58">
      <c r="A730" s="218" t="str">
        <f>MID(FORECAST!A729,1,10)</f>
        <v>Maintenanc</v>
      </c>
      <c r="B730" s="218" t="str">
        <f t="shared" si="200"/>
        <v>Ma</v>
      </c>
      <c r="C730" s="218" t="str">
        <f t="shared" si="201"/>
        <v>nt</v>
      </c>
      <c r="D730" s="218" t="str">
        <f t="shared" si="202"/>
        <v>nanc</v>
      </c>
      <c r="E730" s="219" t="e">
        <f t="shared" si="203"/>
        <v>#VALUE!</v>
      </c>
      <c r="F730" s="219" t="str">
        <f t="shared" si="204"/>
        <v/>
      </c>
      <c r="G730" s="219">
        <f t="shared" si="205"/>
        <v>45021</v>
      </c>
      <c r="H730" s="218" t="str">
        <f>IF(ISERROR(VLOOKUP(FORECAST!$A730,$AY$2:$BA$9,3,FALSE)),"",VLOOKUP(FORECAST!$A730,$AY$2:$BA$9,3,FALSE))</f>
        <v>Complementarias</v>
      </c>
      <c r="I730" s="218">
        <f>IF(ISNUMBER(FORECAST!G:G),FORECAST!G:G,"")</f>
        <v>3</v>
      </c>
      <c r="J730" s="222">
        <f>IF(ISNUMBER(FORECAST!H:H),FORECAST!H:H,"")</f>
        <v>0</v>
      </c>
      <c r="BF730" s="4"/>
    </row>
    <row r="731" spans="1:58">
      <c r="A731" s="218" t="str">
        <f>MID(FORECAST!A730,1,10)</f>
        <v>Compliment</v>
      </c>
      <c r="B731" s="218" t="str">
        <f t="shared" si="200"/>
        <v>Co</v>
      </c>
      <c r="C731" s="218" t="str">
        <f t="shared" si="201"/>
        <v>pl</v>
      </c>
      <c r="D731" s="218" t="str">
        <f t="shared" si="202"/>
        <v>ment</v>
      </c>
      <c r="E731" s="219" t="e">
        <f t="shared" si="203"/>
        <v>#VALUE!</v>
      </c>
      <c r="F731" s="219" t="str">
        <f t="shared" si="204"/>
        <v/>
      </c>
      <c r="G731" s="219">
        <f t="shared" si="205"/>
        <v>45021</v>
      </c>
      <c r="H731" s="218" t="str">
        <f>IF(ISERROR(VLOOKUP(FORECAST!$A731,$AY$2:$BA$9,3,FALSE)),"",VLOOKUP(FORECAST!$A731,$AY$2:$BA$9,3,FALSE))</f>
        <v>Total día</v>
      </c>
      <c r="I731" s="218">
        <f>IF(ISNUMBER(FORECAST!G:G),FORECAST!G:G,"")</f>
        <v>193</v>
      </c>
      <c r="J731" s="222">
        <f>IF(ISNUMBER(FORECAST!H:H),FORECAST!H:H,"")</f>
        <v>2415</v>
      </c>
      <c r="BF731" s="4"/>
    </row>
    <row r="732" spans="1:58">
      <c r="A732" s="218" t="str">
        <f>MID(FORECAST!A731,1,10)</f>
        <v>Totals:</v>
      </c>
      <c r="B732" s="218" t="str">
        <f t="shared" si="200"/>
        <v>To</v>
      </c>
      <c r="C732" s="218" t="str">
        <f t="shared" si="201"/>
        <v>al</v>
      </c>
      <c r="D732" s="218" t="str">
        <f t="shared" si="202"/>
        <v>:</v>
      </c>
      <c r="E732" s="219" t="e">
        <f t="shared" si="203"/>
        <v>#VALUE!</v>
      </c>
      <c r="F732" s="219" t="str">
        <f t="shared" si="204"/>
        <v/>
      </c>
      <c r="G732" s="219">
        <f t="shared" si="205"/>
        <v>45021</v>
      </c>
      <c r="H732" s="218" t="str">
        <f>IF(ISERROR(VLOOKUP(FORECAST!$A732,$AY$2:$BA$9,3,FALSE)),"",VLOOKUP(FORECAST!$A732,$AY$2:$BA$9,3,FALSE))</f>
        <v/>
      </c>
      <c r="I732" s="218" t="str">
        <f>IF(ISNUMBER(FORECAST!G:G),FORECAST!G:G,"")</f>
        <v/>
      </c>
      <c r="J732" s="222" t="str">
        <f>IF(ISNUMBER(FORECAST!H:H),FORECAST!H:H,"")</f>
        <v/>
      </c>
      <c r="BF732" s="4"/>
    </row>
    <row r="733" spans="1:58">
      <c r="A733" s="218" t="str">
        <f>MID(FORECAST!A732,1,10)</f>
        <v>06-04-2023</v>
      </c>
      <c r="B733" s="218" t="str">
        <f t="shared" si="200"/>
        <v>06</v>
      </c>
      <c r="C733" s="218" t="str">
        <f t="shared" si="201"/>
        <v>04</v>
      </c>
      <c r="D733" s="218" t="str">
        <f t="shared" si="202"/>
        <v>2023</v>
      </c>
      <c r="E733" s="219">
        <f t="shared" si="203"/>
        <v>45022</v>
      </c>
      <c r="F733" s="219">
        <f t="shared" si="204"/>
        <v>45022</v>
      </c>
      <c r="G733" s="219">
        <f t="shared" si="205"/>
        <v>45022</v>
      </c>
      <c r="H733" s="218" t="str">
        <f>IF(ISERROR(VLOOKUP(FORECAST!$A733,$AY$2:$BA$9,3,FALSE)),"",VLOOKUP(FORECAST!$A733,$AY$2:$BA$9,3,FALSE))</f>
        <v>Pagadores</v>
      </c>
      <c r="I733" s="218">
        <f>IF(ISNUMBER(FORECAST!G:G),FORECAST!G:G,"")</f>
        <v>156</v>
      </c>
      <c r="J733" s="222">
        <f>IF(ISNUMBER(FORECAST!H:H),FORECAST!H:H,"")</f>
        <v>1355</v>
      </c>
      <c r="BF733" s="4"/>
    </row>
    <row r="734" spans="1:58">
      <c r="A734" s="218" t="str">
        <f>MID(FORECAST!A733,1,10)</f>
        <v>Non-Group</v>
      </c>
      <c r="B734" s="218" t="str">
        <f t="shared" si="200"/>
        <v>No</v>
      </c>
      <c r="C734" s="218" t="str">
        <f t="shared" si="201"/>
        <v>-G</v>
      </c>
      <c r="D734" s="218" t="str">
        <f t="shared" si="202"/>
        <v>oup</v>
      </c>
      <c r="E734" s="219" t="e">
        <f t="shared" si="203"/>
        <v>#VALUE!</v>
      </c>
      <c r="F734" s="219" t="str">
        <f t="shared" si="204"/>
        <v/>
      </c>
      <c r="G734" s="219">
        <f t="shared" si="205"/>
        <v>45022</v>
      </c>
      <c r="H734" s="218" t="str">
        <f>IF(ISERROR(VLOOKUP(FORECAST!$A734,$AY$2:$BA$9,3,FALSE)),"",VLOOKUP(FORECAST!$A734,$AY$2:$BA$9,3,FALSE))</f>
        <v>Grupos</v>
      </c>
      <c r="I734" s="218">
        <f>IF(ISNUMBER(FORECAST!G:G),FORECAST!G:G,"")</f>
        <v>5</v>
      </c>
      <c r="J734" s="222">
        <f>IF(ISNUMBER(FORECAST!H:H),FORECAST!H:H,"")</f>
        <v>0</v>
      </c>
      <c r="BF734" s="4"/>
    </row>
    <row r="735" spans="1:58">
      <c r="A735" s="218" t="str">
        <f>MID(FORECAST!A734,1,10)</f>
        <v>Group - No</v>
      </c>
      <c r="B735" s="218" t="str">
        <f t="shared" si="200"/>
        <v>Gr</v>
      </c>
      <c r="C735" s="218" t="str">
        <f t="shared" si="201"/>
        <v>up</v>
      </c>
      <c r="D735" s="218" t="str">
        <f t="shared" si="202"/>
        <v>- No</v>
      </c>
      <c r="E735" s="219" t="e">
        <f t="shared" si="203"/>
        <v>#VALUE!</v>
      </c>
      <c r="F735" s="219" t="str">
        <f t="shared" si="204"/>
        <v/>
      </c>
      <c r="G735" s="219">
        <f t="shared" si="205"/>
        <v>45022</v>
      </c>
      <c r="H735" s="218" t="str">
        <f>IF(ISERROR(VLOOKUP(FORECAST!$A735,$AY$2:$BA$9,3,FALSE)),"",VLOOKUP(FORECAST!$A735,$AY$2:$BA$9,3,FALSE))</f>
        <v>Dueños e invitados</v>
      </c>
      <c r="I735" s="218">
        <f>IF(ISNUMBER(FORECAST!G:G),FORECAST!G:G,"")</f>
        <v>26</v>
      </c>
      <c r="J735" s="222">
        <f>IF(ISNUMBER(FORECAST!H:H),FORECAST!H:H,"")</f>
        <v>0</v>
      </c>
      <c r="BF735" s="4"/>
    </row>
    <row r="736" spans="1:58">
      <c r="A736" s="218" t="str">
        <f>MID(FORECAST!A735,1,10)</f>
        <v>Owner &amp; Gu</v>
      </c>
      <c r="B736" s="218" t="str">
        <f t="shared" si="200"/>
        <v>Ow</v>
      </c>
      <c r="C736" s="218" t="str">
        <f t="shared" si="201"/>
        <v>er</v>
      </c>
      <c r="D736" s="218" t="str">
        <f t="shared" si="202"/>
        <v>&amp; Gu</v>
      </c>
      <c r="E736" s="219" t="e">
        <f t="shared" si="203"/>
        <v>#VALUE!</v>
      </c>
      <c r="F736" s="219" t="str">
        <f t="shared" si="204"/>
        <v/>
      </c>
      <c r="G736" s="219">
        <f t="shared" si="205"/>
        <v>45022</v>
      </c>
      <c r="H736" s="218" t="str">
        <f>IF(ISERROR(VLOOKUP(FORECAST!$A736,$AY$2:$BA$9,3,FALSE)),"",VLOOKUP(FORECAST!$A736,$AY$2:$BA$9,3,FALSE))</f>
        <v>Referidos</v>
      </c>
      <c r="I736" s="218">
        <f>IF(ISNUMBER(FORECAST!G:G),FORECAST!G:G,"")</f>
        <v>76</v>
      </c>
      <c r="J736" s="222">
        <f>IF(ISNUMBER(FORECAST!H:H),FORECAST!H:H,"")</f>
        <v>0</v>
      </c>
      <c r="BF736" s="4"/>
    </row>
    <row r="737" spans="1:58">
      <c r="A737" s="218" t="str">
        <f>MID(FORECAST!A736,1,10)</f>
        <v>Owner Refe</v>
      </c>
      <c r="B737" s="218" t="str">
        <f t="shared" si="200"/>
        <v>Ow</v>
      </c>
      <c r="C737" s="218" t="str">
        <f t="shared" si="201"/>
        <v>er</v>
      </c>
      <c r="D737" s="218" t="str">
        <f t="shared" si="202"/>
        <v>Refe</v>
      </c>
      <c r="E737" s="219" t="e">
        <f t="shared" si="203"/>
        <v>#VALUE!</v>
      </c>
      <c r="F737" s="219" t="str">
        <f t="shared" si="204"/>
        <v/>
      </c>
      <c r="G737" s="219">
        <f t="shared" si="205"/>
        <v>45022</v>
      </c>
      <c r="H737" s="218" t="str">
        <f>IF(ISERROR(VLOOKUP(FORECAST!$A737,$AY$2:$BA$9,3,FALSE)),"",VLOOKUP(FORECAST!$A737,$AY$2:$BA$9,3,FALSE))</f>
        <v>Maintenance</v>
      </c>
      <c r="I737" s="218">
        <f>IF(ISNUMBER(FORECAST!G:G),FORECAST!G:G,"")</f>
        <v>16</v>
      </c>
      <c r="J737" s="222">
        <f>IF(ISNUMBER(FORECAST!H:H),FORECAST!H:H,"")</f>
        <v>0</v>
      </c>
      <c r="BF737" s="4"/>
    </row>
    <row r="738" spans="1:58">
      <c r="A738" s="218" t="str">
        <f>MID(FORECAST!A737,1,10)</f>
        <v>Maintenanc</v>
      </c>
      <c r="B738" s="218" t="str">
        <f t="shared" si="200"/>
        <v>Ma</v>
      </c>
      <c r="C738" s="218" t="str">
        <f t="shared" si="201"/>
        <v>nt</v>
      </c>
      <c r="D738" s="218" t="str">
        <f t="shared" si="202"/>
        <v>nanc</v>
      </c>
      <c r="E738" s="219" t="e">
        <f t="shared" si="203"/>
        <v>#VALUE!</v>
      </c>
      <c r="F738" s="219" t="str">
        <f t="shared" si="204"/>
        <v/>
      </c>
      <c r="G738" s="219">
        <f t="shared" si="205"/>
        <v>45022</v>
      </c>
      <c r="H738" s="218" t="str">
        <f>IF(ISERROR(VLOOKUP(FORECAST!$A738,$AY$2:$BA$9,3,FALSE)),"",VLOOKUP(FORECAST!$A738,$AY$2:$BA$9,3,FALSE))</f>
        <v>Complementarias</v>
      </c>
      <c r="I738" s="218">
        <f>IF(ISNUMBER(FORECAST!G:G),FORECAST!G:G,"")</f>
        <v>4</v>
      </c>
      <c r="J738" s="222">
        <f>IF(ISNUMBER(FORECAST!H:H),FORECAST!H:H,"")</f>
        <v>0</v>
      </c>
      <c r="BF738" s="4"/>
    </row>
    <row r="739" spans="1:58">
      <c r="A739" s="218" t="str">
        <f>MID(FORECAST!A738,1,10)</f>
        <v>Compliment</v>
      </c>
      <c r="B739" s="218" t="str">
        <f t="shared" si="200"/>
        <v>Co</v>
      </c>
      <c r="C739" s="218" t="str">
        <f t="shared" si="201"/>
        <v>pl</v>
      </c>
      <c r="D739" s="218" t="str">
        <f t="shared" si="202"/>
        <v>ment</v>
      </c>
      <c r="E739" s="219" t="e">
        <f t="shared" si="203"/>
        <v>#VALUE!</v>
      </c>
      <c r="F739" s="219" t="str">
        <f t="shared" si="204"/>
        <v/>
      </c>
      <c r="G739" s="219">
        <f t="shared" si="205"/>
        <v>45022</v>
      </c>
      <c r="H739" s="218" t="str">
        <f>IF(ISERROR(VLOOKUP(FORECAST!$A739,$AY$2:$BA$9,3,FALSE)),"",VLOOKUP(FORECAST!$A739,$AY$2:$BA$9,3,FALSE))</f>
        <v>Total día</v>
      </c>
      <c r="I739" s="218">
        <f>IF(ISNUMBER(FORECAST!G:G),FORECAST!G:G,"")</f>
        <v>283</v>
      </c>
      <c r="J739" s="222">
        <f>IF(ISNUMBER(FORECAST!H:H),FORECAST!H:H,"")</f>
        <v>1355</v>
      </c>
      <c r="BF739" s="4"/>
    </row>
    <row r="740" spans="1:58">
      <c r="A740" s="218" t="str">
        <f>MID(FORECAST!A739,1,10)</f>
        <v>Totals:</v>
      </c>
      <c r="B740" s="218" t="str">
        <f t="shared" si="200"/>
        <v>To</v>
      </c>
      <c r="C740" s="218" t="str">
        <f t="shared" si="201"/>
        <v>al</v>
      </c>
      <c r="D740" s="218" t="str">
        <f t="shared" si="202"/>
        <v>:</v>
      </c>
      <c r="E740" s="219" t="e">
        <f t="shared" si="203"/>
        <v>#VALUE!</v>
      </c>
      <c r="F740" s="219" t="str">
        <f t="shared" si="204"/>
        <v/>
      </c>
      <c r="G740" s="219">
        <f t="shared" si="205"/>
        <v>45022</v>
      </c>
      <c r="H740" s="218" t="str">
        <f>IF(ISERROR(VLOOKUP(FORECAST!$A740,$AY$2:$BA$9,3,FALSE)),"",VLOOKUP(FORECAST!$A740,$AY$2:$BA$9,3,FALSE))</f>
        <v/>
      </c>
      <c r="I740" s="218" t="str">
        <f>IF(ISNUMBER(FORECAST!G:G),FORECAST!G:G,"")</f>
        <v/>
      </c>
      <c r="J740" s="222" t="str">
        <f>IF(ISNUMBER(FORECAST!H:H),FORECAST!H:H,"")</f>
        <v/>
      </c>
      <c r="BF740" s="4"/>
    </row>
    <row r="741" spans="1:58">
      <c r="A741" s="218" t="str">
        <f>MID(FORECAST!A740,1,10)</f>
        <v>07-04-2023</v>
      </c>
      <c r="B741" s="218" t="str">
        <f t="shared" si="200"/>
        <v>07</v>
      </c>
      <c r="C741" s="218" t="str">
        <f t="shared" si="201"/>
        <v>04</v>
      </c>
      <c r="D741" s="218" t="str">
        <f t="shared" si="202"/>
        <v>2023</v>
      </c>
      <c r="E741" s="219">
        <f t="shared" si="203"/>
        <v>45023</v>
      </c>
      <c r="F741" s="219">
        <f t="shared" si="204"/>
        <v>45023</v>
      </c>
      <c r="G741" s="219">
        <f t="shared" si="205"/>
        <v>45023</v>
      </c>
      <c r="H741" s="218" t="str">
        <f>IF(ISERROR(VLOOKUP(FORECAST!$A741,$AY$2:$BA$9,3,FALSE)),"",VLOOKUP(FORECAST!$A741,$AY$2:$BA$9,3,FALSE))</f>
        <v>Pagadores</v>
      </c>
      <c r="I741" s="218">
        <f>IF(ISNUMBER(FORECAST!G:G),FORECAST!G:G,"")</f>
        <v>237</v>
      </c>
      <c r="J741" s="222">
        <f>IF(ISNUMBER(FORECAST!H:H),FORECAST!H:H,"")</f>
        <v>425</v>
      </c>
      <c r="BF741" s="4"/>
    </row>
    <row r="742" spans="1:58">
      <c r="A742" s="218" t="str">
        <f>MID(FORECAST!A741,1,10)</f>
        <v>Non-Group</v>
      </c>
      <c r="B742" s="218" t="str">
        <f t="shared" si="200"/>
        <v>No</v>
      </c>
      <c r="C742" s="218" t="str">
        <f t="shared" si="201"/>
        <v>-G</v>
      </c>
      <c r="D742" s="218" t="str">
        <f t="shared" si="202"/>
        <v>oup</v>
      </c>
      <c r="E742" s="219" t="e">
        <f t="shared" si="203"/>
        <v>#VALUE!</v>
      </c>
      <c r="F742" s="219" t="str">
        <f t="shared" si="204"/>
        <v/>
      </c>
      <c r="G742" s="219">
        <f t="shared" si="205"/>
        <v>45023</v>
      </c>
      <c r="H742" s="218" t="str">
        <f>IF(ISERROR(VLOOKUP(FORECAST!$A742,$AY$2:$BA$9,3,FALSE)),"",VLOOKUP(FORECAST!$A742,$AY$2:$BA$9,3,FALSE))</f>
        <v>Grupos</v>
      </c>
      <c r="I742" s="218">
        <f>IF(ISNUMBER(FORECAST!G:G),FORECAST!G:G,"")</f>
        <v>2</v>
      </c>
      <c r="J742" s="222">
        <f>IF(ISNUMBER(FORECAST!H:H),FORECAST!H:H,"")</f>
        <v>0</v>
      </c>
      <c r="BF742" s="4"/>
    </row>
    <row r="743" spans="1:58">
      <c r="A743" s="218" t="str">
        <f>MID(FORECAST!A742,1,10)</f>
        <v>Group - No</v>
      </c>
      <c r="B743" s="218" t="str">
        <f t="shared" si="200"/>
        <v>Gr</v>
      </c>
      <c r="C743" s="218" t="str">
        <f t="shared" si="201"/>
        <v>up</v>
      </c>
      <c r="D743" s="218" t="str">
        <f t="shared" si="202"/>
        <v>- No</v>
      </c>
      <c r="E743" s="219" t="e">
        <f t="shared" si="203"/>
        <v>#VALUE!</v>
      </c>
      <c r="F743" s="219" t="str">
        <f t="shared" si="204"/>
        <v/>
      </c>
      <c r="G743" s="219">
        <f t="shared" si="205"/>
        <v>45023</v>
      </c>
      <c r="H743" s="218" t="str">
        <f>IF(ISERROR(VLOOKUP(FORECAST!$A743,$AY$2:$BA$9,3,FALSE)),"",VLOOKUP(FORECAST!$A743,$AY$2:$BA$9,3,FALSE))</f>
        <v>Dueños e invitados</v>
      </c>
      <c r="I743" s="218">
        <f>IF(ISNUMBER(FORECAST!G:G),FORECAST!G:G,"")</f>
        <v>33</v>
      </c>
      <c r="J743" s="222">
        <f>IF(ISNUMBER(FORECAST!H:H),FORECAST!H:H,"")</f>
        <v>0</v>
      </c>
      <c r="BF743" s="4"/>
    </row>
    <row r="744" spans="1:58">
      <c r="A744" s="218" t="str">
        <f>MID(FORECAST!A743,1,10)</f>
        <v>Owner &amp; Gu</v>
      </c>
      <c r="B744" s="218" t="str">
        <f t="shared" si="200"/>
        <v>Ow</v>
      </c>
      <c r="C744" s="218" t="str">
        <f t="shared" si="201"/>
        <v>er</v>
      </c>
      <c r="D744" s="218" t="str">
        <f t="shared" si="202"/>
        <v>&amp; Gu</v>
      </c>
      <c r="E744" s="219" t="e">
        <f t="shared" si="203"/>
        <v>#VALUE!</v>
      </c>
      <c r="F744" s="219" t="str">
        <f t="shared" si="204"/>
        <v/>
      </c>
      <c r="G744" s="219">
        <f t="shared" si="205"/>
        <v>45023</v>
      </c>
      <c r="H744" s="218" t="str">
        <f>IF(ISERROR(VLOOKUP(FORECAST!$A744,$AY$2:$BA$9,3,FALSE)),"",VLOOKUP(FORECAST!$A744,$AY$2:$BA$9,3,FALSE))</f>
        <v>Referidos</v>
      </c>
      <c r="I744" s="218">
        <f>IF(ISNUMBER(FORECAST!G:G),FORECAST!G:G,"")</f>
        <v>115</v>
      </c>
      <c r="J744" s="222">
        <f>IF(ISNUMBER(FORECAST!H:H),FORECAST!H:H,"")</f>
        <v>0</v>
      </c>
      <c r="BF744" s="4"/>
    </row>
    <row r="745" spans="1:58">
      <c r="A745" s="218" t="str">
        <f>MID(FORECAST!A744,1,10)</f>
        <v>Owner Refe</v>
      </c>
      <c r="B745" s="218" t="str">
        <f t="shared" si="200"/>
        <v>Ow</v>
      </c>
      <c r="C745" s="218" t="str">
        <f t="shared" si="201"/>
        <v>er</v>
      </c>
      <c r="D745" s="218" t="str">
        <f t="shared" si="202"/>
        <v>Refe</v>
      </c>
      <c r="E745" s="219" t="e">
        <f t="shared" si="203"/>
        <v>#VALUE!</v>
      </c>
      <c r="F745" s="219" t="str">
        <f t="shared" si="204"/>
        <v/>
      </c>
      <c r="G745" s="219">
        <f t="shared" si="205"/>
        <v>45023</v>
      </c>
      <c r="H745" s="218" t="str">
        <f>IF(ISERROR(VLOOKUP(FORECAST!$A745,$AY$2:$BA$9,3,FALSE)),"",VLOOKUP(FORECAST!$A745,$AY$2:$BA$9,3,FALSE))</f>
        <v>Maintenance</v>
      </c>
      <c r="I745" s="218">
        <f>IF(ISNUMBER(FORECAST!G:G),FORECAST!G:G,"")</f>
        <v>12</v>
      </c>
      <c r="J745" s="222">
        <f>IF(ISNUMBER(FORECAST!H:H),FORECAST!H:H,"")</f>
        <v>0</v>
      </c>
      <c r="BF745" s="4"/>
    </row>
    <row r="746" spans="1:58">
      <c r="A746" s="218" t="str">
        <f>MID(FORECAST!A745,1,10)</f>
        <v>Maintenanc</v>
      </c>
      <c r="B746" s="218" t="str">
        <f t="shared" si="200"/>
        <v>Ma</v>
      </c>
      <c r="C746" s="218" t="str">
        <f t="shared" si="201"/>
        <v>nt</v>
      </c>
      <c r="D746" s="218" t="str">
        <f t="shared" si="202"/>
        <v>nanc</v>
      </c>
      <c r="E746" s="219" t="e">
        <f t="shared" si="203"/>
        <v>#VALUE!</v>
      </c>
      <c r="F746" s="219" t="str">
        <f t="shared" si="204"/>
        <v/>
      </c>
      <c r="G746" s="219">
        <f t="shared" si="205"/>
        <v>45023</v>
      </c>
      <c r="H746" s="218" t="str">
        <f>IF(ISERROR(VLOOKUP(FORECAST!$A746,$AY$2:$BA$9,3,FALSE)),"",VLOOKUP(FORECAST!$A746,$AY$2:$BA$9,3,FALSE))</f>
        <v>Complementarias</v>
      </c>
      <c r="I746" s="218">
        <f>IF(ISNUMBER(FORECAST!G:G),FORECAST!G:G,"")</f>
        <v>3</v>
      </c>
      <c r="J746" s="222">
        <f>IF(ISNUMBER(FORECAST!H:H),FORECAST!H:H,"")</f>
        <v>0</v>
      </c>
      <c r="BF746" s="4"/>
    </row>
    <row r="747" spans="1:58">
      <c r="A747" s="218" t="str">
        <f>MID(FORECAST!A746,1,10)</f>
        <v>Compliment</v>
      </c>
      <c r="B747" s="218" t="str">
        <f t="shared" si="200"/>
        <v>Co</v>
      </c>
      <c r="C747" s="218" t="str">
        <f t="shared" si="201"/>
        <v>pl</v>
      </c>
      <c r="D747" s="218" t="str">
        <f t="shared" si="202"/>
        <v>ment</v>
      </c>
      <c r="E747" s="219" t="e">
        <f t="shared" si="203"/>
        <v>#VALUE!</v>
      </c>
      <c r="F747" s="219" t="str">
        <f t="shared" si="204"/>
        <v/>
      </c>
      <c r="G747" s="219">
        <f t="shared" si="205"/>
        <v>45023</v>
      </c>
      <c r="H747" s="218" t="str">
        <f>IF(ISERROR(VLOOKUP(FORECAST!$A747,$AY$2:$BA$9,3,FALSE)),"",VLOOKUP(FORECAST!$A747,$AY$2:$BA$9,3,FALSE))</f>
        <v>Total día</v>
      </c>
      <c r="I747" s="218">
        <f>IF(ISNUMBER(FORECAST!G:G),FORECAST!G:G,"")</f>
        <v>402</v>
      </c>
      <c r="J747" s="222">
        <f>IF(ISNUMBER(FORECAST!H:H),FORECAST!H:H,"")</f>
        <v>425</v>
      </c>
      <c r="BF747" s="4"/>
    </row>
    <row r="748" spans="1:58">
      <c r="A748" s="218" t="str">
        <f>MID(FORECAST!A747,1,10)</f>
        <v>Totals:</v>
      </c>
      <c r="B748" s="218" t="str">
        <f t="shared" si="200"/>
        <v>To</v>
      </c>
      <c r="C748" s="218" t="str">
        <f t="shared" si="201"/>
        <v>al</v>
      </c>
      <c r="D748" s="218" t="str">
        <f t="shared" si="202"/>
        <v>:</v>
      </c>
      <c r="E748" s="219" t="e">
        <f t="shared" si="203"/>
        <v>#VALUE!</v>
      </c>
      <c r="F748" s="219" t="str">
        <f t="shared" si="204"/>
        <v/>
      </c>
      <c r="G748" s="219">
        <f t="shared" si="205"/>
        <v>45023</v>
      </c>
      <c r="H748" s="218" t="str">
        <f>IF(ISERROR(VLOOKUP(FORECAST!$A748,$AY$2:$BA$9,3,FALSE)),"",VLOOKUP(FORECAST!$A748,$AY$2:$BA$9,3,FALSE))</f>
        <v/>
      </c>
      <c r="I748" s="218" t="str">
        <f>IF(ISNUMBER(FORECAST!G:G),FORECAST!G:G,"")</f>
        <v/>
      </c>
      <c r="J748" s="222" t="str">
        <f>IF(ISNUMBER(FORECAST!H:H),FORECAST!H:H,"")</f>
        <v/>
      </c>
      <c r="BF748" s="4"/>
    </row>
    <row r="749" spans="1:58">
      <c r="A749" s="218" t="str">
        <f>MID(FORECAST!A748,1,10)</f>
        <v>08-04-2023</v>
      </c>
      <c r="B749" s="218" t="str">
        <f t="shared" si="200"/>
        <v>08</v>
      </c>
      <c r="C749" s="218" t="str">
        <f t="shared" si="201"/>
        <v>04</v>
      </c>
      <c r="D749" s="218" t="str">
        <f t="shared" si="202"/>
        <v>2023</v>
      </c>
      <c r="E749" s="219">
        <f t="shared" si="203"/>
        <v>45024</v>
      </c>
      <c r="F749" s="219">
        <f t="shared" si="204"/>
        <v>45024</v>
      </c>
      <c r="G749" s="219">
        <f t="shared" si="205"/>
        <v>45024</v>
      </c>
      <c r="H749" s="218" t="str">
        <f>IF(ISERROR(VLOOKUP(FORECAST!$A749,$AY$2:$BA$9,3,FALSE)),"",VLOOKUP(FORECAST!$A749,$AY$2:$BA$9,3,FALSE))</f>
        <v>Pagadores</v>
      </c>
      <c r="I749" s="218">
        <f>IF(ISNUMBER(FORECAST!G:G),FORECAST!G:G,"")</f>
        <v>252</v>
      </c>
      <c r="J749" s="222">
        <f>IF(ISNUMBER(FORECAST!H:H),FORECAST!H:H,"")</f>
        <v>0</v>
      </c>
      <c r="BF749" s="4"/>
    </row>
    <row r="750" spans="1:58">
      <c r="A750" s="218" t="str">
        <f>MID(FORECAST!A749,1,10)</f>
        <v>Non-Group</v>
      </c>
      <c r="B750" s="218" t="str">
        <f t="shared" si="200"/>
        <v>No</v>
      </c>
      <c r="C750" s="218" t="str">
        <f t="shared" si="201"/>
        <v>-G</v>
      </c>
      <c r="D750" s="218" t="str">
        <f t="shared" si="202"/>
        <v>oup</v>
      </c>
      <c r="E750" s="219" t="e">
        <f t="shared" si="203"/>
        <v>#VALUE!</v>
      </c>
      <c r="F750" s="219" t="str">
        <f t="shared" si="204"/>
        <v/>
      </c>
      <c r="G750" s="219">
        <f t="shared" si="205"/>
        <v>45024</v>
      </c>
      <c r="H750" s="218" t="str">
        <f>IF(ISERROR(VLOOKUP(FORECAST!$A750,$AY$2:$BA$9,3,FALSE)),"",VLOOKUP(FORECAST!$A750,$AY$2:$BA$9,3,FALSE))</f>
        <v>Grupos</v>
      </c>
      <c r="I750" s="218">
        <f>IF(ISNUMBER(FORECAST!G:G),FORECAST!G:G,"")</f>
        <v>2</v>
      </c>
      <c r="J750" s="222">
        <f>IF(ISNUMBER(FORECAST!H:H),FORECAST!H:H,"")</f>
        <v>0</v>
      </c>
      <c r="BF750" s="4"/>
    </row>
    <row r="751" spans="1:58">
      <c r="A751" s="218" t="str">
        <f>MID(FORECAST!A750,1,10)</f>
        <v>Group - No</v>
      </c>
      <c r="B751" s="218" t="str">
        <f t="shared" si="200"/>
        <v>Gr</v>
      </c>
      <c r="C751" s="218" t="str">
        <f t="shared" si="201"/>
        <v>up</v>
      </c>
      <c r="D751" s="218" t="str">
        <f t="shared" si="202"/>
        <v>- No</v>
      </c>
      <c r="E751" s="219" t="e">
        <f t="shared" si="203"/>
        <v>#VALUE!</v>
      </c>
      <c r="F751" s="219" t="str">
        <f t="shared" si="204"/>
        <v/>
      </c>
      <c r="G751" s="219">
        <f t="shared" si="205"/>
        <v>45024</v>
      </c>
      <c r="H751" s="218" t="str">
        <f>IF(ISERROR(VLOOKUP(FORECAST!$A751,$AY$2:$BA$9,3,FALSE)),"",VLOOKUP(FORECAST!$A751,$AY$2:$BA$9,3,FALSE))</f>
        <v>Dueños e invitados</v>
      </c>
      <c r="I751" s="218">
        <f>IF(ISNUMBER(FORECAST!G:G),FORECAST!G:G,"")</f>
        <v>40</v>
      </c>
      <c r="J751" s="222">
        <f>IF(ISNUMBER(FORECAST!H:H),FORECAST!H:H,"")</f>
        <v>0</v>
      </c>
      <c r="BF751" s="4"/>
    </row>
    <row r="752" spans="1:58">
      <c r="A752" s="218" t="str">
        <f>MID(FORECAST!A751,1,10)</f>
        <v>Owner &amp; Gu</v>
      </c>
      <c r="B752" s="218" t="str">
        <f t="shared" si="200"/>
        <v>Ow</v>
      </c>
      <c r="C752" s="218" t="str">
        <f t="shared" si="201"/>
        <v>er</v>
      </c>
      <c r="D752" s="218" t="str">
        <f t="shared" si="202"/>
        <v>&amp; Gu</v>
      </c>
      <c r="E752" s="219" t="e">
        <f t="shared" si="203"/>
        <v>#VALUE!</v>
      </c>
      <c r="F752" s="219" t="str">
        <f t="shared" si="204"/>
        <v/>
      </c>
      <c r="G752" s="219">
        <f t="shared" si="205"/>
        <v>45024</v>
      </c>
      <c r="H752" s="218" t="str">
        <f>IF(ISERROR(VLOOKUP(FORECAST!$A752,$AY$2:$BA$9,3,FALSE)),"",VLOOKUP(FORECAST!$A752,$AY$2:$BA$9,3,FALSE))</f>
        <v>Referidos</v>
      </c>
      <c r="I752" s="218">
        <f>IF(ISNUMBER(FORECAST!G:G),FORECAST!G:G,"")</f>
        <v>111</v>
      </c>
      <c r="J752" s="222">
        <f>IF(ISNUMBER(FORECAST!H:H),FORECAST!H:H,"")</f>
        <v>520</v>
      </c>
      <c r="BF752" s="4"/>
    </row>
    <row r="753" spans="1:58">
      <c r="A753" s="218" t="str">
        <f>MID(FORECAST!A752,1,10)</f>
        <v>Owner Refe</v>
      </c>
      <c r="B753" s="218" t="str">
        <f t="shared" si="200"/>
        <v>Ow</v>
      </c>
      <c r="C753" s="218" t="str">
        <f t="shared" si="201"/>
        <v>er</v>
      </c>
      <c r="D753" s="218" t="str">
        <f t="shared" si="202"/>
        <v>Refe</v>
      </c>
      <c r="E753" s="219" t="e">
        <f t="shared" si="203"/>
        <v>#VALUE!</v>
      </c>
      <c r="F753" s="219" t="str">
        <f t="shared" si="204"/>
        <v/>
      </c>
      <c r="G753" s="219">
        <f t="shared" si="205"/>
        <v>45024</v>
      </c>
      <c r="H753" s="218" t="str">
        <f>IF(ISERROR(VLOOKUP(FORECAST!$A753,$AY$2:$BA$9,3,FALSE)),"",VLOOKUP(FORECAST!$A753,$AY$2:$BA$9,3,FALSE))</f>
        <v>Maintenance</v>
      </c>
      <c r="I753" s="218">
        <f>IF(ISNUMBER(FORECAST!G:G),FORECAST!G:G,"")</f>
        <v>11</v>
      </c>
      <c r="J753" s="222">
        <f>IF(ISNUMBER(FORECAST!H:H),FORECAST!H:H,"")</f>
        <v>0</v>
      </c>
      <c r="BF753" s="4"/>
    </row>
    <row r="754" spans="1:58">
      <c r="A754" s="218" t="str">
        <f>MID(FORECAST!A753,1,10)</f>
        <v>Maintenanc</v>
      </c>
      <c r="B754" s="218" t="str">
        <f t="shared" si="200"/>
        <v>Ma</v>
      </c>
      <c r="C754" s="218" t="str">
        <f t="shared" si="201"/>
        <v>nt</v>
      </c>
      <c r="D754" s="218" t="str">
        <f t="shared" si="202"/>
        <v>nanc</v>
      </c>
      <c r="E754" s="219" t="e">
        <f t="shared" si="203"/>
        <v>#VALUE!</v>
      </c>
      <c r="F754" s="219" t="str">
        <f t="shared" si="204"/>
        <v/>
      </c>
      <c r="G754" s="219">
        <f t="shared" si="205"/>
        <v>45024</v>
      </c>
      <c r="H754" s="218" t="str">
        <f>IF(ISERROR(VLOOKUP(FORECAST!$A754,$AY$2:$BA$9,3,FALSE)),"",VLOOKUP(FORECAST!$A754,$AY$2:$BA$9,3,FALSE))</f>
        <v>Complementarias</v>
      </c>
      <c r="I754" s="218">
        <f>IF(ISNUMBER(FORECAST!G:G),FORECAST!G:G,"")</f>
        <v>2</v>
      </c>
      <c r="J754" s="222">
        <f>IF(ISNUMBER(FORECAST!H:H),FORECAST!H:H,"")</f>
        <v>0</v>
      </c>
      <c r="BF754" s="4"/>
    </row>
    <row r="755" spans="1:58">
      <c r="A755" s="218" t="str">
        <f>MID(FORECAST!A754,1,10)</f>
        <v>Compliment</v>
      </c>
      <c r="B755" s="218" t="str">
        <f t="shared" si="200"/>
        <v>Co</v>
      </c>
      <c r="C755" s="218" t="str">
        <f t="shared" si="201"/>
        <v>pl</v>
      </c>
      <c r="D755" s="218" t="str">
        <f t="shared" si="202"/>
        <v>ment</v>
      </c>
      <c r="E755" s="219" t="e">
        <f t="shared" si="203"/>
        <v>#VALUE!</v>
      </c>
      <c r="F755" s="219" t="str">
        <f t="shared" si="204"/>
        <v/>
      </c>
      <c r="G755" s="219">
        <f t="shared" si="205"/>
        <v>45024</v>
      </c>
      <c r="H755" s="218" t="str">
        <f>IF(ISERROR(VLOOKUP(FORECAST!$A755,$AY$2:$BA$9,3,FALSE)),"",VLOOKUP(FORECAST!$A755,$AY$2:$BA$9,3,FALSE))</f>
        <v>Total día</v>
      </c>
      <c r="I755" s="218">
        <f>IF(ISNUMBER(FORECAST!G:G),FORECAST!G:G,"")</f>
        <v>418</v>
      </c>
      <c r="J755" s="222">
        <f>IF(ISNUMBER(FORECAST!H:H),FORECAST!H:H,"")</f>
        <v>520</v>
      </c>
      <c r="BF755" s="4"/>
    </row>
    <row r="756" spans="1:58">
      <c r="A756" s="218" t="str">
        <f>MID(FORECAST!A755,1,10)</f>
        <v>Totals:</v>
      </c>
      <c r="B756" s="218" t="str">
        <f t="shared" si="200"/>
        <v>To</v>
      </c>
      <c r="C756" s="218" t="str">
        <f t="shared" si="201"/>
        <v>al</v>
      </c>
      <c r="D756" s="218" t="str">
        <f t="shared" si="202"/>
        <v>:</v>
      </c>
      <c r="E756" s="219" t="e">
        <f t="shared" si="203"/>
        <v>#VALUE!</v>
      </c>
      <c r="F756" s="219" t="str">
        <f t="shared" si="204"/>
        <v/>
      </c>
      <c r="G756" s="219">
        <f t="shared" si="205"/>
        <v>45024</v>
      </c>
      <c r="H756" s="218" t="str">
        <f>IF(ISERROR(VLOOKUP(FORECAST!$A756,$AY$2:$BA$9,3,FALSE)),"",VLOOKUP(FORECAST!$A756,$AY$2:$BA$9,3,FALSE))</f>
        <v/>
      </c>
      <c r="I756" s="218" t="str">
        <f>IF(ISNUMBER(FORECAST!G:G),FORECAST!G:G,"")</f>
        <v/>
      </c>
      <c r="J756" s="222" t="str">
        <f>IF(ISNUMBER(FORECAST!H:H),FORECAST!H:H,"")</f>
        <v/>
      </c>
      <c r="BF756" s="4"/>
    </row>
    <row r="757" spans="1:58">
      <c r="A757" s="218" t="str">
        <f>MID(FORECAST!A756,1,10)</f>
        <v>09-04-2023</v>
      </c>
      <c r="B757" s="218" t="str">
        <f t="shared" si="200"/>
        <v>09</v>
      </c>
      <c r="C757" s="218" t="str">
        <f t="shared" si="201"/>
        <v>04</v>
      </c>
      <c r="D757" s="218" t="str">
        <f t="shared" si="202"/>
        <v>2023</v>
      </c>
      <c r="E757" s="219">
        <f t="shared" si="203"/>
        <v>45025</v>
      </c>
      <c r="F757" s="219">
        <f t="shared" si="204"/>
        <v>45025</v>
      </c>
      <c r="G757" s="219">
        <f t="shared" si="205"/>
        <v>45025</v>
      </c>
      <c r="H757" s="218" t="str">
        <f>IF(ISERROR(VLOOKUP(FORECAST!$A757,$AY$2:$BA$9,3,FALSE)),"",VLOOKUP(FORECAST!$A757,$AY$2:$BA$9,3,FALSE))</f>
        <v>Pagadores</v>
      </c>
      <c r="I757" s="218">
        <f>IF(ISNUMBER(FORECAST!G:G),FORECAST!G:G,"")</f>
        <v>164</v>
      </c>
      <c r="J757" s="222">
        <f>IF(ISNUMBER(FORECAST!H:H),FORECAST!H:H,"")</f>
        <v>940.89</v>
      </c>
      <c r="BF757" s="4"/>
    </row>
    <row r="758" spans="1:58">
      <c r="A758" s="218" t="str">
        <f>MID(FORECAST!A757,1,10)</f>
        <v>Non-Group</v>
      </c>
      <c r="B758" s="218" t="str">
        <f t="shared" si="200"/>
        <v>No</v>
      </c>
      <c r="C758" s="218" t="str">
        <f t="shared" si="201"/>
        <v>-G</v>
      </c>
      <c r="D758" s="218" t="str">
        <f t="shared" si="202"/>
        <v>oup</v>
      </c>
      <c r="E758" s="219" t="e">
        <f t="shared" si="203"/>
        <v>#VALUE!</v>
      </c>
      <c r="F758" s="219" t="str">
        <f t="shared" si="204"/>
        <v/>
      </c>
      <c r="G758" s="219">
        <f t="shared" si="205"/>
        <v>45025</v>
      </c>
      <c r="H758" s="218" t="str">
        <f>IF(ISERROR(VLOOKUP(FORECAST!$A758,$AY$2:$BA$9,3,FALSE)),"",VLOOKUP(FORECAST!$A758,$AY$2:$BA$9,3,FALSE))</f>
        <v>Grupos</v>
      </c>
      <c r="I758" s="218">
        <f>IF(ISNUMBER(FORECAST!G:G),FORECAST!G:G,"")</f>
        <v>0</v>
      </c>
      <c r="J758" s="222">
        <f>IF(ISNUMBER(FORECAST!H:H),FORECAST!H:H,"")</f>
        <v>0</v>
      </c>
      <c r="BF758" s="4"/>
    </row>
    <row r="759" spans="1:58">
      <c r="A759" s="218" t="str">
        <f>MID(FORECAST!A758,1,10)</f>
        <v>Group - No</v>
      </c>
      <c r="B759" s="218" t="str">
        <f t="shared" si="200"/>
        <v>Gr</v>
      </c>
      <c r="C759" s="218" t="str">
        <f t="shared" si="201"/>
        <v>up</v>
      </c>
      <c r="D759" s="218" t="str">
        <f t="shared" si="202"/>
        <v>- No</v>
      </c>
      <c r="E759" s="219" t="e">
        <f t="shared" si="203"/>
        <v>#VALUE!</v>
      </c>
      <c r="F759" s="219" t="str">
        <f t="shared" si="204"/>
        <v/>
      </c>
      <c r="G759" s="219">
        <f t="shared" si="205"/>
        <v>45025</v>
      </c>
      <c r="H759" s="218" t="str">
        <f>IF(ISERROR(VLOOKUP(FORECAST!$A759,$AY$2:$BA$9,3,FALSE)),"",VLOOKUP(FORECAST!$A759,$AY$2:$BA$9,3,FALSE))</f>
        <v>Dueños e invitados</v>
      </c>
      <c r="I759" s="218">
        <f>IF(ISNUMBER(FORECAST!G:G),FORECAST!G:G,"")</f>
        <v>31</v>
      </c>
      <c r="J759" s="222">
        <f>IF(ISNUMBER(FORECAST!H:H),FORECAST!H:H,"")</f>
        <v>0</v>
      </c>
      <c r="BF759" s="4"/>
    </row>
    <row r="760" spans="1:58">
      <c r="A760" s="218" t="str">
        <f>MID(FORECAST!A759,1,10)</f>
        <v>Owner &amp; Gu</v>
      </c>
      <c r="B760" s="218" t="str">
        <f t="shared" si="200"/>
        <v>Ow</v>
      </c>
      <c r="C760" s="218" t="str">
        <f t="shared" si="201"/>
        <v>er</v>
      </c>
      <c r="D760" s="218" t="str">
        <f t="shared" si="202"/>
        <v>&amp; Gu</v>
      </c>
      <c r="E760" s="219" t="e">
        <f t="shared" si="203"/>
        <v>#VALUE!</v>
      </c>
      <c r="F760" s="219" t="str">
        <f t="shared" si="204"/>
        <v/>
      </c>
      <c r="G760" s="219">
        <f t="shared" si="205"/>
        <v>45025</v>
      </c>
      <c r="H760" s="218" t="str">
        <f>IF(ISERROR(VLOOKUP(FORECAST!$A760,$AY$2:$BA$9,3,FALSE)),"",VLOOKUP(FORECAST!$A760,$AY$2:$BA$9,3,FALSE))</f>
        <v>Referidos</v>
      </c>
      <c r="I760" s="218">
        <f>IF(ISNUMBER(FORECAST!G:G),FORECAST!G:G,"")</f>
        <v>83</v>
      </c>
      <c r="J760" s="222">
        <f>IF(ISNUMBER(FORECAST!H:H),FORECAST!H:H,"")</f>
        <v>355</v>
      </c>
      <c r="BF760" s="4"/>
    </row>
    <row r="761" spans="1:58">
      <c r="A761" s="218" t="str">
        <f>MID(FORECAST!A760,1,10)</f>
        <v>Owner Refe</v>
      </c>
      <c r="B761" s="218" t="str">
        <f t="shared" si="200"/>
        <v>Ow</v>
      </c>
      <c r="C761" s="218" t="str">
        <f t="shared" si="201"/>
        <v>er</v>
      </c>
      <c r="D761" s="218" t="str">
        <f t="shared" si="202"/>
        <v>Refe</v>
      </c>
      <c r="E761" s="219" t="e">
        <f t="shared" si="203"/>
        <v>#VALUE!</v>
      </c>
      <c r="F761" s="219" t="str">
        <f t="shared" si="204"/>
        <v/>
      </c>
      <c r="G761" s="219">
        <f t="shared" si="205"/>
        <v>45025</v>
      </c>
      <c r="H761" s="218" t="str">
        <f>IF(ISERROR(VLOOKUP(FORECAST!$A761,$AY$2:$BA$9,3,FALSE)),"",VLOOKUP(FORECAST!$A761,$AY$2:$BA$9,3,FALSE))</f>
        <v>Maintenance</v>
      </c>
      <c r="I761" s="218">
        <f>IF(ISNUMBER(FORECAST!G:G),FORECAST!G:G,"")</f>
        <v>10</v>
      </c>
      <c r="J761" s="222">
        <f>IF(ISNUMBER(FORECAST!H:H),FORECAST!H:H,"")</f>
        <v>0</v>
      </c>
      <c r="BF761" s="4"/>
    </row>
    <row r="762" spans="1:58">
      <c r="A762" s="218" t="str">
        <f>MID(FORECAST!A761,1,10)</f>
        <v>Maintenanc</v>
      </c>
      <c r="B762" s="218" t="str">
        <f t="shared" si="200"/>
        <v>Ma</v>
      </c>
      <c r="C762" s="218" t="str">
        <f t="shared" si="201"/>
        <v>nt</v>
      </c>
      <c r="D762" s="218" t="str">
        <f t="shared" si="202"/>
        <v>nanc</v>
      </c>
      <c r="E762" s="219" t="e">
        <f t="shared" si="203"/>
        <v>#VALUE!</v>
      </c>
      <c r="F762" s="219" t="str">
        <f t="shared" si="204"/>
        <v/>
      </c>
      <c r="G762" s="219">
        <f t="shared" si="205"/>
        <v>45025</v>
      </c>
      <c r="H762" s="218" t="str">
        <f>IF(ISERROR(VLOOKUP(FORECAST!$A762,$AY$2:$BA$9,3,FALSE)),"",VLOOKUP(FORECAST!$A762,$AY$2:$BA$9,3,FALSE))</f>
        <v>Complementarias</v>
      </c>
      <c r="I762" s="218">
        <f>IF(ISNUMBER(FORECAST!G:G),FORECAST!G:G,"")</f>
        <v>1</v>
      </c>
      <c r="J762" s="222">
        <f>IF(ISNUMBER(FORECAST!H:H),FORECAST!H:H,"")</f>
        <v>0</v>
      </c>
      <c r="BF762" s="4"/>
    </row>
    <row r="763" spans="1:58">
      <c r="A763" s="218" t="str">
        <f>MID(FORECAST!A762,1,10)</f>
        <v>Compliment</v>
      </c>
      <c r="B763" s="218" t="str">
        <f t="shared" si="200"/>
        <v>Co</v>
      </c>
      <c r="C763" s="218" t="str">
        <f t="shared" si="201"/>
        <v>pl</v>
      </c>
      <c r="D763" s="218" t="str">
        <f t="shared" si="202"/>
        <v>ment</v>
      </c>
      <c r="E763" s="219" t="e">
        <f t="shared" si="203"/>
        <v>#VALUE!</v>
      </c>
      <c r="F763" s="219" t="str">
        <f t="shared" si="204"/>
        <v/>
      </c>
      <c r="G763" s="219">
        <f t="shared" si="205"/>
        <v>45025</v>
      </c>
      <c r="H763" s="218" t="str">
        <f>IF(ISERROR(VLOOKUP(FORECAST!$A763,$AY$2:$BA$9,3,FALSE)),"",VLOOKUP(FORECAST!$A763,$AY$2:$BA$9,3,FALSE))</f>
        <v>Total día</v>
      </c>
      <c r="I763" s="218">
        <f>IF(ISNUMBER(FORECAST!G:G),FORECAST!G:G,"")</f>
        <v>289</v>
      </c>
      <c r="J763" s="222">
        <f>IF(ISNUMBER(FORECAST!H:H),FORECAST!H:H,"")</f>
        <v>1295.8900000000001</v>
      </c>
      <c r="BF763" s="4"/>
    </row>
    <row r="764" spans="1:58">
      <c r="A764" s="218" t="str">
        <f>MID(FORECAST!A763,1,10)</f>
        <v>Totals:</v>
      </c>
      <c r="B764" s="218" t="str">
        <f t="shared" si="200"/>
        <v>To</v>
      </c>
      <c r="C764" s="218" t="str">
        <f t="shared" si="201"/>
        <v>al</v>
      </c>
      <c r="D764" s="218" t="str">
        <f t="shared" si="202"/>
        <v>:</v>
      </c>
      <c r="E764" s="219" t="e">
        <f t="shared" si="203"/>
        <v>#VALUE!</v>
      </c>
      <c r="F764" s="219" t="str">
        <f t="shared" si="204"/>
        <v/>
      </c>
      <c r="G764" s="219">
        <f t="shared" si="205"/>
        <v>45025</v>
      </c>
      <c r="H764" s="218" t="str">
        <f>IF(ISERROR(VLOOKUP(FORECAST!$A764,$AY$2:$BA$9,3,FALSE)),"",VLOOKUP(FORECAST!$A764,$AY$2:$BA$9,3,FALSE))</f>
        <v/>
      </c>
      <c r="I764" s="218" t="str">
        <f>IF(ISNUMBER(FORECAST!G:G),FORECAST!G:G,"")</f>
        <v/>
      </c>
      <c r="J764" s="222" t="str">
        <f>IF(ISNUMBER(FORECAST!H:H),FORECAST!H:H,"")</f>
        <v/>
      </c>
      <c r="BF764" s="4"/>
    </row>
    <row r="765" spans="1:58">
      <c r="A765" s="218" t="str">
        <f>MID(FORECAST!A764,1,10)</f>
        <v>10-04-2023</v>
      </c>
      <c r="B765" s="218" t="str">
        <f t="shared" si="200"/>
        <v>10</v>
      </c>
      <c r="C765" s="218" t="str">
        <f t="shared" si="201"/>
        <v>04</v>
      </c>
      <c r="D765" s="218" t="str">
        <f t="shared" si="202"/>
        <v>2023</v>
      </c>
      <c r="E765" s="219">
        <f t="shared" si="203"/>
        <v>45026</v>
      </c>
      <c r="F765" s="219">
        <f t="shared" si="204"/>
        <v>45026</v>
      </c>
      <c r="G765" s="219">
        <f t="shared" si="205"/>
        <v>45026</v>
      </c>
      <c r="H765" s="218" t="str">
        <f>IF(ISERROR(VLOOKUP(FORECAST!$A765,$AY$2:$BA$9,3,FALSE)),"",VLOOKUP(FORECAST!$A765,$AY$2:$BA$9,3,FALSE))</f>
        <v>Pagadores</v>
      </c>
      <c r="I765" s="218">
        <f>IF(ISNUMBER(FORECAST!G:G),FORECAST!G:G,"")</f>
        <v>48</v>
      </c>
      <c r="J765" s="222">
        <f>IF(ISNUMBER(FORECAST!H:H),FORECAST!H:H,"")</f>
        <v>0</v>
      </c>
      <c r="BF765" s="4"/>
    </row>
    <row r="766" spans="1:58">
      <c r="A766" s="218" t="str">
        <f>MID(FORECAST!A765,1,10)</f>
        <v>Non-Group</v>
      </c>
      <c r="B766" s="218" t="str">
        <f t="shared" si="200"/>
        <v>No</v>
      </c>
      <c r="C766" s="218" t="str">
        <f t="shared" si="201"/>
        <v>-G</v>
      </c>
      <c r="D766" s="218" t="str">
        <f t="shared" si="202"/>
        <v>oup</v>
      </c>
      <c r="E766" s="219" t="e">
        <f t="shared" si="203"/>
        <v>#VALUE!</v>
      </c>
      <c r="F766" s="219" t="str">
        <f t="shared" si="204"/>
        <v/>
      </c>
      <c r="G766" s="219">
        <f t="shared" si="205"/>
        <v>45026</v>
      </c>
      <c r="H766" s="218" t="str">
        <f>IF(ISERROR(VLOOKUP(FORECAST!$A766,$AY$2:$BA$9,3,FALSE)),"",VLOOKUP(FORECAST!$A766,$AY$2:$BA$9,3,FALSE))</f>
        <v>Grupos</v>
      </c>
      <c r="I766" s="218">
        <f>IF(ISNUMBER(FORECAST!G:G),FORECAST!G:G,"")</f>
        <v>1</v>
      </c>
      <c r="J766" s="222">
        <f>IF(ISNUMBER(FORECAST!H:H),FORECAST!H:H,"")</f>
        <v>0</v>
      </c>
      <c r="BF766" s="4"/>
    </row>
    <row r="767" spans="1:58">
      <c r="A767" s="218" t="str">
        <f>MID(FORECAST!A766,1,10)</f>
        <v>Group - No</v>
      </c>
      <c r="B767" s="218" t="str">
        <f t="shared" si="200"/>
        <v>Gr</v>
      </c>
      <c r="C767" s="218" t="str">
        <f t="shared" si="201"/>
        <v>up</v>
      </c>
      <c r="D767" s="218" t="str">
        <f t="shared" si="202"/>
        <v>- No</v>
      </c>
      <c r="E767" s="219" t="e">
        <f t="shared" si="203"/>
        <v>#VALUE!</v>
      </c>
      <c r="F767" s="219" t="str">
        <f t="shared" si="204"/>
        <v/>
      </c>
      <c r="G767" s="219">
        <f t="shared" si="205"/>
        <v>45026</v>
      </c>
      <c r="H767" s="218" t="str">
        <f>IF(ISERROR(VLOOKUP(FORECAST!$A767,$AY$2:$BA$9,3,FALSE)),"",VLOOKUP(FORECAST!$A767,$AY$2:$BA$9,3,FALSE))</f>
        <v>Dueños e invitados</v>
      </c>
      <c r="I767" s="218">
        <f>IF(ISNUMBER(FORECAST!G:G),FORECAST!G:G,"")</f>
        <v>29</v>
      </c>
      <c r="J767" s="222">
        <f>IF(ISNUMBER(FORECAST!H:H),FORECAST!H:H,"")</f>
        <v>0</v>
      </c>
      <c r="BF767" s="4"/>
    </row>
    <row r="768" spans="1:58">
      <c r="A768" s="218" t="str">
        <f>MID(FORECAST!A767,1,10)</f>
        <v>Owner &amp; Gu</v>
      </c>
      <c r="B768" s="218" t="str">
        <f t="shared" si="200"/>
        <v>Ow</v>
      </c>
      <c r="C768" s="218" t="str">
        <f t="shared" si="201"/>
        <v>er</v>
      </c>
      <c r="D768" s="218" t="str">
        <f t="shared" si="202"/>
        <v>&amp; Gu</v>
      </c>
      <c r="E768" s="219" t="e">
        <f t="shared" si="203"/>
        <v>#VALUE!</v>
      </c>
      <c r="F768" s="219" t="str">
        <f t="shared" si="204"/>
        <v/>
      </c>
      <c r="G768" s="219">
        <f t="shared" si="205"/>
        <v>45026</v>
      </c>
      <c r="H768" s="218" t="str">
        <f>IF(ISERROR(VLOOKUP(FORECAST!$A768,$AY$2:$BA$9,3,FALSE)),"",VLOOKUP(FORECAST!$A768,$AY$2:$BA$9,3,FALSE))</f>
        <v>Referidos</v>
      </c>
      <c r="I768" s="218">
        <f>IF(ISNUMBER(FORECAST!G:G),FORECAST!G:G,"")</f>
        <v>49</v>
      </c>
      <c r="J768" s="222">
        <f>IF(ISNUMBER(FORECAST!H:H),FORECAST!H:H,"")</f>
        <v>355</v>
      </c>
      <c r="BF768" s="4"/>
    </row>
    <row r="769" spans="1:58">
      <c r="A769" s="218" t="str">
        <f>MID(FORECAST!A768,1,10)</f>
        <v>Owner Refe</v>
      </c>
      <c r="B769" s="218" t="str">
        <f t="shared" si="200"/>
        <v>Ow</v>
      </c>
      <c r="C769" s="218" t="str">
        <f t="shared" si="201"/>
        <v>er</v>
      </c>
      <c r="D769" s="218" t="str">
        <f t="shared" si="202"/>
        <v>Refe</v>
      </c>
      <c r="E769" s="219" t="e">
        <f t="shared" si="203"/>
        <v>#VALUE!</v>
      </c>
      <c r="F769" s="219" t="str">
        <f t="shared" si="204"/>
        <v/>
      </c>
      <c r="G769" s="219">
        <f t="shared" si="205"/>
        <v>45026</v>
      </c>
      <c r="H769" s="218" t="str">
        <f>IF(ISERROR(VLOOKUP(FORECAST!$A769,$AY$2:$BA$9,3,FALSE)),"",VLOOKUP(FORECAST!$A769,$AY$2:$BA$9,3,FALSE))</f>
        <v>Maintenance</v>
      </c>
      <c r="I769" s="218">
        <f>IF(ISNUMBER(FORECAST!G:G),FORECAST!G:G,"")</f>
        <v>35</v>
      </c>
      <c r="J769" s="222">
        <f>IF(ISNUMBER(FORECAST!H:H),FORECAST!H:H,"")</f>
        <v>0</v>
      </c>
      <c r="BF769" s="4"/>
    </row>
    <row r="770" spans="1:58">
      <c r="A770" s="218" t="str">
        <f>MID(FORECAST!A769,1,10)</f>
        <v>Maintenanc</v>
      </c>
      <c r="B770" s="218" t="str">
        <f t="shared" si="200"/>
        <v>Ma</v>
      </c>
      <c r="C770" s="218" t="str">
        <f t="shared" si="201"/>
        <v>nt</v>
      </c>
      <c r="D770" s="218" t="str">
        <f t="shared" si="202"/>
        <v>nanc</v>
      </c>
      <c r="E770" s="219" t="e">
        <f t="shared" si="203"/>
        <v>#VALUE!</v>
      </c>
      <c r="F770" s="219" t="str">
        <f t="shared" si="204"/>
        <v/>
      </c>
      <c r="G770" s="219">
        <f t="shared" si="205"/>
        <v>45026</v>
      </c>
      <c r="H770" s="218" t="str">
        <f>IF(ISERROR(VLOOKUP(FORECAST!$A770,$AY$2:$BA$9,3,FALSE)),"",VLOOKUP(FORECAST!$A770,$AY$2:$BA$9,3,FALSE))</f>
        <v>Complementarias</v>
      </c>
      <c r="I770" s="218">
        <f>IF(ISNUMBER(FORECAST!G:G),FORECAST!G:G,"")</f>
        <v>1</v>
      </c>
      <c r="J770" s="222">
        <f>IF(ISNUMBER(FORECAST!H:H),FORECAST!H:H,"")</f>
        <v>0</v>
      </c>
      <c r="BF770" s="4"/>
    </row>
    <row r="771" spans="1:58">
      <c r="A771" s="218" t="str">
        <f>MID(FORECAST!A770,1,10)</f>
        <v>Compliment</v>
      </c>
      <c r="B771" s="218" t="str">
        <f t="shared" si="200"/>
        <v>Co</v>
      </c>
      <c r="C771" s="218" t="str">
        <f t="shared" si="201"/>
        <v>pl</v>
      </c>
      <c r="D771" s="218" t="str">
        <f t="shared" si="202"/>
        <v>ment</v>
      </c>
      <c r="E771" s="219" t="e">
        <f t="shared" si="203"/>
        <v>#VALUE!</v>
      </c>
      <c r="F771" s="219" t="str">
        <f t="shared" si="204"/>
        <v/>
      </c>
      <c r="G771" s="219">
        <f t="shared" si="205"/>
        <v>45026</v>
      </c>
      <c r="H771" s="218" t="str">
        <f>IF(ISERROR(VLOOKUP(FORECAST!$A771,$AY$2:$BA$9,3,FALSE)),"",VLOOKUP(FORECAST!$A771,$AY$2:$BA$9,3,FALSE))</f>
        <v>Total día</v>
      </c>
      <c r="I771" s="218">
        <f>IF(ISNUMBER(FORECAST!G:G),FORECAST!G:G,"")</f>
        <v>163</v>
      </c>
      <c r="J771" s="222">
        <f>IF(ISNUMBER(FORECAST!H:H),FORECAST!H:H,"")</f>
        <v>355</v>
      </c>
      <c r="BF771" s="4"/>
    </row>
    <row r="772" spans="1:58">
      <c r="A772" s="218" t="str">
        <f>MID(FORECAST!A771,1,10)</f>
        <v>Totals:</v>
      </c>
      <c r="B772" s="218" t="str">
        <f t="shared" ref="B772:B835" si="206">MID(A772,1,2)</f>
        <v>To</v>
      </c>
      <c r="C772" s="218" t="str">
        <f t="shared" ref="C772:C835" si="207">MID(A772,4,2)</f>
        <v>al</v>
      </c>
      <c r="D772" s="218" t="str">
        <f t="shared" ref="D772:D835" si="208">MID(A772,7,4)</f>
        <v>:</v>
      </c>
      <c r="E772" s="219" t="e">
        <f t="shared" ref="E772:E835" si="209">DATE(D772,C772,B772)</f>
        <v>#VALUE!</v>
      </c>
      <c r="F772" s="219" t="str">
        <f t="shared" ref="F772:F835" si="210">IF(ISERROR(E772),"",E772)</f>
        <v/>
      </c>
      <c r="G772" s="219">
        <f t="shared" ref="G772:G835" si="211">IF(F772="",G771,F772)</f>
        <v>45026</v>
      </c>
      <c r="H772" s="218" t="str">
        <f>IF(ISERROR(VLOOKUP(FORECAST!$A772,$AY$2:$BA$9,3,FALSE)),"",VLOOKUP(FORECAST!$A772,$AY$2:$BA$9,3,FALSE))</f>
        <v/>
      </c>
      <c r="I772" s="218" t="str">
        <f>IF(ISNUMBER(FORECAST!G:G),FORECAST!G:G,"")</f>
        <v/>
      </c>
      <c r="J772" s="222" t="str">
        <f>IF(ISNUMBER(FORECAST!H:H),FORECAST!H:H,"")</f>
        <v/>
      </c>
      <c r="BF772" s="4"/>
    </row>
    <row r="773" spans="1:58">
      <c r="A773" s="218" t="str">
        <f>MID(FORECAST!A772,1,10)</f>
        <v>11-04-2023</v>
      </c>
      <c r="B773" s="218" t="str">
        <f t="shared" si="206"/>
        <v>11</v>
      </c>
      <c r="C773" s="218" t="str">
        <f t="shared" si="207"/>
        <v>04</v>
      </c>
      <c r="D773" s="218" t="str">
        <f t="shared" si="208"/>
        <v>2023</v>
      </c>
      <c r="E773" s="219">
        <f t="shared" si="209"/>
        <v>45027</v>
      </c>
      <c r="F773" s="219">
        <f t="shared" si="210"/>
        <v>45027</v>
      </c>
      <c r="G773" s="219">
        <f t="shared" si="211"/>
        <v>45027</v>
      </c>
      <c r="H773" s="218" t="str">
        <f>IF(ISERROR(VLOOKUP(FORECAST!$A773,$AY$2:$BA$9,3,FALSE)),"",VLOOKUP(FORECAST!$A773,$AY$2:$BA$9,3,FALSE))</f>
        <v>Pagadores</v>
      </c>
      <c r="I773" s="218">
        <f>IF(ISNUMBER(FORECAST!G:G),FORECAST!G:G,"")</f>
        <v>42</v>
      </c>
      <c r="J773" s="222">
        <f>IF(ISNUMBER(FORECAST!H:H),FORECAST!H:H,"")</f>
        <v>0</v>
      </c>
      <c r="BF773" s="4"/>
    </row>
    <row r="774" spans="1:58">
      <c r="A774" s="218" t="str">
        <f>MID(FORECAST!A773,1,10)</f>
        <v>Non-Group</v>
      </c>
      <c r="B774" s="218" t="str">
        <f t="shared" si="206"/>
        <v>No</v>
      </c>
      <c r="C774" s="218" t="str">
        <f t="shared" si="207"/>
        <v>-G</v>
      </c>
      <c r="D774" s="218" t="str">
        <f t="shared" si="208"/>
        <v>oup</v>
      </c>
      <c r="E774" s="219" t="e">
        <f t="shared" si="209"/>
        <v>#VALUE!</v>
      </c>
      <c r="F774" s="219" t="str">
        <f t="shared" si="210"/>
        <v/>
      </c>
      <c r="G774" s="219">
        <f t="shared" si="211"/>
        <v>45027</v>
      </c>
      <c r="H774" s="218" t="str">
        <f>IF(ISERROR(VLOOKUP(FORECAST!$A774,$AY$2:$BA$9,3,FALSE)),"",VLOOKUP(FORECAST!$A774,$AY$2:$BA$9,3,FALSE))</f>
        <v>Grupos</v>
      </c>
      <c r="I774" s="218">
        <f>IF(ISNUMBER(FORECAST!G:G),FORECAST!G:G,"")</f>
        <v>1</v>
      </c>
      <c r="J774" s="222">
        <f>IF(ISNUMBER(FORECAST!H:H),FORECAST!H:H,"")</f>
        <v>0</v>
      </c>
      <c r="BF774" s="4"/>
    </row>
    <row r="775" spans="1:58">
      <c r="A775" s="218" t="str">
        <f>MID(FORECAST!A774,1,10)</f>
        <v>Group - No</v>
      </c>
      <c r="B775" s="218" t="str">
        <f t="shared" si="206"/>
        <v>Gr</v>
      </c>
      <c r="C775" s="218" t="str">
        <f t="shared" si="207"/>
        <v>up</v>
      </c>
      <c r="D775" s="218" t="str">
        <f t="shared" si="208"/>
        <v>- No</v>
      </c>
      <c r="E775" s="219" t="e">
        <f t="shared" si="209"/>
        <v>#VALUE!</v>
      </c>
      <c r="F775" s="219" t="str">
        <f t="shared" si="210"/>
        <v/>
      </c>
      <c r="G775" s="219">
        <f t="shared" si="211"/>
        <v>45027</v>
      </c>
      <c r="H775" s="218" t="str">
        <f>IF(ISERROR(VLOOKUP(FORECAST!$A775,$AY$2:$BA$9,3,FALSE)),"",VLOOKUP(FORECAST!$A775,$AY$2:$BA$9,3,FALSE))</f>
        <v>Dueños e invitados</v>
      </c>
      <c r="I775" s="218">
        <f>IF(ISNUMBER(FORECAST!G:G),FORECAST!G:G,"")</f>
        <v>32</v>
      </c>
      <c r="J775" s="222">
        <f>IF(ISNUMBER(FORECAST!H:H),FORECAST!H:H,"")</f>
        <v>0</v>
      </c>
      <c r="BF775" s="4"/>
    </row>
    <row r="776" spans="1:58">
      <c r="A776" s="218" t="str">
        <f>MID(FORECAST!A775,1,10)</f>
        <v>Owner &amp; Gu</v>
      </c>
      <c r="B776" s="218" t="str">
        <f t="shared" si="206"/>
        <v>Ow</v>
      </c>
      <c r="C776" s="218" t="str">
        <f t="shared" si="207"/>
        <v>er</v>
      </c>
      <c r="D776" s="218" t="str">
        <f t="shared" si="208"/>
        <v>&amp; Gu</v>
      </c>
      <c r="E776" s="219" t="e">
        <f t="shared" si="209"/>
        <v>#VALUE!</v>
      </c>
      <c r="F776" s="219" t="str">
        <f t="shared" si="210"/>
        <v/>
      </c>
      <c r="G776" s="219">
        <f t="shared" si="211"/>
        <v>45027</v>
      </c>
      <c r="H776" s="218" t="str">
        <f>IF(ISERROR(VLOOKUP(FORECAST!$A776,$AY$2:$BA$9,3,FALSE)),"",VLOOKUP(FORECAST!$A776,$AY$2:$BA$9,3,FALSE))</f>
        <v>Referidos</v>
      </c>
      <c r="I776" s="218">
        <f>IF(ISNUMBER(FORECAST!G:G),FORECAST!G:G,"")</f>
        <v>48</v>
      </c>
      <c r="J776" s="222">
        <f>IF(ISNUMBER(FORECAST!H:H),FORECAST!H:H,"")</f>
        <v>355</v>
      </c>
      <c r="BF776" s="4"/>
    </row>
    <row r="777" spans="1:58">
      <c r="A777" s="218" t="str">
        <f>MID(FORECAST!A776,1,10)</f>
        <v>Owner Refe</v>
      </c>
      <c r="B777" s="218" t="str">
        <f t="shared" si="206"/>
        <v>Ow</v>
      </c>
      <c r="C777" s="218" t="str">
        <f t="shared" si="207"/>
        <v>er</v>
      </c>
      <c r="D777" s="218" t="str">
        <f t="shared" si="208"/>
        <v>Refe</v>
      </c>
      <c r="E777" s="219" t="e">
        <f t="shared" si="209"/>
        <v>#VALUE!</v>
      </c>
      <c r="F777" s="219" t="str">
        <f t="shared" si="210"/>
        <v/>
      </c>
      <c r="G777" s="219">
        <f t="shared" si="211"/>
        <v>45027</v>
      </c>
      <c r="H777" s="218" t="str">
        <f>IF(ISERROR(VLOOKUP(FORECAST!$A777,$AY$2:$BA$9,3,FALSE)),"",VLOOKUP(FORECAST!$A777,$AY$2:$BA$9,3,FALSE))</f>
        <v>Maintenance</v>
      </c>
      <c r="I777" s="218">
        <f>IF(ISNUMBER(FORECAST!G:G),FORECAST!G:G,"")</f>
        <v>37</v>
      </c>
      <c r="J777" s="222">
        <f>IF(ISNUMBER(FORECAST!H:H),FORECAST!H:H,"")</f>
        <v>0</v>
      </c>
      <c r="BF777" s="4"/>
    </row>
    <row r="778" spans="1:58">
      <c r="A778" s="218" t="str">
        <f>MID(FORECAST!A777,1,10)</f>
        <v>Maintenanc</v>
      </c>
      <c r="B778" s="218" t="str">
        <f t="shared" si="206"/>
        <v>Ma</v>
      </c>
      <c r="C778" s="218" t="str">
        <f t="shared" si="207"/>
        <v>nt</v>
      </c>
      <c r="D778" s="218" t="str">
        <f t="shared" si="208"/>
        <v>nanc</v>
      </c>
      <c r="E778" s="219" t="e">
        <f t="shared" si="209"/>
        <v>#VALUE!</v>
      </c>
      <c r="F778" s="219" t="str">
        <f t="shared" si="210"/>
        <v/>
      </c>
      <c r="G778" s="219">
        <f t="shared" si="211"/>
        <v>45027</v>
      </c>
      <c r="H778" s="218" t="str">
        <f>IF(ISERROR(VLOOKUP(FORECAST!$A778,$AY$2:$BA$9,3,FALSE)),"",VLOOKUP(FORECAST!$A778,$AY$2:$BA$9,3,FALSE))</f>
        <v>Complementarias</v>
      </c>
      <c r="I778" s="218">
        <f>IF(ISNUMBER(FORECAST!G:G),FORECAST!G:G,"")</f>
        <v>1</v>
      </c>
      <c r="J778" s="222">
        <f>IF(ISNUMBER(FORECAST!H:H),FORECAST!H:H,"")</f>
        <v>0</v>
      </c>
      <c r="BF778" s="4"/>
    </row>
    <row r="779" spans="1:58">
      <c r="A779" s="218" t="str">
        <f>MID(FORECAST!A778,1,10)</f>
        <v>Compliment</v>
      </c>
      <c r="B779" s="218" t="str">
        <f t="shared" si="206"/>
        <v>Co</v>
      </c>
      <c r="C779" s="218" t="str">
        <f t="shared" si="207"/>
        <v>pl</v>
      </c>
      <c r="D779" s="218" t="str">
        <f t="shared" si="208"/>
        <v>ment</v>
      </c>
      <c r="E779" s="219" t="e">
        <f t="shared" si="209"/>
        <v>#VALUE!</v>
      </c>
      <c r="F779" s="219" t="str">
        <f t="shared" si="210"/>
        <v/>
      </c>
      <c r="G779" s="219">
        <f t="shared" si="211"/>
        <v>45027</v>
      </c>
      <c r="H779" s="218" t="str">
        <f>IF(ISERROR(VLOOKUP(FORECAST!$A779,$AY$2:$BA$9,3,FALSE)),"",VLOOKUP(FORECAST!$A779,$AY$2:$BA$9,3,FALSE))</f>
        <v>Total día</v>
      </c>
      <c r="I779" s="218">
        <f>IF(ISNUMBER(FORECAST!G:G),FORECAST!G:G,"")</f>
        <v>161</v>
      </c>
      <c r="J779" s="222">
        <f>IF(ISNUMBER(FORECAST!H:H),FORECAST!H:H,"")</f>
        <v>355</v>
      </c>
      <c r="BF779" s="4"/>
    </row>
    <row r="780" spans="1:58">
      <c r="A780" s="218" t="str">
        <f>MID(FORECAST!A779,1,10)</f>
        <v>Totals:</v>
      </c>
      <c r="B780" s="218" t="str">
        <f t="shared" si="206"/>
        <v>To</v>
      </c>
      <c r="C780" s="218" t="str">
        <f t="shared" si="207"/>
        <v>al</v>
      </c>
      <c r="D780" s="218" t="str">
        <f t="shared" si="208"/>
        <v>:</v>
      </c>
      <c r="E780" s="219" t="e">
        <f t="shared" si="209"/>
        <v>#VALUE!</v>
      </c>
      <c r="F780" s="219" t="str">
        <f t="shared" si="210"/>
        <v/>
      </c>
      <c r="G780" s="219">
        <f t="shared" si="211"/>
        <v>45027</v>
      </c>
      <c r="H780" s="218" t="str">
        <f>IF(ISERROR(VLOOKUP(FORECAST!$A780,$AY$2:$BA$9,3,FALSE)),"",VLOOKUP(FORECAST!$A780,$AY$2:$BA$9,3,FALSE))</f>
        <v/>
      </c>
      <c r="I780" s="218" t="str">
        <f>IF(ISNUMBER(FORECAST!G:G),FORECAST!G:G,"")</f>
        <v/>
      </c>
      <c r="J780" s="222" t="str">
        <f>IF(ISNUMBER(FORECAST!H:H),FORECAST!H:H,"")</f>
        <v/>
      </c>
      <c r="BF780" s="4"/>
    </row>
    <row r="781" spans="1:58">
      <c r="A781" s="218" t="str">
        <f>MID(FORECAST!A780,1,10)</f>
        <v>12-04-2023</v>
      </c>
      <c r="B781" s="218" t="str">
        <f t="shared" si="206"/>
        <v>12</v>
      </c>
      <c r="C781" s="218" t="str">
        <f t="shared" si="207"/>
        <v>04</v>
      </c>
      <c r="D781" s="218" t="str">
        <f t="shared" si="208"/>
        <v>2023</v>
      </c>
      <c r="E781" s="219">
        <f t="shared" si="209"/>
        <v>45028</v>
      </c>
      <c r="F781" s="219">
        <f t="shared" si="210"/>
        <v>45028</v>
      </c>
      <c r="G781" s="219">
        <f t="shared" si="211"/>
        <v>45028</v>
      </c>
      <c r="H781" s="218" t="str">
        <f>IF(ISERROR(VLOOKUP(FORECAST!$A781,$AY$2:$BA$9,3,FALSE)),"",VLOOKUP(FORECAST!$A781,$AY$2:$BA$9,3,FALSE))</f>
        <v>Pagadores</v>
      </c>
      <c r="I781" s="218">
        <f>IF(ISNUMBER(FORECAST!G:G),FORECAST!G:G,"")</f>
        <v>45</v>
      </c>
      <c r="J781" s="222">
        <f>IF(ISNUMBER(FORECAST!H:H),FORECAST!H:H,"")</f>
        <v>0</v>
      </c>
      <c r="BF781" s="4"/>
    </row>
    <row r="782" spans="1:58">
      <c r="A782" s="218" t="str">
        <f>MID(FORECAST!A781,1,10)</f>
        <v>Non-Group</v>
      </c>
      <c r="B782" s="218" t="str">
        <f t="shared" si="206"/>
        <v>No</v>
      </c>
      <c r="C782" s="218" t="str">
        <f t="shared" si="207"/>
        <v>-G</v>
      </c>
      <c r="D782" s="218" t="str">
        <f t="shared" si="208"/>
        <v>oup</v>
      </c>
      <c r="E782" s="219" t="e">
        <f t="shared" si="209"/>
        <v>#VALUE!</v>
      </c>
      <c r="F782" s="219" t="str">
        <f t="shared" si="210"/>
        <v/>
      </c>
      <c r="G782" s="219">
        <f t="shared" si="211"/>
        <v>45028</v>
      </c>
      <c r="H782" s="218" t="str">
        <f>IF(ISERROR(VLOOKUP(FORECAST!$A782,$AY$2:$BA$9,3,FALSE)),"",VLOOKUP(FORECAST!$A782,$AY$2:$BA$9,3,FALSE))</f>
        <v>Grupos</v>
      </c>
      <c r="I782" s="218">
        <f>IF(ISNUMBER(FORECAST!G:G),FORECAST!G:G,"")</f>
        <v>1</v>
      </c>
      <c r="J782" s="222">
        <f>IF(ISNUMBER(FORECAST!H:H),FORECAST!H:H,"")</f>
        <v>0</v>
      </c>
      <c r="BF782" s="4"/>
    </row>
    <row r="783" spans="1:58">
      <c r="A783" s="218" t="str">
        <f>MID(FORECAST!A782,1,10)</f>
        <v>Group - No</v>
      </c>
      <c r="B783" s="218" t="str">
        <f t="shared" si="206"/>
        <v>Gr</v>
      </c>
      <c r="C783" s="218" t="str">
        <f t="shared" si="207"/>
        <v>up</v>
      </c>
      <c r="D783" s="218" t="str">
        <f t="shared" si="208"/>
        <v>- No</v>
      </c>
      <c r="E783" s="219" t="e">
        <f t="shared" si="209"/>
        <v>#VALUE!</v>
      </c>
      <c r="F783" s="219" t="str">
        <f t="shared" si="210"/>
        <v/>
      </c>
      <c r="G783" s="219">
        <f t="shared" si="211"/>
        <v>45028</v>
      </c>
      <c r="H783" s="218" t="str">
        <f>IF(ISERROR(VLOOKUP(FORECAST!$A783,$AY$2:$BA$9,3,FALSE)),"",VLOOKUP(FORECAST!$A783,$AY$2:$BA$9,3,FALSE))</f>
        <v>Dueños e invitados</v>
      </c>
      <c r="I783" s="218">
        <f>IF(ISNUMBER(FORECAST!G:G),FORECAST!G:G,"")</f>
        <v>30</v>
      </c>
      <c r="J783" s="222">
        <f>IF(ISNUMBER(FORECAST!H:H),FORECAST!H:H,"")</f>
        <v>0</v>
      </c>
      <c r="BF783" s="4"/>
    </row>
    <row r="784" spans="1:58">
      <c r="A784" s="218" t="str">
        <f>MID(FORECAST!A783,1,10)</f>
        <v>Owner &amp; Gu</v>
      </c>
      <c r="B784" s="218" t="str">
        <f t="shared" si="206"/>
        <v>Ow</v>
      </c>
      <c r="C784" s="218" t="str">
        <f t="shared" si="207"/>
        <v>er</v>
      </c>
      <c r="D784" s="218" t="str">
        <f t="shared" si="208"/>
        <v>&amp; Gu</v>
      </c>
      <c r="E784" s="219" t="e">
        <f t="shared" si="209"/>
        <v>#VALUE!</v>
      </c>
      <c r="F784" s="219" t="str">
        <f t="shared" si="210"/>
        <v/>
      </c>
      <c r="G784" s="219">
        <f t="shared" si="211"/>
        <v>45028</v>
      </c>
      <c r="H784" s="218" t="str">
        <f>IF(ISERROR(VLOOKUP(FORECAST!$A784,$AY$2:$BA$9,3,FALSE)),"",VLOOKUP(FORECAST!$A784,$AY$2:$BA$9,3,FALSE))</f>
        <v>Referidos</v>
      </c>
      <c r="I784" s="218">
        <f>IF(ISNUMBER(FORECAST!G:G),FORECAST!G:G,"")</f>
        <v>60</v>
      </c>
      <c r="J784" s="222">
        <f>IF(ISNUMBER(FORECAST!H:H),FORECAST!H:H,"")</f>
        <v>720</v>
      </c>
      <c r="BF784" s="4"/>
    </row>
    <row r="785" spans="1:58">
      <c r="A785" s="218" t="str">
        <f>MID(FORECAST!A784,1,10)</f>
        <v>Owner Refe</v>
      </c>
      <c r="B785" s="218" t="str">
        <f t="shared" si="206"/>
        <v>Ow</v>
      </c>
      <c r="C785" s="218" t="str">
        <f t="shared" si="207"/>
        <v>er</v>
      </c>
      <c r="D785" s="218" t="str">
        <f t="shared" si="208"/>
        <v>Refe</v>
      </c>
      <c r="E785" s="219" t="e">
        <f t="shared" si="209"/>
        <v>#VALUE!</v>
      </c>
      <c r="F785" s="219" t="str">
        <f t="shared" si="210"/>
        <v/>
      </c>
      <c r="G785" s="219">
        <f t="shared" si="211"/>
        <v>45028</v>
      </c>
      <c r="H785" s="218" t="str">
        <f>IF(ISERROR(VLOOKUP(FORECAST!$A785,$AY$2:$BA$9,3,FALSE)),"",VLOOKUP(FORECAST!$A785,$AY$2:$BA$9,3,FALSE))</f>
        <v>Maintenance</v>
      </c>
      <c r="I785" s="218">
        <f>IF(ISNUMBER(FORECAST!G:G),FORECAST!G:G,"")</f>
        <v>37</v>
      </c>
      <c r="J785" s="222">
        <f>IF(ISNUMBER(FORECAST!H:H),FORECAST!H:H,"")</f>
        <v>0</v>
      </c>
      <c r="BF785" s="4"/>
    </row>
    <row r="786" spans="1:58">
      <c r="A786" s="218" t="str">
        <f>MID(FORECAST!A785,1,10)</f>
        <v>Maintenanc</v>
      </c>
      <c r="B786" s="218" t="str">
        <f t="shared" si="206"/>
        <v>Ma</v>
      </c>
      <c r="C786" s="218" t="str">
        <f t="shared" si="207"/>
        <v>nt</v>
      </c>
      <c r="D786" s="218" t="str">
        <f t="shared" si="208"/>
        <v>nanc</v>
      </c>
      <c r="E786" s="219" t="e">
        <f t="shared" si="209"/>
        <v>#VALUE!</v>
      </c>
      <c r="F786" s="219" t="str">
        <f t="shared" si="210"/>
        <v/>
      </c>
      <c r="G786" s="219">
        <f t="shared" si="211"/>
        <v>45028</v>
      </c>
      <c r="H786" s="218" t="str">
        <f>IF(ISERROR(VLOOKUP(FORECAST!$A786,$AY$2:$BA$9,3,FALSE)),"",VLOOKUP(FORECAST!$A786,$AY$2:$BA$9,3,FALSE))</f>
        <v>Complementarias</v>
      </c>
      <c r="I786" s="218">
        <f>IF(ISNUMBER(FORECAST!G:G),FORECAST!G:G,"")</f>
        <v>1</v>
      </c>
      <c r="J786" s="222">
        <f>IF(ISNUMBER(FORECAST!H:H),FORECAST!H:H,"")</f>
        <v>0</v>
      </c>
      <c r="BF786" s="4"/>
    </row>
    <row r="787" spans="1:58">
      <c r="A787" s="218" t="str">
        <f>MID(FORECAST!A786,1,10)</f>
        <v>Compliment</v>
      </c>
      <c r="B787" s="218" t="str">
        <f t="shared" si="206"/>
        <v>Co</v>
      </c>
      <c r="C787" s="218" t="str">
        <f t="shared" si="207"/>
        <v>pl</v>
      </c>
      <c r="D787" s="218" t="str">
        <f t="shared" si="208"/>
        <v>ment</v>
      </c>
      <c r="E787" s="219" t="e">
        <f t="shared" si="209"/>
        <v>#VALUE!</v>
      </c>
      <c r="F787" s="219" t="str">
        <f t="shared" si="210"/>
        <v/>
      </c>
      <c r="G787" s="219">
        <f t="shared" si="211"/>
        <v>45028</v>
      </c>
      <c r="H787" s="218" t="str">
        <f>IF(ISERROR(VLOOKUP(FORECAST!$A787,$AY$2:$BA$9,3,FALSE)),"",VLOOKUP(FORECAST!$A787,$AY$2:$BA$9,3,FALSE))</f>
        <v>Total día</v>
      </c>
      <c r="I787" s="218">
        <f>IF(ISNUMBER(FORECAST!G:G),FORECAST!G:G,"")</f>
        <v>174</v>
      </c>
      <c r="J787" s="222">
        <f>IF(ISNUMBER(FORECAST!H:H),FORECAST!H:H,"")</f>
        <v>720</v>
      </c>
      <c r="BF787" s="4"/>
    </row>
    <row r="788" spans="1:58">
      <c r="A788" s="218" t="str">
        <f>MID(FORECAST!A787,1,10)</f>
        <v>Totals:</v>
      </c>
      <c r="B788" s="218" t="str">
        <f t="shared" si="206"/>
        <v>To</v>
      </c>
      <c r="C788" s="218" t="str">
        <f t="shared" si="207"/>
        <v>al</v>
      </c>
      <c r="D788" s="218" t="str">
        <f t="shared" si="208"/>
        <v>:</v>
      </c>
      <c r="E788" s="219" t="e">
        <f t="shared" si="209"/>
        <v>#VALUE!</v>
      </c>
      <c r="F788" s="219" t="str">
        <f t="shared" si="210"/>
        <v/>
      </c>
      <c r="G788" s="219">
        <f t="shared" si="211"/>
        <v>45028</v>
      </c>
      <c r="H788" s="218" t="str">
        <f>IF(ISERROR(VLOOKUP(FORECAST!$A788,$AY$2:$BA$9,3,FALSE)),"",VLOOKUP(FORECAST!$A788,$AY$2:$BA$9,3,FALSE))</f>
        <v/>
      </c>
      <c r="I788" s="218" t="str">
        <f>IF(ISNUMBER(FORECAST!G:G),FORECAST!G:G,"")</f>
        <v/>
      </c>
      <c r="J788" s="222" t="str">
        <f>IF(ISNUMBER(FORECAST!H:H),FORECAST!H:H,"")</f>
        <v/>
      </c>
      <c r="BF788" s="4"/>
    </row>
    <row r="789" spans="1:58">
      <c r="A789" s="218" t="str">
        <f>MID(FORECAST!A788,1,10)</f>
        <v>13-04-2023</v>
      </c>
      <c r="B789" s="218" t="str">
        <f t="shared" si="206"/>
        <v>13</v>
      </c>
      <c r="C789" s="218" t="str">
        <f t="shared" si="207"/>
        <v>04</v>
      </c>
      <c r="D789" s="218" t="str">
        <f t="shared" si="208"/>
        <v>2023</v>
      </c>
      <c r="E789" s="219">
        <f t="shared" si="209"/>
        <v>45029</v>
      </c>
      <c r="F789" s="219">
        <f t="shared" si="210"/>
        <v>45029</v>
      </c>
      <c r="G789" s="219">
        <f t="shared" si="211"/>
        <v>45029</v>
      </c>
      <c r="H789" s="218" t="str">
        <f>IF(ISERROR(VLOOKUP(FORECAST!$A789,$AY$2:$BA$9,3,FALSE)),"",VLOOKUP(FORECAST!$A789,$AY$2:$BA$9,3,FALSE))</f>
        <v>Pagadores</v>
      </c>
      <c r="I789" s="218">
        <f>IF(ISNUMBER(FORECAST!G:G),FORECAST!G:G,"")</f>
        <v>62</v>
      </c>
      <c r="J789" s="222">
        <f>IF(ISNUMBER(FORECAST!H:H),FORECAST!H:H,"")</f>
        <v>933</v>
      </c>
      <c r="BF789" s="4"/>
    </row>
    <row r="790" spans="1:58">
      <c r="A790" s="218" t="str">
        <f>MID(FORECAST!A789,1,10)</f>
        <v>Non-Group</v>
      </c>
      <c r="B790" s="218" t="str">
        <f t="shared" si="206"/>
        <v>No</v>
      </c>
      <c r="C790" s="218" t="str">
        <f t="shared" si="207"/>
        <v>-G</v>
      </c>
      <c r="D790" s="218" t="str">
        <f t="shared" si="208"/>
        <v>oup</v>
      </c>
      <c r="E790" s="219" t="e">
        <f t="shared" si="209"/>
        <v>#VALUE!</v>
      </c>
      <c r="F790" s="219" t="str">
        <f t="shared" si="210"/>
        <v/>
      </c>
      <c r="G790" s="219">
        <f t="shared" si="211"/>
        <v>45029</v>
      </c>
      <c r="H790" s="218" t="str">
        <f>IF(ISERROR(VLOOKUP(FORECAST!$A790,$AY$2:$BA$9,3,FALSE)),"",VLOOKUP(FORECAST!$A790,$AY$2:$BA$9,3,FALSE))</f>
        <v>Grupos</v>
      </c>
      <c r="I790" s="218">
        <f>IF(ISNUMBER(FORECAST!G:G),FORECAST!G:G,"")</f>
        <v>10</v>
      </c>
      <c r="J790" s="222">
        <f>IF(ISNUMBER(FORECAST!H:H),FORECAST!H:H,"")</f>
        <v>0</v>
      </c>
      <c r="BF790" s="4"/>
    </row>
    <row r="791" spans="1:58">
      <c r="A791" s="218" t="str">
        <f>MID(FORECAST!A790,1,10)</f>
        <v>Group - No</v>
      </c>
      <c r="B791" s="218" t="str">
        <f t="shared" si="206"/>
        <v>Gr</v>
      </c>
      <c r="C791" s="218" t="str">
        <f t="shared" si="207"/>
        <v>up</v>
      </c>
      <c r="D791" s="218" t="str">
        <f t="shared" si="208"/>
        <v>- No</v>
      </c>
      <c r="E791" s="219" t="e">
        <f t="shared" si="209"/>
        <v>#VALUE!</v>
      </c>
      <c r="F791" s="219" t="str">
        <f t="shared" si="210"/>
        <v/>
      </c>
      <c r="G791" s="219">
        <f t="shared" si="211"/>
        <v>45029</v>
      </c>
      <c r="H791" s="218" t="str">
        <f>IF(ISERROR(VLOOKUP(FORECAST!$A791,$AY$2:$BA$9,3,FALSE)),"",VLOOKUP(FORECAST!$A791,$AY$2:$BA$9,3,FALSE))</f>
        <v>Dueños e invitados</v>
      </c>
      <c r="I791" s="218">
        <f>IF(ISNUMBER(FORECAST!G:G),FORECAST!G:G,"")</f>
        <v>34</v>
      </c>
      <c r="J791" s="222">
        <f>IF(ISNUMBER(FORECAST!H:H),FORECAST!H:H,"")</f>
        <v>0</v>
      </c>
      <c r="BF791" s="4"/>
    </row>
    <row r="792" spans="1:58">
      <c r="A792" s="218" t="str">
        <f>MID(FORECAST!A791,1,10)</f>
        <v>Owner &amp; Gu</v>
      </c>
      <c r="B792" s="218" t="str">
        <f t="shared" si="206"/>
        <v>Ow</v>
      </c>
      <c r="C792" s="218" t="str">
        <f t="shared" si="207"/>
        <v>er</v>
      </c>
      <c r="D792" s="218" t="str">
        <f t="shared" si="208"/>
        <v>&amp; Gu</v>
      </c>
      <c r="E792" s="219" t="e">
        <f t="shared" si="209"/>
        <v>#VALUE!</v>
      </c>
      <c r="F792" s="219" t="str">
        <f t="shared" si="210"/>
        <v/>
      </c>
      <c r="G792" s="219">
        <f t="shared" si="211"/>
        <v>45029</v>
      </c>
      <c r="H792" s="218" t="str">
        <f>IF(ISERROR(VLOOKUP(FORECAST!$A792,$AY$2:$BA$9,3,FALSE)),"",VLOOKUP(FORECAST!$A792,$AY$2:$BA$9,3,FALSE))</f>
        <v>Referidos</v>
      </c>
      <c r="I792" s="218">
        <f>IF(ISNUMBER(FORECAST!G:G),FORECAST!G:G,"")</f>
        <v>80</v>
      </c>
      <c r="J792" s="222">
        <f>IF(ISNUMBER(FORECAST!H:H),FORECAST!H:H,"")</f>
        <v>720</v>
      </c>
      <c r="BF792" s="4"/>
    </row>
    <row r="793" spans="1:58">
      <c r="A793" s="218" t="str">
        <f>MID(FORECAST!A792,1,10)</f>
        <v>Owner Refe</v>
      </c>
      <c r="B793" s="218" t="str">
        <f t="shared" si="206"/>
        <v>Ow</v>
      </c>
      <c r="C793" s="218" t="str">
        <f t="shared" si="207"/>
        <v>er</v>
      </c>
      <c r="D793" s="218" t="str">
        <f t="shared" si="208"/>
        <v>Refe</v>
      </c>
      <c r="E793" s="219" t="e">
        <f t="shared" si="209"/>
        <v>#VALUE!</v>
      </c>
      <c r="F793" s="219" t="str">
        <f t="shared" si="210"/>
        <v/>
      </c>
      <c r="G793" s="219">
        <f t="shared" si="211"/>
        <v>45029</v>
      </c>
      <c r="H793" s="218" t="str">
        <f>IF(ISERROR(VLOOKUP(FORECAST!$A793,$AY$2:$BA$9,3,FALSE)),"",VLOOKUP(FORECAST!$A793,$AY$2:$BA$9,3,FALSE))</f>
        <v>Maintenance</v>
      </c>
      <c r="I793" s="218">
        <f>IF(ISNUMBER(FORECAST!G:G),FORECAST!G:G,"")</f>
        <v>37</v>
      </c>
      <c r="J793" s="222">
        <f>IF(ISNUMBER(FORECAST!H:H),FORECAST!H:H,"")</f>
        <v>0</v>
      </c>
      <c r="BF793" s="4"/>
    </row>
    <row r="794" spans="1:58">
      <c r="A794" s="218" t="str">
        <f>MID(FORECAST!A793,1,10)</f>
        <v>Maintenanc</v>
      </c>
      <c r="B794" s="218" t="str">
        <f t="shared" si="206"/>
        <v>Ma</v>
      </c>
      <c r="C794" s="218" t="str">
        <f t="shared" si="207"/>
        <v>nt</v>
      </c>
      <c r="D794" s="218" t="str">
        <f t="shared" si="208"/>
        <v>nanc</v>
      </c>
      <c r="E794" s="219" t="e">
        <f t="shared" si="209"/>
        <v>#VALUE!</v>
      </c>
      <c r="F794" s="219" t="str">
        <f t="shared" si="210"/>
        <v/>
      </c>
      <c r="G794" s="219">
        <f t="shared" si="211"/>
        <v>45029</v>
      </c>
      <c r="H794" s="218" t="str">
        <f>IF(ISERROR(VLOOKUP(FORECAST!$A794,$AY$2:$BA$9,3,FALSE)),"",VLOOKUP(FORECAST!$A794,$AY$2:$BA$9,3,FALSE))</f>
        <v>Complementarias</v>
      </c>
      <c r="I794" s="218">
        <f>IF(ISNUMBER(FORECAST!G:G),FORECAST!G:G,"")</f>
        <v>3</v>
      </c>
      <c r="J794" s="222">
        <f>IF(ISNUMBER(FORECAST!H:H),FORECAST!H:H,"")</f>
        <v>0</v>
      </c>
      <c r="BF794" s="4"/>
    </row>
    <row r="795" spans="1:58">
      <c r="A795" s="218" t="str">
        <f>MID(FORECAST!A794,1,10)</f>
        <v>Compliment</v>
      </c>
      <c r="B795" s="218" t="str">
        <f t="shared" si="206"/>
        <v>Co</v>
      </c>
      <c r="C795" s="218" t="str">
        <f t="shared" si="207"/>
        <v>pl</v>
      </c>
      <c r="D795" s="218" t="str">
        <f t="shared" si="208"/>
        <v>ment</v>
      </c>
      <c r="E795" s="219" t="e">
        <f t="shared" si="209"/>
        <v>#VALUE!</v>
      </c>
      <c r="F795" s="219" t="str">
        <f t="shared" si="210"/>
        <v/>
      </c>
      <c r="G795" s="219">
        <f t="shared" si="211"/>
        <v>45029</v>
      </c>
      <c r="H795" s="218" t="str">
        <f>IF(ISERROR(VLOOKUP(FORECAST!$A795,$AY$2:$BA$9,3,FALSE)),"",VLOOKUP(FORECAST!$A795,$AY$2:$BA$9,3,FALSE))</f>
        <v>Total día</v>
      </c>
      <c r="I795" s="218">
        <f>IF(ISNUMBER(FORECAST!G:G),FORECAST!G:G,"")</f>
        <v>226</v>
      </c>
      <c r="J795" s="222">
        <f>IF(ISNUMBER(FORECAST!H:H),FORECAST!H:H,"")</f>
        <v>1653</v>
      </c>
      <c r="BF795" s="4"/>
    </row>
    <row r="796" spans="1:58">
      <c r="A796" s="218" t="str">
        <f>MID(FORECAST!A795,1,10)</f>
        <v>Totals:</v>
      </c>
      <c r="B796" s="218" t="str">
        <f t="shared" si="206"/>
        <v>To</v>
      </c>
      <c r="C796" s="218" t="str">
        <f t="shared" si="207"/>
        <v>al</v>
      </c>
      <c r="D796" s="218" t="str">
        <f t="shared" si="208"/>
        <v>:</v>
      </c>
      <c r="E796" s="219" t="e">
        <f t="shared" si="209"/>
        <v>#VALUE!</v>
      </c>
      <c r="F796" s="219" t="str">
        <f t="shared" si="210"/>
        <v/>
      </c>
      <c r="G796" s="219">
        <f t="shared" si="211"/>
        <v>45029</v>
      </c>
      <c r="H796" s="218" t="str">
        <f>IF(ISERROR(VLOOKUP(FORECAST!$A796,$AY$2:$BA$9,3,FALSE)),"",VLOOKUP(FORECAST!$A796,$AY$2:$BA$9,3,FALSE))</f>
        <v/>
      </c>
      <c r="I796" s="218" t="str">
        <f>IF(ISNUMBER(FORECAST!G:G),FORECAST!G:G,"")</f>
        <v/>
      </c>
      <c r="J796" s="222" t="str">
        <f>IF(ISNUMBER(FORECAST!H:H),FORECAST!H:H,"")</f>
        <v/>
      </c>
      <c r="BF796" s="4"/>
    </row>
    <row r="797" spans="1:58">
      <c r="A797" s="218" t="str">
        <f>MID(FORECAST!A796,1,10)</f>
        <v>14-04-2023</v>
      </c>
      <c r="B797" s="218" t="str">
        <f t="shared" si="206"/>
        <v>14</v>
      </c>
      <c r="C797" s="218" t="str">
        <f t="shared" si="207"/>
        <v>04</v>
      </c>
      <c r="D797" s="218" t="str">
        <f t="shared" si="208"/>
        <v>2023</v>
      </c>
      <c r="E797" s="219">
        <f t="shared" si="209"/>
        <v>45030</v>
      </c>
      <c r="F797" s="219">
        <f t="shared" si="210"/>
        <v>45030</v>
      </c>
      <c r="G797" s="219">
        <f t="shared" si="211"/>
        <v>45030</v>
      </c>
      <c r="H797" s="218" t="str">
        <f>IF(ISERROR(VLOOKUP(FORECAST!$A797,$AY$2:$BA$9,3,FALSE)),"",VLOOKUP(FORECAST!$A797,$AY$2:$BA$9,3,FALSE))</f>
        <v>Pagadores</v>
      </c>
      <c r="I797" s="218">
        <f>IF(ISNUMBER(FORECAST!G:G),FORECAST!G:G,"")</f>
        <v>89</v>
      </c>
      <c r="J797" s="222">
        <f>IF(ISNUMBER(FORECAST!H:H),FORECAST!H:H,"")</f>
        <v>1618</v>
      </c>
      <c r="BF797" s="4"/>
    </row>
    <row r="798" spans="1:58">
      <c r="A798" s="218" t="str">
        <f>MID(FORECAST!A797,1,10)</f>
        <v>Non-Group</v>
      </c>
      <c r="B798" s="218" t="str">
        <f t="shared" si="206"/>
        <v>No</v>
      </c>
      <c r="C798" s="218" t="str">
        <f t="shared" si="207"/>
        <v>-G</v>
      </c>
      <c r="D798" s="218" t="str">
        <f t="shared" si="208"/>
        <v>oup</v>
      </c>
      <c r="E798" s="219" t="e">
        <f t="shared" si="209"/>
        <v>#VALUE!</v>
      </c>
      <c r="F798" s="219" t="str">
        <f t="shared" si="210"/>
        <v/>
      </c>
      <c r="G798" s="219">
        <f t="shared" si="211"/>
        <v>45030</v>
      </c>
      <c r="H798" s="218" t="str">
        <f>IF(ISERROR(VLOOKUP(FORECAST!$A798,$AY$2:$BA$9,3,FALSE)),"",VLOOKUP(FORECAST!$A798,$AY$2:$BA$9,3,FALSE))</f>
        <v>Grupos</v>
      </c>
      <c r="I798" s="218">
        <f>IF(ISNUMBER(FORECAST!G:G),FORECAST!G:G,"")</f>
        <v>52</v>
      </c>
      <c r="J798" s="222">
        <f>IF(ISNUMBER(FORECAST!H:H),FORECAST!H:H,"")</f>
        <v>0</v>
      </c>
      <c r="BF798" s="4"/>
    </row>
    <row r="799" spans="1:58">
      <c r="A799" s="218" t="str">
        <f>MID(FORECAST!A798,1,10)</f>
        <v>Group - No</v>
      </c>
      <c r="B799" s="218" t="str">
        <f t="shared" si="206"/>
        <v>Gr</v>
      </c>
      <c r="C799" s="218" t="str">
        <f t="shared" si="207"/>
        <v>up</v>
      </c>
      <c r="D799" s="218" t="str">
        <f t="shared" si="208"/>
        <v>- No</v>
      </c>
      <c r="E799" s="219" t="e">
        <f t="shared" si="209"/>
        <v>#VALUE!</v>
      </c>
      <c r="F799" s="219" t="str">
        <f t="shared" si="210"/>
        <v/>
      </c>
      <c r="G799" s="219">
        <f t="shared" si="211"/>
        <v>45030</v>
      </c>
      <c r="H799" s="218" t="str">
        <f>IF(ISERROR(VLOOKUP(FORECAST!$A799,$AY$2:$BA$9,3,FALSE)),"",VLOOKUP(FORECAST!$A799,$AY$2:$BA$9,3,FALSE))</f>
        <v>Dueños e invitados</v>
      </c>
      <c r="I799" s="218">
        <f>IF(ISNUMBER(FORECAST!G:G),FORECAST!G:G,"")</f>
        <v>34</v>
      </c>
      <c r="J799" s="222">
        <f>IF(ISNUMBER(FORECAST!H:H),FORECAST!H:H,"")</f>
        <v>0</v>
      </c>
      <c r="BF799" s="4"/>
    </row>
    <row r="800" spans="1:58">
      <c r="A800" s="218" t="str">
        <f>MID(FORECAST!A799,1,10)</f>
        <v>Owner &amp; Gu</v>
      </c>
      <c r="B800" s="218" t="str">
        <f t="shared" si="206"/>
        <v>Ow</v>
      </c>
      <c r="C800" s="218" t="str">
        <f t="shared" si="207"/>
        <v>er</v>
      </c>
      <c r="D800" s="218" t="str">
        <f t="shared" si="208"/>
        <v>&amp; Gu</v>
      </c>
      <c r="E800" s="219" t="e">
        <f t="shared" si="209"/>
        <v>#VALUE!</v>
      </c>
      <c r="F800" s="219" t="str">
        <f t="shared" si="210"/>
        <v/>
      </c>
      <c r="G800" s="219">
        <f t="shared" si="211"/>
        <v>45030</v>
      </c>
      <c r="H800" s="218" t="str">
        <f>IF(ISERROR(VLOOKUP(FORECAST!$A800,$AY$2:$BA$9,3,FALSE)),"",VLOOKUP(FORECAST!$A800,$AY$2:$BA$9,3,FALSE))</f>
        <v>Referidos</v>
      </c>
      <c r="I800" s="218">
        <f>IF(ISNUMBER(FORECAST!G:G),FORECAST!G:G,"")</f>
        <v>118</v>
      </c>
      <c r="J800" s="222">
        <f>IF(ISNUMBER(FORECAST!H:H),FORECAST!H:H,"")</f>
        <v>845</v>
      </c>
      <c r="BF800" s="4"/>
    </row>
    <row r="801" spans="1:58">
      <c r="A801" s="218" t="str">
        <f>MID(FORECAST!A800,1,10)</f>
        <v>Owner Refe</v>
      </c>
      <c r="B801" s="218" t="str">
        <f t="shared" si="206"/>
        <v>Ow</v>
      </c>
      <c r="C801" s="218" t="str">
        <f t="shared" si="207"/>
        <v>er</v>
      </c>
      <c r="D801" s="218" t="str">
        <f t="shared" si="208"/>
        <v>Refe</v>
      </c>
      <c r="E801" s="219" t="e">
        <f t="shared" si="209"/>
        <v>#VALUE!</v>
      </c>
      <c r="F801" s="219" t="str">
        <f t="shared" si="210"/>
        <v/>
      </c>
      <c r="G801" s="219">
        <f t="shared" si="211"/>
        <v>45030</v>
      </c>
      <c r="H801" s="218" t="str">
        <f>IF(ISERROR(VLOOKUP(FORECAST!$A801,$AY$2:$BA$9,3,FALSE)),"",VLOOKUP(FORECAST!$A801,$AY$2:$BA$9,3,FALSE))</f>
        <v>Maintenance</v>
      </c>
      <c r="I801" s="218">
        <f>IF(ISNUMBER(FORECAST!G:G),FORECAST!G:G,"")</f>
        <v>21</v>
      </c>
      <c r="J801" s="222">
        <f>IF(ISNUMBER(FORECAST!H:H),FORECAST!H:H,"")</f>
        <v>0</v>
      </c>
      <c r="BF801" s="4"/>
    </row>
    <row r="802" spans="1:58">
      <c r="A802" s="218" t="str">
        <f>MID(FORECAST!A801,1,10)</f>
        <v>Maintenanc</v>
      </c>
      <c r="B802" s="218" t="str">
        <f t="shared" si="206"/>
        <v>Ma</v>
      </c>
      <c r="C802" s="218" t="str">
        <f t="shared" si="207"/>
        <v>nt</v>
      </c>
      <c r="D802" s="218" t="str">
        <f t="shared" si="208"/>
        <v>nanc</v>
      </c>
      <c r="E802" s="219" t="e">
        <f t="shared" si="209"/>
        <v>#VALUE!</v>
      </c>
      <c r="F802" s="219" t="str">
        <f t="shared" si="210"/>
        <v/>
      </c>
      <c r="G802" s="219">
        <f t="shared" si="211"/>
        <v>45030</v>
      </c>
      <c r="H802" s="218" t="str">
        <f>IF(ISERROR(VLOOKUP(FORECAST!$A802,$AY$2:$BA$9,3,FALSE)),"",VLOOKUP(FORECAST!$A802,$AY$2:$BA$9,3,FALSE))</f>
        <v>Complementarias</v>
      </c>
      <c r="I802" s="218">
        <f>IF(ISNUMBER(FORECAST!G:G),FORECAST!G:G,"")</f>
        <v>3</v>
      </c>
      <c r="J802" s="222">
        <f>IF(ISNUMBER(FORECAST!H:H),FORECAST!H:H,"")</f>
        <v>0</v>
      </c>
      <c r="BF802" s="4"/>
    </row>
    <row r="803" spans="1:58">
      <c r="A803" s="218" t="str">
        <f>MID(FORECAST!A802,1,10)</f>
        <v>Compliment</v>
      </c>
      <c r="B803" s="218" t="str">
        <f t="shared" si="206"/>
        <v>Co</v>
      </c>
      <c r="C803" s="218" t="str">
        <f t="shared" si="207"/>
        <v>pl</v>
      </c>
      <c r="D803" s="218" t="str">
        <f t="shared" si="208"/>
        <v>ment</v>
      </c>
      <c r="E803" s="219" t="e">
        <f t="shared" si="209"/>
        <v>#VALUE!</v>
      </c>
      <c r="F803" s="219" t="str">
        <f t="shared" si="210"/>
        <v/>
      </c>
      <c r="G803" s="219">
        <f t="shared" si="211"/>
        <v>45030</v>
      </c>
      <c r="H803" s="218" t="str">
        <f>IF(ISERROR(VLOOKUP(FORECAST!$A803,$AY$2:$BA$9,3,FALSE)),"",VLOOKUP(FORECAST!$A803,$AY$2:$BA$9,3,FALSE))</f>
        <v>Total día</v>
      </c>
      <c r="I803" s="218">
        <f>IF(ISNUMBER(FORECAST!G:G),FORECAST!G:G,"")</f>
        <v>317</v>
      </c>
      <c r="J803" s="222">
        <f>IF(ISNUMBER(FORECAST!H:H),FORECAST!H:H,"")</f>
        <v>2463</v>
      </c>
      <c r="BF803" s="4"/>
    </row>
    <row r="804" spans="1:58">
      <c r="A804" s="218" t="str">
        <f>MID(FORECAST!A803,1,10)</f>
        <v>Totals:</v>
      </c>
      <c r="B804" s="218" t="str">
        <f t="shared" si="206"/>
        <v>To</v>
      </c>
      <c r="C804" s="218" t="str">
        <f t="shared" si="207"/>
        <v>al</v>
      </c>
      <c r="D804" s="218" t="str">
        <f t="shared" si="208"/>
        <v>:</v>
      </c>
      <c r="E804" s="219" t="e">
        <f t="shared" si="209"/>
        <v>#VALUE!</v>
      </c>
      <c r="F804" s="219" t="str">
        <f t="shared" si="210"/>
        <v/>
      </c>
      <c r="G804" s="219">
        <f t="shared" si="211"/>
        <v>45030</v>
      </c>
      <c r="H804" s="218" t="str">
        <f>IF(ISERROR(VLOOKUP(FORECAST!$A804,$AY$2:$BA$9,3,FALSE)),"",VLOOKUP(FORECAST!$A804,$AY$2:$BA$9,3,FALSE))</f>
        <v/>
      </c>
      <c r="I804" s="218" t="str">
        <f>IF(ISNUMBER(FORECAST!G:G),FORECAST!G:G,"")</f>
        <v/>
      </c>
      <c r="J804" s="222" t="str">
        <f>IF(ISNUMBER(FORECAST!H:H),FORECAST!H:H,"")</f>
        <v/>
      </c>
      <c r="BF804" s="4"/>
    </row>
    <row r="805" spans="1:58">
      <c r="A805" s="218" t="str">
        <f>MID(FORECAST!A804,1,10)</f>
        <v>15-04-2023</v>
      </c>
      <c r="B805" s="218" t="str">
        <f t="shared" si="206"/>
        <v>15</v>
      </c>
      <c r="C805" s="218" t="str">
        <f t="shared" si="207"/>
        <v>04</v>
      </c>
      <c r="D805" s="218" t="str">
        <f t="shared" si="208"/>
        <v>2023</v>
      </c>
      <c r="E805" s="219">
        <f t="shared" si="209"/>
        <v>45031</v>
      </c>
      <c r="F805" s="219">
        <f t="shared" si="210"/>
        <v>45031</v>
      </c>
      <c r="G805" s="219">
        <f t="shared" si="211"/>
        <v>45031</v>
      </c>
      <c r="H805" s="218" t="str">
        <f>IF(ISERROR(VLOOKUP(FORECAST!$A805,$AY$2:$BA$9,3,FALSE)),"",VLOOKUP(FORECAST!$A805,$AY$2:$BA$9,3,FALSE))</f>
        <v>Pagadores</v>
      </c>
      <c r="I805" s="218">
        <f>IF(ISNUMBER(FORECAST!G:G),FORECAST!G:G,"")</f>
        <v>85</v>
      </c>
      <c r="J805" s="222">
        <f>IF(ISNUMBER(FORECAST!H:H),FORECAST!H:H,"")</f>
        <v>1213</v>
      </c>
      <c r="BF805" s="4"/>
    </row>
    <row r="806" spans="1:58">
      <c r="A806" s="218" t="str">
        <f>MID(FORECAST!A805,1,10)</f>
        <v>Non-Group</v>
      </c>
      <c r="B806" s="218" t="str">
        <f t="shared" si="206"/>
        <v>No</v>
      </c>
      <c r="C806" s="218" t="str">
        <f t="shared" si="207"/>
        <v>-G</v>
      </c>
      <c r="D806" s="218" t="str">
        <f t="shared" si="208"/>
        <v>oup</v>
      </c>
      <c r="E806" s="219" t="e">
        <f t="shared" si="209"/>
        <v>#VALUE!</v>
      </c>
      <c r="F806" s="219" t="str">
        <f t="shared" si="210"/>
        <v/>
      </c>
      <c r="G806" s="219">
        <f t="shared" si="211"/>
        <v>45031</v>
      </c>
      <c r="H806" s="218" t="str">
        <f>IF(ISERROR(VLOOKUP(FORECAST!$A806,$AY$2:$BA$9,3,FALSE)),"",VLOOKUP(FORECAST!$A806,$AY$2:$BA$9,3,FALSE))</f>
        <v>Grupos</v>
      </c>
      <c r="I806" s="218">
        <f>IF(ISNUMBER(FORECAST!G:G),FORECAST!G:G,"")</f>
        <v>52</v>
      </c>
      <c r="J806" s="222">
        <f>IF(ISNUMBER(FORECAST!H:H),FORECAST!H:H,"")</f>
        <v>0</v>
      </c>
      <c r="BF806" s="4"/>
    </row>
    <row r="807" spans="1:58">
      <c r="A807" s="218" t="str">
        <f>MID(FORECAST!A806,1,10)</f>
        <v>Group - No</v>
      </c>
      <c r="B807" s="218" t="str">
        <f t="shared" si="206"/>
        <v>Gr</v>
      </c>
      <c r="C807" s="218" t="str">
        <f t="shared" si="207"/>
        <v>up</v>
      </c>
      <c r="D807" s="218" t="str">
        <f t="shared" si="208"/>
        <v>- No</v>
      </c>
      <c r="E807" s="219" t="e">
        <f t="shared" si="209"/>
        <v>#VALUE!</v>
      </c>
      <c r="F807" s="219" t="str">
        <f t="shared" si="210"/>
        <v/>
      </c>
      <c r="G807" s="219">
        <f t="shared" si="211"/>
        <v>45031</v>
      </c>
      <c r="H807" s="218" t="str">
        <f>IF(ISERROR(VLOOKUP(FORECAST!$A807,$AY$2:$BA$9,3,FALSE)),"",VLOOKUP(FORECAST!$A807,$AY$2:$BA$9,3,FALSE))</f>
        <v>Dueños e invitados</v>
      </c>
      <c r="I807" s="218">
        <f>IF(ISNUMBER(FORECAST!G:G),FORECAST!G:G,"")</f>
        <v>33</v>
      </c>
      <c r="J807" s="222">
        <f>IF(ISNUMBER(FORECAST!H:H),FORECAST!H:H,"")</f>
        <v>0</v>
      </c>
      <c r="BF807" s="4"/>
    </row>
    <row r="808" spans="1:58">
      <c r="A808" s="218" t="str">
        <f>MID(FORECAST!A807,1,10)</f>
        <v>Owner &amp; Gu</v>
      </c>
      <c r="B808" s="218" t="str">
        <f t="shared" si="206"/>
        <v>Ow</v>
      </c>
      <c r="C808" s="218" t="str">
        <f t="shared" si="207"/>
        <v>er</v>
      </c>
      <c r="D808" s="218" t="str">
        <f t="shared" si="208"/>
        <v>&amp; Gu</v>
      </c>
      <c r="E808" s="219" t="e">
        <f t="shared" si="209"/>
        <v>#VALUE!</v>
      </c>
      <c r="F808" s="219" t="str">
        <f t="shared" si="210"/>
        <v/>
      </c>
      <c r="G808" s="219">
        <f t="shared" si="211"/>
        <v>45031</v>
      </c>
      <c r="H808" s="218" t="str">
        <f>IF(ISERROR(VLOOKUP(FORECAST!$A808,$AY$2:$BA$9,3,FALSE)),"",VLOOKUP(FORECAST!$A808,$AY$2:$BA$9,3,FALSE))</f>
        <v>Referidos</v>
      </c>
      <c r="I808" s="218">
        <f>IF(ISNUMBER(FORECAST!G:G),FORECAST!G:G,"")</f>
        <v>120</v>
      </c>
      <c r="J808" s="222">
        <f>IF(ISNUMBER(FORECAST!H:H),FORECAST!H:H,"")</f>
        <v>435</v>
      </c>
      <c r="BF808" s="4"/>
    </row>
    <row r="809" spans="1:58">
      <c r="A809" s="218" t="str">
        <f>MID(FORECAST!A808,1,10)</f>
        <v>Owner Refe</v>
      </c>
      <c r="B809" s="218" t="str">
        <f t="shared" si="206"/>
        <v>Ow</v>
      </c>
      <c r="C809" s="218" t="str">
        <f t="shared" si="207"/>
        <v>er</v>
      </c>
      <c r="D809" s="218" t="str">
        <f t="shared" si="208"/>
        <v>Refe</v>
      </c>
      <c r="E809" s="219" t="e">
        <f t="shared" si="209"/>
        <v>#VALUE!</v>
      </c>
      <c r="F809" s="219" t="str">
        <f t="shared" si="210"/>
        <v/>
      </c>
      <c r="G809" s="219">
        <f t="shared" si="211"/>
        <v>45031</v>
      </c>
      <c r="H809" s="218" t="str">
        <f>IF(ISERROR(VLOOKUP(FORECAST!$A809,$AY$2:$BA$9,3,FALSE)),"",VLOOKUP(FORECAST!$A809,$AY$2:$BA$9,3,FALSE))</f>
        <v>Maintenance</v>
      </c>
      <c r="I809" s="218">
        <f>IF(ISNUMBER(FORECAST!G:G),FORECAST!G:G,"")</f>
        <v>21</v>
      </c>
      <c r="J809" s="222">
        <f>IF(ISNUMBER(FORECAST!H:H),FORECAST!H:H,"")</f>
        <v>0</v>
      </c>
      <c r="BF809" s="4"/>
    </row>
    <row r="810" spans="1:58">
      <c r="A810" s="218" t="str">
        <f>MID(FORECAST!A809,1,10)</f>
        <v>Maintenanc</v>
      </c>
      <c r="B810" s="218" t="str">
        <f t="shared" si="206"/>
        <v>Ma</v>
      </c>
      <c r="C810" s="218" t="str">
        <f t="shared" si="207"/>
        <v>nt</v>
      </c>
      <c r="D810" s="218" t="str">
        <f t="shared" si="208"/>
        <v>nanc</v>
      </c>
      <c r="E810" s="219" t="e">
        <f t="shared" si="209"/>
        <v>#VALUE!</v>
      </c>
      <c r="F810" s="219" t="str">
        <f t="shared" si="210"/>
        <v/>
      </c>
      <c r="G810" s="219">
        <f t="shared" si="211"/>
        <v>45031</v>
      </c>
      <c r="H810" s="218" t="str">
        <f>IF(ISERROR(VLOOKUP(FORECAST!$A810,$AY$2:$BA$9,3,FALSE)),"",VLOOKUP(FORECAST!$A810,$AY$2:$BA$9,3,FALSE))</f>
        <v>Complementarias</v>
      </c>
      <c r="I810" s="218">
        <f>IF(ISNUMBER(FORECAST!G:G),FORECAST!G:G,"")</f>
        <v>2</v>
      </c>
      <c r="J810" s="222">
        <f>IF(ISNUMBER(FORECAST!H:H),FORECAST!H:H,"")</f>
        <v>0</v>
      </c>
      <c r="BF810" s="4"/>
    </row>
    <row r="811" spans="1:58">
      <c r="A811" s="218" t="str">
        <f>MID(FORECAST!A810,1,10)</f>
        <v>Compliment</v>
      </c>
      <c r="B811" s="218" t="str">
        <f t="shared" si="206"/>
        <v>Co</v>
      </c>
      <c r="C811" s="218" t="str">
        <f t="shared" si="207"/>
        <v>pl</v>
      </c>
      <c r="D811" s="218" t="str">
        <f t="shared" si="208"/>
        <v>ment</v>
      </c>
      <c r="E811" s="219" t="e">
        <f t="shared" si="209"/>
        <v>#VALUE!</v>
      </c>
      <c r="F811" s="219" t="str">
        <f t="shared" si="210"/>
        <v/>
      </c>
      <c r="G811" s="219">
        <f t="shared" si="211"/>
        <v>45031</v>
      </c>
      <c r="H811" s="218" t="str">
        <f>IF(ISERROR(VLOOKUP(FORECAST!$A811,$AY$2:$BA$9,3,FALSE)),"",VLOOKUP(FORECAST!$A811,$AY$2:$BA$9,3,FALSE))</f>
        <v>Total día</v>
      </c>
      <c r="I811" s="218">
        <f>IF(ISNUMBER(FORECAST!G:G),FORECAST!G:G,"")</f>
        <v>313</v>
      </c>
      <c r="J811" s="222">
        <f>IF(ISNUMBER(FORECAST!H:H),FORECAST!H:H,"")</f>
        <v>1648</v>
      </c>
      <c r="BF811" s="4"/>
    </row>
    <row r="812" spans="1:58">
      <c r="A812" s="218" t="str">
        <f>MID(FORECAST!A811,1,10)</f>
        <v>Totals:</v>
      </c>
      <c r="B812" s="218" t="str">
        <f t="shared" si="206"/>
        <v>To</v>
      </c>
      <c r="C812" s="218" t="str">
        <f t="shared" si="207"/>
        <v>al</v>
      </c>
      <c r="D812" s="218" t="str">
        <f t="shared" si="208"/>
        <v>:</v>
      </c>
      <c r="E812" s="219" t="e">
        <f t="shared" si="209"/>
        <v>#VALUE!</v>
      </c>
      <c r="F812" s="219" t="str">
        <f t="shared" si="210"/>
        <v/>
      </c>
      <c r="G812" s="219">
        <f t="shared" si="211"/>
        <v>45031</v>
      </c>
      <c r="H812" s="218" t="str">
        <f>IF(ISERROR(VLOOKUP(FORECAST!$A812,$AY$2:$BA$9,3,FALSE)),"",VLOOKUP(FORECAST!$A812,$AY$2:$BA$9,3,FALSE))</f>
        <v/>
      </c>
      <c r="I812" s="218" t="str">
        <f>IF(ISNUMBER(FORECAST!G:G),FORECAST!G:G,"")</f>
        <v/>
      </c>
      <c r="J812" s="222" t="str">
        <f>IF(ISNUMBER(FORECAST!H:H),FORECAST!H:H,"")</f>
        <v/>
      </c>
      <c r="BF812" s="4"/>
    </row>
    <row r="813" spans="1:58">
      <c r="A813" s="218" t="str">
        <f>MID(FORECAST!A812,1,10)</f>
        <v>16-04-2023</v>
      </c>
      <c r="B813" s="218" t="str">
        <f t="shared" si="206"/>
        <v>16</v>
      </c>
      <c r="C813" s="218" t="str">
        <f t="shared" si="207"/>
        <v>04</v>
      </c>
      <c r="D813" s="218" t="str">
        <f t="shared" si="208"/>
        <v>2023</v>
      </c>
      <c r="E813" s="219">
        <f t="shared" si="209"/>
        <v>45032</v>
      </c>
      <c r="F813" s="219">
        <f t="shared" si="210"/>
        <v>45032</v>
      </c>
      <c r="G813" s="219">
        <f t="shared" si="211"/>
        <v>45032</v>
      </c>
      <c r="H813" s="218" t="str">
        <f>IF(ISERROR(VLOOKUP(FORECAST!$A813,$AY$2:$BA$9,3,FALSE)),"",VLOOKUP(FORECAST!$A813,$AY$2:$BA$9,3,FALSE))</f>
        <v>Pagadores</v>
      </c>
      <c r="I813" s="218">
        <f>IF(ISNUMBER(FORECAST!G:G),FORECAST!G:G,"")</f>
        <v>47</v>
      </c>
      <c r="J813" s="222">
        <f>IF(ISNUMBER(FORECAST!H:H),FORECAST!H:H,"")</f>
        <v>445</v>
      </c>
      <c r="BF813" s="4"/>
    </row>
    <row r="814" spans="1:58">
      <c r="A814" s="218" t="str">
        <f>MID(FORECAST!A813,1,10)</f>
        <v>Non-Group</v>
      </c>
      <c r="B814" s="218" t="str">
        <f t="shared" si="206"/>
        <v>No</v>
      </c>
      <c r="C814" s="218" t="str">
        <f t="shared" si="207"/>
        <v>-G</v>
      </c>
      <c r="D814" s="218" t="str">
        <f t="shared" si="208"/>
        <v>oup</v>
      </c>
      <c r="E814" s="219" t="e">
        <f t="shared" si="209"/>
        <v>#VALUE!</v>
      </c>
      <c r="F814" s="219" t="str">
        <f t="shared" si="210"/>
        <v/>
      </c>
      <c r="G814" s="219">
        <f t="shared" si="211"/>
        <v>45032</v>
      </c>
      <c r="H814" s="218" t="str">
        <f>IF(ISERROR(VLOOKUP(FORECAST!$A814,$AY$2:$BA$9,3,FALSE)),"",VLOOKUP(FORECAST!$A814,$AY$2:$BA$9,3,FALSE))</f>
        <v>Grupos</v>
      </c>
      <c r="I814" s="218">
        <f>IF(ISNUMBER(FORECAST!G:G),FORECAST!G:G,"")</f>
        <v>24</v>
      </c>
      <c r="J814" s="222">
        <f>IF(ISNUMBER(FORECAST!H:H),FORECAST!H:H,"")</f>
        <v>0</v>
      </c>
      <c r="BF814" s="4"/>
    </row>
    <row r="815" spans="1:58">
      <c r="A815" s="218" t="str">
        <f>MID(FORECAST!A814,1,10)</f>
        <v>Group - No</v>
      </c>
      <c r="B815" s="218" t="str">
        <f t="shared" si="206"/>
        <v>Gr</v>
      </c>
      <c r="C815" s="218" t="str">
        <f t="shared" si="207"/>
        <v>up</v>
      </c>
      <c r="D815" s="218" t="str">
        <f t="shared" si="208"/>
        <v>- No</v>
      </c>
      <c r="E815" s="219" t="e">
        <f t="shared" si="209"/>
        <v>#VALUE!</v>
      </c>
      <c r="F815" s="219" t="str">
        <f t="shared" si="210"/>
        <v/>
      </c>
      <c r="G815" s="219">
        <f t="shared" si="211"/>
        <v>45032</v>
      </c>
      <c r="H815" s="218" t="str">
        <f>IF(ISERROR(VLOOKUP(FORECAST!$A815,$AY$2:$BA$9,3,FALSE)),"",VLOOKUP(FORECAST!$A815,$AY$2:$BA$9,3,FALSE))</f>
        <v>Dueños e invitados</v>
      </c>
      <c r="I815" s="218">
        <f>IF(ISNUMBER(FORECAST!G:G),FORECAST!G:G,"")</f>
        <v>35</v>
      </c>
      <c r="J815" s="222">
        <f>IF(ISNUMBER(FORECAST!H:H),FORECAST!H:H,"")</f>
        <v>0</v>
      </c>
      <c r="BF815" s="4"/>
    </row>
    <row r="816" spans="1:58">
      <c r="A816" s="218" t="str">
        <f>MID(FORECAST!A815,1,10)</f>
        <v>Owner &amp; Gu</v>
      </c>
      <c r="B816" s="218" t="str">
        <f t="shared" si="206"/>
        <v>Ow</v>
      </c>
      <c r="C816" s="218" t="str">
        <f t="shared" si="207"/>
        <v>er</v>
      </c>
      <c r="D816" s="218" t="str">
        <f t="shared" si="208"/>
        <v>&amp; Gu</v>
      </c>
      <c r="E816" s="219" t="e">
        <f t="shared" si="209"/>
        <v>#VALUE!</v>
      </c>
      <c r="F816" s="219" t="str">
        <f t="shared" si="210"/>
        <v/>
      </c>
      <c r="G816" s="219">
        <f t="shared" si="211"/>
        <v>45032</v>
      </c>
      <c r="H816" s="218" t="str">
        <f>IF(ISERROR(VLOOKUP(FORECAST!$A816,$AY$2:$BA$9,3,FALSE)),"",VLOOKUP(FORECAST!$A816,$AY$2:$BA$9,3,FALSE))</f>
        <v>Referidos</v>
      </c>
      <c r="I816" s="218">
        <f>IF(ISNUMBER(FORECAST!G:G),FORECAST!G:G,"")</f>
        <v>70</v>
      </c>
      <c r="J816" s="222">
        <f>IF(ISNUMBER(FORECAST!H:H),FORECAST!H:H,"")</f>
        <v>365</v>
      </c>
      <c r="BF816" s="4"/>
    </row>
    <row r="817" spans="1:58">
      <c r="A817" s="218" t="str">
        <f>MID(FORECAST!A816,1,10)</f>
        <v>Owner Refe</v>
      </c>
      <c r="B817" s="218" t="str">
        <f t="shared" si="206"/>
        <v>Ow</v>
      </c>
      <c r="C817" s="218" t="str">
        <f t="shared" si="207"/>
        <v>er</v>
      </c>
      <c r="D817" s="218" t="str">
        <f t="shared" si="208"/>
        <v>Refe</v>
      </c>
      <c r="E817" s="219" t="e">
        <f t="shared" si="209"/>
        <v>#VALUE!</v>
      </c>
      <c r="F817" s="219" t="str">
        <f t="shared" si="210"/>
        <v/>
      </c>
      <c r="G817" s="219">
        <f t="shared" si="211"/>
        <v>45032</v>
      </c>
      <c r="H817" s="218" t="str">
        <f>IF(ISERROR(VLOOKUP(FORECAST!$A817,$AY$2:$BA$9,3,FALSE)),"",VLOOKUP(FORECAST!$A817,$AY$2:$BA$9,3,FALSE))</f>
        <v>Maintenance</v>
      </c>
      <c r="I817" s="218">
        <f>IF(ISNUMBER(FORECAST!G:G),FORECAST!G:G,"")</f>
        <v>26</v>
      </c>
      <c r="J817" s="222">
        <f>IF(ISNUMBER(FORECAST!H:H),FORECAST!H:H,"")</f>
        <v>0</v>
      </c>
      <c r="BF817" s="4"/>
    </row>
    <row r="818" spans="1:58">
      <c r="A818" s="218" t="str">
        <f>MID(FORECAST!A817,1,10)</f>
        <v>Maintenanc</v>
      </c>
      <c r="B818" s="218" t="str">
        <f t="shared" si="206"/>
        <v>Ma</v>
      </c>
      <c r="C818" s="218" t="str">
        <f t="shared" si="207"/>
        <v>nt</v>
      </c>
      <c r="D818" s="218" t="str">
        <f t="shared" si="208"/>
        <v>nanc</v>
      </c>
      <c r="E818" s="219" t="e">
        <f t="shared" si="209"/>
        <v>#VALUE!</v>
      </c>
      <c r="F818" s="219" t="str">
        <f t="shared" si="210"/>
        <v/>
      </c>
      <c r="G818" s="219">
        <f t="shared" si="211"/>
        <v>45032</v>
      </c>
      <c r="H818" s="218" t="str">
        <f>IF(ISERROR(VLOOKUP(FORECAST!$A818,$AY$2:$BA$9,3,FALSE)),"",VLOOKUP(FORECAST!$A818,$AY$2:$BA$9,3,FALSE))</f>
        <v>Complementarias</v>
      </c>
      <c r="I818" s="218">
        <f>IF(ISNUMBER(FORECAST!G:G),FORECAST!G:G,"")</f>
        <v>1</v>
      </c>
      <c r="J818" s="222">
        <f>IF(ISNUMBER(FORECAST!H:H),FORECAST!H:H,"")</f>
        <v>0</v>
      </c>
      <c r="BF818" s="4"/>
    </row>
    <row r="819" spans="1:58">
      <c r="A819" s="218" t="str">
        <f>MID(FORECAST!A818,1,10)</f>
        <v>Compliment</v>
      </c>
      <c r="B819" s="218" t="str">
        <f t="shared" si="206"/>
        <v>Co</v>
      </c>
      <c r="C819" s="218" t="str">
        <f t="shared" si="207"/>
        <v>pl</v>
      </c>
      <c r="D819" s="218" t="str">
        <f t="shared" si="208"/>
        <v>ment</v>
      </c>
      <c r="E819" s="219" t="e">
        <f t="shared" si="209"/>
        <v>#VALUE!</v>
      </c>
      <c r="F819" s="219" t="str">
        <f t="shared" si="210"/>
        <v/>
      </c>
      <c r="G819" s="219">
        <f t="shared" si="211"/>
        <v>45032</v>
      </c>
      <c r="H819" s="218" t="str">
        <f>IF(ISERROR(VLOOKUP(FORECAST!$A819,$AY$2:$BA$9,3,FALSE)),"",VLOOKUP(FORECAST!$A819,$AY$2:$BA$9,3,FALSE))</f>
        <v>Total día</v>
      </c>
      <c r="I819" s="218">
        <f>IF(ISNUMBER(FORECAST!G:G),FORECAST!G:G,"")</f>
        <v>203</v>
      </c>
      <c r="J819" s="222">
        <f>IF(ISNUMBER(FORECAST!H:H),FORECAST!H:H,"")</f>
        <v>810</v>
      </c>
      <c r="BF819" s="4"/>
    </row>
    <row r="820" spans="1:58">
      <c r="A820" s="218" t="str">
        <f>MID(FORECAST!A819,1,10)</f>
        <v>Totals:</v>
      </c>
      <c r="B820" s="218" t="str">
        <f t="shared" si="206"/>
        <v>To</v>
      </c>
      <c r="C820" s="218" t="str">
        <f t="shared" si="207"/>
        <v>al</v>
      </c>
      <c r="D820" s="218" t="str">
        <f t="shared" si="208"/>
        <v>:</v>
      </c>
      <c r="E820" s="219" t="e">
        <f t="shared" si="209"/>
        <v>#VALUE!</v>
      </c>
      <c r="F820" s="219" t="str">
        <f t="shared" si="210"/>
        <v/>
      </c>
      <c r="G820" s="219">
        <f t="shared" si="211"/>
        <v>45032</v>
      </c>
      <c r="H820" s="218" t="str">
        <f>IF(ISERROR(VLOOKUP(FORECAST!$A820,$AY$2:$BA$9,3,FALSE)),"",VLOOKUP(FORECAST!$A820,$AY$2:$BA$9,3,FALSE))</f>
        <v/>
      </c>
      <c r="I820" s="218" t="str">
        <f>IF(ISNUMBER(FORECAST!G:G),FORECAST!G:G,"")</f>
        <v/>
      </c>
      <c r="J820" s="222" t="str">
        <f>IF(ISNUMBER(FORECAST!H:H),FORECAST!H:H,"")</f>
        <v/>
      </c>
      <c r="BF820" s="4"/>
    </row>
    <row r="821" spans="1:58">
      <c r="A821" s="218" t="str">
        <f>MID(FORECAST!A820,1,10)</f>
        <v>17-04-2023</v>
      </c>
      <c r="B821" s="218" t="str">
        <f t="shared" si="206"/>
        <v>17</v>
      </c>
      <c r="C821" s="218" t="str">
        <f t="shared" si="207"/>
        <v>04</v>
      </c>
      <c r="D821" s="218" t="str">
        <f t="shared" si="208"/>
        <v>2023</v>
      </c>
      <c r="E821" s="219">
        <f t="shared" si="209"/>
        <v>45033</v>
      </c>
      <c r="F821" s="219">
        <f t="shared" si="210"/>
        <v>45033</v>
      </c>
      <c r="G821" s="219">
        <f t="shared" si="211"/>
        <v>45033</v>
      </c>
      <c r="H821" s="218" t="str">
        <f>IF(ISERROR(VLOOKUP(FORECAST!$A821,$AY$2:$BA$9,3,FALSE)),"",VLOOKUP(FORECAST!$A821,$AY$2:$BA$9,3,FALSE))</f>
        <v>Pagadores</v>
      </c>
      <c r="I821" s="218">
        <f>IF(ISNUMBER(FORECAST!G:G),FORECAST!G:G,"")</f>
        <v>32</v>
      </c>
      <c r="J821" s="222">
        <f>IF(ISNUMBER(FORECAST!H:H),FORECAST!H:H,"")</f>
        <v>0</v>
      </c>
      <c r="BF821" s="4"/>
    </row>
    <row r="822" spans="1:58">
      <c r="A822" s="218" t="str">
        <f>MID(FORECAST!A821,1,10)</f>
        <v>Non-Group</v>
      </c>
      <c r="B822" s="218" t="str">
        <f t="shared" si="206"/>
        <v>No</v>
      </c>
      <c r="C822" s="218" t="str">
        <f t="shared" si="207"/>
        <v>-G</v>
      </c>
      <c r="D822" s="218" t="str">
        <f t="shared" si="208"/>
        <v>oup</v>
      </c>
      <c r="E822" s="219" t="e">
        <f t="shared" si="209"/>
        <v>#VALUE!</v>
      </c>
      <c r="F822" s="219" t="str">
        <f t="shared" si="210"/>
        <v/>
      </c>
      <c r="G822" s="219">
        <f t="shared" si="211"/>
        <v>45033</v>
      </c>
      <c r="H822" s="218" t="str">
        <f>IF(ISERROR(VLOOKUP(FORECAST!$A822,$AY$2:$BA$9,3,FALSE)),"",VLOOKUP(FORECAST!$A822,$AY$2:$BA$9,3,FALSE))</f>
        <v>Grupos</v>
      </c>
      <c r="I822" s="218">
        <f>IF(ISNUMBER(FORECAST!G:G),FORECAST!G:G,"")</f>
        <v>0</v>
      </c>
      <c r="J822" s="222">
        <f>IF(ISNUMBER(FORECAST!H:H),FORECAST!H:H,"")</f>
        <v>0</v>
      </c>
      <c r="BF822" s="4"/>
    </row>
    <row r="823" spans="1:58">
      <c r="A823" s="218" t="str">
        <f>MID(FORECAST!A822,1,10)</f>
        <v>Group - No</v>
      </c>
      <c r="B823" s="218" t="str">
        <f t="shared" si="206"/>
        <v>Gr</v>
      </c>
      <c r="C823" s="218" t="str">
        <f t="shared" si="207"/>
        <v>up</v>
      </c>
      <c r="D823" s="218" t="str">
        <f t="shared" si="208"/>
        <v>- No</v>
      </c>
      <c r="E823" s="219" t="e">
        <f t="shared" si="209"/>
        <v>#VALUE!</v>
      </c>
      <c r="F823" s="219" t="str">
        <f t="shared" si="210"/>
        <v/>
      </c>
      <c r="G823" s="219">
        <f t="shared" si="211"/>
        <v>45033</v>
      </c>
      <c r="H823" s="218" t="str">
        <f>IF(ISERROR(VLOOKUP(FORECAST!$A823,$AY$2:$BA$9,3,FALSE)),"",VLOOKUP(FORECAST!$A823,$AY$2:$BA$9,3,FALSE))</f>
        <v>Dueños e invitados</v>
      </c>
      <c r="I823" s="218">
        <f>IF(ISNUMBER(FORECAST!G:G),FORECAST!G:G,"")</f>
        <v>28</v>
      </c>
      <c r="J823" s="222">
        <f>IF(ISNUMBER(FORECAST!H:H),FORECAST!H:H,"")</f>
        <v>0</v>
      </c>
      <c r="BF823" s="4"/>
    </row>
    <row r="824" spans="1:58">
      <c r="A824" s="218" t="str">
        <f>MID(FORECAST!A823,1,10)</f>
        <v>Owner &amp; Gu</v>
      </c>
      <c r="B824" s="218" t="str">
        <f t="shared" si="206"/>
        <v>Ow</v>
      </c>
      <c r="C824" s="218" t="str">
        <f t="shared" si="207"/>
        <v>er</v>
      </c>
      <c r="D824" s="218" t="str">
        <f t="shared" si="208"/>
        <v>&amp; Gu</v>
      </c>
      <c r="E824" s="219" t="e">
        <f t="shared" si="209"/>
        <v>#VALUE!</v>
      </c>
      <c r="F824" s="219" t="str">
        <f t="shared" si="210"/>
        <v/>
      </c>
      <c r="G824" s="219">
        <f t="shared" si="211"/>
        <v>45033</v>
      </c>
      <c r="H824" s="218" t="str">
        <f>IF(ISERROR(VLOOKUP(FORECAST!$A824,$AY$2:$BA$9,3,FALSE)),"",VLOOKUP(FORECAST!$A824,$AY$2:$BA$9,3,FALSE))</f>
        <v>Referidos</v>
      </c>
      <c r="I824" s="218">
        <f>IF(ISNUMBER(FORECAST!G:G),FORECAST!G:G,"")</f>
        <v>22</v>
      </c>
      <c r="J824" s="222">
        <f>IF(ISNUMBER(FORECAST!H:H),FORECAST!H:H,"")</f>
        <v>365</v>
      </c>
      <c r="BF824" s="4"/>
    </row>
    <row r="825" spans="1:58">
      <c r="A825" s="218" t="str">
        <f>MID(FORECAST!A824,1,10)</f>
        <v>Owner Refe</v>
      </c>
      <c r="B825" s="218" t="str">
        <f t="shared" si="206"/>
        <v>Ow</v>
      </c>
      <c r="C825" s="218" t="str">
        <f t="shared" si="207"/>
        <v>er</v>
      </c>
      <c r="D825" s="218" t="str">
        <f t="shared" si="208"/>
        <v>Refe</v>
      </c>
      <c r="E825" s="219" t="e">
        <f t="shared" si="209"/>
        <v>#VALUE!</v>
      </c>
      <c r="F825" s="219" t="str">
        <f t="shared" si="210"/>
        <v/>
      </c>
      <c r="G825" s="219">
        <f t="shared" si="211"/>
        <v>45033</v>
      </c>
      <c r="H825" s="218" t="str">
        <f>IF(ISERROR(VLOOKUP(FORECAST!$A825,$AY$2:$BA$9,3,FALSE)),"",VLOOKUP(FORECAST!$A825,$AY$2:$BA$9,3,FALSE))</f>
        <v>Maintenance</v>
      </c>
      <c r="I825" s="218">
        <f>IF(ISNUMBER(FORECAST!G:G),FORECAST!G:G,"")</f>
        <v>43</v>
      </c>
      <c r="J825" s="222">
        <f>IF(ISNUMBER(FORECAST!H:H),FORECAST!H:H,"")</f>
        <v>0</v>
      </c>
      <c r="BF825" s="4"/>
    </row>
    <row r="826" spans="1:58">
      <c r="A826" s="218" t="str">
        <f>MID(FORECAST!A825,1,10)</f>
        <v>Maintenanc</v>
      </c>
      <c r="B826" s="218" t="str">
        <f t="shared" si="206"/>
        <v>Ma</v>
      </c>
      <c r="C826" s="218" t="str">
        <f t="shared" si="207"/>
        <v>nt</v>
      </c>
      <c r="D826" s="218" t="str">
        <f t="shared" si="208"/>
        <v>nanc</v>
      </c>
      <c r="E826" s="219" t="e">
        <f t="shared" si="209"/>
        <v>#VALUE!</v>
      </c>
      <c r="F826" s="219" t="str">
        <f t="shared" si="210"/>
        <v/>
      </c>
      <c r="G826" s="219">
        <f t="shared" si="211"/>
        <v>45033</v>
      </c>
      <c r="H826" s="218" t="str">
        <f>IF(ISERROR(VLOOKUP(FORECAST!$A826,$AY$2:$BA$9,3,FALSE)),"",VLOOKUP(FORECAST!$A826,$AY$2:$BA$9,3,FALSE))</f>
        <v>Complementarias</v>
      </c>
      <c r="I826" s="218">
        <f>IF(ISNUMBER(FORECAST!G:G),FORECAST!G:G,"")</f>
        <v>2</v>
      </c>
      <c r="J826" s="222">
        <f>IF(ISNUMBER(FORECAST!H:H),FORECAST!H:H,"")</f>
        <v>0</v>
      </c>
      <c r="BF826" s="4"/>
    </row>
    <row r="827" spans="1:58">
      <c r="A827" s="218" t="str">
        <f>MID(FORECAST!A826,1,10)</f>
        <v>Compliment</v>
      </c>
      <c r="B827" s="218" t="str">
        <f t="shared" si="206"/>
        <v>Co</v>
      </c>
      <c r="C827" s="218" t="str">
        <f t="shared" si="207"/>
        <v>pl</v>
      </c>
      <c r="D827" s="218" t="str">
        <f t="shared" si="208"/>
        <v>ment</v>
      </c>
      <c r="E827" s="219" t="e">
        <f t="shared" si="209"/>
        <v>#VALUE!</v>
      </c>
      <c r="F827" s="219" t="str">
        <f t="shared" si="210"/>
        <v/>
      </c>
      <c r="G827" s="219">
        <f t="shared" si="211"/>
        <v>45033</v>
      </c>
      <c r="H827" s="218" t="str">
        <f>IF(ISERROR(VLOOKUP(FORECAST!$A827,$AY$2:$BA$9,3,FALSE)),"",VLOOKUP(FORECAST!$A827,$AY$2:$BA$9,3,FALSE))</f>
        <v>Total día</v>
      </c>
      <c r="I827" s="218">
        <f>IF(ISNUMBER(FORECAST!G:G),FORECAST!G:G,"")</f>
        <v>127</v>
      </c>
      <c r="J827" s="222">
        <f>IF(ISNUMBER(FORECAST!H:H),FORECAST!H:H,"")</f>
        <v>365</v>
      </c>
      <c r="BF827" s="4"/>
    </row>
    <row r="828" spans="1:58">
      <c r="A828" s="218" t="str">
        <f>MID(FORECAST!A827,1,10)</f>
        <v>Totals:</v>
      </c>
      <c r="B828" s="218" t="str">
        <f t="shared" si="206"/>
        <v>To</v>
      </c>
      <c r="C828" s="218" t="str">
        <f t="shared" si="207"/>
        <v>al</v>
      </c>
      <c r="D828" s="218" t="str">
        <f t="shared" si="208"/>
        <v>:</v>
      </c>
      <c r="E828" s="219" t="e">
        <f t="shared" si="209"/>
        <v>#VALUE!</v>
      </c>
      <c r="F828" s="219" t="str">
        <f t="shared" si="210"/>
        <v/>
      </c>
      <c r="G828" s="219">
        <f t="shared" si="211"/>
        <v>45033</v>
      </c>
      <c r="H828" s="218" t="str">
        <f>IF(ISERROR(VLOOKUP(FORECAST!$A828,$AY$2:$BA$9,3,FALSE)),"",VLOOKUP(FORECAST!$A828,$AY$2:$BA$9,3,FALSE))</f>
        <v/>
      </c>
      <c r="I828" s="218" t="str">
        <f>IF(ISNUMBER(FORECAST!G:G),FORECAST!G:G,"")</f>
        <v/>
      </c>
      <c r="J828" s="222" t="str">
        <f>IF(ISNUMBER(FORECAST!H:H),FORECAST!H:H,"")</f>
        <v/>
      </c>
      <c r="BF828" s="4"/>
    </row>
    <row r="829" spans="1:58">
      <c r="A829" s="218" t="str">
        <f>MID(FORECAST!A828,1,10)</f>
        <v>18-04-2023</v>
      </c>
      <c r="B829" s="218" t="str">
        <f t="shared" si="206"/>
        <v>18</v>
      </c>
      <c r="C829" s="218" t="str">
        <f t="shared" si="207"/>
        <v>04</v>
      </c>
      <c r="D829" s="218" t="str">
        <f t="shared" si="208"/>
        <v>2023</v>
      </c>
      <c r="E829" s="219">
        <f t="shared" si="209"/>
        <v>45034</v>
      </c>
      <c r="F829" s="219">
        <f t="shared" si="210"/>
        <v>45034</v>
      </c>
      <c r="G829" s="219">
        <f t="shared" si="211"/>
        <v>45034</v>
      </c>
      <c r="H829" s="218" t="str">
        <f>IF(ISERROR(VLOOKUP(FORECAST!$A829,$AY$2:$BA$9,3,FALSE)),"",VLOOKUP(FORECAST!$A829,$AY$2:$BA$9,3,FALSE))</f>
        <v>Pagadores</v>
      </c>
      <c r="I829" s="218">
        <f>IF(ISNUMBER(FORECAST!G:G),FORECAST!G:G,"")</f>
        <v>26</v>
      </c>
      <c r="J829" s="222">
        <f>IF(ISNUMBER(FORECAST!H:H),FORECAST!H:H,"")</f>
        <v>0</v>
      </c>
      <c r="BF829" s="4"/>
    </row>
    <row r="830" spans="1:58">
      <c r="A830" s="218" t="str">
        <f>MID(FORECAST!A829,1,10)</f>
        <v>Non-Group</v>
      </c>
      <c r="B830" s="218" t="str">
        <f t="shared" si="206"/>
        <v>No</v>
      </c>
      <c r="C830" s="218" t="str">
        <f t="shared" si="207"/>
        <v>-G</v>
      </c>
      <c r="D830" s="218" t="str">
        <f t="shared" si="208"/>
        <v>oup</v>
      </c>
      <c r="E830" s="219" t="e">
        <f t="shared" si="209"/>
        <v>#VALUE!</v>
      </c>
      <c r="F830" s="219" t="str">
        <f t="shared" si="210"/>
        <v/>
      </c>
      <c r="G830" s="219">
        <f t="shared" si="211"/>
        <v>45034</v>
      </c>
      <c r="H830" s="218" t="str">
        <f>IF(ISERROR(VLOOKUP(FORECAST!$A830,$AY$2:$BA$9,3,FALSE)),"",VLOOKUP(FORECAST!$A830,$AY$2:$BA$9,3,FALSE))</f>
        <v>Grupos</v>
      </c>
      <c r="I830" s="218">
        <f>IF(ISNUMBER(FORECAST!G:G),FORECAST!G:G,"")</f>
        <v>0</v>
      </c>
      <c r="J830" s="222">
        <f>IF(ISNUMBER(FORECAST!H:H),FORECAST!H:H,"")</f>
        <v>0</v>
      </c>
      <c r="BF830" s="4"/>
    </row>
    <row r="831" spans="1:58">
      <c r="A831" s="218" t="str">
        <f>MID(FORECAST!A830,1,10)</f>
        <v>Group - No</v>
      </c>
      <c r="B831" s="218" t="str">
        <f t="shared" si="206"/>
        <v>Gr</v>
      </c>
      <c r="C831" s="218" t="str">
        <f t="shared" si="207"/>
        <v>up</v>
      </c>
      <c r="D831" s="218" t="str">
        <f t="shared" si="208"/>
        <v>- No</v>
      </c>
      <c r="E831" s="219" t="e">
        <f t="shared" si="209"/>
        <v>#VALUE!</v>
      </c>
      <c r="F831" s="219" t="str">
        <f t="shared" si="210"/>
        <v/>
      </c>
      <c r="G831" s="219">
        <f t="shared" si="211"/>
        <v>45034</v>
      </c>
      <c r="H831" s="218" t="str">
        <f>IF(ISERROR(VLOOKUP(FORECAST!$A831,$AY$2:$BA$9,3,FALSE)),"",VLOOKUP(FORECAST!$A831,$AY$2:$BA$9,3,FALSE))</f>
        <v>Dueños e invitados</v>
      </c>
      <c r="I831" s="218">
        <f>IF(ISNUMBER(FORECAST!G:G),FORECAST!G:G,"")</f>
        <v>31</v>
      </c>
      <c r="J831" s="222">
        <f>IF(ISNUMBER(FORECAST!H:H),FORECAST!H:H,"")</f>
        <v>0</v>
      </c>
      <c r="BF831" s="4"/>
    </row>
    <row r="832" spans="1:58">
      <c r="A832" s="218" t="str">
        <f>MID(FORECAST!A831,1,10)</f>
        <v>Owner &amp; Gu</v>
      </c>
      <c r="B832" s="218" t="str">
        <f t="shared" si="206"/>
        <v>Ow</v>
      </c>
      <c r="C832" s="218" t="str">
        <f t="shared" si="207"/>
        <v>er</v>
      </c>
      <c r="D832" s="218" t="str">
        <f t="shared" si="208"/>
        <v>&amp; Gu</v>
      </c>
      <c r="E832" s="219" t="e">
        <f t="shared" si="209"/>
        <v>#VALUE!</v>
      </c>
      <c r="F832" s="219" t="str">
        <f t="shared" si="210"/>
        <v/>
      </c>
      <c r="G832" s="219">
        <f t="shared" si="211"/>
        <v>45034</v>
      </c>
      <c r="H832" s="218" t="str">
        <f>IF(ISERROR(VLOOKUP(FORECAST!$A832,$AY$2:$BA$9,3,FALSE)),"",VLOOKUP(FORECAST!$A832,$AY$2:$BA$9,3,FALSE))</f>
        <v>Referidos</v>
      </c>
      <c r="I832" s="218">
        <f>IF(ISNUMBER(FORECAST!G:G),FORECAST!G:G,"")</f>
        <v>15</v>
      </c>
      <c r="J832" s="222">
        <f>IF(ISNUMBER(FORECAST!H:H),FORECAST!H:H,"")</f>
        <v>365</v>
      </c>
      <c r="BF832" s="4"/>
    </row>
    <row r="833" spans="1:58">
      <c r="A833" s="218" t="str">
        <f>MID(FORECAST!A832,1,10)</f>
        <v>Owner Refe</v>
      </c>
      <c r="B833" s="218" t="str">
        <f t="shared" si="206"/>
        <v>Ow</v>
      </c>
      <c r="C833" s="218" t="str">
        <f t="shared" si="207"/>
        <v>er</v>
      </c>
      <c r="D833" s="218" t="str">
        <f t="shared" si="208"/>
        <v>Refe</v>
      </c>
      <c r="E833" s="219" t="e">
        <f t="shared" si="209"/>
        <v>#VALUE!</v>
      </c>
      <c r="F833" s="219" t="str">
        <f t="shared" si="210"/>
        <v/>
      </c>
      <c r="G833" s="219">
        <f t="shared" si="211"/>
        <v>45034</v>
      </c>
      <c r="H833" s="218" t="str">
        <f>IF(ISERROR(VLOOKUP(FORECAST!$A833,$AY$2:$BA$9,3,FALSE)),"",VLOOKUP(FORECAST!$A833,$AY$2:$BA$9,3,FALSE))</f>
        <v>Maintenance</v>
      </c>
      <c r="I833" s="218">
        <f>IF(ISNUMBER(FORECAST!G:G),FORECAST!G:G,"")</f>
        <v>44</v>
      </c>
      <c r="J833" s="222">
        <f>IF(ISNUMBER(FORECAST!H:H),FORECAST!H:H,"")</f>
        <v>0</v>
      </c>
      <c r="BF833" s="4"/>
    </row>
    <row r="834" spans="1:58">
      <c r="A834" s="218" t="str">
        <f>MID(FORECAST!A833,1,10)</f>
        <v>Maintenanc</v>
      </c>
      <c r="B834" s="218" t="str">
        <f t="shared" si="206"/>
        <v>Ma</v>
      </c>
      <c r="C834" s="218" t="str">
        <f t="shared" si="207"/>
        <v>nt</v>
      </c>
      <c r="D834" s="218" t="str">
        <f t="shared" si="208"/>
        <v>nanc</v>
      </c>
      <c r="E834" s="219" t="e">
        <f t="shared" si="209"/>
        <v>#VALUE!</v>
      </c>
      <c r="F834" s="219" t="str">
        <f t="shared" si="210"/>
        <v/>
      </c>
      <c r="G834" s="219">
        <f t="shared" si="211"/>
        <v>45034</v>
      </c>
      <c r="H834" s="218" t="str">
        <f>IF(ISERROR(VLOOKUP(FORECAST!$A834,$AY$2:$BA$9,3,FALSE)),"",VLOOKUP(FORECAST!$A834,$AY$2:$BA$9,3,FALSE))</f>
        <v>Complementarias</v>
      </c>
      <c r="I834" s="218">
        <f>IF(ISNUMBER(FORECAST!G:G),FORECAST!G:G,"")</f>
        <v>1</v>
      </c>
      <c r="J834" s="222">
        <f>IF(ISNUMBER(FORECAST!H:H),FORECAST!H:H,"")</f>
        <v>0</v>
      </c>
      <c r="BF834" s="4"/>
    </row>
    <row r="835" spans="1:58">
      <c r="A835" s="218" t="str">
        <f>MID(FORECAST!A834,1,10)</f>
        <v>Compliment</v>
      </c>
      <c r="B835" s="218" t="str">
        <f t="shared" si="206"/>
        <v>Co</v>
      </c>
      <c r="C835" s="218" t="str">
        <f t="shared" si="207"/>
        <v>pl</v>
      </c>
      <c r="D835" s="218" t="str">
        <f t="shared" si="208"/>
        <v>ment</v>
      </c>
      <c r="E835" s="219" t="e">
        <f t="shared" si="209"/>
        <v>#VALUE!</v>
      </c>
      <c r="F835" s="219" t="str">
        <f t="shared" si="210"/>
        <v/>
      </c>
      <c r="G835" s="219">
        <f t="shared" si="211"/>
        <v>45034</v>
      </c>
      <c r="H835" s="218" t="str">
        <f>IF(ISERROR(VLOOKUP(FORECAST!$A835,$AY$2:$BA$9,3,FALSE)),"",VLOOKUP(FORECAST!$A835,$AY$2:$BA$9,3,FALSE))</f>
        <v>Total día</v>
      </c>
      <c r="I835" s="218">
        <f>IF(ISNUMBER(FORECAST!G:G),FORECAST!G:G,"")</f>
        <v>117</v>
      </c>
      <c r="J835" s="222">
        <f>IF(ISNUMBER(FORECAST!H:H),FORECAST!H:H,"")</f>
        <v>365</v>
      </c>
      <c r="BF835" s="4"/>
    </row>
    <row r="836" spans="1:58">
      <c r="A836" s="218" t="str">
        <f>MID(FORECAST!A835,1,10)</f>
        <v>Totals:</v>
      </c>
      <c r="B836" s="218" t="str">
        <f t="shared" ref="B836:B899" si="212">MID(A836,1,2)</f>
        <v>To</v>
      </c>
      <c r="C836" s="218" t="str">
        <f t="shared" ref="C836:C899" si="213">MID(A836,4,2)</f>
        <v>al</v>
      </c>
      <c r="D836" s="218" t="str">
        <f t="shared" ref="D836:D899" si="214">MID(A836,7,4)</f>
        <v>:</v>
      </c>
      <c r="E836" s="219" t="e">
        <f t="shared" ref="E836:E899" si="215">DATE(D836,C836,B836)</f>
        <v>#VALUE!</v>
      </c>
      <c r="F836" s="219" t="str">
        <f t="shared" ref="F836:F899" si="216">IF(ISERROR(E836),"",E836)</f>
        <v/>
      </c>
      <c r="G836" s="219">
        <f t="shared" ref="G836:G899" si="217">IF(F836="",G835,F836)</f>
        <v>45034</v>
      </c>
      <c r="H836" s="218" t="str">
        <f>IF(ISERROR(VLOOKUP(FORECAST!$A836,$AY$2:$BA$9,3,FALSE)),"",VLOOKUP(FORECAST!$A836,$AY$2:$BA$9,3,FALSE))</f>
        <v/>
      </c>
      <c r="I836" s="218" t="str">
        <f>IF(ISNUMBER(FORECAST!G:G),FORECAST!G:G,"")</f>
        <v/>
      </c>
      <c r="J836" s="222" t="str">
        <f>IF(ISNUMBER(FORECAST!H:H),FORECAST!H:H,"")</f>
        <v/>
      </c>
      <c r="BF836" s="4"/>
    </row>
    <row r="837" spans="1:58">
      <c r="A837" s="218" t="str">
        <f>MID(FORECAST!A836,1,10)</f>
        <v>19-04-2023</v>
      </c>
      <c r="B837" s="218" t="str">
        <f t="shared" si="212"/>
        <v>19</v>
      </c>
      <c r="C837" s="218" t="str">
        <f t="shared" si="213"/>
        <v>04</v>
      </c>
      <c r="D837" s="218" t="str">
        <f t="shared" si="214"/>
        <v>2023</v>
      </c>
      <c r="E837" s="219">
        <f t="shared" si="215"/>
        <v>45035</v>
      </c>
      <c r="F837" s="219">
        <f t="shared" si="216"/>
        <v>45035</v>
      </c>
      <c r="G837" s="219">
        <f t="shared" si="217"/>
        <v>45035</v>
      </c>
      <c r="H837" s="218" t="str">
        <f>IF(ISERROR(VLOOKUP(FORECAST!$A837,$AY$2:$BA$9,3,FALSE)),"",VLOOKUP(FORECAST!$A837,$AY$2:$BA$9,3,FALSE))</f>
        <v>Pagadores</v>
      </c>
      <c r="I837" s="218">
        <f>IF(ISNUMBER(FORECAST!G:G),FORECAST!G:G,"")</f>
        <v>26</v>
      </c>
      <c r="J837" s="222">
        <f>IF(ISNUMBER(FORECAST!H:H),FORECAST!H:H,"")</f>
        <v>0</v>
      </c>
      <c r="BF837" s="4"/>
    </row>
    <row r="838" spans="1:58">
      <c r="A838" s="218" t="str">
        <f>MID(FORECAST!A837,1,10)</f>
        <v>Non-Group</v>
      </c>
      <c r="B838" s="218" t="str">
        <f t="shared" si="212"/>
        <v>No</v>
      </c>
      <c r="C838" s="218" t="str">
        <f t="shared" si="213"/>
        <v>-G</v>
      </c>
      <c r="D838" s="218" t="str">
        <f t="shared" si="214"/>
        <v>oup</v>
      </c>
      <c r="E838" s="219" t="e">
        <f t="shared" si="215"/>
        <v>#VALUE!</v>
      </c>
      <c r="F838" s="219" t="str">
        <f t="shared" si="216"/>
        <v/>
      </c>
      <c r="G838" s="219">
        <f t="shared" si="217"/>
        <v>45035</v>
      </c>
      <c r="H838" s="218" t="str">
        <f>IF(ISERROR(VLOOKUP(FORECAST!$A838,$AY$2:$BA$9,3,FALSE)),"",VLOOKUP(FORECAST!$A838,$AY$2:$BA$9,3,FALSE))</f>
        <v>Grupos</v>
      </c>
      <c r="I838" s="218">
        <f>IF(ISNUMBER(FORECAST!G:G),FORECAST!G:G,"")</f>
        <v>1</v>
      </c>
      <c r="J838" s="222">
        <f>IF(ISNUMBER(FORECAST!H:H),FORECAST!H:H,"")</f>
        <v>0</v>
      </c>
      <c r="BF838" s="4"/>
    </row>
    <row r="839" spans="1:58">
      <c r="A839" s="218" t="str">
        <f>MID(FORECAST!A838,1,10)</f>
        <v>Group - No</v>
      </c>
      <c r="B839" s="218" t="str">
        <f t="shared" si="212"/>
        <v>Gr</v>
      </c>
      <c r="C839" s="218" t="str">
        <f t="shared" si="213"/>
        <v>up</v>
      </c>
      <c r="D839" s="218" t="str">
        <f t="shared" si="214"/>
        <v>- No</v>
      </c>
      <c r="E839" s="219" t="e">
        <f t="shared" si="215"/>
        <v>#VALUE!</v>
      </c>
      <c r="F839" s="219" t="str">
        <f t="shared" si="216"/>
        <v/>
      </c>
      <c r="G839" s="219">
        <f t="shared" si="217"/>
        <v>45035</v>
      </c>
      <c r="H839" s="218" t="str">
        <f>IF(ISERROR(VLOOKUP(FORECAST!$A839,$AY$2:$BA$9,3,FALSE)),"",VLOOKUP(FORECAST!$A839,$AY$2:$BA$9,3,FALSE))</f>
        <v>Dueños e invitados</v>
      </c>
      <c r="I839" s="218">
        <f>IF(ISNUMBER(FORECAST!G:G),FORECAST!G:G,"")</f>
        <v>32</v>
      </c>
      <c r="J839" s="222">
        <f>IF(ISNUMBER(FORECAST!H:H),FORECAST!H:H,"")</f>
        <v>0</v>
      </c>
      <c r="BF839" s="4"/>
    </row>
    <row r="840" spans="1:58">
      <c r="A840" s="218" t="str">
        <f>MID(FORECAST!A839,1,10)</f>
        <v>Owner &amp; Gu</v>
      </c>
      <c r="B840" s="218" t="str">
        <f t="shared" si="212"/>
        <v>Ow</v>
      </c>
      <c r="C840" s="218" t="str">
        <f t="shared" si="213"/>
        <v>er</v>
      </c>
      <c r="D840" s="218" t="str">
        <f t="shared" si="214"/>
        <v>&amp; Gu</v>
      </c>
      <c r="E840" s="219" t="e">
        <f t="shared" si="215"/>
        <v>#VALUE!</v>
      </c>
      <c r="F840" s="219" t="str">
        <f t="shared" si="216"/>
        <v/>
      </c>
      <c r="G840" s="219">
        <f t="shared" si="217"/>
        <v>45035</v>
      </c>
      <c r="H840" s="218" t="str">
        <f>IF(ISERROR(VLOOKUP(FORECAST!$A840,$AY$2:$BA$9,3,FALSE)),"",VLOOKUP(FORECAST!$A840,$AY$2:$BA$9,3,FALSE))</f>
        <v>Referidos</v>
      </c>
      <c r="I840" s="218">
        <f>IF(ISNUMBER(FORECAST!G:G),FORECAST!G:G,"")</f>
        <v>18</v>
      </c>
      <c r="J840" s="222">
        <f>IF(ISNUMBER(FORECAST!H:H),FORECAST!H:H,"")</f>
        <v>365</v>
      </c>
      <c r="BF840" s="4"/>
    </row>
    <row r="841" spans="1:58">
      <c r="A841" s="218" t="str">
        <f>MID(FORECAST!A840,1,10)</f>
        <v>Owner Refe</v>
      </c>
      <c r="B841" s="218" t="str">
        <f t="shared" si="212"/>
        <v>Ow</v>
      </c>
      <c r="C841" s="218" t="str">
        <f t="shared" si="213"/>
        <v>er</v>
      </c>
      <c r="D841" s="218" t="str">
        <f t="shared" si="214"/>
        <v>Refe</v>
      </c>
      <c r="E841" s="219" t="e">
        <f t="shared" si="215"/>
        <v>#VALUE!</v>
      </c>
      <c r="F841" s="219" t="str">
        <f t="shared" si="216"/>
        <v/>
      </c>
      <c r="G841" s="219">
        <f t="shared" si="217"/>
        <v>45035</v>
      </c>
      <c r="H841" s="218" t="str">
        <f>IF(ISERROR(VLOOKUP(FORECAST!$A841,$AY$2:$BA$9,3,FALSE)),"",VLOOKUP(FORECAST!$A841,$AY$2:$BA$9,3,FALSE))</f>
        <v>Maintenance</v>
      </c>
      <c r="I841" s="218">
        <f>IF(ISNUMBER(FORECAST!G:G),FORECAST!G:G,"")</f>
        <v>37</v>
      </c>
      <c r="J841" s="222">
        <f>IF(ISNUMBER(FORECAST!H:H),FORECAST!H:H,"")</f>
        <v>0</v>
      </c>
      <c r="BF841" s="4"/>
    </row>
    <row r="842" spans="1:58">
      <c r="A842" s="218" t="str">
        <f>MID(FORECAST!A841,1,10)</f>
        <v>Maintenanc</v>
      </c>
      <c r="B842" s="218" t="str">
        <f t="shared" si="212"/>
        <v>Ma</v>
      </c>
      <c r="C842" s="218" t="str">
        <f t="shared" si="213"/>
        <v>nt</v>
      </c>
      <c r="D842" s="218" t="str">
        <f t="shared" si="214"/>
        <v>nanc</v>
      </c>
      <c r="E842" s="219" t="e">
        <f t="shared" si="215"/>
        <v>#VALUE!</v>
      </c>
      <c r="F842" s="219" t="str">
        <f t="shared" si="216"/>
        <v/>
      </c>
      <c r="G842" s="219">
        <f t="shared" si="217"/>
        <v>45035</v>
      </c>
      <c r="H842" s="218" t="str">
        <f>IF(ISERROR(VLOOKUP(FORECAST!$A842,$AY$2:$BA$9,3,FALSE)),"",VLOOKUP(FORECAST!$A842,$AY$2:$BA$9,3,FALSE))</f>
        <v>Complementarias</v>
      </c>
      <c r="I842" s="218">
        <f>IF(ISNUMBER(FORECAST!G:G),FORECAST!G:G,"")</f>
        <v>1</v>
      </c>
      <c r="J842" s="222">
        <f>IF(ISNUMBER(FORECAST!H:H),FORECAST!H:H,"")</f>
        <v>0</v>
      </c>
      <c r="BF842" s="4"/>
    </row>
    <row r="843" spans="1:58">
      <c r="A843" s="218" t="str">
        <f>MID(FORECAST!A842,1,10)</f>
        <v>Compliment</v>
      </c>
      <c r="B843" s="218" t="str">
        <f t="shared" si="212"/>
        <v>Co</v>
      </c>
      <c r="C843" s="218" t="str">
        <f t="shared" si="213"/>
        <v>pl</v>
      </c>
      <c r="D843" s="218" t="str">
        <f t="shared" si="214"/>
        <v>ment</v>
      </c>
      <c r="E843" s="219" t="e">
        <f t="shared" si="215"/>
        <v>#VALUE!</v>
      </c>
      <c r="F843" s="219" t="str">
        <f t="shared" si="216"/>
        <v/>
      </c>
      <c r="G843" s="219">
        <f t="shared" si="217"/>
        <v>45035</v>
      </c>
      <c r="H843" s="218" t="str">
        <f>IF(ISERROR(VLOOKUP(FORECAST!$A843,$AY$2:$BA$9,3,FALSE)),"",VLOOKUP(FORECAST!$A843,$AY$2:$BA$9,3,FALSE))</f>
        <v>Total día</v>
      </c>
      <c r="I843" s="218">
        <f>IF(ISNUMBER(FORECAST!G:G),FORECAST!G:G,"")</f>
        <v>115</v>
      </c>
      <c r="J843" s="222">
        <f>IF(ISNUMBER(FORECAST!H:H),FORECAST!H:H,"")</f>
        <v>365</v>
      </c>
      <c r="BF843" s="4"/>
    </row>
    <row r="844" spans="1:58">
      <c r="A844" s="218" t="str">
        <f>MID(FORECAST!A843,1,10)</f>
        <v>Totals:</v>
      </c>
      <c r="B844" s="218" t="str">
        <f t="shared" si="212"/>
        <v>To</v>
      </c>
      <c r="C844" s="218" t="str">
        <f t="shared" si="213"/>
        <v>al</v>
      </c>
      <c r="D844" s="218" t="str">
        <f t="shared" si="214"/>
        <v>:</v>
      </c>
      <c r="E844" s="219" t="e">
        <f t="shared" si="215"/>
        <v>#VALUE!</v>
      </c>
      <c r="F844" s="219" t="str">
        <f t="shared" si="216"/>
        <v/>
      </c>
      <c r="G844" s="219">
        <f t="shared" si="217"/>
        <v>45035</v>
      </c>
      <c r="H844" s="218" t="str">
        <f>IF(ISERROR(VLOOKUP(FORECAST!$A844,$AY$2:$BA$9,3,FALSE)),"",VLOOKUP(FORECAST!$A844,$AY$2:$BA$9,3,FALSE))</f>
        <v/>
      </c>
      <c r="I844" s="218" t="str">
        <f>IF(ISNUMBER(FORECAST!G:G),FORECAST!G:G,"")</f>
        <v/>
      </c>
      <c r="J844" s="222" t="str">
        <f>IF(ISNUMBER(FORECAST!H:H),FORECAST!H:H,"")</f>
        <v/>
      </c>
      <c r="BF844" s="4"/>
    </row>
    <row r="845" spans="1:58">
      <c r="A845" s="218" t="str">
        <f>MID(FORECAST!A844,1,10)</f>
        <v>20-04-2023</v>
      </c>
      <c r="B845" s="218" t="str">
        <f t="shared" si="212"/>
        <v>20</v>
      </c>
      <c r="C845" s="218" t="str">
        <f t="shared" si="213"/>
        <v>04</v>
      </c>
      <c r="D845" s="218" t="str">
        <f t="shared" si="214"/>
        <v>2023</v>
      </c>
      <c r="E845" s="219">
        <f t="shared" si="215"/>
        <v>45036</v>
      </c>
      <c r="F845" s="219">
        <f t="shared" si="216"/>
        <v>45036</v>
      </c>
      <c r="G845" s="219">
        <f t="shared" si="217"/>
        <v>45036</v>
      </c>
      <c r="H845" s="218" t="str">
        <f>IF(ISERROR(VLOOKUP(FORECAST!$A845,$AY$2:$BA$9,3,FALSE)),"",VLOOKUP(FORECAST!$A845,$AY$2:$BA$9,3,FALSE))</f>
        <v>Pagadores</v>
      </c>
      <c r="I845" s="218">
        <f>IF(ISNUMBER(FORECAST!G:G),FORECAST!G:G,"")</f>
        <v>44</v>
      </c>
      <c r="J845" s="222">
        <f>IF(ISNUMBER(FORECAST!H:H),FORECAST!H:H,"")</f>
        <v>735</v>
      </c>
      <c r="BF845" s="4"/>
    </row>
    <row r="846" spans="1:58">
      <c r="A846" s="218" t="str">
        <f>MID(FORECAST!A845,1,10)</f>
        <v>Non-Group</v>
      </c>
      <c r="B846" s="218" t="str">
        <f t="shared" si="212"/>
        <v>No</v>
      </c>
      <c r="C846" s="218" t="str">
        <f t="shared" si="213"/>
        <v>-G</v>
      </c>
      <c r="D846" s="218" t="str">
        <f t="shared" si="214"/>
        <v>oup</v>
      </c>
      <c r="E846" s="219" t="e">
        <f t="shared" si="215"/>
        <v>#VALUE!</v>
      </c>
      <c r="F846" s="219" t="str">
        <f t="shared" si="216"/>
        <v/>
      </c>
      <c r="G846" s="219">
        <f t="shared" si="217"/>
        <v>45036</v>
      </c>
      <c r="H846" s="218" t="str">
        <f>IF(ISERROR(VLOOKUP(FORECAST!$A846,$AY$2:$BA$9,3,FALSE)),"",VLOOKUP(FORECAST!$A846,$AY$2:$BA$9,3,FALSE))</f>
        <v>Grupos</v>
      </c>
      <c r="I846" s="218">
        <f>IF(ISNUMBER(FORECAST!G:G),FORECAST!G:G,"")</f>
        <v>4</v>
      </c>
      <c r="J846" s="222">
        <f>IF(ISNUMBER(FORECAST!H:H),FORECAST!H:H,"")</f>
        <v>0</v>
      </c>
      <c r="BF846" s="4"/>
    </row>
    <row r="847" spans="1:58">
      <c r="A847" s="218" t="str">
        <f>MID(FORECAST!A846,1,10)</f>
        <v>Group - No</v>
      </c>
      <c r="B847" s="218" t="str">
        <f t="shared" si="212"/>
        <v>Gr</v>
      </c>
      <c r="C847" s="218" t="str">
        <f t="shared" si="213"/>
        <v>up</v>
      </c>
      <c r="D847" s="218" t="str">
        <f t="shared" si="214"/>
        <v>- No</v>
      </c>
      <c r="E847" s="219" t="e">
        <f t="shared" si="215"/>
        <v>#VALUE!</v>
      </c>
      <c r="F847" s="219" t="str">
        <f t="shared" si="216"/>
        <v/>
      </c>
      <c r="G847" s="219">
        <f t="shared" si="217"/>
        <v>45036</v>
      </c>
      <c r="H847" s="218" t="str">
        <f>IF(ISERROR(VLOOKUP(FORECAST!$A847,$AY$2:$BA$9,3,FALSE)),"",VLOOKUP(FORECAST!$A847,$AY$2:$BA$9,3,FALSE))</f>
        <v>Dueños e invitados</v>
      </c>
      <c r="I847" s="218">
        <f>IF(ISNUMBER(FORECAST!G:G),FORECAST!G:G,"")</f>
        <v>41</v>
      </c>
      <c r="J847" s="222">
        <f>IF(ISNUMBER(FORECAST!H:H),FORECAST!H:H,"")</f>
        <v>0</v>
      </c>
      <c r="BF847" s="4"/>
    </row>
    <row r="848" spans="1:58">
      <c r="A848" s="218" t="str">
        <f>MID(FORECAST!A847,1,10)</f>
        <v>Owner &amp; Gu</v>
      </c>
      <c r="B848" s="218" t="str">
        <f t="shared" si="212"/>
        <v>Ow</v>
      </c>
      <c r="C848" s="218" t="str">
        <f t="shared" si="213"/>
        <v>er</v>
      </c>
      <c r="D848" s="218" t="str">
        <f t="shared" si="214"/>
        <v>&amp; Gu</v>
      </c>
      <c r="E848" s="219" t="e">
        <f t="shared" si="215"/>
        <v>#VALUE!</v>
      </c>
      <c r="F848" s="219" t="str">
        <f t="shared" si="216"/>
        <v/>
      </c>
      <c r="G848" s="219">
        <f t="shared" si="217"/>
        <v>45036</v>
      </c>
      <c r="H848" s="218" t="str">
        <f>IF(ISERROR(VLOOKUP(FORECAST!$A848,$AY$2:$BA$9,3,FALSE)),"",VLOOKUP(FORECAST!$A848,$AY$2:$BA$9,3,FALSE))</f>
        <v>Referidos</v>
      </c>
      <c r="I848" s="218">
        <f>IF(ISNUMBER(FORECAST!G:G),FORECAST!G:G,"")</f>
        <v>53</v>
      </c>
      <c r="J848" s="222">
        <f>IF(ISNUMBER(FORECAST!H:H),FORECAST!H:H,"")</f>
        <v>270</v>
      </c>
      <c r="BF848" s="4"/>
    </row>
    <row r="849" spans="1:58">
      <c r="A849" s="218" t="str">
        <f>MID(FORECAST!A848,1,10)</f>
        <v>Owner Refe</v>
      </c>
      <c r="B849" s="218" t="str">
        <f t="shared" si="212"/>
        <v>Ow</v>
      </c>
      <c r="C849" s="218" t="str">
        <f t="shared" si="213"/>
        <v>er</v>
      </c>
      <c r="D849" s="218" t="str">
        <f t="shared" si="214"/>
        <v>Refe</v>
      </c>
      <c r="E849" s="219" t="e">
        <f t="shared" si="215"/>
        <v>#VALUE!</v>
      </c>
      <c r="F849" s="219" t="str">
        <f t="shared" si="216"/>
        <v/>
      </c>
      <c r="G849" s="219">
        <f t="shared" si="217"/>
        <v>45036</v>
      </c>
      <c r="H849" s="218" t="str">
        <f>IF(ISERROR(VLOOKUP(FORECAST!$A849,$AY$2:$BA$9,3,FALSE)),"",VLOOKUP(FORECAST!$A849,$AY$2:$BA$9,3,FALSE))</f>
        <v>Maintenance</v>
      </c>
      <c r="I849" s="218">
        <f>IF(ISNUMBER(FORECAST!G:G),FORECAST!G:G,"")</f>
        <v>29</v>
      </c>
      <c r="J849" s="222">
        <f>IF(ISNUMBER(FORECAST!H:H),FORECAST!H:H,"")</f>
        <v>0</v>
      </c>
      <c r="BF849" s="4"/>
    </row>
    <row r="850" spans="1:58">
      <c r="A850" s="218" t="str">
        <f>MID(FORECAST!A849,1,10)</f>
        <v>Maintenanc</v>
      </c>
      <c r="B850" s="218" t="str">
        <f t="shared" si="212"/>
        <v>Ma</v>
      </c>
      <c r="C850" s="218" t="str">
        <f t="shared" si="213"/>
        <v>nt</v>
      </c>
      <c r="D850" s="218" t="str">
        <f t="shared" si="214"/>
        <v>nanc</v>
      </c>
      <c r="E850" s="219" t="e">
        <f t="shared" si="215"/>
        <v>#VALUE!</v>
      </c>
      <c r="F850" s="219" t="str">
        <f t="shared" si="216"/>
        <v/>
      </c>
      <c r="G850" s="219">
        <f t="shared" si="217"/>
        <v>45036</v>
      </c>
      <c r="H850" s="218" t="str">
        <f>IF(ISERROR(VLOOKUP(FORECAST!$A850,$AY$2:$BA$9,3,FALSE)),"",VLOOKUP(FORECAST!$A850,$AY$2:$BA$9,3,FALSE))</f>
        <v>Complementarias</v>
      </c>
      <c r="I850" s="218">
        <f>IF(ISNUMBER(FORECAST!G:G),FORECAST!G:G,"")</f>
        <v>1</v>
      </c>
      <c r="J850" s="222">
        <f>IF(ISNUMBER(FORECAST!H:H),FORECAST!H:H,"")</f>
        <v>0</v>
      </c>
      <c r="BF850" s="4"/>
    </row>
    <row r="851" spans="1:58">
      <c r="A851" s="218" t="str">
        <f>MID(FORECAST!A850,1,10)</f>
        <v>Compliment</v>
      </c>
      <c r="B851" s="218" t="str">
        <f t="shared" si="212"/>
        <v>Co</v>
      </c>
      <c r="C851" s="218" t="str">
        <f t="shared" si="213"/>
        <v>pl</v>
      </c>
      <c r="D851" s="218" t="str">
        <f t="shared" si="214"/>
        <v>ment</v>
      </c>
      <c r="E851" s="219" t="e">
        <f t="shared" si="215"/>
        <v>#VALUE!</v>
      </c>
      <c r="F851" s="219" t="str">
        <f t="shared" si="216"/>
        <v/>
      </c>
      <c r="G851" s="219">
        <f t="shared" si="217"/>
        <v>45036</v>
      </c>
      <c r="H851" s="218" t="str">
        <f>IF(ISERROR(VLOOKUP(FORECAST!$A851,$AY$2:$BA$9,3,FALSE)),"",VLOOKUP(FORECAST!$A851,$AY$2:$BA$9,3,FALSE))</f>
        <v>Total día</v>
      </c>
      <c r="I851" s="218">
        <f>IF(ISNUMBER(FORECAST!G:G),FORECAST!G:G,"")</f>
        <v>172</v>
      </c>
      <c r="J851" s="222">
        <f>IF(ISNUMBER(FORECAST!H:H),FORECAST!H:H,"")</f>
        <v>1005</v>
      </c>
      <c r="BF851" s="4"/>
    </row>
    <row r="852" spans="1:58">
      <c r="A852" s="218" t="str">
        <f>MID(FORECAST!A851,1,10)</f>
        <v>Totals:</v>
      </c>
      <c r="B852" s="218" t="str">
        <f t="shared" si="212"/>
        <v>To</v>
      </c>
      <c r="C852" s="218" t="str">
        <f t="shared" si="213"/>
        <v>al</v>
      </c>
      <c r="D852" s="218" t="str">
        <f t="shared" si="214"/>
        <v>:</v>
      </c>
      <c r="E852" s="219" t="e">
        <f t="shared" si="215"/>
        <v>#VALUE!</v>
      </c>
      <c r="F852" s="219" t="str">
        <f t="shared" si="216"/>
        <v/>
      </c>
      <c r="G852" s="219">
        <f t="shared" si="217"/>
        <v>45036</v>
      </c>
      <c r="H852" s="218" t="str">
        <f>IF(ISERROR(VLOOKUP(FORECAST!$A852,$AY$2:$BA$9,3,FALSE)),"",VLOOKUP(FORECAST!$A852,$AY$2:$BA$9,3,FALSE))</f>
        <v/>
      </c>
      <c r="I852" s="218" t="str">
        <f>IF(ISNUMBER(FORECAST!G:G),FORECAST!G:G,"")</f>
        <v/>
      </c>
      <c r="J852" s="222" t="str">
        <f>IF(ISNUMBER(FORECAST!H:H),FORECAST!H:H,"")</f>
        <v/>
      </c>
      <c r="BF852" s="4"/>
    </row>
    <row r="853" spans="1:58">
      <c r="A853" s="218" t="str">
        <f>MID(FORECAST!A852,1,10)</f>
        <v>21-04-2023</v>
      </c>
      <c r="B853" s="218" t="str">
        <f t="shared" si="212"/>
        <v>21</v>
      </c>
      <c r="C853" s="218" t="str">
        <f t="shared" si="213"/>
        <v>04</v>
      </c>
      <c r="D853" s="218" t="str">
        <f t="shared" si="214"/>
        <v>2023</v>
      </c>
      <c r="E853" s="219">
        <f t="shared" si="215"/>
        <v>45037</v>
      </c>
      <c r="F853" s="219">
        <f t="shared" si="216"/>
        <v>45037</v>
      </c>
      <c r="G853" s="219">
        <f t="shared" si="217"/>
        <v>45037</v>
      </c>
      <c r="H853" s="218" t="str">
        <f>IF(ISERROR(VLOOKUP(FORECAST!$A853,$AY$2:$BA$9,3,FALSE)),"",VLOOKUP(FORECAST!$A853,$AY$2:$BA$9,3,FALSE))</f>
        <v>Pagadores</v>
      </c>
      <c r="I853" s="218">
        <f>IF(ISNUMBER(FORECAST!G:G),FORECAST!G:G,"")</f>
        <v>114</v>
      </c>
      <c r="J853" s="222">
        <f>IF(ISNUMBER(FORECAST!H:H),FORECAST!H:H,"")</f>
        <v>870</v>
      </c>
      <c r="BF853" s="4"/>
    </row>
    <row r="854" spans="1:58">
      <c r="A854" s="218" t="str">
        <f>MID(FORECAST!A853,1,10)</f>
        <v>Non-Group</v>
      </c>
      <c r="B854" s="218" t="str">
        <f t="shared" si="212"/>
        <v>No</v>
      </c>
      <c r="C854" s="218" t="str">
        <f t="shared" si="213"/>
        <v>-G</v>
      </c>
      <c r="D854" s="218" t="str">
        <f t="shared" si="214"/>
        <v>oup</v>
      </c>
      <c r="E854" s="219" t="e">
        <f t="shared" si="215"/>
        <v>#VALUE!</v>
      </c>
      <c r="F854" s="219" t="str">
        <f t="shared" si="216"/>
        <v/>
      </c>
      <c r="G854" s="219">
        <f t="shared" si="217"/>
        <v>45037</v>
      </c>
      <c r="H854" s="218" t="str">
        <f>IF(ISERROR(VLOOKUP(FORECAST!$A854,$AY$2:$BA$9,3,FALSE)),"",VLOOKUP(FORECAST!$A854,$AY$2:$BA$9,3,FALSE))</f>
        <v>Grupos</v>
      </c>
      <c r="I854" s="218">
        <f>IF(ISNUMBER(FORECAST!G:G),FORECAST!G:G,"")</f>
        <v>16</v>
      </c>
      <c r="J854" s="222">
        <f>IF(ISNUMBER(FORECAST!H:H),FORECAST!H:H,"")</f>
        <v>0</v>
      </c>
      <c r="BF854" s="4"/>
    </row>
    <row r="855" spans="1:58">
      <c r="A855" s="218" t="str">
        <f>MID(FORECAST!A854,1,10)</f>
        <v>Group - No</v>
      </c>
      <c r="B855" s="218" t="str">
        <f t="shared" si="212"/>
        <v>Gr</v>
      </c>
      <c r="C855" s="218" t="str">
        <f t="shared" si="213"/>
        <v>up</v>
      </c>
      <c r="D855" s="218" t="str">
        <f t="shared" si="214"/>
        <v>- No</v>
      </c>
      <c r="E855" s="219" t="e">
        <f t="shared" si="215"/>
        <v>#VALUE!</v>
      </c>
      <c r="F855" s="219" t="str">
        <f t="shared" si="216"/>
        <v/>
      </c>
      <c r="G855" s="219">
        <f t="shared" si="217"/>
        <v>45037</v>
      </c>
      <c r="H855" s="218" t="str">
        <f>IF(ISERROR(VLOOKUP(FORECAST!$A855,$AY$2:$BA$9,3,FALSE)),"",VLOOKUP(FORECAST!$A855,$AY$2:$BA$9,3,FALSE))</f>
        <v>Dueños e invitados</v>
      </c>
      <c r="I855" s="218">
        <f>IF(ISNUMBER(FORECAST!G:G),FORECAST!G:G,"")</f>
        <v>46</v>
      </c>
      <c r="J855" s="222">
        <f>IF(ISNUMBER(FORECAST!H:H),FORECAST!H:H,"")</f>
        <v>0</v>
      </c>
      <c r="BF855" s="4"/>
    </row>
    <row r="856" spans="1:58">
      <c r="A856" s="218" t="str">
        <f>MID(FORECAST!A855,1,10)</f>
        <v>Owner &amp; Gu</v>
      </c>
      <c r="B856" s="218" t="str">
        <f t="shared" si="212"/>
        <v>Ow</v>
      </c>
      <c r="C856" s="218" t="str">
        <f t="shared" si="213"/>
        <v>er</v>
      </c>
      <c r="D856" s="218" t="str">
        <f t="shared" si="214"/>
        <v>&amp; Gu</v>
      </c>
      <c r="E856" s="219" t="e">
        <f t="shared" si="215"/>
        <v>#VALUE!</v>
      </c>
      <c r="F856" s="219" t="str">
        <f t="shared" si="216"/>
        <v/>
      </c>
      <c r="G856" s="219">
        <f t="shared" si="217"/>
        <v>45037</v>
      </c>
      <c r="H856" s="218" t="str">
        <f>IF(ISERROR(VLOOKUP(FORECAST!$A856,$AY$2:$BA$9,3,FALSE)),"",VLOOKUP(FORECAST!$A856,$AY$2:$BA$9,3,FALSE))</f>
        <v>Referidos</v>
      </c>
      <c r="I856" s="218">
        <f>IF(ISNUMBER(FORECAST!G:G),FORECAST!G:G,"")</f>
        <v>113</v>
      </c>
      <c r="J856" s="222">
        <f>IF(ISNUMBER(FORECAST!H:H),FORECAST!H:H,"")</f>
        <v>695</v>
      </c>
      <c r="BF856" s="4"/>
    </row>
    <row r="857" spans="1:58">
      <c r="A857" s="218" t="str">
        <f>MID(FORECAST!A856,1,10)</f>
        <v>Owner Refe</v>
      </c>
      <c r="B857" s="218" t="str">
        <f t="shared" si="212"/>
        <v>Ow</v>
      </c>
      <c r="C857" s="218" t="str">
        <f t="shared" si="213"/>
        <v>er</v>
      </c>
      <c r="D857" s="218" t="str">
        <f t="shared" si="214"/>
        <v>Refe</v>
      </c>
      <c r="E857" s="219" t="e">
        <f t="shared" si="215"/>
        <v>#VALUE!</v>
      </c>
      <c r="F857" s="219" t="str">
        <f t="shared" si="216"/>
        <v/>
      </c>
      <c r="G857" s="219">
        <f t="shared" si="217"/>
        <v>45037</v>
      </c>
      <c r="H857" s="218" t="str">
        <f>IF(ISERROR(VLOOKUP(FORECAST!$A857,$AY$2:$BA$9,3,FALSE)),"",VLOOKUP(FORECAST!$A857,$AY$2:$BA$9,3,FALSE))</f>
        <v>Maintenance</v>
      </c>
      <c r="I857" s="218">
        <f>IF(ISNUMBER(FORECAST!G:G),FORECAST!G:G,"")</f>
        <v>24</v>
      </c>
      <c r="J857" s="222">
        <f>IF(ISNUMBER(FORECAST!H:H),FORECAST!H:H,"")</f>
        <v>0</v>
      </c>
      <c r="BF857" s="4"/>
    </row>
    <row r="858" spans="1:58">
      <c r="A858" s="218" t="str">
        <f>MID(FORECAST!A857,1,10)</f>
        <v>Maintenanc</v>
      </c>
      <c r="B858" s="218" t="str">
        <f t="shared" si="212"/>
        <v>Ma</v>
      </c>
      <c r="C858" s="218" t="str">
        <f t="shared" si="213"/>
        <v>nt</v>
      </c>
      <c r="D858" s="218" t="str">
        <f t="shared" si="214"/>
        <v>nanc</v>
      </c>
      <c r="E858" s="219" t="e">
        <f t="shared" si="215"/>
        <v>#VALUE!</v>
      </c>
      <c r="F858" s="219" t="str">
        <f t="shared" si="216"/>
        <v/>
      </c>
      <c r="G858" s="219">
        <f t="shared" si="217"/>
        <v>45037</v>
      </c>
      <c r="H858" s="218" t="str">
        <f>IF(ISERROR(VLOOKUP(FORECAST!$A858,$AY$2:$BA$9,3,FALSE)),"",VLOOKUP(FORECAST!$A858,$AY$2:$BA$9,3,FALSE))</f>
        <v>Complementarias</v>
      </c>
      <c r="I858" s="218">
        <f>IF(ISNUMBER(FORECAST!G:G),FORECAST!G:G,"")</f>
        <v>3</v>
      </c>
      <c r="J858" s="222">
        <f>IF(ISNUMBER(FORECAST!H:H),FORECAST!H:H,"")</f>
        <v>0</v>
      </c>
      <c r="BF858" s="4"/>
    </row>
    <row r="859" spans="1:58">
      <c r="A859" s="218" t="str">
        <f>MID(FORECAST!A858,1,10)</f>
        <v>Compliment</v>
      </c>
      <c r="B859" s="218" t="str">
        <f t="shared" si="212"/>
        <v>Co</v>
      </c>
      <c r="C859" s="218" t="str">
        <f t="shared" si="213"/>
        <v>pl</v>
      </c>
      <c r="D859" s="218" t="str">
        <f t="shared" si="214"/>
        <v>ment</v>
      </c>
      <c r="E859" s="219" t="e">
        <f t="shared" si="215"/>
        <v>#VALUE!</v>
      </c>
      <c r="F859" s="219" t="str">
        <f t="shared" si="216"/>
        <v/>
      </c>
      <c r="G859" s="219">
        <f t="shared" si="217"/>
        <v>45037</v>
      </c>
      <c r="H859" s="218" t="str">
        <f>IF(ISERROR(VLOOKUP(FORECAST!$A859,$AY$2:$BA$9,3,FALSE)),"",VLOOKUP(FORECAST!$A859,$AY$2:$BA$9,3,FALSE))</f>
        <v>Total día</v>
      </c>
      <c r="I859" s="218">
        <f>IF(ISNUMBER(FORECAST!G:G),FORECAST!G:G,"")</f>
        <v>316</v>
      </c>
      <c r="J859" s="222">
        <f>IF(ISNUMBER(FORECAST!H:H),FORECAST!H:H,"")</f>
        <v>1565</v>
      </c>
      <c r="BF859" s="4"/>
    </row>
    <row r="860" spans="1:58">
      <c r="A860" s="218" t="str">
        <f>MID(FORECAST!A859,1,10)</f>
        <v>Totals:</v>
      </c>
      <c r="B860" s="218" t="str">
        <f t="shared" si="212"/>
        <v>To</v>
      </c>
      <c r="C860" s="218" t="str">
        <f t="shared" si="213"/>
        <v>al</v>
      </c>
      <c r="D860" s="218" t="str">
        <f t="shared" si="214"/>
        <v>:</v>
      </c>
      <c r="E860" s="219" t="e">
        <f t="shared" si="215"/>
        <v>#VALUE!</v>
      </c>
      <c r="F860" s="219" t="str">
        <f t="shared" si="216"/>
        <v/>
      </c>
      <c r="G860" s="219">
        <f t="shared" si="217"/>
        <v>45037</v>
      </c>
      <c r="H860" s="218" t="str">
        <f>IF(ISERROR(VLOOKUP(FORECAST!$A860,$AY$2:$BA$9,3,FALSE)),"",VLOOKUP(FORECAST!$A860,$AY$2:$BA$9,3,FALSE))</f>
        <v/>
      </c>
      <c r="I860" s="218" t="str">
        <f>IF(ISNUMBER(FORECAST!G:G),FORECAST!G:G,"")</f>
        <v/>
      </c>
      <c r="J860" s="222" t="str">
        <f>IF(ISNUMBER(FORECAST!H:H),FORECAST!H:H,"")</f>
        <v/>
      </c>
      <c r="BF860" s="4"/>
    </row>
    <row r="861" spans="1:58">
      <c r="A861" s="218" t="str">
        <f>MID(FORECAST!A860,1,10)</f>
        <v>22-04-2023</v>
      </c>
      <c r="B861" s="218" t="str">
        <f t="shared" si="212"/>
        <v>22</v>
      </c>
      <c r="C861" s="218" t="str">
        <f t="shared" si="213"/>
        <v>04</v>
      </c>
      <c r="D861" s="218" t="str">
        <f t="shared" si="214"/>
        <v>2023</v>
      </c>
      <c r="E861" s="219">
        <f t="shared" si="215"/>
        <v>45038</v>
      </c>
      <c r="F861" s="219">
        <f t="shared" si="216"/>
        <v>45038</v>
      </c>
      <c r="G861" s="219">
        <f t="shared" si="217"/>
        <v>45038</v>
      </c>
      <c r="H861" s="218" t="str">
        <f>IF(ISERROR(VLOOKUP(FORECAST!$A861,$AY$2:$BA$9,3,FALSE)),"",VLOOKUP(FORECAST!$A861,$AY$2:$BA$9,3,FALSE))</f>
        <v>Pagadores</v>
      </c>
      <c r="I861" s="218">
        <f>IF(ISNUMBER(FORECAST!G:G),FORECAST!G:G,"")</f>
        <v>133</v>
      </c>
      <c r="J861" s="222">
        <f>IF(ISNUMBER(FORECAST!H:H),FORECAST!H:H,"")</f>
        <v>1159</v>
      </c>
      <c r="BF861" s="4"/>
    </row>
    <row r="862" spans="1:58">
      <c r="A862" s="218" t="str">
        <f>MID(FORECAST!A861,1,10)</f>
        <v>Non-Group</v>
      </c>
      <c r="B862" s="218" t="str">
        <f t="shared" si="212"/>
        <v>No</v>
      </c>
      <c r="C862" s="218" t="str">
        <f t="shared" si="213"/>
        <v>-G</v>
      </c>
      <c r="D862" s="218" t="str">
        <f t="shared" si="214"/>
        <v>oup</v>
      </c>
      <c r="E862" s="219" t="e">
        <f t="shared" si="215"/>
        <v>#VALUE!</v>
      </c>
      <c r="F862" s="219" t="str">
        <f t="shared" si="216"/>
        <v/>
      </c>
      <c r="G862" s="219">
        <f t="shared" si="217"/>
        <v>45038</v>
      </c>
      <c r="H862" s="218" t="str">
        <f>IF(ISERROR(VLOOKUP(FORECAST!$A862,$AY$2:$BA$9,3,FALSE)),"",VLOOKUP(FORECAST!$A862,$AY$2:$BA$9,3,FALSE))</f>
        <v>Grupos</v>
      </c>
      <c r="I862" s="218">
        <f>IF(ISNUMBER(FORECAST!G:G),FORECAST!G:G,"")</f>
        <v>16</v>
      </c>
      <c r="J862" s="222">
        <f>IF(ISNUMBER(FORECAST!H:H),FORECAST!H:H,"")</f>
        <v>0</v>
      </c>
      <c r="BF862" s="4"/>
    </row>
    <row r="863" spans="1:58">
      <c r="A863" s="218" t="str">
        <f>MID(FORECAST!A862,1,10)</f>
        <v>Group - No</v>
      </c>
      <c r="B863" s="218" t="str">
        <f t="shared" si="212"/>
        <v>Gr</v>
      </c>
      <c r="C863" s="218" t="str">
        <f t="shared" si="213"/>
        <v>up</v>
      </c>
      <c r="D863" s="218" t="str">
        <f t="shared" si="214"/>
        <v>- No</v>
      </c>
      <c r="E863" s="219" t="e">
        <f t="shared" si="215"/>
        <v>#VALUE!</v>
      </c>
      <c r="F863" s="219" t="str">
        <f t="shared" si="216"/>
        <v/>
      </c>
      <c r="G863" s="219">
        <f t="shared" si="217"/>
        <v>45038</v>
      </c>
      <c r="H863" s="218" t="str">
        <f>IF(ISERROR(VLOOKUP(FORECAST!$A863,$AY$2:$BA$9,3,FALSE)),"",VLOOKUP(FORECAST!$A863,$AY$2:$BA$9,3,FALSE))</f>
        <v>Dueños e invitados</v>
      </c>
      <c r="I863" s="218">
        <f>IF(ISNUMBER(FORECAST!G:G),FORECAST!G:G,"")</f>
        <v>46</v>
      </c>
      <c r="J863" s="222">
        <f>IF(ISNUMBER(FORECAST!H:H),FORECAST!H:H,"")</f>
        <v>0</v>
      </c>
      <c r="BF863" s="4"/>
    </row>
    <row r="864" spans="1:58">
      <c r="A864" s="218" t="str">
        <f>MID(FORECAST!A863,1,10)</f>
        <v>Owner &amp; Gu</v>
      </c>
      <c r="B864" s="218" t="str">
        <f t="shared" si="212"/>
        <v>Ow</v>
      </c>
      <c r="C864" s="218" t="str">
        <f t="shared" si="213"/>
        <v>er</v>
      </c>
      <c r="D864" s="218" t="str">
        <f t="shared" si="214"/>
        <v>&amp; Gu</v>
      </c>
      <c r="E864" s="219" t="e">
        <f t="shared" si="215"/>
        <v>#VALUE!</v>
      </c>
      <c r="F864" s="219" t="str">
        <f t="shared" si="216"/>
        <v/>
      </c>
      <c r="G864" s="219">
        <f t="shared" si="217"/>
        <v>45038</v>
      </c>
      <c r="H864" s="218" t="str">
        <f>IF(ISERROR(VLOOKUP(FORECAST!$A864,$AY$2:$BA$9,3,FALSE)),"",VLOOKUP(FORECAST!$A864,$AY$2:$BA$9,3,FALSE))</f>
        <v>Referidos</v>
      </c>
      <c r="I864" s="218">
        <f>IF(ISNUMBER(FORECAST!G:G),FORECAST!G:G,"")</f>
        <v>120</v>
      </c>
      <c r="J864" s="222">
        <f>IF(ISNUMBER(FORECAST!H:H),FORECAST!H:H,"")</f>
        <v>695</v>
      </c>
      <c r="BF864" s="4"/>
    </row>
    <row r="865" spans="1:58">
      <c r="A865" s="218" t="str">
        <f>MID(FORECAST!A864,1,10)</f>
        <v>Owner Refe</v>
      </c>
      <c r="B865" s="218" t="str">
        <f t="shared" si="212"/>
        <v>Ow</v>
      </c>
      <c r="C865" s="218" t="str">
        <f t="shared" si="213"/>
        <v>er</v>
      </c>
      <c r="D865" s="218" t="str">
        <f t="shared" si="214"/>
        <v>Refe</v>
      </c>
      <c r="E865" s="219" t="e">
        <f t="shared" si="215"/>
        <v>#VALUE!</v>
      </c>
      <c r="F865" s="219" t="str">
        <f t="shared" si="216"/>
        <v/>
      </c>
      <c r="G865" s="219">
        <f t="shared" si="217"/>
        <v>45038</v>
      </c>
      <c r="H865" s="218" t="str">
        <f>IF(ISERROR(VLOOKUP(FORECAST!$A865,$AY$2:$BA$9,3,FALSE)),"",VLOOKUP(FORECAST!$A865,$AY$2:$BA$9,3,FALSE))</f>
        <v>Maintenance</v>
      </c>
      <c r="I865" s="218">
        <f>IF(ISNUMBER(FORECAST!G:G),FORECAST!G:G,"")</f>
        <v>21</v>
      </c>
      <c r="J865" s="222">
        <f>IF(ISNUMBER(FORECAST!H:H),FORECAST!H:H,"")</f>
        <v>0</v>
      </c>
      <c r="BF865" s="4"/>
    </row>
    <row r="866" spans="1:58">
      <c r="A866" s="218" t="str">
        <f>MID(FORECAST!A865,1,10)</f>
        <v>Maintenanc</v>
      </c>
      <c r="B866" s="218" t="str">
        <f t="shared" si="212"/>
        <v>Ma</v>
      </c>
      <c r="C866" s="218" t="str">
        <f t="shared" si="213"/>
        <v>nt</v>
      </c>
      <c r="D866" s="218" t="str">
        <f t="shared" si="214"/>
        <v>nanc</v>
      </c>
      <c r="E866" s="219" t="e">
        <f t="shared" si="215"/>
        <v>#VALUE!</v>
      </c>
      <c r="F866" s="219" t="str">
        <f t="shared" si="216"/>
        <v/>
      </c>
      <c r="G866" s="219">
        <f t="shared" si="217"/>
        <v>45038</v>
      </c>
      <c r="H866" s="218" t="str">
        <f>IF(ISERROR(VLOOKUP(FORECAST!$A866,$AY$2:$BA$9,3,FALSE)),"",VLOOKUP(FORECAST!$A866,$AY$2:$BA$9,3,FALSE))</f>
        <v>Complementarias</v>
      </c>
      <c r="I866" s="218">
        <f>IF(ISNUMBER(FORECAST!G:G),FORECAST!G:G,"")</f>
        <v>3</v>
      </c>
      <c r="J866" s="222">
        <f>IF(ISNUMBER(FORECAST!H:H),FORECAST!H:H,"")</f>
        <v>0</v>
      </c>
      <c r="BF866" s="4"/>
    </row>
    <row r="867" spans="1:58">
      <c r="A867" s="218" t="str">
        <f>MID(FORECAST!A866,1,10)</f>
        <v>Compliment</v>
      </c>
      <c r="B867" s="218" t="str">
        <f t="shared" si="212"/>
        <v>Co</v>
      </c>
      <c r="C867" s="218" t="str">
        <f t="shared" si="213"/>
        <v>pl</v>
      </c>
      <c r="D867" s="218" t="str">
        <f t="shared" si="214"/>
        <v>ment</v>
      </c>
      <c r="E867" s="219" t="e">
        <f t="shared" si="215"/>
        <v>#VALUE!</v>
      </c>
      <c r="F867" s="219" t="str">
        <f t="shared" si="216"/>
        <v/>
      </c>
      <c r="G867" s="219">
        <f t="shared" si="217"/>
        <v>45038</v>
      </c>
      <c r="H867" s="218" t="str">
        <f>IF(ISERROR(VLOOKUP(FORECAST!$A867,$AY$2:$BA$9,3,FALSE)),"",VLOOKUP(FORECAST!$A867,$AY$2:$BA$9,3,FALSE))</f>
        <v>Total día</v>
      </c>
      <c r="I867" s="218">
        <f>IF(ISNUMBER(FORECAST!G:G),FORECAST!G:G,"")</f>
        <v>339</v>
      </c>
      <c r="J867" s="222">
        <f>IF(ISNUMBER(FORECAST!H:H),FORECAST!H:H,"")</f>
        <v>1854</v>
      </c>
      <c r="BF867" s="4"/>
    </row>
    <row r="868" spans="1:58">
      <c r="A868" s="218" t="str">
        <f>MID(FORECAST!A867,1,10)</f>
        <v>Totals:</v>
      </c>
      <c r="B868" s="218" t="str">
        <f t="shared" si="212"/>
        <v>To</v>
      </c>
      <c r="C868" s="218" t="str">
        <f t="shared" si="213"/>
        <v>al</v>
      </c>
      <c r="D868" s="218" t="str">
        <f t="shared" si="214"/>
        <v>:</v>
      </c>
      <c r="E868" s="219" t="e">
        <f t="shared" si="215"/>
        <v>#VALUE!</v>
      </c>
      <c r="F868" s="219" t="str">
        <f t="shared" si="216"/>
        <v/>
      </c>
      <c r="G868" s="219">
        <f t="shared" si="217"/>
        <v>45038</v>
      </c>
      <c r="H868" s="218" t="str">
        <f>IF(ISERROR(VLOOKUP(FORECAST!$A868,$AY$2:$BA$9,3,FALSE)),"",VLOOKUP(FORECAST!$A868,$AY$2:$BA$9,3,FALSE))</f>
        <v/>
      </c>
      <c r="I868" s="218" t="str">
        <f>IF(ISNUMBER(FORECAST!G:G),FORECAST!G:G,"")</f>
        <v/>
      </c>
      <c r="J868" s="222" t="str">
        <f>IF(ISNUMBER(FORECAST!H:H),FORECAST!H:H,"")</f>
        <v/>
      </c>
      <c r="BF868" s="4"/>
    </row>
    <row r="869" spans="1:58">
      <c r="A869" s="218" t="str">
        <f>MID(FORECAST!A868,1,10)</f>
        <v>23-04-2023</v>
      </c>
      <c r="B869" s="218" t="str">
        <f t="shared" si="212"/>
        <v>23</v>
      </c>
      <c r="C869" s="218" t="str">
        <f t="shared" si="213"/>
        <v>04</v>
      </c>
      <c r="D869" s="218" t="str">
        <f t="shared" si="214"/>
        <v>2023</v>
      </c>
      <c r="E869" s="219">
        <f t="shared" si="215"/>
        <v>45039</v>
      </c>
      <c r="F869" s="219">
        <f t="shared" si="216"/>
        <v>45039</v>
      </c>
      <c r="G869" s="219">
        <f t="shared" si="217"/>
        <v>45039</v>
      </c>
      <c r="H869" s="218" t="str">
        <f>IF(ISERROR(VLOOKUP(FORECAST!$A869,$AY$2:$BA$9,3,FALSE)),"",VLOOKUP(FORECAST!$A869,$AY$2:$BA$9,3,FALSE))</f>
        <v>Pagadores</v>
      </c>
      <c r="I869" s="218">
        <f>IF(ISNUMBER(FORECAST!G:G),FORECAST!G:G,"")</f>
        <v>71</v>
      </c>
      <c r="J869" s="222">
        <f>IF(ISNUMBER(FORECAST!H:H),FORECAST!H:H,"")</f>
        <v>1304</v>
      </c>
      <c r="BF869" s="4"/>
    </row>
    <row r="870" spans="1:58">
      <c r="A870" s="218" t="str">
        <f>MID(FORECAST!A869,1,10)</f>
        <v>Non-Group</v>
      </c>
      <c r="B870" s="218" t="str">
        <f t="shared" si="212"/>
        <v>No</v>
      </c>
      <c r="C870" s="218" t="str">
        <f t="shared" si="213"/>
        <v>-G</v>
      </c>
      <c r="D870" s="218" t="str">
        <f t="shared" si="214"/>
        <v>oup</v>
      </c>
      <c r="E870" s="219" t="e">
        <f t="shared" si="215"/>
        <v>#VALUE!</v>
      </c>
      <c r="F870" s="219" t="str">
        <f t="shared" si="216"/>
        <v/>
      </c>
      <c r="G870" s="219">
        <f t="shared" si="217"/>
        <v>45039</v>
      </c>
      <c r="H870" s="218" t="str">
        <f>IF(ISERROR(VLOOKUP(FORECAST!$A870,$AY$2:$BA$9,3,FALSE)),"",VLOOKUP(FORECAST!$A870,$AY$2:$BA$9,3,FALSE))</f>
        <v>Grupos</v>
      </c>
      <c r="I870" s="218">
        <f>IF(ISNUMBER(FORECAST!G:G),FORECAST!G:G,"")</f>
        <v>6</v>
      </c>
      <c r="J870" s="222">
        <f>IF(ISNUMBER(FORECAST!H:H),FORECAST!H:H,"")</f>
        <v>0</v>
      </c>
      <c r="BF870" s="4"/>
    </row>
    <row r="871" spans="1:58">
      <c r="A871" s="218" t="str">
        <f>MID(FORECAST!A870,1,10)</f>
        <v>Group - No</v>
      </c>
      <c r="B871" s="218" t="str">
        <f t="shared" si="212"/>
        <v>Gr</v>
      </c>
      <c r="C871" s="218" t="str">
        <f t="shared" si="213"/>
        <v>up</v>
      </c>
      <c r="D871" s="218" t="str">
        <f t="shared" si="214"/>
        <v>- No</v>
      </c>
      <c r="E871" s="219" t="e">
        <f t="shared" si="215"/>
        <v>#VALUE!</v>
      </c>
      <c r="F871" s="219" t="str">
        <f t="shared" si="216"/>
        <v/>
      </c>
      <c r="G871" s="219">
        <f t="shared" si="217"/>
        <v>45039</v>
      </c>
      <c r="H871" s="218" t="str">
        <f>IF(ISERROR(VLOOKUP(FORECAST!$A871,$AY$2:$BA$9,3,FALSE)),"",VLOOKUP(FORECAST!$A871,$AY$2:$BA$9,3,FALSE))</f>
        <v>Dueños e invitados</v>
      </c>
      <c r="I871" s="218">
        <f>IF(ISNUMBER(FORECAST!G:G),FORECAST!G:G,"")</f>
        <v>38</v>
      </c>
      <c r="J871" s="222">
        <f>IF(ISNUMBER(FORECAST!H:H),FORECAST!H:H,"")</f>
        <v>0</v>
      </c>
      <c r="BF871" s="4"/>
    </row>
    <row r="872" spans="1:58">
      <c r="A872" s="218" t="str">
        <f>MID(FORECAST!A871,1,10)</f>
        <v>Owner &amp; Gu</v>
      </c>
      <c r="B872" s="218" t="str">
        <f t="shared" si="212"/>
        <v>Ow</v>
      </c>
      <c r="C872" s="218" t="str">
        <f t="shared" si="213"/>
        <v>er</v>
      </c>
      <c r="D872" s="218" t="str">
        <f t="shared" si="214"/>
        <v>&amp; Gu</v>
      </c>
      <c r="E872" s="219" t="e">
        <f t="shared" si="215"/>
        <v>#VALUE!</v>
      </c>
      <c r="F872" s="219" t="str">
        <f t="shared" si="216"/>
        <v/>
      </c>
      <c r="G872" s="219">
        <f t="shared" si="217"/>
        <v>45039</v>
      </c>
      <c r="H872" s="218" t="str">
        <f>IF(ISERROR(VLOOKUP(FORECAST!$A872,$AY$2:$BA$9,3,FALSE)),"",VLOOKUP(FORECAST!$A872,$AY$2:$BA$9,3,FALSE))</f>
        <v>Referidos</v>
      </c>
      <c r="I872" s="218">
        <f>IF(ISNUMBER(FORECAST!G:G),FORECAST!G:G,"")</f>
        <v>74</v>
      </c>
      <c r="J872" s="222">
        <f>IF(ISNUMBER(FORECAST!H:H),FORECAST!H:H,"")</f>
        <v>520</v>
      </c>
      <c r="BF872" s="4"/>
    </row>
    <row r="873" spans="1:58">
      <c r="A873" s="218" t="str">
        <f>MID(FORECAST!A872,1,10)</f>
        <v>Owner Refe</v>
      </c>
      <c r="B873" s="218" t="str">
        <f t="shared" si="212"/>
        <v>Ow</v>
      </c>
      <c r="C873" s="218" t="str">
        <f t="shared" si="213"/>
        <v>er</v>
      </c>
      <c r="D873" s="218" t="str">
        <f t="shared" si="214"/>
        <v>Refe</v>
      </c>
      <c r="E873" s="219" t="e">
        <f t="shared" si="215"/>
        <v>#VALUE!</v>
      </c>
      <c r="F873" s="219" t="str">
        <f t="shared" si="216"/>
        <v/>
      </c>
      <c r="G873" s="219">
        <f t="shared" si="217"/>
        <v>45039</v>
      </c>
      <c r="H873" s="218" t="str">
        <f>IF(ISERROR(VLOOKUP(FORECAST!$A873,$AY$2:$BA$9,3,FALSE)),"",VLOOKUP(FORECAST!$A873,$AY$2:$BA$9,3,FALSE))</f>
        <v>Maintenance</v>
      </c>
      <c r="I873" s="218">
        <f>IF(ISNUMBER(FORECAST!G:G),FORECAST!G:G,"")</f>
        <v>24</v>
      </c>
      <c r="J873" s="222">
        <f>IF(ISNUMBER(FORECAST!H:H),FORECAST!H:H,"")</f>
        <v>0</v>
      </c>
      <c r="BF873" s="4"/>
    </row>
    <row r="874" spans="1:58">
      <c r="A874" s="218" t="str">
        <f>MID(FORECAST!A873,1,10)</f>
        <v>Maintenanc</v>
      </c>
      <c r="B874" s="218" t="str">
        <f t="shared" si="212"/>
        <v>Ma</v>
      </c>
      <c r="C874" s="218" t="str">
        <f t="shared" si="213"/>
        <v>nt</v>
      </c>
      <c r="D874" s="218" t="str">
        <f t="shared" si="214"/>
        <v>nanc</v>
      </c>
      <c r="E874" s="219" t="e">
        <f t="shared" si="215"/>
        <v>#VALUE!</v>
      </c>
      <c r="F874" s="219" t="str">
        <f t="shared" si="216"/>
        <v/>
      </c>
      <c r="G874" s="219">
        <f t="shared" si="217"/>
        <v>45039</v>
      </c>
      <c r="H874" s="218" t="str">
        <f>IF(ISERROR(VLOOKUP(FORECAST!$A874,$AY$2:$BA$9,3,FALSE)),"",VLOOKUP(FORECAST!$A874,$AY$2:$BA$9,3,FALSE))</f>
        <v>Complementarias</v>
      </c>
      <c r="I874" s="218">
        <f>IF(ISNUMBER(FORECAST!G:G),FORECAST!G:G,"")</f>
        <v>1</v>
      </c>
      <c r="J874" s="222">
        <f>IF(ISNUMBER(FORECAST!H:H),FORECAST!H:H,"")</f>
        <v>0</v>
      </c>
      <c r="BF874" s="4"/>
    </row>
    <row r="875" spans="1:58">
      <c r="A875" s="218" t="str">
        <f>MID(FORECAST!A874,1,10)</f>
        <v>Compliment</v>
      </c>
      <c r="B875" s="218" t="str">
        <f t="shared" si="212"/>
        <v>Co</v>
      </c>
      <c r="C875" s="218" t="str">
        <f t="shared" si="213"/>
        <v>pl</v>
      </c>
      <c r="D875" s="218" t="str">
        <f t="shared" si="214"/>
        <v>ment</v>
      </c>
      <c r="E875" s="219" t="e">
        <f t="shared" si="215"/>
        <v>#VALUE!</v>
      </c>
      <c r="F875" s="219" t="str">
        <f t="shared" si="216"/>
        <v/>
      </c>
      <c r="G875" s="219">
        <f t="shared" si="217"/>
        <v>45039</v>
      </c>
      <c r="H875" s="218" t="str">
        <f>IF(ISERROR(VLOOKUP(FORECAST!$A875,$AY$2:$BA$9,3,FALSE)),"",VLOOKUP(FORECAST!$A875,$AY$2:$BA$9,3,FALSE))</f>
        <v>Total día</v>
      </c>
      <c r="I875" s="218">
        <f>IF(ISNUMBER(FORECAST!G:G),FORECAST!G:G,"")</f>
        <v>214</v>
      </c>
      <c r="J875" s="222">
        <f>IF(ISNUMBER(FORECAST!H:H),FORECAST!H:H,"")</f>
        <v>1824</v>
      </c>
      <c r="BF875" s="4"/>
    </row>
    <row r="876" spans="1:58">
      <c r="A876" s="218" t="str">
        <f>MID(FORECAST!A875,1,10)</f>
        <v>Totals:</v>
      </c>
      <c r="B876" s="218" t="str">
        <f t="shared" si="212"/>
        <v>To</v>
      </c>
      <c r="C876" s="218" t="str">
        <f t="shared" si="213"/>
        <v>al</v>
      </c>
      <c r="D876" s="218" t="str">
        <f t="shared" si="214"/>
        <v>:</v>
      </c>
      <c r="E876" s="219" t="e">
        <f t="shared" si="215"/>
        <v>#VALUE!</v>
      </c>
      <c r="F876" s="219" t="str">
        <f t="shared" si="216"/>
        <v/>
      </c>
      <c r="G876" s="219">
        <f t="shared" si="217"/>
        <v>45039</v>
      </c>
      <c r="H876" s="218" t="str">
        <f>IF(ISERROR(VLOOKUP(FORECAST!$A876,$AY$2:$BA$9,3,FALSE)),"",VLOOKUP(FORECAST!$A876,$AY$2:$BA$9,3,FALSE))</f>
        <v/>
      </c>
      <c r="I876" s="218" t="str">
        <f>IF(ISNUMBER(FORECAST!G:G),FORECAST!G:G,"")</f>
        <v/>
      </c>
      <c r="J876" s="222" t="str">
        <f>IF(ISNUMBER(FORECAST!H:H),FORECAST!H:H,"")</f>
        <v/>
      </c>
      <c r="BF876" s="4"/>
    </row>
    <row r="877" spans="1:58">
      <c r="A877" s="218" t="str">
        <f>MID(FORECAST!A876,1,10)</f>
        <v>24-04-2023</v>
      </c>
      <c r="B877" s="218" t="str">
        <f t="shared" si="212"/>
        <v>24</v>
      </c>
      <c r="C877" s="218" t="str">
        <f t="shared" si="213"/>
        <v>04</v>
      </c>
      <c r="D877" s="218" t="str">
        <f t="shared" si="214"/>
        <v>2023</v>
      </c>
      <c r="E877" s="219">
        <f t="shared" si="215"/>
        <v>45040</v>
      </c>
      <c r="F877" s="219">
        <f t="shared" si="216"/>
        <v>45040</v>
      </c>
      <c r="G877" s="219">
        <f t="shared" si="217"/>
        <v>45040</v>
      </c>
      <c r="H877" s="218" t="str">
        <f>IF(ISERROR(VLOOKUP(FORECAST!$A877,$AY$2:$BA$9,3,FALSE)),"",VLOOKUP(FORECAST!$A877,$AY$2:$BA$9,3,FALSE))</f>
        <v>Pagadores</v>
      </c>
      <c r="I877" s="218">
        <f>IF(ISNUMBER(FORECAST!G:G),FORECAST!G:G,"")</f>
        <v>21</v>
      </c>
      <c r="J877" s="222">
        <f>IF(ISNUMBER(FORECAST!H:H),FORECAST!H:H,"")</f>
        <v>-621.89</v>
      </c>
      <c r="BF877" s="4"/>
    </row>
    <row r="878" spans="1:58">
      <c r="A878" s="218" t="str">
        <f>MID(FORECAST!A877,1,10)</f>
        <v>Non-Group</v>
      </c>
      <c r="B878" s="218" t="str">
        <f t="shared" si="212"/>
        <v>No</v>
      </c>
      <c r="C878" s="218" t="str">
        <f t="shared" si="213"/>
        <v>-G</v>
      </c>
      <c r="D878" s="218" t="str">
        <f t="shared" si="214"/>
        <v>oup</v>
      </c>
      <c r="E878" s="219" t="e">
        <f t="shared" si="215"/>
        <v>#VALUE!</v>
      </c>
      <c r="F878" s="219" t="str">
        <f t="shared" si="216"/>
        <v/>
      </c>
      <c r="G878" s="219">
        <f t="shared" si="217"/>
        <v>45040</v>
      </c>
      <c r="H878" s="218" t="str">
        <f>IF(ISERROR(VLOOKUP(FORECAST!$A878,$AY$2:$BA$9,3,FALSE)),"",VLOOKUP(FORECAST!$A878,$AY$2:$BA$9,3,FALSE))</f>
        <v>Grupos</v>
      </c>
      <c r="I878" s="218">
        <f>IF(ISNUMBER(FORECAST!G:G),FORECAST!G:G,"")</f>
        <v>5</v>
      </c>
      <c r="J878" s="222">
        <f>IF(ISNUMBER(FORECAST!H:H),FORECAST!H:H,"")</f>
        <v>0</v>
      </c>
      <c r="BF878" s="4"/>
    </row>
    <row r="879" spans="1:58">
      <c r="A879" s="218" t="str">
        <f>MID(FORECAST!A878,1,10)</f>
        <v>Group - No</v>
      </c>
      <c r="B879" s="218" t="str">
        <f t="shared" si="212"/>
        <v>Gr</v>
      </c>
      <c r="C879" s="218" t="str">
        <f t="shared" si="213"/>
        <v>up</v>
      </c>
      <c r="D879" s="218" t="str">
        <f t="shared" si="214"/>
        <v>- No</v>
      </c>
      <c r="E879" s="219" t="e">
        <f t="shared" si="215"/>
        <v>#VALUE!</v>
      </c>
      <c r="F879" s="219" t="str">
        <f t="shared" si="216"/>
        <v/>
      </c>
      <c r="G879" s="219">
        <f t="shared" si="217"/>
        <v>45040</v>
      </c>
      <c r="H879" s="218" t="str">
        <f>IF(ISERROR(VLOOKUP(FORECAST!$A879,$AY$2:$BA$9,3,FALSE)),"",VLOOKUP(FORECAST!$A879,$AY$2:$BA$9,3,FALSE))</f>
        <v>Dueños e invitados</v>
      </c>
      <c r="I879" s="218">
        <f>IF(ISNUMBER(FORECAST!G:G),FORECAST!G:G,"")</f>
        <v>33</v>
      </c>
      <c r="J879" s="222">
        <f>IF(ISNUMBER(FORECAST!H:H),FORECAST!H:H,"")</f>
        <v>0</v>
      </c>
      <c r="BF879" s="4"/>
    </row>
    <row r="880" spans="1:58">
      <c r="A880" s="218" t="str">
        <f>MID(FORECAST!A879,1,10)</f>
        <v>Owner &amp; Gu</v>
      </c>
      <c r="B880" s="218" t="str">
        <f t="shared" si="212"/>
        <v>Ow</v>
      </c>
      <c r="C880" s="218" t="str">
        <f t="shared" si="213"/>
        <v>er</v>
      </c>
      <c r="D880" s="218" t="str">
        <f t="shared" si="214"/>
        <v>&amp; Gu</v>
      </c>
      <c r="E880" s="219" t="e">
        <f t="shared" si="215"/>
        <v>#VALUE!</v>
      </c>
      <c r="F880" s="219" t="str">
        <f t="shared" si="216"/>
        <v/>
      </c>
      <c r="G880" s="219">
        <f t="shared" si="217"/>
        <v>45040</v>
      </c>
      <c r="H880" s="218" t="str">
        <f>IF(ISERROR(VLOOKUP(FORECAST!$A880,$AY$2:$BA$9,3,FALSE)),"",VLOOKUP(FORECAST!$A880,$AY$2:$BA$9,3,FALSE))</f>
        <v>Referidos</v>
      </c>
      <c r="I880" s="218">
        <f>IF(ISNUMBER(FORECAST!G:G),FORECAST!G:G,"")</f>
        <v>35</v>
      </c>
      <c r="J880" s="222">
        <f>IF(ISNUMBER(FORECAST!H:H),FORECAST!H:H,"")</f>
        <v>470</v>
      </c>
      <c r="BF880" s="4"/>
    </row>
    <row r="881" spans="1:58">
      <c r="A881" s="218" t="str">
        <f>MID(FORECAST!A880,1,10)</f>
        <v>Owner Refe</v>
      </c>
      <c r="B881" s="218" t="str">
        <f t="shared" si="212"/>
        <v>Ow</v>
      </c>
      <c r="C881" s="218" t="str">
        <f t="shared" si="213"/>
        <v>er</v>
      </c>
      <c r="D881" s="218" t="str">
        <f t="shared" si="214"/>
        <v>Refe</v>
      </c>
      <c r="E881" s="219" t="e">
        <f t="shared" si="215"/>
        <v>#VALUE!</v>
      </c>
      <c r="F881" s="219" t="str">
        <f t="shared" si="216"/>
        <v/>
      </c>
      <c r="G881" s="219">
        <f t="shared" si="217"/>
        <v>45040</v>
      </c>
      <c r="H881" s="218" t="str">
        <f>IF(ISERROR(VLOOKUP(FORECAST!$A881,$AY$2:$BA$9,3,FALSE)),"",VLOOKUP(FORECAST!$A881,$AY$2:$BA$9,3,FALSE))</f>
        <v>Maintenance</v>
      </c>
      <c r="I881" s="218">
        <f>IF(ISNUMBER(FORECAST!G:G),FORECAST!G:G,"")</f>
        <v>34</v>
      </c>
      <c r="J881" s="222">
        <f>IF(ISNUMBER(FORECAST!H:H),FORECAST!H:H,"")</f>
        <v>0</v>
      </c>
      <c r="BF881" s="4"/>
    </row>
    <row r="882" spans="1:58">
      <c r="A882" s="218" t="str">
        <f>MID(FORECAST!A881,1,10)</f>
        <v>Maintenanc</v>
      </c>
      <c r="B882" s="218" t="str">
        <f t="shared" si="212"/>
        <v>Ma</v>
      </c>
      <c r="C882" s="218" t="str">
        <f t="shared" si="213"/>
        <v>nt</v>
      </c>
      <c r="D882" s="218" t="str">
        <f t="shared" si="214"/>
        <v>nanc</v>
      </c>
      <c r="E882" s="219" t="e">
        <f t="shared" si="215"/>
        <v>#VALUE!</v>
      </c>
      <c r="F882" s="219" t="str">
        <f t="shared" si="216"/>
        <v/>
      </c>
      <c r="G882" s="219">
        <f t="shared" si="217"/>
        <v>45040</v>
      </c>
      <c r="H882" s="218" t="str">
        <f>IF(ISERROR(VLOOKUP(FORECAST!$A882,$AY$2:$BA$9,3,FALSE)),"",VLOOKUP(FORECAST!$A882,$AY$2:$BA$9,3,FALSE))</f>
        <v>Complementarias</v>
      </c>
      <c r="I882" s="218">
        <f>IF(ISNUMBER(FORECAST!G:G),FORECAST!G:G,"")</f>
        <v>0</v>
      </c>
      <c r="J882" s="222">
        <f>IF(ISNUMBER(FORECAST!H:H),FORECAST!H:H,"")</f>
        <v>0</v>
      </c>
      <c r="BF882" s="4"/>
    </row>
    <row r="883" spans="1:58">
      <c r="A883" s="218" t="str">
        <f>MID(FORECAST!A882,1,10)</f>
        <v>Compliment</v>
      </c>
      <c r="B883" s="218" t="str">
        <f t="shared" si="212"/>
        <v>Co</v>
      </c>
      <c r="C883" s="218" t="str">
        <f t="shared" si="213"/>
        <v>pl</v>
      </c>
      <c r="D883" s="218" t="str">
        <f t="shared" si="214"/>
        <v>ment</v>
      </c>
      <c r="E883" s="219" t="e">
        <f t="shared" si="215"/>
        <v>#VALUE!</v>
      </c>
      <c r="F883" s="219" t="str">
        <f t="shared" si="216"/>
        <v/>
      </c>
      <c r="G883" s="219">
        <f t="shared" si="217"/>
        <v>45040</v>
      </c>
      <c r="H883" s="218" t="str">
        <f>IF(ISERROR(VLOOKUP(FORECAST!$A883,$AY$2:$BA$9,3,FALSE)),"",VLOOKUP(FORECAST!$A883,$AY$2:$BA$9,3,FALSE))</f>
        <v>Total día</v>
      </c>
      <c r="I883" s="218">
        <f>IF(ISNUMBER(FORECAST!G:G),FORECAST!G:G,"")</f>
        <v>128</v>
      </c>
      <c r="J883" s="222">
        <f>IF(ISNUMBER(FORECAST!H:H),FORECAST!H:H,"")</f>
        <v>-151.88999999999999</v>
      </c>
      <c r="BF883" s="4"/>
    </row>
    <row r="884" spans="1:58">
      <c r="A884" s="218" t="str">
        <f>MID(FORECAST!A883,1,10)</f>
        <v>Totals:</v>
      </c>
      <c r="B884" s="218" t="str">
        <f t="shared" si="212"/>
        <v>To</v>
      </c>
      <c r="C884" s="218" t="str">
        <f t="shared" si="213"/>
        <v>al</v>
      </c>
      <c r="D884" s="218" t="str">
        <f t="shared" si="214"/>
        <v>:</v>
      </c>
      <c r="E884" s="219" t="e">
        <f t="shared" si="215"/>
        <v>#VALUE!</v>
      </c>
      <c r="F884" s="219" t="str">
        <f t="shared" si="216"/>
        <v/>
      </c>
      <c r="G884" s="219">
        <f t="shared" si="217"/>
        <v>45040</v>
      </c>
      <c r="H884" s="218" t="str">
        <f>IF(ISERROR(VLOOKUP(FORECAST!$A884,$AY$2:$BA$9,3,FALSE)),"",VLOOKUP(FORECAST!$A884,$AY$2:$BA$9,3,FALSE))</f>
        <v/>
      </c>
      <c r="I884" s="218" t="str">
        <f>IF(ISNUMBER(FORECAST!G:G),FORECAST!G:G,"")</f>
        <v/>
      </c>
      <c r="J884" s="222" t="str">
        <f>IF(ISNUMBER(FORECAST!H:H),FORECAST!H:H,"")</f>
        <v/>
      </c>
      <c r="BF884" s="4"/>
    </row>
    <row r="885" spans="1:58">
      <c r="A885" s="218" t="str">
        <f>MID(FORECAST!A884,1,10)</f>
        <v>25-04-2023</v>
      </c>
      <c r="B885" s="218" t="str">
        <f t="shared" si="212"/>
        <v>25</v>
      </c>
      <c r="C885" s="218" t="str">
        <f t="shared" si="213"/>
        <v>04</v>
      </c>
      <c r="D885" s="218" t="str">
        <f t="shared" si="214"/>
        <v>2023</v>
      </c>
      <c r="E885" s="219">
        <f t="shared" si="215"/>
        <v>45041</v>
      </c>
      <c r="F885" s="219">
        <f t="shared" si="216"/>
        <v>45041</v>
      </c>
      <c r="G885" s="219">
        <f t="shared" si="217"/>
        <v>45041</v>
      </c>
      <c r="H885" s="218" t="str">
        <f>IF(ISERROR(VLOOKUP(FORECAST!$A885,$AY$2:$BA$9,3,FALSE)),"",VLOOKUP(FORECAST!$A885,$AY$2:$BA$9,3,FALSE))</f>
        <v>Pagadores</v>
      </c>
      <c r="I885" s="218">
        <f>IF(ISNUMBER(FORECAST!G:G),FORECAST!G:G,"")</f>
        <v>19</v>
      </c>
      <c r="J885" s="222">
        <f>IF(ISNUMBER(FORECAST!H:H),FORECAST!H:H,"")</f>
        <v>1259.8900000000001</v>
      </c>
      <c r="BF885" s="4"/>
    </row>
    <row r="886" spans="1:58">
      <c r="A886" s="218" t="str">
        <f>MID(FORECAST!A885,1,10)</f>
        <v>Non-Group</v>
      </c>
      <c r="B886" s="218" t="str">
        <f t="shared" si="212"/>
        <v>No</v>
      </c>
      <c r="C886" s="218" t="str">
        <f t="shared" si="213"/>
        <v>-G</v>
      </c>
      <c r="D886" s="218" t="str">
        <f t="shared" si="214"/>
        <v>oup</v>
      </c>
      <c r="E886" s="219" t="e">
        <f t="shared" si="215"/>
        <v>#VALUE!</v>
      </c>
      <c r="F886" s="219" t="str">
        <f t="shared" si="216"/>
        <v/>
      </c>
      <c r="G886" s="219">
        <f t="shared" si="217"/>
        <v>45041</v>
      </c>
      <c r="H886" s="218" t="str">
        <f>IF(ISERROR(VLOOKUP(FORECAST!$A886,$AY$2:$BA$9,3,FALSE)),"",VLOOKUP(FORECAST!$A886,$AY$2:$BA$9,3,FALSE))</f>
        <v>Grupos</v>
      </c>
      <c r="I886" s="218">
        <f>IF(ISNUMBER(FORECAST!G:G),FORECAST!G:G,"")</f>
        <v>4</v>
      </c>
      <c r="J886" s="222">
        <f>IF(ISNUMBER(FORECAST!H:H),FORECAST!H:H,"")</f>
        <v>0</v>
      </c>
      <c r="BF886" s="4"/>
    </row>
    <row r="887" spans="1:58">
      <c r="A887" s="218" t="str">
        <f>MID(FORECAST!A886,1,10)</f>
        <v>Group - No</v>
      </c>
      <c r="B887" s="218" t="str">
        <f t="shared" si="212"/>
        <v>Gr</v>
      </c>
      <c r="C887" s="218" t="str">
        <f t="shared" si="213"/>
        <v>up</v>
      </c>
      <c r="D887" s="218" t="str">
        <f t="shared" si="214"/>
        <v>- No</v>
      </c>
      <c r="E887" s="219" t="e">
        <f t="shared" si="215"/>
        <v>#VALUE!</v>
      </c>
      <c r="F887" s="219" t="str">
        <f t="shared" si="216"/>
        <v/>
      </c>
      <c r="G887" s="219">
        <f t="shared" si="217"/>
        <v>45041</v>
      </c>
      <c r="H887" s="218" t="str">
        <f>IF(ISERROR(VLOOKUP(FORECAST!$A887,$AY$2:$BA$9,3,FALSE)),"",VLOOKUP(FORECAST!$A887,$AY$2:$BA$9,3,FALSE))</f>
        <v>Dueños e invitados</v>
      </c>
      <c r="I887" s="218">
        <f>IF(ISNUMBER(FORECAST!G:G),FORECAST!G:G,"")</f>
        <v>29</v>
      </c>
      <c r="J887" s="222">
        <f>IF(ISNUMBER(FORECAST!H:H),FORECAST!H:H,"")</f>
        <v>0</v>
      </c>
      <c r="BF887" s="4"/>
    </row>
    <row r="888" spans="1:58">
      <c r="A888" s="218" t="str">
        <f>MID(FORECAST!A887,1,10)</f>
        <v>Owner &amp; Gu</v>
      </c>
      <c r="B888" s="218" t="str">
        <f t="shared" si="212"/>
        <v>Ow</v>
      </c>
      <c r="C888" s="218" t="str">
        <f t="shared" si="213"/>
        <v>er</v>
      </c>
      <c r="D888" s="218" t="str">
        <f t="shared" si="214"/>
        <v>&amp; Gu</v>
      </c>
      <c r="E888" s="219" t="e">
        <f t="shared" si="215"/>
        <v>#VALUE!</v>
      </c>
      <c r="F888" s="219" t="str">
        <f t="shared" si="216"/>
        <v/>
      </c>
      <c r="G888" s="219">
        <f t="shared" si="217"/>
        <v>45041</v>
      </c>
      <c r="H888" s="218" t="str">
        <f>IF(ISERROR(VLOOKUP(FORECAST!$A888,$AY$2:$BA$9,3,FALSE)),"",VLOOKUP(FORECAST!$A888,$AY$2:$BA$9,3,FALSE))</f>
        <v>Referidos</v>
      </c>
      <c r="I888" s="218">
        <f>IF(ISNUMBER(FORECAST!G:G),FORECAST!G:G,"")</f>
        <v>28</v>
      </c>
      <c r="J888" s="222">
        <f>IF(ISNUMBER(FORECAST!H:H),FORECAST!H:H,"")</f>
        <v>470</v>
      </c>
      <c r="BF888" s="4"/>
    </row>
    <row r="889" spans="1:58">
      <c r="A889" s="218" t="str">
        <f>MID(FORECAST!A888,1,10)</f>
        <v>Owner Refe</v>
      </c>
      <c r="B889" s="218" t="str">
        <f t="shared" si="212"/>
        <v>Ow</v>
      </c>
      <c r="C889" s="218" t="str">
        <f t="shared" si="213"/>
        <v>er</v>
      </c>
      <c r="D889" s="218" t="str">
        <f t="shared" si="214"/>
        <v>Refe</v>
      </c>
      <c r="E889" s="219" t="e">
        <f t="shared" si="215"/>
        <v>#VALUE!</v>
      </c>
      <c r="F889" s="219" t="str">
        <f t="shared" si="216"/>
        <v/>
      </c>
      <c r="G889" s="219">
        <f t="shared" si="217"/>
        <v>45041</v>
      </c>
      <c r="H889" s="218" t="str">
        <f>IF(ISERROR(VLOOKUP(FORECAST!$A889,$AY$2:$BA$9,3,FALSE)),"",VLOOKUP(FORECAST!$A889,$AY$2:$BA$9,3,FALSE))</f>
        <v>Maintenance</v>
      </c>
      <c r="I889" s="218">
        <f>IF(ISNUMBER(FORECAST!G:G),FORECAST!G:G,"")</f>
        <v>49</v>
      </c>
      <c r="J889" s="222">
        <f>IF(ISNUMBER(FORECAST!H:H),FORECAST!H:H,"")</f>
        <v>0</v>
      </c>
      <c r="BF889" s="4"/>
    </row>
    <row r="890" spans="1:58">
      <c r="A890" s="218" t="str">
        <f>MID(FORECAST!A889,1,10)</f>
        <v>Maintenanc</v>
      </c>
      <c r="B890" s="218" t="str">
        <f t="shared" si="212"/>
        <v>Ma</v>
      </c>
      <c r="C890" s="218" t="str">
        <f t="shared" si="213"/>
        <v>nt</v>
      </c>
      <c r="D890" s="218" t="str">
        <f t="shared" si="214"/>
        <v>nanc</v>
      </c>
      <c r="E890" s="219" t="e">
        <f t="shared" si="215"/>
        <v>#VALUE!</v>
      </c>
      <c r="F890" s="219" t="str">
        <f t="shared" si="216"/>
        <v/>
      </c>
      <c r="G890" s="219">
        <f t="shared" si="217"/>
        <v>45041</v>
      </c>
      <c r="H890" s="218" t="str">
        <f>IF(ISERROR(VLOOKUP(FORECAST!$A890,$AY$2:$BA$9,3,FALSE)),"",VLOOKUP(FORECAST!$A890,$AY$2:$BA$9,3,FALSE))</f>
        <v>Total día</v>
      </c>
      <c r="I890" s="218">
        <f>IF(ISNUMBER(FORECAST!G:G),FORECAST!G:G,"")</f>
        <v>129</v>
      </c>
      <c r="J890" s="222">
        <f>IF(ISNUMBER(FORECAST!H:H),FORECAST!H:H,"")</f>
        <v>1729.89</v>
      </c>
      <c r="BF890" s="4"/>
    </row>
    <row r="891" spans="1:58">
      <c r="A891" s="218" t="str">
        <f>MID(FORECAST!A890,1,10)</f>
        <v>Totals:</v>
      </c>
      <c r="B891" s="218" t="str">
        <f t="shared" si="212"/>
        <v>To</v>
      </c>
      <c r="C891" s="218" t="str">
        <f t="shared" si="213"/>
        <v>al</v>
      </c>
      <c r="D891" s="218" t="str">
        <f t="shared" si="214"/>
        <v>:</v>
      </c>
      <c r="E891" s="219" t="e">
        <f t="shared" si="215"/>
        <v>#VALUE!</v>
      </c>
      <c r="F891" s="219" t="str">
        <f t="shared" si="216"/>
        <v/>
      </c>
      <c r="G891" s="219">
        <f t="shared" si="217"/>
        <v>45041</v>
      </c>
      <c r="H891" s="218" t="str">
        <f>IF(ISERROR(VLOOKUP(FORECAST!$A891,$AY$2:$BA$9,3,FALSE)),"",VLOOKUP(FORECAST!$A891,$AY$2:$BA$9,3,FALSE))</f>
        <v/>
      </c>
      <c r="I891" s="218" t="str">
        <f>IF(ISNUMBER(FORECAST!G:G),FORECAST!G:G,"")</f>
        <v/>
      </c>
      <c r="J891" s="222" t="str">
        <f>IF(ISNUMBER(FORECAST!H:H),FORECAST!H:H,"")</f>
        <v/>
      </c>
      <c r="BF891" s="4"/>
    </row>
    <row r="892" spans="1:58">
      <c r="A892" s="218" t="str">
        <f>MID(FORECAST!A891,1,10)</f>
        <v>26-04-2023</v>
      </c>
      <c r="B892" s="218" t="str">
        <f t="shared" si="212"/>
        <v>26</v>
      </c>
      <c r="C892" s="218" t="str">
        <f t="shared" si="213"/>
        <v>04</v>
      </c>
      <c r="D892" s="218" t="str">
        <f t="shared" si="214"/>
        <v>2023</v>
      </c>
      <c r="E892" s="219">
        <f t="shared" si="215"/>
        <v>45042</v>
      </c>
      <c r="F892" s="219">
        <f t="shared" si="216"/>
        <v>45042</v>
      </c>
      <c r="G892" s="219">
        <f t="shared" si="217"/>
        <v>45042</v>
      </c>
      <c r="H892" s="218" t="str">
        <f>IF(ISERROR(VLOOKUP(FORECAST!$A892,$AY$2:$BA$9,3,FALSE)),"",VLOOKUP(FORECAST!$A892,$AY$2:$BA$9,3,FALSE))</f>
        <v>Pagadores</v>
      </c>
      <c r="I892" s="218">
        <f>IF(ISNUMBER(FORECAST!G:G),FORECAST!G:G,"")</f>
        <v>32</v>
      </c>
      <c r="J892" s="222">
        <f>IF(ISNUMBER(FORECAST!H:H),FORECAST!H:H,"")</f>
        <v>319</v>
      </c>
      <c r="BF892" s="4"/>
    </row>
    <row r="893" spans="1:58">
      <c r="A893" s="218" t="str">
        <f>MID(FORECAST!A892,1,10)</f>
        <v>Non-Group</v>
      </c>
      <c r="B893" s="218" t="str">
        <f t="shared" si="212"/>
        <v>No</v>
      </c>
      <c r="C893" s="218" t="str">
        <f t="shared" si="213"/>
        <v>-G</v>
      </c>
      <c r="D893" s="218" t="str">
        <f t="shared" si="214"/>
        <v>oup</v>
      </c>
      <c r="E893" s="219" t="e">
        <f t="shared" si="215"/>
        <v>#VALUE!</v>
      </c>
      <c r="F893" s="219" t="str">
        <f t="shared" si="216"/>
        <v/>
      </c>
      <c r="G893" s="219">
        <f t="shared" si="217"/>
        <v>45042</v>
      </c>
      <c r="H893" s="218" t="str">
        <f>IF(ISERROR(VLOOKUP(FORECAST!$A893,$AY$2:$BA$9,3,FALSE)),"",VLOOKUP(FORECAST!$A893,$AY$2:$BA$9,3,FALSE))</f>
        <v>Grupos</v>
      </c>
      <c r="I893" s="218">
        <f>IF(ISNUMBER(FORECAST!G:G),FORECAST!G:G,"")</f>
        <v>5</v>
      </c>
      <c r="J893" s="222">
        <f>IF(ISNUMBER(FORECAST!H:H),FORECAST!H:H,"")</f>
        <v>0</v>
      </c>
      <c r="BF893" s="4"/>
    </row>
    <row r="894" spans="1:58">
      <c r="A894" s="218" t="str">
        <f>MID(FORECAST!A893,1,10)</f>
        <v>Group - No</v>
      </c>
      <c r="B894" s="218" t="str">
        <f t="shared" si="212"/>
        <v>Gr</v>
      </c>
      <c r="C894" s="218" t="str">
        <f t="shared" si="213"/>
        <v>up</v>
      </c>
      <c r="D894" s="218" t="str">
        <f t="shared" si="214"/>
        <v>- No</v>
      </c>
      <c r="E894" s="219" t="e">
        <f t="shared" si="215"/>
        <v>#VALUE!</v>
      </c>
      <c r="F894" s="219" t="str">
        <f t="shared" si="216"/>
        <v/>
      </c>
      <c r="G894" s="219">
        <f t="shared" si="217"/>
        <v>45042</v>
      </c>
      <c r="H894" s="218" t="str">
        <f>IF(ISERROR(VLOOKUP(FORECAST!$A894,$AY$2:$BA$9,3,FALSE)),"",VLOOKUP(FORECAST!$A894,$AY$2:$BA$9,3,FALSE))</f>
        <v>Dueños e invitados</v>
      </c>
      <c r="I894" s="218">
        <f>IF(ISNUMBER(FORECAST!G:G),FORECAST!G:G,"")</f>
        <v>27</v>
      </c>
      <c r="J894" s="222">
        <f>IF(ISNUMBER(FORECAST!H:H),FORECAST!H:H,"")</f>
        <v>0</v>
      </c>
      <c r="BF894" s="4"/>
    </row>
    <row r="895" spans="1:58">
      <c r="A895" s="218" t="str">
        <f>MID(FORECAST!A894,1,10)</f>
        <v>Owner &amp; Gu</v>
      </c>
      <c r="B895" s="218" t="str">
        <f t="shared" si="212"/>
        <v>Ow</v>
      </c>
      <c r="C895" s="218" t="str">
        <f t="shared" si="213"/>
        <v>er</v>
      </c>
      <c r="D895" s="218" t="str">
        <f t="shared" si="214"/>
        <v>&amp; Gu</v>
      </c>
      <c r="E895" s="219" t="e">
        <f t="shared" si="215"/>
        <v>#VALUE!</v>
      </c>
      <c r="F895" s="219" t="str">
        <f t="shared" si="216"/>
        <v/>
      </c>
      <c r="G895" s="219">
        <f t="shared" si="217"/>
        <v>45042</v>
      </c>
      <c r="H895" s="218" t="str">
        <f>IF(ISERROR(VLOOKUP(FORECAST!$A895,$AY$2:$BA$9,3,FALSE)),"",VLOOKUP(FORECAST!$A895,$AY$2:$BA$9,3,FALSE))</f>
        <v>Referidos</v>
      </c>
      <c r="I895" s="218">
        <f>IF(ISNUMBER(FORECAST!G:G),FORECAST!G:G,"")</f>
        <v>26</v>
      </c>
      <c r="J895" s="222">
        <f>IF(ISNUMBER(FORECAST!H:H),FORECAST!H:H,"")</f>
        <v>470</v>
      </c>
      <c r="BF895" s="4"/>
    </row>
    <row r="896" spans="1:58">
      <c r="A896" s="218" t="str">
        <f>MID(FORECAST!A895,1,10)</f>
        <v>Owner Refe</v>
      </c>
      <c r="B896" s="218" t="str">
        <f t="shared" si="212"/>
        <v>Ow</v>
      </c>
      <c r="C896" s="218" t="str">
        <f t="shared" si="213"/>
        <v>er</v>
      </c>
      <c r="D896" s="218" t="str">
        <f t="shared" si="214"/>
        <v>Refe</v>
      </c>
      <c r="E896" s="219" t="e">
        <f t="shared" si="215"/>
        <v>#VALUE!</v>
      </c>
      <c r="F896" s="219" t="str">
        <f t="shared" si="216"/>
        <v/>
      </c>
      <c r="G896" s="219">
        <f t="shared" si="217"/>
        <v>45042</v>
      </c>
      <c r="H896" s="218" t="str">
        <f>IF(ISERROR(VLOOKUP(FORECAST!$A896,$AY$2:$BA$9,3,FALSE)),"",VLOOKUP(FORECAST!$A896,$AY$2:$BA$9,3,FALSE))</f>
        <v>Maintenance</v>
      </c>
      <c r="I896" s="218">
        <f>IF(ISNUMBER(FORECAST!G:G),FORECAST!G:G,"")</f>
        <v>43</v>
      </c>
      <c r="J896" s="222">
        <f>IF(ISNUMBER(FORECAST!H:H),FORECAST!H:H,"")</f>
        <v>0</v>
      </c>
      <c r="BF896" s="4"/>
    </row>
    <row r="897" spans="1:58">
      <c r="A897" s="218" t="str">
        <f>MID(FORECAST!A896,1,10)</f>
        <v>Maintenanc</v>
      </c>
      <c r="B897" s="218" t="str">
        <f t="shared" si="212"/>
        <v>Ma</v>
      </c>
      <c r="C897" s="218" t="str">
        <f t="shared" si="213"/>
        <v>nt</v>
      </c>
      <c r="D897" s="218" t="str">
        <f t="shared" si="214"/>
        <v>nanc</v>
      </c>
      <c r="E897" s="219" t="e">
        <f t="shared" si="215"/>
        <v>#VALUE!</v>
      </c>
      <c r="F897" s="219" t="str">
        <f t="shared" si="216"/>
        <v/>
      </c>
      <c r="G897" s="219">
        <f t="shared" si="217"/>
        <v>45042</v>
      </c>
      <c r="H897" s="218" t="str">
        <f>IF(ISERROR(VLOOKUP(FORECAST!$A897,$AY$2:$BA$9,3,FALSE)),"",VLOOKUP(FORECAST!$A897,$AY$2:$BA$9,3,FALSE))</f>
        <v>Complementarias</v>
      </c>
      <c r="I897" s="218">
        <f>IF(ISNUMBER(FORECAST!G:G),FORECAST!G:G,"")</f>
        <v>3</v>
      </c>
      <c r="J897" s="222">
        <f>IF(ISNUMBER(FORECAST!H:H),FORECAST!H:H,"")</f>
        <v>0</v>
      </c>
      <c r="BF897" s="4"/>
    </row>
    <row r="898" spans="1:58">
      <c r="A898" s="218" t="str">
        <f>MID(FORECAST!A897,1,10)</f>
        <v>Compliment</v>
      </c>
      <c r="B898" s="218" t="str">
        <f t="shared" si="212"/>
        <v>Co</v>
      </c>
      <c r="C898" s="218" t="str">
        <f t="shared" si="213"/>
        <v>pl</v>
      </c>
      <c r="D898" s="218" t="str">
        <f t="shared" si="214"/>
        <v>ment</v>
      </c>
      <c r="E898" s="219" t="e">
        <f t="shared" si="215"/>
        <v>#VALUE!</v>
      </c>
      <c r="F898" s="219" t="str">
        <f t="shared" si="216"/>
        <v/>
      </c>
      <c r="G898" s="219">
        <f t="shared" si="217"/>
        <v>45042</v>
      </c>
      <c r="H898" s="218" t="str">
        <f>IF(ISERROR(VLOOKUP(FORECAST!$A898,$AY$2:$BA$9,3,FALSE)),"",VLOOKUP(FORECAST!$A898,$AY$2:$BA$9,3,FALSE))</f>
        <v>Total día</v>
      </c>
      <c r="I898" s="218">
        <f>IF(ISNUMBER(FORECAST!G:G),FORECAST!G:G,"")</f>
        <v>136</v>
      </c>
      <c r="J898" s="222">
        <f>IF(ISNUMBER(FORECAST!H:H),FORECAST!H:H,"")</f>
        <v>789</v>
      </c>
      <c r="BF898" s="4"/>
    </row>
    <row r="899" spans="1:58">
      <c r="A899" s="218" t="str">
        <f>MID(FORECAST!A898,1,10)</f>
        <v>Totals:</v>
      </c>
      <c r="B899" s="218" t="str">
        <f t="shared" si="212"/>
        <v>To</v>
      </c>
      <c r="C899" s="218" t="str">
        <f t="shared" si="213"/>
        <v>al</v>
      </c>
      <c r="D899" s="218" t="str">
        <f t="shared" si="214"/>
        <v>:</v>
      </c>
      <c r="E899" s="219" t="e">
        <f t="shared" si="215"/>
        <v>#VALUE!</v>
      </c>
      <c r="F899" s="219" t="str">
        <f t="shared" si="216"/>
        <v/>
      </c>
      <c r="G899" s="219">
        <f t="shared" si="217"/>
        <v>45042</v>
      </c>
      <c r="H899" s="218" t="str">
        <f>IF(ISERROR(VLOOKUP(FORECAST!$A899,$AY$2:$BA$9,3,FALSE)),"",VLOOKUP(FORECAST!$A899,$AY$2:$BA$9,3,FALSE))</f>
        <v/>
      </c>
      <c r="I899" s="218" t="str">
        <f>IF(ISNUMBER(FORECAST!G:G),FORECAST!G:G,"")</f>
        <v/>
      </c>
      <c r="J899" s="222" t="str">
        <f>IF(ISNUMBER(FORECAST!H:H),FORECAST!H:H,"")</f>
        <v/>
      </c>
      <c r="BF899" s="4"/>
    </row>
    <row r="900" spans="1:58">
      <c r="A900" s="218" t="str">
        <f>MID(FORECAST!A899,1,10)</f>
        <v>27-04-2023</v>
      </c>
      <c r="B900" s="218" t="str">
        <f t="shared" ref="B900:B963" si="218">MID(A900,1,2)</f>
        <v>27</v>
      </c>
      <c r="C900" s="218" t="str">
        <f t="shared" ref="C900:C963" si="219">MID(A900,4,2)</f>
        <v>04</v>
      </c>
      <c r="D900" s="218" t="str">
        <f t="shared" ref="D900:D963" si="220">MID(A900,7,4)</f>
        <v>2023</v>
      </c>
      <c r="E900" s="219">
        <f t="shared" ref="E900:E963" si="221">DATE(D900,C900,B900)</f>
        <v>45043</v>
      </c>
      <c r="F900" s="219">
        <f t="shared" ref="F900:F963" si="222">IF(ISERROR(E900),"",E900)</f>
        <v>45043</v>
      </c>
      <c r="G900" s="219">
        <f t="shared" ref="G900:G963" si="223">IF(F900="",G899,F900)</f>
        <v>45043</v>
      </c>
      <c r="H900" s="218" t="str">
        <f>IF(ISERROR(VLOOKUP(FORECAST!$A900,$AY$2:$BA$9,3,FALSE)),"",VLOOKUP(FORECAST!$A900,$AY$2:$BA$9,3,FALSE))</f>
        <v>Pagadores</v>
      </c>
      <c r="I900" s="218">
        <f>IF(ISNUMBER(FORECAST!G:G),FORECAST!G:G,"")</f>
        <v>54</v>
      </c>
      <c r="J900" s="222">
        <f>IF(ISNUMBER(FORECAST!H:H),FORECAST!H:H,"")</f>
        <v>628.57000000000005</v>
      </c>
      <c r="BF900" s="4"/>
    </row>
    <row r="901" spans="1:58">
      <c r="A901" s="218" t="str">
        <f>MID(FORECAST!A900,1,10)</f>
        <v>Non-Group</v>
      </c>
      <c r="B901" s="218" t="str">
        <f t="shared" si="218"/>
        <v>No</v>
      </c>
      <c r="C901" s="218" t="str">
        <f t="shared" si="219"/>
        <v>-G</v>
      </c>
      <c r="D901" s="218" t="str">
        <f t="shared" si="220"/>
        <v>oup</v>
      </c>
      <c r="E901" s="219" t="e">
        <f t="shared" si="221"/>
        <v>#VALUE!</v>
      </c>
      <c r="F901" s="219" t="str">
        <f t="shared" si="222"/>
        <v/>
      </c>
      <c r="G901" s="219">
        <f t="shared" si="223"/>
        <v>45043</v>
      </c>
      <c r="H901" s="218" t="str">
        <f>IF(ISERROR(VLOOKUP(FORECAST!$A901,$AY$2:$BA$9,3,FALSE)),"",VLOOKUP(FORECAST!$A901,$AY$2:$BA$9,3,FALSE))</f>
        <v>Grupos</v>
      </c>
      <c r="I901" s="218">
        <f>IF(ISNUMBER(FORECAST!G:G),FORECAST!G:G,"")</f>
        <v>8</v>
      </c>
      <c r="J901" s="222">
        <f>IF(ISNUMBER(FORECAST!H:H),FORECAST!H:H,"")</f>
        <v>0</v>
      </c>
      <c r="BF901" s="4"/>
    </row>
    <row r="902" spans="1:58">
      <c r="A902" s="218" t="str">
        <f>MID(FORECAST!A901,1,10)</f>
        <v>Group - No</v>
      </c>
      <c r="B902" s="218" t="str">
        <f t="shared" si="218"/>
        <v>Gr</v>
      </c>
      <c r="C902" s="218" t="str">
        <f t="shared" si="219"/>
        <v>up</v>
      </c>
      <c r="D902" s="218" t="str">
        <f t="shared" si="220"/>
        <v>- No</v>
      </c>
      <c r="E902" s="219" t="e">
        <f t="shared" si="221"/>
        <v>#VALUE!</v>
      </c>
      <c r="F902" s="219" t="str">
        <f t="shared" si="222"/>
        <v/>
      </c>
      <c r="G902" s="219">
        <f t="shared" si="223"/>
        <v>45043</v>
      </c>
      <c r="H902" s="218" t="str">
        <f>IF(ISERROR(VLOOKUP(FORECAST!$A902,$AY$2:$BA$9,3,FALSE)),"",VLOOKUP(FORECAST!$A902,$AY$2:$BA$9,3,FALSE))</f>
        <v>Dueños e invitados</v>
      </c>
      <c r="I902" s="218">
        <f>IF(ISNUMBER(FORECAST!G:G),FORECAST!G:G,"")</f>
        <v>34</v>
      </c>
      <c r="J902" s="222">
        <f>IF(ISNUMBER(FORECAST!H:H),FORECAST!H:H,"")</f>
        <v>0</v>
      </c>
      <c r="BF902" s="4"/>
    </row>
    <row r="903" spans="1:58">
      <c r="A903" s="218" t="str">
        <f>MID(FORECAST!A902,1,10)</f>
        <v>Owner &amp; Gu</v>
      </c>
      <c r="B903" s="218" t="str">
        <f t="shared" si="218"/>
        <v>Ow</v>
      </c>
      <c r="C903" s="218" t="str">
        <f t="shared" si="219"/>
        <v>er</v>
      </c>
      <c r="D903" s="218" t="str">
        <f t="shared" si="220"/>
        <v>&amp; Gu</v>
      </c>
      <c r="E903" s="219" t="e">
        <f t="shared" si="221"/>
        <v>#VALUE!</v>
      </c>
      <c r="F903" s="219" t="str">
        <f t="shared" si="222"/>
        <v/>
      </c>
      <c r="G903" s="219">
        <f t="shared" si="223"/>
        <v>45043</v>
      </c>
      <c r="H903" s="218" t="str">
        <f>IF(ISERROR(VLOOKUP(FORECAST!$A903,$AY$2:$BA$9,3,FALSE)),"",VLOOKUP(FORECAST!$A903,$AY$2:$BA$9,3,FALSE))</f>
        <v>Referidos</v>
      </c>
      <c r="I903" s="218">
        <f>IF(ISNUMBER(FORECAST!G:G),FORECAST!G:G,"")</f>
        <v>68</v>
      </c>
      <c r="J903" s="222">
        <f>IF(ISNUMBER(FORECAST!H:H),FORECAST!H:H,"")</f>
        <v>1940</v>
      </c>
      <c r="BF903" s="4"/>
    </row>
    <row r="904" spans="1:58">
      <c r="A904" s="218" t="str">
        <f>MID(FORECAST!A903,1,10)</f>
        <v>Owner Refe</v>
      </c>
      <c r="B904" s="218" t="str">
        <f t="shared" si="218"/>
        <v>Ow</v>
      </c>
      <c r="C904" s="218" t="str">
        <f t="shared" si="219"/>
        <v>er</v>
      </c>
      <c r="D904" s="218" t="str">
        <f t="shared" si="220"/>
        <v>Refe</v>
      </c>
      <c r="E904" s="219" t="e">
        <f t="shared" si="221"/>
        <v>#VALUE!</v>
      </c>
      <c r="F904" s="219" t="str">
        <f t="shared" si="222"/>
        <v/>
      </c>
      <c r="G904" s="219">
        <f t="shared" si="223"/>
        <v>45043</v>
      </c>
      <c r="H904" s="218" t="str">
        <f>IF(ISERROR(VLOOKUP(FORECAST!$A904,$AY$2:$BA$9,3,FALSE)),"",VLOOKUP(FORECAST!$A904,$AY$2:$BA$9,3,FALSE))</f>
        <v>Maintenance</v>
      </c>
      <c r="I904" s="218">
        <f>IF(ISNUMBER(FORECAST!G:G),FORECAST!G:G,"")</f>
        <v>35</v>
      </c>
      <c r="J904" s="222">
        <f>IF(ISNUMBER(FORECAST!H:H),FORECAST!H:H,"")</f>
        <v>0</v>
      </c>
      <c r="BF904" s="4"/>
    </row>
    <row r="905" spans="1:58">
      <c r="A905" s="218" t="str">
        <f>MID(FORECAST!A904,1,10)</f>
        <v>Maintenanc</v>
      </c>
      <c r="B905" s="218" t="str">
        <f t="shared" si="218"/>
        <v>Ma</v>
      </c>
      <c r="C905" s="218" t="str">
        <f t="shared" si="219"/>
        <v>nt</v>
      </c>
      <c r="D905" s="218" t="str">
        <f t="shared" si="220"/>
        <v>nanc</v>
      </c>
      <c r="E905" s="219" t="e">
        <f t="shared" si="221"/>
        <v>#VALUE!</v>
      </c>
      <c r="F905" s="219" t="str">
        <f t="shared" si="222"/>
        <v/>
      </c>
      <c r="G905" s="219">
        <f t="shared" si="223"/>
        <v>45043</v>
      </c>
      <c r="H905" s="218" t="str">
        <f>IF(ISERROR(VLOOKUP(FORECAST!$A905,$AY$2:$BA$9,3,FALSE)),"",VLOOKUP(FORECAST!$A905,$AY$2:$BA$9,3,FALSE))</f>
        <v>Complementarias</v>
      </c>
      <c r="I905" s="218">
        <f>IF(ISNUMBER(FORECAST!G:G),FORECAST!G:G,"")</f>
        <v>5</v>
      </c>
      <c r="J905" s="222">
        <f>IF(ISNUMBER(FORECAST!H:H),FORECAST!H:H,"")</f>
        <v>0</v>
      </c>
      <c r="BF905" s="4"/>
    </row>
    <row r="906" spans="1:58">
      <c r="A906" s="218" t="str">
        <f>MID(FORECAST!A905,1,10)</f>
        <v>Compliment</v>
      </c>
      <c r="B906" s="218" t="str">
        <f t="shared" si="218"/>
        <v>Co</v>
      </c>
      <c r="C906" s="218" t="str">
        <f t="shared" si="219"/>
        <v>pl</v>
      </c>
      <c r="D906" s="218" t="str">
        <f t="shared" si="220"/>
        <v>ment</v>
      </c>
      <c r="E906" s="219" t="e">
        <f t="shared" si="221"/>
        <v>#VALUE!</v>
      </c>
      <c r="F906" s="219" t="str">
        <f t="shared" si="222"/>
        <v/>
      </c>
      <c r="G906" s="219">
        <f t="shared" si="223"/>
        <v>45043</v>
      </c>
      <c r="H906" s="218" t="str">
        <f>IF(ISERROR(VLOOKUP(FORECAST!$A906,$AY$2:$BA$9,3,FALSE)),"",VLOOKUP(FORECAST!$A906,$AY$2:$BA$9,3,FALSE))</f>
        <v>Total día</v>
      </c>
      <c r="I906" s="218">
        <f>IF(ISNUMBER(FORECAST!G:G),FORECAST!G:G,"")</f>
        <v>204</v>
      </c>
      <c r="J906" s="222">
        <f>IF(ISNUMBER(FORECAST!H:H),FORECAST!H:H,"")</f>
        <v>2568.5700000000002</v>
      </c>
      <c r="BF906" s="4"/>
    </row>
    <row r="907" spans="1:58">
      <c r="A907" s="218" t="str">
        <f>MID(FORECAST!A906,1,10)</f>
        <v>Totals:</v>
      </c>
      <c r="B907" s="218" t="str">
        <f t="shared" si="218"/>
        <v>To</v>
      </c>
      <c r="C907" s="218" t="str">
        <f t="shared" si="219"/>
        <v>al</v>
      </c>
      <c r="D907" s="218" t="str">
        <f t="shared" si="220"/>
        <v>:</v>
      </c>
      <c r="E907" s="219" t="e">
        <f t="shared" si="221"/>
        <v>#VALUE!</v>
      </c>
      <c r="F907" s="219" t="str">
        <f t="shared" si="222"/>
        <v/>
      </c>
      <c r="G907" s="219">
        <f t="shared" si="223"/>
        <v>45043</v>
      </c>
      <c r="H907" s="218" t="str">
        <f>IF(ISERROR(VLOOKUP(FORECAST!$A907,$AY$2:$BA$9,3,FALSE)),"",VLOOKUP(FORECAST!$A907,$AY$2:$BA$9,3,FALSE))</f>
        <v/>
      </c>
      <c r="I907" s="218" t="str">
        <f>IF(ISNUMBER(FORECAST!G:G),FORECAST!G:G,"")</f>
        <v/>
      </c>
      <c r="J907" s="222" t="str">
        <f>IF(ISNUMBER(FORECAST!H:H),FORECAST!H:H,"")</f>
        <v/>
      </c>
      <c r="BF907" s="4"/>
    </row>
    <row r="908" spans="1:58">
      <c r="A908" s="218" t="str">
        <f>MID(FORECAST!A907,1,10)</f>
        <v>28-04-2023</v>
      </c>
      <c r="B908" s="218" t="str">
        <f t="shared" si="218"/>
        <v>28</v>
      </c>
      <c r="C908" s="218" t="str">
        <f t="shared" si="219"/>
        <v>04</v>
      </c>
      <c r="D908" s="218" t="str">
        <f t="shared" si="220"/>
        <v>2023</v>
      </c>
      <c r="E908" s="219">
        <f t="shared" si="221"/>
        <v>45044</v>
      </c>
      <c r="F908" s="219">
        <f t="shared" si="222"/>
        <v>45044</v>
      </c>
      <c r="G908" s="219">
        <f t="shared" si="223"/>
        <v>45044</v>
      </c>
      <c r="H908" s="218" t="str">
        <f>IF(ISERROR(VLOOKUP(FORECAST!$A908,$AY$2:$BA$9,3,FALSE)),"",VLOOKUP(FORECAST!$A908,$AY$2:$BA$9,3,FALSE))</f>
        <v>Pagadores</v>
      </c>
      <c r="I908" s="218">
        <f>IF(ISNUMBER(FORECAST!G:G),FORECAST!G:G,"")</f>
        <v>125</v>
      </c>
      <c r="J908" s="222">
        <f>IF(ISNUMBER(FORECAST!H:H),FORECAST!H:H,"")</f>
        <v>2793.57</v>
      </c>
      <c r="BF908" s="4"/>
    </row>
    <row r="909" spans="1:58">
      <c r="A909" s="218" t="str">
        <f>MID(FORECAST!A908,1,10)</f>
        <v>Non-Group</v>
      </c>
      <c r="B909" s="218" t="str">
        <f t="shared" si="218"/>
        <v>No</v>
      </c>
      <c r="C909" s="218" t="str">
        <f t="shared" si="219"/>
        <v>-G</v>
      </c>
      <c r="D909" s="218" t="str">
        <f t="shared" si="220"/>
        <v>oup</v>
      </c>
      <c r="E909" s="219" t="e">
        <f t="shared" si="221"/>
        <v>#VALUE!</v>
      </c>
      <c r="F909" s="219" t="str">
        <f t="shared" si="222"/>
        <v/>
      </c>
      <c r="G909" s="219">
        <f t="shared" si="223"/>
        <v>45044</v>
      </c>
      <c r="H909" s="218" t="str">
        <f>IF(ISERROR(VLOOKUP(FORECAST!$A909,$AY$2:$BA$9,3,FALSE)),"",VLOOKUP(FORECAST!$A909,$AY$2:$BA$9,3,FALSE))</f>
        <v>Grupos</v>
      </c>
      <c r="I909" s="218">
        <f>IF(ISNUMBER(FORECAST!G:G),FORECAST!G:G,"")</f>
        <v>15</v>
      </c>
      <c r="J909" s="222">
        <f>IF(ISNUMBER(FORECAST!H:H),FORECAST!H:H,"")</f>
        <v>0</v>
      </c>
      <c r="BF909" s="4"/>
    </row>
    <row r="910" spans="1:58">
      <c r="A910" s="218" t="str">
        <f>MID(FORECAST!A909,1,10)</f>
        <v>Group - No</v>
      </c>
      <c r="B910" s="218" t="str">
        <f t="shared" si="218"/>
        <v>Gr</v>
      </c>
      <c r="C910" s="218" t="str">
        <f t="shared" si="219"/>
        <v>up</v>
      </c>
      <c r="D910" s="218" t="str">
        <f t="shared" si="220"/>
        <v>- No</v>
      </c>
      <c r="E910" s="219" t="e">
        <f t="shared" si="221"/>
        <v>#VALUE!</v>
      </c>
      <c r="F910" s="219" t="str">
        <f t="shared" si="222"/>
        <v/>
      </c>
      <c r="G910" s="219">
        <f t="shared" si="223"/>
        <v>45044</v>
      </c>
      <c r="H910" s="218" t="str">
        <f>IF(ISERROR(VLOOKUP(FORECAST!$A910,$AY$2:$BA$9,3,FALSE)),"",VLOOKUP(FORECAST!$A910,$AY$2:$BA$9,3,FALSE))</f>
        <v>Dueños e invitados</v>
      </c>
      <c r="I910" s="218">
        <f>IF(ISNUMBER(FORECAST!G:G),FORECAST!G:G,"")</f>
        <v>45</v>
      </c>
      <c r="J910" s="222">
        <f>IF(ISNUMBER(FORECAST!H:H),FORECAST!H:H,"")</f>
        <v>0</v>
      </c>
      <c r="BF910" s="4"/>
    </row>
    <row r="911" spans="1:58">
      <c r="A911" s="218" t="str">
        <f>MID(FORECAST!A910,1,10)</f>
        <v>Owner &amp; Gu</v>
      </c>
      <c r="B911" s="218" t="str">
        <f t="shared" si="218"/>
        <v>Ow</v>
      </c>
      <c r="C911" s="218" t="str">
        <f t="shared" si="219"/>
        <v>er</v>
      </c>
      <c r="D911" s="218" t="str">
        <f t="shared" si="220"/>
        <v>&amp; Gu</v>
      </c>
      <c r="E911" s="219" t="e">
        <f t="shared" si="221"/>
        <v>#VALUE!</v>
      </c>
      <c r="F911" s="219" t="str">
        <f t="shared" si="222"/>
        <v/>
      </c>
      <c r="G911" s="219">
        <f t="shared" si="223"/>
        <v>45044</v>
      </c>
      <c r="H911" s="218" t="str">
        <f>IF(ISERROR(VLOOKUP(FORECAST!$A911,$AY$2:$BA$9,3,FALSE)),"",VLOOKUP(FORECAST!$A911,$AY$2:$BA$9,3,FALSE))</f>
        <v>Referidos</v>
      </c>
      <c r="I911" s="218">
        <f>IF(ISNUMBER(FORECAST!G:G),FORECAST!G:G,"")</f>
        <v>124</v>
      </c>
      <c r="J911" s="222">
        <f>IF(ISNUMBER(FORECAST!H:H),FORECAST!H:H,"")</f>
        <v>2105</v>
      </c>
      <c r="BF911" s="4"/>
    </row>
    <row r="912" spans="1:58">
      <c r="A912" s="218" t="str">
        <f>MID(FORECAST!A911,1,10)</f>
        <v>Owner Refe</v>
      </c>
      <c r="B912" s="218" t="str">
        <f t="shared" si="218"/>
        <v>Ow</v>
      </c>
      <c r="C912" s="218" t="str">
        <f t="shared" si="219"/>
        <v>er</v>
      </c>
      <c r="D912" s="218" t="str">
        <f t="shared" si="220"/>
        <v>Refe</v>
      </c>
      <c r="E912" s="219" t="e">
        <f t="shared" si="221"/>
        <v>#VALUE!</v>
      </c>
      <c r="F912" s="219" t="str">
        <f t="shared" si="222"/>
        <v/>
      </c>
      <c r="G912" s="219">
        <f t="shared" si="223"/>
        <v>45044</v>
      </c>
      <c r="H912" s="218" t="str">
        <f>IF(ISERROR(VLOOKUP(FORECAST!$A912,$AY$2:$BA$9,3,FALSE)),"",VLOOKUP(FORECAST!$A912,$AY$2:$BA$9,3,FALSE))</f>
        <v>Maintenance</v>
      </c>
      <c r="I912" s="218">
        <f>IF(ISNUMBER(FORECAST!G:G),FORECAST!G:G,"")</f>
        <v>23</v>
      </c>
      <c r="J912" s="222">
        <f>IF(ISNUMBER(FORECAST!H:H),FORECAST!H:H,"")</f>
        <v>0</v>
      </c>
      <c r="BF912" s="4"/>
    </row>
    <row r="913" spans="1:58">
      <c r="A913" s="218" t="str">
        <f>MID(FORECAST!A912,1,10)</f>
        <v>Maintenanc</v>
      </c>
      <c r="B913" s="218" t="str">
        <f t="shared" si="218"/>
        <v>Ma</v>
      </c>
      <c r="C913" s="218" t="str">
        <f t="shared" si="219"/>
        <v>nt</v>
      </c>
      <c r="D913" s="218" t="str">
        <f t="shared" si="220"/>
        <v>nanc</v>
      </c>
      <c r="E913" s="219" t="e">
        <f t="shared" si="221"/>
        <v>#VALUE!</v>
      </c>
      <c r="F913" s="219" t="str">
        <f t="shared" si="222"/>
        <v/>
      </c>
      <c r="G913" s="219">
        <f t="shared" si="223"/>
        <v>45044</v>
      </c>
      <c r="H913" s="218" t="str">
        <f>IF(ISERROR(VLOOKUP(FORECAST!$A913,$AY$2:$BA$9,3,FALSE)),"",VLOOKUP(FORECAST!$A913,$AY$2:$BA$9,3,FALSE))</f>
        <v>Complementarias</v>
      </c>
      <c r="I913" s="218">
        <f>IF(ISNUMBER(FORECAST!G:G),FORECAST!G:G,"")</f>
        <v>12</v>
      </c>
      <c r="J913" s="222">
        <f>IF(ISNUMBER(FORECAST!H:H),FORECAST!H:H,"")</f>
        <v>0</v>
      </c>
      <c r="BF913" s="4"/>
    </row>
    <row r="914" spans="1:58">
      <c r="A914" s="218" t="str">
        <f>MID(FORECAST!A913,1,10)</f>
        <v>Compliment</v>
      </c>
      <c r="B914" s="218" t="str">
        <f t="shared" si="218"/>
        <v>Co</v>
      </c>
      <c r="C914" s="218" t="str">
        <f t="shared" si="219"/>
        <v>pl</v>
      </c>
      <c r="D914" s="218" t="str">
        <f t="shared" si="220"/>
        <v>ment</v>
      </c>
      <c r="E914" s="219" t="e">
        <f t="shared" si="221"/>
        <v>#VALUE!</v>
      </c>
      <c r="F914" s="219" t="str">
        <f t="shared" si="222"/>
        <v/>
      </c>
      <c r="G914" s="219">
        <f t="shared" si="223"/>
        <v>45044</v>
      </c>
      <c r="H914" s="218" t="str">
        <f>IF(ISERROR(VLOOKUP(FORECAST!$A914,$AY$2:$BA$9,3,FALSE)),"",VLOOKUP(FORECAST!$A914,$AY$2:$BA$9,3,FALSE))</f>
        <v>Total día</v>
      </c>
      <c r="I914" s="218">
        <f>IF(ISNUMBER(FORECAST!G:G),FORECAST!G:G,"")</f>
        <v>344</v>
      </c>
      <c r="J914" s="222">
        <f>IF(ISNUMBER(FORECAST!H:H),FORECAST!H:H,"")</f>
        <v>4898.57</v>
      </c>
      <c r="BF914" s="4"/>
    </row>
    <row r="915" spans="1:58">
      <c r="A915" s="218" t="str">
        <f>MID(FORECAST!A914,1,10)</f>
        <v>Totals:</v>
      </c>
      <c r="B915" s="218" t="str">
        <f t="shared" si="218"/>
        <v>To</v>
      </c>
      <c r="C915" s="218" t="str">
        <f t="shared" si="219"/>
        <v>al</v>
      </c>
      <c r="D915" s="218" t="str">
        <f t="shared" si="220"/>
        <v>:</v>
      </c>
      <c r="E915" s="219" t="e">
        <f t="shared" si="221"/>
        <v>#VALUE!</v>
      </c>
      <c r="F915" s="219" t="str">
        <f t="shared" si="222"/>
        <v/>
      </c>
      <c r="G915" s="219">
        <f t="shared" si="223"/>
        <v>45044</v>
      </c>
      <c r="H915" s="218" t="str">
        <f>IF(ISERROR(VLOOKUP(FORECAST!$A915,$AY$2:$BA$9,3,FALSE)),"",VLOOKUP(FORECAST!$A915,$AY$2:$BA$9,3,FALSE))</f>
        <v/>
      </c>
      <c r="I915" s="218" t="str">
        <f>IF(ISNUMBER(FORECAST!G:G),FORECAST!G:G,"")</f>
        <v/>
      </c>
      <c r="J915" s="222" t="str">
        <f>IF(ISNUMBER(FORECAST!H:H),FORECAST!H:H,"")</f>
        <v/>
      </c>
      <c r="BF915" s="4"/>
    </row>
    <row r="916" spans="1:58">
      <c r="A916" s="218" t="str">
        <f>MID(FORECAST!A915,1,10)</f>
        <v>29-04-2023</v>
      </c>
      <c r="B916" s="218" t="str">
        <f t="shared" si="218"/>
        <v>29</v>
      </c>
      <c r="C916" s="218" t="str">
        <f t="shared" si="219"/>
        <v>04</v>
      </c>
      <c r="D916" s="218" t="str">
        <f t="shared" si="220"/>
        <v>2023</v>
      </c>
      <c r="E916" s="219">
        <f t="shared" si="221"/>
        <v>45045</v>
      </c>
      <c r="F916" s="219">
        <f t="shared" si="222"/>
        <v>45045</v>
      </c>
      <c r="G916" s="219">
        <f t="shared" si="223"/>
        <v>45045</v>
      </c>
      <c r="H916" s="218" t="str">
        <f>IF(ISERROR(VLOOKUP(FORECAST!$A916,$AY$2:$BA$9,3,FALSE)),"",VLOOKUP(FORECAST!$A916,$AY$2:$BA$9,3,FALSE))</f>
        <v>Pagadores</v>
      </c>
      <c r="I916" s="218">
        <f>IF(ISNUMBER(FORECAST!G:G),FORECAST!G:G,"")</f>
        <v>177</v>
      </c>
      <c r="J916" s="222">
        <f>IF(ISNUMBER(FORECAST!H:H),FORECAST!H:H,"")</f>
        <v>3038.57</v>
      </c>
      <c r="BF916" s="4"/>
    </row>
    <row r="917" spans="1:58">
      <c r="A917" s="218" t="str">
        <f>MID(FORECAST!A916,1,10)</f>
        <v>Non-Group</v>
      </c>
      <c r="B917" s="218" t="str">
        <f t="shared" si="218"/>
        <v>No</v>
      </c>
      <c r="C917" s="218" t="str">
        <f t="shared" si="219"/>
        <v>-G</v>
      </c>
      <c r="D917" s="218" t="str">
        <f t="shared" si="220"/>
        <v>oup</v>
      </c>
      <c r="E917" s="219" t="e">
        <f t="shared" si="221"/>
        <v>#VALUE!</v>
      </c>
      <c r="F917" s="219" t="str">
        <f t="shared" si="222"/>
        <v/>
      </c>
      <c r="G917" s="219">
        <f t="shared" si="223"/>
        <v>45045</v>
      </c>
      <c r="H917" s="218" t="str">
        <f>IF(ISERROR(VLOOKUP(FORECAST!$A917,$AY$2:$BA$9,3,FALSE)),"",VLOOKUP(FORECAST!$A917,$AY$2:$BA$9,3,FALSE))</f>
        <v>Grupos</v>
      </c>
      <c r="I917" s="218">
        <f>IF(ISNUMBER(FORECAST!G:G),FORECAST!G:G,"")</f>
        <v>15</v>
      </c>
      <c r="J917" s="222">
        <f>IF(ISNUMBER(FORECAST!H:H),FORECAST!H:H,"")</f>
        <v>0</v>
      </c>
      <c r="BF917" s="4"/>
    </row>
    <row r="918" spans="1:58">
      <c r="A918" s="218" t="str">
        <f>MID(FORECAST!A917,1,10)</f>
        <v>Group - No</v>
      </c>
      <c r="B918" s="218" t="str">
        <f t="shared" si="218"/>
        <v>Gr</v>
      </c>
      <c r="C918" s="218" t="str">
        <f t="shared" si="219"/>
        <v>up</v>
      </c>
      <c r="D918" s="218" t="str">
        <f t="shared" si="220"/>
        <v>- No</v>
      </c>
      <c r="E918" s="219" t="e">
        <f t="shared" si="221"/>
        <v>#VALUE!</v>
      </c>
      <c r="F918" s="219" t="str">
        <f t="shared" si="222"/>
        <v/>
      </c>
      <c r="G918" s="219">
        <f t="shared" si="223"/>
        <v>45045</v>
      </c>
      <c r="H918" s="218" t="str">
        <f>IF(ISERROR(VLOOKUP(FORECAST!$A918,$AY$2:$BA$9,3,FALSE)),"",VLOOKUP(FORECAST!$A918,$AY$2:$BA$9,3,FALSE))</f>
        <v>Dueños e invitados</v>
      </c>
      <c r="I918" s="218">
        <f>IF(ISNUMBER(FORECAST!G:G),FORECAST!G:G,"")</f>
        <v>47</v>
      </c>
      <c r="J918" s="222">
        <f>IF(ISNUMBER(FORECAST!H:H),FORECAST!H:H,"")</f>
        <v>0</v>
      </c>
      <c r="BF918" s="4"/>
    </row>
    <row r="919" spans="1:58">
      <c r="A919" s="218" t="str">
        <f>MID(FORECAST!A918,1,10)</f>
        <v>Owner &amp; Gu</v>
      </c>
      <c r="B919" s="218" t="str">
        <f t="shared" si="218"/>
        <v>Ow</v>
      </c>
      <c r="C919" s="218" t="str">
        <f t="shared" si="219"/>
        <v>er</v>
      </c>
      <c r="D919" s="218" t="str">
        <f t="shared" si="220"/>
        <v>&amp; Gu</v>
      </c>
      <c r="E919" s="219" t="e">
        <f t="shared" si="221"/>
        <v>#VALUE!</v>
      </c>
      <c r="F919" s="219" t="str">
        <f t="shared" si="222"/>
        <v/>
      </c>
      <c r="G919" s="219">
        <f t="shared" si="223"/>
        <v>45045</v>
      </c>
      <c r="H919" s="218" t="str">
        <f>IF(ISERROR(VLOOKUP(FORECAST!$A919,$AY$2:$BA$9,3,FALSE)),"",VLOOKUP(FORECAST!$A919,$AY$2:$BA$9,3,FALSE))</f>
        <v>Referidos</v>
      </c>
      <c r="I919" s="218">
        <f>IF(ISNUMBER(FORECAST!G:G),FORECAST!G:G,"")</f>
        <v>127</v>
      </c>
      <c r="J919" s="222">
        <f>IF(ISNUMBER(FORECAST!H:H),FORECAST!H:H,"")</f>
        <v>2470</v>
      </c>
      <c r="BF919" s="4"/>
    </row>
    <row r="920" spans="1:58">
      <c r="A920" s="218" t="str">
        <f>MID(FORECAST!A919,1,10)</f>
        <v>Owner Refe</v>
      </c>
      <c r="B920" s="218" t="str">
        <f t="shared" si="218"/>
        <v>Ow</v>
      </c>
      <c r="C920" s="218" t="str">
        <f t="shared" si="219"/>
        <v>er</v>
      </c>
      <c r="D920" s="218" t="str">
        <f t="shared" si="220"/>
        <v>Refe</v>
      </c>
      <c r="E920" s="219" t="e">
        <f t="shared" si="221"/>
        <v>#VALUE!</v>
      </c>
      <c r="F920" s="219" t="str">
        <f t="shared" si="222"/>
        <v/>
      </c>
      <c r="G920" s="219">
        <f t="shared" si="223"/>
        <v>45045</v>
      </c>
      <c r="H920" s="218" t="str">
        <f>IF(ISERROR(VLOOKUP(FORECAST!$A920,$AY$2:$BA$9,3,FALSE)),"",VLOOKUP(FORECAST!$A920,$AY$2:$BA$9,3,FALSE))</f>
        <v>Maintenance</v>
      </c>
      <c r="I920" s="218">
        <f>IF(ISNUMBER(FORECAST!G:G),FORECAST!G:G,"")</f>
        <v>18</v>
      </c>
      <c r="J920" s="222">
        <f>IF(ISNUMBER(FORECAST!H:H),FORECAST!H:H,"")</f>
        <v>0</v>
      </c>
      <c r="BF920" s="4"/>
    </row>
    <row r="921" spans="1:58">
      <c r="A921" s="218" t="str">
        <f>MID(FORECAST!A920,1,10)</f>
        <v>Maintenanc</v>
      </c>
      <c r="B921" s="218" t="str">
        <f t="shared" si="218"/>
        <v>Ma</v>
      </c>
      <c r="C921" s="218" t="str">
        <f t="shared" si="219"/>
        <v>nt</v>
      </c>
      <c r="D921" s="218" t="str">
        <f t="shared" si="220"/>
        <v>nanc</v>
      </c>
      <c r="E921" s="219" t="e">
        <f t="shared" si="221"/>
        <v>#VALUE!</v>
      </c>
      <c r="F921" s="219" t="str">
        <f t="shared" si="222"/>
        <v/>
      </c>
      <c r="G921" s="219">
        <f t="shared" si="223"/>
        <v>45045</v>
      </c>
      <c r="H921" s="218" t="str">
        <f>IF(ISERROR(VLOOKUP(FORECAST!$A921,$AY$2:$BA$9,3,FALSE)),"",VLOOKUP(FORECAST!$A921,$AY$2:$BA$9,3,FALSE))</f>
        <v>Complementarias</v>
      </c>
      <c r="I921" s="218">
        <f>IF(ISNUMBER(FORECAST!G:G),FORECAST!G:G,"")</f>
        <v>12</v>
      </c>
      <c r="J921" s="222">
        <f>IF(ISNUMBER(FORECAST!H:H),FORECAST!H:H,"")</f>
        <v>0</v>
      </c>
      <c r="BF921" s="4"/>
    </row>
    <row r="922" spans="1:58">
      <c r="A922" s="218" t="str">
        <f>MID(FORECAST!A921,1,10)</f>
        <v>Compliment</v>
      </c>
      <c r="B922" s="218" t="str">
        <f t="shared" si="218"/>
        <v>Co</v>
      </c>
      <c r="C922" s="218" t="str">
        <f t="shared" si="219"/>
        <v>pl</v>
      </c>
      <c r="D922" s="218" t="str">
        <f t="shared" si="220"/>
        <v>ment</v>
      </c>
      <c r="E922" s="219" t="e">
        <f t="shared" si="221"/>
        <v>#VALUE!</v>
      </c>
      <c r="F922" s="219" t="str">
        <f t="shared" si="222"/>
        <v/>
      </c>
      <c r="G922" s="219">
        <f t="shared" si="223"/>
        <v>45045</v>
      </c>
      <c r="H922" s="218" t="str">
        <f>IF(ISERROR(VLOOKUP(FORECAST!$A922,$AY$2:$BA$9,3,FALSE)),"",VLOOKUP(FORECAST!$A922,$AY$2:$BA$9,3,FALSE))</f>
        <v>Total día</v>
      </c>
      <c r="I922" s="218">
        <f>IF(ISNUMBER(FORECAST!G:G),FORECAST!G:G,"")</f>
        <v>396</v>
      </c>
      <c r="J922" s="222">
        <f>IF(ISNUMBER(FORECAST!H:H),FORECAST!H:H,"")</f>
        <v>5508.57</v>
      </c>
      <c r="BF922" s="4"/>
    </row>
    <row r="923" spans="1:58">
      <c r="A923" s="218" t="str">
        <f>MID(FORECAST!A922,1,10)</f>
        <v>Totals:</v>
      </c>
      <c r="B923" s="218" t="str">
        <f t="shared" si="218"/>
        <v>To</v>
      </c>
      <c r="C923" s="218" t="str">
        <f t="shared" si="219"/>
        <v>al</v>
      </c>
      <c r="D923" s="218" t="str">
        <f t="shared" si="220"/>
        <v>:</v>
      </c>
      <c r="E923" s="219" t="e">
        <f t="shared" si="221"/>
        <v>#VALUE!</v>
      </c>
      <c r="F923" s="219" t="str">
        <f t="shared" si="222"/>
        <v/>
      </c>
      <c r="G923" s="219">
        <f t="shared" si="223"/>
        <v>45045</v>
      </c>
      <c r="H923" s="218" t="str">
        <f>IF(ISERROR(VLOOKUP(FORECAST!$A923,$AY$2:$BA$9,3,FALSE)),"",VLOOKUP(FORECAST!$A923,$AY$2:$BA$9,3,FALSE))</f>
        <v/>
      </c>
      <c r="I923" s="218" t="str">
        <f>IF(ISNUMBER(FORECAST!G:G),FORECAST!G:G,"")</f>
        <v/>
      </c>
      <c r="J923" s="222" t="str">
        <f>IF(ISNUMBER(FORECAST!H:H),FORECAST!H:H,"")</f>
        <v/>
      </c>
      <c r="BF923" s="4"/>
    </row>
    <row r="924" spans="1:58">
      <c r="A924" s="218" t="str">
        <f>MID(FORECAST!A923,1,10)</f>
        <v>30-04-2023</v>
      </c>
      <c r="B924" s="218" t="str">
        <f t="shared" si="218"/>
        <v>30</v>
      </c>
      <c r="C924" s="218" t="str">
        <f t="shared" si="219"/>
        <v>04</v>
      </c>
      <c r="D924" s="218" t="str">
        <f t="shared" si="220"/>
        <v>2023</v>
      </c>
      <c r="E924" s="219">
        <f t="shared" si="221"/>
        <v>45046</v>
      </c>
      <c r="F924" s="219">
        <f t="shared" si="222"/>
        <v>45046</v>
      </c>
      <c r="G924" s="219">
        <f t="shared" si="223"/>
        <v>45046</v>
      </c>
      <c r="H924" s="218" t="str">
        <f>IF(ISERROR(VLOOKUP(FORECAST!$A924,$AY$2:$BA$9,3,FALSE)),"",VLOOKUP(FORECAST!$A924,$AY$2:$BA$9,3,FALSE))</f>
        <v>Pagadores</v>
      </c>
      <c r="I924" s="218">
        <f>IF(ISNUMBER(FORECAST!G:G),FORECAST!G:G,"")</f>
        <v>138</v>
      </c>
      <c r="J924" s="222">
        <f>IF(ISNUMBER(FORECAST!H:H),FORECAST!H:H,"")</f>
        <v>2080</v>
      </c>
      <c r="BF924" s="4"/>
    </row>
    <row r="925" spans="1:58">
      <c r="A925" s="218" t="str">
        <f>MID(FORECAST!A924,1,10)</f>
        <v>Non-Group</v>
      </c>
      <c r="B925" s="218" t="str">
        <f t="shared" si="218"/>
        <v>No</v>
      </c>
      <c r="C925" s="218" t="str">
        <f t="shared" si="219"/>
        <v>-G</v>
      </c>
      <c r="D925" s="218" t="str">
        <f t="shared" si="220"/>
        <v>oup</v>
      </c>
      <c r="E925" s="219" t="e">
        <f t="shared" si="221"/>
        <v>#VALUE!</v>
      </c>
      <c r="F925" s="219" t="str">
        <f t="shared" si="222"/>
        <v/>
      </c>
      <c r="G925" s="219">
        <f t="shared" si="223"/>
        <v>45046</v>
      </c>
      <c r="H925" s="218" t="str">
        <f>IF(ISERROR(VLOOKUP(FORECAST!$A925,$AY$2:$BA$9,3,FALSE)),"",VLOOKUP(FORECAST!$A925,$AY$2:$BA$9,3,FALSE))</f>
        <v>Grupos</v>
      </c>
      <c r="I925" s="218">
        <f>IF(ISNUMBER(FORECAST!G:G),FORECAST!G:G,"")</f>
        <v>7</v>
      </c>
      <c r="J925" s="222">
        <f>IF(ISNUMBER(FORECAST!H:H),FORECAST!H:H,"")</f>
        <v>0</v>
      </c>
      <c r="BF925" s="4"/>
    </row>
    <row r="926" spans="1:58">
      <c r="A926" s="218" t="str">
        <f>MID(FORECAST!A925,1,10)</f>
        <v>Group - No</v>
      </c>
      <c r="B926" s="218" t="str">
        <f t="shared" si="218"/>
        <v>Gr</v>
      </c>
      <c r="C926" s="218" t="str">
        <f t="shared" si="219"/>
        <v>up</v>
      </c>
      <c r="D926" s="218" t="str">
        <f t="shared" si="220"/>
        <v>- No</v>
      </c>
      <c r="E926" s="219" t="e">
        <f t="shared" si="221"/>
        <v>#VALUE!</v>
      </c>
      <c r="F926" s="219" t="str">
        <f t="shared" si="222"/>
        <v/>
      </c>
      <c r="G926" s="219">
        <f t="shared" si="223"/>
        <v>45046</v>
      </c>
      <c r="H926" s="218" t="str">
        <f>IF(ISERROR(VLOOKUP(FORECAST!$A926,$AY$2:$BA$9,3,FALSE)),"",VLOOKUP(FORECAST!$A926,$AY$2:$BA$9,3,FALSE))</f>
        <v>Dueños e invitados</v>
      </c>
      <c r="I926" s="218">
        <f>IF(ISNUMBER(FORECAST!G:G),FORECAST!G:G,"")</f>
        <v>40</v>
      </c>
      <c r="J926" s="222">
        <f>IF(ISNUMBER(FORECAST!H:H),FORECAST!H:H,"")</f>
        <v>0</v>
      </c>
      <c r="BF926" s="4"/>
    </row>
    <row r="927" spans="1:58">
      <c r="A927" s="218" t="str">
        <f>MID(FORECAST!A926,1,10)</f>
        <v>Owner &amp; Gu</v>
      </c>
      <c r="B927" s="218" t="str">
        <f t="shared" si="218"/>
        <v>Ow</v>
      </c>
      <c r="C927" s="218" t="str">
        <f t="shared" si="219"/>
        <v>er</v>
      </c>
      <c r="D927" s="218" t="str">
        <f t="shared" si="220"/>
        <v>&amp; Gu</v>
      </c>
      <c r="E927" s="219" t="e">
        <f t="shared" si="221"/>
        <v>#VALUE!</v>
      </c>
      <c r="F927" s="219" t="str">
        <f t="shared" si="222"/>
        <v/>
      </c>
      <c r="G927" s="219">
        <f t="shared" si="223"/>
        <v>45046</v>
      </c>
      <c r="H927" s="218" t="str">
        <f>IF(ISERROR(VLOOKUP(FORECAST!$A927,$AY$2:$BA$9,3,FALSE)),"",VLOOKUP(FORECAST!$A927,$AY$2:$BA$9,3,FALSE))</f>
        <v>Referidos</v>
      </c>
      <c r="I927" s="218">
        <f>IF(ISNUMBER(FORECAST!G:G),FORECAST!G:G,"")</f>
        <v>77</v>
      </c>
      <c r="J927" s="222">
        <f>IF(ISNUMBER(FORECAST!H:H),FORECAST!H:H,"")</f>
        <v>1220</v>
      </c>
      <c r="BF927" s="4"/>
    </row>
    <row r="928" spans="1:58">
      <c r="A928" s="218" t="str">
        <f>MID(FORECAST!A927,1,10)</f>
        <v>Owner Refe</v>
      </c>
      <c r="B928" s="218" t="str">
        <f t="shared" si="218"/>
        <v>Ow</v>
      </c>
      <c r="C928" s="218" t="str">
        <f t="shared" si="219"/>
        <v>er</v>
      </c>
      <c r="D928" s="218" t="str">
        <f t="shared" si="220"/>
        <v>Refe</v>
      </c>
      <c r="E928" s="219" t="e">
        <f t="shared" si="221"/>
        <v>#VALUE!</v>
      </c>
      <c r="F928" s="219" t="str">
        <f t="shared" si="222"/>
        <v/>
      </c>
      <c r="G928" s="219">
        <f t="shared" si="223"/>
        <v>45046</v>
      </c>
      <c r="H928" s="218" t="str">
        <f>IF(ISERROR(VLOOKUP(FORECAST!$A928,$AY$2:$BA$9,3,FALSE)),"",VLOOKUP(FORECAST!$A928,$AY$2:$BA$9,3,FALSE))</f>
        <v>Maintenance</v>
      </c>
      <c r="I928" s="218">
        <f>IF(ISNUMBER(FORECAST!G:G),FORECAST!G:G,"")</f>
        <v>22</v>
      </c>
      <c r="J928" s="222">
        <f>IF(ISNUMBER(FORECAST!H:H),FORECAST!H:H,"")</f>
        <v>0</v>
      </c>
      <c r="BF928" s="4"/>
    </row>
    <row r="929" spans="1:58">
      <c r="A929" s="218" t="str">
        <f>MID(FORECAST!A928,1,10)</f>
        <v>Maintenanc</v>
      </c>
      <c r="B929" s="218" t="str">
        <f t="shared" si="218"/>
        <v>Ma</v>
      </c>
      <c r="C929" s="218" t="str">
        <f t="shared" si="219"/>
        <v>nt</v>
      </c>
      <c r="D929" s="218" t="str">
        <f t="shared" si="220"/>
        <v>nanc</v>
      </c>
      <c r="E929" s="219" t="e">
        <f t="shared" si="221"/>
        <v>#VALUE!</v>
      </c>
      <c r="F929" s="219" t="str">
        <f t="shared" si="222"/>
        <v/>
      </c>
      <c r="G929" s="219">
        <f t="shared" si="223"/>
        <v>45046</v>
      </c>
      <c r="H929" s="218" t="str">
        <f>IF(ISERROR(VLOOKUP(FORECAST!$A929,$AY$2:$BA$9,3,FALSE)),"",VLOOKUP(FORECAST!$A929,$AY$2:$BA$9,3,FALSE))</f>
        <v>Complementarias</v>
      </c>
      <c r="I929" s="218">
        <f>IF(ISNUMBER(FORECAST!G:G),FORECAST!G:G,"")</f>
        <v>8</v>
      </c>
      <c r="J929" s="222">
        <f>IF(ISNUMBER(FORECAST!H:H),FORECAST!H:H,"")</f>
        <v>0</v>
      </c>
      <c r="BF929" s="4"/>
    </row>
    <row r="930" spans="1:58">
      <c r="A930" s="218" t="str">
        <f>MID(FORECAST!A929,1,10)</f>
        <v>Compliment</v>
      </c>
      <c r="B930" s="218" t="str">
        <f t="shared" si="218"/>
        <v>Co</v>
      </c>
      <c r="C930" s="218" t="str">
        <f t="shared" si="219"/>
        <v>pl</v>
      </c>
      <c r="D930" s="218" t="str">
        <f t="shared" si="220"/>
        <v>ment</v>
      </c>
      <c r="E930" s="219" t="e">
        <f t="shared" si="221"/>
        <v>#VALUE!</v>
      </c>
      <c r="F930" s="219" t="str">
        <f t="shared" si="222"/>
        <v/>
      </c>
      <c r="G930" s="219">
        <f t="shared" si="223"/>
        <v>45046</v>
      </c>
      <c r="H930" s="218" t="str">
        <f>IF(ISERROR(VLOOKUP(FORECAST!$A930,$AY$2:$BA$9,3,FALSE)),"",VLOOKUP(FORECAST!$A930,$AY$2:$BA$9,3,FALSE))</f>
        <v>Total día</v>
      </c>
      <c r="I930" s="218">
        <f>IF(ISNUMBER(FORECAST!G:G),FORECAST!G:G,"")</f>
        <v>292</v>
      </c>
      <c r="J930" s="222">
        <f>IF(ISNUMBER(FORECAST!H:H),FORECAST!H:H,"")</f>
        <v>3300</v>
      </c>
      <c r="BF930" s="4"/>
    </row>
    <row r="931" spans="1:58">
      <c r="A931" s="218" t="str">
        <f>MID(FORECAST!A930,1,10)</f>
        <v>Totals:</v>
      </c>
      <c r="B931" s="218" t="str">
        <f t="shared" si="218"/>
        <v>To</v>
      </c>
      <c r="C931" s="218" t="str">
        <f t="shared" si="219"/>
        <v>al</v>
      </c>
      <c r="D931" s="218" t="str">
        <f t="shared" si="220"/>
        <v>:</v>
      </c>
      <c r="E931" s="219" t="e">
        <f t="shared" si="221"/>
        <v>#VALUE!</v>
      </c>
      <c r="F931" s="219" t="str">
        <f t="shared" si="222"/>
        <v/>
      </c>
      <c r="G931" s="219">
        <f t="shared" si="223"/>
        <v>45046</v>
      </c>
      <c r="H931" s="218" t="str">
        <f>IF(ISERROR(VLOOKUP(FORECAST!$A931,$AY$2:$BA$9,3,FALSE)),"",VLOOKUP(FORECAST!$A931,$AY$2:$BA$9,3,FALSE))</f>
        <v/>
      </c>
      <c r="I931" s="218" t="str">
        <f>IF(ISNUMBER(FORECAST!G:G),FORECAST!G:G,"")</f>
        <v/>
      </c>
      <c r="J931" s="222" t="str">
        <f>IF(ISNUMBER(FORECAST!H:H),FORECAST!H:H,"")</f>
        <v/>
      </c>
      <c r="BF931" s="4"/>
    </row>
    <row r="932" spans="1:58">
      <c r="A932" s="218" t="str">
        <f>MID(FORECAST!A931,1,10)</f>
        <v>01-05-2023</v>
      </c>
      <c r="B932" s="218" t="str">
        <f t="shared" si="218"/>
        <v>01</v>
      </c>
      <c r="C932" s="218" t="str">
        <f t="shared" si="219"/>
        <v>05</v>
      </c>
      <c r="D932" s="218" t="str">
        <f t="shared" si="220"/>
        <v>2023</v>
      </c>
      <c r="E932" s="219">
        <f t="shared" si="221"/>
        <v>45047</v>
      </c>
      <c r="F932" s="219">
        <f t="shared" si="222"/>
        <v>45047</v>
      </c>
      <c r="G932" s="219">
        <f t="shared" si="223"/>
        <v>45047</v>
      </c>
      <c r="H932" s="218" t="str">
        <f>IF(ISERROR(VLOOKUP(FORECAST!$A932,$AY$2:$BA$9,3,FALSE)),"",VLOOKUP(FORECAST!$A932,$AY$2:$BA$9,3,FALSE))</f>
        <v>Pagadores</v>
      </c>
      <c r="I932" s="218">
        <f>IF(ISNUMBER(FORECAST!G:G),FORECAST!G:G,"")</f>
        <v>31</v>
      </c>
      <c r="J932" s="222">
        <f>IF(ISNUMBER(FORECAST!H:H),FORECAST!H:H,"")</f>
        <v>8968.7999999999993</v>
      </c>
      <c r="BF932" s="4"/>
    </row>
    <row r="933" spans="1:58">
      <c r="A933" s="218" t="str">
        <f>MID(FORECAST!A932,1,10)</f>
        <v>Non-Group</v>
      </c>
      <c r="B933" s="218" t="str">
        <f t="shared" si="218"/>
        <v>No</v>
      </c>
      <c r="C933" s="218" t="str">
        <f t="shared" si="219"/>
        <v>-G</v>
      </c>
      <c r="D933" s="218" t="str">
        <f t="shared" si="220"/>
        <v>oup</v>
      </c>
      <c r="E933" s="219" t="e">
        <f t="shared" si="221"/>
        <v>#VALUE!</v>
      </c>
      <c r="F933" s="219" t="str">
        <f t="shared" si="222"/>
        <v/>
      </c>
      <c r="G933" s="219">
        <f t="shared" si="223"/>
        <v>45047</v>
      </c>
      <c r="H933" s="218" t="str">
        <f>IF(ISERROR(VLOOKUP(FORECAST!$A933,$AY$2:$BA$9,3,FALSE)),"",VLOOKUP(FORECAST!$A933,$AY$2:$BA$9,3,FALSE))</f>
        <v>Grupos</v>
      </c>
      <c r="I933" s="218">
        <f>IF(ISNUMBER(FORECAST!G:G),FORECAST!G:G,"")</f>
        <v>0</v>
      </c>
      <c r="J933" s="222">
        <f>IF(ISNUMBER(FORECAST!H:H),FORECAST!H:H,"")</f>
        <v>0</v>
      </c>
      <c r="BF933" s="4"/>
    </row>
    <row r="934" spans="1:58">
      <c r="A934" s="218" t="str">
        <f>MID(FORECAST!A933,1,10)</f>
        <v>Group - No</v>
      </c>
      <c r="B934" s="218" t="str">
        <f t="shared" si="218"/>
        <v>Gr</v>
      </c>
      <c r="C934" s="218" t="str">
        <f t="shared" si="219"/>
        <v>up</v>
      </c>
      <c r="D934" s="218" t="str">
        <f t="shared" si="220"/>
        <v>- No</v>
      </c>
      <c r="E934" s="219" t="e">
        <f t="shared" si="221"/>
        <v>#VALUE!</v>
      </c>
      <c r="F934" s="219" t="str">
        <f t="shared" si="222"/>
        <v/>
      </c>
      <c r="G934" s="219">
        <f t="shared" si="223"/>
        <v>45047</v>
      </c>
      <c r="H934" s="218" t="str">
        <f>IF(ISERROR(VLOOKUP(FORECAST!$A934,$AY$2:$BA$9,3,FALSE)),"",VLOOKUP(FORECAST!$A934,$AY$2:$BA$9,3,FALSE))</f>
        <v>Dueños e invitados</v>
      </c>
      <c r="I934" s="218">
        <f>IF(ISNUMBER(FORECAST!G:G),FORECAST!G:G,"")</f>
        <v>28</v>
      </c>
      <c r="J934" s="222">
        <f>IF(ISNUMBER(FORECAST!H:H),FORECAST!H:H,"")</f>
        <v>0</v>
      </c>
      <c r="BF934" s="4"/>
    </row>
    <row r="935" spans="1:58">
      <c r="A935" s="218" t="str">
        <f>MID(FORECAST!A934,1,10)</f>
        <v>Owner &amp; Gu</v>
      </c>
      <c r="B935" s="218" t="str">
        <f t="shared" si="218"/>
        <v>Ow</v>
      </c>
      <c r="C935" s="218" t="str">
        <f t="shared" si="219"/>
        <v>er</v>
      </c>
      <c r="D935" s="218" t="str">
        <f t="shared" si="220"/>
        <v>&amp; Gu</v>
      </c>
      <c r="E935" s="219" t="e">
        <f t="shared" si="221"/>
        <v>#VALUE!</v>
      </c>
      <c r="F935" s="219" t="str">
        <f t="shared" si="222"/>
        <v/>
      </c>
      <c r="G935" s="219">
        <f t="shared" si="223"/>
        <v>45047</v>
      </c>
      <c r="H935" s="218" t="str">
        <f>IF(ISERROR(VLOOKUP(FORECAST!$A935,$AY$2:$BA$9,3,FALSE)),"",VLOOKUP(FORECAST!$A935,$AY$2:$BA$9,3,FALSE))</f>
        <v>Referidos</v>
      </c>
      <c r="I935" s="218">
        <f>IF(ISNUMBER(FORECAST!G:G),FORECAST!G:G,"")</f>
        <v>27</v>
      </c>
      <c r="J935" s="222">
        <f>IF(ISNUMBER(FORECAST!H:H),FORECAST!H:H,"")</f>
        <v>7730.4</v>
      </c>
      <c r="BF935" s="4"/>
    </row>
    <row r="936" spans="1:58">
      <c r="A936" s="218" t="str">
        <f>MID(FORECAST!A935,1,10)</f>
        <v>Owner Refe</v>
      </c>
      <c r="B936" s="218" t="str">
        <f t="shared" si="218"/>
        <v>Ow</v>
      </c>
      <c r="C936" s="218" t="str">
        <f t="shared" si="219"/>
        <v>er</v>
      </c>
      <c r="D936" s="218" t="str">
        <f t="shared" si="220"/>
        <v>Refe</v>
      </c>
      <c r="E936" s="219" t="e">
        <f t="shared" si="221"/>
        <v>#VALUE!</v>
      </c>
      <c r="F936" s="219" t="str">
        <f t="shared" si="222"/>
        <v/>
      </c>
      <c r="G936" s="219">
        <f t="shared" si="223"/>
        <v>45047</v>
      </c>
      <c r="H936" s="218" t="str">
        <f>IF(ISERROR(VLOOKUP(FORECAST!$A936,$AY$2:$BA$9,3,FALSE)),"",VLOOKUP(FORECAST!$A936,$AY$2:$BA$9,3,FALSE))</f>
        <v>Maintenance</v>
      </c>
      <c r="I936" s="218">
        <f>IF(ISNUMBER(FORECAST!G:G),FORECAST!G:G,"")</f>
        <v>26</v>
      </c>
      <c r="J936" s="222">
        <f>IF(ISNUMBER(FORECAST!H:H),FORECAST!H:H,"")</f>
        <v>0</v>
      </c>
      <c r="BF936" s="4"/>
    </row>
    <row r="937" spans="1:58">
      <c r="A937" s="218" t="str">
        <f>MID(FORECAST!A936,1,10)</f>
        <v>Maintenanc</v>
      </c>
      <c r="B937" s="218" t="str">
        <f t="shared" si="218"/>
        <v>Ma</v>
      </c>
      <c r="C937" s="218" t="str">
        <f t="shared" si="219"/>
        <v>nt</v>
      </c>
      <c r="D937" s="218" t="str">
        <f t="shared" si="220"/>
        <v>nanc</v>
      </c>
      <c r="E937" s="219" t="e">
        <f t="shared" si="221"/>
        <v>#VALUE!</v>
      </c>
      <c r="F937" s="219" t="str">
        <f t="shared" si="222"/>
        <v/>
      </c>
      <c r="G937" s="219">
        <f t="shared" si="223"/>
        <v>45047</v>
      </c>
      <c r="H937" s="218" t="str">
        <f>IF(ISERROR(VLOOKUP(FORECAST!$A937,$AY$2:$BA$9,3,FALSE)),"",VLOOKUP(FORECAST!$A937,$AY$2:$BA$9,3,FALSE))</f>
        <v>Complementarias</v>
      </c>
      <c r="I937" s="218">
        <f>IF(ISNUMBER(FORECAST!G:G),FORECAST!G:G,"")</f>
        <v>1</v>
      </c>
      <c r="J937" s="222">
        <f>IF(ISNUMBER(FORECAST!H:H),FORECAST!H:H,"")</f>
        <v>0</v>
      </c>
      <c r="BF937" s="4"/>
    </row>
    <row r="938" spans="1:58">
      <c r="A938" s="218" t="str">
        <f>MID(FORECAST!A937,1,10)</f>
        <v>Compliment</v>
      </c>
      <c r="B938" s="218" t="str">
        <f t="shared" si="218"/>
        <v>Co</v>
      </c>
      <c r="C938" s="218" t="str">
        <f t="shared" si="219"/>
        <v>pl</v>
      </c>
      <c r="D938" s="218" t="str">
        <f t="shared" si="220"/>
        <v>ment</v>
      </c>
      <c r="E938" s="219" t="e">
        <f t="shared" si="221"/>
        <v>#VALUE!</v>
      </c>
      <c r="F938" s="219" t="str">
        <f t="shared" si="222"/>
        <v/>
      </c>
      <c r="G938" s="219">
        <f t="shared" si="223"/>
        <v>45047</v>
      </c>
      <c r="H938" s="218" t="str">
        <f>IF(ISERROR(VLOOKUP(FORECAST!$A938,$AY$2:$BA$9,3,FALSE)),"",VLOOKUP(FORECAST!$A938,$AY$2:$BA$9,3,FALSE))</f>
        <v>Total día</v>
      </c>
      <c r="I938" s="218">
        <f>IF(ISNUMBER(FORECAST!G:G),FORECAST!G:G,"")</f>
        <v>113</v>
      </c>
      <c r="J938" s="222">
        <f>IF(ISNUMBER(FORECAST!H:H),FORECAST!H:H,"")</f>
        <v>16699.2</v>
      </c>
      <c r="BF938" s="4"/>
    </row>
    <row r="939" spans="1:58">
      <c r="A939" s="218" t="str">
        <f>MID(FORECAST!A938,1,10)</f>
        <v>Totals:</v>
      </c>
      <c r="B939" s="218" t="str">
        <f t="shared" si="218"/>
        <v>To</v>
      </c>
      <c r="C939" s="218" t="str">
        <f t="shared" si="219"/>
        <v>al</v>
      </c>
      <c r="D939" s="218" t="str">
        <f t="shared" si="220"/>
        <v>:</v>
      </c>
      <c r="E939" s="219" t="e">
        <f t="shared" si="221"/>
        <v>#VALUE!</v>
      </c>
      <c r="F939" s="219" t="str">
        <f t="shared" si="222"/>
        <v/>
      </c>
      <c r="G939" s="219">
        <f t="shared" si="223"/>
        <v>45047</v>
      </c>
      <c r="H939" s="218" t="str">
        <f>IF(ISERROR(VLOOKUP(FORECAST!$A939,$AY$2:$BA$9,3,FALSE)),"",VLOOKUP(FORECAST!$A939,$AY$2:$BA$9,3,FALSE))</f>
        <v/>
      </c>
      <c r="I939" s="218" t="str">
        <f>IF(ISNUMBER(FORECAST!G:G),FORECAST!G:G,"")</f>
        <v/>
      </c>
      <c r="J939" s="222" t="str">
        <f>IF(ISNUMBER(FORECAST!H:H),FORECAST!H:H,"")</f>
        <v/>
      </c>
      <c r="BF939" s="4"/>
    </row>
    <row r="940" spans="1:58">
      <c r="A940" s="218" t="str">
        <f>MID(FORECAST!A939,1,10)</f>
        <v>02-05-2023</v>
      </c>
      <c r="B940" s="218" t="str">
        <f t="shared" si="218"/>
        <v>02</v>
      </c>
      <c r="C940" s="218" t="str">
        <f t="shared" si="219"/>
        <v>05</v>
      </c>
      <c r="D940" s="218" t="str">
        <f t="shared" si="220"/>
        <v>2023</v>
      </c>
      <c r="E940" s="219">
        <f t="shared" si="221"/>
        <v>45048</v>
      </c>
      <c r="F940" s="219">
        <f t="shared" si="222"/>
        <v>45048</v>
      </c>
      <c r="G940" s="219">
        <f t="shared" si="223"/>
        <v>45048</v>
      </c>
      <c r="H940" s="218" t="str">
        <f>IF(ISERROR(VLOOKUP(FORECAST!$A940,$AY$2:$BA$9,3,FALSE)),"",VLOOKUP(FORECAST!$A940,$AY$2:$BA$9,3,FALSE))</f>
        <v>Pagadores</v>
      </c>
      <c r="I940" s="218">
        <f>IF(ISNUMBER(FORECAST!G:G),FORECAST!G:G,"")</f>
        <v>12</v>
      </c>
      <c r="J940" s="222">
        <f>IF(ISNUMBER(FORECAST!H:H),FORECAST!H:H,"")</f>
        <v>4204.82</v>
      </c>
      <c r="BF940" s="4"/>
    </row>
    <row r="941" spans="1:58">
      <c r="A941" s="218" t="str">
        <f>MID(FORECAST!A940,1,10)</f>
        <v>Non-Group</v>
      </c>
      <c r="B941" s="218" t="str">
        <f t="shared" si="218"/>
        <v>No</v>
      </c>
      <c r="C941" s="218" t="str">
        <f t="shared" si="219"/>
        <v>-G</v>
      </c>
      <c r="D941" s="218" t="str">
        <f t="shared" si="220"/>
        <v>oup</v>
      </c>
      <c r="E941" s="219" t="e">
        <f t="shared" si="221"/>
        <v>#VALUE!</v>
      </c>
      <c r="F941" s="219" t="str">
        <f t="shared" si="222"/>
        <v/>
      </c>
      <c r="G941" s="219">
        <f t="shared" si="223"/>
        <v>45048</v>
      </c>
      <c r="H941" s="218" t="str">
        <f>IF(ISERROR(VLOOKUP(FORECAST!$A941,$AY$2:$BA$9,3,FALSE)),"",VLOOKUP(FORECAST!$A941,$AY$2:$BA$9,3,FALSE))</f>
        <v>Dueños e invitados</v>
      </c>
      <c r="I941" s="218">
        <f>IF(ISNUMBER(FORECAST!G:G),FORECAST!G:G,"")</f>
        <v>26</v>
      </c>
      <c r="J941" s="222">
        <f>IF(ISNUMBER(FORECAST!H:H),FORECAST!H:H,"")</f>
        <v>0</v>
      </c>
      <c r="BF941" s="4"/>
    </row>
    <row r="942" spans="1:58">
      <c r="A942" s="218" t="str">
        <f>MID(FORECAST!A941,1,10)</f>
        <v>Owner &amp; Gu</v>
      </c>
      <c r="B942" s="218" t="str">
        <f t="shared" si="218"/>
        <v>Ow</v>
      </c>
      <c r="C942" s="218" t="str">
        <f t="shared" si="219"/>
        <v>er</v>
      </c>
      <c r="D942" s="218" t="str">
        <f t="shared" si="220"/>
        <v>&amp; Gu</v>
      </c>
      <c r="E942" s="219" t="e">
        <f t="shared" si="221"/>
        <v>#VALUE!</v>
      </c>
      <c r="F942" s="219" t="str">
        <f t="shared" si="222"/>
        <v/>
      </c>
      <c r="G942" s="219">
        <f t="shared" si="223"/>
        <v>45048</v>
      </c>
      <c r="H942" s="218" t="str">
        <f>IF(ISERROR(VLOOKUP(FORECAST!$A942,$AY$2:$BA$9,3,FALSE)),"",VLOOKUP(FORECAST!$A942,$AY$2:$BA$9,3,FALSE))</f>
        <v>Referidos</v>
      </c>
      <c r="I942" s="218">
        <f>IF(ISNUMBER(FORECAST!G:G),FORECAST!G:G,"")</f>
        <v>23</v>
      </c>
      <c r="J942" s="222">
        <f>IF(ISNUMBER(FORECAST!H:H),FORECAST!H:H,"")</f>
        <v>8192.64</v>
      </c>
      <c r="BF942" s="4"/>
    </row>
    <row r="943" spans="1:58">
      <c r="A943" s="218" t="str">
        <f>MID(FORECAST!A942,1,10)</f>
        <v>Owner Refe</v>
      </c>
      <c r="B943" s="218" t="str">
        <f t="shared" si="218"/>
        <v>Ow</v>
      </c>
      <c r="C943" s="218" t="str">
        <f t="shared" si="219"/>
        <v>er</v>
      </c>
      <c r="D943" s="218" t="str">
        <f t="shared" si="220"/>
        <v>Refe</v>
      </c>
      <c r="E943" s="219" t="e">
        <f t="shared" si="221"/>
        <v>#VALUE!</v>
      </c>
      <c r="F943" s="219" t="str">
        <f t="shared" si="222"/>
        <v/>
      </c>
      <c r="G943" s="219">
        <f t="shared" si="223"/>
        <v>45048</v>
      </c>
      <c r="H943" s="218" t="str">
        <f>IF(ISERROR(VLOOKUP(FORECAST!$A943,$AY$2:$BA$9,3,FALSE)),"",VLOOKUP(FORECAST!$A943,$AY$2:$BA$9,3,FALSE))</f>
        <v>Maintenance</v>
      </c>
      <c r="I943" s="218">
        <f>IF(ISNUMBER(FORECAST!G:G),FORECAST!G:G,"")</f>
        <v>48</v>
      </c>
      <c r="J943" s="222">
        <f>IF(ISNUMBER(FORECAST!H:H),FORECAST!H:H,"")</f>
        <v>0</v>
      </c>
      <c r="BF943" s="4"/>
    </row>
    <row r="944" spans="1:58">
      <c r="A944" s="218" t="str">
        <f>MID(FORECAST!A943,1,10)</f>
        <v>Maintenanc</v>
      </c>
      <c r="B944" s="218" t="str">
        <f t="shared" si="218"/>
        <v>Ma</v>
      </c>
      <c r="C944" s="218" t="str">
        <f t="shared" si="219"/>
        <v>nt</v>
      </c>
      <c r="D944" s="218" t="str">
        <f t="shared" si="220"/>
        <v>nanc</v>
      </c>
      <c r="E944" s="219" t="e">
        <f t="shared" si="221"/>
        <v>#VALUE!</v>
      </c>
      <c r="F944" s="219" t="str">
        <f t="shared" si="222"/>
        <v/>
      </c>
      <c r="G944" s="219">
        <f t="shared" si="223"/>
        <v>45048</v>
      </c>
      <c r="H944" s="218" t="str">
        <f>IF(ISERROR(VLOOKUP(FORECAST!$A944,$AY$2:$BA$9,3,FALSE)),"",VLOOKUP(FORECAST!$A944,$AY$2:$BA$9,3,FALSE))</f>
        <v>Complementarias</v>
      </c>
      <c r="I944" s="218">
        <f>IF(ISNUMBER(FORECAST!G:G),FORECAST!G:G,"")</f>
        <v>1</v>
      </c>
      <c r="J944" s="222">
        <f>IF(ISNUMBER(FORECAST!H:H),FORECAST!H:H,"")</f>
        <v>0</v>
      </c>
      <c r="BF944" s="4"/>
    </row>
    <row r="945" spans="1:58">
      <c r="A945" s="218" t="str">
        <f>MID(FORECAST!A944,1,10)</f>
        <v>Compliment</v>
      </c>
      <c r="B945" s="218" t="str">
        <f t="shared" si="218"/>
        <v>Co</v>
      </c>
      <c r="C945" s="218" t="str">
        <f t="shared" si="219"/>
        <v>pl</v>
      </c>
      <c r="D945" s="218" t="str">
        <f t="shared" si="220"/>
        <v>ment</v>
      </c>
      <c r="E945" s="219" t="e">
        <f t="shared" si="221"/>
        <v>#VALUE!</v>
      </c>
      <c r="F945" s="219" t="str">
        <f t="shared" si="222"/>
        <v/>
      </c>
      <c r="G945" s="219">
        <f t="shared" si="223"/>
        <v>45048</v>
      </c>
      <c r="H945" s="218" t="str">
        <f>IF(ISERROR(VLOOKUP(FORECAST!$A945,$AY$2:$BA$9,3,FALSE)),"",VLOOKUP(FORECAST!$A945,$AY$2:$BA$9,3,FALSE))</f>
        <v>Total día</v>
      </c>
      <c r="I945" s="218">
        <f>IF(ISNUMBER(FORECAST!G:G),FORECAST!G:G,"")</f>
        <v>110</v>
      </c>
      <c r="J945" s="222">
        <f>IF(ISNUMBER(FORECAST!H:H),FORECAST!H:H,"")</f>
        <v>12397.46</v>
      </c>
      <c r="BF945" s="4"/>
    </row>
    <row r="946" spans="1:58">
      <c r="A946" s="218" t="str">
        <f>MID(FORECAST!A945,1,10)</f>
        <v>Totals:</v>
      </c>
      <c r="B946" s="218" t="str">
        <f t="shared" si="218"/>
        <v>To</v>
      </c>
      <c r="C946" s="218" t="str">
        <f t="shared" si="219"/>
        <v>al</v>
      </c>
      <c r="D946" s="218" t="str">
        <f t="shared" si="220"/>
        <v>:</v>
      </c>
      <c r="E946" s="219" t="e">
        <f t="shared" si="221"/>
        <v>#VALUE!</v>
      </c>
      <c r="F946" s="219" t="str">
        <f t="shared" si="222"/>
        <v/>
      </c>
      <c r="G946" s="219">
        <f t="shared" si="223"/>
        <v>45048</v>
      </c>
      <c r="H946" s="218" t="str">
        <f>IF(ISERROR(VLOOKUP(FORECAST!$A946,$AY$2:$BA$9,3,FALSE)),"",VLOOKUP(FORECAST!$A946,$AY$2:$BA$9,3,FALSE))</f>
        <v/>
      </c>
      <c r="I946" s="218" t="str">
        <f>IF(ISNUMBER(FORECAST!G:G),FORECAST!G:G,"")</f>
        <v/>
      </c>
      <c r="J946" s="222" t="str">
        <f>IF(ISNUMBER(FORECAST!H:H),FORECAST!H:H,"")</f>
        <v/>
      </c>
      <c r="BF946" s="4"/>
    </row>
    <row r="947" spans="1:58">
      <c r="A947" s="218" t="str">
        <f>MID(FORECAST!A946,1,10)</f>
        <v>03-05-2023</v>
      </c>
      <c r="B947" s="218" t="str">
        <f t="shared" si="218"/>
        <v>03</v>
      </c>
      <c r="C947" s="218" t="str">
        <f t="shared" si="219"/>
        <v>05</v>
      </c>
      <c r="D947" s="218" t="str">
        <f t="shared" si="220"/>
        <v>2023</v>
      </c>
      <c r="E947" s="219">
        <f t="shared" si="221"/>
        <v>45049</v>
      </c>
      <c r="F947" s="219">
        <f t="shared" si="222"/>
        <v>45049</v>
      </c>
      <c r="G947" s="219">
        <f t="shared" si="223"/>
        <v>45049</v>
      </c>
      <c r="H947" s="218" t="str">
        <f>IF(ISERROR(VLOOKUP(FORECAST!$A947,$AY$2:$BA$9,3,FALSE)),"",VLOOKUP(FORECAST!$A947,$AY$2:$BA$9,3,FALSE))</f>
        <v>Pagadores</v>
      </c>
      <c r="I947" s="218">
        <f>IF(ISNUMBER(FORECAST!G:G),FORECAST!G:G,"")</f>
        <v>12</v>
      </c>
      <c r="J947" s="222">
        <f>IF(ISNUMBER(FORECAST!H:H),FORECAST!H:H,"")</f>
        <v>3641.93</v>
      </c>
      <c r="BF947" s="4"/>
    </row>
    <row r="948" spans="1:58">
      <c r="A948" s="218" t="str">
        <f>MID(FORECAST!A947,1,10)</f>
        <v>Non-Group</v>
      </c>
      <c r="B948" s="218" t="str">
        <f t="shared" si="218"/>
        <v>No</v>
      </c>
      <c r="C948" s="218" t="str">
        <f t="shared" si="219"/>
        <v>-G</v>
      </c>
      <c r="D948" s="218" t="str">
        <f t="shared" si="220"/>
        <v>oup</v>
      </c>
      <c r="E948" s="219" t="e">
        <f t="shared" si="221"/>
        <v>#VALUE!</v>
      </c>
      <c r="F948" s="219" t="str">
        <f t="shared" si="222"/>
        <v/>
      </c>
      <c r="G948" s="219">
        <f t="shared" si="223"/>
        <v>45049</v>
      </c>
      <c r="H948" s="218" t="str">
        <f>IF(ISERROR(VLOOKUP(FORECAST!$A948,$AY$2:$BA$9,3,FALSE)),"",VLOOKUP(FORECAST!$A948,$AY$2:$BA$9,3,FALSE))</f>
        <v>Grupos</v>
      </c>
      <c r="I948" s="218">
        <f>IF(ISNUMBER(FORECAST!G:G),FORECAST!G:G,"")</f>
        <v>1</v>
      </c>
      <c r="J948" s="222">
        <f>IF(ISNUMBER(FORECAST!H:H),FORECAST!H:H,"")</f>
        <v>258</v>
      </c>
      <c r="BF948" s="4"/>
    </row>
    <row r="949" spans="1:58">
      <c r="A949" s="218" t="str">
        <f>MID(FORECAST!A948,1,10)</f>
        <v>Group - No</v>
      </c>
      <c r="B949" s="218" t="str">
        <f t="shared" si="218"/>
        <v>Gr</v>
      </c>
      <c r="C949" s="218" t="str">
        <f t="shared" si="219"/>
        <v>up</v>
      </c>
      <c r="D949" s="218" t="str">
        <f t="shared" si="220"/>
        <v>- No</v>
      </c>
      <c r="E949" s="219" t="e">
        <f t="shared" si="221"/>
        <v>#VALUE!</v>
      </c>
      <c r="F949" s="219" t="str">
        <f t="shared" si="222"/>
        <v/>
      </c>
      <c r="G949" s="219">
        <f t="shared" si="223"/>
        <v>45049</v>
      </c>
      <c r="H949" s="218" t="str">
        <f>IF(ISERROR(VLOOKUP(FORECAST!$A949,$AY$2:$BA$9,3,FALSE)),"",VLOOKUP(FORECAST!$A949,$AY$2:$BA$9,3,FALSE))</f>
        <v>Dueños e invitados</v>
      </c>
      <c r="I949" s="218">
        <f>IF(ISNUMBER(FORECAST!G:G),FORECAST!G:G,"")</f>
        <v>29</v>
      </c>
      <c r="J949" s="222">
        <f>IF(ISNUMBER(FORECAST!H:H),FORECAST!H:H,"")</f>
        <v>0</v>
      </c>
      <c r="BF949" s="4"/>
    </row>
    <row r="950" spans="1:58">
      <c r="A950" s="218" t="str">
        <f>MID(FORECAST!A949,1,10)</f>
        <v>Owner &amp; Gu</v>
      </c>
      <c r="B950" s="218" t="str">
        <f t="shared" si="218"/>
        <v>Ow</v>
      </c>
      <c r="C950" s="218" t="str">
        <f t="shared" si="219"/>
        <v>er</v>
      </c>
      <c r="D950" s="218" t="str">
        <f t="shared" si="220"/>
        <v>&amp; Gu</v>
      </c>
      <c r="E950" s="219" t="e">
        <f t="shared" si="221"/>
        <v>#VALUE!</v>
      </c>
      <c r="F950" s="219" t="str">
        <f t="shared" si="222"/>
        <v/>
      </c>
      <c r="G950" s="219">
        <f t="shared" si="223"/>
        <v>45049</v>
      </c>
      <c r="H950" s="218" t="str">
        <f>IF(ISERROR(VLOOKUP(FORECAST!$A950,$AY$2:$BA$9,3,FALSE)),"",VLOOKUP(FORECAST!$A950,$AY$2:$BA$9,3,FALSE))</f>
        <v>Referidos</v>
      </c>
      <c r="I950" s="218">
        <f>IF(ISNUMBER(FORECAST!G:G),FORECAST!G:G,"")</f>
        <v>30</v>
      </c>
      <c r="J950" s="222">
        <f>IF(ISNUMBER(FORECAST!H:H),FORECAST!H:H,"")</f>
        <v>8281.41</v>
      </c>
      <c r="BF950" s="4"/>
    </row>
    <row r="951" spans="1:58">
      <c r="A951" s="218" t="str">
        <f>MID(FORECAST!A950,1,10)</f>
        <v>Owner Refe</v>
      </c>
      <c r="B951" s="218" t="str">
        <f t="shared" si="218"/>
        <v>Ow</v>
      </c>
      <c r="C951" s="218" t="str">
        <f t="shared" si="219"/>
        <v>er</v>
      </c>
      <c r="D951" s="218" t="str">
        <f t="shared" si="220"/>
        <v>Refe</v>
      </c>
      <c r="E951" s="219" t="e">
        <f t="shared" si="221"/>
        <v>#VALUE!</v>
      </c>
      <c r="F951" s="219" t="str">
        <f t="shared" si="222"/>
        <v/>
      </c>
      <c r="G951" s="219">
        <f t="shared" si="223"/>
        <v>45049</v>
      </c>
      <c r="H951" s="218" t="str">
        <f>IF(ISERROR(VLOOKUP(FORECAST!$A951,$AY$2:$BA$9,3,FALSE)),"",VLOOKUP(FORECAST!$A951,$AY$2:$BA$9,3,FALSE))</f>
        <v>Maintenance</v>
      </c>
      <c r="I951" s="218">
        <f>IF(ISNUMBER(FORECAST!G:G),FORECAST!G:G,"")</f>
        <v>39</v>
      </c>
      <c r="J951" s="222">
        <f>IF(ISNUMBER(FORECAST!H:H),FORECAST!H:H,"")</f>
        <v>0</v>
      </c>
      <c r="BF951" s="4"/>
    </row>
    <row r="952" spans="1:58">
      <c r="A952" s="218" t="str">
        <f>MID(FORECAST!A951,1,10)</f>
        <v>Maintenanc</v>
      </c>
      <c r="B952" s="218" t="str">
        <f t="shared" si="218"/>
        <v>Ma</v>
      </c>
      <c r="C952" s="218" t="str">
        <f t="shared" si="219"/>
        <v>nt</v>
      </c>
      <c r="D952" s="218" t="str">
        <f t="shared" si="220"/>
        <v>nanc</v>
      </c>
      <c r="E952" s="219" t="e">
        <f t="shared" si="221"/>
        <v>#VALUE!</v>
      </c>
      <c r="F952" s="219" t="str">
        <f t="shared" si="222"/>
        <v/>
      </c>
      <c r="G952" s="219">
        <f t="shared" si="223"/>
        <v>45049</v>
      </c>
      <c r="H952" s="218" t="str">
        <f>IF(ISERROR(VLOOKUP(FORECAST!$A952,$AY$2:$BA$9,3,FALSE)),"",VLOOKUP(FORECAST!$A952,$AY$2:$BA$9,3,FALSE))</f>
        <v>Complementarias</v>
      </c>
      <c r="I952" s="218">
        <f>IF(ISNUMBER(FORECAST!G:G),FORECAST!G:G,"")</f>
        <v>1</v>
      </c>
      <c r="J952" s="222">
        <f>IF(ISNUMBER(FORECAST!H:H),FORECAST!H:H,"")</f>
        <v>195</v>
      </c>
      <c r="BF952" s="4"/>
    </row>
    <row r="953" spans="1:58">
      <c r="A953" s="218" t="str">
        <f>MID(FORECAST!A952,1,10)</f>
        <v>Compliment</v>
      </c>
      <c r="B953" s="218" t="str">
        <f t="shared" si="218"/>
        <v>Co</v>
      </c>
      <c r="C953" s="218" t="str">
        <f t="shared" si="219"/>
        <v>pl</v>
      </c>
      <c r="D953" s="218" t="str">
        <f t="shared" si="220"/>
        <v>ment</v>
      </c>
      <c r="E953" s="219" t="e">
        <f t="shared" si="221"/>
        <v>#VALUE!</v>
      </c>
      <c r="F953" s="219" t="str">
        <f t="shared" si="222"/>
        <v/>
      </c>
      <c r="G953" s="219">
        <f t="shared" si="223"/>
        <v>45049</v>
      </c>
      <c r="H953" s="218" t="str">
        <f>IF(ISERROR(VLOOKUP(FORECAST!$A953,$AY$2:$BA$9,3,FALSE)),"",VLOOKUP(FORECAST!$A953,$AY$2:$BA$9,3,FALSE))</f>
        <v>Total día</v>
      </c>
      <c r="I953" s="218">
        <f>IF(ISNUMBER(FORECAST!G:G),FORECAST!G:G,"")</f>
        <v>112</v>
      </c>
      <c r="J953" s="222">
        <f>IF(ISNUMBER(FORECAST!H:H),FORECAST!H:H,"")</f>
        <v>12376.34</v>
      </c>
      <c r="BF953" s="4"/>
    </row>
    <row r="954" spans="1:58">
      <c r="A954" s="218" t="str">
        <f>MID(FORECAST!A953,1,10)</f>
        <v>Totals:</v>
      </c>
      <c r="B954" s="218" t="str">
        <f t="shared" si="218"/>
        <v>To</v>
      </c>
      <c r="C954" s="218" t="str">
        <f t="shared" si="219"/>
        <v>al</v>
      </c>
      <c r="D954" s="218" t="str">
        <f t="shared" si="220"/>
        <v>:</v>
      </c>
      <c r="E954" s="219" t="e">
        <f t="shared" si="221"/>
        <v>#VALUE!</v>
      </c>
      <c r="F954" s="219" t="str">
        <f t="shared" si="222"/>
        <v/>
      </c>
      <c r="G954" s="219">
        <f t="shared" si="223"/>
        <v>45049</v>
      </c>
      <c r="H954" s="218" t="str">
        <f>IF(ISERROR(VLOOKUP(FORECAST!$A954,$AY$2:$BA$9,3,FALSE)),"",VLOOKUP(FORECAST!$A954,$AY$2:$BA$9,3,FALSE))</f>
        <v/>
      </c>
      <c r="I954" s="218" t="str">
        <f>IF(ISNUMBER(FORECAST!G:G),FORECAST!G:G,"")</f>
        <v/>
      </c>
      <c r="J954" s="222" t="str">
        <f>IF(ISNUMBER(FORECAST!H:H),FORECAST!H:H,"")</f>
        <v/>
      </c>
      <c r="BF954" s="4"/>
    </row>
    <row r="955" spans="1:58">
      <c r="A955" s="218" t="str">
        <f>MID(FORECAST!A954,1,10)</f>
        <v>04-05-2023</v>
      </c>
      <c r="B955" s="218" t="str">
        <f t="shared" si="218"/>
        <v>04</v>
      </c>
      <c r="C955" s="218" t="str">
        <f t="shared" si="219"/>
        <v>05</v>
      </c>
      <c r="D955" s="218" t="str">
        <f t="shared" si="220"/>
        <v>2023</v>
      </c>
      <c r="E955" s="219">
        <f t="shared" si="221"/>
        <v>45050</v>
      </c>
      <c r="F955" s="219">
        <f t="shared" si="222"/>
        <v>45050</v>
      </c>
      <c r="G955" s="219">
        <f t="shared" si="223"/>
        <v>45050</v>
      </c>
      <c r="H955" s="218" t="str">
        <f>IF(ISERROR(VLOOKUP(FORECAST!$A955,$AY$2:$BA$9,3,FALSE)),"",VLOOKUP(FORECAST!$A955,$AY$2:$BA$9,3,FALSE))</f>
        <v>Pagadores</v>
      </c>
      <c r="I955" s="218">
        <f>IF(ISNUMBER(FORECAST!G:G),FORECAST!G:G,"")</f>
        <v>36</v>
      </c>
      <c r="J955" s="222">
        <f>IF(ISNUMBER(FORECAST!H:H),FORECAST!H:H,"")</f>
        <v>9993.27</v>
      </c>
      <c r="BF955" s="4"/>
    </row>
    <row r="956" spans="1:58">
      <c r="A956" s="218" t="str">
        <f>MID(FORECAST!A955,1,10)</f>
        <v>Non-Group</v>
      </c>
      <c r="B956" s="218" t="str">
        <f t="shared" si="218"/>
        <v>No</v>
      </c>
      <c r="C956" s="218" t="str">
        <f t="shared" si="219"/>
        <v>-G</v>
      </c>
      <c r="D956" s="218" t="str">
        <f t="shared" si="220"/>
        <v>oup</v>
      </c>
      <c r="E956" s="219" t="e">
        <f t="shared" si="221"/>
        <v>#VALUE!</v>
      </c>
      <c r="F956" s="219" t="str">
        <f t="shared" si="222"/>
        <v/>
      </c>
      <c r="G956" s="219">
        <f t="shared" si="223"/>
        <v>45050</v>
      </c>
      <c r="H956" s="218" t="str">
        <f>IF(ISERROR(VLOOKUP(FORECAST!$A956,$AY$2:$BA$9,3,FALSE)),"",VLOOKUP(FORECAST!$A956,$AY$2:$BA$9,3,FALSE))</f>
        <v>Grupos</v>
      </c>
      <c r="I956" s="218">
        <f>IF(ISNUMBER(FORECAST!G:G),FORECAST!G:G,"")</f>
        <v>4</v>
      </c>
      <c r="J956" s="222">
        <f>IF(ISNUMBER(FORECAST!H:H),FORECAST!H:H,"")</f>
        <v>921</v>
      </c>
      <c r="BF956" s="4"/>
    </row>
    <row r="957" spans="1:58">
      <c r="A957" s="218" t="str">
        <f>MID(FORECAST!A956,1,10)</f>
        <v>Group - No</v>
      </c>
      <c r="B957" s="218" t="str">
        <f t="shared" si="218"/>
        <v>Gr</v>
      </c>
      <c r="C957" s="218" t="str">
        <f t="shared" si="219"/>
        <v>up</v>
      </c>
      <c r="D957" s="218" t="str">
        <f t="shared" si="220"/>
        <v>- No</v>
      </c>
      <c r="E957" s="219" t="e">
        <f t="shared" si="221"/>
        <v>#VALUE!</v>
      </c>
      <c r="F957" s="219" t="str">
        <f t="shared" si="222"/>
        <v/>
      </c>
      <c r="G957" s="219">
        <f t="shared" si="223"/>
        <v>45050</v>
      </c>
      <c r="H957" s="218" t="str">
        <f>IF(ISERROR(VLOOKUP(FORECAST!$A957,$AY$2:$BA$9,3,FALSE)),"",VLOOKUP(FORECAST!$A957,$AY$2:$BA$9,3,FALSE))</f>
        <v>Dueños e invitados</v>
      </c>
      <c r="I957" s="218">
        <f>IF(ISNUMBER(FORECAST!G:G),FORECAST!G:G,"")</f>
        <v>40</v>
      </c>
      <c r="J957" s="222">
        <f>IF(ISNUMBER(FORECAST!H:H),FORECAST!H:H,"")</f>
        <v>0</v>
      </c>
      <c r="BF957" s="4"/>
    </row>
    <row r="958" spans="1:58">
      <c r="A958" s="218" t="str">
        <f>MID(FORECAST!A957,1,10)</f>
        <v>Owner &amp; Gu</v>
      </c>
      <c r="B958" s="218" t="str">
        <f t="shared" si="218"/>
        <v>Ow</v>
      </c>
      <c r="C958" s="218" t="str">
        <f t="shared" si="219"/>
        <v>er</v>
      </c>
      <c r="D958" s="218" t="str">
        <f t="shared" si="220"/>
        <v>&amp; Gu</v>
      </c>
      <c r="E958" s="219" t="e">
        <f t="shared" si="221"/>
        <v>#VALUE!</v>
      </c>
      <c r="F958" s="219" t="str">
        <f t="shared" si="222"/>
        <v/>
      </c>
      <c r="G958" s="219">
        <f t="shared" si="223"/>
        <v>45050</v>
      </c>
      <c r="H958" s="218" t="str">
        <f>IF(ISERROR(VLOOKUP(FORECAST!$A958,$AY$2:$BA$9,3,FALSE)),"",VLOOKUP(FORECAST!$A958,$AY$2:$BA$9,3,FALSE))</f>
        <v>Referidos</v>
      </c>
      <c r="I958" s="218">
        <f>IF(ISNUMBER(FORECAST!G:G),FORECAST!G:G,"")</f>
        <v>56</v>
      </c>
      <c r="J958" s="222">
        <f>IF(ISNUMBER(FORECAST!H:H),FORECAST!H:H,"")</f>
        <v>16789.900000000001</v>
      </c>
      <c r="BF958" s="4"/>
    </row>
    <row r="959" spans="1:58">
      <c r="A959" s="218" t="str">
        <f>MID(FORECAST!A958,1,10)</f>
        <v>Owner Refe</v>
      </c>
      <c r="B959" s="218" t="str">
        <f t="shared" si="218"/>
        <v>Ow</v>
      </c>
      <c r="C959" s="218" t="str">
        <f t="shared" si="219"/>
        <v>er</v>
      </c>
      <c r="D959" s="218" t="str">
        <f t="shared" si="220"/>
        <v>Refe</v>
      </c>
      <c r="E959" s="219" t="e">
        <f t="shared" si="221"/>
        <v>#VALUE!</v>
      </c>
      <c r="F959" s="219" t="str">
        <f t="shared" si="222"/>
        <v/>
      </c>
      <c r="G959" s="219">
        <f t="shared" si="223"/>
        <v>45050</v>
      </c>
      <c r="H959" s="218" t="str">
        <f>IF(ISERROR(VLOOKUP(FORECAST!$A959,$AY$2:$BA$9,3,FALSE)),"",VLOOKUP(FORECAST!$A959,$AY$2:$BA$9,3,FALSE))</f>
        <v>Maintenance</v>
      </c>
      <c r="I959" s="218">
        <f>IF(ISNUMBER(FORECAST!G:G),FORECAST!G:G,"")</f>
        <v>38</v>
      </c>
      <c r="J959" s="222">
        <f>IF(ISNUMBER(FORECAST!H:H),FORECAST!H:H,"")</f>
        <v>0</v>
      </c>
      <c r="BF959" s="4"/>
    </row>
    <row r="960" spans="1:58">
      <c r="A960" s="218" t="str">
        <f>MID(FORECAST!A959,1,10)</f>
        <v>Maintenanc</v>
      </c>
      <c r="B960" s="218" t="str">
        <f t="shared" si="218"/>
        <v>Ma</v>
      </c>
      <c r="C960" s="218" t="str">
        <f t="shared" si="219"/>
        <v>nt</v>
      </c>
      <c r="D960" s="218" t="str">
        <f t="shared" si="220"/>
        <v>nanc</v>
      </c>
      <c r="E960" s="219" t="e">
        <f t="shared" si="221"/>
        <v>#VALUE!</v>
      </c>
      <c r="F960" s="219" t="str">
        <f t="shared" si="222"/>
        <v/>
      </c>
      <c r="G960" s="219">
        <f t="shared" si="223"/>
        <v>45050</v>
      </c>
      <c r="H960" s="218" t="str">
        <f>IF(ISERROR(VLOOKUP(FORECAST!$A960,$AY$2:$BA$9,3,FALSE)),"",VLOOKUP(FORECAST!$A960,$AY$2:$BA$9,3,FALSE))</f>
        <v>Complementarias</v>
      </c>
      <c r="I960" s="218">
        <f>IF(ISNUMBER(FORECAST!G:G),FORECAST!G:G,"")</f>
        <v>3</v>
      </c>
      <c r="J960" s="222">
        <f>IF(ISNUMBER(FORECAST!H:H),FORECAST!H:H,"")</f>
        <v>0</v>
      </c>
      <c r="BF960" s="4"/>
    </row>
    <row r="961" spans="1:58">
      <c r="A961" s="218" t="str">
        <f>MID(FORECAST!A960,1,10)</f>
        <v>Compliment</v>
      </c>
      <c r="B961" s="218" t="str">
        <f t="shared" si="218"/>
        <v>Co</v>
      </c>
      <c r="C961" s="218" t="str">
        <f t="shared" si="219"/>
        <v>pl</v>
      </c>
      <c r="D961" s="218" t="str">
        <f t="shared" si="220"/>
        <v>ment</v>
      </c>
      <c r="E961" s="219" t="e">
        <f t="shared" si="221"/>
        <v>#VALUE!</v>
      </c>
      <c r="F961" s="219" t="str">
        <f t="shared" si="222"/>
        <v/>
      </c>
      <c r="G961" s="219">
        <f t="shared" si="223"/>
        <v>45050</v>
      </c>
      <c r="H961" s="218" t="str">
        <f>IF(ISERROR(VLOOKUP(FORECAST!$A961,$AY$2:$BA$9,3,FALSE)),"",VLOOKUP(FORECAST!$A961,$AY$2:$BA$9,3,FALSE))</f>
        <v>Total día</v>
      </c>
      <c r="I961" s="218">
        <f>IF(ISNUMBER(FORECAST!G:G),FORECAST!G:G,"")</f>
        <v>177</v>
      </c>
      <c r="J961" s="222">
        <f>IF(ISNUMBER(FORECAST!H:H),FORECAST!H:H,"")</f>
        <v>27704.17</v>
      </c>
      <c r="BF961" s="4"/>
    </row>
    <row r="962" spans="1:58">
      <c r="A962" s="218" t="str">
        <f>MID(FORECAST!A961,1,10)</f>
        <v>Totals:</v>
      </c>
      <c r="B962" s="218" t="str">
        <f t="shared" si="218"/>
        <v>To</v>
      </c>
      <c r="C962" s="218" t="str">
        <f t="shared" si="219"/>
        <v>al</v>
      </c>
      <c r="D962" s="218" t="str">
        <f t="shared" si="220"/>
        <v>:</v>
      </c>
      <c r="E962" s="219" t="e">
        <f t="shared" si="221"/>
        <v>#VALUE!</v>
      </c>
      <c r="F962" s="219" t="str">
        <f t="shared" si="222"/>
        <v/>
      </c>
      <c r="G962" s="219">
        <f t="shared" si="223"/>
        <v>45050</v>
      </c>
      <c r="H962" s="218" t="str">
        <f>IF(ISERROR(VLOOKUP(FORECAST!$A962,$AY$2:$BA$9,3,FALSE)),"",VLOOKUP(FORECAST!$A962,$AY$2:$BA$9,3,FALSE))</f>
        <v/>
      </c>
      <c r="I962" s="218" t="str">
        <f>IF(ISNUMBER(FORECAST!G:G),FORECAST!G:G,"")</f>
        <v/>
      </c>
      <c r="J962" s="222" t="str">
        <f>IF(ISNUMBER(FORECAST!H:H),FORECAST!H:H,"")</f>
        <v/>
      </c>
      <c r="BF962" s="4"/>
    </row>
    <row r="963" spans="1:58">
      <c r="A963" s="218" t="str">
        <f>MID(FORECAST!A962,1,10)</f>
        <v>05-05-2023</v>
      </c>
      <c r="B963" s="218" t="str">
        <f t="shared" si="218"/>
        <v>05</v>
      </c>
      <c r="C963" s="218" t="str">
        <f t="shared" si="219"/>
        <v>05</v>
      </c>
      <c r="D963" s="218" t="str">
        <f t="shared" si="220"/>
        <v>2023</v>
      </c>
      <c r="E963" s="219">
        <f t="shared" si="221"/>
        <v>45051</v>
      </c>
      <c r="F963" s="219">
        <f t="shared" si="222"/>
        <v>45051</v>
      </c>
      <c r="G963" s="219">
        <f t="shared" si="223"/>
        <v>45051</v>
      </c>
      <c r="H963" s="218" t="str">
        <f>IF(ISERROR(VLOOKUP(FORECAST!$A963,$AY$2:$BA$9,3,FALSE)),"",VLOOKUP(FORECAST!$A963,$AY$2:$BA$9,3,FALSE))</f>
        <v>Pagadores</v>
      </c>
      <c r="I963" s="218">
        <f>IF(ISNUMBER(FORECAST!G:G),FORECAST!G:G,"")</f>
        <v>100</v>
      </c>
      <c r="J963" s="222">
        <f>IF(ISNUMBER(FORECAST!H:H),FORECAST!H:H,"")</f>
        <v>37801.15</v>
      </c>
      <c r="BF963" s="4"/>
    </row>
    <row r="964" spans="1:58">
      <c r="A964" s="218" t="str">
        <f>MID(FORECAST!A963,1,10)</f>
        <v>Non-Group</v>
      </c>
      <c r="B964" s="218" t="str">
        <f t="shared" ref="B964:B1027" si="224">MID(A964,1,2)</f>
        <v>No</v>
      </c>
      <c r="C964" s="218" t="str">
        <f t="shared" ref="C964:C1027" si="225">MID(A964,4,2)</f>
        <v>-G</v>
      </c>
      <c r="D964" s="218" t="str">
        <f t="shared" ref="D964:D1027" si="226">MID(A964,7,4)</f>
        <v>oup</v>
      </c>
      <c r="E964" s="219" t="e">
        <f t="shared" ref="E964:E1027" si="227">DATE(D964,C964,B964)</f>
        <v>#VALUE!</v>
      </c>
      <c r="F964" s="219" t="str">
        <f t="shared" ref="F964:F1027" si="228">IF(ISERROR(E964),"",E964)</f>
        <v/>
      </c>
      <c r="G964" s="219">
        <f t="shared" ref="G964:G1027" si="229">IF(F964="",G963,F964)</f>
        <v>45051</v>
      </c>
      <c r="H964" s="218" t="str">
        <f>IF(ISERROR(VLOOKUP(FORECAST!$A964,$AY$2:$BA$9,3,FALSE)),"",VLOOKUP(FORECAST!$A964,$AY$2:$BA$9,3,FALSE))</f>
        <v>Grupos</v>
      </c>
      <c r="I964" s="218">
        <f>IF(ISNUMBER(FORECAST!G:G),FORECAST!G:G,"")</f>
        <v>11</v>
      </c>
      <c r="J964" s="222">
        <f>IF(ISNUMBER(FORECAST!H:H),FORECAST!H:H,"")</f>
        <v>3228</v>
      </c>
      <c r="BF964" s="4"/>
    </row>
    <row r="965" spans="1:58">
      <c r="A965" s="218" t="str">
        <f>MID(FORECAST!A964,1,10)</f>
        <v>Group - No</v>
      </c>
      <c r="B965" s="218" t="str">
        <f t="shared" si="224"/>
        <v>Gr</v>
      </c>
      <c r="C965" s="218" t="str">
        <f t="shared" si="225"/>
        <v>up</v>
      </c>
      <c r="D965" s="218" t="str">
        <f t="shared" si="226"/>
        <v>- No</v>
      </c>
      <c r="E965" s="219" t="e">
        <f t="shared" si="227"/>
        <v>#VALUE!</v>
      </c>
      <c r="F965" s="219" t="str">
        <f t="shared" si="228"/>
        <v/>
      </c>
      <c r="G965" s="219">
        <f t="shared" si="229"/>
        <v>45051</v>
      </c>
      <c r="H965" s="218" t="str">
        <f>IF(ISERROR(VLOOKUP(FORECAST!$A965,$AY$2:$BA$9,3,FALSE)),"",VLOOKUP(FORECAST!$A965,$AY$2:$BA$9,3,FALSE))</f>
        <v>Dueños e invitados</v>
      </c>
      <c r="I965" s="218">
        <f>IF(ISNUMBER(FORECAST!G:G),FORECAST!G:G,"")</f>
        <v>46</v>
      </c>
      <c r="J965" s="222">
        <f>IF(ISNUMBER(FORECAST!H:H),FORECAST!H:H,"")</f>
        <v>0</v>
      </c>
      <c r="BF965" s="4"/>
    </row>
    <row r="966" spans="1:58">
      <c r="A966" s="218" t="str">
        <f>MID(FORECAST!A965,1,10)</f>
        <v>Owner &amp; Gu</v>
      </c>
      <c r="B966" s="218" t="str">
        <f t="shared" si="224"/>
        <v>Ow</v>
      </c>
      <c r="C966" s="218" t="str">
        <f t="shared" si="225"/>
        <v>er</v>
      </c>
      <c r="D966" s="218" t="str">
        <f t="shared" si="226"/>
        <v>&amp; Gu</v>
      </c>
      <c r="E966" s="219" t="e">
        <f t="shared" si="227"/>
        <v>#VALUE!</v>
      </c>
      <c r="F966" s="219" t="str">
        <f t="shared" si="228"/>
        <v/>
      </c>
      <c r="G966" s="219">
        <f t="shared" si="229"/>
        <v>45051</v>
      </c>
      <c r="H966" s="218" t="str">
        <f>IF(ISERROR(VLOOKUP(FORECAST!$A966,$AY$2:$BA$9,3,FALSE)),"",VLOOKUP(FORECAST!$A966,$AY$2:$BA$9,3,FALSE))</f>
        <v>Referidos</v>
      </c>
      <c r="I966" s="218">
        <f>IF(ISNUMBER(FORECAST!G:G),FORECAST!G:G,"")</f>
        <v>108</v>
      </c>
      <c r="J966" s="222">
        <f>IF(ISNUMBER(FORECAST!H:H),FORECAST!H:H,"")</f>
        <v>36572.31</v>
      </c>
      <c r="BF966" s="4"/>
    </row>
    <row r="967" spans="1:58">
      <c r="A967" s="218" t="str">
        <f>MID(FORECAST!A966,1,10)</f>
        <v>Owner Refe</v>
      </c>
      <c r="B967" s="218" t="str">
        <f t="shared" si="224"/>
        <v>Ow</v>
      </c>
      <c r="C967" s="218" t="str">
        <f t="shared" si="225"/>
        <v>er</v>
      </c>
      <c r="D967" s="218" t="str">
        <f t="shared" si="226"/>
        <v>Refe</v>
      </c>
      <c r="E967" s="219" t="e">
        <f t="shared" si="227"/>
        <v>#VALUE!</v>
      </c>
      <c r="F967" s="219" t="str">
        <f t="shared" si="228"/>
        <v/>
      </c>
      <c r="G967" s="219">
        <f t="shared" si="229"/>
        <v>45051</v>
      </c>
      <c r="H967" s="218" t="str">
        <f>IF(ISERROR(VLOOKUP(FORECAST!$A967,$AY$2:$BA$9,3,FALSE)),"",VLOOKUP(FORECAST!$A967,$AY$2:$BA$9,3,FALSE))</f>
        <v>Maintenance</v>
      </c>
      <c r="I967" s="218">
        <f>IF(ISNUMBER(FORECAST!G:G),FORECAST!G:G,"")</f>
        <v>34</v>
      </c>
      <c r="J967" s="222">
        <f>IF(ISNUMBER(FORECAST!H:H),FORECAST!H:H,"")</f>
        <v>0</v>
      </c>
      <c r="BF967" s="4"/>
    </row>
    <row r="968" spans="1:58">
      <c r="A968" s="218" t="str">
        <f>MID(FORECAST!A967,1,10)</f>
        <v>Maintenanc</v>
      </c>
      <c r="B968" s="218" t="str">
        <f t="shared" si="224"/>
        <v>Ma</v>
      </c>
      <c r="C968" s="218" t="str">
        <f t="shared" si="225"/>
        <v>nt</v>
      </c>
      <c r="D968" s="218" t="str">
        <f t="shared" si="226"/>
        <v>nanc</v>
      </c>
      <c r="E968" s="219" t="e">
        <f t="shared" si="227"/>
        <v>#VALUE!</v>
      </c>
      <c r="F968" s="219" t="str">
        <f t="shared" si="228"/>
        <v/>
      </c>
      <c r="G968" s="219">
        <f t="shared" si="229"/>
        <v>45051</v>
      </c>
      <c r="H968" s="218" t="str">
        <f>IF(ISERROR(VLOOKUP(FORECAST!$A968,$AY$2:$BA$9,3,FALSE)),"",VLOOKUP(FORECAST!$A968,$AY$2:$BA$9,3,FALSE))</f>
        <v>Complementarias</v>
      </c>
      <c r="I968" s="218">
        <f>IF(ISNUMBER(FORECAST!G:G),FORECAST!G:G,"")</f>
        <v>1</v>
      </c>
      <c r="J968" s="222">
        <f>IF(ISNUMBER(FORECAST!H:H),FORECAST!H:H,"")</f>
        <v>288</v>
      </c>
      <c r="BF968" s="4"/>
    </row>
    <row r="969" spans="1:58">
      <c r="A969" s="218" t="str">
        <f>MID(FORECAST!A968,1,10)</f>
        <v>Compliment</v>
      </c>
      <c r="B969" s="218" t="str">
        <f t="shared" si="224"/>
        <v>Co</v>
      </c>
      <c r="C969" s="218" t="str">
        <f t="shared" si="225"/>
        <v>pl</v>
      </c>
      <c r="D969" s="218" t="str">
        <f t="shared" si="226"/>
        <v>ment</v>
      </c>
      <c r="E969" s="219" t="e">
        <f t="shared" si="227"/>
        <v>#VALUE!</v>
      </c>
      <c r="F969" s="219" t="str">
        <f t="shared" si="228"/>
        <v/>
      </c>
      <c r="G969" s="219">
        <f t="shared" si="229"/>
        <v>45051</v>
      </c>
      <c r="H969" s="218" t="str">
        <f>IF(ISERROR(VLOOKUP(FORECAST!$A969,$AY$2:$BA$9,3,FALSE)),"",VLOOKUP(FORECAST!$A969,$AY$2:$BA$9,3,FALSE))</f>
        <v>Total día</v>
      </c>
      <c r="I969" s="218">
        <f>IF(ISNUMBER(FORECAST!G:G),FORECAST!G:G,"")</f>
        <v>300</v>
      </c>
      <c r="J969" s="222">
        <f>IF(ISNUMBER(FORECAST!H:H),FORECAST!H:H,"")</f>
        <v>77889.460000000006</v>
      </c>
      <c r="BF969" s="4"/>
    </row>
    <row r="970" spans="1:58">
      <c r="A970" s="218" t="str">
        <f>MID(FORECAST!A969,1,10)</f>
        <v>Totals:</v>
      </c>
      <c r="B970" s="218" t="str">
        <f t="shared" si="224"/>
        <v>To</v>
      </c>
      <c r="C970" s="218" t="str">
        <f t="shared" si="225"/>
        <v>al</v>
      </c>
      <c r="D970" s="218" t="str">
        <f t="shared" si="226"/>
        <v>:</v>
      </c>
      <c r="E970" s="219" t="e">
        <f t="shared" si="227"/>
        <v>#VALUE!</v>
      </c>
      <c r="F970" s="219" t="str">
        <f t="shared" si="228"/>
        <v/>
      </c>
      <c r="G970" s="219">
        <f t="shared" si="229"/>
        <v>45051</v>
      </c>
      <c r="H970" s="218" t="str">
        <f>IF(ISERROR(VLOOKUP(FORECAST!$A970,$AY$2:$BA$9,3,FALSE)),"",VLOOKUP(FORECAST!$A970,$AY$2:$BA$9,3,FALSE))</f>
        <v/>
      </c>
      <c r="I970" s="218" t="str">
        <f>IF(ISNUMBER(FORECAST!G:G),FORECAST!G:G,"")</f>
        <v/>
      </c>
      <c r="J970" s="222" t="str">
        <f>IF(ISNUMBER(FORECAST!H:H),FORECAST!H:H,"")</f>
        <v/>
      </c>
      <c r="BF970" s="4"/>
    </row>
    <row r="971" spans="1:58">
      <c r="A971" s="218" t="str">
        <f>MID(FORECAST!A970,1,10)</f>
        <v>06-05-2023</v>
      </c>
      <c r="B971" s="218" t="str">
        <f t="shared" si="224"/>
        <v>06</v>
      </c>
      <c r="C971" s="218" t="str">
        <f t="shared" si="225"/>
        <v>05</v>
      </c>
      <c r="D971" s="218" t="str">
        <f t="shared" si="226"/>
        <v>2023</v>
      </c>
      <c r="E971" s="219">
        <f t="shared" si="227"/>
        <v>45052</v>
      </c>
      <c r="F971" s="219">
        <f t="shared" si="228"/>
        <v>45052</v>
      </c>
      <c r="G971" s="219">
        <f t="shared" si="229"/>
        <v>45052</v>
      </c>
      <c r="H971" s="218" t="str">
        <f>IF(ISERROR(VLOOKUP(FORECAST!$A971,$AY$2:$BA$9,3,FALSE)),"",VLOOKUP(FORECAST!$A971,$AY$2:$BA$9,3,FALSE))</f>
        <v>Pagadores</v>
      </c>
      <c r="I971" s="218">
        <f>IF(ISNUMBER(FORECAST!G:G),FORECAST!G:G,"")</f>
        <v>114</v>
      </c>
      <c r="J971" s="222">
        <f>IF(ISNUMBER(FORECAST!H:H),FORECAST!H:H,"")</f>
        <v>42917.440000000002</v>
      </c>
      <c r="BF971" s="4"/>
    </row>
    <row r="972" spans="1:58">
      <c r="A972" s="218" t="str">
        <f>MID(FORECAST!A971,1,10)</f>
        <v>Non-Group</v>
      </c>
      <c r="B972" s="218" t="str">
        <f t="shared" si="224"/>
        <v>No</v>
      </c>
      <c r="C972" s="218" t="str">
        <f t="shared" si="225"/>
        <v>-G</v>
      </c>
      <c r="D972" s="218" t="str">
        <f t="shared" si="226"/>
        <v>oup</v>
      </c>
      <c r="E972" s="219" t="e">
        <f t="shared" si="227"/>
        <v>#VALUE!</v>
      </c>
      <c r="F972" s="219" t="str">
        <f t="shared" si="228"/>
        <v/>
      </c>
      <c r="G972" s="219">
        <f t="shared" si="229"/>
        <v>45052</v>
      </c>
      <c r="H972" s="218" t="str">
        <f>IF(ISERROR(VLOOKUP(FORECAST!$A972,$AY$2:$BA$9,3,FALSE)),"",VLOOKUP(FORECAST!$A972,$AY$2:$BA$9,3,FALSE))</f>
        <v>Grupos</v>
      </c>
      <c r="I972" s="218">
        <f>IF(ISNUMBER(FORECAST!G:G),FORECAST!G:G,"")</f>
        <v>13</v>
      </c>
      <c r="J972" s="222">
        <f>IF(ISNUMBER(FORECAST!H:H),FORECAST!H:H,"")</f>
        <v>3750</v>
      </c>
      <c r="BF972" s="4"/>
    </row>
    <row r="973" spans="1:58">
      <c r="A973" s="218" t="str">
        <f>MID(FORECAST!A972,1,10)</f>
        <v>Group - No</v>
      </c>
      <c r="B973" s="218" t="str">
        <f t="shared" si="224"/>
        <v>Gr</v>
      </c>
      <c r="C973" s="218" t="str">
        <f t="shared" si="225"/>
        <v>up</v>
      </c>
      <c r="D973" s="218" t="str">
        <f t="shared" si="226"/>
        <v>- No</v>
      </c>
      <c r="E973" s="219" t="e">
        <f t="shared" si="227"/>
        <v>#VALUE!</v>
      </c>
      <c r="F973" s="219" t="str">
        <f t="shared" si="228"/>
        <v/>
      </c>
      <c r="G973" s="219">
        <f t="shared" si="229"/>
        <v>45052</v>
      </c>
      <c r="H973" s="218" t="str">
        <f>IF(ISERROR(VLOOKUP(FORECAST!$A973,$AY$2:$BA$9,3,FALSE)),"",VLOOKUP(FORECAST!$A973,$AY$2:$BA$9,3,FALSE))</f>
        <v>Dueños e invitados</v>
      </c>
      <c r="I973" s="218">
        <f>IF(ISNUMBER(FORECAST!G:G),FORECAST!G:G,"")</f>
        <v>43</v>
      </c>
      <c r="J973" s="222">
        <f>IF(ISNUMBER(FORECAST!H:H),FORECAST!H:H,"")</f>
        <v>0</v>
      </c>
      <c r="BF973" s="4"/>
    </row>
    <row r="974" spans="1:58">
      <c r="A974" s="218" t="str">
        <f>MID(FORECAST!A973,1,10)</f>
        <v>Owner &amp; Gu</v>
      </c>
      <c r="B974" s="218" t="str">
        <f t="shared" si="224"/>
        <v>Ow</v>
      </c>
      <c r="C974" s="218" t="str">
        <f t="shared" si="225"/>
        <v>er</v>
      </c>
      <c r="D974" s="218" t="str">
        <f t="shared" si="226"/>
        <v>&amp; Gu</v>
      </c>
      <c r="E974" s="219" t="e">
        <f t="shared" si="227"/>
        <v>#VALUE!</v>
      </c>
      <c r="F974" s="219" t="str">
        <f t="shared" si="228"/>
        <v/>
      </c>
      <c r="G974" s="219">
        <f t="shared" si="229"/>
        <v>45052</v>
      </c>
      <c r="H974" s="218" t="str">
        <f>IF(ISERROR(VLOOKUP(FORECAST!$A974,$AY$2:$BA$9,3,FALSE)),"",VLOOKUP(FORECAST!$A974,$AY$2:$BA$9,3,FALSE))</f>
        <v>Referidos</v>
      </c>
      <c r="I974" s="218">
        <f>IF(ISNUMBER(FORECAST!G:G),FORECAST!G:G,"")</f>
        <v>109</v>
      </c>
      <c r="J974" s="222">
        <f>IF(ISNUMBER(FORECAST!H:H),FORECAST!H:H,"")</f>
        <v>37923.769999999997</v>
      </c>
      <c r="BF974" s="4"/>
    </row>
    <row r="975" spans="1:58">
      <c r="A975" s="218" t="str">
        <f>MID(FORECAST!A974,1,10)</f>
        <v>Owner Refe</v>
      </c>
      <c r="B975" s="218" t="str">
        <f t="shared" si="224"/>
        <v>Ow</v>
      </c>
      <c r="C975" s="218" t="str">
        <f t="shared" si="225"/>
        <v>er</v>
      </c>
      <c r="D975" s="218" t="str">
        <f t="shared" si="226"/>
        <v>Refe</v>
      </c>
      <c r="E975" s="219" t="e">
        <f t="shared" si="227"/>
        <v>#VALUE!</v>
      </c>
      <c r="F975" s="219" t="str">
        <f t="shared" si="228"/>
        <v/>
      </c>
      <c r="G975" s="219">
        <f t="shared" si="229"/>
        <v>45052</v>
      </c>
      <c r="H975" s="218" t="str">
        <f>IF(ISERROR(VLOOKUP(FORECAST!$A975,$AY$2:$BA$9,3,FALSE)),"",VLOOKUP(FORECAST!$A975,$AY$2:$BA$9,3,FALSE))</f>
        <v>Maintenance</v>
      </c>
      <c r="I975" s="218">
        <f>IF(ISNUMBER(FORECAST!G:G),FORECAST!G:G,"")</f>
        <v>30</v>
      </c>
      <c r="J975" s="222">
        <f>IF(ISNUMBER(FORECAST!H:H),FORECAST!H:H,"")</f>
        <v>0</v>
      </c>
      <c r="BF975" s="4"/>
    </row>
    <row r="976" spans="1:58">
      <c r="A976" s="218" t="str">
        <f>MID(FORECAST!A975,1,10)</f>
        <v>Maintenanc</v>
      </c>
      <c r="B976" s="218" t="str">
        <f t="shared" si="224"/>
        <v>Ma</v>
      </c>
      <c r="C976" s="218" t="str">
        <f t="shared" si="225"/>
        <v>nt</v>
      </c>
      <c r="D976" s="218" t="str">
        <f t="shared" si="226"/>
        <v>nanc</v>
      </c>
      <c r="E976" s="219" t="e">
        <f t="shared" si="227"/>
        <v>#VALUE!</v>
      </c>
      <c r="F976" s="219" t="str">
        <f t="shared" si="228"/>
        <v/>
      </c>
      <c r="G976" s="219">
        <f t="shared" si="229"/>
        <v>45052</v>
      </c>
      <c r="H976" s="218" t="str">
        <f>IF(ISERROR(VLOOKUP(FORECAST!$A976,$AY$2:$BA$9,3,FALSE)),"",VLOOKUP(FORECAST!$A976,$AY$2:$BA$9,3,FALSE))</f>
        <v>Total día</v>
      </c>
      <c r="I976" s="218">
        <f>IF(ISNUMBER(FORECAST!G:G),FORECAST!G:G,"")</f>
        <v>309</v>
      </c>
      <c r="J976" s="222">
        <f>IF(ISNUMBER(FORECAST!H:H),FORECAST!H:H,"")</f>
        <v>84591.21</v>
      </c>
      <c r="BF976" s="4"/>
    </row>
    <row r="977" spans="1:58">
      <c r="A977" s="218" t="str">
        <f>MID(FORECAST!A976,1,10)</f>
        <v>Totals:</v>
      </c>
      <c r="B977" s="218" t="str">
        <f t="shared" si="224"/>
        <v>To</v>
      </c>
      <c r="C977" s="218" t="str">
        <f t="shared" si="225"/>
        <v>al</v>
      </c>
      <c r="D977" s="218" t="str">
        <f t="shared" si="226"/>
        <v>:</v>
      </c>
      <c r="E977" s="219" t="e">
        <f t="shared" si="227"/>
        <v>#VALUE!</v>
      </c>
      <c r="F977" s="219" t="str">
        <f t="shared" si="228"/>
        <v/>
      </c>
      <c r="G977" s="219">
        <f t="shared" si="229"/>
        <v>45052</v>
      </c>
      <c r="H977" s="218" t="str">
        <f>IF(ISERROR(VLOOKUP(FORECAST!$A977,$AY$2:$BA$9,3,FALSE)),"",VLOOKUP(FORECAST!$A977,$AY$2:$BA$9,3,FALSE))</f>
        <v/>
      </c>
      <c r="I977" s="218" t="str">
        <f>IF(ISNUMBER(FORECAST!G:G),FORECAST!G:G,"")</f>
        <v/>
      </c>
      <c r="J977" s="222" t="str">
        <f>IF(ISNUMBER(FORECAST!H:H),FORECAST!H:H,"")</f>
        <v/>
      </c>
      <c r="BF977" s="4"/>
    </row>
    <row r="978" spans="1:58">
      <c r="A978" s="218" t="str">
        <f>MID(FORECAST!A977,1,10)</f>
        <v>07-05-2023</v>
      </c>
      <c r="B978" s="218" t="str">
        <f t="shared" si="224"/>
        <v>07</v>
      </c>
      <c r="C978" s="218" t="str">
        <f t="shared" si="225"/>
        <v>05</v>
      </c>
      <c r="D978" s="218" t="str">
        <f t="shared" si="226"/>
        <v>2023</v>
      </c>
      <c r="E978" s="219">
        <f t="shared" si="227"/>
        <v>45053</v>
      </c>
      <c r="F978" s="219">
        <f t="shared" si="228"/>
        <v>45053</v>
      </c>
      <c r="G978" s="219">
        <f t="shared" si="229"/>
        <v>45053</v>
      </c>
      <c r="H978" s="218" t="str">
        <f>IF(ISERROR(VLOOKUP(FORECAST!$A978,$AY$2:$BA$9,3,FALSE)),"",VLOOKUP(FORECAST!$A978,$AY$2:$BA$9,3,FALSE))</f>
        <v>Pagadores</v>
      </c>
      <c r="I978" s="218">
        <f>IF(ISNUMBER(FORECAST!G:G),FORECAST!G:G,"")</f>
        <v>60</v>
      </c>
      <c r="J978" s="222">
        <f>IF(ISNUMBER(FORECAST!H:H),FORECAST!H:H,"")</f>
        <v>17583.86</v>
      </c>
      <c r="BF978" s="4"/>
    </row>
    <row r="979" spans="1:58">
      <c r="A979" s="218" t="str">
        <f>MID(FORECAST!A978,1,10)</f>
        <v>Non-Group</v>
      </c>
      <c r="B979" s="218" t="str">
        <f t="shared" si="224"/>
        <v>No</v>
      </c>
      <c r="C979" s="218" t="str">
        <f t="shared" si="225"/>
        <v>-G</v>
      </c>
      <c r="D979" s="218" t="str">
        <f t="shared" si="226"/>
        <v>oup</v>
      </c>
      <c r="E979" s="219" t="e">
        <f t="shared" si="227"/>
        <v>#VALUE!</v>
      </c>
      <c r="F979" s="219" t="str">
        <f t="shared" si="228"/>
        <v/>
      </c>
      <c r="G979" s="219">
        <f t="shared" si="229"/>
        <v>45053</v>
      </c>
      <c r="H979" s="218" t="str">
        <f>IF(ISERROR(VLOOKUP(FORECAST!$A979,$AY$2:$BA$9,3,FALSE)),"",VLOOKUP(FORECAST!$A979,$AY$2:$BA$9,3,FALSE))</f>
        <v>Grupos</v>
      </c>
      <c r="I979" s="218">
        <f>IF(ISNUMBER(FORECAST!G:G),FORECAST!G:G,"")</f>
        <v>7</v>
      </c>
      <c r="J979" s="222">
        <f>IF(ISNUMBER(FORECAST!H:H),FORECAST!H:H,"")</f>
        <v>1848</v>
      </c>
      <c r="BF979" s="4"/>
    </row>
    <row r="980" spans="1:58">
      <c r="A980" s="218" t="str">
        <f>MID(FORECAST!A979,1,10)</f>
        <v>Group - No</v>
      </c>
      <c r="B980" s="218" t="str">
        <f t="shared" si="224"/>
        <v>Gr</v>
      </c>
      <c r="C980" s="218" t="str">
        <f t="shared" si="225"/>
        <v>up</v>
      </c>
      <c r="D980" s="218" t="str">
        <f t="shared" si="226"/>
        <v>- No</v>
      </c>
      <c r="E980" s="219" t="e">
        <f t="shared" si="227"/>
        <v>#VALUE!</v>
      </c>
      <c r="F980" s="219" t="str">
        <f t="shared" si="228"/>
        <v/>
      </c>
      <c r="G980" s="219">
        <f t="shared" si="229"/>
        <v>45053</v>
      </c>
      <c r="H980" s="218" t="str">
        <f>IF(ISERROR(VLOOKUP(FORECAST!$A980,$AY$2:$BA$9,3,FALSE)),"",VLOOKUP(FORECAST!$A980,$AY$2:$BA$9,3,FALSE))</f>
        <v>Dueños e invitados</v>
      </c>
      <c r="I980" s="218">
        <f>IF(ISNUMBER(FORECAST!G:G),FORECAST!G:G,"")</f>
        <v>34</v>
      </c>
      <c r="J980" s="222">
        <f>IF(ISNUMBER(FORECAST!H:H),FORECAST!H:H,"")</f>
        <v>0</v>
      </c>
      <c r="BF980" s="4"/>
    </row>
    <row r="981" spans="1:58">
      <c r="A981" s="218" t="str">
        <f>MID(FORECAST!A980,1,10)</f>
        <v>Owner &amp; Gu</v>
      </c>
      <c r="B981" s="218" t="str">
        <f t="shared" si="224"/>
        <v>Ow</v>
      </c>
      <c r="C981" s="218" t="str">
        <f t="shared" si="225"/>
        <v>er</v>
      </c>
      <c r="D981" s="218" t="str">
        <f t="shared" si="226"/>
        <v>&amp; Gu</v>
      </c>
      <c r="E981" s="219" t="e">
        <f t="shared" si="227"/>
        <v>#VALUE!</v>
      </c>
      <c r="F981" s="219" t="str">
        <f t="shared" si="228"/>
        <v/>
      </c>
      <c r="G981" s="219">
        <f t="shared" si="229"/>
        <v>45053</v>
      </c>
      <c r="H981" s="218" t="str">
        <f>IF(ISERROR(VLOOKUP(FORECAST!$A981,$AY$2:$BA$9,3,FALSE)),"",VLOOKUP(FORECAST!$A981,$AY$2:$BA$9,3,FALSE))</f>
        <v>Referidos</v>
      </c>
      <c r="I981" s="218">
        <f>IF(ISNUMBER(FORECAST!G:G),FORECAST!G:G,"")</f>
        <v>73</v>
      </c>
      <c r="J981" s="222">
        <f>IF(ISNUMBER(FORECAST!H:H),FORECAST!H:H,"")</f>
        <v>21772.39</v>
      </c>
      <c r="BF981" s="4"/>
    </row>
    <row r="982" spans="1:58">
      <c r="A982" s="218" t="str">
        <f>MID(FORECAST!A981,1,10)</f>
        <v>Owner Refe</v>
      </c>
      <c r="B982" s="218" t="str">
        <f t="shared" si="224"/>
        <v>Ow</v>
      </c>
      <c r="C982" s="218" t="str">
        <f t="shared" si="225"/>
        <v>er</v>
      </c>
      <c r="D982" s="218" t="str">
        <f t="shared" si="226"/>
        <v>Refe</v>
      </c>
      <c r="E982" s="219" t="e">
        <f t="shared" si="227"/>
        <v>#VALUE!</v>
      </c>
      <c r="F982" s="219" t="str">
        <f t="shared" si="228"/>
        <v/>
      </c>
      <c r="G982" s="219">
        <f t="shared" si="229"/>
        <v>45053</v>
      </c>
      <c r="H982" s="218" t="str">
        <f>IF(ISERROR(VLOOKUP(FORECAST!$A982,$AY$2:$BA$9,3,FALSE)),"",VLOOKUP(FORECAST!$A982,$AY$2:$BA$9,3,FALSE))</f>
        <v>Maintenance</v>
      </c>
      <c r="I982" s="218">
        <f>IF(ISNUMBER(FORECAST!G:G),FORECAST!G:G,"")</f>
        <v>31</v>
      </c>
      <c r="J982" s="222">
        <f>IF(ISNUMBER(FORECAST!H:H),FORECAST!H:H,"")</f>
        <v>0</v>
      </c>
      <c r="BF982" s="4"/>
    </row>
    <row r="983" spans="1:58">
      <c r="A983" s="218" t="str">
        <f>MID(FORECAST!A982,1,10)</f>
        <v>Maintenanc</v>
      </c>
      <c r="B983" s="218" t="str">
        <f t="shared" si="224"/>
        <v>Ma</v>
      </c>
      <c r="C983" s="218" t="str">
        <f t="shared" si="225"/>
        <v>nt</v>
      </c>
      <c r="D983" s="218" t="str">
        <f t="shared" si="226"/>
        <v>nanc</v>
      </c>
      <c r="E983" s="219" t="e">
        <f t="shared" si="227"/>
        <v>#VALUE!</v>
      </c>
      <c r="F983" s="219" t="str">
        <f t="shared" si="228"/>
        <v/>
      </c>
      <c r="G983" s="219">
        <f t="shared" si="229"/>
        <v>45053</v>
      </c>
      <c r="H983" s="218" t="str">
        <f>IF(ISERROR(VLOOKUP(FORECAST!$A983,$AY$2:$BA$9,3,FALSE)),"",VLOOKUP(FORECAST!$A983,$AY$2:$BA$9,3,FALSE))</f>
        <v>Complementarias</v>
      </c>
      <c r="I983" s="218">
        <f>IF(ISNUMBER(FORECAST!G:G),FORECAST!G:G,"")</f>
        <v>2</v>
      </c>
      <c r="J983" s="222">
        <f>IF(ISNUMBER(FORECAST!H:H),FORECAST!H:H,"")</f>
        <v>0</v>
      </c>
      <c r="BF983" s="4"/>
    </row>
    <row r="984" spans="1:58">
      <c r="A984" s="218" t="str">
        <f>MID(FORECAST!A983,1,10)</f>
        <v>Compliment</v>
      </c>
      <c r="B984" s="218" t="str">
        <f t="shared" si="224"/>
        <v>Co</v>
      </c>
      <c r="C984" s="218" t="str">
        <f t="shared" si="225"/>
        <v>pl</v>
      </c>
      <c r="D984" s="218" t="str">
        <f t="shared" si="226"/>
        <v>ment</v>
      </c>
      <c r="E984" s="219" t="e">
        <f t="shared" si="227"/>
        <v>#VALUE!</v>
      </c>
      <c r="F984" s="219" t="str">
        <f t="shared" si="228"/>
        <v/>
      </c>
      <c r="G984" s="219">
        <f t="shared" si="229"/>
        <v>45053</v>
      </c>
      <c r="H984" s="218" t="str">
        <f>IF(ISERROR(VLOOKUP(FORECAST!$A984,$AY$2:$BA$9,3,FALSE)),"",VLOOKUP(FORECAST!$A984,$AY$2:$BA$9,3,FALSE))</f>
        <v>Total día</v>
      </c>
      <c r="I984" s="218">
        <f>IF(ISNUMBER(FORECAST!G:G),FORECAST!G:G,"")</f>
        <v>207</v>
      </c>
      <c r="J984" s="222">
        <f>IF(ISNUMBER(FORECAST!H:H),FORECAST!H:H,"")</f>
        <v>41204.25</v>
      </c>
      <c r="BF984" s="4"/>
    </row>
    <row r="985" spans="1:58">
      <c r="A985" s="218" t="str">
        <f>MID(FORECAST!A984,1,10)</f>
        <v>Totals:</v>
      </c>
      <c r="B985" s="218" t="str">
        <f t="shared" si="224"/>
        <v>To</v>
      </c>
      <c r="C985" s="218" t="str">
        <f t="shared" si="225"/>
        <v>al</v>
      </c>
      <c r="D985" s="218" t="str">
        <f t="shared" si="226"/>
        <v>:</v>
      </c>
      <c r="E985" s="219" t="e">
        <f t="shared" si="227"/>
        <v>#VALUE!</v>
      </c>
      <c r="F985" s="219" t="str">
        <f t="shared" si="228"/>
        <v/>
      </c>
      <c r="G985" s="219">
        <f t="shared" si="229"/>
        <v>45053</v>
      </c>
      <c r="H985" s="218" t="str">
        <f>IF(ISERROR(VLOOKUP(FORECAST!$A985,$AY$2:$BA$9,3,FALSE)),"",VLOOKUP(FORECAST!$A985,$AY$2:$BA$9,3,FALSE))</f>
        <v/>
      </c>
      <c r="I985" s="218" t="str">
        <f>IF(ISNUMBER(FORECAST!G:G),FORECAST!G:G,"")</f>
        <v/>
      </c>
      <c r="J985" s="222" t="str">
        <f>IF(ISNUMBER(FORECAST!H:H),FORECAST!H:H,"")</f>
        <v/>
      </c>
      <c r="BF985" s="4"/>
    </row>
    <row r="986" spans="1:58">
      <c r="A986" s="218" t="str">
        <f>MID(FORECAST!A985,1,10)</f>
        <v>08-05-2023</v>
      </c>
      <c r="B986" s="218" t="str">
        <f t="shared" si="224"/>
        <v>08</v>
      </c>
      <c r="C986" s="218" t="str">
        <f t="shared" si="225"/>
        <v>05</v>
      </c>
      <c r="D986" s="218" t="str">
        <f t="shared" si="226"/>
        <v>2023</v>
      </c>
      <c r="E986" s="219">
        <f t="shared" si="227"/>
        <v>45054</v>
      </c>
      <c r="F986" s="219">
        <f t="shared" si="228"/>
        <v>45054</v>
      </c>
      <c r="G986" s="219">
        <f t="shared" si="229"/>
        <v>45054</v>
      </c>
      <c r="H986" s="218" t="str">
        <f>IF(ISERROR(VLOOKUP(FORECAST!$A986,$AY$2:$BA$9,3,FALSE)),"",VLOOKUP(FORECAST!$A986,$AY$2:$BA$9,3,FALSE))</f>
        <v>Pagadores</v>
      </c>
      <c r="I986" s="218">
        <f>IF(ISNUMBER(FORECAST!G:G),FORECAST!G:G,"")</f>
        <v>17</v>
      </c>
      <c r="J986" s="222">
        <f>IF(ISNUMBER(FORECAST!H:H),FORECAST!H:H,"")</f>
        <v>5519.34</v>
      </c>
      <c r="BF986" s="4"/>
    </row>
    <row r="987" spans="1:58">
      <c r="A987" s="218" t="str">
        <f>MID(FORECAST!A986,1,10)</f>
        <v>Non-Group</v>
      </c>
      <c r="B987" s="218" t="str">
        <f t="shared" si="224"/>
        <v>No</v>
      </c>
      <c r="C987" s="218" t="str">
        <f t="shared" si="225"/>
        <v>-G</v>
      </c>
      <c r="D987" s="218" t="str">
        <f t="shared" si="226"/>
        <v>oup</v>
      </c>
      <c r="E987" s="219" t="e">
        <f t="shared" si="227"/>
        <v>#VALUE!</v>
      </c>
      <c r="F987" s="219" t="str">
        <f t="shared" si="228"/>
        <v/>
      </c>
      <c r="G987" s="219">
        <f t="shared" si="229"/>
        <v>45054</v>
      </c>
      <c r="H987" s="218" t="str">
        <f>IF(ISERROR(VLOOKUP(FORECAST!$A987,$AY$2:$BA$9,3,FALSE)),"",VLOOKUP(FORECAST!$A987,$AY$2:$BA$9,3,FALSE))</f>
        <v>Grupos</v>
      </c>
      <c r="I987" s="218">
        <f>IF(ISNUMBER(FORECAST!G:G),FORECAST!G:G,"")</f>
        <v>1</v>
      </c>
      <c r="J987" s="222">
        <f>IF(ISNUMBER(FORECAST!H:H),FORECAST!H:H,"")</f>
        <v>320</v>
      </c>
      <c r="BF987" s="4"/>
    </row>
    <row r="988" spans="1:58">
      <c r="A988" s="218" t="str">
        <f>MID(FORECAST!A987,1,10)</f>
        <v>Group - No</v>
      </c>
      <c r="B988" s="218" t="str">
        <f t="shared" si="224"/>
        <v>Gr</v>
      </c>
      <c r="C988" s="218" t="str">
        <f t="shared" si="225"/>
        <v>up</v>
      </c>
      <c r="D988" s="218" t="str">
        <f t="shared" si="226"/>
        <v>- No</v>
      </c>
      <c r="E988" s="219" t="e">
        <f t="shared" si="227"/>
        <v>#VALUE!</v>
      </c>
      <c r="F988" s="219" t="str">
        <f t="shared" si="228"/>
        <v/>
      </c>
      <c r="G988" s="219">
        <f t="shared" si="229"/>
        <v>45054</v>
      </c>
      <c r="H988" s="218" t="str">
        <f>IF(ISERROR(VLOOKUP(FORECAST!$A988,$AY$2:$BA$9,3,FALSE)),"",VLOOKUP(FORECAST!$A988,$AY$2:$BA$9,3,FALSE))</f>
        <v>Dueños e invitados</v>
      </c>
      <c r="I988" s="218">
        <f>IF(ISNUMBER(FORECAST!G:G),FORECAST!G:G,"")</f>
        <v>25</v>
      </c>
      <c r="J988" s="222">
        <f>IF(ISNUMBER(FORECAST!H:H),FORECAST!H:H,"")</f>
        <v>0</v>
      </c>
      <c r="BF988" s="4"/>
    </row>
    <row r="989" spans="1:58">
      <c r="A989" s="218" t="str">
        <f>MID(FORECAST!A988,1,10)</f>
        <v>Owner &amp; Gu</v>
      </c>
      <c r="B989" s="218" t="str">
        <f t="shared" si="224"/>
        <v>Ow</v>
      </c>
      <c r="C989" s="218" t="str">
        <f t="shared" si="225"/>
        <v>er</v>
      </c>
      <c r="D989" s="218" t="str">
        <f t="shared" si="226"/>
        <v>&amp; Gu</v>
      </c>
      <c r="E989" s="219" t="e">
        <f t="shared" si="227"/>
        <v>#VALUE!</v>
      </c>
      <c r="F989" s="219" t="str">
        <f t="shared" si="228"/>
        <v/>
      </c>
      <c r="G989" s="219">
        <f t="shared" si="229"/>
        <v>45054</v>
      </c>
      <c r="H989" s="218" t="str">
        <f>IF(ISERROR(VLOOKUP(FORECAST!$A989,$AY$2:$BA$9,3,FALSE)),"",VLOOKUP(FORECAST!$A989,$AY$2:$BA$9,3,FALSE))</f>
        <v>Referidos</v>
      </c>
      <c r="I989" s="218">
        <f>IF(ISNUMBER(FORECAST!G:G),FORECAST!G:G,"")</f>
        <v>32</v>
      </c>
      <c r="J989" s="222">
        <f>IF(ISNUMBER(FORECAST!H:H),FORECAST!H:H,"")</f>
        <v>11007.78</v>
      </c>
      <c r="BF989" s="4"/>
    </row>
    <row r="990" spans="1:58">
      <c r="A990" s="218" t="str">
        <f>MID(FORECAST!A989,1,10)</f>
        <v>Owner Refe</v>
      </c>
      <c r="B990" s="218" t="str">
        <f t="shared" si="224"/>
        <v>Ow</v>
      </c>
      <c r="C990" s="218" t="str">
        <f t="shared" si="225"/>
        <v>er</v>
      </c>
      <c r="D990" s="218" t="str">
        <f t="shared" si="226"/>
        <v>Refe</v>
      </c>
      <c r="E990" s="219" t="e">
        <f t="shared" si="227"/>
        <v>#VALUE!</v>
      </c>
      <c r="F990" s="219" t="str">
        <f t="shared" si="228"/>
        <v/>
      </c>
      <c r="G990" s="219">
        <f t="shared" si="229"/>
        <v>45054</v>
      </c>
      <c r="H990" s="218" t="str">
        <f>IF(ISERROR(VLOOKUP(FORECAST!$A990,$AY$2:$BA$9,3,FALSE)),"",VLOOKUP(FORECAST!$A990,$AY$2:$BA$9,3,FALSE))</f>
        <v>Maintenance</v>
      </c>
      <c r="I990" s="218">
        <f>IF(ISNUMBER(FORECAST!G:G),FORECAST!G:G,"")</f>
        <v>44</v>
      </c>
      <c r="J990" s="222">
        <f>IF(ISNUMBER(FORECAST!H:H),FORECAST!H:H,"")</f>
        <v>0</v>
      </c>
      <c r="BF990" s="4"/>
    </row>
    <row r="991" spans="1:58">
      <c r="A991" s="218" t="str">
        <f>MID(FORECAST!A990,1,10)</f>
        <v>Maintenanc</v>
      </c>
      <c r="B991" s="218" t="str">
        <f t="shared" si="224"/>
        <v>Ma</v>
      </c>
      <c r="C991" s="218" t="str">
        <f t="shared" si="225"/>
        <v>nt</v>
      </c>
      <c r="D991" s="218" t="str">
        <f t="shared" si="226"/>
        <v>nanc</v>
      </c>
      <c r="E991" s="219" t="e">
        <f t="shared" si="227"/>
        <v>#VALUE!</v>
      </c>
      <c r="F991" s="219" t="str">
        <f t="shared" si="228"/>
        <v/>
      </c>
      <c r="G991" s="219">
        <f t="shared" si="229"/>
        <v>45054</v>
      </c>
      <c r="H991" s="218" t="str">
        <f>IF(ISERROR(VLOOKUP(FORECAST!$A991,$AY$2:$BA$9,3,FALSE)),"",VLOOKUP(FORECAST!$A991,$AY$2:$BA$9,3,FALSE))</f>
        <v>Complementarias</v>
      </c>
      <c r="I991" s="218">
        <f>IF(ISNUMBER(FORECAST!G:G),FORECAST!G:G,"")</f>
        <v>0</v>
      </c>
      <c r="J991" s="222">
        <f>IF(ISNUMBER(FORECAST!H:H),FORECAST!H:H,"")</f>
        <v>0</v>
      </c>
      <c r="BF991" s="4"/>
    </row>
    <row r="992" spans="1:58">
      <c r="A992" s="218" t="str">
        <f>MID(FORECAST!A991,1,10)</f>
        <v>Compliment</v>
      </c>
      <c r="B992" s="218" t="str">
        <f t="shared" si="224"/>
        <v>Co</v>
      </c>
      <c r="C992" s="218" t="str">
        <f t="shared" si="225"/>
        <v>pl</v>
      </c>
      <c r="D992" s="218" t="str">
        <f t="shared" si="226"/>
        <v>ment</v>
      </c>
      <c r="E992" s="219" t="e">
        <f t="shared" si="227"/>
        <v>#VALUE!</v>
      </c>
      <c r="F992" s="219" t="str">
        <f t="shared" si="228"/>
        <v/>
      </c>
      <c r="G992" s="219">
        <f t="shared" si="229"/>
        <v>45054</v>
      </c>
      <c r="H992" s="218" t="str">
        <f>IF(ISERROR(VLOOKUP(FORECAST!$A992,$AY$2:$BA$9,3,FALSE)),"",VLOOKUP(FORECAST!$A992,$AY$2:$BA$9,3,FALSE))</f>
        <v>Total día</v>
      </c>
      <c r="I992" s="218">
        <f>IF(ISNUMBER(FORECAST!G:G),FORECAST!G:G,"")</f>
        <v>119</v>
      </c>
      <c r="J992" s="222">
        <f>IF(ISNUMBER(FORECAST!H:H),FORECAST!H:H,"")</f>
        <v>16847.12</v>
      </c>
      <c r="BF992" s="4"/>
    </row>
    <row r="993" spans="1:58">
      <c r="A993" s="218" t="str">
        <f>MID(FORECAST!A992,1,10)</f>
        <v>Totals:</v>
      </c>
      <c r="B993" s="218" t="str">
        <f t="shared" si="224"/>
        <v>To</v>
      </c>
      <c r="C993" s="218" t="str">
        <f t="shared" si="225"/>
        <v>al</v>
      </c>
      <c r="D993" s="218" t="str">
        <f t="shared" si="226"/>
        <v>:</v>
      </c>
      <c r="E993" s="219" t="e">
        <f t="shared" si="227"/>
        <v>#VALUE!</v>
      </c>
      <c r="F993" s="219" t="str">
        <f t="shared" si="228"/>
        <v/>
      </c>
      <c r="G993" s="219">
        <f t="shared" si="229"/>
        <v>45054</v>
      </c>
      <c r="H993" s="218" t="str">
        <f>IF(ISERROR(VLOOKUP(FORECAST!$A993,$AY$2:$BA$9,3,FALSE)),"",VLOOKUP(FORECAST!$A993,$AY$2:$BA$9,3,FALSE))</f>
        <v/>
      </c>
      <c r="I993" s="218" t="str">
        <f>IF(ISNUMBER(FORECAST!G:G),FORECAST!G:G,"")</f>
        <v/>
      </c>
      <c r="J993" s="222" t="str">
        <f>IF(ISNUMBER(FORECAST!H:H),FORECAST!H:H,"")</f>
        <v/>
      </c>
      <c r="BF993" s="4"/>
    </row>
    <row r="994" spans="1:58">
      <c r="A994" s="218" t="str">
        <f>MID(FORECAST!A993,1,10)</f>
        <v>09-05-2023</v>
      </c>
      <c r="B994" s="218" t="str">
        <f t="shared" si="224"/>
        <v>09</v>
      </c>
      <c r="C994" s="218" t="str">
        <f t="shared" si="225"/>
        <v>05</v>
      </c>
      <c r="D994" s="218" t="str">
        <f t="shared" si="226"/>
        <v>2023</v>
      </c>
      <c r="E994" s="219">
        <f t="shared" si="227"/>
        <v>45055</v>
      </c>
      <c r="F994" s="219">
        <f t="shared" si="228"/>
        <v>45055</v>
      </c>
      <c r="G994" s="219">
        <f t="shared" si="229"/>
        <v>45055</v>
      </c>
      <c r="H994" s="218" t="str">
        <f>IF(ISERROR(VLOOKUP(FORECAST!$A994,$AY$2:$BA$9,3,FALSE)),"",VLOOKUP(FORECAST!$A994,$AY$2:$BA$9,3,FALSE))</f>
        <v>Pagadores</v>
      </c>
      <c r="I994" s="218">
        <f>IF(ISNUMBER(FORECAST!G:G),FORECAST!G:G,"")</f>
        <v>17</v>
      </c>
      <c r="J994" s="222">
        <f>IF(ISNUMBER(FORECAST!H:H),FORECAST!H:H,"")</f>
        <v>4138.72</v>
      </c>
      <c r="BF994" s="4"/>
    </row>
    <row r="995" spans="1:58">
      <c r="A995" s="218" t="str">
        <f>MID(FORECAST!A994,1,10)</f>
        <v>Non-Group</v>
      </c>
      <c r="B995" s="218" t="str">
        <f t="shared" si="224"/>
        <v>No</v>
      </c>
      <c r="C995" s="218" t="str">
        <f t="shared" si="225"/>
        <v>-G</v>
      </c>
      <c r="D995" s="218" t="str">
        <f t="shared" si="226"/>
        <v>oup</v>
      </c>
      <c r="E995" s="219" t="e">
        <f t="shared" si="227"/>
        <v>#VALUE!</v>
      </c>
      <c r="F995" s="219" t="str">
        <f t="shared" si="228"/>
        <v/>
      </c>
      <c r="G995" s="219">
        <f t="shared" si="229"/>
        <v>45055</v>
      </c>
      <c r="H995" s="218" t="str">
        <f>IF(ISERROR(VLOOKUP(FORECAST!$A995,$AY$2:$BA$9,3,FALSE)),"",VLOOKUP(FORECAST!$A995,$AY$2:$BA$9,3,FALSE))</f>
        <v>Grupos</v>
      </c>
      <c r="I995" s="218">
        <f>IF(ISNUMBER(FORECAST!G:G),FORECAST!G:G,"")</f>
        <v>1</v>
      </c>
      <c r="J995" s="222">
        <f>IF(ISNUMBER(FORECAST!H:H),FORECAST!H:H,"")</f>
        <v>190</v>
      </c>
      <c r="BF995" s="4"/>
    </row>
    <row r="996" spans="1:58">
      <c r="A996" s="218" t="str">
        <f>MID(FORECAST!A995,1,10)</f>
        <v>Group - No</v>
      </c>
      <c r="B996" s="218" t="str">
        <f t="shared" si="224"/>
        <v>Gr</v>
      </c>
      <c r="C996" s="218" t="str">
        <f t="shared" si="225"/>
        <v>up</v>
      </c>
      <c r="D996" s="218" t="str">
        <f t="shared" si="226"/>
        <v>- No</v>
      </c>
      <c r="E996" s="219" t="e">
        <f t="shared" si="227"/>
        <v>#VALUE!</v>
      </c>
      <c r="F996" s="219" t="str">
        <f t="shared" si="228"/>
        <v/>
      </c>
      <c r="G996" s="219">
        <f t="shared" si="229"/>
        <v>45055</v>
      </c>
      <c r="H996" s="218" t="str">
        <f>IF(ISERROR(VLOOKUP(FORECAST!$A996,$AY$2:$BA$9,3,FALSE)),"",VLOOKUP(FORECAST!$A996,$AY$2:$BA$9,3,FALSE))</f>
        <v>Dueños e invitados</v>
      </c>
      <c r="I996" s="218">
        <f>IF(ISNUMBER(FORECAST!G:G),FORECAST!G:G,"")</f>
        <v>22</v>
      </c>
      <c r="J996" s="222">
        <f>IF(ISNUMBER(FORECAST!H:H),FORECAST!H:H,"")</f>
        <v>0</v>
      </c>
      <c r="BF996" s="4"/>
    </row>
    <row r="997" spans="1:58">
      <c r="A997" s="218" t="str">
        <f>MID(FORECAST!A996,1,10)</f>
        <v>Owner &amp; Gu</v>
      </c>
      <c r="B997" s="218" t="str">
        <f t="shared" si="224"/>
        <v>Ow</v>
      </c>
      <c r="C997" s="218" t="str">
        <f t="shared" si="225"/>
        <v>er</v>
      </c>
      <c r="D997" s="218" t="str">
        <f t="shared" si="226"/>
        <v>&amp; Gu</v>
      </c>
      <c r="E997" s="219" t="e">
        <f t="shared" si="227"/>
        <v>#VALUE!</v>
      </c>
      <c r="F997" s="219" t="str">
        <f t="shared" si="228"/>
        <v/>
      </c>
      <c r="G997" s="219">
        <f t="shared" si="229"/>
        <v>45055</v>
      </c>
      <c r="H997" s="218" t="str">
        <f>IF(ISERROR(VLOOKUP(FORECAST!$A997,$AY$2:$BA$9,3,FALSE)),"",VLOOKUP(FORECAST!$A997,$AY$2:$BA$9,3,FALSE))</f>
        <v>Referidos</v>
      </c>
      <c r="I997" s="218">
        <f>IF(ISNUMBER(FORECAST!G:G),FORECAST!G:G,"")</f>
        <v>29</v>
      </c>
      <c r="J997" s="222">
        <f>IF(ISNUMBER(FORECAST!H:H),FORECAST!H:H,"")</f>
        <v>7551.45</v>
      </c>
      <c r="BF997" s="4"/>
    </row>
    <row r="998" spans="1:58">
      <c r="A998" s="218" t="str">
        <f>MID(FORECAST!A997,1,10)</f>
        <v>Owner Refe</v>
      </c>
      <c r="B998" s="218" t="str">
        <f t="shared" si="224"/>
        <v>Ow</v>
      </c>
      <c r="C998" s="218" t="str">
        <f t="shared" si="225"/>
        <v>er</v>
      </c>
      <c r="D998" s="218" t="str">
        <f t="shared" si="226"/>
        <v>Refe</v>
      </c>
      <c r="E998" s="219" t="e">
        <f t="shared" si="227"/>
        <v>#VALUE!</v>
      </c>
      <c r="F998" s="219" t="str">
        <f t="shared" si="228"/>
        <v/>
      </c>
      <c r="G998" s="219">
        <f t="shared" si="229"/>
        <v>45055</v>
      </c>
      <c r="H998" s="218" t="str">
        <f>IF(ISERROR(VLOOKUP(FORECAST!$A998,$AY$2:$BA$9,3,FALSE)),"",VLOOKUP(FORECAST!$A998,$AY$2:$BA$9,3,FALSE))</f>
        <v>Maintenance</v>
      </c>
      <c r="I998" s="218">
        <f>IF(ISNUMBER(FORECAST!G:G),FORECAST!G:G,"")</f>
        <v>47</v>
      </c>
      <c r="J998" s="222">
        <f>IF(ISNUMBER(FORECAST!H:H),FORECAST!H:H,"")</f>
        <v>0</v>
      </c>
      <c r="BF998" s="4"/>
    </row>
    <row r="999" spans="1:58">
      <c r="A999" s="218" t="str">
        <f>MID(FORECAST!A998,1,10)</f>
        <v>Maintenanc</v>
      </c>
      <c r="B999" s="218" t="str">
        <f t="shared" si="224"/>
        <v>Ma</v>
      </c>
      <c r="C999" s="218" t="str">
        <f t="shared" si="225"/>
        <v>nt</v>
      </c>
      <c r="D999" s="218" t="str">
        <f t="shared" si="226"/>
        <v>nanc</v>
      </c>
      <c r="E999" s="219" t="e">
        <f t="shared" si="227"/>
        <v>#VALUE!</v>
      </c>
      <c r="F999" s="219" t="str">
        <f t="shared" si="228"/>
        <v/>
      </c>
      <c r="G999" s="219">
        <f t="shared" si="229"/>
        <v>45055</v>
      </c>
      <c r="H999" s="218" t="str">
        <f>IF(ISERROR(VLOOKUP(FORECAST!$A999,$AY$2:$BA$9,3,FALSE)),"",VLOOKUP(FORECAST!$A999,$AY$2:$BA$9,3,FALSE))</f>
        <v>Total día</v>
      </c>
      <c r="I999" s="218">
        <f>IF(ISNUMBER(FORECAST!G:G),FORECAST!G:G,"")</f>
        <v>116</v>
      </c>
      <c r="J999" s="222">
        <f>IF(ISNUMBER(FORECAST!H:H),FORECAST!H:H,"")</f>
        <v>11880.17</v>
      </c>
      <c r="BF999" s="4"/>
    </row>
    <row r="1000" spans="1:58">
      <c r="A1000" s="218" t="str">
        <f>MID(FORECAST!A999,1,10)</f>
        <v>Totals:</v>
      </c>
      <c r="B1000" s="218" t="str">
        <f t="shared" si="224"/>
        <v>To</v>
      </c>
      <c r="C1000" s="218" t="str">
        <f t="shared" si="225"/>
        <v>al</v>
      </c>
      <c r="D1000" s="218" t="str">
        <f t="shared" si="226"/>
        <v>:</v>
      </c>
      <c r="E1000" s="219" t="e">
        <f t="shared" si="227"/>
        <v>#VALUE!</v>
      </c>
      <c r="F1000" s="219" t="str">
        <f t="shared" si="228"/>
        <v/>
      </c>
      <c r="G1000" s="219">
        <f t="shared" si="229"/>
        <v>45055</v>
      </c>
      <c r="H1000" s="218" t="str">
        <f>IF(ISERROR(VLOOKUP(FORECAST!$A1000,$AY$2:$BA$9,3,FALSE)),"",VLOOKUP(FORECAST!$A1000,$AY$2:$BA$9,3,FALSE))</f>
        <v/>
      </c>
      <c r="I1000" s="218" t="str">
        <f>IF(ISNUMBER(FORECAST!G:G),FORECAST!G:G,"")</f>
        <v/>
      </c>
      <c r="J1000" s="222" t="str">
        <f>IF(ISNUMBER(FORECAST!H:H),FORECAST!H:H,"")</f>
        <v/>
      </c>
      <c r="BF1000" s="4"/>
    </row>
    <row r="1001" spans="1:58">
      <c r="A1001" s="218" t="str">
        <f>MID(FORECAST!A1000,1,10)</f>
        <v>10-05-2023</v>
      </c>
      <c r="B1001" s="218" t="str">
        <f t="shared" si="224"/>
        <v>10</v>
      </c>
      <c r="C1001" s="218" t="str">
        <f t="shared" si="225"/>
        <v>05</v>
      </c>
      <c r="D1001" s="218" t="str">
        <f t="shared" si="226"/>
        <v>2023</v>
      </c>
      <c r="E1001" s="219">
        <f t="shared" si="227"/>
        <v>45056</v>
      </c>
      <c r="F1001" s="219">
        <f t="shared" si="228"/>
        <v>45056</v>
      </c>
      <c r="G1001" s="219">
        <f t="shared" si="229"/>
        <v>45056</v>
      </c>
      <c r="H1001" s="218" t="str">
        <f>IF(ISERROR(VLOOKUP(FORECAST!$A1001,$AY$2:$BA$9,3,FALSE)),"",VLOOKUP(FORECAST!$A1001,$AY$2:$BA$9,3,FALSE))</f>
        <v>Pagadores</v>
      </c>
      <c r="I1001" s="218">
        <f>IF(ISNUMBER(FORECAST!G:G),FORECAST!G:G,"")</f>
        <v>25</v>
      </c>
      <c r="J1001" s="222">
        <f>IF(ISNUMBER(FORECAST!H:H),FORECAST!H:H,"")</f>
        <v>7356.19</v>
      </c>
      <c r="BF1001" s="4"/>
    </row>
    <row r="1002" spans="1:58">
      <c r="A1002" s="218" t="str">
        <f>MID(FORECAST!A1001,1,10)</f>
        <v>Non-Group</v>
      </c>
      <c r="B1002" s="218" t="str">
        <f t="shared" si="224"/>
        <v>No</v>
      </c>
      <c r="C1002" s="218" t="str">
        <f t="shared" si="225"/>
        <v>-G</v>
      </c>
      <c r="D1002" s="218" t="str">
        <f t="shared" si="226"/>
        <v>oup</v>
      </c>
      <c r="E1002" s="219" t="e">
        <f t="shared" si="227"/>
        <v>#VALUE!</v>
      </c>
      <c r="F1002" s="219" t="str">
        <f t="shared" si="228"/>
        <v/>
      </c>
      <c r="G1002" s="219">
        <f t="shared" si="229"/>
        <v>45056</v>
      </c>
      <c r="H1002" s="218" t="str">
        <f>IF(ISERROR(VLOOKUP(FORECAST!$A1002,$AY$2:$BA$9,3,FALSE)),"",VLOOKUP(FORECAST!$A1002,$AY$2:$BA$9,3,FALSE))</f>
        <v>Grupos</v>
      </c>
      <c r="I1002" s="218">
        <f>IF(ISNUMBER(FORECAST!G:G),FORECAST!G:G,"")</f>
        <v>1</v>
      </c>
      <c r="J1002" s="222">
        <f>IF(ISNUMBER(FORECAST!H:H),FORECAST!H:H,"")</f>
        <v>190</v>
      </c>
      <c r="BF1002" s="4"/>
    </row>
    <row r="1003" spans="1:58">
      <c r="A1003" s="218" t="str">
        <f>MID(FORECAST!A1002,1,10)</f>
        <v>Group - No</v>
      </c>
      <c r="B1003" s="218" t="str">
        <f t="shared" si="224"/>
        <v>Gr</v>
      </c>
      <c r="C1003" s="218" t="str">
        <f t="shared" si="225"/>
        <v>up</v>
      </c>
      <c r="D1003" s="218" t="str">
        <f t="shared" si="226"/>
        <v>- No</v>
      </c>
      <c r="E1003" s="219" t="e">
        <f t="shared" si="227"/>
        <v>#VALUE!</v>
      </c>
      <c r="F1003" s="219" t="str">
        <f t="shared" si="228"/>
        <v/>
      </c>
      <c r="G1003" s="219">
        <f t="shared" si="229"/>
        <v>45056</v>
      </c>
      <c r="H1003" s="218" t="str">
        <f>IF(ISERROR(VLOOKUP(FORECAST!$A1003,$AY$2:$BA$9,3,FALSE)),"",VLOOKUP(FORECAST!$A1003,$AY$2:$BA$9,3,FALSE))</f>
        <v>Dueños e invitados</v>
      </c>
      <c r="I1003" s="218">
        <f>IF(ISNUMBER(FORECAST!G:G),FORECAST!G:G,"")</f>
        <v>22</v>
      </c>
      <c r="J1003" s="222">
        <f>IF(ISNUMBER(FORECAST!H:H),FORECAST!H:H,"")</f>
        <v>0</v>
      </c>
      <c r="BF1003" s="4"/>
    </row>
    <row r="1004" spans="1:58">
      <c r="A1004" s="218" t="str">
        <f>MID(FORECAST!A1003,1,10)</f>
        <v>Owner &amp; Gu</v>
      </c>
      <c r="B1004" s="218" t="str">
        <f t="shared" si="224"/>
        <v>Ow</v>
      </c>
      <c r="C1004" s="218" t="str">
        <f t="shared" si="225"/>
        <v>er</v>
      </c>
      <c r="D1004" s="218" t="str">
        <f t="shared" si="226"/>
        <v>&amp; Gu</v>
      </c>
      <c r="E1004" s="219" t="e">
        <f t="shared" si="227"/>
        <v>#VALUE!</v>
      </c>
      <c r="F1004" s="219" t="str">
        <f t="shared" si="228"/>
        <v/>
      </c>
      <c r="G1004" s="219">
        <f t="shared" si="229"/>
        <v>45056</v>
      </c>
      <c r="H1004" s="218" t="str">
        <f>IF(ISERROR(VLOOKUP(FORECAST!$A1004,$AY$2:$BA$9,3,FALSE)),"",VLOOKUP(FORECAST!$A1004,$AY$2:$BA$9,3,FALSE))</f>
        <v>Referidos</v>
      </c>
      <c r="I1004" s="218">
        <f>IF(ISNUMBER(FORECAST!G:G),FORECAST!G:G,"")</f>
        <v>45</v>
      </c>
      <c r="J1004" s="222">
        <f>IF(ISNUMBER(FORECAST!H:H),FORECAST!H:H,"")</f>
        <v>11982.99</v>
      </c>
      <c r="BF1004" s="4"/>
    </row>
    <row r="1005" spans="1:58">
      <c r="A1005" s="218" t="str">
        <f>MID(FORECAST!A1004,1,10)</f>
        <v>Owner Refe</v>
      </c>
      <c r="B1005" s="218" t="str">
        <f t="shared" si="224"/>
        <v>Ow</v>
      </c>
      <c r="C1005" s="218" t="str">
        <f t="shared" si="225"/>
        <v>er</v>
      </c>
      <c r="D1005" s="218" t="str">
        <f t="shared" si="226"/>
        <v>Refe</v>
      </c>
      <c r="E1005" s="219" t="e">
        <f t="shared" si="227"/>
        <v>#VALUE!</v>
      </c>
      <c r="F1005" s="219" t="str">
        <f t="shared" si="228"/>
        <v/>
      </c>
      <c r="G1005" s="219">
        <f t="shared" si="229"/>
        <v>45056</v>
      </c>
      <c r="H1005" s="218" t="str">
        <f>IF(ISERROR(VLOOKUP(FORECAST!$A1005,$AY$2:$BA$9,3,FALSE)),"",VLOOKUP(FORECAST!$A1005,$AY$2:$BA$9,3,FALSE))</f>
        <v>Maintenance</v>
      </c>
      <c r="I1005" s="218">
        <f>IF(ISNUMBER(FORECAST!G:G),FORECAST!G:G,"")</f>
        <v>42</v>
      </c>
      <c r="J1005" s="222">
        <f>IF(ISNUMBER(FORECAST!H:H),FORECAST!H:H,"")</f>
        <v>0</v>
      </c>
      <c r="BF1005" s="4"/>
    </row>
    <row r="1006" spans="1:58">
      <c r="A1006" s="218" t="str">
        <f>MID(FORECAST!A1005,1,10)</f>
        <v>Maintenanc</v>
      </c>
      <c r="B1006" s="218" t="str">
        <f t="shared" si="224"/>
        <v>Ma</v>
      </c>
      <c r="C1006" s="218" t="str">
        <f t="shared" si="225"/>
        <v>nt</v>
      </c>
      <c r="D1006" s="218" t="str">
        <f t="shared" si="226"/>
        <v>nanc</v>
      </c>
      <c r="E1006" s="219" t="e">
        <f t="shared" si="227"/>
        <v>#VALUE!</v>
      </c>
      <c r="F1006" s="219" t="str">
        <f t="shared" si="228"/>
        <v/>
      </c>
      <c r="G1006" s="219">
        <f t="shared" si="229"/>
        <v>45056</v>
      </c>
      <c r="H1006" s="218" t="str">
        <f>IF(ISERROR(VLOOKUP(FORECAST!$A1006,$AY$2:$BA$9,3,FALSE)),"",VLOOKUP(FORECAST!$A1006,$AY$2:$BA$9,3,FALSE))</f>
        <v>Total día</v>
      </c>
      <c r="I1006" s="218">
        <f>IF(ISNUMBER(FORECAST!G:G),FORECAST!G:G,"")</f>
        <v>135</v>
      </c>
      <c r="J1006" s="222">
        <f>IF(ISNUMBER(FORECAST!H:H),FORECAST!H:H,"")</f>
        <v>19529.18</v>
      </c>
      <c r="BF1006" s="4"/>
    </row>
    <row r="1007" spans="1:58">
      <c r="A1007" s="218" t="str">
        <f>MID(FORECAST!A1006,1,10)</f>
        <v>Totals:</v>
      </c>
      <c r="B1007" s="218" t="str">
        <f t="shared" si="224"/>
        <v>To</v>
      </c>
      <c r="C1007" s="218" t="str">
        <f t="shared" si="225"/>
        <v>al</v>
      </c>
      <c r="D1007" s="218" t="str">
        <f t="shared" si="226"/>
        <v>:</v>
      </c>
      <c r="E1007" s="219" t="e">
        <f t="shared" si="227"/>
        <v>#VALUE!</v>
      </c>
      <c r="F1007" s="219" t="str">
        <f t="shared" si="228"/>
        <v/>
      </c>
      <c r="G1007" s="219">
        <f t="shared" si="229"/>
        <v>45056</v>
      </c>
      <c r="H1007" s="218" t="str">
        <f>IF(ISERROR(VLOOKUP(FORECAST!$A1007,$AY$2:$BA$9,3,FALSE)),"",VLOOKUP(FORECAST!$A1007,$AY$2:$BA$9,3,FALSE))</f>
        <v/>
      </c>
      <c r="I1007" s="218" t="str">
        <f>IF(ISNUMBER(FORECAST!G:G),FORECAST!G:G,"")</f>
        <v/>
      </c>
      <c r="J1007" s="222" t="str">
        <f>IF(ISNUMBER(FORECAST!H:H),FORECAST!H:H,"")</f>
        <v/>
      </c>
      <c r="BF1007" s="4"/>
    </row>
    <row r="1008" spans="1:58">
      <c r="A1008" s="218" t="str">
        <f>MID(FORECAST!A1007,1,10)</f>
        <v>11-05-2023</v>
      </c>
      <c r="B1008" s="218" t="str">
        <f t="shared" si="224"/>
        <v>11</v>
      </c>
      <c r="C1008" s="218" t="str">
        <f t="shared" si="225"/>
        <v>05</v>
      </c>
      <c r="D1008" s="218" t="str">
        <f t="shared" si="226"/>
        <v>2023</v>
      </c>
      <c r="E1008" s="219">
        <f t="shared" si="227"/>
        <v>45057</v>
      </c>
      <c r="F1008" s="219">
        <f t="shared" si="228"/>
        <v>45057</v>
      </c>
      <c r="G1008" s="219">
        <f t="shared" si="229"/>
        <v>45057</v>
      </c>
      <c r="H1008" s="218" t="str">
        <f>IF(ISERROR(VLOOKUP(FORECAST!$A1008,$AY$2:$BA$9,3,FALSE)),"",VLOOKUP(FORECAST!$A1008,$AY$2:$BA$9,3,FALSE))</f>
        <v>Pagadores</v>
      </c>
      <c r="I1008" s="218">
        <f>IF(ISNUMBER(FORECAST!G:G),FORECAST!G:G,"")</f>
        <v>45</v>
      </c>
      <c r="J1008" s="222">
        <f>IF(ISNUMBER(FORECAST!H:H),FORECAST!H:H,"")</f>
        <v>13798.38</v>
      </c>
      <c r="BF1008" s="4"/>
    </row>
    <row r="1009" spans="1:58">
      <c r="A1009" s="218" t="str">
        <f>MID(FORECAST!A1008,1,10)</f>
        <v>Non-Group</v>
      </c>
      <c r="B1009" s="218" t="str">
        <f t="shared" si="224"/>
        <v>No</v>
      </c>
      <c r="C1009" s="218" t="str">
        <f t="shared" si="225"/>
        <v>-G</v>
      </c>
      <c r="D1009" s="218" t="str">
        <f t="shared" si="226"/>
        <v>oup</v>
      </c>
      <c r="E1009" s="219" t="e">
        <f t="shared" si="227"/>
        <v>#VALUE!</v>
      </c>
      <c r="F1009" s="219" t="str">
        <f t="shared" si="228"/>
        <v/>
      </c>
      <c r="G1009" s="219">
        <f t="shared" si="229"/>
        <v>45057</v>
      </c>
      <c r="H1009" s="218" t="str">
        <f>IF(ISERROR(VLOOKUP(FORECAST!$A1009,$AY$2:$BA$9,3,FALSE)),"",VLOOKUP(FORECAST!$A1009,$AY$2:$BA$9,3,FALSE))</f>
        <v>Grupos</v>
      </c>
      <c r="I1009" s="218">
        <f>IF(ISNUMBER(FORECAST!G:G),FORECAST!G:G,"")</f>
        <v>9</v>
      </c>
      <c r="J1009" s="222">
        <f>IF(ISNUMBER(FORECAST!H:H),FORECAST!H:H,"")</f>
        <v>1875</v>
      </c>
      <c r="BF1009" s="4"/>
    </row>
    <row r="1010" spans="1:58">
      <c r="A1010" s="218" t="str">
        <f>MID(FORECAST!A1009,1,10)</f>
        <v>Group - No</v>
      </c>
      <c r="B1010" s="218" t="str">
        <f t="shared" si="224"/>
        <v>Gr</v>
      </c>
      <c r="C1010" s="218" t="str">
        <f t="shared" si="225"/>
        <v>up</v>
      </c>
      <c r="D1010" s="218" t="str">
        <f t="shared" si="226"/>
        <v>- No</v>
      </c>
      <c r="E1010" s="219" t="e">
        <f t="shared" si="227"/>
        <v>#VALUE!</v>
      </c>
      <c r="F1010" s="219" t="str">
        <f t="shared" si="228"/>
        <v/>
      </c>
      <c r="G1010" s="219">
        <f t="shared" si="229"/>
        <v>45057</v>
      </c>
      <c r="H1010" s="218" t="str">
        <f>IF(ISERROR(VLOOKUP(FORECAST!$A1010,$AY$2:$BA$9,3,FALSE)),"",VLOOKUP(FORECAST!$A1010,$AY$2:$BA$9,3,FALSE))</f>
        <v>Dueños e invitados</v>
      </c>
      <c r="I1010" s="218">
        <f>IF(ISNUMBER(FORECAST!G:G),FORECAST!G:G,"")</f>
        <v>33</v>
      </c>
      <c r="J1010" s="222">
        <f>IF(ISNUMBER(FORECAST!H:H),FORECAST!H:H,"")</f>
        <v>0</v>
      </c>
      <c r="BF1010" s="4"/>
    </row>
    <row r="1011" spans="1:58">
      <c r="A1011" s="218" t="str">
        <f>MID(FORECAST!A1010,1,10)</f>
        <v>Owner &amp; Gu</v>
      </c>
      <c r="B1011" s="218" t="str">
        <f t="shared" si="224"/>
        <v>Ow</v>
      </c>
      <c r="C1011" s="218" t="str">
        <f t="shared" si="225"/>
        <v>er</v>
      </c>
      <c r="D1011" s="218" t="str">
        <f t="shared" si="226"/>
        <v>&amp; Gu</v>
      </c>
      <c r="E1011" s="219" t="e">
        <f t="shared" si="227"/>
        <v>#VALUE!</v>
      </c>
      <c r="F1011" s="219" t="str">
        <f t="shared" si="228"/>
        <v/>
      </c>
      <c r="G1011" s="219">
        <f t="shared" si="229"/>
        <v>45057</v>
      </c>
      <c r="H1011" s="218" t="str">
        <f>IF(ISERROR(VLOOKUP(FORECAST!$A1011,$AY$2:$BA$9,3,FALSE)),"",VLOOKUP(FORECAST!$A1011,$AY$2:$BA$9,3,FALSE))</f>
        <v>Referidos</v>
      </c>
      <c r="I1011" s="218">
        <f>IF(ISNUMBER(FORECAST!G:G),FORECAST!G:G,"")</f>
        <v>69</v>
      </c>
      <c r="J1011" s="222">
        <f>IF(ISNUMBER(FORECAST!H:H),FORECAST!H:H,"")</f>
        <v>19265.009999999998</v>
      </c>
      <c r="BF1011" s="4"/>
    </row>
    <row r="1012" spans="1:58">
      <c r="A1012" s="218" t="str">
        <f>MID(FORECAST!A1011,1,10)</f>
        <v>Owner Refe</v>
      </c>
      <c r="B1012" s="218" t="str">
        <f t="shared" si="224"/>
        <v>Ow</v>
      </c>
      <c r="C1012" s="218" t="str">
        <f t="shared" si="225"/>
        <v>er</v>
      </c>
      <c r="D1012" s="218" t="str">
        <f t="shared" si="226"/>
        <v>Refe</v>
      </c>
      <c r="E1012" s="219" t="e">
        <f t="shared" si="227"/>
        <v>#VALUE!</v>
      </c>
      <c r="F1012" s="219" t="str">
        <f t="shared" si="228"/>
        <v/>
      </c>
      <c r="G1012" s="219">
        <f t="shared" si="229"/>
        <v>45057</v>
      </c>
      <c r="H1012" s="218" t="str">
        <f>IF(ISERROR(VLOOKUP(FORECAST!$A1012,$AY$2:$BA$9,3,FALSE)),"",VLOOKUP(FORECAST!$A1012,$AY$2:$BA$9,3,FALSE))</f>
        <v>Maintenance</v>
      </c>
      <c r="I1012" s="218">
        <f>IF(ISNUMBER(FORECAST!G:G),FORECAST!G:G,"")</f>
        <v>32</v>
      </c>
      <c r="J1012" s="222">
        <f>IF(ISNUMBER(FORECAST!H:H),FORECAST!H:H,"")</f>
        <v>0</v>
      </c>
      <c r="BF1012" s="4"/>
    </row>
    <row r="1013" spans="1:58">
      <c r="A1013" s="218" t="str">
        <f>MID(FORECAST!A1012,1,10)</f>
        <v>Maintenanc</v>
      </c>
      <c r="B1013" s="218" t="str">
        <f t="shared" si="224"/>
        <v>Ma</v>
      </c>
      <c r="C1013" s="218" t="str">
        <f t="shared" si="225"/>
        <v>nt</v>
      </c>
      <c r="D1013" s="218" t="str">
        <f t="shared" si="226"/>
        <v>nanc</v>
      </c>
      <c r="E1013" s="219" t="e">
        <f t="shared" si="227"/>
        <v>#VALUE!</v>
      </c>
      <c r="F1013" s="219" t="str">
        <f t="shared" si="228"/>
        <v/>
      </c>
      <c r="G1013" s="219">
        <f t="shared" si="229"/>
        <v>45057</v>
      </c>
      <c r="H1013" s="218" t="str">
        <f>IF(ISERROR(VLOOKUP(FORECAST!$A1013,$AY$2:$BA$9,3,FALSE)),"",VLOOKUP(FORECAST!$A1013,$AY$2:$BA$9,3,FALSE))</f>
        <v>Complementarias</v>
      </c>
      <c r="I1013" s="218">
        <f>IF(ISNUMBER(FORECAST!G:G),FORECAST!G:G,"")</f>
        <v>3</v>
      </c>
      <c r="J1013" s="222">
        <f>IF(ISNUMBER(FORECAST!H:H),FORECAST!H:H,"")</f>
        <v>0</v>
      </c>
      <c r="BF1013" s="4"/>
    </row>
    <row r="1014" spans="1:58">
      <c r="A1014" s="218" t="str">
        <f>MID(FORECAST!A1013,1,10)</f>
        <v>Compliment</v>
      </c>
      <c r="B1014" s="218" t="str">
        <f t="shared" si="224"/>
        <v>Co</v>
      </c>
      <c r="C1014" s="218" t="str">
        <f t="shared" si="225"/>
        <v>pl</v>
      </c>
      <c r="D1014" s="218" t="str">
        <f t="shared" si="226"/>
        <v>ment</v>
      </c>
      <c r="E1014" s="219" t="e">
        <f t="shared" si="227"/>
        <v>#VALUE!</v>
      </c>
      <c r="F1014" s="219" t="str">
        <f t="shared" si="228"/>
        <v/>
      </c>
      <c r="G1014" s="219">
        <f t="shared" si="229"/>
        <v>45057</v>
      </c>
      <c r="H1014" s="218" t="str">
        <f>IF(ISERROR(VLOOKUP(FORECAST!$A1014,$AY$2:$BA$9,3,FALSE)),"",VLOOKUP(FORECAST!$A1014,$AY$2:$BA$9,3,FALSE))</f>
        <v>Total día</v>
      </c>
      <c r="I1014" s="218">
        <f>IF(ISNUMBER(FORECAST!G:G),FORECAST!G:G,"")</f>
        <v>191</v>
      </c>
      <c r="J1014" s="222">
        <f>IF(ISNUMBER(FORECAST!H:H),FORECAST!H:H,"")</f>
        <v>34938.39</v>
      </c>
      <c r="BF1014" s="4"/>
    </row>
    <row r="1015" spans="1:58">
      <c r="A1015" s="218" t="str">
        <f>MID(FORECAST!A1014,1,10)</f>
        <v>Totals:</v>
      </c>
      <c r="B1015" s="218" t="str">
        <f t="shared" si="224"/>
        <v>To</v>
      </c>
      <c r="C1015" s="218" t="str">
        <f t="shared" si="225"/>
        <v>al</v>
      </c>
      <c r="D1015" s="218" t="str">
        <f t="shared" si="226"/>
        <v>:</v>
      </c>
      <c r="E1015" s="219" t="e">
        <f t="shared" si="227"/>
        <v>#VALUE!</v>
      </c>
      <c r="F1015" s="219" t="str">
        <f t="shared" si="228"/>
        <v/>
      </c>
      <c r="G1015" s="219">
        <f t="shared" si="229"/>
        <v>45057</v>
      </c>
      <c r="H1015" s="218" t="str">
        <f>IF(ISERROR(VLOOKUP(FORECAST!$A1015,$AY$2:$BA$9,3,FALSE)),"",VLOOKUP(FORECAST!$A1015,$AY$2:$BA$9,3,FALSE))</f>
        <v/>
      </c>
      <c r="I1015" s="218" t="str">
        <f>IF(ISNUMBER(FORECAST!G:G),FORECAST!G:G,"")</f>
        <v/>
      </c>
      <c r="J1015" s="222" t="str">
        <f>IF(ISNUMBER(FORECAST!H:H),FORECAST!H:H,"")</f>
        <v/>
      </c>
      <c r="BF1015" s="4"/>
    </row>
    <row r="1016" spans="1:58">
      <c r="A1016" s="218" t="str">
        <f>MID(FORECAST!A1015,1,10)</f>
        <v>12-05-2023</v>
      </c>
      <c r="B1016" s="218" t="str">
        <f t="shared" si="224"/>
        <v>12</v>
      </c>
      <c r="C1016" s="218" t="str">
        <f t="shared" si="225"/>
        <v>05</v>
      </c>
      <c r="D1016" s="218" t="str">
        <f t="shared" si="226"/>
        <v>2023</v>
      </c>
      <c r="E1016" s="219">
        <f t="shared" si="227"/>
        <v>45058</v>
      </c>
      <c r="F1016" s="219">
        <f t="shared" si="228"/>
        <v>45058</v>
      </c>
      <c r="G1016" s="219">
        <f t="shared" si="229"/>
        <v>45058</v>
      </c>
      <c r="H1016" s="218" t="str">
        <f>IF(ISERROR(VLOOKUP(FORECAST!$A1016,$AY$2:$BA$9,3,FALSE)),"",VLOOKUP(FORECAST!$A1016,$AY$2:$BA$9,3,FALSE))</f>
        <v>Pagadores</v>
      </c>
      <c r="I1016" s="218">
        <f>IF(ISNUMBER(FORECAST!G:G),FORECAST!G:G,"")</f>
        <v>99</v>
      </c>
      <c r="J1016" s="222">
        <f>IF(ISNUMBER(FORECAST!H:H),FORECAST!H:H,"")</f>
        <v>38786.57</v>
      </c>
      <c r="BF1016" s="4"/>
    </row>
    <row r="1017" spans="1:58">
      <c r="A1017" s="218" t="str">
        <f>MID(FORECAST!A1016,1,10)</f>
        <v>Non-Group</v>
      </c>
      <c r="B1017" s="218" t="str">
        <f t="shared" si="224"/>
        <v>No</v>
      </c>
      <c r="C1017" s="218" t="str">
        <f t="shared" si="225"/>
        <v>-G</v>
      </c>
      <c r="D1017" s="218" t="str">
        <f t="shared" si="226"/>
        <v>oup</v>
      </c>
      <c r="E1017" s="219" t="e">
        <f t="shared" si="227"/>
        <v>#VALUE!</v>
      </c>
      <c r="F1017" s="219" t="str">
        <f t="shared" si="228"/>
        <v/>
      </c>
      <c r="G1017" s="219">
        <f t="shared" si="229"/>
        <v>45058</v>
      </c>
      <c r="H1017" s="218" t="str">
        <f>IF(ISERROR(VLOOKUP(FORECAST!$A1017,$AY$2:$BA$9,3,FALSE)),"",VLOOKUP(FORECAST!$A1017,$AY$2:$BA$9,3,FALSE))</f>
        <v>Grupos</v>
      </c>
      <c r="I1017" s="218">
        <f>IF(ISNUMBER(FORECAST!G:G),FORECAST!G:G,"")</f>
        <v>41</v>
      </c>
      <c r="J1017" s="222">
        <f>IF(ISNUMBER(FORECAST!H:H),FORECAST!H:H,"")</f>
        <v>12666</v>
      </c>
      <c r="BF1017" s="4"/>
    </row>
    <row r="1018" spans="1:58">
      <c r="A1018" s="218" t="str">
        <f>MID(FORECAST!A1017,1,10)</f>
        <v>Group - No</v>
      </c>
      <c r="B1018" s="218" t="str">
        <f t="shared" si="224"/>
        <v>Gr</v>
      </c>
      <c r="C1018" s="218" t="str">
        <f t="shared" si="225"/>
        <v>up</v>
      </c>
      <c r="D1018" s="218" t="str">
        <f t="shared" si="226"/>
        <v>- No</v>
      </c>
      <c r="E1018" s="219" t="e">
        <f t="shared" si="227"/>
        <v>#VALUE!</v>
      </c>
      <c r="F1018" s="219" t="str">
        <f t="shared" si="228"/>
        <v/>
      </c>
      <c r="G1018" s="219">
        <f t="shared" si="229"/>
        <v>45058</v>
      </c>
      <c r="H1018" s="218" t="str">
        <f>IF(ISERROR(VLOOKUP(FORECAST!$A1018,$AY$2:$BA$9,3,FALSE)),"",VLOOKUP(FORECAST!$A1018,$AY$2:$BA$9,3,FALSE))</f>
        <v>Dueños e invitados</v>
      </c>
      <c r="I1018" s="218">
        <f>IF(ISNUMBER(FORECAST!G:G),FORECAST!G:G,"")</f>
        <v>37</v>
      </c>
      <c r="J1018" s="222">
        <f>IF(ISNUMBER(FORECAST!H:H),FORECAST!H:H,"")</f>
        <v>0</v>
      </c>
      <c r="BF1018" s="4"/>
    </row>
    <row r="1019" spans="1:58">
      <c r="A1019" s="218" t="str">
        <f>MID(FORECAST!A1018,1,10)</f>
        <v>Owner &amp; Gu</v>
      </c>
      <c r="B1019" s="218" t="str">
        <f t="shared" si="224"/>
        <v>Ow</v>
      </c>
      <c r="C1019" s="218" t="str">
        <f t="shared" si="225"/>
        <v>er</v>
      </c>
      <c r="D1019" s="218" t="str">
        <f t="shared" si="226"/>
        <v>&amp; Gu</v>
      </c>
      <c r="E1019" s="219" t="e">
        <f t="shared" si="227"/>
        <v>#VALUE!</v>
      </c>
      <c r="F1019" s="219" t="str">
        <f t="shared" si="228"/>
        <v/>
      </c>
      <c r="G1019" s="219">
        <f t="shared" si="229"/>
        <v>45058</v>
      </c>
      <c r="H1019" s="218" t="str">
        <f>IF(ISERROR(VLOOKUP(FORECAST!$A1019,$AY$2:$BA$9,3,FALSE)),"",VLOOKUP(FORECAST!$A1019,$AY$2:$BA$9,3,FALSE))</f>
        <v>Referidos</v>
      </c>
      <c r="I1019" s="218">
        <f>IF(ISNUMBER(FORECAST!G:G),FORECAST!G:G,"")</f>
        <v>141</v>
      </c>
      <c r="J1019" s="222">
        <f>IF(ISNUMBER(FORECAST!H:H),FORECAST!H:H,"")</f>
        <v>49942.14</v>
      </c>
      <c r="BF1019" s="4"/>
    </row>
    <row r="1020" spans="1:58">
      <c r="A1020" s="218" t="str">
        <f>MID(FORECAST!A1019,1,10)</f>
        <v>Owner Refe</v>
      </c>
      <c r="B1020" s="218" t="str">
        <f t="shared" si="224"/>
        <v>Ow</v>
      </c>
      <c r="C1020" s="218" t="str">
        <f t="shared" si="225"/>
        <v>er</v>
      </c>
      <c r="D1020" s="218" t="str">
        <f t="shared" si="226"/>
        <v>Refe</v>
      </c>
      <c r="E1020" s="219" t="e">
        <f t="shared" si="227"/>
        <v>#VALUE!</v>
      </c>
      <c r="F1020" s="219" t="str">
        <f t="shared" si="228"/>
        <v/>
      </c>
      <c r="G1020" s="219">
        <f t="shared" si="229"/>
        <v>45058</v>
      </c>
      <c r="H1020" s="218" t="str">
        <f>IF(ISERROR(VLOOKUP(FORECAST!$A1020,$AY$2:$BA$9,3,FALSE)),"",VLOOKUP(FORECAST!$A1020,$AY$2:$BA$9,3,FALSE))</f>
        <v>Maintenance</v>
      </c>
      <c r="I1020" s="218">
        <f>IF(ISNUMBER(FORECAST!G:G),FORECAST!G:G,"")</f>
        <v>20</v>
      </c>
      <c r="J1020" s="222">
        <f>IF(ISNUMBER(FORECAST!H:H),FORECAST!H:H,"")</f>
        <v>0</v>
      </c>
      <c r="BF1020" s="4"/>
    </row>
    <row r="1021" spans="1:58">
      <c r="A1021" s="218" t="str">
        <f>MID(FORECAST!A1020,1,10)</f>
        <v>Maintenanc</v>
      </c>
      <c r="B1021" s="218" t="str">
        <f t="shared" si="224"/>
        <v>Ma</v>
      </c>
      <c r="C1021" s="218" t="str">
        <f t="shared" si="225"/>
        <v>nt</v>
      </c>
      <c r="D1021" s="218" t="str">
        <f t="shared" si="226"/>
        <v>nanc</v>
      </c>
      <c r="E1021" s="219" t="e">
        <f t="shared" si="227"/>
        <v>#VALUE!</v>
      </c>
      <c r="F1021" s="219" t="str">
        <f t="shared" si="228"/>
        <v/>
      </c>
      <c r="G1021" s="219">
        <f t="shared" si="229"/>
        <v>45058</v>
      </c>
      <c r="H1021" s="218" t="str">
        <f>IF(ISERROR(VLOOKUP(FORECAST!$A1021,$AY$2:$BA$9,3,FALSE)),"",VLOOKUP(FORECAST!$A1021,$AY$2:$BA$9,3,FALSE))</f>
        <v>Complementarias</v>
      </c>
      <c r="I1021" s="218">
        <f>IF(ISNUMBER(FORECAST!G:G),FORECAST!G:G,"")</f>
        <v>20</v>
      </c>
      <c r="J1021" s="222">
        <f>IF(ISNUMBER(FORECAST!H:H),FORECAST!H:H,"")</f>
        <v>0</v>
      </c>
      <c r="BF1021" s="4"/>
    </row>
    <row r="1022" spans="1:58">
      <c r="A1022" s="218" t="str">
        <f>MID(FORECAST!A1021,1,10)</f>
        <v>Compliment</v>
      </c>
      <c r="B1022" s="218" t="str">
        <f t="shared" si="224"/>
        <v>Co</v>
      </c>
      <c r="C1022" s="218" t="str">
        <f t="shared" si="225"/>
        <v>pl</v>
      </c>
      <c r="D1022" s="218" t="str">
        <f t="shared" si="226"/>
        <v>ment</v>
      </c>
      <c r="E1022" s="219" t="e">
        <f t="shared" si="227"/>
        <v>#VALUE!</v>
      </c>
      <c r="F1022" s="219" t="str">
        <f t="shared" si="228"/>
        <v/>
      </c>
      <c r="G1022" s="219">
        <f t="shared" si="229"/>
        <v>45058</v>
      </c>
      <c r="H1022" s="218" t="str">
        <f>IF(ISERROR(VLOOKUP(FORECAST!$A1022,$AY$2:$BA$9,3,FALSE)),"",VLOOKUP(FORECAST!$A1022,$AY$2:$BA$9,3,FALSE))</f>
        <v>Total día</v>
      </c>
      <c r="I1022" s="218">
        <f>IF(ISNUMBER(FORECAST!G:G),FORECAST!G:G,"")</f>
        <v>358</v>
      </c>
      <c r="J1022" s="222">
        <f>IF(ISNUMBER(FORECAST!H:H),FORECAST!H:H,"")</f>
        <v>101394.71</v>
      </c>
      <c r="BF1022" s="4"/>
    </row>
    <row r="1023" spans="1:58">
      <c r="A1023" s="218" t="str">
        <f>MID(FORECAST!A1022,1,10)</f>
        <v>Totals:</v>
      </c>
      <c r="B1023" s="218" t="str">
        <f t="shared" si="224"/>
        <v>To</v>
      </c>
      <c r="C1023" s="218" t="str">
        <f t="shared" si="225"/>
        <v>al</v>
      </c>
      <c r="D1023" s="218" t="str">
        <f t="shared" si="226"/>
        <v>:</v>
      </c>
      <c r="E1023" s="219" t="e">
        <f t="shared" si="227"/>
        <v>#VALUE!</v>
      </c>
      <c r="F1023" s="219" t="str">
        <f t="shared" si="228"/>
        <v/>
      </c>
      <c r="G1023" s="219">
        <f t="shared" si="229"/>
        <v>45058</v>
      </c>
      <c r="H1023" s="218" t="str">
        <f>IF(ISERROR(VLOOKUP(FORECAST!$A1023,$AY$2:$BA$9,3,FALSE)),"",VLOOKUP(FORECAST!$A1023,$AY$2:$BA$9,3,FALSE))</f>
        <v/>
      </c>
      <c r="I1023" s="218" t="str">
        <f>IF(ISNUMBER(FORECAST!G:G),FORECAST!G:G,"")</f>
        <v/>
      </c>
      <c r="J1023" s="222" t="str">
        <f>IF(ISNUMBER(FORECAST!H:H),FORECAST!H:H,"")</f>
        <v/>
      </c>
      <c r="BF1023" s="4"/>
    </row>
    <row r="1024" spans="1:58">
      <c r="A1024" s="218" t="str">
        <f>MID(FORECAST!A1023,1,10)</f>
        <v>13-05-2023</v>
      </c>
      <c r="B1024" s="218" t="str">
        <f t="shared" si="224"/>
        <v>13</v>
      </c>
      <c r="C1024" s="218" t="str">
        <f t="shared" si="225"/>
        <v>05</v>
      </c>
      <c r="D1024" s="218" t="str">
        <f t="shared" si="226"/>
        <v>2023</v>
      </c>
      <c r="E1024" s="219">
        <f t="shared" si="227"/>
        <v>45059</v>
      </c>
      <c r="F1024" s="219">
        <f t="shared" si="228"/>
        <v>45059</v>
      </c>
      <c r="G1024" s="219">
        <f t="shared" si="229"/>
        <v>45059</v>
      </c>
      <c r="H1024" s="218" t="str">
        <f>IF(ISERROR(VLOOKUP(FORECAST!$A1024,$AY$2:$BA$9,3,FALSE)),"",VLOOKUP(FORECAST!$A1024,$AY$2:$BA$9,3,FALSE))</f>
        <v>Pagadores</v>
      </c>
      <c r="I1024" s="218">
        <f>IF(ISNUMBER(FORECAST!G:G),FORECAST!G:G,"")</f>
        <v>114</v>
      </c>
      <c r="J1024" s="222">
        <f>IF(ISNUMBER(FORECAST!H:H),FORECAST!H:H,"")</f>
        <v>43794.64</v>
      </c>
      <c r="BF1024" s="4"/>
    </row>
    <row r="1025" spans="1:58">
      <c r="A1025" s="218" t="str">
        <f>MID(FORECAST!A1024,1,10)</f>
        <v>Non-Group</v>
      </c>
      <c r="B1025" s="218" t="str">
        <f t="shared" si="224"/>
        <v>No</v>
      </c>
      <c r="C1025" s="218" t="str">
        <f t="shared" si="225"/>
        <v>-G</v>
      </c>
      <c r="D1025" s="218" t="str">
        <f t="shared" si="226"/>
        <v>oup</v>
      </c>
      <c r="E1025" s="219" t="e">
        <f t="shared" si="227"/>
        <v>#VALUE!</v>
      </c>
      <c r="F1025" s="219" t="str">
        <f t="shared" si="228"/>
        <v/>
      </c>
      <c r="G1025" s="219">
        <f t="shared" si="229"/>
        <v>45059</v>
      </c>
      <c r="H1025" s="218" t="str">
        <f>IF(ISERROR(VLOOKUP(FORECAST!$A1025,$AY$2:$BA$9,3,FALSE)),"",VLOOKUP(FORECAST!$A1025,$AY$2:$BA$9,3,FALSE))</f>
        <v>Grupos</v>
      </c>
      <c r="I1025" s="218">
        <f>IF(ISNUMBER(FORECAST!G:G),FORECAST!G:G,"")</f>
        <v>41</v>
      </c>
      <c r="J1025" s="222">
        <f>IF(ISNUMBER(FORECAST!H:H),FORECAST!H:H,"")</f>
        <v>12324</v>
      </c>
      <c r="BF1025" s="4"/>
    </row>
    <row r="1026" spans="1:58">
      <c r="A1026" s="218" t="str">
        <f>MID(FORECAST!A1025,1,10)</f>
        <v>Group - No</v>
      </c>
      <c r="B1026" s="218" t="str">
        <f t="shared" si="224"/>
        <v>Gr</v>
      </c>
      <c r="C1026" s="218" t="str">
        <f t="shared" si="225"/>
        <v>up</v>
      </c>
      <c r="D1026" s="218" t="str">
        <f t="shared" si="226"/>
        <v>- No</v>
      </c>
      <c r="E1026" s="219" t="e">
        <f t="shared" si="227"/>
        <v>#VALUE!</v>
      </c>
      <c r="F1026" s="219" t="str">
        <f t="shared" si="228"/>
        <v/>
      </c>
      <c r="G1026" s="219">
        <f t="shared" si="229"/>
        <v>45059</v>
      </c>
      <c r="H1026" s="218" t="str">
        <f>IF(ISERROR(VLOOKUP(FORECAST!$A1026,$AY$2:$BA$9,3,FALSE)),"",VLOOKUP(FORECAST!$A1026,$AY$2:$BA$9,3,FALSE))</f>
        <v>Dueños e invitados</v>
      </c>
      <c r="I1026" s="218">
        <f>IF(ISNUMBER(FORECAST!G:G),FORECAST!G:G,"")</f>
        <v>39</v>
      </c>
      <c r="J1026" s="222">
        <f>IF(ISNUMBER(FORECAST!H:H),FORECAST!H:H,"")</f>
        <v>0</v>
      </c>
      <c r="BF1026" s="4"/>
    </row>
    <row r="1027" spans="1:58">
      <c r="A1027" s="218" t="str">
        <f>MID(FORECAST!A1026,1,10)</f>
        <v>Owner &amp; Gu</v>
      </c>
      <c r="B1027" s="218" t="str">
        <f t="shared" si="224"/>
        <v>Ow</v>
      </c>
      <c r="C1027" s="218" t="str">
        <f t="shared" si="225"/>
        <v>er</v>
      </c>
      <c r="D1027" s="218" t="str">
        <f t="shared" si="226"/>
        <v>&amp; Gu</v>
      </c>
      <c r="E1027" s="219" t="e">
        <f t="shared" si="227"/>
        <v>#VALUE!</v>
      </c>
      <c r="F1027" s="219" t="str">
        <f t="shared" si="228"/>
        <v/>
      </c>
      <c r="G1027" s="219">
        <f t="shared" si="229"/>
        <v>45059</v>
      </c>
      <c r="H1027" s="218" t="str">
        <f>IF(ISERROR(VLOOKUP(FORECAST!$A1027,$AY$2:$BA$9,3,FALSE)),"",VLOOKUP(FORECAST!$A1027,$AY$2:$BA$9,3,FALSE))</f>
        <v>Referidos</v>
      </c>
      <c r="I1027" s="218">
        <f>IF(ISNUMBER(FORECAST!G:G),FORECAST!G:G,"")</f>
        <v>141</v>
      </c>
      <c r="J1027" s="222">
        <f>IF(ISNUMBER(FORECAST!H:H),FORECAST!H:H,"")</f>
        <v>46730.65</v>
      </c>
      <c r="BF1027" s="4"/>
    </row>
    <row r="1028" spans="1:58">
      <c r="A1028" s="218" t="str">
        <f>MID(FORECAST!A1027,1,10)</f>
        <v>Owner Refe</v>
      </c>
      <c r="B1028" s="218" t="str">
        <f t="shared" ref="B1028:B1091" si="230">MID(A1028,1,2)</f>
        <v>Ow</v>
      </c>
      <c r="C1028" s="218" t="str">
        <f t="shared" ref="C1028:C1091" si="231">MID(A1028,4,2)</f>
        <v>er</v>
      </c>
      <c r="D1028" s="218" t="str">
        <f t="shared" ref="D1028:D1091" si="232">MID(A1028,7,4)</f>
        <v>Refe</v>
      </c>
      <c r="E1028" s="219" t="e">
        <f t="shared" ref="E1028:E1091" si="233">DATE(D1028,C1028,B1028)</f>
        <v>#VALUE!</v>
      </c>
      <c r="F1028" s="219" t="str">
        <f t="shared" ref="F1028:F1091" si="234">IF(ISERROR(E1028),"",E1028)</f>
        <v/>
      </c>
      <c r="G1028" s="219">
        <f t="shared" ref="G1028:G1091" si="235">IF(F1028="",G1027,F1028)</f>
        <v>45059</v>
      </c>
      <c r="H1028" s="218" t="str">
        <f>IF(ISERROR(VLOOKUP(FORECAST!$A1028,$AY$2:$BA$9,3,FALSE)),"",VLOOKUP(FORECAST!$A1028,$AY$2:$BA$9,3,FALSE))</f>
        <v>Maintenance</v>
      </c>
      <c r="I1028" s="218">
        <f>IF(ISNUMBER(FORECAST!G:G),FORECAST!G:G,"")</f>
        <v>21</v>
      </c>
      <c r="J1028" s="222">
        <f>IF(ISNUMBER(FORECAST!H:H),FORECAST!H:H,"")</f>
        <v>0</v>
      </c>
      <c r="BF1028" s="4"/>
    </row>
    <row r="1029" spans="1:58">
      <c r="A1029" s="218" t="str">
        <f>MID(FORECAST!A1028,1,10)</f>
        <v>Maintenanc</v>
      </c>
      <c r="B1029" s="218" t="str">
        <f t="shared" si="230"/>
        <v>Ma</v>
      </c>
      <c r="C1029" s="218" t="str">
        <f t="shared" si="231"/>
        <v>nt</v>
      </c>
      <c r="D1029" s="218" t="str">
        <f t="shared" si="232"/>
        <v>nanc</v>
      </c>
      <c r="E1029" s="219" t="e">
        <f t="shared" si="233"/>
        <v>#VALUE!</v>
      </c>
      <c r="F1029" s="219" t="str">
        <f t="shared" si="234"/>
        <v/>
      </c>
      <c r="G1029" s="219">
        <f t="shared" si="235"/>
        <v>45059</v>
      </c>
      <c r="H1029" s="218" t="str">
        <f>IF(ISERROR(VLOOKUP(FORECAST!$A1029,$AY$2:$BA$9,3,FALSE)),"",VLOOKUP(FORECAST!$A1029,$AY$2:$BA$9,3,FALSE))</f>
        <v>Complementarias</v>
      </c>
      <c r="I1029" s="218">
        <f>IF(ISNUMBER(FORECAST!G:G),FORECAST!G:G,"")</f>
        <v>20</v>
      </c>
      <c r="J1029" s="222">
        <f>IF(ISNUMBER(FORECAST!H:H),FORECAST!H:H,"")</f>
        <v>0</v>
      </c>
      <c r="BF1029" s="4"/>
    </row>
    <row r="1030" spans="1:58">
      <c r="A1030" s="218" t="str">
        <f>MID(FORECAST!A1029,1,10)</f>
        <v>Compliment</v>
      </c>
      <c r="B1030" s="218" t="str">
        <f t="shared" si="230"/>
        <v>Co</v>
      </c>
      <c r="C1030" s="218" t="str">
        <f t="shared" si="231"/>
        <v>pl</v>
      </c>
      <c r="D1030" s="218" t="str">
        <f t="shared" si="232"/>
        <v>ment</v>
      </c>
      <c r="E1030" s="219" t="e">
        <f t="shared" si="233"/>
        <v>#VALUE!</v>
      </c>
      <c r="F1030" s="219" t="str">
        <f t="shared" si="234"/>
        <v/>
      </c>
      <c r="G1030" s="219">
        <f t="shared" si="235"/>
        <v>45059</v>
      </c>
      <c r="H1030" s="218" t="str">
        <f>IF(ISERROR(VLOOKUP(FORECAST!$A1030,$AY$2:$BA$9,3,FALSE)),"",VLOOKUP(FORECAST!$A1030,$AY$2:$BA$9,3,FALSE))</f>
        <v>Total día</v>
      </c>
      <c r="I1030" s="218">
        <f>IF(ISNUMBER(FORECAST!G:G),FORECAST!G:G,"")</f>
        <v>376</v>
      </c>
      <c r="J1030" s="222">
        <f>IF(ISNUMBER(FORECAST!H:H),FORECAST!H:H,"")</f>
        <v>102849.29</v>
      </c>
      <c r="BF1030" s="4"/>
    </row>
    <row r="1031" spans="1:58">
      <c r="A1031" s="218" t="str">
        <f>MID(FORECAST!A1030,1,10)</f>
        <v>Totals:</v>
      </c>
      <c r="B1031" s="218" t="str">
        <f t="shared" si="230"/>
        <v>To</v>
      </c>
      <c r="C1031" s="218" t="str">
        <f t="shared" si="231"/>
        <v>al</v>
      </c>
      <c r="D1031" s="218" t="str">
        <f t="shared" si="232"/>
        <v>:</v>
      </c>
      <c r="E1031" s="219" t="e">
        <f t="shared" si="233"/>
        <v>#VALUE!</v>
      </c>
      <c r="F1031" s="219" t="str">
        <f t="shared" si="234"/>
        <v/>
      </c>
      <c r="G1031" s="219">
        <f t="shared" si="235"/>
        <v>45059</v>
      </c>
      <c r="H1031" s="218" t="str">
        <f>IF(ISERROR(VLOOKUP(FORECAST!$A1031,$AY$2:$BA$9,3,FALSE)),"",VLOOKUP(FORECAST!$A1031,$AY$2:$BA$9,3,FALSE))</f>
        <v/>
      </c>
      <c r="I1031" s="218" t="str">
        <f>IF(ISNUMBER(FORECAST!G:G),FORECAST!G:G,"")</f>
        <v/>
      </c>
      <c r="J1031" s="222" t="str">
        <f>IF(ISNUMBER(FORECAST!H:H),FORECAST!H:H,"")</f>
        <v/>
      </c>
      <c r="BF1031" s="4"/>
    </row>
    <row r="1032" spans="1:58">
      <c r="A1032" s="218" t="str">
        <f>MID(FORECAST!A1031,1,10)</f>
        <v>14-05-2023</v>
      </c>
      <c r="B1032" s="218" t="str">
        <f t="shared" si="230"/>
        <v>14</v>
      </c>
      <c r="C1032" s="218" t="str">
        <f t="shared" si="231"/>
        <v>05</v>
      </c>
      <c r="D1032" s="218" t="str">
        <f t="shared" si="232"/>
        <v>2023</v>
      </c>
      <c r="E1032" s="219">
        <f t="shared" si="233"/>
        <v>45060</v>
      </c>
      <c r="F1032" s="219">
        <f t="shared" si="234"/>
        <v>45060</v>
      </c>
      <c r="G1032" s="219">
        <f t="shared" si="235"/>
        <v>45060</v>
      </c>
      <c r="H1032" s="218" t="str">
        <f>IF(ISERROR(VLOOKUP(FORECAST!$A1032,$AY$2:$BA$9,3,FALSE)),"",VLOOKUP(FORECAST!$A1032,$AY$2:$BA$9,3,FALSE))</f>
        <v>Pagadores</v>
      </c>
      <c r="I1032" s="218">
        <f>IF(ISNUMBER(FORECAST!G:G),FORECAST!G:G,"")</f>
        <v>60</v>
      </c>
      <c r="J1032" s="222">
        <f>IF(ISNUMBER(FORECAST!H:H),FORECAST!H:H,"")</f>
        <v>19794.46</v>
      </c>
      <c r="BF1032" s="4"/>
    </row>
    <row r="1033" spans="1:58">
      <c r="A1033" s="218" t="str">
        <f>MID(FORECAST!A1032,1,10)</f>
        <v>Non-Group</v>
      </c>
      <c r="B1033" s="218" t="str">
        <f t="shared" si="230"/>
        <v>No</v>
      </c>
      <c r="C1033" s="218" t="str">
        <f t="shared" si="231"/>
        <v>-G</v>
      </c>
      <c r="D1033" s="218" t="str">
        <f t="shared" si="232"/>
        <v>oup</v>
      </c>
      <c r="E1033" s="219" t="e">
        <f t="shared" si="233"/>
        <v>#VALUE!</v>
      </c>
      <c r="F1033" s="219" t="str">
        <f t="shared" si="234"/>
        <v/>
      </c>
      <c r="G1033" s="219">
        <f t="shared" si="235"/>
        <v>45060</v>
      </c>
      <c r="H1033" s="218" t="str">
        <f>IF(ISERROR(VLOOKUP(FORECAST!$A1033,$AY$2:$BA$9,3,FALSE)),"",VLOOKUP(FORECAST!$A1033,$AY$2:$BA$9,3,FALSE))</f>
        <v>Grupos</v>
      </c>
      <c r="I1033" s="218">
        <f>IF(ISNUMBER(FORECAST!G:G),FORECAST!G:G,"")</f>
        <v>21</v>
      </c>
      <c r="J1033" s="222">
        <f>IF(ISNUMBER(FORECAST!H:H),FORECAST!H:H,"")</f>
        <v>5797</v>
      </c>
      <c r="BF1033" s="4"/>
    </row>
    <row r="1034" spans="1:58">
      <c r="A1034" s="218" t="str">
        <f>MID(FORECAST!A1033,1,10)</f>
        <v>Group - No</v>
      </c>
      <c r="B1034" s="218" t="str">
        <f t="shared" si="230"/>
        <v>Gr</v>
      </c>
      <c r="C1034" s="218" t="str">
        <f t="shared" si="231"/>
        <v>up</v>
      </c>
      <c r="D1034" s="218" t="str">
        <f t="shared" si="232"/>
        <v>- No</v>
      </c>
      <c r="E1034" s="219" t="e">
        <f t="shared" si="233"/>
        <v>#VALUE!</v>
      </c>
      <c r="F1034" s="219" t="str">
        <f t="shared" si="234"/>
        <v/>
      </c>
      <c r="G1034" s="219">
        <f t="shared" si="235"/>
        <v>45060</v>
      </c>
      <c r="H1034" s="218" t="str">
        <f>IF(ISERROR(VLOOKUP(FORECAST!$A1034,$AY$2:$BA$9,3,FALSE)),"",VLOOKUP(FORECAST!$A1034,$AY$2:$BA$9,3,FALSE))</f>
        <v>Dueños e invitados</v>
      </c>
      <c r="I1034" s="218">
        <f>IF(ISNUMBER(FORECAST!G:G),FORECAST!G:G,"")</f>
        <v>42</v>
      </c>
      <c r="J1034" s="222">
        <f>IF(ISNUMBER(FORECAST!H:H),FORECAST!H:H,"")</f>
        <v>0</v>
      </c>
      <c r="BF1034" s="4"/>
    </row>
    <row r="1035" spans="1:58">
      <c r="A1035" s="218" t="str">
        <f>MID(FORECAST!A1034,1,10)</f>
        <v>Owner &amp; Gu</v>
      </c>
      <c r="B1035" s="218" t="str">
        <f t="shared" si="230"/>
        <v>Ow</v>
      </c>
      <c r="C1035" s="218" t="str">
        <f t="shared" si="231"/>
        <v>er</v>
      </c>
      <c r="D1035" s="218" t="str">
        <f t="shared" si="232"/>
        <v>&amp; Gu</v>
      </c>
      <c r="E1035" s="219" t="e">
        <f t="shared" si="233"/>
        <v>#VALUE!</v>
      </c>
      <c r="F1035" s="219" t="str">
        <f t="shared" si="234"/>
        <v/>
      </c>
      <c r="G1035" s="219">
        <f t="shared" si="235"/>
        <v>45060</v>
      </c>
      <c r="H1035" s="218" t="str">
        <f>IF(ISERROR(VLOOKUP(FORECAST!$A1035,$AY$2:$BA$9,3,FALSE)),"",VLOOKUP(FORECAST!$A1035,$AY$2:$BA$9,3,FALSE))</f>
        <v>Referidos</v>
      </c>
      <c r="I1035" s="218">
        <f>IF(ISNUMBER(FORECAST!G:G),FORECAST!G:G,"")</f>
        <v>66</v>
      </c>
      <c r="J1035" s="222">
        <f>IF(ISNUMBER(FORECAST!H:H),FORECAST!H:H,"")</f>
        <v>21003.42</v>
      </c>
      <c r="BF1035" s="4"/>
    </row>
    <row r="1036" spans="1:58">
      <c r="A1036" s="218" t="str">
        <f>MID(FORECAST!A1035,1,10)</f>
        <v>Owner Refe</v>
      </c>
      <c r="B1036" s="218" t="str">
        <f t="shared" si="230"/>
        <v>Ow</v>
      </c>
      <c r="C1036" s="218" t="str">
        <f t="shared" si="231"/>
        <v>er</v>
      </c>
      <c r="D1036" s="218" t="str">
        <f t="shared" si="232"/>
        <v>Refe</v>
      </c>
      <c r="E1036" s="219" t="e">
        <f t="shared" si="233"/>
        <v>#VALUE!</v>
      </c>
      <c r="F1036" s="219" t="str">
        <f t="shared" si="234"/>
        <v/>
      </c>
      <c r="G1036" s="219">
        <f t="shared" si="235"/>
        <v>45060</v>
      </c>
      <c r="H1036" s="218" t="str">
        <f>IF(ISERROR(VLOOKUP(FORECAST!$A1036,$AY$2:$BA$9,3,FALSE)),"",VLOOKUP(FORECAST!$A1036,$AY$2:$BA$9,3,FALSE))</f>
        <v>Maintenance</v>
      </c>
      <c r="I1036" s="218">
        <f>IF(ISNUMBER(FORECAST!G:G),FORECAST!G:G,"")</f>
        <v>29</v>
      </c>
      <c r="J1036" s="222">
        <f>IF(ISNUMBER(FORECAST!H:H),FORECAST!H:H,"")</f>
        <v>0</v>
      </c>
      <c r="BF1036" s="4"/>
    </row>
    <row r="1037" spans="1:58">
      <c r="A1037" s="218" t="str">
        <f>MID(FORECAST!A1036,1,10)</f>
        <v>Maintenanc</v>
      </c>
      <c r="B1037" s="218" t="str">
        <f t="shared" si="230"/>
        <v>Ma</v>
      </c>
      <c r="C1037" s="218" t="str">
        <f t="shared" si="231"/>
        <v>nt</v>
      </c>
      <c r="D1037" s="218" t="str">
        <f t="shared" si="232"/>
        <v>nanc</v>
      </c>
      <c r="E1037" s="219" t="e">
        <f t="shared" si="233"/>
        <v>#VALUE!</v>
      </c>
      <c r="F1037" s="219" t="str">
        <f t="shared" si="234"/>
        <v/>
      </c>
      <c r="G1037" s="219">
        <f t="shared" si="235"/>
        <v>45060</v>
      </c>
      <c r="H1037" s="218" t="str">
        <f>IF(ISERROR(VLOOKUP(FORECAST!$A1037,$AY$2:$BA$9,3,FALSE)),"",VLOOKUP(FORECAST!$A1037,$AY$2:$BA$9,3,FALSE))</f>
        <v>Complementarias</v>
      </c>
      <c r="I1037" s="218">
        <f>IF(ISNUMBER(FORECAST!G:G),FORECAST!G:G,"")</f>
        <v>2</v>
      </c>
      <c r="J1037" s="222">
        <f>IF(ISNUMBER(FORECAST!H:H),FORECAST!H:H,"")</f>
        <v>0</v>
      </c>
      <c r="BF1037" s="4"/>
    </row>
    <row r="1038" spans="1:58">
      <c r="A1038" s="218" t="str">
        <f>MID(FORECAST!A1037,1,10)</f>
        <v>Compliment</v>
      </c>
      <c r="B1038" s="218" t="str">
        <f t="shared" si="230"/>
        <v>Co</v>
      </c>
      <c r="C1038" s="218" t="str">
        <f t="shared" si="231"/>
        <v>pl</v>
      </c>
      <c r="D1038" s="218" t="str">
        <f t="shared" si="232"/>
        <v>ment</v>
      </c>
      <c r="E1038" s="219" t="e">
        <f t="shared" si="233"/>
        <v>#VALUE!</v>
      </c>
      <c r="F1038" s="219" t="str">
        <f t="shared" si="234"/>
        <v/>
      </c>
      <c r="G1038" s="219">
        <f t="shared" si="235"/>
        <v>45060</v>
      </c>
      <c r="H1038" s="218" t="str">
        <f>IF(ISERROR(VLOOKUP(FORECAST!$A1038,$AY$2:$BA$9,3,FALSE)),"",VLOOKUP(FORECAST!$A1038,$AY$2:$BA$9,3,FALSE))</f>
        <v>Total día</v>
      </c>
      <c r="I1038" s="218">
        <f>IF(ISNUMBER(FORECAST!G:G),FORECAST!G:G,"")</f>
        <v>220</v>
      </c>
      <c r="J1038" s="222">
        <f>IF(ISNUMBER(FORECAST!H:H),FORECAST!H:H,"")</f>
        <v>46594.879999999997</v>
      </c>
      <c r="BF1038" s="4"/>
    </row>
    <row r="1039" spans="1:58">
      <c r="A1039" s="218" t="str">
        <f>MID(FORECAST!A1038,1,10)</f>
        <v>Totals:</v>
      </c>
      <c r="B1039" s="218" t="str">
        <f t="shared" si="230"/>
        <v>To</v>
      </c>
      <c r="C1039" s="218" t="str">
        <f t="shared" si="231"/>
        <v>al</v>
      </c>
      <c r="D1039" s="218" t="str">
        <f t="shared" si="232"/>
        <v>:</v>
      </c>
      <c r="E1039" s="219" t="e">
        <f t="shared" si="233"/>
        <v>#VALUE!</v>
      </c>
      <c r="F1039" s="219" t="str">
        <f t="shared" si="234"/>
        <v/>
      </c>
      <c r="G1039" s="219">
        <f t="shared" si="235"/>
        <v>45060</v>
      </c>
      <c r="H1039" s="218" t="str">
        <f>IF(ISERROR(VLOOKUP(FORECAST!$A1039,$AY$2:$BA$9,3,FALSE)),"",VLOOKUP(FORECAST!$A1039,$AY$2:$BA$9,3,FALSE))</f>
        <v/>
      </c>
      <c r="I1039" s="218" t="str">
        <f>IF(ISNUMBER(FORECAST!G:G),FORECAST!G:G,"")</f>
        <v/>
      </c>
      <c r="J1039" s="222" t="str">
        <f>IF(ISNUMBER(FORECAST!H:H),FORECAST!H:H,"")</f>
        <v/>
      </c>
      <c r="BF1039" s="4"/>
    </row>
    <row r="1040" spans="1:58">
      <c r="A1040" s="218" t="str">
        <f>MID(FORECAST!A1039,1,10)</f>
        <v>15-05-2023</v>
      </c>
      <c r="B1040" s="218" t="str">
        <f t="shared" si="230"/>
        <v>15</v>
      </c>
      <c r="C1040" s="218" t="str">
        <f t="shared" si="231"/>
        <v>05</v>
      </c>
      <c r="D1040" s="218" t="str">
        <f t="shared" si="232"/>
        <v>2023</v>
      </c>
      <c r="E1040" s="219">
        <f t="shared" si="233"/>
        <v>45061</v>
      </c>
      <c r="F1040" s="219">
        <f t="shared" si="234"/>
        <v>45061</v>
      </c>
      <c r="G1040" s="219">
        <f t="shared" si="235"/>
        <v>45061</v>
      </c>
      <c r="H1040" s="218" t="str">
        <f>IF(ISERROR(VLOOKUP(FORECAST!$A1040,$AY$2:$BA$9,3,FALSE)),"",VLOOKUP(FORECAST!$A1040,$AY$2:$BA$9,3,FALSE))</f>
        <v>Pagadores</v>
      </c>
      <c r="I1040" s="218">
        <f>IF(ISNUMBER(FORECAST!G:G),FORECAST!G:G,"")</f>
        <v>28</v>
      </c>
      <c r="J1040" s="222">
        <f>IF(ISNUMBER(FORECAST!H:H),FORECAST!H:H,"")</f>
        <v>8345.36</v>
      </c>
      <c r="BF1040" s="4"/>
    </row>
    <row r="1041" spans="1:58">
      <c r="A1041" s="218" t="str">
        <f>MID(FORECAST!A1040,1,10)</f>
        <v>Non-Group</v>
      </c>
      <c r="B1041" s="218" t="str">
        <f t="shared" si="230"/>
        <v>No</v>
      </c>
      <c r="C1041" s="218" t="str">
        <f t="shared" si="231"/>
        <v>-G</v>
      </c>
      <c r="D1041" s="218" t="str">
        <f t="shared" si="232"/>
        <v>oup</v>
      </c>
      <c r="E1041" s="219" t="e">
        <f t="shared" si="233"/>
        <v>#VALUE!</v>
      </c>
      <c r="F1041" s="219" t="str">
        <f t="shared" si="234"/>
        <v/>
      </c>
      <c r="G1041" s="219">
        <f t="shared" si="235"/>
        <v>45061</v>
      </c>
      <c r="H1041" s="218" t="str">
        <f>IF(ISERROR(VLOOKUP(FORECAST!$A1041,$AY$2:$BA$9,3,FALSE)),"",VLOOKUP(FORECAST!$A1041,$AY$2:$BA$9,3,FALSE))</f>
        <v>Grupos</v>
      </c>
      <c r="I1041" s="218">
        <f>IF(ISNUMBER(FORECAST!G:G),FORECAST!G:G,"")</f>
        <v>2</v>
      </c>
      <c r="J1041" s="222">
        <f>IF(ISNUMBER(FORECAST!H:H),FORECAST!H:H,"")</f>
        <v>460</v>
      </c>
      <c r="BF1041" s="4"/>
    </row>
    <row r="1042" spans="1:58">
      <c r="A1042" s="218" t="str">
        <f>MID(FORECAST!A1041,1,10)</f>
        <v>Group - No</v>
      </c>
      <c r="B1042" s="218" t="str">
        <f t="shared" si="230"/>
        <v>Gr</v>
      </c>
      <c r="C1042" s="218" t="str">
        <f t="shared" si="231"/>
        <v>up</v>
      </c>
      <c r="D1042" s="218" t="str">
        <f t="shared" si="232"/>
        <v>- No</v>
      </c>
      <c r="E1042" s="219" t="e">
        <f t="shared" si="233"/>
        <v>#VALUE!</v>
      </c>
      <c r="F1042" s="219" t="str">
        <f t="shared" si="234"/>
        <v/>
      </c>
      <c r="G1042" s="219">
        <f t="shared" si="235"/>
        <v>45061</v>
      </c>
      <c r="H1042" s="218" t="str">
        <f>IF(ISERROR(VLOOKUP(FORECAST!$A1042,$AY$2:$BA$9,3,FALSE)),"",VLOOKUP(FORECAST!$A1042,$AY$2:$BA$9,3,FALSE))</f>
        <v>Dueños e invitados</v>
      </c>
      <c r="I1042" s="218">
        <f>IF(ISNUMBER(FORECAST!G:G),FORECAST!G:G,"")</f>
        <v>29</v>
      </c>
      <c r="J1042" s="222">
        <f>IF(ISNUMBER(FORECAST!H:H),FORECAST!H:H,"")</f>
        <v>0</v>
      </c>
      <c r="BF1042" s="4"/>
    </row>
    <row r="1043" spans="1:58">
      <c r="A1043" s="218" t="str">
        <f>MID(FORECAST!A1042,1,10)</f>
        <v>Owner &amp; Gu</v>
      </c>
      <c r="B1043" s="218" t="str">
        <f t="shared" si="230"/>
        <v>Ow</v>
      </c>
      <c r="C1043" s="218" t="str">
        <f t="shared" si="231"/>
        <v>er</v>
      </c>
      <c r="D1043" s="218" t="str">
        <f t="shared" si="232"/>
        <v>&amp; Gu</v>
      </c>
      <c r="E1043" s="219" t="e">
        <f t="shared" si="233"/>
        <v>#VALUE!</v>
      </c>
      <c r="F1043" s="219" t="str">
        <f t="shared" si="234"/>
        <v/>
      </c>
      <c r="G1043" s="219">
        <f t="shared" si="235"/>
        <v>45061</v>
      </c>
      <c r="H1043" s="218" t="str">
        <f>IF(ISERROR(VLOOKUP(FORECAST!$A1043,$AY$2:$BA$9,3,FALSE)),"",VLOOKUP(FORECAST!$A1043,$AY$2:$BA$9,3,FALSE))</f>
        <v>Referidos</v>
      </c>
      <c r="I1043" s="218">
        <f>IF(ISNUMBER(FORECAST!G:G),FORECAST!G:G,"")</f>
        <v>36</v>
      </c>
      <c r="J1043" s="222">
        <f>IF(ISNUMBER(FORECAST!H:H),FORECAST!H:H,"")</f>
        <v>10242.99</v>
      </c>
      <c r="BF1043" s="4"/>
    </row>
    <row r="1044" spans="1:58">
      <c r="A1044" s="218" t="str">
        <f>MID(FORECAST!A1043,1,10)</f>
        <v>Owner Refe</v>
      </c>
      <c r="B1044" s="218" t="str">
        <f t="shared" si="230"/>
        <v>Ow</v>
      </c>
      <c r="C1044" s="218" t="str">
        <f t="shared" si="231"/>
        <v>er</v>
      </c>
      <c r="D1044" s="218" t="str">
        <f t="shared" si="232"/>
        <v>Refe</v>
      </c>
      <c r="E1044" s="219" t="e">
        <f t="shared" si="233"/>
        <v>#VALUE!</v>
      </c>
      <c r="F1044" s="219" t="str">
        <f t="shared" si="234"/>
        <v/>
      </c>
      <c r="G1044" s="219">
        <f t="shared" si="235"/>
        <v>45061</v>
      </c>
      <c r="H1044" s="218" t="str">
        <f>IF(ISERROR(VLOOKUP(FORECAST!$A1044,$AY$2:$BA$9,3,FALSE)),"",VLOOKUP(FORECAST!$A1044,$AY$2:$BA$9,3,FALSE))</f>
        <v>Maintenance</v>
      </c>
      <c r="I1044" s="218">
        <f>IF(ISNUMBER(FORECAST!G:G),FORECAST!G:G,"")</f>
        <v>49</v>
      </c>
      <c r="J1044" s="222">
        <f>IF(ISNUMBER(FORECAST!H:H),FORECAST!H:H,"")</f>
        <v>0</v>
      </c>
      <c r="BF1044" s="4"/>
    </row>
    <row r="1045" spans="1:58">
      <c r="A1045" s="218" t="str">
        <f>MID(FORECAST!A1044,1,10)</f>
        <v>Maintenanc</v>
      </c>
      <c r="B1045" s="218" t="str">
        <f t="shared" si="230"/>
        <v>Ma</v>
      </c>
      <c r="C1045" s="218" t="str">
        <f t="shared" si="231"/>
        <v>nt</v>
      </c>
      <c r="D1045" s="218" t="str">
        <f t="shared" si="232"/>
        <v>nanc</v>
      </c>
      <c r="E1045" s="219" t="e">
        <f t="shared" si="233"/>
        <v>#VALUE!</v>
      </c>
      <c r="F1045" s="219" t="str">
        <f t="shared" si="234"/>
        <v/>
      </c>
      <c r="G1045" s="219">
        <f t="shared" si="235"/>
        <v>45061</v>
      </c>
      <c r="H1045" s="218" t="str">
        <f>IF(ISERROR(VLOOKUP(FORECAST!$A1045,$AY$2:$BA$9,3,FALSE)),"",VLOOKUP(FORECAST!$A1045,$AY$2:$BA$9,3,FALSE))</f>
        <v>Complementarias</v>
      </c>
      <c r="I1045" s="218">
        <f>IF(ISNUMBER(FORECAST!G:G),FORECAST!G:G,"")</f>
        <v>0</v>
      </c>
      <c r="J1045" s="222">
        <f>IF(ISNUMBER(FORECAST!H:H),FORECAST!H:H,"")</f>
        <v>0</v>
      </c>
      <c r="BF1045" s="4"/>
    </row>
    <row r="1046" spans="1:58">
      <c r="A1046" s="218" t="str">
        <f>MID(FORECAST!A1045,1,10)</f>
        <v>Compliment</v>
      </c>
      <c r="B1046" s="218" t="str">
        <f t="shared" si="230"/>
        <v>Co</v>
      </c>
      <c r="C1046" s="218" t="str">
        <f t="shared" si="231"/>
        <v>pl</v>
      </c>
      <c r="D1046" s="218" t="str">
        <f t="shared" si="232"/>
        <v>ment</v>
      </c>
      <c r="E1046" s="219" t="e">
        <f t="shared" si="233"/>
        <v>#VALUE!</v>
      </c>
      <c r="F1046" s="219" t="str">
        <f t="shared" si="234"/>
        <v/>
      </c>
      <c r="G1046" s="219">
        <f t="shared" si="235"/>
        <v>45061</v>
      </c>
      <c r="H1046" s="218" t="str">
        <f>IF(ISERROR(VLOOKUP(FORECAST!$A1046,$AY$2:$BA$9,3,FALSE)),"",VLOOKUP(FORECAST!$A1046,$AY$2:$BA$9,3,FALSE))</f>
        <v>Total día</v>
      </c>
      <c r="I1046" s="218">
        <f>IF(ISNUMBER(FORECAST!G:G),FORECAST!G:G,"")</f>
        <v>144</v>
      </c>
      <c r="J1046" s="222">
        <f>IF(ISNUMBER(FORECAST!H:H),FORECAST!H:H,"")</f>
        <v>19048.349999999999</v>
      </c>
      <c r="BF1046" s="4"/>
    </row>
    <row r="1047" spans="1:58">
      <c r="A1047" s="218" t="str">
        <f>MID(FORECAST!A1046,1,10)</f>
        <v>Totals:</v>
      </c>
      <c r="B1047" s="218" t="str">
        <f t="shared" si="230"/>
        <v>To</v>
      </c>
      <c r="C1047" s="218" t="str">
        <f t="shared" si="231"/>
        <v>al</v>
      </c>
      <c r="D1047" s="218" t="str">
        <f t="shared" si="232"/>
        <v>:</v>
      </c>
      <c r="E1047" s="219" t="e">
        <f t="shared" si="233"/>
        <v>#VALUE!</v>
      </c>
      <c r="F1047" s="219" t="str">
        <f t="shared" si="234"/>
        <v/>
      </c>
      <c r="G1047" s="219">
        <f t="shared" si="235"/>
        <v>45061</v>
      </c>
      <c r="H1047" s="218" t="str">
        <f>IF(ISERROR(VLOOKUP(FORECAST!$A1047,$AY$2:$BA$9,3,FALSE)),"",VLOOKUP(FORECAST!$A1047,$AY$2:$BA$9,3,FALSE))</f>
        <v/>
      </c>
      <c r="I1047" s="218" t="str">
        <f>IF(ISNUMBER(FORECAST!G:G),FORECAST!G:G,"")</f>
        <v/>
      </c>
      <c r="J1047" s="222" t="str">
        <f>IF(ISNUMBER(FORECAST!H:H),FORECAST!H:H,"")</f>
        <v/>
      </c>
      <c r="BF1047" s="4"/>
    </row>
    <row r="1048" spans="1:58">
      <c r="A1048" s="218" t="str">
        <f>MID(FORECAST!A1047,1,10)</f>
        <v>16-05-2023</v>
      </c>
      <c r="B1048" s="218" t="str">
        <f t="shared" si="230"/>
        <v>16</v>
      </c>
      <c r="C1048" s="218" t="str">
        <f t="shared" si="231"/>
        <v>05</v>
      </c>
      <c r="D1048" s="218" t="str">
        <f t="shared" si="232"/>
        <v>2023</v>
      </c>
      <c r="E1048" s="219">
        <f t="shared" si="233"/>
        <v>45062</v>
      </c>
      <c r="F1048" s="219">
        <f t="shared" si="234"/>
        <v>45062</v>
      </c>
      <c r="G1048" s="219">
        <f t="shared" si="235"/>
        <v>45062</v>
      </c>
      <c r="H1048" s="218" t="str">
        <f>IF(ISERROR(VLOOKUP(FORECAST!$A1048,$AY$2:$BA$9,3,FALSE)),"",VLOOKUP(FORECAST!$A1048,$AY$2:$BA$9,3,FALSE))</f>
        <v>Pagadores</v>
      </c>
      <c r="I1048" s="218">
        <f>IF(ISNUMBER(FORECAST!G:G),FORECAST!G:G,"")</f>
        <v>20</v>
      </c>
      <c r="J1048" s="222">
        <f>IF(ISNUMBER(FORECAST!H:H),FORECAST!H:H,"")</f>
        <v>5785.12</v>
      </c>
      <c r="BF1048" s="4"/>
    </row>
    <row r="1049" spans="1:58">
      <c r="A1049" s="218" t="str">
        <f>MID(FORECAST!A1048,1,10)</f>
        <v>Non-Group</v>
      </c>
      <c r="B1049" s="218" t="str">
        <f t="shared" si="230"/>
        <v>No</v>
      </c>
      <c r="C1049" s="218" t="str">
        <f t="shared" si="231"/>
        <v>-G</v>
      </c>
      <c r="D1049" s="218" t="str">
        <f t="shared" si="232"/>
        <v>oup</v>
      </c>
      <c r="E1049" s="219" t="e">
        <f t="shared" si="233"/>
        <v>#VALUE!</v>
      </c>
      <c r="F1049" s="219" t="str">
        <f t="shared" si="234"/>
        <v/>
      </c>
      <c r="G1049" s="219">
        <f t="shared" si="235"/>
        <v>45062</v>
      </c>
      <c r="H1049" s="218" t="str">
        <f>IF(ISERROR(VLOOKUP(FORECAST!$A1049,$AY$2:$BA$9,3,FALSE)),"",VLOOKUP(FORECAST!$A1049,$AY$2:$BA$9,3,FALSE))</f>
        <v>Grupos</v>
      </c>
      <c r="I1049" s="218">
        <f>IF(ISNUMBER(FORECAST!G:G),FORECAST!G:G,"")</f>
        <v>1</v>
      </c>
      <c r="J1049" s="222">
        <f>IF(ISNUMBER(FORECAST!H:H),FORECAST!H:H,"")</f>
        <v>220</v>
      </c>
      <c r="BF1049" s="4"/>
    </row>
    <row r="1050" spans="1:58">
      <c r="A1050" s="218" t="str">
        <f>MID(FORECAST!A1049,1,10)</f>
        <v>Group - No</v>
      </c>
      <c r="B1050" s="218" t="str">
        <f t="shared" si="230"/>
        <v>Gr</v>
      </c>
      <c r="C1050" s="218" t="str">
        <f t="shared" si="231"/>
        <v>up</v>
      </c>
      <c r="D1050" s="218" t="str">
        <f t="shared" si="232"/>
        <v>- No</v>
      </c>
      <c r="E1050" s="219" t="e">
        <f t="shared" si="233"/>
        <v>#VALUE!</v>
      </c>
      <c r="F1050" s="219" t="str">
        <f t="shared" si="234"/>
        <v/>
      </c>
      <c r="G1050" s="219">
        <f t="shared" si="235"/>
        <v>45062</v>
      </c>
      <c r="H1050" s="218" t="str">
        <f>IF(ISERROR(VLOOKUP(FORECAST!$A1050,$AY$2:$BA$9,3,FALSE)),"",VLOOKUP(FORECAST!$A1050,$AY$2:$BA$9,3,FALSE))</f>
        <v>Dueños e invitados</v>
      </c>
      <c r="I1050" s="218">
        <f>IF(ISNUMBER(FORECAST!G:G),FORECAST!G:G,"")</f>
        <v>29</v>
      </c>
      <c r="J1050" s="222">
        <f>IF(ISNUMBER(FORECAST!H:H),FORECAST!H:H,"")</f>
        <v>0</v>
      </c>
      <c r="BF1050" s="4"/>
    </row>
    <row r="1051" spans="1:58">
      <c r="A1051" s="218" t="str">
        <f>MID(FORECAST!A1050,1,10)</f>
        <v>Owner &amp; Gu</v>
      </c>
      <c r="B1051" s="218" t="str">
        <f t="shared" si="230"/>
        <v>Ow</v>
      </c>
      <c r="C1051" s="218" t="str">
        <f t="shared" si="231"/>
        <v>er</v>
      </c>
      <c r="D1051" s="218" t="str">
        <f t="shared" si="232"/>
        <v>&amp; Gu</v>
      </c>
      <c r="E1051" s="219" t="e">
        <f t="shared" si="233"/>
        <v>#VALUE!</v>
      </c>
      <c r="F1051" s="219" t="str">
        <f t="shared" si="234"/>
        <v/>
      </c>
      <c r="G1051" s="219">
        <f t="shared" si="235"/>
        <v>45062</v>
      </c>
      <c r="H1051" s="218" t="str">
        <f>IF(ISERROR(VLOOKUP(FORECAST!$A1051,$AY$2:$BA$9,3,FALSE)),"",VLOOKUP(FORECAST!$A1051,$AY$2:$BA$9,3,FALSE))</f>
        <v>Referidos</v>
      </c>
      <c r="I1051" s="218">
        <f>IF(ISNUMBER(FORECAST!G:G),FORECAST!G:G,"")</f>
        <v>25</v>
      </c>
      <c r="J1051" s="222">
        <f>IF(ISNUMBER(FORECAST!H:H),FORECAST!H:H,"")</f>
        <v>7481.51</v>
      </c>
      <c r="BF1051" s="4"/>
    </row>
    <row r="1052" spans="1:58">
      <c r="A1052" s="218" t="str">
        <f>MID(FORECAST!A1051,1,10)</f>
        <v>Owner Refe</v>
      </c>
      <c r="B1052" s="218" t="str">
        <f t="shared" si="230"/>
        <v>Ow</v>
      </c>
      <c r="C1052" s="218" t="str">
        <f t="shared" si="231"/>
        <v>er</v>
      </c>
      <c r="D1052" s="218" t="str">
        <f t="shared" si="232"/>
        <v>Refe</v>
      </c>
      <c r="E1052" s="219" t="e">
        <f t="shared" si="233"/>
        <v>#VALUE!</v>
      </c>
      <c r="F1052" s="219" t="str">
        <f t="shared" si="234"/>
        <v/>
      </c>
      <c r="G1052" s="219">
        <f t="shared" si="235"/>
        <v>45062</v>
      </c>
      <c r="H1052" s="218" t="str">
        <f>IF(ISERROR(VLOOKUP(FORECAST!$A1052,$AY$2:$BA$9,3,FALSE)),"",VLOOKUP(FORECAST!$A1052,$AY$2:$BA$9,3,FALSE))</f>
        <v>Maintenance</v>
      </c>
      <c r="I1052" s="218">
        <f>IF(ISNUMBER(FORECAST!G:G),FORECAST!G:G,"")</f>
        <v>52</v>
      </c>
      <c r="J1052" s="222">
        <f>IF(ISNUMBER(FORECAST!H:H),FORECAST!H:H,"")</f>
        <v>0</v>
      </c>
      <c r="BF1052" s="4"/>
    </row>
    <row r="1053" spans="1:58">
      <c r="A1053" s="218" t="str">
        <f>MID(FORECAST!A1052,1,10)</f>
        <v>Maintenanc</v>
      </c>
      <c r="B1053" s="218" t="str">
        <f t="shared" si="230"/>
        <v>Ma</v>
      </c>
      <c r="C1053" s="218" t="str">
        <f t="shared" si="231"/>
        <v>nt</v>
      </c>
      <c r="D1053" s="218" t="str">
        <f t="shared" si="232"/>
        <v>nanc</v>
      </c>
      <c r="E1053" s="219" t="e">
        <f t="shared" si="233"/>
        <v>#VALUE!</v>
      </c>
      <c r="F1053" s="219" t="str">
        <f t="shared" si="234"/>
        <v/>
      </c>
      <c r="G1053" s="219">
        <f t="shared" si="235"/>
        <v>45062</v>
      </c>
      <c r="H1053" s="218" t="str">
        <f>IF(ISERROR(VLOOKUP(FORECAST!$A1053,$AY$2:$BA$9,3,FALSE)),"",VLOOKUP(FORECAST!$A1053,$AY$2:$BA$9,3,FALSE))</f>
        <v>Total día</v>
      </c>
      <c r="I1053" s="218">
        <f>IF(ISNUMBER(FORECAST!G:G),FORECAST!G:G,"")</f>
        <v>127</v>
      </c>
      <c r="J1053" s="222">
        <f>IF(ISNUMBER(FORECAST!H:H),FORECAST!H:H,"")</f>
        <v>13486.63</v>
      </c>
      <c r="BF1053" s="4"/>
    </row>
    <row r="1054" spans="1:58">
      <c r="A1054" s="218" t="str">
        <f>MID(FORECAST!A1053,1,10)</f>
        <v>Totals:</v>
      </c>
      <c r="B1054" s="218" t="str">
        <f t="shared" si="230"/>
        <v>To</v>
      </c>
      <c r="C1054" s="218" t="str">
        <f t="shared" si="231"/>
        <v>al</v>
      </c>
      <c r="D1054" s="218" t="str">
        <f t="shared" si="232"/>
        <v>:</v>
      </c>
      <c r="E1054" s="219" t="e">
        <f t="shared" si="233"/>
        <v>#VALUE!</v>
      </c>
      <c r="F1054" s="219" t="str">
        <f t="shared" si="234"/>
        <v/>
      </c>
      <c r="G1054" s="219">
        <f t="shared" si="235"/>
        <v>45062</v>
      </c>
      <c r="H1054" s="218" t="str">
        <f>IF(ISERROR(VLOOKUP(FORECAST!$A1054,$AY$2:$BA$9,3,FALSE)),"",VLOOKUP(FORECAST!$A1054,$AY$2:$BA$9,3,FALSE))</f>
        <v/>
      </c>
      <c r="I1054" s="218" t="str">
        <f>IF(ISNUMBER(FORECAST!G:G),FORECAST!G:G,"")</f>
        <v/>
      </c>
      <c r="J1054" s="222" t="str">
        <f>IF(ISNUMBER(FORECAST!H:H),FORECAST!H:H,"")</f>
        <v/>
      </c>
      <c r="BF1054" s="4"/>
    </row>
    <row r="1055" spans="1:58">
      <c r="A1055" s="218" t="str">
        <f>MID(FORECAST!A1054,1,10)</f>
        <v>17-05-2023</v>
      </c>
      <c r="B1055" s="218" t="str">
        <f t="shared" si="230"/>
        <v>17</v>
      </c>
      <c r="C1055" s="218" t="str">
        <f t="shared" si="231"/>
        <v>05</v>
      </c>
      <c r="D1055" s="218" t="str">
        <f t="shared" si="232"/>
        <v>2023</v>
      </c>
      <c r="E1055" s="219">
        <f t="shared" si="233"/>
        <v>45063</v>
      </c>
      <c r="F1055" s="219">
        <f t="shared" si="234"/>
        <v>45063</v>
      </c>
      <c r="G1055" s="219">
        <f t="shared" si="235"/>
        <v>45063</v>
      </c>
      <c r="H1055" s="218" t="str">
        <f>IF(ISERROR(VLOOKUP(FORECAST!$A1055,$AY$2:$BA$9,3,FALSE)),"",VLOOKUP(FORECAST!$A1055,$AY$2:$BA$9,3,FALSE))</f>
        <v>Pagadores</v>
      </c>
      <c r="I1055" s="218">
        <f>IF(ISNUMBER(FORECAST!G:G),FORECAST!G:G,"")</f>
        <v>25</v>
      </c>
      <c r="J1055" s="222">
        <f>IF(ISNUMBER(FORECAST!H:H),FORECAST!H:H,"")</f>
        <v>6685.2</v>
      </c>
      <c r="BF1055" s="4"/>
    </row>
    <row r="1056" spans="1:58">
      <c r="A1056" s="218" t="str">
        <f>MID(FORECAST!A1055,1,10)</f>
        <v>Non-Group</v>
      </c>
      <c r="B1056" s="218" t="str">
        <f t="shared" si="230"/>
        <v>No</v>
      </c>
      <c r="C1056" s="218" t="str">
        <f t="shared" si="231"/>
        <v>-G</v>
      </c>
      <c r="D1056" s="218" t="str">
        <f t="shared" si="232"/>
        <v>oup</v>
      </c>
      <c r="E1056" s="219" t="e">
        <f t="shared" si="233"/>
        <v>#VALUE!</v>
      </c>
      <c r="F1056" s="219" t="str">
        <f t="shared" si="234"/>
        <v/>
      </c>
      <c r="G1056" s="219">
        <f t="shared" si="235"/>
        <v>45063</v>
      </c>
      <c r="H1056" s="218" t="str">
        <f>IF(ISERROR(VLOOKUP(FORECAST!$A1056,$AY$2:$BA$9,3,FALSE)),"",VLOOKUP(FORECAST!$A1056,$AY$2:$BA$9,3,FALSE))</f>
        <v>Grupos</v>
      </c>
      <c r="I1056" s="218">
        <f>IF(ISNUMBER(FORECAST!G:G),FORECAST!G:G,"")</f>
        <v>1</v>
      </c>
      <c r="J1056" s="222">
        <f>IF(ISNUMBER(FORECAST!H:H),FORECAST!H:H,"")</f>
        <v>220</v>
      </c>
      <c r="BF1056" s="4"/>
    </row>
    <row r="1057" spans="1:58">
      <c r="A1057" s="218" t="str">
        <f>MID(FORECAST!A1056,1,10)</f>
        <v>Group - No</v>
      </c>
      <c r="B1057" s="218" t="str">
        <f t="shared" si="230"/>
        <v>Gr</v>
      </c>
      <c r="C1057" s="218" t="str">
        <f t="shared" si="231"/>
        <v>up</v>
      </c>
      <c r="D1057" s="218" t="str">
        <f t="shared" si="232"/>
        <v>- No</v>
      </c>
      <c r="E1057" s="219" t="e">
        <f t="shared" si="233"/>
        <v>#VALUE!</v>
      </c>
      <c r="F1057" s="219" t="str">
        <f t="shared" si="234"/>
        <v/>
      </c>
      <c r="G1057" s="219">
        <f t="shared" si="235"/>
        <v>45063</v>
      </c>
      <c r="H1057" s="218" t="str">
        <f>IF(ISERROR(VLOOKUP(FORECAST!$A1057,$AY$2:$BA$9,3,FALSE)),"",VLOOKUP(FORECAST!$A1057,$AY$2:$BA$9,3,FALSE))</f>
        <v>Dueños e invitados</v>
      </c>
      <c r="I1057" s="218">
        <f>IF(ISNUMBER(FORECAST!G:G),FORECAST!G:G,"")</f>
        <v>30</v>
      </c>
      <c r="J1057" s="222">
        <f>IF(ISNUMBER(FORECAST!H:H),FORECAST!H:H,"")</f>
        <v>0</v>
      </c>
      <c r="BF1057" s="4"/>
    </row>
    <row r="1058" spans="1:58">
      <c r="A1058" s="218" t="str">
        <f>MID(FORECAST!A1057,1,10)</f>
        <v>Owner &amp; Gu</v>
      </c>
      <c r="B1058" s="218" t="str">
        <f t="shared" si="230"/>
        <v>Ow</v>
      </c>
      <c r="C1058" s="218" t="str">
        <f t="shared" si="231"/>
        <v>er</v>
      </c>
      <c r="D1058" s="218" t="str">
        <f t="shared" si="232"/>
        <v>&amp; Gu</v>
      </c>
      <c r="E1058" s="219" t="e">
        <f t="shared" si="233"/>
        <v>#VALUE!</v>
      </c>
      <c r="F1058" s="219" t="str">
        <f t="shared" si="234"/>
        <v/>
      </c>
      <c r="G1058" s="219">
        <f t="shared" si="235"/>
        <v>45063</v>
      </c>
      <c r="H1058" s="218" t="str">
        <f>IF(ISERROR(VLOOKUP(FORECAST!$A1058,$AY$2:$BA$9,3,FALSE)),"",VLOOKUP(FORECAST!$A1058,$AY$2:$BA$9,3,FALSE))</f>
        <v>Referidos</v>
      </c>
      <c r="I1058" s="218">
        <f>IF(ISNUMBER(FORECAST!G:G),FORECAST!G:G,"")</f>
        <v>26</v>
      </c>
      <c r="J1058" s="222">
        <f>IF(ISNUMBER(FORECAST!H:H),FORECAST!H:H,"")</f>
        <v>8136.63</v>
      </c>
      <c r="BF1058" s="4"/>
    </row>
    <row r="1059" spans="1:58">
      <c r="A1059" s="218" t="str">
        <f>MID(FORECAST!A1058,1,10)</f>
        <v>Owner Refe</v>
      </c>
      <c r="B1059" s="218" t="str">
        <f t="shared" si="230"/>
        <v>Ow</v>
      </c>
      <c r="C1059" s="218" t="str">
        <f t="shared" si="231"/>
        <v>er</v>
      </c>
      <c r="D1059" s="218" t="str">
        <f t="shared" si="232"/>
        <v>Refe</v>
      </c>
      <c r="E1059" s="219" t="e">
        <f t="shared" si="233"/>
        <v>#VALUE!</v>
      </c>
      <c r="F1059" s="219" t="str">
        <f t="shared" si="234"/>
        <v/>
      </c>
      <c r="G1059" s="219">
        <f t="shared" si="235"/>
        <v>45063</v>
      </c>
      <c r="H1059" s="218" t="str">
        <f>IF(ISERROR(VLOOKUP(FORECAST!$A1059,$AY$2:$BA$9,3,FALSE)),"",VLOOKUP(FORECAST!$A1059,$AY$2:$BA$9,3,FALSE))</f>
        <v>Maintenance</v>
      </c>
      <c r="I1059" s="218">
        <f>IF(ISNUMBER(FORECAST!G:G),FORECAST!G:G,"")</f>
        <v>56</v>
      </c>
      <c r="J1059" s="222">
        <f>IF(ISNUMBER(FORECAST!H:H),FORECAST!H:H,"")</f>
        <v>0</v>
      </c>
      <c r="BF1059" s="4"/>
    </row>
    <row r="1060" spans="1:58">
      <c r="A1060" s="218" t="str">
        <f>MID(FORECAST!A1059,1,10)</f>
        <v>Maintenanc</v>
      </c>
      <c r="B1060" s="218" t="str">
        <f t="shared" si="230"/>
        <v>Ma</v>
      </c>
      <c r="C1060" s="218" t="str">
        <f t="shared" si="231"/>
        <v>nt</v>
      </c>
      <c r="D1060" s="218" t="str">
        <f t="shared" si="232"/>
        <v>nanc</v>
      </c>
      <c r="E1060" s="219" t="e">
        <f t="shared" si="233"/>
        <v>#VALUE!</v>
      </c>
      <c r="F1060" s="219" t="str">
        <f t="shared" si="234"/>
        <v/>
      </c>
      <c r="G1060" s="219">
        <f t="shared" si="235"/>
        <v>45063</v>
      </c>
      <c r="H1060" s="218" t="str">
        <f>IF(ISERROR(VLOOKUP(FORECAST!$A1060,$AY$2:$BA$9,3,FALSE)),"",VLOOKUP(FORECAST!$A1060,$AY$2:$BA$9,3,FALSE))</f>
        <v>Complementarias</v>
      </c>
      <c r="I1060" s="218">
        <f>IF(ISNUMBER(FORECAST!G:G),FORECAST!G:G,"")</f>
        <v>1</v>
      </c>
      <c r="J1060" s="222">
        <f>IF(ISNUMBER(FORECAST!H:H),FORECAST!H:H,"")</f>
        <v>0</v>
      </c>
      <c r="BF1060" s="4"/>
    </row>
    <row r="1061" spans="1:58">
      <c r="A1061" s="218" t="str">
        <f>MID(FORECAST!A1060,1,10)</f>
        <v>Compliment</v>
      </c>
      <c r="B1061" s="218" t="str">
        <f t="shared" si="230"/>
        <v>Co</v>
      </c>
      <c r="C1061" s="218" t="str">
        <f t="shared" si="231"/>
        <v>pl</v>
      </c>
      <c r="D1061" s="218" t="str">
        <f t="shared" si="232"/>
        <v>ment</v>
      </c>
      <c r="E1061" s="219" t="e">
        <f t="shared" si="233"/>
        <v>#VALUE!</v>
      </c>
      <c r="F1061" s="219" t="str">
        <f t="shared" si="234"/>
        <v/>
      </c>
      <c r="G1061" s="219">
        <f t="shared" si="235"/>
        <v>45063</v>
      </c>
      <c r="H1061" s="218" t="str">
        <f>IF(ISERROR(VLOOKUP(FORECAST!$A1061,$AY$2:$BA$9,3,FALSE)),"",VLOOKUP(FORECAST!$A1061,$AY$2:$BA$9,3,FALSE))</f>
        <v>Total día</v>
      </c>
      <c r="I1061" s="218">
        <f>IF(ISNUMBER(FORECAST!G:G),FORECAST!G:G,"")</f>
        <v>139</v>
      </c>
      <c r="J1061" s="222">
        <f>IF(ISNUMBER(FORECAST!H:H),FORECAST!H:H,"")</f>
        <v>15041.83</v>
      </c>
      <c r="BF1061" s="4"/>
    </row>
    <row r="1062" spans="1:58">
      <c r="A1062" s="218" t="str">
        <f>MID(FORECAST!A1061,1,10)</f>
        <v>Totals:</v>
      </c>
      <c r="B1062" s="218" t="str">
        <f t="shared" si="230"/>
        <v>To</v>
      </c>
      <c r="C1062" s="218" t="str">
        <f t="shared" si="231"/>
        <v>al</v>
      </c>
      <c r="D1062" s="218" t="str">
        <f t="shared" si="232"/>
        <v>:</v>
      </c>
      <c r="E1062" s="219" t="e">
        <f t="shared" si="233"/>
        <v>#VALUE!</v>
      </c>
      <c r="F1062" s="219" t="str">
        <f t="shared" si="234"/>
        <v/>
      </c>
      <c r="G1062" s="219">
        <f t="shared" si="235"/>
        <v>45063</v>
      </c>
      <c r="H1062" s="218" t="str">
        <f>IF(ISERROR(VLOOKUP(FORECAST!$A1062,$AY$2:$BA$9,3,FALSE)),"",VLOOKUP(FORECAST!$A1062,$AY$2:$BA$9,3,FALSE))</f>
        <v/>
      </c>
      <c r="I1062" s="218" t="str">
        <f>IF(ISNUMBER(FORECAST!G:G),FORECAST!G:G,"")</f>
        <v/>
      </c>
      <c r="J1062" s="222" t="str">
        <f>IF(ISNUMBER(FORECAST!H:H),FORECAST!H:H,"")</f>
        <v/>
      </c>
      <c r="BF1062" s="4"/>
    </row>
    <row r="1063" spans="1:58">
      <c r="A1063" s="218" t="str">
        <f>MID(FORECAST!A1062,1,10)</f>
        <v>18-05-2023</v>
      </c>
      <c r="B1063" s="218" t="str">
        <f t="shared" si="230"/>
        <v>18</v>
      </c>
      <c r="C1063" s="218" t="str">
        <f t="shared" si="231"/>
        <v>05</v>
      </c>
      <c r="D1063" s="218" t="str">
        <f t="shared" si="232"/>
        <v>2023</v>
      </c>
      <c r="E1063" s="219">
        <f t="shared" si="233"/>
        <v>45064</v>
      </c>
      <c r="F1063" s="219">
        <f t="shared" si="234"/>
        <v>45064</v>
      </c>
      <c r="G1063" s="219">
        <f t="shared" si="235"/>
        <v>45064</v>
      </c>
      <c r="H1063" s="218" t="str">
        <f>IF(ISERROR(VLOOKUP(FORECAST!$A1063,$AY$2:$BA$9,3,FALSE)),"",VLOOKUP(FORECAST!$A1063,$AY$2:$BA$9,3,FALSE))</f>
        <v>Pagadores</v>
      </c>
      <c r="I1063" s="218">
        <f>IF(ISNUMBER(FORECAST!G:G),FORECAST!G:G,"")</f>
        <v>55</v>
      </c>
      <c r="J1063" s="222">
        <f>IF(ISNUMBER(FORECAST!H:H),FORECAST!H:H,"")</f>
        <v>16496.13</v>
      </c>
      <c r="BF1063" s="4"/>
    </row>
    <row r="1064" spans="1:58">
      <c r="A1064" s="218" t="str">
        <f>MID(FORECAST!A1063,1,10)</f>
        <v>Non-Group</v>
      </c>
      <c r="B1064" s="218" t="str">
        <f t="shared" si="230"/>
        <v>No</v>
      </c>
      <c r="C1064" s="218" t="str">
        <f t="shared" si="231"/>
        <v>-G</v>
      </c>
      <c r="D1064" s="218" t="str">
        <f t="shared" si="232"/>
        <v>oup</v>
      </c>
      <c r="E1064" s="219" t="e">
        <f t="shared" si="233"/>
        <v>#VALUE!</v>
      </c>
      <c r="F1064" s="219" t="str">
        <f t="shared" si="234"/>
        <v/>
      </c>
      <c r="G1064" s="219">
        <f t="shared" si="235"/>
        <v>45064</v>
      </c>
      <c r="H1064" s="218" t="str">
        <f>IF(ISERROR(VLOOKUP(FORECAST!$A1064,$AY$2:$BA$9,3,FALSE)),"",VLOOKUP(FORECAST!$A1064,$AY$2:$BA$9,3,FALSE))</f>
        <v>Grupos</v>
      </c>
      <c r="I1064" s="218">
        <f>IF(ISNUMBER(FORECAST!G:G),FORECAST!G:G,"")</f>
        <v>5</v>
      </c>
      <c r="J1064" s="222">
        <f>IF(ISNUMBER(FORECAST!H:H),FORECAST!H:H,"")</f>
        <v>1234</v>
      </c>
      <c r="BF1064" s="4"/>
    </row>
    <row r="1065" spans="1:58">
      <c r="A1065" s="218" t="str">
        <f>MID(FORECAST!A1064,1,10)</f>
        <v>Group - No</v>
      </c>
      <c r="B1065" s="218" t="str">
        <f t="shared" si="230"/>
        <v>Gr</v>
      </c>
      <c r="C1065" s="218" t="str">
        <f t="shared" si="231"/>
        <v>up</v>
      </c>
      <c r="D1065" s="218" t="str">
        <f t="shared" si="232"/>
        <v>- No</v>
      </c>
      <c r="E1065" s="219" t="e">
        <f t="shared" si="233"/>
        <v>#VALUE!</v>
      </c>
      <c r="F1065" s="219" t="str">
        <f t="shared" si="234"/>
        <v/>
      </c>
      <c r="G1065" s="219">
        <f t="shared" si="235"/>
        <v>45064</v>
      </c>
      <c r="H1065" s="218" t="str">
        <f>IF(ISERROR(VLOOKUP(FORECAST!$A1065,$AY$2:$BA$9,3,FALSE)),"",VLOOKUP(FORECAST!$A1065,$AY$2:$BA$9,3,FALSE))</f>
        <v>Dueños e invitados</v>
      </c>
      <c r="I1065" s="218">
        <f>IF(ISNUMBER(FORECAST!G:G),FORECAST!G:G,"")</f>
        <v>30</v>
      </c>
      <c r="J1065" s="222">
        <f>IF(ISNUMBER(FORECAST!H:H),FORECAST!H:H,"")</f>
        <v>0</v>
      </c>
      <c r="BF1065" s="4"/>
    </row>
    <row r="1066" spans="1:58">
      <c r="A1066" s="218" t="str">
        <f>MID(FORECAST!A1065,1,10)</f>
        <v>Owner &amp; Gu</v>
      </c>
      <c r="B1066" s="218" t="str">
        <f t="shared" si="230"/>
        <v>Ow</v>
      </c>
      <c r="C1066" s="218" t="str">
        <f t="shared" si="231"/>
        <v>er</v>
      </c>
      <c r="D1066" s="218" t="str">
        <f t="shared" si="232"/>
        <v>&amp; Gu</v>
      </c>
      <c r="E1066" s="219" t="e">
        <f t="shared" si="233"/>
        <v>#VALUE!</v>
      </c>
      <c r="F1066" s="219" t="str">
        <f t="shared" si="234"/>
        <v/>
      </c>
      <c r="G1066" s="219">
        <f t="shared" si="235"/>
        <v>45064</v>
      </c>
      <c r="H1066" s="218" t="str">
        <f>IF(ISERROR(VLOOKUP(FORECAST!$A1066,$AY$2:$BA$9,3,FALSE)),"",VLOOKUP(FORECAST!$A1066,$AY$2:$BA$9,3,FALSE))</f>
        <v>Referidos</v>
      </c>
      <c r="I1066" s="218">
        <f>IF(ISNUMBER(FORECAST!G:G),FORECAST!G:G,"")</f>
        <v>60</v>
      </c>
      <c r="J1066" s="222">
        <f>IF(ISNUMBER(FORECAST!H:H),FORECAST!H:H,"")</f>
        <v>19971.77</v>
      </c>
      <c r="BF1066" s="4"/>
    </row>
    <row r="1067" spans="1:58">
      <c r="A1067" s="218" t="str">
        <f>MID(FORECAST!A1066,1,10)</f>
        <v>Owner Refe</v>
      </c>
      <c r="B1067" s="218" t="str">
        <f t="shared" si="230"/>
        <v>Ow</v>
      </c>
      <c r="C1067" s="218" t="str">
        <f t="shared" si="231"/>
        <v>er</v>
      </c>
      <c r="D1067" s="218" t="str">
        <f t="shared" si="232"/>
        <v>Refe</v>
      </c>
      <c r="E1067" s="219" t="e">
        <f t="shared" si="233"/>
        <v>#VALUE!</v>
      </c>
      <c r="F1067" s="219" t="str">
        <f t="shared" si="234"/>
        <v/>
      </c>
      <c r="G1067" s="219">
        <f t="shared" si="235"/>
        <v>45064</v>
      </c>
      <c r="H1067" s="218" t="str">
        <f>IF(ISERROR(VLOOKUP(FORECAST!$A1067,$AY$2:$BA$9,3,FALSE)),"",VLOOKUP(FORECAST!$A1067,$AY$2:$BA$9,3,FALSE))</f>
        <v>Maintenance</v>
      </c>
      <c r="I1067" s="218">
        <f>IF(ISNUMBER(FORECAST!G:G),FORECAST!G:G,"")</f>
        <v>47</v>
      </c>
      <c r="J1067" s="222">
        <f>IF(ISNUMBER(FORECAST!H:H),FORECAST!H:H,"")</f>
        <v>0</v>
      </c>
      <c r="BF1067" s="4"/>
    </row>
    <row r="1068" spans="1:58">
      <c r="A1068" s="218" t="str">
        <f>MID(FORECAST!A1067,1,10)</f>
        <v>Maintenanc</v>
      </c>
      <c r="B1068" s="218" t="str">
        <f t="shared" si="230"/>
        <v>Ma</v>
      </c>
      <c r="C1068" s="218" t="str">
        <f t="shared" si="231"/>
        <v>nt</v>
      </c>
      <c r="D1068" s="218" t="str">
        <f t="shared" si="232"/>
        <v>nanc</v>
      </c>
      <c r="E1068" s="219" t="e">
        <f t="shared" si="233"/>
        <v>#VALUE!</v>
      </c>
      <c r="F1068" s="219" t="str">
        <f t="shared" si="234"/>
        <v/>
      </c>
      <c r="G1068" s="219">
        <f t="shared" si="235"/>
        <v>45064</v>
      </c>
      <c r="H1068" s="218" t="str">
        <f>IF(ISERROR(VLOOKUP(FORECAST!$A1068,$AY$2:$BA$9,3,FALSE)),"",VLOOKUP(FORECAST!$A1068,$AY$2:$BA$9,3,FALSE))</f>
        <v>Complementarias</v>
      </c>
      <c r="I1068" s="218">
        <f>IF(ISNUMBER(FORECAST!G:G),FORECAST!G:G,"")</f>
        <v>2</v>
      </c>
      <c r="J1068" s="222">
        <f>IF(ISNUMBER(FORECAST!H:H),FORECAST!H:H,"")</f>
        <v>0</v>
      </c>
      <c r="BF1068" s="4"/>
    </row>
    <row r="1069" spans="1:58">
      <c r="A1069" s="218" t="str">
        <f>MID(FORECAST!A1068,1,10)</f>
        <v>Compliment</v>
      </c>
      <c r="B1069" s="218" t="str">
        <f t="shared" si="230"/>
        <v>Co</v>
      </c>
      <c r="C1069" s="218" t="str">
        <f t="shared" si="231"/>
        <v>pl</v>
      </c>
      <c r="D1069" s="218" t="str">
        <f t="shared" si="232"/>
        <v>ment</v>
      </c>
      <c r="E1069" s="219" t="e">
        <f t="shared" si="233"/>
        <v>#VALUE!</v>
      </c>
      <c r="F1069" s="219" t="str">
        <f t="shared" si="234"/>
        <v/>
      </c>
      <c r="G1069" s="219">
        <f t="shared" si="235"/>
        <v>45064</v>
      </c>
      <c r="H1069" s="218" t="str">
        <f>IF(ISERROR(VLOOKUP(FORECAST!$A1069,$AY$2:$BA$9,3,FALSE)),"",VLOOKUP(FORECAST!$A1069,$AY$2:$BA$9,3,FALSE))</f>
        <v>Total día</v>
      </c>
      <c r="I1069" s="218">
        <f>IF(ISNUMBER(FORECAST!G:G),FORECAST!G:G,"")</f>
        <v>199</v>
      </c>
      <c r="J1069" s="222">
        <f>IF(ISNUMBER(FORECAST!H:H),FORECAST!H:H,"")</f>
        <v>37701.9</v>
      </c>
      <c r="BF1069" s="4"/>
    </row>
    <row r="1070" spans="1:58">
      <c r="A1070" s="218" t="str">
        <f>MID(FORECAST!A1069,1,10)</f>
        <v>Totals:</v>
      </c>
      <c r="B1070" s="218" t="str">
        <f t="shared" si="230"/>
        <v>To</v>
      </c>
      <c r="C1070" s="218" t="str">
        <f t="shared" si="231"/>
        <v>al</v>
      </c>
      <c r="D1070" s="218" t="str">
        <f t="shared" si="232"/>
        <v>:</v>
      </c>
      <c r="E1070" s="219" t="e">
        <f t="shared" si="233"/>
        <v>#VALUE!</v>
      </c>
      <c r="F1070" s="219" t="str">
        <f t="shared" si="234"/>
        <v/>
      </c>
      <c r="G1070" s="219">
        <f t="shared" si="235"/>
        <v>45064</v>
      </c>
      <c r="H1070" s="218" t="str">
        <f>IF(ISERROR(VLOOKUP(FORECAST!$A1070,$AY$2:$BA$9,3,FALSE)),"",VLOOKUP(FORECAST!$A1070,$AY$2:$BA$9,3,FALSE))</f>
        <v/>
      </c>
      <c r="I1070" s="218" t="str">
        <f>IF(ISNUMBER(FORECAST!G:G),FORECAST!G:G,"")</f>
        <v/>
      </c>
      <c r="J1070" s="222" t="str">
        <f>IF(ISNUMBER(FORECAST!H:H),FORECAST!H:H,"")</f>
        <v/>
      </c>
      <c r="BF1070" s="4"/>
    </row>
    <row r="1071" spans="1:58">
      <c r="A1071" s="218" t="str">
        <f>MID(FORECAST!A1070,1,10)</f>
        <v>19-05-2023</v>
      </c>
      <c r="B1071" s="218" t="str">
        <f t="shared" si="230"/>
        <v>19</v>
      </c>
      <c r="C1071" s="218" t="str">
        <f t="shared" si="231"/>
        <v>05</v>
      </c>
      <c r="D1071" s="218" t="str">
        <f t="shared" si="232"/>
        <v>2023</v>
      </c>
      <c r="E1071" s="219">
        <f t="shared" si="233"/>
        <v>45065</v>
      </c>
      <c r="F1071" s="219">
        <f t="shared" si="234"/>
        <v>45065</v>
      </c>
      <c r="G1071" s="219">
        <f t="shared" si="235"/>
        <v>45065</v>
      </c>
      <c r="H1071" s="218" t="str">
        <f>IF(ISERROR(VLOOKUP(FORECAST!$A1071,$AY$2:$BA$9,3,FALSE)),"",VLOOKUP(FORECAST!$A1071,$AY$2:$BA$9,3,FALSE))</f>
        <v>Pagadores</v>
      </c>
      <c r="I1071" s="218">
        <f>IF(ISNUMBER(FORECAST!G:G),FORECAST!G:G,"")</f>
        <v>120</v>
      </c>
      <c r="J1071" s="222">
        <f>IF(ISNUMBER(FORECAST!H:H),FORECAST!H:H,"")</f>
        <v>41385.82</v>
      </c>
      <c r="BF1071" s="4"/>
    </row>
    <row r="1072" spans="1:58">
      <c r="A1072" s="218" t="str">
        <f>MID(FORECAST!A1071,1,10)</f>
        <v>Non-Group</v>
      </c>
      <c r="B1072" s="218" t="str">
        <f t="shared" si="230"/>
        <v>No</v>
      </c>
      <c r="C1072" s="218" t="str">
        <f t="shared" si="231"/>
        <v>-G</v>
      </c>
      <c r="D1072" s="218" t="str">
        <f t="shared" si="232"/>
        <v>oup</v>
      </c>
      <c r="E1072" s="219" t="e">
        <f t="shared" si="233"/>
        <v>#VALUE!</v>
      </c>
      <c r="F1072" s="219" t="str">
        <f t="shared" si="234"/>
        <v/>
      </c>
      <c r="G1072" s="219">
        <f t="shared" si="235"/>
        <v>45065</v>
      </c>
      <c r="H1072" s="218" t="str">
        <f>IF(ISERROR(VLOOKUP(FORECAST!$A1072,$AY$2:$BA$9,3,FALSE)),"",VLOOKUP(FORECAST!$A1072,$AY$2:$BA$9,3,FALSE))</f>
        <v>Grupos</v>
      </c>
      <c r="I1072" s="218">
        <f>IF(ISNUMBER(FORECAST!G:G),FORECAST!G:G,"")</f>
        <v>9</v>
      </c>
      <c r="J1072" s="222">
        <f>IF(ISNUMBER(FORECAST!H:H),FORECAST!H:H,"")</f>
        <v>2797</v>
      </c>
      <c r="BF1072" s="4"/>
    </row>
    <row r="1073" spans="1:58">
      <c r="A1073" s="218" t="str">
        <f>MID(FORECAST!A1072,1,10)</f>
        <v>Group - No</v>
      </c>
      <c r="B1073" s="218" t="str">
        <f t="shared" si="230"/>
        <v>Gr</v>
      </c>
      <c r="C1073" s="218" t="str">
        <f t="shared" si="231"/>
        <v>up</v>
      </c>
      <c r="D1073" s="218" t="str">
        <f t="shared" si="232"/>
        <v>- No</v>
      </c>
      <c r="E1073" s="219" t="e">
        <f t="shared" si="233"/>
        <v>#VALUE!</v>
      </c>
      <c r="F1073" s="219" t="str">
        <f t="shared" si="234"/>
        <v/>
      </c>
      <c r="G1073" s="219">
        <f t="shared" si="235"/>
        <v>45065</v>
      </c>
      <c r="H1073" s="218" t="str">
        <f>IF(ISERROR(VLOOKUP(FORECAST!$A1073,$AY$2:$BA$9,3,FALSE)),"",VLOOKUP(FORECAST!$A1073,$AY$2:$BA$9,3,FALSE))</f>
        <v>Dueños e invitados</v>
      </c>
      <c r="I1073" s="218">
        <f>IF(ISNUMBER(FORECAST!G:G),FORECAST!G:G,"")</f>
        <v>46</v>
      </c>
      <c r="J1073" s="222">
        <f>IF(ISNUMBER(FORECAST!H:H),FORECAST!H:H,"")</f>
        <v>0</v>
      </c>
      <c r="BF1073" s="4"/>
    </row>
    <row r="1074" spans="1:58">
      <c r="A1074" s="218" t="str">
        <f>MID(FORECAST!A1073,1,10)</f>
        <v>Owner &amp; Gu</v>
      </c>
      <c r="B1074" s="218" t="str">
        <f t="shared" si="230"/>
        <v>Ow</v>
      </c>
      <c r="C1074" s="218" t="str">
        <f t="shared" si="231"/>
        <v>er</v>
      </c>
      <c r="D1074" s="218" t="str">
        <f t="shared" si="232"/>
        <v>&amp; Gu</v>
      </c>
      <c r="E1074" s="219" t="e">
        <f t="shared" si="233"/>
        <v>#VALUE!</v>
      </c>
      <c r="F1074" s="219" t="str">
        <f t="shared" si="234"/>
        <v/>
      </c>
      <c r="G1074" s="219">
        <f t="shared" si="235"/>
        <v>45065</v>
      </c>
      <c r="H1074" s="218" t="str">
        <f>IF(ISERROR(VLOOKUP(FORECAST!$A1074,$AY$2:$BA$9,3,FALSE)),"",VLOOKUP(FORECAST!$A1074,$AY$2:$BA$9,3,FALSE))</f>
        <v>Referidos</v>
      </c>
      <c r="I1074" s="218">
        <f>IF(ISNUMBER(FORECAST!G:G),FORECAST!G:G,"")</f>
        <v>123</v>
      </c>
      <c r="J1074" s="222">
        <f>IF(ISNUMBER(FORECAST!H:H),FORECAST!H:H,"")</f>
        <v>43587.99</v>
      </c>
      <c r="BF1074" s="4"/>
    </row>
    <row r="1075" spans="1:58">
      <c r="A1075" s="218" t="str">
        <f>MID(FORECAST!A1074,1,10)</f>
        <v>Owner Refe</v>
      </c>
      <c r="B1075" s="218" t="str">
        <f t="shared" si="230"/>
        <v>Ow</v>
      </c>
      <c r="C1075" s="218" t="str">
        <f t="shared" si="231"/>
        <v>er</v>
      </c>
      <c r="D1075" s="218" t="str">
        <f t="shared" si="232"/>
        <v>Refe</v>
      </c>
      <c r="E1075" s="219" t="e">
        <f t="shared" si="233"/>
        <v>#VALUE!</v>
      </c>
      <c r="F1075" s="219" t="str">
        <f t="shared" si="234"/>
        <v/>
      </c>
      <c r="G1075" s="219">
        <f t="shared" si="235"/>
        <v>45065</v>
      </c>
      <c r="H1075" s="218" t="str">
        <f>IF(ISERROR(VLOOKUP(FORECAST!$A1075,$AY$2:$BA$9,3,FALSE)),"",VLOOKUP(FORECAST!$A1075,$AY$2:$BA$9,3,FALSE))</f>
        <v>Maintenance</v>
      </c>
      <c r="I1075" s="218">
        <f>IF(ISNUMBER(FORECAST!G:G),FORECAST!G:G,"")</f>
        <v>32</v>
      </c>
      <c r="J1075" s="222">
        <f>IF(ISNUMBER(FORECAST!H:H),FORECAST!H:H,"")</f>
        <v>0</v>
      </c>
      <c r="BF1075" s="4"/>
    </row>
    <row r="1076" spans="1:58">
      <c r="A1076" s="218" t="str">
        <f>MID(FORECAST!A1075,1,10)</f>
        <v>Maintenanc</v>
      </c>
      <c r="B1076" s="218" t="str">
        <f t="shared" si="230"/>
        <v>Ma</v>
      </c>
      <c r="C1076" s="218" t="str">
        <f t="shared" si="231"/>
        <v>nt</v>
      </c>
      <c r="D1076" s="218" t="str">
        <f t="shared" si="232"/>
        <v>nanc</v>
      </c>
      <c r="E1076" s="219" t="e">
        <f t="shared" si="233"/>
        <v>#VALUE!</v>
      </c>
      <c r="F1076" s="219" t="str">
        <f t="shared" si="234"/>
        <v/>
      </c>
      <c r="G1076" s="219">
        <f t="shared" si="235"/>
        <v>45065</v>
      </c>
      <c r="H1076" s="218" t="str">
        <f>IF(ISERROR(VLOOKUP(FORECAST!$A1076,$AY$2:$BA$9,3,FALSE)),"",VLOOKUP(FORECAST!$A1076,$AY$2:$BA$9,3,FALSE))</f>
        <v>Complementarias</v>
      </c>
      <c r="I1076" s="218">
        <f>IF(ISNUMBER(FORECAST!G:G),FORECAST!G:G,"")</f>
        <v>3</v>
      </c>
      <c r="J1076" s="222">
        <f>IF(ISNUMBER(FORECAST!H:H),FORECAST!H:H,"")</f>
        <v>0</v>
      </c>
      <c r="BF1076" s="4"/>
    </row>
    <row r="1077" spans="1:58">
      <c r="A1077" s="218" t="str">
        <f>MID(FORECAST!A1076,1,10)</f>
        <v>Compliment</v>
      </c>
      <c r="B1077" s="218" t="str">
        <f t="shared" si="230"/>
        <v>Co</v>
      </c>
      <c r="C1077" s="218" t="str">
        <f t="shared" si="231"/>
        <v>pl</v>
      </c>
      <c r="D1077" s="218" t="str">
        <f t="shared" si="232"/>
        <v>ment</v>
      </c>
      <c r="E1077" s="219" t="e">
        <f t="shared" si="233"/>
        <v>#VALUE!</v>
      </c>
      <c r="F1077" s="219" t="str">
        <f t="shared" si="234"/>
        <v/>
      </c>
      <c r="G1077" s="219">
        <f t="shared" si="235"/>
        <v>45065</v>
      </c>
      <c r="H1077" s="218" t="str">
        <f>IF(ISERROR(VLOOKUP(FORECAST!$A1077,$AY$2:$BA$9,3,FALSE)),"",VLOOKUP(FORECAST!$A1077,$AY$2:$BA$9,3,FALSE))</f>
        <v>Total día</v>
      </c>
      <c r="I1077" s="218">
        <f>IF(ISNUMBER(FORECAST!G:G),FORECAST!G:G,"")</f>
        <v>333</v>
      </c>
      <c r="J1077" s="222">
        <f>IF(ISNUMBER(FORECAST!H:H),FORECAST!H:H,"")</f>
        <v>87770.81</v>
      </c>
      <c r="BF1077" s="4"/>
    </row>
    <row r="1078" spans="1:58">
      <c r="A1078" s="218" t="str">
        <f>MID(FORECAST!A1077,1,10)</f>
        <v>Totals:</v>
      </c>
      <c r="B1078" s="218" t="str">
        <f t="shared" si="230"/>
        <v>To</v>
      </c>
      <c r="C1078" s="218" t="str">
        <f t="shared" si="231"/>
        <v>al</v>
      </c>
      <c r="D1078" s="218" t="str">
        <f t="shared" si="232"/>
        <v>:</v>
      </c>
      <c r="E1078" s="219" t="e">
        <f t="shared" si="233"/>
        <v>#VALUE!</v>
      </c>
      <c r="F1078" s="219" t="str">
        <f t="shared" si="234"/>
        <v/>
      </c>
      <c r="G1078" s="219">
        <f t="shared" si="235"/>
        <v>45065</v>
      </c>
      <c r="H1078" s="218" t="str">
        <f>IF(ISERROR(VLOOKUP(FORECAST!$A1078,$AY$2:$BA$9,3,FALSE)),"",VLOOKUP(FORECAST!$A1078,$AY$2:$BA$9,3,FALSE))</f>
        <v/>
      </c>
      <c r="I1078" s="218" t="str">
        <f>IF(ISNUMBER(FORECAST!G:G),FORECAST!G:G,"")</f>
        <v/>
      </c>
      <c r="J1078" s="222" t="str">
        <f>IF(ISNUMBER(FORECAST!H:H),FORECAST!H:H,"")</f>
        <v/>
      </c>
      <c r="BF1078" s="4"/>
    </row>
    <row r="1079" spans="1:58">
      <c r="A1079" s="218" t="str">
        <f>MID(FORECAST!A1078,1,10)</f>
        <v>20-05-2023</v>
      </c>
      <c r="B1079" s="218" t="str">
        <f t="shared" si="230"/>
        <v>20</v>
      </c>
      <c r="C1079" s="218" t="str">
        <f t="shared" si="231"/>
        <v>05</v>
      </c>
      <c r="D1079" s="218" t="str">
        <f t="shared" si="232"/>
        <v>2023</v>
      </c>
      <c r="E1079" s="219">
        <f t="shared" si="233"/>
        <v>45066</v>
      </c>
      <c r="F1079" s="219">
        <f t="shared" si="234"/>
        <v>45066</v>
      </c>
      <c r="G1079" s="219">
        <f t="shared" si="235"/>
        <v>45066</v>
      </c>
      <c r="H1079" s="218" t="str">
        <f>IF(ISERROR(VLOOKUP(FORECAST!$A1079,$AY$2:$BA$9,3,FALSE)),"",VLOOKUP(FORECAST!$A1079,$AY$2:$BA$9,3,FALSE))</f>
        <v>Pagadores</v>
      </c>
      <c r="I1079" s="218">
        <f>IF(ISNUMBER(FORECAST!G:G),FORECAST!G:G,"")</f>
        <v>143</v>
      </c>
      <c r="J1079" s="222">
        <f>IF(ISNUMBER(FORECAST!H:H),FORECAST!H:H,"")</f>
        <v>51253.69</v>
      </c>
      <c r="BF1079" s="4"/>
    </row>
    <row r="1080" spans="1:58">
      <c r="A1080" s="218" t="str">
        <f>MID(FORECAST!A1079,1,10)</f>
        <v>Non-Group</v>
      </c>
      <c r="B1080" s="218" t="str">
        <f t="shared" si="230"/>
        <v>No</v>
      </c>
      <c r="C1080" s="218" t="str">
        <f t="shared" si="231"/>
        <v>-G</v>
      </c>
      <c r="D1080" s="218" t="str">
        <f t="shared" si="232"/>
        <v>oup</v>
      </c>
      <c r="E1080" s="219" t="e">
        <f t="shared" si="233"/>
        <v>#VALUE!</v>
      </c>
      <c r="F1080" s="219" t="str">
        <f t="shared" si="234"/>
        <v/>
      </c>
      <c r="G1080" s="219">
        <f t="shared" si="235"/>
        <v>45066</v>
      </c>
      <c r="H1080" s="218" t="str">
        <f>IF(ISERROR(VLOOKUP(FORECAST!$A1080,$AY$2:$BA$9,3,FALSE)),"",VLOOKUP(FORECAST!$A1080,$AY$2:$BA$9,3,FALSE))</f>
        <v>Grupos</v>
      </c>
      <c r="I1080" s="218">
        <f>IF(ISNUMBER(FORECAST!G:G),FORECAST!G:G,"")</f>
        <v>9</v>
      </c>
      <c r="J1080" s="222">
        <f>IF(ISNUMBER(FORECAST!H:H),FORECAST!H:H,"")</f>
        <v>2797</v>
      </c>
      <c r="BF1080" s="4"/>
    </row>
    <row r="1081" spans="1:58">
      <c r="A1081" s="218" t="str">
        <f>MID(FORECAST!A1080,1,10)</f>
        <v>Group - No</v>
      </c>
      <c r="B1081" s="218" t="str">
        <f t="shared" si="230"/>
        <v>Gr</v>
      </c>
      <c r="C1081" s="218" t="str">
        <f t="shared" si="231"/>
        <v>up</v>
      </c>
      <c r="D1081" s="218" t="str">
        <f t="shared" si="232"/>
        <v>- No</v>
      </c>
      <c r="E1081" s="219" t="e">
        <f t="shared" si="233"/>
        <v>#VALUE!</v>
      </c>
      <c r="F1081" s="219" t="str">
        <f t="shared" si="234"/>
        <v/>
      </c>
      <c r="G1081" s="219">
        <f t="shared" si="235"/>
        <v>45066</v>
      </c>
      <c r="H1081" s="218" t="str">
        <f>IF(ISERROR(VLOOKUP(FORECAST!$A1081,$AY$2:$BA$9,3,FALSE)),"",VLOOKUP(FORECAST!$A1081,$AY$2:$BA$9,3,FALSE))</f>
        <v>Dueños e invitados</v>
      </c>
      <c r="I1081" s="218">
        <f>IF(ISNUMBER(FORECAST!G:G),FORECAST!G:G,"")</f>
        <v>46</v>
      </c>
      <c r="J1081" s="222">
        <f>IF(ISNUMBER(FORECAST!H:H),FORECAST!H:H,"")</f>
        <v>0</v>
      </c>
      <c r="BF1081" s="4"/>
    </row>
    <row r="1082" spans="1:58">
      <c r="A1082" s="218" t="str">
        <f>MID(FORECAST!A1081,1,10)</f>
        <v>Owner &amp; Gu</v>
      </c>
      <c r="B1082" s="218" t="str">
        <f t="shared" si="230"/>
        <v>Ow</v>
      </c>
      <c r="C1082" s="218" t="str">
        <f t="shared" si="231"/>
        <v>er</v>
      </c>
      <c r="D1082" s="218" t="str">
        <f t="shared" si="232"/>
        <v>&amp; Gu</v>
      </c>
      <c r="E1082" s="219" t="e">
        <f t="shared" si="233"/>
        <v>#VALUE!</v>
      </c>
      <c r="F1082" s="219" t="str">
        <f t="shared" si="234"/>
        <v/>
      </c>
      <c r="G1082" s="219">
        <f t="shared" si="235"/>
        <v>45066</v>
      </c>
      <c r="H1082" s="218" t="str">
        <f>IF(ISERROR(VLOOKUP(FORECAST!$A1082,$AY$2:$BA$9,3,FALSE)),"",VLOOKUP(FORECAST!$A1082,$AY$2:$BA$9,3,FALSE))</f>
        <v>Referidos</v>
      </c>
      <c r="I1082" s="218">
        <f>IF(ISNUMBER(FORECAST!G:G),FORECAST!G:G,"")</f>
        <v>143</v>
      </c>
      <c r="J1082" s="222">
        <f>IF(ISNUMBER(FORECAST!H:H),FORECAST!H:H,"")</f>
        <v>51432.98</v>
      </c>
      <c r="BF1082" s="4"/>
    </row>
    <row r="1083" spans="1:58">
      <c r="A1083" s="218" t="str">
        <f>MID(FORECAST!A1082,1,10)</f>
        <v>Owner Refe</v>
      </c>
      <c r="B1083" s="218" t="str">
        <f t="shared" si="230"/>
        <v>Ow</v>
      </c>
      <c r="C1083" s="218" t="str">
        <f t="shared" si="231"/>
        <v>er</v>
      </c>
      <c r="D1083" s="218" t="str">
        <f t="shared" si="232"/>
        <v>Refe</v>
      </c>
      <c r="E1083" s="219" t="e">
        <f t="shared" si="233"/>
        <v>#VALUE!</v>
      </c>
      <c r="F1083" s="219" t="str">
        <f t="shared" si="234"/>
        <v/>
      </c>
      <c r="G1083" s="219">
        <f t="shared" si="235"/>
        <v>45066</v>
      </c>
      <c r="H1083" s="218" t="str">
        <f>IF(ISERROR(VLOOKUP(FORECAST!$A1083,$AY$2:$BA$9,3,FALSE)),"",VLOOKUP(FORECAST!$A1083,$AY$2:$BA$9,3,FALSE))</f>
        <v>Maintenance</v>
      </c>
      <c r="I1083" s="218">
        <f>IF(ISNUMBER(FORECAST!G:G),FORECAST!G:G,"")</f>
        <v>28</v>
      </c>
      <c r="J1083" s="222">
        <f>IF(ISNUMBER(FORECAST!H:H),FORECAST!H:H,"")</f>
        <v>0</v>
      </c>
      <c r="BF1083" s="4"/>
    </row>
    <row r="1084" spans="1:58">
      <c r="A1084" s="218" t="str">
        <f>MID(FORECAST!A1083,1,10)</f>
        <v>Maintenanc</v>
      </c>
      <c r="B1084" s="218" t="str">
        <f t="shared" si="230"/>
        <v>Ma</v>
      </c>
      <c r="C1084" s="218" t="str">
        <f t="shared" si="231"/>
        <v>nt</v>
      </c>
      <c r="D1084" s="218" t="str">
        <f t="shared" si="232"/>
        <v>nanc</v>
      </c>
      <c r="E1084" s="219" t="e">
        <f t="shared" si="233"/>
        <v>#VALUE!</v>
      </c>
      <c r="F1084" s="219" t="str">
        <f t="shared" si="234"/>
        <v/>
      </c>
      <c r="G1084" s="219">
        <f t="shared" si="235"/>
        <v>45066</v>
      </c>
      <c r="H1084" s="218" t="str">
        <f>IF(ISERROR(VLOOKUP(FORECAST!$A1084,$AY$2:$BA$9,3,FALSE)),"",VLOOKUP(FORECAST!$A1084,$AY$2:$BA$9,3,FALSE))</f>
        <v>Complementarias</v>
      </c>
      <c r="I1084" s="218">
        <f>IF(ISNUMBER(FORECAST!G:G),FORECAST!G:G,"")</f>
        <v>4</v>
      </c>
      <c r="J1084" s="222">
        <f>IF(ISNUMBER(FORECAST!H:H),FORECAST!H:H,"")</f>
        <v>0</v>
      </c>
      <c r="BF1084" s="4"/>
    </row>
    <row r="1085" spans="1:58">
      <c r="A1085" s="218" t="str">
        <f>MID(FORECAST!A1084,1,10)</f>
        <v>Compliment</v>
      </c>
      <c r="B1085" s="218" t="str">
        <f t="shared" si="230"/>
        <v>Co</v>
      </c>
      <c r="C1085" s="218" t="str">
        <f t="shared" si="231"/>
        <v>pl</v>
      </c>
      <c r="D1085" s="218" t="str">
        <f t="shared" si="232"/>
        <v>ment</v>
      </c>
      <c r="E1085" s="219" t="e">
        <f t="shared" si="233"/>
        <v>#VALUE!</v>
      </c>
      <c r="F1085" s="219" t="str">
        <f t="shared" si="234"/>
        <v/>
      </c>
      <c r="G1085" s="219">
        <f t="shared" si="235"/>
        <v>45066</v>
      </c>
      <c r="H1085" s="218" t="str">
        <f>IF(ISERROR(VLOOKUP(FORECAST!$A1085,$AY$2:$BA$9,3,FALSE)),"",VLOOKUP(FORECAST!$A1085,$AY$2:$BA$9,3,FALSE))</f>
        <v>Total día</v>
      </c>
      <c r="I1085" s="218">
        <f>IF(ISNUMBER(FORECAST!G:G),FORECAST!G:G,"")</f>
        <v>373</v>
      </c>
      <c r="J1085" s="222">
        <f>IF(ISNUMBER(FORECAST!H:H),FORECAST!H:H,"")</f>
        <v>105483.67</v>
      </c>
      <c r="BF1085" s="4"/>
    </row>
    <row r="1086" spans="1:58">
      <c r="A1086" s="218" t="str">
        <f>MID(FORECAST!A1085,1,10)</f>
        <v>Totals:</v>
      </c>
      <c r="B1086" s="218" t="str">
        <f t="shared" si="230"/>
        <v>To</v>
      </c>
      <c r="C1086" s="218" t="str">
        <f t="shared" si="231"/>
        <v>al</v>
      </c>
      <c r="D1086" s="218" t="str">
        <f t="shared" si="232"/>
        <v>:</v>
      </c>
      <c r="E1086" s="219" t="e">
        <f t="shared" si="233"/>
        <v>#VALUE!</v>
      </c>
      <c r="F1086" s="219" t="str">
        <f t="shared" si="234"/>
        <v/>
      </c>
      <c r="G1086" s="219">
        <f t="shared" si="235"/>
        <v>45066</v>
      </c>
      <c r="H1086" s="218" t="str">
        <f>IF(ISERROR(VLOOKUP(FORECAST!$A1086,$AY$2:$BA$9,3,FALSE)),"",VLOOKUP(FORECAST!$A1086,$AY$2:$BA$9,3,FALSE))</f>
        <v/>
      </c>
      <c r="I1086" s="218" t="str">
        <f>IF(ISNUMBER(FORECAST!G:G),FORECAST!G:G,"")</f>
        <v/>
      </c>
      <c r="J1086" s="222" t="str">
        <f>IF(ISNUMBER(FORECAST!H:H),FORECAST!H:H,"")</f>
        <v/>
      </c>
      <c r="BF1086" s="4"/>
    </row>
    <row r="1087" spans="1:58">
      <c r="A1087" s="218" t="str">
        <f>MID(FORECAST!A1086,1,10)</f>
        <v>21-05-2023</v>
      </c>
      <c r="B1087" s="218" t="str">
        <f t="shared" si="230"/>
        <v>21</v>
      </c>
      <c r="C1087" s="218" t="str">
        <f t="shared" si="231"/>
        <v>05</v>
      </c>
      <c r="D1087" s="218" t="str">
        <f t="shared" si="232"/>
        <v>2023</v>
      </c>
      <c r="E1087" s="219">
        <f t="shared" si="233"/>
        <v>45067</v>
      </c>
      <c r="F1087" s="219">
        <f t="shared" si="234"/>
        <v>45067</v>
      </c>
      <c r="G1087" s="219">
        <f t="shared" si="235"/>
        <v>45067</v>
      </c>
      <c r="H1087" s="218" t="str">
        <f>IF(ISERROR(VLOOKUP(FORECAST!$A1087,$AY$2:$BA$9,3,FALSE)),"",VLOOKUP(FORECAST!$A1087,$AY$2:$BA$9,3,FALSE))</f>
        <v>Pagadores</v>
      </c>
      <c r="I1087" s="218">
        <f>IF(ISNUMBER(FORECAST!G:G),FORECAST!G:G,"")</f>
        <v>93</v>
      </c>
      <c r="J1087" s="222">
        <f>IF(ISNUMBER(FORECAST!H:H),FORECAST!H:H,"")</f>
        <v>30041.88</v>
      </c>
      <c r="BF1087" s="4"/>
    </row>
    <row r="1088" spans="1:58">
      <c r="A1088" s="218" t="str">
        <f>MID(FORECAST!A1087,1,10)</f>
        <v>Non-Group</v>
      </c>
      <c r="B1088" s="218" t="str">
        <f t="shared" si="230"/>
        <v>No</v>
      </c>
      <c r="C1088" s="218" t="str">
        <f t="shared" si="231"/>
        <v>-G</v>
      </c>
      <c r="D1088" s="218" t="str">
        <f t="shared" si="232"/>
        <v>oup</v>
      </c>
      <c r="E1088" s="219" t="e">
        <f t="shared" si="233"/>
        <v>#VALUE!</v>
      </c>
      <c r="F1088" s="219" t="str">
        <f t="shared" si="234"/>
        <v/>
      </c>
      <c r="G1088" s="219">
        <f t="shared" si="235"/>
        <v>45067</v>
      </c>
      <c r="H1088" s="218" t="str">
        <f>IF(ISERROR(VLOOKUP(FORECAST!$A1088,$AY$2:$BA$9,3,FALSE)),"",VLOOKUP(FORECAST!$A1088,$AY$2:$BA$9,3,FALSE))</f>
        <v>Grupos</v>
      </c>
      <c r="I1088" s="218">
        <f>IF(ISNUMBER(FORECAST!G:G),FORECAST!G:G,"")</f>
        <v>4</v>
      </c>
      <c r="J1088" s="222">
        <f>IF(ISNUMBER(FORECAST!H:H),FORECAST!H:H,"")</f>
        <v>2025.78</v>
      </c>
      <c r="BF1088" s="4"/>
    </row>
    <row r="1089" spans="1:58">
      <c r="A1089" s="218" t="str">
        <f>MID(FORECAST!A1088,1,10)</f>
        <v>Group - No</v>
      </c>
      <c r="B1089" s="218" t="str">
        <f t="shared" si="230"/>
        <v>Gr</v>
      </c>
      <c r="C1089" s="218" t="str">
        <f t="shared" si="231"/>
        <v>up</v>
      </c>
      <c r="D1089" s="218" t="str">
        <f t="shared" si="232"/>
        <v>- No</v>
      </c>
      <c r="E1089" s="219" t="e">
        <f t="shared" si="233"/>
        <v>#VALUE!</v>
      </c>
      <c r="F1089" s="219" t="str">
        <f t="shared" si="234"/>
        <v/>
      </c>
      <c r="G1089" s="219">
        <f t="shared" si="235"/>
        <v>45067</v>
      </c>
      <c r="H1089" s="218" t="str">
        <f>IF(ISERROR(VLOOKUP(FORECAST!$A1089,$AY$2:$BA$9,3,FALSE)),"",VLOOKUP(FORECAST!$A1089,$AY$2:$BA$9,3,FALSE))</f>
        <v>Dueños e invitados</v>
      </c>
      <c r="I1089" s="218">
        <f>IF(ISNUMBER(FORECAST!G:G),FORECAST!G:G,"")</f>
        <v>43</v>
      </c>
      <c r="J1089" s="222">
        <f>IF(ISNUMBER(FORECAST!H:H),FORECAST!H:H,"")</f>
        <v>0</v>
      </c>
      <c r="BF1089" s="4"/>
    </row>
    <row r="1090" spans="1:58">
      <c r="A1090" s="218" t="str">
        <f>MID(FORECAST!A1089,1,10)</f>
        <v>Owner &amp; Gu</v>
      </c>
      <c r="B1090" s="218" t="str">
        <f t="shared" si="230"/>
        <v>Ow</v>
      </c>
      <c r="C1090" s="218" t="str">
        <f t="shared" si="231"/>
        <v>er</v>
      </c>
      <c r="D1090" s="218" t="str">
        <f t="shared" si="232"/>
        <v>&amp; Gu</v>
      </c>
      <c r="E1090" s="219" t="e">
        <f t="shared" si="233"/>
        <v>#VALUE!</v>
      </c>
      <c r="F1090" s="219" t="str">
        <f t="shared" si="234"/>
        <v/>
      </c>
      <c r="G1090" s="219">
        <f t="shared" si="235"/>
        <v>45067</v>
      </c>
      <c r="H1090" s="218" t="str">
        <f>IF(ISERROR(VLOOKUP(FORECAST!$A1090,$AY$2:$BA$9,3,FALSE)),"",VLOOKUP(FORECAST!$A1090,$AY$2:$BA$9,3,FALSE))</f>
        <v>Referidos</v>
      </c>
      <c r="I1090" s="218">
        <f>IF(ISNUMBER(FORECAST!G:G),FORECAST!G:G,"")</f>
        <v>110</v>
      </c>
      <c r="J1090" s="222">
        <f>IF(ISNUMBER(FORECAST!H:H),FORECAST!H:H,"")</f>
        <v>33885.4</v>
      </c>
      <c r="BF1090" s="4"/>
    </row>
    <row r="1091" spans="1:58">
      <c r="A1091" s="218" t="str">
        <f>MID(FORECAST!A1090,1,10)</f>
        <v>Owner Refe</v>
      </c>
      <c r="B1091" s="218" t="str">
        <f t="shared" si="230"/>
        <v>Ow</v>
      </c>
      <c r="C1091" s="218" t="str">
        <f t="shared" si="231"/>
        <v>er</v>
      </c>
      <c r="D1091" s="218" t="str">
        <f t="shared" si="232"/>
        <v>Refe</v>
      </c>
      <c r="E1091" s="219" t="e">
        <f t="shared" si="233"/>
        <v>#VALUE!</v>
      </c>
      <c r="F1091" s="219" t="str">
        <f t="shared" si="234"/>
        <v/>
      </c>
      <c r="G1091" s="219">
        <f t="shared" si="235"/>
        <v>45067</v>
      </c>
      <c r="H1091" s="218" t="str">
        <f>IF(ISERROR(VLOOKUP(FORECAST!$A1091,$AY$2:$BA$9,3,FALSE)),"",VLOOKUP(FORECAST!$A1091,$AY$2:$BA$9,3,FALSE))</f>
        <v>Maintenance</v>
      </c>
      <c r="I1091" s="218">
        <f>IF(ISNUMBER(FORECAST!G:G),FORECAST!G:G,"")</f>
        <v>26</v>
      </c>
      <c r="J1091" s="222">
        <f>IF(ISNUMBER(FORECAST!H:H),FORECAST!H:H,"")</f>
        <v>0</v>
      </c>
      <c r="BF1091" s="4"/>
    </row>
    <row r="1092" spans="1:58">
      <c r="A1092" s="218" t="str">
        <f>MID(FORECAST!A1091,1,10)</f>
        <v>Maintenanc</v>
      </c>
      <c r="B1092" s="218" t="str">
        <f t="shared" ref="B1092:B1155" si="236">MID(A1092,1,2)</f>
        <v>Ma</v>
      </c>
      <c r="C1092" s="218" t="str">
        <f t="shared" ref="C1092:C1155" si="237">MID(A1092,4,2)</f>
        <v>nt</v>
      </c>
      <c r="D1092" s="218" t="str">
        <f t="shared" ref="D1092:D1155" si="238">MID(A1092,7,4)</f>
        <v>nanc</v>
      </c>
      <c r="E1092" s="219" t="e">
        <f t="shared" ref="E1092:E1155" si="239">DATE(D1092,C1092,B1092)</f>
        <v>#VALUE!</v>
      </c>
      <c r="F1092" s="219" t="str">
        <f t="shared" ref="F1092:F1155" si="240">IF(ISERROR(E1092),"",E1092)</f>
        <v/>
      </c>
      <c r="G1092" s="219">
        <f t="shared" ref="G1092:G1155" si="241">IF(F1092="",G1091,F1092)</f>
        <v>45067</v>
      </c>
      <c r="H1092" s="218" t="str">
        <f>IF(ISERROR(VLOOKUP(FORECAST!$A1092,$AY$2:$BA$9,3,FALSE)),"",VLOOKUP(FORECAST!$A1092,$AY$2:$BA$9,3,FALSE))</f>
        <v>Complementarias</v>
      </c>
      <c r="I1092" s="218">
        <f>IF(ISNUMBER(FORECAST!G:G),FORECAST!G:G,"")</f>
        <v>2</v>
      </c>
      <c r="J1092" s="222">
        <f>IF(ISNUMBER(FORECAST!H:H),FORECAST!H:H,"")</f>
        <v>0</v>
      </c>
      <c r="BF1092" s="4"/>
    </row>
    <row r="1093" spans="1:58">
      <c r="A1093" s="218" t="str">
        <f>MID(FORECAST!A1092,1,10)</f>
        <v>Compliment</v>
      </c>
      <c r="B1093" s="218" t="str">
        <f t="shared" si="236"/>
        <v>Co</v>
      </c>
      <c r="C1093" s="218" t="str">
        <f t="shared" si="237"/>
        <v>pl</v>
      </c>
      <c r="D1093" s="218" t="str">
        <f t="shared" si="238"/>
        <v>ment</v>
      </c>
      <c r="E1093" s="219" t="e">
        <f t="shared" si="239"/>
        <v>#VALUE!</v>
      </c>
      <c r="F1093" s="219" t="str">
        <f t="shared" si="240"/>
        <v/>
      </c>
      <c r="G1093" s="219">
        <f t="shared" si="241"/>
        <v>45067</v>
      </c>
      <c r="H1093" s="218" t="str">
        <f>IF(ISERROR(VLOOKUP(FORECAST!$A1093,$AY$2:$BA$9,3,FALSE)),"",VLOOKUP(FORECAST!$A1093,$AY$2:$BA$9,3,FALSE))</f>
        <v>Total día</v>
      </c>
      <c r="I1093" s="218">
        <f>IF(ISNUMBER(FORECAST!G:G),FORECAST!G:G,"")</f>
        <v>278</v>
      </c>
      <c r="J1093" s="222">
        <f>IF(ISNUMBER(FORECAST!H:H),FORECAST!H:H,"")</f>
        <v>65953.06</v>
      </c>
      <c r="BF1093" s="4"/>
    </row>
    <row r="1094" spans="1:58">
      <c r="A1094" s="218" t="str">
        <f>MID(FORECAST!A1093,1,10)</f>
        <v>Totals:</v>
      </c>
      <c r="B1094" s="218" t="str">
        <f t="shared" si="236"/>
        <v>To</v>
      </c>
      <c r="C1094" s="218" t="str">
        <f t="shared" si="237"/>
        <v>al</v>
      </c>
      <c r="D1094" s="218" t="str">
        <f t="shared" si="238"/>
        <v>:</v>
      </c>
      <c r="E1094" s="219" t="e">
        <f t="shared" si="239"/>
        <v>#VALUE!</v>
      </c>
      <c r="F1094" s="219" t="str">
        <f t="shared" si="240"/>
        <v/>
      </c>
      <c r="G1094" s="219">
        <f t="shared" si="241"/>
        <v>45067</v>
      </c>
      <c r="H1094" s="218" t="str">
        <f>IF(ISERROR(VLOOKUP(FORECAST!$A1094,$AY$2:$BA$9,3,FALSE)),"",VLOOKUP(FORECAST!$A1094,$AY$2:$BA$9,3,FALSE))</f>
        <v/>
      </c>
      <c r="I1094" s="218" t="str">
        <f>IF(ISNUMBER(FORECAST!G:G),FORECAST!G:G,"")</f>
        <v/>
      </c>
      <c r="J1094" s="222" t="str">
        <f>IF(ISNUMBER(FORECAST!H:H),FORECAST!H:H,"")</f>
        <v/>
      </c>
      <c r="BF1094" s="4"/>
    </row>
    <row r="1095" spans="1:58">
      <c r="A1095" s="218" t="str">
        <f>MID(FORECAST!A1094,1,10)</f>
        <v>22-05-2023</v>
      </c>
      <c r="B1095" s="218" t="str">
        <f t="shared" si="236"/>
        <v>22</v>
      </c>
      <c r="C1095" s="218" t="str">
        <f t="shared" si="237"/>
        <v>05</v>
      </c>
      <c r="D1095" s="218" t="str">
        <f t="shared" si="238"/>
        <v>2023</v>
      </c>
      <c r="E1095" s="219">
        <f t="shared" si="239"/>
        <v>45068</v>
      </c>
      <c r="F1095" s="219">
        <f t="shared" si="240"/>
        <v>45068</v>
      </c>
      <c r="G1095" s="219">
        <f t="shared" si="241"/>
        <v>45068</v>
      </c>
      <c r="H1095" s="218" t="str">
        <f>IF(ISERROR(VLOOKUP(FORECAST!$A1095,$AY$2:$BA$9,3,FALSE)),"",VLOOKUP(FORECAST!$A1095,$AY$2:$BA$9,3,FALSE))</f>
        <v>Pagadores</v>
      </c>
      <c r="I1095" s="218">
        <f>IF(ISNUMBER(FORECAST!G:G),FORECAST!G:G,"")</f>
        <v>42</v>
      </c>
      <c r="J1095" s="222">
        <f>IF(ISNUMBER(FORECAST!H:H),FORECAST!H:H,"")</f>
        <v>17557.66</v>
      </c>
      <c r="BF1095" s="4"/>
    </row>
    <row r="1096" spans="1:58">
      <c r="A1096" s="218" t="str">
        <f>MID(FORECAST!A1095,1,10)</f>
        <v>Non-Group</v>
      </c>
      <c r="B1096" s="218" t="str">
        <f t="shared" si="236"/>
        <v>No</v>
      </c>
      <c r="C1096" s="218" t="str">
        <f t="shared" si="237"/>
        <v>-G</v>
      </c>
      <c r="D1096" s="218" t="str">
        <f t="shared" si="238"/>
        <v>oup</v>
      </c>
      <c r="E1096" s="219" t="e">
        <f t="shared" si="239"/>
        <v>#VALUE!</v>
      </c>
      <c r="F1096" s="219" t="str">
        <f t="shared" si="240"/>
        <v/>
      </c>
      <c r="G1096" s="219">
        <f t="shared" si="241"/>
        <v>45068</v>
      </c>
      <c r="H1096" s="218" t="str">
        <f>IF(ISERROR(VLOOKUP(FORECAST!$A1096,$AY$2:$BA$9,3,FALSE)),"",VLOOKUP(FORECAST!$A1096,$AY$2:$BA$9,3,FALSE))</f>
        <v>Grupos</v>
      </c>
      <c r="I1096" s="218">
        <f>IF(ISNUMBER(FORECAST!G:G),FORECAST!G:G,"")</f>
        <v>0</v>
      </c>
      <c r="J1096" s="222">
        <f>IF(ISNUMBER(FORECAST!H:H),FORECAST!H:H,"")</f>
        <v>406.16</v>
      </c>
      <c r="BF1096" s="4"/>
    </row>
    <row r="1097" spans="1:58">
      <c r="A1097" s="218" t="str">
        <f>MID(FORECAST!A1096,1,10)</f>
        <v>Group - No</v>
      </c>
      <c r="B1097" s="218" t="str">
        <f t="shared" si="236"/>
        <v>Gr</v>
      </c>
      <c r="C1097" s="218" t="str">
        <f t="shared" si="237"/>
        <v>up</v>
      </c>
      <c r="D1097" s="218" t="str">
        <f t="shared" si="238"/>
        <v>- No</v>
      </c>
      <c r="E1097" s="219" t="e">
        <f t="shared" si="239"/>
        <v>#VALUE!</v>
      </c>
      <c r="F1097" s="219" t="str">
        <f t="shared" si="240"/>
        <v/>
      </c>
      <c r="G1097" s="219">
        <f t="shared" si="241"/>
        <v>45068</v>
      </c>
      <c r="H1097" s="218" t="str">
        <f>IF(ISERROR(VLOOKUP(FORECAST!$A1097,$AY$2:$BA$9,3,FALSE)),"",VLOOKUP(FORECAST!$A1097,$AY$2:$BA$9,3,FALSE))</f>
        <v>Dueños e invitados</v>
      </c>
      <c r="I1097" s="218">
        <f>IF(ISNUMBER(FORECAST!G:G),FORECAST!G:G,"")</f>
        <v>32</v>
      </c>
      <c r="J1097" s="222">
        <f>IF(ISNUMBER(FORECAST!H:H),FORECAST!H:H,"")</f>
        <v>0</v>
      </c>
      <c r="BF1097" s="4"/>
    </row>
    <row r="1098" spans="1:58">
      <c r="A1098" s="218" t="str">
        <f>MID(FORECAST!A1097,1,10)</f>
        <v>Owner &amp; Gu</v>
      </c>
      <c r="B1098" s="218" t="str">
        <f t="shared" si="236"/>
        <v>Ow</v>
      </c>
      <c r="C1098" s="218" t="str">
        <f t="shared" si="237"/>
        <v>er</v>
      </c>
      <c r="D1098" s="218" t="str">
        <f t="shared" si="238"/>
        <v>&amp; Gu</v>
      </c>
      <c r="E1098" s="219" t="e">
        <f t="shared" si="239"/>
        <v>#VALUE!</v>
      </c>
      <c r="F1098" s="219" t="str">
        <f t="shared" si="240"/>
        <v/>
      </c>
      <c r="G1098" s="219">
        <f t="shared" si="241"/>
        <v>45068</v>
      </c>
      <c r="H1098" s="218" t="str">
        <f>IF(ISERROR(VLOOKUP(FORECAST!$A1098,$AY$2:$BA$9,3,FALSE)),"",VLOOKUP(FORECAST!$A1098,$AY$2:$BA$9,3,FALSE))</f>
        <v>Referidos</v>
      </c>
      <c r="I1098" s="218">
        <f>IF(ISNUMBER(FORECAST!G:G),FORECAST!G:G,"")</f>
        <v>74</v>
      </c>
      <c r="J1098" s="222">
        <f>IF(ISNUMBER(FORECAST!H:H),FORECAST!H:H,"")</f>
        <v>22999.06</v>
      </c>
      <c r="BF1098" s="4"/>
    </row>
    <row r="1099" spans="1:58">
      <c r="A1099" s="218" t="str">
        <f>MID(FORECAST!A1098,1,10)</f>
        <v>Owner Refe</v>
      </c>
      <c r="B1099" s="218" t="str">
        <f t="shared" si="236"/>
        <v>Ow</v>
      </c>
      <c r="C1099" s="218" t="str">
        <f t="shared" si="237"/>
        <v>er</v>
      </c>
      <c r="D1099" s="218" t="str">
        <f t="shared" si="238"/>
        <v>Refe</v>
      </c>
      <c r="E1099" s="219" t="e">
        <f t="shared" si="239"/>
        <v>#VALUE!</v>
      </c>
      <c r="F1099" s="219" t="str">
        <f t="shared" si="240"/>
        <v/>
      </c>
      <c r="G1099" s="219">
        <f t="shared" si="241"/>
        <v>45068</v>
      </c>
      <c r="H1099" s="218" t="str">
        <f>IF(ISERROR(VLOOKUP(FORECAST!$A1099,$AY$2:$BA$9,3,FALSE)),"",VLOOKUP(FORECAST!$A1099,$AY$2:$BA$9,3,FALSE))</f>
        <v>Maintenance</v>
      </c>
      <c r="I1099" s="218">
        <f>IF(ISNUMBER(FORECAST!G:G),FORECAST!G:G,"")</f>
        <v>42</v>
      </c>
      <c r="J1099" s="222">
        <f>IF(ISNUMBER(FORECAST!H:H),FORECAST!H:H,"")</f>
        <v>0</v>
      </c>
      <c r="BF1099" s="4"/>
    </row>
    <row r="1100" spans="1:58">
      <c r="A1100" s="218" t="str">
        <f>MID(FORECAST!A1099,1,10)</f>
        <v>Maintenanc</v>
      </c>
      <c r="B1100" s="218" t="str">
        <f t="shared" si="236"/>
        <v>Ma</v>
      </c>
      <c r="C1100" s="218" t="str">
        <f t="shared" si="237"/>
        <v>nt</v>
      </c>
      <c r="D1100" s="218" t="str">
        <f t="shared" si="238"/>
        <v>nanc</v>
      </c>
      <c r="E1100" s="219" t="e">
        <f t="shared" si="239"/>
        <v>#VALUE!</v>
      </c>
      <c r="F1100" s="219" t="str">
        <f t="shared" si="240"/>
        <v/>
      </c>
      <c r="G1100" s="219">
        <f t="shared" si="241"/>
        <v>45068</v>
      </c>
      <c r="H1100" s="218" t="str">
        <f>IF(ISERROR(VLOOKUP(FORECAST!$A1100,$AY$2:$BA$9,3,FALSE)),"",VLOOKUP(FORECAST!$A1100,$AY$2:$BA$9,3,FALSE))</f>
        <v>Complementarias</v>
      </c>
      <c r="I1100" s="218">
        <f>IF(ISNUMBER(FORECAST!G:G),FORECAST!G:G,"")</f>
        <v>0</v>
      </c>
      <c r="J1100" s="222">
        <f>IF(ISNUMBER(FORECAST!H:H),FORECAST!H:H,"")</f>
        <v>0</v>
      </c>
      <c r="BF1100" s="4"/>
    </row>
    <row r="1101" spans="1:58">
      <c r="A1101" s="218" t="str">
        <f>MID(FORECAST!A1100,1,10)</f>
        <v>Compliment</v>
      </c>
      <c r="B1101" s="218" t="str">
        <f t="shared" si="236"/>
        <v>Co</v>
      </c>
      <c r="C1101" s="218" t="str">
        <f t="shared" si="237"/>
        <v>pl</v>
      </c>
      <c r="D1101" s="218" t="str">
        <f t="shared" si="238"/>
        <v>ment</v>
      </c>
      <c r="E1101" s="219" t="e">
        <f t="shared" si="239"/>
        <v>#VALUE!</v>
      </c>
      <c r="F1101" s="219" t="str">
        <f t="shared" si="240"/>
        <v/>
      </c>
      <c r="G1101" s="219">
        <f t="shared" si="241"/>
        <v>45068</v>
      </c>
      <c r="H1101" s="218" t="str">
        <f>IF(ISERROR(VLOOKUP(FORECAST!$A1101,$AY$2:$BA$9,3,FALSE)),"",VLOOKUP(FORECAST!$A1101,$AY$2:$BA$9,3,FALSE))</f>
        <v>Total día</v>
      </c>
      <c r="I1101" s="218">
        <f>IF(ISNUMBER(FORECAST!G:G),FORECAST!G:G,"")</f>
        <v>190</v>
      </c>
      <c r="J1101" s="222">
        <f>IF(ISNUMBER(FORECAST!H:H),FORECAST!H:H,"")</f>
        <v>40962.879999999997</v>
      </c>
      <c r="BF1101" s="4"/>
    </row>
    <row r="1102" spans="1:58">
      <c r="A1102" s="218" t="str">
        <f>MID(FORECAST!A1101,1,10)</f>
        <v>Totals:</v>
      </c>
      <c r="B1102" s="218" t="str">
        <f t="shared" si="236"/>
        <v>To</v>
      </c>
      <c r="C1102" s="218" t="str">
        <f t="shared" si="237"/>
        <v>al</v>
      </c>
      <c r="D1102" s="218" t="str">
        <f t="shared" si="238"/>
        <v>:</v>
      </c>
      <c r="E1102" s="219" t="e">
        <f t="shared" si="239"/>
        <v>#VALUE!</v>
      </c>
      <c r="F1102" s="219" t="str">
        <f t="shared" si="240"/>
        <v/>
      </c>
      <c r="G1102" s="219">
        <f t="shared" si="241"/>
        <v>45068</v>
      </c>
      <c r="H1102" s="218" t="str">
        <f>IF(ISERROR(VLOOKUP(FORECAST!$A1102,$AY$2:$BA$9,3,FALSE)),"",VLOOKUP(FORECAST!$A1102,$AY$2:$BA$9,3,FALSE))</f>
        <v/>
      </c>
      <c r="I1102" s="218" t="str">
        <f>IF(ISNUMBER(FORECAST!G:G),FORECAST!G:G,"")</f>
        <v/>
      </c>
      <c r="J1102" s="222" t="str">
        <f>IF(ISNUMBER(FORECAST!H:H),FORECAST!H:H,"")</f>
        <v/>
      </c>
      <c r="BF1102" s="4"/>
    </row>
    <row r="1103" spans="1:58">
      <c r="A1103" s="218" t="str">
        <f>MID(FORECAST!A1102,1,10)</f>
        <v>23-05-2023</v>
      </c>
      <c r="B1103" s="218" t="str">
        <f t="shared" si="236"/>
        <v>23</v>
      </c>
      <c r="C1103" s="218" t="str">
        <f t="shared" si="237"/>
        <v>05</v>
      </c>
      <c r="D1103" s="218" t="str">
        <f t="shared" si="238"/>
        <v>2023</v>
      </c>
      <c r="E1103" s="219">
        <f t="shared" si="239"/>
        <v>45069</v>
      </c>
      <c r="F1103" s="219">
        <f t="shared" si="240"/>
        <v>45069</v>
      </c>
      <c r="G1103" s="219">
        <f t="shared" si="241"/>
        <v>45069</v>
      </c>
      <c r="H1103" s="218" t="str">
        <f>IF(ISERROR(VLOOKUP(FORECAST!$A1103,$AY$2:$BA$9,3,FALSE)),"",VLOOKUP(FORECAST!$A1103,$AY$2:$BA$9,3,FALSE))</f>
        <v>Pagadores</v>
      </c>
      <c r="I1103" s="218">
        <f>IF(ISNUMBER(FORECAST!G:G),FORECAST!G:G,"")</f>
        <v>39</v>
      </c>
      <c r="J1103" s="222">
        <f>IF(ISNUMBER(FORECAST!H:H),FORECAST!H:H,"")</f>
        <v>11628.31</v>
      </c>
      <c r="BF1103" s="4"/>
    </row>
    <row r="1104" spans="1:58">
      <c r="A1104" s="218" t="str">
        <f>MID(FORECAST!A1103,1,10)</f>
        <v>Non-Group</v>
      </c>
      <c r="B1104" s="218" t="str">
        <f t="shared" si="236"/>
        <v>No</v>
      </c>
      <c r="C1104" s="218" t="str">
        <f t="shared" si="237"/>
        <v>-G</v>
      </c>
      <c r="D1104" s="218" t="str">
        <f t="shared" si="238"/>
        <v>oup</v>
      </c>
      <c r="E1104" s="219" t="e">
        <f t="shared" si="239"/>
        <v>#VALUE!</v>
      </c>
      <c r="F1104" s="219" t="str">
        <f t="shared" si="240"/>
        <v/>
      </c>
      <c r="G1104" s="219">
        <f t="shared" si="241"/>
        <v>45069</v>
      </c>
      <c r="H1104" s="218" t="str">
        <f>IF(ISERROR(VLOOKUP(FORECAST!$A1104,$AY$2:$BA$9,3,FALSE)),"",VLOOKUP(FORECAST!$A1104,$AY$2:$BA$9,3,FALSE))</f>
        <v>Grupos</v>
      </c>
      <c r="I1104" s="218">
        <f>IF(ISNUMBER(FORECAST!G:G),FORECAST!G:G,"")</f>
        <v>0</v>
      </c>
      <c r="J1104" s="222">
        <f>IF(ISNUMBER(FORECAST!H:H),FORECAST!H:H,"")</f>
        <v>0</v>
      </c>
      <c r="BF1104" s="4"/>
    </row>
    <row r="1105" spans="1:58">
      <c r="A1105" s="218" t="str">
        <f>MID(FORECAST!A1104,1,10)</f>
        <v>Group - No</v>
      </c>
      <c r="B1105" s="218" t="str">
        <f t="shared" si="236"/>
        <v>Gr</v>
      </c>
      <c r="C1105" s="218" t="str">
        <f t="shared" si="237"/>
        <v>up</v>
      </c>
      <c r="D1105" s="218" t="str">
        <f t="shared" si="238"/>
        <v>- No</v>
      </c>
      <c r="E1105" s="219" t="e">
        <f t="shared" si="239"/>
        <v>#VALUE!</v>
      </c>
      <c r="F1105" s="219" t="str">
        <f t="shared" si="240"/>
        <v/>
      </c>
      <c r="G1105" s="219">
        <f t="shared" si="241"/>
        <v>45069</v>
      </c>
      <c r="H1105" s="218" t="str">
        <f>IF(ISERROR(VLOOKUP(FORECAST!$A1105,$AY$2:$BA$9,3,FALSE)),"",VLOOKUP(FORECAST!$A1105,$AY$2:$BA$9,3,FALSE))</f>
        <v>Dueños e invitados</v>
      </c>
      <c r="I1105" s="218">
        <f>IF(ISNUMBER(FORECAST!G:G),FORECAST!G:G,"")</f>
        <v>36</v>
      </c>
      <c r="J1105" s="222">
        <f>IF(ISNUMBER(FORECAST!H:H),FORECAST!H:H,"")</f>
        <v>0</v>
      </c>
      <c r="BF1105" s="4"/>
    </row>
    <row r="1106" spans="1:58">
      <c r="A1106" s="218" t="str">
        <f>MID(FORECAST!A1105,1,10)</f>
        <v>Owner &amp; Gu</v>
      </c>
      <c r="B1106" s="218" t="str">
        <f t="shared" si="236"/>
        <v>Ow</v>
      </c>
      <c r="C1106" s="218" t="str">
        <f t="shared" si="237"/>
        <v>er</v>
      </c>
      <c r="D1106" s="218" t="str">
        <f t="shared" si="238"/>
        <v>&amp; Gu</v>
      </c>
      <c r="E1106" s="219" t="e">
        <f t="shared" si="239"/>
        <v>#VALUE!</v>
      </c>
      <c r="F1106" s="219" t="str">
        <f t="shared" si="240"/>
        <v/>
      </c>
      <c r="G1106" s="219">
        <f t="shared" si="241"/>
        <v>45069</v>
      </c>
      <c r="H1106" s="218" t="str">
        <f>IF(ISERROR(VLOOKUP(FORECAST!$A1106,$AY$2:$BA$9,3,FALSE)),"",VLOOKUP(FORECAST!$A1106,$AY$2:$BA$9,3,FALSE))</f>
        <v>Referidos</v>
      </c>
      <c r="I1106" s="218">
        <f>IF(ISNUMBER(FORECAST!G:G),FORECAST!G:G,"")</f>
        <v>54</v>
      </c>
      <c r="J1106" s="222">
        <f>IF(ISNUMBER(FORECAST!H:H),FORECAST!H:H,"")</f>
        <v>16941.490000000002</v>
      </c>
      <c r="BF1106" s="4"/>
    </row>
    <row r="1107" spans="1:58">
      <c r="A1107" s="218" t="str">
        <f>MID(FORECAST!A1106,1,10)</f>
        <v>Owner Refe</v>
      </c>
      <c r="B1107" s="218" t="str">
        <f t="shared" si="236"/>
        <v>Ow</v>
      </c>
      <c r="C1107" s="218" t="str">
        <f t="shared" si="237"/>
        <v>er</v>
      </c>
      <c r="D1107" s="218" t="str">
        <f t="shared" si="238"/>
        <v>Refe</v>
      </c>
      <c r="E1107" s="219" t="e">
        <f t="shared" si="239"/>
        <v>#VALUE!</v>
      </c>
      <c r="F1107" s="219" t="str">
        <f t="shared" si="240"/>
        <v/>
      </c>
      <c r="G1107" s="219">
        <f t="shared" si="241"/>
        <v>45069</v>
      </c>
      <c r="H1107" s="218" t="str">
        <f>IF(ISERROR(VLOOKUP(FORECAST!$A1107,$AY$2:$BA$9,3,FALSE)),"",VLOOKUP(FORECAST!$A1107,$AY$2:$BA$9,3,FALSE))</f>
        <v>Maintenance</v>
      </c>
      <c r="I1107" s="218">
        <f>IF(ISNUMBER(FORECAST!G:G),FORECAST!G:G,"")</f>
        <v>59</v>
      </c>
      <c r="J1107" s="222">
        <f>IF(ISNUMBER(FORECAST!H:H),FORECAST!H:H,"")</f>
        <v>0</v>
      </c>
      <c r="BF1107" s="4"/>
    </row>
    <row r="1108" spans="1:58">
      <c r="A1108" s="218" t="str">
        <f>MID(FORECAST!A1107,1,10)</f>
        <v>Maintenanc</v>
      </c>
      <c r="B1108" s="218" t="str">
        <f t="shared" si="236"/>
        <v>Ma</v>
      </c>
      <c r="C1108" s="218" t="str">
        <f t="shared" si="237"/>
        <v>nt</v>
      </c>
      <c r="D1108" s="218" t="str">
        <f t="shared" si="238"/>
        <v>nanc</v>
      </c>
      <c r="E1108" s="219" t="e">
        <f t="shared" si="239"/>
        <v>#VALUE!</v>
      </c>
      <c r="F1108" s="219" t="str">
        <f t="shared" si="240"/>
        <v/>
      </c>
      <c r="G1108" s="219">
        <f t="shared" si="241"/>
        <v>45069</v>
      </c>
      <c r="H1108" s="218" t="str">
        <f>IF(ISERROR(VLOOKUP(FORECAST!$A1108,$AY$2:$BA$9,3,FALSE)),"",VLOOKUP(FORECAST!$A1108,$AY$2:$BA$9,3,FALSE))</f>
        <v>Total día</v>
      </c>
      <c r="I1108" s="218">
        <f>IF(ISNUMBER(FORECAST!G:G),FORECAST!G:G,"")</f>
        <v>188</v>
      </c>
      <c r="J1108" s="222">
        <f>IF(ISNUMBER(FORECAST!H:H),FORECAST!H:H,"")</f>
        <v>28569.8</v>
      </c>
      <c r="BF1108" s="4"/>
    </row>
    <row r="1109" spans="1:58">
      <c r="A1109" s="218" t="str">
        <f>MID(FORECAST!A1108,1,10)</f>
        <v>Totals:</v>
      </c>
      <c r="B1109" s="218" t="str">
        <f t="shared" si="236"/>
        <v>To</v>
      </c>
      <c r="C1109" s="218" t="str">
        <f t="shared" si="237"/>
        <v>al</v>
      </c>
      <c r="D1109" s="218" t="str">
        <f t="shared" si="238"/>
        <v>:</v>
      </c>
      <c r="E1109" s="219" t="e">
        <f t="shared" si="239"/>
        <v>#VALUE!</v>
      </c>
      <c r="F1109" s="219" t="str">
        <f t="shared" si="240"/>
        <v/>
      </c>
      <c r="G1109" s="219">
        <f t="shared" si="241"/>
        <v>45069</v>
      </c>
      <c r="H1109" s="218" t="str">
        <f>IF(ISERROR(VLOOKUP(FORECAST!$A1109,$AY$2:$BA$9,3,FALSE)),"",VLOOKUP(FORECAST!$A1109,$AY$2:$BA$9,3,FALSE))</f>
        <v/>
      </c>
      <c r="I1109" s="218" t="str">
        <f>IF(ISNUMBER(FORECAST!G:G),FORECAST!G:G,"")</f>
        <v/>
      </c>
      <c r="J1109" s="222" t="str">
        <f>IF(ISNUMBER(FORECAST!H:H),FORECAST!H:H,"")</f>
        <v/>
      </c>
      <c r="BF1109" s="4"/>
    </row>
    <row r="1110" spans="1:58">
      <c r="A1110" s="218" t="str">
        <f>MID(FORECAST!A1109,1,10)</f>
        <v>24-05-2023</v>
      </c>
      <c r="B1110" s="218" t="str">
        <f t="shared" si="236"/>
        <v>24</v>
      </c>
      <c r="C1110" s="218" t="str">
        <f t="shared" si="237"/>
        <v>05</v>
      </c>
      <c r="D1110" s="218" t="str">
        <f t="shared" si="238"/>
        <v>2023</v>
      </c>
      <c r="E1110" s="219">
        <f t="shared" si="239"/>
        <v>45070</v>
      </c>
      <c r="F1110" s="219">
        <f t="shared" si="240"/>
        <v>45070</v>
      </c>
      <c r="G1110" s="219">
        <f t="shared" si="241"/>
        <v>45070</v>
      </c>
      <c r="H1110" s="218" t="str">
        <f>IF(ISERROR(VLOOKUP(FORECAST!$A1110,$AY$2:$BA$9,3,FALSE)),"",VLOOKUP(FORECAST!$A1110,$AY$2:$BA$9,3,FALSE))</f>
        <v>Pagadores</v>
      </c>
      <c r="I1110" s="218">
        <f>IF(ISNUMBER(FORECAST!G:G),FORECAST!G:G,"")</f>
        <v>38</v>
      </c>
      <c r="J1110" s="222">
        <f>IF(ISNUMBER(FORECAST!H:H),FORECAST!H:H,"")</f>
        <v>10059.620000000001</v>
      </c>
      <c r="BF1110" s="4"/>
    </row>
    <row r="1111" spans="1:58">
      <c r="A1111" s="218" t="str">
        <f>MID(FORECAST!A1110,1,10)</f>
        <v>Non-Group</v>
      </c>
      <c r="B1111" s="218" t="str">
        <f t="shared" si="236"/>
        <v>No</v>
      </c>
      <c r="C1111" s="218" t="str">
        <f t="shared" si="237"/>
        <v>-G</v>
      </c>
      <c r="D1111" s="218" t="str">
        <f t="shared" si="238"/>
        <v>oup</v>
      </c>
      <c r="E1111" s="219" t="e">
        <f t="shared" si="239"/>
        <v>#VALUE!</v>
      </c>
      <c r="F1111" s="219" t="str">
        <f t="shared" si="240"/>
        <v/>
      </c>
      <c r="G1111" s="219">
        <f t="shared" si="241"/>
        <v>45070</v>
      </c>
      <c r="H1111" s="218" t="str">
        <f>IF(ISERROR(VLOOKUP(FORECAST!$A1111,$AY$2:$BA$9,3,FALSE)),"",VLOOKUP(FORECAST!$A1111,$AY$2:$BA$9,3,FALSE))</f>
        <v>Dueños e invitados</v>
      </c>
      <c r="I1111" s="218">
        <f>IF(ISNUMBER(FORECAST!G:G),FORECAST!G:G,"")</f>
        <v>34</v>
      </c>
      <c r="J1111" s="222">
        <f>IF(ISNUMBER(FORECAST!H:H),FORECAST!H:H,"")</f>
        <v>0</v>
      </c>
      <c r="BF1111" s="4"/>
    </row>
    <row r="1112" spans="1:58">
      <c r="A1112" s="218" t="str">
        <f>MID(FORECAST!A1111,1,10)</f>
        <v>Owner &amp; Gu</v>
      </c>
      <c r="B1112" s="218" t="str">
        <f t="shared" si="236"/>
        <v>Ow</v>
      </c>
      <c r="C1112" s="218" t="str">
        <f t="shared" si="237"/>
        <v>er</v>
      </c>
      <c r="D1112" s="218" t="str">
        <f t="shared" si="238"/>
        <v>&amp; Gu</v>
      </c>
      <c r="E1112" s="219" t="e">
        <f t="shared" si="239"/>
        <v>#VALUE!</v>
      </c>
      <c r="F1112" s="219" t="str">
        <f t="shared" si="240"/>
        <v/>
      </c>
      <c r="G1112" s="219">
        <f t="shared" si="241"/>
        <v>45070</v>
      </c>
      <c r="H1112" s="218" t="str">
        <f>IF(ISERROR(VLOOKUP(FORECAST!$A1112,$AY$2:$BA$9,3,FALSE)),"",VLOOKUP(FORECAST!$A1112,$AY$2:$BA$9,3,FALSE))</f>
        <v>Referidos</v>
      </c>
      <c r="I1112" s="218">
        <f>IF(ISNUMBER(FORECAST!G:G),FORECAST!G:G,"")</f>
        <v>59</v>
      </c>
      <c r="J1112" s="222">
        <f>IF(ISNUMBER(FORECAST!H:H),FORECAST!H:H,"")</f>
        <v>17295.05</v>
      </c>
      <c r="BF1112" s="4"/>
    </row>
    <row r="1113" spans="1:58">
      <c r="A1113" s="218" t="str">
        <f>MID(FORECAST!A1112,1,10)</f>
        <v>Owner Refe</v>
      </c>
      <c r="B1113" s="218" t="str">
        <f t="shared" si="236"/>
        <v>Ow</v>
      </c>
      <c r="C1113" s="218" t="str">
        <f t="shared" si="237"/>
        <v>er</v>
      </c>
      <c r="D1113" s="218" t="str">
        <f t="shared" si="238"/>
        <v>Refe</v>
      </c>
      <c r="E1113" s="219" t="e">
        <f t="shared" si="239"/>
        <v>#VALUE!</v>
      </c>
      <c r="F1113" s="219" t="str">
        <f t="shared" si="240"/>
        <v/>
      </c>
      <c r="G1113" s="219">
        <f t="shared" si="241"/>
        <v>45070</v>
      </c>
      <c r="H1113" s="218" t="str">
        <f>IF(ISERROR(VLOOKUP(FORECAST!$A1113,$AY$2:$BA$9,3,FALSE)),"",VLOOKUP(FORECAST!$A1113,$AY$2:$BA$9,3,FALSE))</f>
        <v>Maintenance</v>
      </c>
      <c r="I1113" s="218">
        <f>IF(ISNUMBER(FORECAST!G:G),FORECAST!G:G,"")</f>
        <v>51</v>
      </c>
      <c r="J1113" s="222">
        <f>IF(ISNUMBER(FORECAST!H:H),FORECAST!H:H,"")</f>
        <v>0</v>
      </c>
      <c r="BF1113" s="4"/>
    </row>
    <row r="1114" spans="1:58">
      <c r="A1114" s="218" t="str">
        <f>MID(FORECAST!A1113,1,10)</f>
        <v>Maintenanc</v>
      </c>
      <c r="B1114" s="218" t="str">
        <f t="shared" si="236"/>
        <v>Ma</v>
      </c>
      <c r="C1114" s="218" t="str">
        <f t="shared" si="237"/>
        <v>nt</v>
      </c>
      <c r="D1114" s="218" t="str">
        <f t="shared" si="238"/>
        <v>nanc</v>
      </c>
      <c r="E1114" s="219" t="e">
        <f t="shared" si="239"/>
        <v>#VALUE!</v>
      </c>
      <c r="F1114" s="219" t="str">
        <f t="shared" si="240"/>
        <v/>
      </c>
      <c r="G1114" s="219">
        <f t="shared" si="241"/>
        <v>45070</v>
      </c>
      <c r="H1114" s="218" t="str">
        <f>IF(ISERROR(VLOOKUP(FORECAST!$A1114,$AY$2:$BA$9,3,FALSE)),"",VLOOKUP(FORECAST!$A1114,$AY$2:$BA$9,3,FALSE))</f>
        <v>Total día</v>
      </c>
      <c r="I1114" s="218">
        <f>IF(ISNUMBER(FORECAST!G:G),FORECAST!G:G,"")</f>
        <v>182</v>
      </c>
      <c r="J1114" s="222">
        <f>IF(ISNUMBER(FORECAST!H:H),FORECAST!H:H,"")</f>
        <v>27354.67</v>
      </c>
      <c r="BF1114" s="4"/>
    </row>
    <row r="1115" spans="1:58">
      <c r="A1115" s="218" t="str">
        <f>MID(FORECAST!A1114,1,10)</f>
        <v>Totals:</v>
      </c>
      <c r="B1115" s="218" t="str">
        <f t="shared" si="236"/>
        <v>To</v>
      </c>
      <c r="C1115" s="218" t="str">
        <f t="shared" si="237"/>
        <v>al</v>
      </c>
      <c r="D1115" s="218" t="str">
        <f t="shared" si="238"/>
        <v>:</v>
      </c>
      <c r="E1115" s="219" t="e">
        <f t="shared" si="239"/>
        <v>#VALUE!</v>
      </c>
      <c r="F1115" s="219" t="str">
        <f t="shared" si="240"/>
        <v/>
      </c>
      <c r="G1115" s="219">
        <f t="shared" si="241"/>
        <v>45070</v>
      </c>
      <c r="H1115" s="218" t="str">
        <f>IF(ISERROR(VLOOKUP(FORECAST!$A1115,$AY$2:$BA$9,3,FALSE)),"",VLOOKUP(FORECAST!$A1115,$AY$2:$BA$9,3,FALSE))</f>
        <v/>
      </c>
      <c r="I1115" s="218" t="str">
        <f>IF(ISNUMBER(FORECAST!G:G),FORECAST!G:G,"")</f>
        <v/>
      </c>
      <c r="J1115" s="222" t="str">
        <f>IF(ISNUMBER(FORECAST!H:H),FORECAST!H:H,"")</f>
        <v/>
      </c>
      <c r="BF1115" s="4"/>
    </row>
    <row r="1116" spans="1:58">
      <c r="A1116" s="218" t="str">
        <f>MID(FORECAST!A1115,1,10)</f>
        <v>25-05-2023</v>
      </c>
      <c r="B1116" s="218" t="str">
        <f t="shared" si="236"/>
        <v>25</v>
      </c>
      <c r="C1116" s="218" t="str">
        <f t="shared" si="237"/>
        <v>05</v>
      </c>
      <c r="D1116" s="218" t="str">
        <f t="shared" si="238"/>
        <v>2023</v>
      </c>
      <c r="E1116" s="219">
        <f t="shared" si="239"/>
        <v>45071</v>
      </c>
      <c r="F1116" s="219">
        <f t="shared" si="240"/>
        <v>45071</v>
      </c>
      <c r="G1116" s="219">
        <f t="shared" si="241"/>
        <v>45071</v>
      </c>
      <c r="H1116" s="218" t="str">
        <f>IF(ISERROR(VLOOKUP(FORECAST!$A1116,$AY$2:$BA$9,3,FALSE)),"",VLOOKUP(FORECAST!$A1116,$AY$2:$BA$9,3,FALSE))</f>
        <v>Pagadores</v>
      </c>
      <c r="I1116" s="218">
        <f>IF(ISNUMBER(FORECAST!G:G),FORECAST!G:G,"")</f>
        <v>63</v>
      </c>
      <c r="J1116" s="222">
        <f>IF(ISNUMBER(FORECAST!H:H),FORECAST!H:H,"")</f>
        <v>24166.98</v>
      </c>
      <c r="BF1116" s="4"/>
    </row>
    <row r="1117" spans="1:58">
      <c r="A1117" s="218" t="str">
        <f>MID(FORECAST!A1116,1,10)</f>
        <v>Non-Group</v>
      </c>
      <c r="B1117" s="218" t="str">
        <f t="shared" si="236"/>
        <v>No</v>
      </c>
      <c r="C1117" s="218" t="str">
        <f t="shared" si="237"/>
        <v>-G</v>
      </c>
      <c r="D1117" s="218" t="str">
        <f t="shared" si="238"/>
        <v>oup</v>
      </c>
      <c r="E1117" s="219" t="e">
        <f t="shared" si="239"/>
        <v>#VALUE!</v>
      </c>
      <c r="F1117" s="219" t="str">
        <f t="shared" si="240"/>
        <v/>
      </c>
      <c r="G1117" s="219">
        <f t="shared" si="241"/>
        <v>45071</v>
      </c>
      <c r="H1117" s="218" t="str">
        <f>IF(ISERROR(VLOOKUP(FORECAST!$A1117,$AY$2:$BA$9,3,FALSE)),"",VLOOKUP(FORECAST!$A1117,$AY$2:$BA$9,3,FALSE))</f>
        <v>Dueños e invitados</v>
      </c>
      <c r="I1117" s="218">
        <f>IF(ISNUMBER(FORECAST!G:G),FORECAST!G:G,"")</f>
        <v>42</v>
      </c>
      <c r="J1117" s="222">
        <f>IF(ISNUMBER(FORECAST!H:H),FORECAST!H:H,"")</f>
        <v>0</v>
      </c>
      <c r="BF1117" s="4"/>
    </row>
    <row r="1118" spans="1:58">
      <c r="A1118" s="218" t="str">
        <f>MID(FORECAST!A1117,1,10)</f>
        <v>Owner &amp; Gu</v>
      </c>
      <c r="B1118" s="218" t="str">
        <f t="shared" si="236"/>
        <v>Ow</v>
      </c>
      <c r="C1118" s="218" t="str">
        <f t="shared" si="237"/>
        <v>er</v>
      </c>
      <c r="D1118" s="218" t="str">
        <f t="shared" si="238"/>
        <v>&amp; Gu</v>
      </c>
      <c r="E1118" s="219" t="e">
        <f t="shared" si="239"/>
        <v>#VALUE!</v>
      </c>
      <c r="F1118" s="219" t="str">
        <f t="shared" si="240"/>
        <v/>
      </c>
      <c r="G1118" s="219">
        <f t="shared" si="241"/>
        <v>45071</v>
      </c>
      <c r="H1118" s="218" t="str">
        <f>IF(ISERROR(VLOOKUP(FORECAST!$A1118,$AY$2:$BA$9,3,FALSE)),"",VLOOKUP(FORECAST!$A1118,$AY$2:$BA$9,3,FALSE))</f>
        <v>Referidos</v>
      </c>
      <c r="I1118" s="218">
        <f>IF(ISNUMBER(FORECAST!G:G),FORECAST!G:G,"")</f>
        <v>104</v>
      </c>
      <c r="J1118" s="222">
        <f>IF(ISNUMBER(FORECAST!H:H),FORECAST!H:H,"")</f>
        <v>33479.68</v>
      </c>
      <c r="BF1118" s="4"/>
    </row>
    <row r="1119" spans="1:58">
      <c r="A1119" s="218" t="str">
        <f>MID(FORECAST!A1118,1,10)</f>
        <v>Owner Refe</v>
      </c>
      <c r="B1119" s="218" t="str">
        <f t="shared" si="236"/>
        <v>Ow</v>
      </c>
      <c r="C1119" s="218" t="str">
        <f t="shared" si="237"/>
        <v>er</v>
      </c>
      <c r="D1119" s="218" t="str">
        <f t="shared" si="238"/>
        <v>Refe</v>
      </c>
      <c r="E1119" s="219" t="e">
        <f t="shared" si="239"/>
        <v>#VALUE!</v>
      </c>
      <c r="F1119" s="219" t="str">
        <f t="shared" si="240"/>
        <v/>
      </c>
      <c r="G1119" s="219">
        <f t="shared" si="241"/>
        <v>45071</v>
      </c>
      <c r="H1119" s="218" t="str">
        <f>IF(ISERROR(VLOOKUP(FORECAST!$A1119,$AY$2:$BA$9,3,FALSE)),"",VLOOKUP(FORECAST!$A1119,$AY$2:$BA$9,3,FALSE))</f>
        <v>Maintenance</v>
      </c>
      <c r="I1119" s="218">
        <f>IF(ISNUMBER(FORECAST!G:G),FORECAST!G:G,"")</f>
        <v>43</v>
      </c>
      <c r="J1119" s="222">
        <f>IF(ISNUMBER(FORECAST!H:H),FORECAST!H:H,"")</f>
        <v>0</v>
      </c>
      <c r="BF1119" s="4"/>
    </row>
    <row r="1120" spans="1:58">
      <c r="A1120" s="218" t="str">
        <f>MID(FORECAST!A1119,1,10)</f>
        <v>Maintenanc</v>
      </c>
      <c r="B1120" s="218" t="str">
        <f t="shared" si="236"/>
        <v>Ma</v>
      </c>
      <c r="C1120" s="218" t="str">
        <f t="shared" si="237"/>
        <v>nt</v>
      </c>
      <c r="D1120" s="218" t="str">
        <f t="shared" si="238"/>
        <v>nanc</v>
      </c>
      <c r="E1120" s="219" t="e">
        <f t="shared" si="239"/>
        <v>#VALUE!</v>
      </c>
      <c r="F1120" s="219" t="str">
        <f t="shared" si="240"/>
        <v/>
      </c>
      <c r="G1120" s="219">
        <f t="shared" si="241"/>
        <v>45071</v>
      </c>
      <c r="H1120" s="218" t="str">
        <f>IF(ISERROR(VLOOKUP(FORECAST!$A1120,$AY$2:$BA$9,3,FALSE)),"",VLOOKUP(FORECAST!$A1120,$AY$2:$BA$9,3,FALSE))</f>
        <v>Total día</v>
      </c>
      <c r="I1120" s="218">
        <f>IF(ISNUMBER(FORECAST!G:G),FORECAST!G:G,"")</f>
        <v>252</v>
      </c>
      <c r="J1120" s="222">
        <f>IF(ISNUMBER(FORECAST!H:H),FORECAST!H:H,"")</f>
        <v>57646.66</v>
      </c>
      <c r="BF1120" s="4"/>
    </row>
    <row r="1121" spans="1:58">
      <c r="A1121" s="218" t="str">
        <f>MID(FORECAST!A1120,1,10)</f>
        <v>Totals:</v>
      </c>
      <c r="B1121" s="218" t="str">
        <f t="shared" si="236"/>
        <v>To</v>
      </c>
      <c r="C1121" s="218" t="str">
        <f t="shared" si="237"/>
        <v>al</v>
      </c>
      <c r="D1121" s="218" t="str">
        <f t="shared" si="238"/>
        <v>:</v>
      </c>
      <c r="E1121" s="219" t="e">
        <f t="shared" si="239"/>
        <v>#VALUE!</v>
      </c>
      <c r="F1121" s="219" t="str">
        <f t="shared" si="240"/>
        <v/>
      </c>
      <c r="G1121" s="219">
        <f t="shared" si="241"/>
        <v>45071</v>
      </c>
      <c r="H1121" s="218" t="str">
        <f>IF(ISERROR(VLOOKUP(FORECAST!$A1121,$AY$2:$BA$9,3,FALSE)),"",VLOOKUP(FORECAST!$A1121,$AY$2:$BA$9,3,FALSE))</f>
        <v/>
      </c>
      <c r="I1121" s="218" t="str">
        <f>IF(ISNUMBER(FORECAST!G:G),FORECAST!G:G,"")</f>
        <v/>
      </c>
      <c r="J1121" s="222" t="str">
        <f>IF(ISNUMBER(FORECAST!H:H),FORECAST!H:H,"")</f>
        <v/>
      </c>
      <c r="BF1121" s="4"/>
    </row>
    <row r="1122" spans="1:58">
      <c r="A1122" s="218" t="str">
        <f>MID(FORECAST!A1121,1,10)</f>
        <v>26-05-2023</v>
      </c>
      <c r="B1122" s="218" t="str">
        <f t="shared" si="236"/>
        <v>26</v>
      </c>
      <c r="C1122" s="218" t="str">
        <f t="shared" si="237"/>
        <v>05</v>
      </c>
      <c r="D1122" s="218" t="str">
        <f t="shared" si="238"/>
        <v>2023</v>
      </c>
      <c r="E1122" s="219">
        <f t="shared" si="239"/>
        <v>45072</v>
      </c>
      <c r="F1122" s="219">
        <f t="shared" si="240"/>
        <v>45072</v>
      </c>
      <c r="G1122" s="219">
        <f t="shared" si="241"/>
        <v>45072</v>
      </c>
      <c r="H1122" s="218" t="str">
        <f>IF(ISERROR(VLOOKUP(FORECAST!$A1122,$AY$2:$BA$9,3,FALSE)),"",VLOOKUP(FORECAST!$A1122,$AY$2:$BA$9,3,FALSE))</f>
        <v>Pagadores</v>
      </c>
      <c r="I1122" s="218">
        <f>IF(ISNUMBER(FORECAST!G:G),FORECAST!G:G,"")</f>
        <v>167</v>
      </c>
      <c r="J1122" s="222">
        <f>IF(ISNUMBER(FORECAST!H:H),FORECAST!H:H,"")</f>
        <v>78481.240000000005</v>
      </c>
      <c r="BF1122" s="4"/>
    </row>
    <row r="1123" spans="1:58">
      <c r="A1123" s="218" t="str">
        <f>MID(FORECAST!A1122,1,10)</f>
        <v>Non-Group</v>
      </c>
      <c r="B1123" s="218" t="str">
        <f t="shared" si="236"/>
        <v>No</v>
      </c>
      <c r="C1123" s="218" t="str">
        <f t="shared" si="237"/>
        <v>-G</v>
      </c>
      <c r="D1123" s="218" t="str">
        <f t="shared" si="238"/>
        <v>oup</v>
      </c>
      <c r="E1123" s="219" t="e">
        <f t="shared" si="239"/>
        <v>#VALUE!</v>
      </c>
      <c r="F1123" s="219" t="str">
        <f t="shared" si="240"/>
        <v/>
      </c>
      <c r="G1123" s="219">
        <f t="shared" si="241"/>
        <v>45072</v>
      </c>
      <c r="H1123" s="218" t="str">
        <f>IF(ISERROR(VLOOKUP(FORECAST!$A1123,$AY$2:$BA$9,3,FALSE)),"",VLOOKUP(FORECAST!$A1123,$AY$2:$BA$9,3,FALSE))</f>
        <v>Dueños e invitados</v>
      </c>
      <c r="I1123" s="218">
        <f>IF(ISNUMBER(FORECAST!G:G),FORECAST!G:G,"")</f>
        <v>42</v>
      </c>
      <c r="J1123" s="222">
        <f>IF(ISNUMBER(FORECAST!H:H),FORECAST!H:H,"")</f>
        <v>0</v>
      </c>
      <c r="BF1123" s="4"/>
    </row>
    <row r="1124" spans="1:58">
      <c r="A1124" s="218" t="str">
        <f>MID(FORECAST!A1123,1,10)</f>
        <v>Owner &amp; Gu</v>
      </c>
      <c r="B1124" s="218" t="str">
        <f t="shared" si="236"/>
        <v>Ow</v>
      </c>
      <c r="C1124" s="218" t="str">
        <f t="shared" si="237"/>
        <v>er</v>
      </c>
      <c r="D1124" s="218" t="str">
        <f t="shared" si="238"/>
        <v>&amp; Gu</v>
      </c>
      <c r="E1124" s="219" t="e">
        <f t="shared" si="239"/>
        <v>#VALUE!</v>
      </c>
      <c r="F1124" s="219" t="str">
        <f t="shared" si="240"/>
        <v/>
      </c>
      <c r="G1124" s="219">
        <f t="shared" si="241"/>
        <v>45072</v>
      </c>
      <c r="H1124" s="218" t="str">
        <f>IF(ISERROR(VLOOKUP(FORECAST!$A1124,$AY$2:$BA$9,3,FALSE)),"",VLOOKUP(FORECAST!$A1124,$AY$2:$BA$9,3,FALSE))</f>
        <v>Referidos</v>
      </c>
      <c r="I1124" s="218">
        <f>IF(ISNUMBER(FORECAST!G:G),FORECAST!G:G,"")</f>
        <v>181</v>
      </c>
      <c r="J1124" s="222">
        <f>IF(ISNUMBER(FORECAST!H:H),FORECAST!H:H,"")</f>
        <v>78442.63</v>
      </c>
      <c r="BF1124" s="4"/>
    </row>
    <row r="1125" spans="1:58">
      <c r="A1125" s="218" t="str">
        <f>MID(FORECAST!A1124,1,10)</f>
        <v>Owner Refe</v>
      </c>
      <c r="B1125" s="218" t="str">
        <f t="shared" si="236"/>
        <v>Ow</v>
      </c>
      <c r="C1125" s="218" t="str">
        <f t="shared" si="237"/>
        <v>er</v>
      </c>
      <c r="D1125" s="218" t="str">
        <f t="shared" si="238"/>
        <v>Refe</v>
      </c>
      <c r="E1125" s="219" t="e">
        <f t="shared" si="239"/>
        <v>#VALUE!</v>
      </c>
      <c r="F1125" s="219" t="str">
        <f t="shared" si="240"/>
        <v/>
      </c>
      <c r="G1125" s="219">
        <f t="shared" si="241"/>
        <v>45072</v>
      </c>
      <c r="H1125" s="218" t="str">
        <f>IF(ISERROR(VLOOKUP(FORECAST!$A1125,$AY$2:$BA$9,3,FALSE)),"",VLOOKUP(FORECAST!$A1125,$AY$2:$BA$9,3,FALSE))</f>
        <v>Maintenance</v>
      </c>
      <c r="I1125" s="218">
        <f>IF(ISNUMBER(FORECAST!G:G),FORECAST!G:G,"")</f>
        <v>19</v>
      </c>
      <c r="J1125" s="222">
        <f>IF(ISNUMBER(FORECAST!H:H),FORECAST!H:H,"")</f>
        <v>0</v>
      </c>
      <c r="BF1125" s="4"/>
    </row>
    <row r="1126" spans="1:58">
      <c r="A1126" s="218" t="str">
        <f>MID(FORECAST!A1125,1,10)</f>
        <v>Maintenanc</v>
      </c>
      <c r="B1126" s="218" t="str">
        <f t="shared" si="236"/>
        <v>Ma</v>
      </c>
      <c r="C1126" s="218" t="str">
        <f t="shared" si="237"/>
        <v>nt</v>
      </c>
      <c r="D1126" s="218" t="str">
        <f t="shared" si="238"/>
        <v>nanc</v>
      </c>
      <c r="E1126" s="219" t="e">
        <f t="shared" si="239"/>
        <v>#VALUE!</v>
      </c>
      <c r="F1126" s="219" t="str">
        <f t="shared" si="240"/>
        <v/>
      </c>
      <c r="G1126" s="219">
        <f t="shared" si="241"/>
        <v>45072</v>
      </c>
      <c r="H1126" s="218" t="str">
        <f>IF(ISERROR(VLOOKUP(FORECAST!$A1126,$AY$2:$BA$9,3,FALSE)),"",VLOOKUP(FORECAST!$A1126,$AY$2:$BA$9,3,FALSE))</f>
        <v>Total día</v>
      </c>
      <c r="I1126" s="218">
        <f>IF(ISNUMBER(FORECAST!G:G),FORECAST!G:G,"")</f>
        <v>409</v>
      </c>
      <c r="J1126" s="222">
        <f>IF(ISNUMBER(FORECAST!H:H),FORECAST!H:H,"")</f>
        <v>156923.87</v>
      </c>
      <c r="BF1126" s="4"/>
    </row>
    <row r="1127" spans="1:58">
      <c r="A1127" s="218" t="str">
        <f>MID(FORECAST!A1126,1,10)</f>
        <v>Totals:</v>
      </c>
      <c r="B1127" s="218" t="str">
        <f t="shared" si="236"/>
        <v>To</v>
      </c>
      <c r="C1127" s="218" t="str">
        <f t="shared" si="237"/>
        <v>al</v>
      </c>
      <c r="D1127" s="218" t="str">
        <f t="shared" si="238"/>
        <v>:</v>
      </c>
      <c r="E1127" s="219" t="e">
        <f t="shared" si="239"/>
        <v>#VALUE!</v>
      </c>
      <c r="F1127" s="219" t="str">
        <f t="shared" si="240"/>
        <v/>
      </c>
      <c r="G1127" s="219">
        <f t="shared" si="241"/>
        <v>45072</v>
      </c>
      <c r="H1127" s="218" t="str">
        <f>IF(ISERROR(VLOOKUP(FORECAST!$A1127,$AY$2:$BA$9,3,FALSE)),"",VLOOKUP(FORECAST!$A1127,$AY$2:$BA$9,3,FALSE))</f>
        <v/>
      </c>
      <c r="I1127" s="218" t="str">
        <f>IF(ISNUMBER(FORECAST!G:G),FORECAST!G:G,"")</f>
        <v/>
      </c>
      <c r="J1127" s="222" t="str">
        <f>IF(ISNUMBER(FORECAST!H:H),FORECAST!H:H,"")</f>
        <v/>
      </c>
      <c r="BF1127" s="4"/>
    </row>
    <row r="1128" spans="1:58">
      <c r="A1128" s="218" t="str">
        <f>MID(FORECAST!A1127,1,10)</f>
        <v>27-05-2023</v>
      </c>
      <c r="B1128" s="218" t="str">
        <f t="shared" si="236"/>
        <v>27</v>
      </c>
      <c r="C1128" s="218" t="str">
        <f t="shared" si="237"/>
        <v>05</v>
      </c>
      <c r="D1128" s="218" t="str">
        <f t="shared" si="238"/>
        <v>2023</v>
      </c>
      <c r="E1128" s="219">
        <f t="shared" si="239"/>
        <v>45073</v>
      </c>
      <c r="F1128" s="219">
        <f t="shared" si="240"/>
        <v>45073</v>
      </c>
      <c r="G1128" s="219">
        <f t="shared" si="241"/>
        <v>45073</v>
      </c>
      <c r="H1128" s="218" t="str">
        <f>IF(ISERROR(VLOOKUP(FORECAST!$A1128,$AY$2:$BA$9,3,FALSE)),"",VLOOKUP(FORECAST!$A1128,$AY$2:$BA$9,3,FALSE))</f>
        <v>Pagadores</v>
      </c>
      <c r="I1128" s="218">
        <f>IF(ISNUMBER(FORECAST!G:G),FORECAST!G:G,"")</f>
        <v>194</v>
      </c>
      <c r="J1128" s="222">
        <f>IF(ISNUMBER(FORECAST!H:H),FORECAST!H:H,"")</f>
        <v>95679.88</v>
      </c>
      <c r="BF1128" s="4"/>
    </row>
    <row r="1129" spans="1:58">
      <c r="A1129" s="218" t="str">
        <f>MID(FORECAST!A1128,1,10)</f>
        <v>Non-Group</v>
      </c>
      <c r="B1129" s="218" t="str">
        <f t="shared" si="236"/>
        <v>No</v>
      </c>
      <c r="C1129" s="218" t="str">
        <f t="shared" si="237"/>
        <v>-G</v>
      </c>
      <c r="D1129" s="218" t="str">
        <f t="shared" si="238"/>
        <v>oup</v>
      </c>
      <c r="E1129" s="219" t="e">
        <f t="shared" si="239"/>
        <v>#VALUE!</v>
      </c>
      <c r="F1129" s="219" t="str">
        <f t="shared" si="240"/>
        <v/>
      </c>
      <c r="G1129" s="219">
        <f t="shared" si="241"/>
        <v>45073</v>
      </c>
      <c r="H1129" s="218" t="str">
        <f>IF(ISERROR(VLOOKUP(FORECAST!$A1129,$AY$2:$BA$9,3,FALSE)),"",VLOOKUP(FORECAST!$A1129,$AY$2:$BA$9,3,FALSE))</f>
        <v>Dueños e invitados</v>
      </c>
      <c r="I1129" s="218">
        <f>IF(ISNUMBER(FORECAST!G:G),FORECAST!G:G,"")</f>
        <v>43</v>
      </c>
      <c r="J1129" s="222">
        <f>IF(ISNUMBER(FORECAST!H:H),FORECAST!H:H,"")</f>
        <v>0</v>
      </c>
      <c r="BF1129" s="4"/>
    </row>
    <row r="1130" spans="1:58">
      <c r="A1130" s="218" t="str">
        <f>MID(FORECAST!A1129,1,10)</f>
        <v>Owner &amp; Gu</v>
      </c>
      <c r="B1130" s="218" t="str">
        <f t="shared" si="236"/>
        <v>Ow</v>
      </c>
      <c r="C1130" s="218" t="str">
        <f t="shared" si="237"/>
        <v>er</v>
      </c>
      <c r="D1130" s="218" t="str">
        <f t="shared" si="238"/>
        <v>&amp; Gu</v>
      </c>
      <c r="E1130" s="219" t="e">
        <f t="shared" si="239"/>
        <v>#VALUE!</v>
      </c>
      <c r="F1130" s="219" t="str">
        <f t="shared" si="240"/>
        <v/>
      </c>
      <c r="G1130" s="219">
        <f t="shared" si="241"/>
        <v>45073</v>
      </c>
      <c r="H1130" s="218" t="str">
        <f>IF(ISERROR(VLOOKUP(FORECAST!$A1130,$AY$2:$BA$9,3,FALSE)),"",VLOOKUP(FORECAST!$A1130,$AY$2:$BA$9,3,FALSE))</f>
        <v>Referidos</v>
      </c>
      <c r="I1130" s="218">
        <f>IF(ISNUMBER(FORECAST!G:G),FORECAST!G:G,"")</f>
        <v>198</v>
      </c>
      <c r="J1130" s="222">
        <f>IF(ISNUMBER(FORECAST!H:H),FORECAST!H:H,"")</f>
        <v>87087.33</v>
      </c>
      <c r="BF1130" s="4"/>
    </row>
    <row r="1131" spans="1:58">
      <c r="A1131" s="218" t="str">
        <f>MID(FORECAST!A1130,1,10)</f>
        <v>Owner Refe</v>
      </c>
      <c r="B1131" s="218" t="str">
        <f t="shared" si="236"/>
        <v>Ow</v>
      </c>
      <c r="C1131" s="218" t="str">
        <f t="shared" si="237"/>
        <v>er</v>
      </c>
      <c r="D1131" s="218" t="str">
        <f t="shared" si="238"/>
        <v>Refe</v>
      </c>
      <c r="E1131" s="219" t="e">
        <f t="shared" si="239"/>
        <v>#VALUE!</v>
      </c>
      <c r="F1131" s="219" t="str">
        <f t="shared" si="240"/>
        <v/>
      </c>
      <c r="G1131" s="219">
        <f t="shared" si="241"/>
        <v>45073</v>
      </c>
      <c r="H1131" s="218" t="str">
        <f>IF(ISERROR(VLOOKUP(FORECAST!$A1131,$AY$2:$BA$9,3,FALSE)),"",VLOOKUP(FORECAST!$A1131,$AY$2:$BA$9,3,FALSE))</f>
        <v>Maintenance</v>
      </c>
      <c r="I1131" s="218">
        <f>IF(ISNUMBER(FORECAST!G:G),FORECAST!G:G,"")</f>
        <v>12</v>
      </c>
      <c r="J1131" s="222">
        <f>IF(ISNUMBER(FORECAST!H:H),FORECAST!H:H,"")</f>
        <v>0</v>
      </c>
      <c r="BF1131" s="4"/>
    </row>
    <row r="1132" spans="1:58">
      <c r="A1132" s="218" t="str">
        <f>MID(FORECAST!A1131,1,10)</f>
        <v>Maintenanc</v>
      </c>
      <c r="B1132" s="218" t="str">
        <f t="shared" si="236"/>
        <v>Ma</v>
      </c>
      <c r="C1132" s="218" t="str">
        <f t="shared" si="237"/>
        <v>nt</v>
      </c>
      <c r="D1132" s="218" t="str">
        <f t="shared" si="238"/>
        <v>nanc</v>
      </c>
      <c r="E1132" s="219" t="e">
        <f t="shared" si="239"/>
        <v>#VALUE!</v>
      </c>
      <c r="F1132" s="219" t="str">
        <f t="shared" si="240"/>
        <v/>
      </c>
      <c r="G1132" s="219">
        <f t="shared" si="241"/>
        <v>45073</v>
      </c>
      <c r="H1132" s="218" t="str">
        <f>IF(ISERROR(VLOOKUP(FORECAST!$A1132,$AY$2:$BA$9,3,FALSE)),"",VLOOKUP(FORECAST!$A1132,$AY$2:$BA$9,3,FALSE))</f>
        <v>Complementarias</v>
      </c>
      <c r="I1132" s="218">
        <f>IF(ISNUMBER(FORECAST!G:G),FORECAST!G:G,"")</f>
        <v>1</v>
      </c>
      <c r="J1132" s="222">
        <f>IF(ISNUMBER(FORECAST!H:H),FORECAST!H:H,"")</f>
        <v>0</v>
      </c>
      <c r="BF1132" s="4"/>
    </row>
    <row r="1133" spans="1:58">
      <c r="A1133" s="218" t="str">
        <f>MID(FORECAST!A1132,1,10)</f>
        <v>Compliment</v>
      </c>
      <c r="B1133" s="218" t="str">
        <f t="shared" si="236"/>
        <v>Co</v>
      </c>
      <c r="C1133" s="218" t="str">
        <f t="shared" si="237"/>
        <v>pl</v>
      </c>
      <c r="D1133" s="218" t="str">
        <f t="shared" si="238"/>
        <v>ment</v>
      </c>
      <c r="E1133" s="219" t="e">
        <f t="shared" si="239"/>
        <v>#VALUE!</v>
      </c>
      <c r="F1133" s="219" t="str">
        <f t="shared" si="240"/>
        <v/>
      </c>
      <c r="G1133" s="219">
        <f t="shared" si="241"/>
        <v>45073</v>
      </c>
      <c r="H1133" s="218" t="str">
        <f>IF(ISERROR(VLOOKUP(FORECAST!$A1133,$AY$2:$BA$9,3,FALSE)),"",VLOOKUP(FORECAST!$A1133,$AY$2:$BA$9,3,FALSE))</f>
        <v>Total día</v>
      </c>
      <c r="I1133" s="218">
        <f>IF(ISNUMBER(FORECAST!G:G),FORECAST!G:G,"")</f>
        <v>448</v>
      </c>
      <c r="J1133" s="222">
        <f>IF(ISNUMBER(FORECAST!H:H),FORECAST!H:H,"")</f>
        <v>182767.21</v>
      </c>
      <c r="BF1133" s="4"/>
    </row>
    <row r="1134" spans="1:58">
      <c r="A1134" s="218" t="str">
        <f>MID(FORECAST!A1133,1,10)</f>
        <v>Totals:</v>
      </c>
      <c r="B1134" s="218" t="str">
        <f t="shared" si="236"/>
        <v>To</v>
      </c>
      <c r="C1134" s="218" t="str">
        <f t="shared" si="237"/>
        <v>al</v>
      </c>
      <c r="D1134" s="218" t="str">
        <f t="shared" si="238"/>
        <v>:</v>
      </c>
      <c r="E1134" s="219" t="e">
        <f t="shared" si="239"/>
        <v>#VALUE!</v>
      </c>
      <c r="F1134" s="219" t="str">
        <f t="shared" si="240"/>
        <v/>
      </c>
      <c r="G1134" s="219">
        <f t="shared" si="241"/>
        <v>45073</v>
      </c>
      <c r="H1134" s="218" t="str">
        <f>IF(ISERROR(VLOOKUP(FORECAST!$A1134,$AY$2:$BA$9,3,FALSE)),"",VLOOKUP(FORECAST!$A1134,$AY$2:$BA$9,3,FALSE))</f>
        <v/>
      </c>
      <c r="I1134" s="218" t="str">
        <f>IF(ISNUMBER(FORECAST!G:G),FORECAST!G:G,"")</f>
        <v/>
      </c>
      <c r="J1134" s="222" t="str">
        <f>IF(ISNUMBER(FORECAST!H:H),FORECAST!H:H,"")</f>
        <v/>
      </c>
      <c r="BF1134" s="4"/>
    </row>
    <row r="1135" spans="1:58">
      <c r="A1135" s="218" t="str">
        <f>MID(FORECAST!A1134,1,10)</f>
        <v>28-05-2023</v>
      </c>
      <c r="B1135" s="218" t="str">
        <f t="shared" si="236"/>
        <v>28</v>
      </c>
      <c r="C1135" s="218" t="str">
        <f t="shared" si="237"/>
        <v>05</v>
      </c>
      <c r="D1135" s="218" t="str">
        <f t="shared" si="238"/>
        <v>2023</v>
      </c>
      <c r="E1135" s="219">
        <f t="shared" si="239"/>
        <v>45074</v>
      </c>
      <c r="F1135" s="219">
        <f t="shared" si="240"/>
        <v>45074</v>
      </c>
      <c r="G1135" s="219">
        <f t="shared" si="241"/>
        <v>45074</v>
      </c>
      <c r="H1135" s="218" t="str">
        <f>IF(ISERROR(VLOOKUP(FORECAST!$A1135,$AY$2:$BA$9,3,FALSE)),"",VLOOKUP(FORECAST!$A1135,$AY$2:$BA$9,3,FALSE))</f>
        <v>Pagadores</v>
      </c>
      <c r="I1135" s="218">
        <f>IF(ISNUMBER(FORECAST!G:G),FORECAST!G:G,"")</f>
        <v>193</v>
      </c>
      <c r="J1135" s="222">
        <f>IF(ISNUMBER(FORECAST!H:H),FORECAST!H:H,"")</f>
        <v>95421.17</v>
      </c>
      <c r="BF1135" s="4"/>
    </row>
    <row r="1136" spans="1:58">
      <c r="A1136" s="218" t="str">
        <f>MID(FORECAST!A1135,1,10)</f>
        <v>Non-Group</v>
      </c>
      <c r="B1136" s="218" t="str">
        <f t="shared" si="236"/>
        <v>No</v>
      </c>
      <c r="C1136" s="218" t="str">
        <f t="shared" si="237"/>
        <v>-G</v>
      </c>
      <c r="D1136" s="218" t="str">
        <f t="shared" si="238"/>
        <v>oup</v>
      </c>
      <c r="E1136" s="219" t="e">
        <f t="shared" si="239"/>
        <v>#VALUE!</v>
      </c>
      <c r="F1136" s="219" t="str">
        <f t="shared" si="240"/>
        <v/>
      </c>
      <c r="G1136" s="219">
        <f t="shared" si="241"/>
        <v>45074</v>
      </c>
      <c r="H1136" s="218" t="str">
        <f>IF(ISERROR(VLOOKUP(FORECAST!$A1136,$AY$2:$BA$9,3,FALSE)),"",VLOOKUP(FORECAST!$A1136,$AY$2:$BA$9,3,FALSE))</f>
        <v>Dueños e invitados</v>
      </c>
      <c r="I1136" s="218">
        <f>IF(ISNUMBER(FORECAST!G:G),FORECAST!G:G,"")</f>
        <v>40</v>
      </c>
      <c r="J1136" s="222">
        <f>IF(ISNUMBER(FORECAST!H:H),FORECAST!H:H,"")</f>
        <v>0</v>
      </c>
      <c r="BF1136" s="4"/>
    </row>
    <row r="1137" spans="1:58">
      <c r="A1137" s="218" t="str">
        <f>MID(FORECAST!A1136,1,10)</f>
        <v>Owner &amp; Gu</v>
      </c>
      <c r="B1137" s="218" t="str">
        <f t="shared" si="236"/>
        <v>Ow</v>
      </c>
      <c r="C1137" s="218" t="str">
        <f t="shared" si="237"/>
        <v>er</v>
      </c>
      <c r="D1137" s="218" t="str">
        <f t="shared" si="238"/>
        <v>&amp; Gu</v>
      </c>
      <c r="E1137" s="219" t="e">
        <f t="shared" si="239"/>
        <v>#VALUE!</v>
      </c>
      <c r="F1137" s="219" t="str">
        <f t="shared" si="240"/>
        <v/>
      </c>
      <c r="G1137" s="219">
        <f t="shared" si="241"/>
        <v>45074</v>
      </c>
      <c r="H1137" s="218" t="str">
        <f>IF(ISERROR(VLOOKUP(FORECAST!$A1137,$AY$2:$BA$9,3,FALSE)),"",VLOOKUP(FORECAST!$A1137,$AY$2:$BA$9,3,FALSE))</f>
        <v>Referidos</v>
      </c>
      <c r="I1137" s="218">
        <f>IF(ISNUMBER(FORECAST!G:G),FORECAST!G:G,"")</f>
        <v>189</v>
      </c>
      <c r="J1137" s="222">
        <f>IF(ISNUMBER(FORECAST!H:H),FORECAST!H:H,"")</f>
        <v>81443.66</v>
      </c>
      <c r="BF1137" s="4"/>
    </row>
    <row r="1138" spans="1:58">
      <c r="A1138" s="218" t="str">
        <f>MID(FORECAST!A1137,1,10)</f>
        <v>Owner Refe</v>
      </c>
      <c r="B1138" s="218" t="str">
        <f t="shared" si="236"/>
        <v>Ow</v>
      </c>
      <c r="C1138" s="218" t="str">
        <f t="shared" si="237"/>
        <v>er</v>
      </c>
      <c r="D1138" s="218" t="str">
        <f t="shared" si="238"/>
        <v>Refe</v>
      </c>
      <c r="E1138" s="219" t="e">
        <f t="shared" si="239"/>
        <v>#VALUE!</v>
      </c>
      <c r="F1138" s="219" t="str">
        <f t="shared" si="240"/>
        <v/>
      </c>
      <c r="G1138" s="219">
        <f t="shared" si="241"/>
        <v>45074</v>
      </c>
      <c r="H1138" s="218" t="str">
        <f>IF(ISERROR(VLOOKUP(FORECAST!$A1138,$AY$2:$BA$9,3,FALSE)),"",VLOOKUP(FORECAST!$A1138,$AY$2:$BA$9,3,FALSE))</f>
        <v>Maintenance</v>
      </c>
      <c r="I1138" s="218">
        <f>IF(ISNUMBER(FORECAST!G:G),FORECAST!G:G,"")</f>
        <v>13</v>
      </c>
      <c r="J1138" s="222">
        <f>IF(ISNUMBER(FORECAST!H:H),FORECAST!H:H,"")</f>
        <v>0</v>
      </c>
      <c r="BF1138" s="4"/>
    </row>
    <row r="1139" spans="1:58">
      <c r="A1139" s="218" t="str">
        <f>MID(FORECAST!A1138,1,10)</f>
        <v>Maintenanc</v>
      </c>
      <c r="B1139" s="218" t="str">
        <f t="shared" si="236"/>
        <v>Ma</v>
      </c>
      <c r="C1139" s="218" t="str">
        <f t="shared" si="237"/>
        <v>nt</v>
      </c>
      <c r="D1139" s="218" t="str">
        <f t="shared" si="238"/>
        <v>nanc</v>
      </c>
      <c r="E1139" s="219" t="e">
        <f t="shared" si="239"/>
        <v>#VALUE!</v>
      </c>
      <c r="F1139" s="219" t="str">
        <f t="shared" si="240"/>
        <v/>
      </c>
      <c r="G1139" s="219">
        <f t="shared" si="241"/>
        <v>45074</v>
      </c>
      <c r="H1139" s="218" t="str">
        <f>IF(ISERROR(VLOOKUP(FORECAST!$A1139,$AY$2:$BA$9,3,FALSE)),"",VLOOKUP(FORECAST!$A1139,$AY$2:$BA$9,3,FALSE))</f>
        <v>Total día</v>
      </c>
      <c r="I1139" s="218">
        <f>IF(ISNUMBER(FORECAST!G:G),FORECAST!G:G,"")</f>
        <v>435</v>
      </c>
      <c r="J1139" s="222">
        <f>IF(ISNUMBER(FORECAST!H:H),FORECAST!H:H,"")</f>
        <v>176864.83</v>
      </c>
      <c r="BF1139" s="4"/>
    </row>
    <row r="1140" spans="1:58">
      <c r="A1140" s="218" t="str">
        <f>MID(FORECAST!A1139,1,10)</f>
        <v>Totals:</v>
      </c>
      <c r="B1140" s="218" t="str">
        <f t="shared" si="236"/>
        <v>To</v>
      </c>
      <c r="C1140" s="218" t="str">
        <f t="shared" si="237"/>
        <v>al</v>
      </c>
      <c r="D1140" s="218" t="str">
        <f t="shared" si="238"/>
        <v>:</v>
      </c>
      <c r="E1140" s="219" t="e">
        <f t="shared" si="239"/>
        <v>#VALUE!</v>
      </c>
      <c r="F1140" s="219" t="str">
        <f t="shared" si="240"/>
        <v/>
      </c>
      <c r="G1140" s="219">
        <f t="shared" si="241"/>
        <v>45074</v>
      </c>
      <c r="H1140" s="218" t="str">
        <f>IF(ISERROR(VLOOKUP(FORECAST!$A1140,$AY$2:$BA$9,3,FALSE)),"",VLOOKUP(FORECAST!$A1140,$AY$2:$BA$9,3,FALSE))</f>
        <v/>
      </c>
      <c r="I1140" s="218" t="str">
        <f>IF(ISNUMBER(FORECAST!G:G),FORECAST!G:G,"")</f>
        <v/>
      </c>
      <c r="J1140" s="222" t="str">
        <f>IF(ISNUMBER(FORECAST!H:H),FORECAST!H:H,"")</f>
        <v/>
      </c>
      <c r="BF1140" s="4"/>
    </row>
    <row r="1141" spans="1:58">
      <c r="A1141" s="218" t="str">
        <f>MID(FORECAST!A1140,1,10)</f>
        <v>29-05-2023</v>
      </c>
      <c r="B1141" s="218" t="str">
        <f t="shared" si="236"/>
        <v>29</v>
      </c>
      <c r="C1141" s="218" t="str">
        <f t="shared" si="237"/>
        <v>05</v>
      </c>
      <c r="D1141" s="218" t="str">
        <f t="shared" si="238"/>
        <v>2023</v>
      </c>
      <c r="E1141" s="219">
        <f t="shared" si="239"/>
        <v>45075</v>
      </c>
      <c r="F1141" s="219">
        <f t="shared" si="240"/>
        <v>45075</v>
      </c>
      <c r="G1141" s="219">
        <f t="shared" si="241"/>
        <v>45075</v>
      </c>
      <c r="H1141" s="218" t="str">
        <f>IF(ISERROR(VLOOKUP(FORECAST!$A1141,$AY$2:$BA$9,3,FALSE)),"",VLOOKUP(FORECAST!$A1141,$AY$2:$BA$9,3,FALSE))</f>
        <v>Pagadores</v>
      </c>
      <c r="I1141" s="218">
        <f>IF(ISNUMBER(FORECAST!G:G),FORECAST!G:G,"")</f>
        <v>90</v>
      </c>
      <c r="J1141" s="222">
        <f>IF(ISNUMBER(FORECAST!H:H),FORECAST!H:H,"")</f>
        <v>36134.379999999997</v>
      </c>
      <c r="BF1141" s="4"/>
    </row>
    <row r="1142" spans="1:58">
      <c r="A1142" s="218" t="str">
        <f>MID(FORECAST!A1141,1,10)</f>
        <v>Non-Group</v>
      </c>
      <c r="B1142" s="218" t="str">
        <f t="shared" si="236"/>
        <v>No</v>
      </c>
      <c r="C1142" s="218" t="str">
        <f t="shared" si="237"/>
        <v>-G</v>
      </c>
      <c r="D1142" s="218" t="str">
        <f t="shared" si="238"/>
        <v>oup</v>
      </c>
      <c r="E1142" s="219" t="e">
        <f t="shared" si="239"/>
        <v>#VALUE!</v>
      </c>
      <c r="F1142" s="219" t="str">
        <f t="shared" si="240"/>
        <v/>
      </c>
      <c r="G1142" s="219">
        <f t="shared" si="241"/>
        <v>45075</v>
      </c>
      <c r="H1142" s="218" t="str">
        <f>IF(ISERROR(VLOOKUP(FORECAST!$A1142,$AY$2:$BA$9,3,FALSE)),"",VLOOKUP(FORECAST!$A1142,$AY$2:$BA$9,3,FALSE))</f>
        <v>Dueños e invitados</v>
      </c>
      <c r="I1142" s="218">
        <f>IF(ISNUMBER(FORECAST!G:G),FORECAST!G:G,"")</f>
        <v>29</v>
      </c>
      <c r="J1142" s="222">
        <f>IF(ISNUMBER(FORECAST!H:H),FORECAST!H:H,"")</f>
        <v>0</v>
      </c>
      <c r="BF1142" s="4"/>
    </row>
    <row r="1143" spans="1:58">
      <c r="A1143" s="218" t="str">
        <f>MID(FORECAST!A1142,1,10)</f>
        <v>Owner &amp; Gu</v>
      </c>
      <c r="B1143" s="218" t="str">
        <f t="shared" si="236"/>
        <v>Ow</v>
      </c>
      <c r="C1143" s="218" t="str">
        <f t="shared" si="237"/>
        <v>er</v>
      </c>
      <c r="D1143" s="218" t="str">
        <f t="shared" si="238"/>
        <v>&amp; Gu</v>
      </c>
      <c r="E1143" s="219" t="e">
        <f t="shared" si="239"/>
        <v>#VALUE!</v>
      </c>
      <c r="F1143" s="219" t="str">
        <f t="shared" si="240"/>
        <v/>
      </c>
      <c r="G1143" s="219">
        <f t="shared" si="241"/>
        <v>45075</v>
      </c>
      <c r="H1143" s="218" t="str">
        <f>IF(ISERROR(VLOOKUP(FORECAST!$A1143,$AY$2:$BA$9,3,FALSE)),"",VLOOKUP(FORECAST!$A1143,$AY$2:$BA$9,3,FALSE))</f>
        <v>Referidos</v>
      </c>
      <c r="I1143" s="218">
        <f>IF(ISNUMBER(FORECAST!G:G),FORECAST!G:G,"")</f>
        <v>151</v>
      </c>
      <c r="J1143" s="222">
        <f>IF(ISNUMBER(FORECAST!H:H),FORECAST!H:H,"")</f>
        <v>45623.95</v>
      </c>
      <c r="BF1143" s="4"/>
    </row>
    <row r="1144" spans="1:58">
      <c r="A1144" s="218" t="str">
        <f>MID(FORECAST!A1143,1,10)</f>
        <v>Owner Refe</v>
      </c>
      <c r="B1144" s="218" t="str">
        <f t="shared" si="236"/>
        <v>Ow</v>
      </c>
      <c r="C1144" s="218" t="str">
        <f t="shared" si="237"/>
        <v>er</v>
      </c>
      <c r="D1144" s="218" t="str">
        <f t="shared" si="238"/>
        <v>Refe</v>
      </c>
      <c r="E1144" s="219" t="e">
        <f t="shared" si="239"/>
        <v>#VALUE!</v>
      </c>
      <c r="F1144" s="219" t="str">
        <f t="shared" si="240"/>
        <v/>
      </c>
      <c r="G1144" s="219">
        <f t="shared" si="241"/>
        <v>45075</v>
      </c>
      <c r="H1144" s="218" t="str">
        <f>IF(ISERROR(VLOOKUP(FORECAST!$A1144,$AY$2:$BA$9,3,FALSE)),"",VLOOKUP(FORECAST!$A1144,$AY$2:$BA$9,3,FALSE))</f>
        <v>Maintenance</v>
      </c>
      <c r="I1144" s="218">
        <f>IF(ISNUMBER(FORECAST!G:G),FORECAST!G:G,"")</f>
        <v>32</v>
      </c>
      <c r="J1144" s="222">
        <f>IF(ISNUMBER(FORECAST!H:H),FORECAST!H:H,"")</f>
        <v>0</v>
      </c>
      <c r="BF1144" s="4"/>
    </row>
    <row r="1145" spans="1:58">
      <c r="A1145" s="218" t="str">
        <f>MID(FORECAST!A1144,1,10)</f>
        <v>Maintenanc</v>
      </c>
      <c r="B1145" s="218" t="str">
        <f t="shared" si="236"/>
        <v>Ma</v>
      </c>
      <c r="C1145" s="218" t="str">
        <f t="shared" si="237"/>
        <v>nt</v>
      </c>
      <c r="D1145" s="218" t="str">
        <f t="shared" si="238"/>
        <v>nanc</v>
      </c>
      <c r="E1145" s="219" t="e">
        <f t="shared" si="239"/>
        <v>#VALUE!</v>
      </c>
      <c r="F1145" s="219" t="str">
        <f t="shared" si="240"/>
        <v/>
      </c>
      <c r="G1145" s="219">
        <f t="shared" si="241"/>
        <v>45075</v>
      </c>
      <c r="H1145" s="218" t="str">
        <f>IF(ISERROR(VLOOKUP(FORECAST!$A1145,$AY$2:$BA$9,3,FALSE)),"",VLOOKUP(FORECAST!$A1145,$AY$2:$BA$9,3,FALSE))</f>
        <v>Complementarias</v>
      </c>
      <c r="I1145" s="218">
        <f>IF(ISNUMBER(FORECAST!G:G),FORECAST!G:G,"")</f>
        <v>1</v>
      </c>
      <c r="J1145" s="222">
        <f>IF(ISNUMBER(FORECAST!H:H),FORECAST!H:H,"")</f>
        <v>0</v>
      </c>
      <c r="BF1145" s="4"/>
    </row>
    <row r="1146" spans="1:58">
      <c r="A1146" s="218" t="str">
        <f>MID(FORECAST!A1145,1,10)</f>
        <v>Compliment</v>
      </c>
      <c r="B1146" s="218" t="str">
        <f t="shared" si="236"/>
        <v>Co</v>
      </c>
      <c r="C1146" s="218" t="str">
        <f t="shared" si="237"/>
        <v>pl</v>
      </c>
      <c r="D1146" s="218" t="str">
        <f t="shared" si="238"/>
        <v>ment</v>
      </c>
      <c r="E1146" s="219" t="e">
        <f t="shared" si="239"/>
        <v>#VALUE!</v>
      </c>
      <c r="F1146" s="219" t="str">
        <f t="shared" si="240"/>
        <v/>
      </c>
      <c r="G1146" s="219">
        <f t="shared" si="241"/>
        <v>45075</v>
      </c>
      <c r="H1146" s="218" t="str">
        <f>IF(ISERROR(VLOOKUP(FORECAST!$A1146,$AY$2:$BA$9,3,FALSE)),"",VLOOKUP(FORECAST!$A1146,$AY$2:$BA$9,3,FALSE))</f>
        <v>Total día</v>
      </c>
      <c r="I1146" s="218">
        <f>IF(ISNUMBER(FORECAST!G:G),FORECAST!G:G,"")</f>
        <v>303</v>
      </c>
      <c r="J1146" s="222">
        <f>IF(ISNUMBER(FORECAST!H:H),FORECAST!H:H,"")</f>
        <v>81758.33</v>
      </c>
      <c r="BF1146" s="4"/>
    </row>
    <row r="1147" spans="1:58">
      <c r="A1147" s="218" t="str">
        <f>MID(FORECAST!A1146,1,10)</f>
        <v>Totals:</v>
      </c>
      <c r="B1147" s="218" t="str">
        <f t="shared" si="236"/>
        <v>To</v>
      </c>
      <c r="C1147" s="218" t="str">
        <f t="shared" si="237"/>
        <v>al</v>
      </c>
      <c r="D1147" s="218" t="str">
        <f t="shared" si="238"/>
        <v>:</v>
      </c>
      <c r="E1147" s="219" t="e">
        <f t="shared" si="239"/>
        <v>#VALUE!</v>
      </c>
      <c r="F1147" s="219" t="str">
        <f t="shared" si="240"/>
        <v/>
      </c>
      <c r="G1147" s="219">
        <f t="shared" si="241"/>
        <v>45075</v>
      </c>
      <c r="H1147" s="218" t="str">
        <f>IF(ISERROR(VLOOKUP(FORECAST!$A1147,$AY$2:$BA$9,3,FALSE)),"",VLOOKUP(FORECAST!$A1147,$AY$2:$BA$9,3,FALSE))</f>
        <v/>
      </c>
      <c r="I1147" s="218" t="str">
        <f>IF(ISNUMBER(FORECAST!G:G),FORECAST!G:G,"")</f>
        <v/>
      </c>
      <c r="J1147" s="222" t="str">
        <f>IF(ISNUMBER(FORECAST!H:H),FORECAST!H:H,"")</f>
        <v/>
      </c>
      <c r="BF1147" s="4"/>
    </row>
    <row r="1148" spans="1:58">
      <c r="A1148" s="218" t="str">
        <f>MID(FORECAST!A1147,1,10)</f>
        <v>30-05-2023</v>
      </c>
      <c r="B1148" s="218" t="str">
        <f t="shared" si="236"/>
        <v>30</v>
      </c>
      <c r="C1148" s="218" t="str">
        <f t="shared" si="237"/>
        <v>05</v>
      </c>
      <c r="D1148" s="218" t="str">
        <f t="shared" si="238"/>
        <v>2023</v>
      </c>
      <c r="E1148" s="219">
        <f t="shared" si="239"/>
        <v>45076</v>
      </c>
      <c r="F1148" s="219">
        <f t="shared" si="240"/>
        <v>45076</v>
      </c>
      <c r="G1148" s="219">
        <f t="shared" si="241"/>
        <v>45076</v>
      </c>
      <c r="H1148" s="218" t="str">
        <f>IF(ISERROR(VLOOKUP(FORECAST!$A1148,$AY$2:$BA$9,3,FALSE)),"",VLOOKUP(FORECAST!$A1148,$AY$2:$BA$9,3,FALSE))</f>
        <v>Pagadores</v>
      </c>
      <c r="I1148" s="218">
        <f>IF(ISNUMBER(FORECAST!G:G),FORECAST!G:G,"")</f>
        <v>51</v>
      </c>
      <c r="J1148" s="222">
        <f>IF(ISNUMBER(FORECAST!H:H),FORECAST!H:H,"")</f>
        <v>18537.61</v>
      </c>
      <c r="BF1148" s="4"/>
    </row>
    <row r="1149" spans="1:58">
      <c r="A1149" s="218" t="str">
        <f>MID(FORECAST!A1148,1,10)</f>
        <v>Non-Group</v>
      </c>
      <c r="B1149" s="218" t="str">
        <f t="shared" si="236"/>
        <v>No</v>
      </c>
      <c r="C1149" s="218" t="str">
        <f t="shared" si="237"/>
        <v>-G</v>
      </c>
      <c r="D1149" s="218" t="str">
        <f t="shared" si="238"/>
        <v>oup</v>
      </c>
      <c r="E1149" s="219" t="e">
        <f t="shared" si="239"/>
        <v>#VALUE!</v>
      </c>
      <c r="F1149" s="219" t="str">
        <f t="shared" si="240"/>
        <v/>
      </c>
      <c r="G1149" s="219">
        <f t="shared" si="241"/>
        <v>45076</v>
      </c>
      <c r="H1149" s="218" t="str">
        <f>IF(ISERROR(VLOOKUP(FORECAST!$A1149,$AY$2:$BA$9,3,FALSE)),"",VLOOKUP(FORECAST!$A1149,$AY$2:$BA$9,3,FALSE))</f>
        <v>Grupos</v>
      </c>
      <c r="I1149" s="218">
        <f>IF(ISNUMBER(FORECAST!G:G),FORECAST!G:G,"")</f>
        <v>1</v>
      </c>
      <c r="J1149" s="222">
        <f>IF(ISNUMBER(FORECAST!H:H),FORECAST!H:H,"")</f>
        <v>315</v>
      </c>
      <c r="BF1149" s="4"/>
    </row>
    <row r="1150" spans="1:58">
      <c r="A1150" s="218" t="str">
        <f>MID(FORECAST!A1149,1,10)</f>
        <v>Group - No</v>
      </c>
      <c r="B1150" s="218" t="str">
        <f t="shared" si="236"/>
        <v>Gr</v>
      </c>
      <c r="C1150" s="218" t="str">
        <f t="shared" si="237"/>
        <v>up</v>
      </c>
      <c r="D1150" s="218" t="str">
        <f t="shared" si="238"/>
        <v>- No</v>
      </c>
      <c r="E1150" s="219" t="e">
        <f t="shared" si="239"/>
        <v>#VALUE!</v>
      </c>
      <c r="F1150" s="219" t="str">
        <f t="shared" si="240"/>
        <v/>
      </c>
      <c r="G1150" s="219">
        <f t="shared" si="241"/>
        <v>45076</v>
      </c>
      <c r="H1150" s="218" t="str">
        <f>IF(ISERROR(VLOOKUP(FORECAST!$A1150,$AY$2:$BA$9,3,FALSE)),"",VLOOKUP(FORECAST!$A1150,$AY$2:$BA$9,3,FALSE))</f>
        <v>Dueños e invitados</v>
      </c>
      <c r="I1150" s="218">
        <f>IF(ISNUMBER(FORECAST!G:G),FORECAST!G:G,"")</f>
        <v>27</v>
      </c>
      <c r="J1150" s="222">
        <f>IF(ISNUMBER(FORECAST!H:H),FORECAST!H:H,"")</f>
        <v>0</v>
      </c>
      <c r="BF1150" s="4"/>
    </row>
    <row r="1151" spans="1:58">
      <c r="A1151" s="218" t="str">
        <f>MID(FORECAST!A1150,1,10)</f>
        <v>Owner &amp; Gu</v>
      </c>
      <c r="B1151" s="218" t="str">
        <f t="shared" si="236"/>
        <v>Ow</v>
      </c>
      <c r="C1151" s="218" t="str">
        <f t="shared" si="237"/>
        <v>er</v>
      </c>
      <c r="D1151" s="218" t="str">
        <f t="shared" si="238"/>
        <v>&amp; Gu</v>
      </c>
      <c r="E1151" s="219" t="e">
        <f t="shared" si="239"/>
        <v>#VALUE!</v>
      </c>
      <c r="F1151" s="219" t="str">
        <f t="shared" si="240"/>
        <v/>
      </c>
      <c r="G1151" s="219">
        <f t="shared" si="241"/>
        <v>45076</v>
      </c>
      <c r="H1151" s="218" t="str">
        <f>IF(ISERROR(VLOOKUP(FORECAST!$A1151,$AY$2:$BA$9,3,FALSE)),"",VLOOKUP(FORECAST!$A1151,$AY$2:$BA$9,3,FALSE))</f>
        <v>Referidos</v>
      </c>
      <c r="I1151" s="218">
        <f>IF(ISNUMBER(FORECAST!G:G),FORECAST!G:G,"")</f>
        <v>114</v>
      </c>
      <c r="J1151" s="222">
        <f>IF(ISNUMBER(FORECAST!H:H),FORECAST!H:H,"")</f>
        <v>31832.21</v>
      </c>
      <c r="BF1151" s="4"/>
    </row>
    <row r="1152" spans="1:58">
      <c r="A1152" s="218" t="str">
        <f>MID(FORECAST!A1151,1,10)</f>
        <v>Owner Refe</v>
      </c>
      <c r="B1152" s="218" t="str">
        <f t="shared" si="236"/>
        <v>Ow</v>
      </c>
      <c r="C1152" s="218" t="str">
        <f t="shared" si="237"/>
        <v>er</v>
      </c>
      <c r="D1152" s="218" t="str">
        <f t="shared" si="238"/>
        <v>Refe</v>
      </c>
      <c r="E1152" s="219" t="e">
        <f t="shared" si="239"/>
        <v>#VALUE!</v>
      </c>
      <c r="F1152" s="219" t="str">
        <f t="shared" si="240"/>
        <v/>
      </c>
      <c r="G1152" s="219">
        <f t="shared" si="241"/>
        <v>45076</v>
      </c>
      <c r="H1152" s="218" t="str">
        <f>IF(ISERROR(VLOOKUP(FORECAST!$A1152,$AY$2:$BA$9,3,FALSE)),"",VLOOKUP(FORECAST!$A1152,$AY$2:$BA$9,3,FALSE))</f>
        <v>Maintenance</v>
      </c>
      <c r="I1152" s="218">
        <f>IF(ISNUMBER(FORECAST!G:G),FORECAST!G:G,"")</f>
        <v>42</v>
      </c>
      <c r="J1152" s="222">
        <f>IF(ISNUMBER(FORECAST!H:H),FORECAST!H:H,"")</f>
        <v>0</v>
      </c>
      <c r="BF1152" s="4"/>
    </row>
    <row r="1153" spans="1:58">
      <c r="A1153" s="218" t="str">
        <f>MID(FORECAST!A1152,1,10)</f>
        <v>Maintenanc</v>
      </c>
      <c r="B1153" s="218" t="str">
        <f t="shared" si="236"/>
        <v>Ma</v>
      </c>
      <c r="C1153" s="218" t="str">
        <f t="shared" si="237"/>
        <v>nt</v>
      </c>
      <c r="D1153" s="218" t="str">
        <f t="shared" si="238"/>
        <v>nanc</v>
      </c>
      <c r="E1153" s="219" t="e">
        <f t="shared" si="239"/>
        <v>#VALUE!</v>
      </c>
      <c r="F1153" s="219" t="str">
        <f t="shared" si="240"/>
        <v/>
      </c>
      <c r="G1153" s="219">
        <f t="shared" si="241"/>
        <v>45076</v>
      </c>
      <c r="H1153" s="218" t="str">
        <f>IF(ISERROR(VLOOKUP(FORECAST!$A1153,$AY$2:$BA$9,3,FALSE)),"",VLOOKUP(FORECAST!$A1153,$AY$2:$BA$9,3,FALSE))</f>
        <v>Complementarias</v>
      </c>
      <c r="I1153" s="218">
        <f>IF(ISNUMBER(FORECAST!G:G),FORECAST!G:G,"")</f>
        <v>0</v>
      </c>
      <c r="J1153" s="222">
        <f>IF(ISNUMBER(FORECAST!H:H),FORECAST!H:H,"")</f>
        <v>0</v>
      </c>
      <c r="BF1153" s="4"/>
    </row>
    <row r="1154" spans="1:58">
      <c r="A1154" s="218" t="str">
        <f>MID(FORECAST!A1153,1,10)</f>
        <v>Compliment</v>
      </c>
      <c r="B1154" s="218" t="str">
        <f t="shared" si="236"/>
        <v>Co</v>
      </c>
      <c r="C1154" s="218" t="str">
        <f t="shared" si="237"/>
        <v>pl</v>
      </c>
      <c r="D1154" s="218" t="str">
        <f t="shared" si="238"/>
        <v>ment</v>
      </c>
      <c r="E1154" s="219" t="e">
        <f t="shared" si="239"/>
        <v>#VALUE!</v>
      </c>
      <c r="F1154" s="219" t="str">
        <f t="shared" si="240"/>
        <v/>
      </c>
      <c r="G1154" s="219">
        <f t="shared" si="241"/>
        <v>45076</v>
      </c>
      <c r="H1154" s="218" t="str">
        <f>IF(ISERROR(VLOOKUP(FORECAST!$A1154,$AY$2:$BA$9,3,FALSE)),"",VLOOKUP(FORECAST!$A1154,$AY$2:$BA$9,3,FALSE))</f>
        <v>Total día</v>
      </c>
      <c r="I1154" s="218">
        <f>IF(ISNUMBER(FORECAST!G:G),FORECAST!G:G,"")</f>
        <v>235</v>
      </c>
      <c r="J1154" s="222">
        <f>IF(ISNUMBER(FORECAST!H:H),FORECAST!H:H,"")</f>
        <v>50684.82</v>
      </c>
      <c r="BF1154" s="4"/>
    </row>
    <row r="1155" spans="1:58">
      <c r="A1155" s="218" t="str">
        <f>MID(FORECAST!A1154,1,10)</f>
        <v>Totals:</v>
      </c>
      <c r="B1155" s="218" t="str">
        <f t="shared" si="236"/>
        <v>To</v>
      </c>
      <c r="C1155" s="218" t="str">
        <f t="shared" si="237"/>
        <v>al</v>
      </c>
      <c r="D1155" s="218" t="str">
        <f t="shared" si="238"/>
        <v>:</v>
      </c>
      <c r="E1155" s="219" t="e">
        <f t="shared" si="239"/>
        <v>#VALUE!</v>
      </c>
      <c r="F1155" s="219" t="str">
        <f t="shared" si="240"/>
        <v/>
      </c>
      <c r="G1155" s="219">
        <f t="shared" si="241"/>
        <v>45076</v>
      </c>
      <c r="H1155" s="218" t="str">
        <f>IF(ISERROR(VLOOKUP(FORECAST!$A1155,$AY$2:$BA$9,3,FALSE)),"",VLOOKUP(FORECAST!$A1155,$AY$2:$BA$9,3,FALSE))</f>
        <v/>
      </c>
      <c r="I1155" s="218" t="str">
        <f>IF(ISNUMBER(FORECAST!G:G),FORECAST!G:G,"")</f>
        <v/>
      </c>
      <c r="J1155" s="222" t="str">
        <f>IF(ISNUMBER(FORECAST!H:H),FORECAST!H:H,"")</f>
        <v/>
      </c>
      <c r="BF1155" s="4"/>
    </row>
    <row r="1156" spans="1:58">
      <c r="A1156" s="218" t="str">
        <f>MID(FORECAST!A1155,1,10)</f>
        <v>31-05-2023</v>
      </c>
      <c r="B1156" s="218" t="str">
        <f t="shared" ref="B1156:B1219" si="242">MID(A1156,1,2)</f>
        <v>31</v>
      </c>
      <c r="C1156" s="218" t="str">
        <f t="shared" ref="C1156:C1219" si="243">MID(A1156,4,2)</f>
        <v>05</v>
      </c>
      <c r="D1156" s="218" t="str">
        <f t="shared" ref="D1156:D1219" si="244">MID(A1156,7,4)</f>
        <v>2023</v>
      </c>
      <c r="E1156" s="219">
        <f t="shared" ref="E1156:E1219" si="245">DATE(D1156,C1156,B1156)</f>
        <v>45077</v>
      </c>
      <c r="F1156" s="219">
        <f t="shared" ref="F1156:F1219" si="246">IF(ISERROR(E1156),"",E1156)</f>
        <v>45077</v>
      </c>
      <c r="G1156" s="219">
        <f t="shared" ref="G1156:G1219" si="247">IF(F1156="",G1155,F1156)</f>
        <v>45077</v>
      </c>
      <c r="H1156" s="218" t="str">
        <f>IF(ISERROR(VLOOKUP(FORECAST!$A1156,$AY$2:$BA$9,3,FALSE)),"",VLOOKUP(FORECAST!$A1156,$AY$2:$BA$9,3,FALSE))</f>
        <v>Pagadores</v>
      </c>
      <c r="I1156" s="218">
        <f>IF(ISNUMBER(FORECAST!G:G),FORECAST!G:G,"")</f>
        <v>43</v>
      </c>
      <c r="J1156" s="222">
        <f>IF(ISNUMBER(FORECAST!H:H),FORECAST!H:H,"")</f>
        <v>16847.2</v>
      </c>
      <c r="BF1156" s="4"/>
    </row>
    <row r="1157" spans="1:58">
      <c r="A1157" s="218" t="str">
        <f>MID(FORECAST!A1156,1,10)</f>
        <v>Non-Group</v>
      </c>
      <c r="B1157" s="218" t="str">
        <f t="shared" si="242"/>
        <v>No</v>
      </c>
      <c r="C1157" s="218" t="str">
        <f t="shared" si="243"/>
        <v>-G</v>
      </c>
      <c r="D1157" s="218" t="str">
        <f t="shared" si="244"/>
        <v>oup</v>
      </c>
      <c r="E1157" s="219" t="e">
        <f t="shared" si="245"/>
        <v>#VALUE!</v>
      </c>
      <c r="F1157" s="219" t="str">
        <f t="shared" si="246"/>
        <v/>
      </c>
      <c r="G1157" s="219">
        <f t="shared" si="247"/>
        <v>45077</v>
      </c>
      <c r="H1157" s="218" t="str">
        <f>IF(ISERROR(VLOOKUP(FORECAST!$A1157,$AY$2:$BA$9,3,FALSE)),"",VLOOKUP(FORECAST!$A1157,$AY$2:$BA$9,3,FALSE))</f>
        <v>Grupos</v>
      </c>
      <c r="I1157" s="218">
        <f>IF(ISNUMBER(FORECAST!G:G),FORECAST!G:G,"")</f>
        <v>2</v>
      </c>
      <c r="J1157" s="222">
        <f>IF(ISNUMBER(FORECAST!H:H),FORECAST!H:H,"")</f>
        <v>845</v>
      </c>
      <c r="BF1157" s="4"/>
    </row>
    <row r="1158" spans="1:58">
      <c r="A1158" s="218" t="str">
        <f>MID(FORECAST!A1157,1,10)</f>
        <v>Group - No</v>
      </c>
      <c r="B1158" s="218" t="str">
        <f t="shared" si="242"/>
        <v>Gr</v>
      </c>
      <c r="C1158" s="218" t="str">
        <f t="shared" si="243"/>
        <v>up</v>
      </c>
      <c r="D1158" s="218" t="str">
        <f t="shared" si="244"/>
        <v>- No</v>
      </c>
      <c r="E1158" s="219" t="e">
        <f t="shared" si="245"/>
        <v>#VALUE!</v>
      </c>
      <c r="F1158" s="219" t="str">
        <f t="shared" si="246"/>
        <v/>
      </c>
      <c r="G1158" s="219">
        <f t="shared" si="247"/>
        <v>45077</v>
      </c>
      <c r="H1158" s="218" t="str">
        <f>IF(ISERROR(VLOOKUP(FORECAST!$A1158,$AY$2:$BA$9,3,FALSE)),"",VLOOKUP(FORECAST!$A1158,$AY$2:$BA$9,3,FALSE))</f>
        <v>Dueños e invitados</v>
      </c>
      <c r="I1158" s="218">
        <f>IF(ISNUMBER(FORECAST!G:G),FORECAST!G:G,"")</f>
        <v>26</v>
      </c>
      <c r="J1158" s="222">
        <f>IF(ISNUMBER(FORECAST!H:H),FORECAST!H:H,"")</f>
        <v>0</v>
      </c>
      <c r="BF1158" s="4"/>
    </row>
    <row r="1159" spans="1:58">
      <c r="A1159" s="218" t="str">
        <f>MID(FORECAST!A1158,1,10)</f>
        <v>Owner &amp; Gu</v>
      </c>
      <c r="B1159" s="218" t="str">
        <f t="shared" si="242"/>
        <v>Ow</v>
      </c>
      <c r="C1159" s="218" t="str">
        <f t="shared" si="243"/>
        <v>er</v>
      </c>
      <c r="D1159" s="218" t="str">
        <f t="shared" si="244"/>
        <v>&amp; Gu</v>
      </c>
      <c r="E1159" s="219" t="e">
        <f t="shared" si="245"/>
        <v>#VALUE!</v>
      </c>
      <c r="F1159" s="219" t="str">
        <f t="shared" si="246"/>
        <v/>
      </c>
      <c r="G1159" s="219">
        <f t="shared" si="247"/>
        <v>45077</v>
      </c>
      <c r="H1159" s="218" t="str">
        <f>IF(ISERROR(VLOOKUP(FORECAST!$A1159,$AY$2:$BA$9,3,FALSE)),"",VLOOKUP(FORECAST!$A1159,$AY$2:$BA$9,3,FALSE))</f>
        <v>Referidos</v>
      </c>
      <c r="I1159" s="218">
        <f>IF(ISNUMBER(FORECAST!G:G),FORECAST!G:G,"")</f>
        <v>116</v>
      </c>
      <c r="J1159" s="222">
        <f>IF(ISNUMBER(FORECAST!H:H),FORECAST!H:H,"")</f>
        <v>34796.639999999999</v>
      </c>
      <c r="BF1159" s="4"/>
    </row>
    <row r="1160" spans="1:58">
      <c r="A1160" s="218" t="str">
        <f>MID(FORECAST!A1159,1,10)</f>
        <v>Owner Refe</v>
      </c>
      <c r="B1160" s="218" t="str">
        <f t="shared" si="242"/>
        <v>Ow</v>
      </c>
      <c r="C1160" s="218" t="str">
        <f t="shared" si="243"/>
        <v>er</v>
      </c>
      <c r="D1160" s="218" t="str">
        <f t="shared" si="244"/>
        <v>Refe</v>
      </c>
      <c r="E1160" s="219" t="e">
        <f t="shared" si="245"/>
        <v>#VALUE!</v>
      </c>
      <c r="F1160" s="219" t="str">
        <f t="shared" si="246"/>
        <v/>
      </c>
      <c r="G1160" s="219">
        <f t="shared" si="247"/>
        <v>45077</v>
      </c>
      <c r="H1160" s="218" t="str">
        <f>IF(ISERROR(VLOOKUP(FORECAST!$A1160,$AY$2:$BA$9,3,FALSE)),"",VLOOKUP(FORECAST!$A1160,$AY$2:$BA$9,3,FALSE))</f>
        <v>Maintenance</v>
      </c>
      <c r="I1160" s="218">
        <f>IF(ISNUMBER(FORECAST!G:G),FORECAST!G:G,"")</f>
        <v>46</v>
      </c>
      <c r="J1160" s="222">
        <f>IF(ISNUMBER(FORECAST!H:H),FORECAST!H:H,"")</f>
        <v>0</v>
      </c>
      <c r="BF1160" s="4"/>
    </row>
    <row r="1161" spans="1:58">
      <c r="A1161" s="218" t="str">
        <f>MID(FORECAST!A1160,1,10)</f>
        <v>Maintenanc</v>
      </c>
      <c r="B1161" s="218" t="str">
        <f t="shared" si="242"/>
        <v>Ma</v>
      </c>
      <c r="C1161" s="218" t="str">
        <f t="shared" si="243"/>
        <v>nt</v>
      </c>
      <c r="D1161" s="218" t="str">
        <f t="shared" si="244"/>
        <v>nanc</v>
      </c>
      <c r="E1161" s="219" t="e">
        <f t="shared" si="245"/>
        <v>#VALUE!</v>
      </c>
      <c r="F1161" s="219" t="str">
        <f t="shared" si="246"/>
        <v/>
      </c>
      <c r="G1161" s="219">
        <f t="shared" si="247"/>
        <v>45077</v>
      </c>
      <c r="H1161" s="218" t="str">
        <f>IF(ISERROR(VLOOKUP(FORECAST!$A1161,$AY$2:$BA$9,3,FALSE)),"",VLOOKUP(FORECAST!$A1161,$AY$2:$BA$9,3,FALSE))</f>
        <v>Total día</v>
      </c>
      <c r="I1161" s="218">
        <f>IF(ISNUMBER(FORECAST!G:G),FORECAST!G:G,"")</f>
        <v>233</v>
      </c>
      <c r="J1161" s="222">
        <f>IF(ISNUMBER(FORECAST!H:H),FORECAST!H:H,"")</f>
        <v>52488.84</v>
      </c>
      <c r="BF1161" s="4"/>
    </row>
    <row r="1162" spans="1:58">
      <c r="A1162" s="218" t="str">
        <f>MID(FORECAST!A1161,1,10)</f>
        <v>Totals:</v>
      </c>
      <c r="B1162" s="218" t="str">
        <f t="shared" si="242"/>
        <v>To</v>
      </c>
      <c r="C1162" s="218" t="str">
        <f t="shared" si="243"/>
        <v>al</v>
      </c>
      <c r="D1162" s="218" t="str">
        <f t="shared" si="244"/>
        <v>:</v>
      </c>
      <c r="E1162" s="219" t="e">
        <f t="shared" si="245"/>
        <v>#VALUE!</v>
      </c>
      <c r="F1162" s="219" t="str">
        <f t="shared" si="246"/>
        <v/>
      </c>
      <c r="G1162" s="219">
        <f t="shared" si="247"/>
        <v>45077</v>
      </c>
      <c r="H1162" s="218" t="str">
        <f>IF(ISERROR(VLOOKUP(FORECAST!$A1162,$AY$2:$BA$9,3,FALSE)),"",VLOOKUP(FORECAST!$A1162,$AY$2:$BA$9,3,FALSE))</f>
        <v/>
      </c>
      <c r="I1162" s="218" t="str">
        <f>IF(ISNUMBER(FORECAST!G:G),FORECAST!G:G,"")</f>
        <v/>
      </c>
      <c r="J1162" s="222" t="str">
        <f>IF(ISNUMBER(FORECAST!H:H),FORECAST!H:H,"")</f>
        <v/>
      </c>
      <c r="BF1162" s="4"/>
    </row>
    <row r="1163" spans="1:58">
      <c r="A1163" s="218" t="str">
        <f>MID(FORECAST!A1162,1,10)</f>
        <v>01-06-2023</v>
      </c>
      <c r="B1163" s="218" t="str">
        <f t="shared" si="242"/>
        <v>01</v>
      </c>
      <c r="C1163" s="218" t="str">
        <f t="shared" si="243"/>
        <v>06</v>
      </c>
      <c r="D1163" s="218" t="str">
        <f t="shared" si="244"/>
        <v>2023</v>
      </c>
      <c r="E1163" s="219">
        <f t="shared" si="245"/>
        <v>45078</v>
      </c>
      <c r="F1163" s="219">
        <f t="shared" si="246"/>
        <v>45078</v>
      </c>
      <c r="G1163" s="219">
        <f t="shared" si="247"/>
        <v>45078</v>
      </c>
      <c r="H1163" s="218" t="str">
        <f>IF(ISERROR(VLOOKUP(FORECAST!$A1163,$AY$2:$BA$9,3,FALSE)),"",VLOOKUP(FORECAST!$A1163,$AY$2:$BA$9,3,FALSE))</f>
        <v>Pagadores</v>
      </c>
      <c r="I1163" s="218">
        <f>IF(ISNUMBER(FORECAST!G:G),FORECAST!G:G,"")</f>
        <v>82</v>
      </c>
      <c r="J1163" s="222">
        <f>IF(ISNUMBER(FORECAST!H:H),FORECAST!H:H,"")</f>
        <v>33971.050000000003</v>
      </c>
      <c r="BF1163" s="4"/>
    </row>
    <row r="1164" spans="1:58">
      <c r="A1164" s="218" t="str">
        <f>MID(FORECAST!A1163,1,10)</f>
        <v>Non-Group</v>
      </c>
      <c r="B1164" s="218" t="str">
        <f t="shared" si="242"/>
        <v>No</v>
      </c>
      <c r="C1164" s="218" t="str">
        <f t="shared" si="243"/>
        <v>-G</v>
      </c>
      <c r="D1164" s="218" t="str">
        <f t="shared" si="244"/>
        <v>oup</v>
      </c>
      <c r="E1164" s="219" t="e">
        <f t="shared" si="245"/>
        <v>#VALUE!</v>
      </c>
      <c r="F1164" s="219" t="str">
        <f t="shared" si="246"/>
        <v/>
      </c>
      <c r="G1164" s="219">
        <f t="shared" si="247"/>
        <v>45078</v>
      </c>
      <c r="H1164" s="218" t="str">
        <f>IF(ISERROR(VLOOKUP(FORECAST!$A1164,$AY$2:$BA$9,3,FALSE)),"",VLOOKUP(FORECAST!$A1164,$AY$2:$BA$9,3,FALSE))</f>
        <v>Grupos</v>
      </c>
      <c r="I1164" s="218">
        <f>IF(ISNUMBER(FORECAST!G:G),FORECAST!G:G,"")</f>
        <v>4</v>
      </c>
      <c r="J1164" s="222">
        <f>IF(ISNUMBER(FORECAST!H:H),FORECAST!H:H,"")</f>
        <v>1380</v>
      </c>
      <c r="BF1164" s="4"/>
    </row>
    <row r="1165" spans="1:58">
      <c r="A1165" s="218" t="str">
        <f>MID(FORECAST!A1164,1,10)</f>
        <v>Group - No</v>
      </c>
      <c r="B1165" s="218" t="str">
        <f t="shared" si="242"/>
        <v>Gr</v>
      </c>
      <c r="C1165" s="218" t="str">
        <f t="shared" si="243"/>
        <v>up</v>
      </c>
      <c r="D1165" s="218" t="str">
        <f t="shared" si="244"/>
        <v>- No</v>
      </c>
      <c r="E1165" s="219" t="e">
        <f t="shared" si="245"/>
        <v>#VALUE!</v>
      </c>
      <c r="F1165" s="219" t="str">
        <f t="shared" si="246"/>
        <v/>
      </c>
      <c r="G1165" s="219">
        <f t="shared" si="247"/>
        <v>45078</v>
      </c>
      <c r="H1165" s="218" t="str">
        <f>IF(ISERROR(VLOOKUP(FORECAST!$A1165,$AY$2:$BA$9,3,FALSE)),"",VLOOKUP(FORECAST!$A1165,$AY$2:$BA$9,3,FALSE))</f>
        <v>Dueños e invitados</v>
      </c>
      <c r="I1165" s="218">
        <f>IF(ISNUMBER(FORECAST!G:G),FORECAST!G:G,"")</f>
        <v>26</v>
      </c>
      <c r="J1165" s="222">
        <f>IF(ISNUMBER(FORECAST!H:H),FORECAST!H:H,"")</f>
        <v>0</v>
      </c>
      <c r="BF1165" s="4"/>
    </row>
    <row r="1166" spans="1:58">
      <c r="A1166" s="218" t="str">
        <f>MID(FORECAST!A1165,1,10)</f>
        <v>Owner &amp; Gu</v>
      </c>
      <c r="B1166" s="218" t="str">
        <f t="shared" si="242"/>
        <v>Ow</v>
      </c>
      <c r="C1166" s="218" t="str">
        <f t="shared" si="243"/>
        <v>er</v>
      </c>
      <c r="D1166" s="218" t="str">
        <f t="shared" si="244"/>
        <v>&amp; Gu</v>
      </c>
      <c r="E1166" s="219" t="e">
        <f t="shared" si="245"/>
        <v>#VALUE!</v>
      </c>
      <c r="F1166" s="219" t="str">
        <f t="shared" si="246"/>
        <v/>
      </c>
      <c r="G1166" s="219">
        <f t="shared" si="247"/>
        <v>45078</v>
      </c>
      <c r="H1166" s="218" t="str">
        <f>IF(ISERROR(VLOOKUP(FORECAST!$A1166,$AY$2:$BA$9,3,FALSE)),"",VLOOKUP(FORECAST!$A1166,$AY$2:$BA$9,3,FALSE))</f>
        <v>Referidos</v>
      </c>
      <c r="I1166" s="218">
        <f>IF(ISNUMBER(FORECAST!G:G),FORECAST!G:G,"")</f>
        <v>174</v>
      </c>
      <c r="J1166" s="222">
        <f>IF(ISNUMBER(FORECAST!H:H),FORECAST!H:H,"")</f>
        <v>50451.18</v>
      </c>
      <c r="BF1166" s="4"/>
    </row>
    <row r="1167" spans="1:58">
      <c r="A1167" s="218" t="str">
        <f>MID(FORECAST!A1166,1,10)</f>
        <v>Owner Refe</v>
      </c>
      <c r="B1167" s="218" t="str">
        <f t="shared" si="242"/>
        <v>Ow</v>
      </c>
      <c r="C1167" s="218" t="str">
        <f t="shared" si="243"/>
        <v>er</v>
      </c>
      <c r="D1167" s="218" t="str">
        <f t="shared" si="244"/>
        <v>Refe</v>
      </c>
      <c r="E1167" s="219" t="e">
        <f t="shared" si="245"/>
        <v>#VALUE!</v>
      </c>
      <c r="F1167" s="219" t="str">
        <f t="shared" si="246"/>
        <v/>
      </c>
      <c r="G1167" s="219">
        <f t="shared" si="247"/>
        <v>45078</v>
      </c>
      <c r="H1167" s="218" t="str">
        <f>IF(ISERROR(VLOOKUP(FORECAST!$A1167,$AY$2:$BA$9,3,FALSE)),"",VLOOKUP(FORECAST!$A1167,$AY$2:$BA$9,3,FALSE))</f>
        <v>Maintenance</v>
      </c>
      <c r="I1167" s="218">
        <f>IF(ISNUMBER(FORECAST!G:G),FORECAST!G:G,"")</f>
        <v>31</v>
      </c>
      <c r="J1167" s="222">
        <f>IF(ISNUMBER(FORECAST!H:H),FORECAST!H:H,"")</f>
        <v>0</v>
      </c>
      <c r="BF1167" s="4"/>
    </row>
    <row r="1168" spans="1:58">
      <c r="A1168" s="218" t="str">
        <f>MID(FORECAST!A1167,1,10)</f>
        <v>Maintenanc</v>
      </c>
      <c r="B1168" s="218" t="str">
        <f t="shared" si="242"/>
        <v>Ma</v>
      </c>
      <c r="C1168" s="218" t="str">
        <f t="shared" si="243"/>
        <v>nt</v>
      </c>
      <c r="D1168" s="218" t="str">
        <f t="shared" si="244"/>
        <v>nanc</v>
      </c>
      <c r="E1168" s="219" t="e">
        <f t="shared" si="245"/>
        <v>#VALUE!</v>
      </c>
      <c r="F1168" s="219" t="str">
        <f t="shared" si="246"/>
        <v/>
      </c>
      <c r="G1168" s="219">
        <f t="shared" si="247"/>
        <v>45078</v>
      </c>
      <c r="H1168" s="218" t="str">
        <f>IF(ISERROR(VLOOKUP(FORECAST!$A1168,$AY$2:$BA$9,3,FALSE)),"",VLOOKUP(FORECAST!$A1168,$AY$2:$BA$9,3,FALSE))</f>
        <v>Complementarias</v>
      </c>
      <c r="I1168" s="218">
        <f>IF(ISNUMBER(FORECAST!G:G),FORECAST!G:G,"")</f>
        <v>3</v>
      </c>
      <c r="J1168" s="222">
        <f>IF(ISNUMBER(FORECAST!H:H),FORECAST!H:H,"")</f>
        <v>0</v>
      </c>
      <c r="BF1168" s="4"/>
    </row>
    <row r="1169" spans="1:58">
      <c r="A1169" s="218" t="str">
        <f>MID(FORECAST!A1168,1,10)</f>
        <v>Compliment</v>
      </c>
      <c r="B1169" s="218" t="str">
        <f t="shared" si="242"/>
        <v>Co</v>
      </c>
      <c r="C1169" s="218" t="str">
        <f t="shared" si="243"/>
        <v>pl</v>
      </c>
      <c r="D1169" s="218" t="str">
        <f t="shared" si="244"/>
        <v>ment</v>
      </c>
      <c r="E1169" s="219" t="e">
        <f t="shared" si="245"/>
        <v>#VALUE!</v>
      </c>
      <c r="F1169" s="219" t="str">
        <f t="shared" si="246"/>
        <v/>
      </c>
      <c r="G1169" s="219">
        <f t="shared" si="247"/>
        <v>45078</v>
      </c>
      <c r="H1169" s="218" t="str">
        <f>IF(ISERROR(VLOOKUP(FORECAST!$A1169,$AY$2:$BA$9,3,FALSE)),"",VLOOKUP(FORECAST!$A1169,$AY$2:$BA$9,3,FALSE))</f>
        <v>Total día</v>
      </c>
      <c r="I1169" s="218">
        <f>IF(ISNUMBER(FORECAST!G:G),FORECAST!G:G,"")</f>
        <v>320</v>
      </c>
      <c r="J1169" s="222">
        <f>IF(ISNUMBER(FORECAST!H:H),FORECAST!H:H,"")</f>
        <v>85802.23</v>
      </c>
      <c r="BF1169" s="4"/>
    </row>
    <row r="1170" spans="1:58">
      <c r="A1170" s="218" t="str">
        <f>MID(FORECAST!A1169,1,10)</f>
        <v>Totals:</v>
      </c>
      <c r="B1170" s="218" t="str">
        <f t="shared" si="242"/>
        <v>To</v>
      </c>
      <c r="C1170" s="218" t="str">
        <f t="shared" si="243"/>
        <v>al</v>
      </c>
      <c r="D1170" s="218" t="str">
        <f t="shared" si="244"/>
        <v>:</v>
      </c>
      <c r="E1170" s="219" t="e">
        <f t="shared" si="245"/>
        <v>#VALUE!</v>
      </c>
      <c r="F1170" s="219" t="str">
        <f t="shared" si="246"/>
        <v/>
      </c>
      <c r="G1170" s="219">
        <f t="shared" si="247"/>
        <v>45078</v>
      </c>
      <c r="H1170" s="218" t="str">
        <f>IF(ISERROR(VLOOKUP(FORECAST!$A1170,$AY$2:$BA$9,3,FALSE)),"",VLOOKUP(FORECAST!$A1170,$AY$2:$BA$9,3,FALSE))</f>
        <v/>
      </c>
      <c r="I1170" s="218" t="str">
        <f>IF(ISNUMBER(FORECAST!G:G),FORECAST!G:G,"")</f>
        <v/>
      </c>
      <c r="J1170" s="222" t="str">
        <f>IF(ISNUMBER(FORECAST!H:H),FORECAST!H:H,"")</f>
        <v/>
      </c>
      <c r="BF1170" s="4"/>
    </row>
    <row r="1171" spans="1:58">
      <c r="A1171" s="218" t="str">
        <f>MID(FORECAST!A1170,1,10)</f>
        <v>02-06-2023</v>
      </c>
      <c r="B1171" s="218" t="str">
        <f t="shared" si="242"/>
        <v>02</v>
      </c>
      <c r="C1171" s="218" t="str">
        <f t="shared" si="243"/>
        <v>06</v>
      </c>
      <c r="D1171" s="218" t="str">
        <f t="shared" si="244"/>
        <v>2023</v>
      </c>
      <c r="E1171" s="219">
        <f t="shared" si="245"/>
        <v>45079</v>
      </c>
      <c r="F1171" s="219">
        <f t="shared" si="246"/>
        <v>45079</v>
      </c>
      <c r="G1171" s="219">
        <f t="shared" si="247"/>
        <v>45079</v>
      </c>
      <c r="H1171" s="218" t="str">
        <f>IF(ISERROR(VLOOKUP(FORECAST!$A1171,$AY$2:$BA$9,3,FALSE)),"",VLOOKUP(FORECAST!$A1171,$AY$2:$BA$9,3,FALSE))</f>
        <v>Pagadores</v>
      </c>
      <c r="I1171" s="218">
        <f>IF(ISNUMBER(FORECAST!G:G),FORECAST!G:G,"")</f>
        <v>161</v>
      </c>
      <c r="J1171" s="222">
        <f>IF(ISNUMBER(FORECAST!H:H),FORECAST!H:H,"")</f>
        <v>73631.839999999997</v>
      </c>
      <c r="BF1171" s="4"/>
    </row>
    <row r="1172" spans="1:58">
      <c r="A1172" s="218" t="str">
        <f>MID(FORECAST!A1171,1,10)</f>
        <v>Non-Group</v>
      </c>
      <c r="B1172" s="218" t="str">
        <f t="shared" si="242"/>
        <v>No</v>
      </c>
      <c r="C1172" s="218" t="str">
        <f t="shared" si="243"/>
        <v>-G</v>
      </c>
      <c r="D1172" s="218" t="str">
        <f t="shared" si="244"/>
        <v>oup</v>
      </c>
      <c r="E1172" s="219" t="e">
        <f t="shared" si="245"/>
        <v>#VALUE!</v>
      </c>
      <c r="F1172" s="219" t="str">
        <f t="shared" si="246"/>
        <v/>
      </c>
      <c r="G1172" s="219">
        <f t="shared" si="247"/>
        <v>45079</v>
      </c>
      <c r="H1172" s="218" t="str">
        <f>IF(ISERROR(VLOOKUP(FORECAST!$A1172,$AY$2:$BA$9,3,FALSE)),"",VLOOKUP(FORECAST!$A1172,$AY$2:$BA$9,3,FALSE))</f>
        <v>Grupos</v>
      </c>
      <c r="I1172" s="218">
        <f>IF(ISNUMBER(FORECAST!G:G),FORECAST!G:G,"")</f>
        <v>13</v>
      </c>
      <c r="J1172" s="222">
        <f>IF(ISNUMBER(FORECAST!H:H),FORECAST!H:H,"")</f>
        <v>4622</v>
      </c>
      <c r="BF1172" s="4"/>
    </row>
    <row r="1173" spans="1:58">
      <c r="A1173" s="218" t="str">
        <f>MID(FORECAST!A1172,1,10)</f>
        <v>Group - No</v>
      </c>
      <c r="B1173" s="218" t="str">
        <f t="shared" si="242"/>
        <v>Gr</v>
      </c>
      <c r="C1173" s="218" t="str">
        <f t="shared" si="243"/>
        <v>up</v>
      </c>
      <c r="D1173" s="218" t="str">
        <f t="shared" si="244"/>
        <v>- No</v>
      </c>
      <c r="E1173" s="219" t="e">
        <f t="shared" si="245"/>
        <v>#VALUE!</v>
      </c>
      <c r="F1173" s="219" t="str">
        <f t="shared" si="246"/>
        <v/>
      </c>
      <c r="G1173" s="219">
        <f t="shared" si="247"/>
        <v>45079</v>
      </c>
      <c r="H1173" s="218" t="str">
        <f>IF(ISERROR(VLOOKUP(FORECAST!$A1173,$AY$2:$BA$9,3,FALSE)),"",VLOOKUP(FORECAST!$A1173,$AY$2:$BA$9,3,FALSE))</f>
        <v>Dueños e invitados</v>
      </c>
      <c r="I1173" s="218">
        <f>IF(ISNUMBER(FORECAST!G:G),FORECAST!G:G,"")</f>
        <v>27</v>
      </c>
      <c r="J1173" s="222">
        <f>IF(ISNUMBER(FORECAST!H:H),FORECAST!H:H,"")</f>
        <v>0</v>
      </c>
      <c r="BF1173" s="4"/>
    </row>
    <row r="1174" spans="1:58">
      <c r="A1174" s="218" t="str">
        <f>MID(FORECAST!A1173,1,10)</f>
        <v>Owner &amp; Gu</v>
      </c>
      <c r="B1174" s="218" t="str">
        <f t="shared" si="242"/>
        <v>Ow</v>
      </c>
      <c r="C1174" s="218" t="str">
        <f t="shared" si="243"/>
        <v>er</v>
      </c>
      <c r="D1174" s="218" t="str">
        <f t="shared" si="244"/>
        <v>&amp; Gu</v>
      </c>
      <c r="E1174" s="219" t="e">
        <f t="shared" si="245"/>
        <v>#VALUE!</v>
      </c>
      <c r="F1174" s="219" t="str">
        <f t="shared" si="246"/>
        <v/>
      </c>
      <c r="G1174" s="219">
        <f t="shared" si="247"/>
        <v>45079</v>
      </c>
      <c r="H1174" s="218" t="str">
        <f>IF(ISERROR(VLOOKUP(FORECAST!$A1174,$AY$2:$BA$9,3,FALSE)),"",VLOOKUP(FORECAST!$A1174,$AY$2:$BA$9,3,FALSE))</f>
        <v>Referidos</v>
      </c>
      <c r="I1174" s="218">
        <f>IF(ISNUMBER(FORECAST!G:G),FORECAST!G:G,"")</f>
        <v>209</v>
      </c>
      <c r="J1174" s="222">
        <f>IF(ISNUMBER(FORECAST!H:H),FORECAST!H:H,"")</f>
        <v>71487.05</v>
      </c>
      <c r="BF1174" s="4"/>
    </row>
    <row r="1175" spans="1:58">
      <c r="A1175" s="218" t="str">
        <f>MID(FORECAST!A1174,1,10)</f>
        <v>Owner Refe</v>
      </c>
      <c r="B1175" s="218" t="str">
        <f t="shared" si="242"/>
        <v>Ow</v>
      </c>
      <c r="C1175" s="218" t="str">
        <f t="shared" si="243"/>
        <v>er</v>
      </c>
      <c r="D1175" s="218" t="str">
        <f t="shared" si="244"/>
        <v>Refe</v>
      </c>
      <c r="E1175" s="219" t="e">
        <f t="shared" si="245"/>
        <v>#VALUE!</v>
      </c>
      <c r="F1175" s="219" t="str">
        <f t="shared" si="246"/>
        <v/>
      </c>
      <c r="G1175" s="219">
        <f t="shared" si="247"/>
        <v>45079</v>
      </c>
      <c r="H1175" s="218" t="str">
        <f>IF(ISERROR(VLOOKUP(FORECAST!$A1175,$AY$2:$BA$9,3,FALSE)),"",VLOOKUP(FORECAST!$A1175,$AY$2:$BA$9,3,FALSE))</f>
        <v>Maintenance</v>
      </c>
      <c r="I1175" s="218">
        <f>IF(ISNUMBER(FORECAST!G:G),FORECAST!G:G,"")</f>
        <v>15</v>
      </c>
      <c r="J1175" s="222">
        <f>IF(ISNUMBER(FORECAST!H:H),FORECAST!H:H,"")</f>
        <v>0</v>
      </c>
      <c r="BF1175" s="4"/>
    </row>
    <row r="1176" spans="1:58">
      <c r="A1176" s="218" t="str">
        <f>MID(FORECAST!A1175,1,10)</f>
        <v>Maintenanc</v>
      </c>
      <c r="B1176" s="218" t="str">
        <f t="shared" si="242"/>
        <v>Ma</v>
      </c>
      <c r="C1176" s="218" t="str">
        <f t="shared" si="243"/>
        <v>nt</v>
      </c>
      <c r="D1176" s="218" t="str">
        <f t="shared" si="244"/>
        <v>nanc</v>
      </c>
      <c r="E1176" s="219" t="e">
        <f t="shared" si="245"/>
        <v>#VALUE!</v>
      </c>
      <c r="F1176" s="219" t="str">
        <f t="shared" si="246"/>
        <v/>
      </c>
      <c r="G1176" s="219">
        <f t="shared" si="247"/>
        <v>45079</v>
      </c>
      <c r="H1176" s="218" t="str">
        <f>IF(ISERROR(VLOOKUP(FORECAST!$A1176,$AY$2:$BA$9,3,FALSE)),"",VLOOKUP(FORECAST!$A1176,$AY$2:$BA$9,3,FALSE))</f>
        <v>Complementarias</v>
      </c>
      <c r="I1176" s="218">
        <f>IF(ISNUMBER(FORECAST!G:G),FORECAST!G:G,"")</f>
        <v>7</v>
      </c>
      <c r="J1176" s="222">
        <f>IF(ISNUMBER(FORECAST!H:H),FORECAST!H:H,"")</f>
        <v>0</v>
      </c>
      <c r="BF1176" s="4"/>
    </row>
    <row r="1177" spans="1:58">
      <c r="A1177" s="218" t="str">
        <f>MID(FORECAST!A1176,1,10)</f>
        <v>Compliment</v>
      </c>
      <c r="B1177" s="218" t="str">
        <f t="shared" si="242"/>
        <v>Co</v>
      </c>
      <c r="C1177" s="218" t="str">
        <f t="shared" si="243"/>
        <v>pl</v>
      </c>
      <c r="D1177" s="218" t="str">
        <f t="shared" si="244"/>
        <v>ment</v>
      </c>
      <c r="E1177" s="219" t="e">
        <f t="shared" si="245"/>
        <v>#VALUE!</v>
      </c>
      <c r="F1177" s="219" t="str">
        <f t="shared" si="246"/>
        <v/>
      </c>
      <c r="G1177" s="219">
        <f t="shared" si="247"/>
        <v>45079</v>
      </c>
      <c r="H1177" s="218" t="str">
        <f>IF(ISERROR(VLOOKUP(FORECAST!$A1177,$AY$2:$BA$9,3,FALSE)),"",VLOOKUP(FORECAST!$A1177,$AY$2:$BA$9,3,FALSE))</f>
        <v>Total día</v>
      </c>
      <c r="I1177" s="218">
        <f>IF(ISNUMBER(FORECAST!G:G),FORECAST!G:G,"")</f>
        <v>432</v>
      </c>
      <c r="J1177" s="222">
        <f>IF(ISNUMBER(FORECAST!H:H),FORECAST!H:H,"")</f>
        <v>149740.89000000001</v>
      </c>
      <c r="BF1177" s="4"/>
    </row>
    <row r="1178" spans="1:58">
      <c r="A1178" s="218" t="str">
        <f>MID(FORECAST!A1177,1,10)</f>
        <v>Totals:</v>
      </c>
      <c r="B1178" s="218" t="str">
        <f t="shared" si="242"/>
        <v>To</v>
      </c>
      <c r="C1178" s="218" t="str">
        <f t="shared" si="243"/>
        <v>al</v>
      </c>
      <c r="D1178" s="218" t="str">
        <f t="shared" si="244"/>
        <v>:</v>
      </c>
      <c r="E1178" s="219" t="e">
        <f t="shared" si="245"/>
        <v>#VALUE!</v>
      </c>
      <c r="F1178" s="219" t="str">
        <f t="shared" si="246"/>
        <v/>
      </c>
      <c r="G1178" s="219">
        <f t="shared" si="247"/>
        <v>45079</v>
      </c>
      <c r="H1178" s="218" t="str">
        <f>IF(ISERROR(VLOOKUP(FORECAST!$A1178,$AY$2:$BA$9,3,FALSE)),"",VLOOKUP(FORECAST!$A1178,$AY$2:$BA$9,3,FALSE))</f>
        <v/>
      </c>
      <c r="I1178" s="218" t="str">
        <f>IF(ISNUMBER(FORECAST!G:G),FORECAST!G:G,"")</f>
        <v/>
      </c>
      <c r="J1178" s="222" t="str">
        <f>IF(ISNUMBER(FORECAST!H:H),FORECAST!H:H,"")</f>
        <v/>
      </c>
      <c r="BF1178" s="4"/>
    </row>
    <row r="1179" spans="1:58">
      <c r="A1179" s="218" t="str">
        <f>MID(FORECAST!A1178,1,10)</f>
        <v>03-06-2023</v>
      </c>
      <c r="B1179" s="218" t="str">
        <f t="shared" si="242"/>
        <v>03</v>
      </c>
      <c r="C1179" s="218" t="str">
        <f t="shared" si="243"/>
        <v>06</v>
      </c>
      <c r="D1179" s="218" t="str">
        <f t="shared" si="244"/>
        <v>2023</v>
      </c>
      <c r="E1179" s="219">
        <f t="shared" si="245"/>
        <v>45080</v>
      </c>
      <c r="F1179" s="219">
        <f t="shared" si="246"/>
        <v>45080</v>
      </c>
      <c r="G1179" s="219">
        <f t="shared" si="247"/>
        <v>45080</v>
      </c>
      <c r="H1179" s="218" t="str">
        <f>IF(ISERROR(VLOOKUP(FORECAST!$A1179,$AY$2:$BA$9,3,FALSE)),"",VLOOKUP(FORECAST!$A1179,$AY$2:$BA$9,3,FALSE))</f>
        <v>Pagadores</v>
      </c>
      <c r="I1179" s="218">
        <f>IF(ISNUMBER(FORECAST!G:G),FORECAST!G:G,"")</f>
        <v>170</v>
      </c>
      <c r="J1179" s="222">
        <f>IF(ISNUMBER(FORECAST!H:H),FORECAST!H:H,"")</f>
        <v>75445.070000000007</v>
      </c>
      <c r="BF1179" s="4"/>
    </row>
    <row r="1180" spans="1:58">
      <c r="A1180" s="218" t="str">
        <f>MID(FORECAST!A1179,1,10)</f>
        <v>Non-Group</v>
      </c>
      <c r="B1180" s="218" t="str">
        <f t="shared" si="242"/>
        <v>No</v>
      </c>
      <c r="C1180" s="218" t="str">
        <f t="shared" si="243"/>
        <v>-G</v>
      </c>
      <c r="D1180" s="218" t="str">
        <f t="shared" si="244"/>
        <v>oup</v>
      </c>
      <c r="E1180" s="219" t="e">
        <f t="shared" si="245"/>
        <v>#VALUE!</v>
      </c>
      <c r="F1180" s="219" t="str">
        <f t="shared" si="246"/>
        <v/>
      </c>
      <c r="G1180" s="219">
        <f t="shared" si="247"/>
        <v>45080</v>
      </c>
      <c r="H1180" s="218" t="str">
        <f>IF(ISERROR(VLOOKUP(FORECAST!$A1180,$AY$2:$BA$9,3,FALSE)),"",VLOOKUP(FORECAST!$A1180,$AY$2:$BA$9,3,FALSE))</f>
        <v>Grupos</v>
      </c>
      <c r="I1180" s="218">
        <f>IF(ISNUMBER(FORECAST!G:G),FORECAST!G:G,"")</f>
        <v>13</v>
      </c>
      <c r="J1180" s="222">
        <f>IF(ISNUMBER(FORECAST!H:H),FORECAST!H:H,"")</f>
        <v>4622</v>
      </c>
      <c r="BF1180" s="4"/>
    </row>
    <row r="1181" spans="1:58">
      <c r="A1181" s="218" t="str">
        <f>MID(FORECAST!A1180,1,10)</f>
        <v>Group - No</v>
      </c>
      <c r="B1181" s="218" t="str">
        <f t="shared" si="242"/>
        <v>Gr</v>
      </c>
      <c r="C1181" s="218" t="str">
        <f t="shared" si="243"/>
        <v>up</v>
      </c>
      <c r="D1181" s="218" t="str">
        <f t="shared" si="244"/>
        <v>- No</v>
      </c>
      <c r="E1181" s="219" t="e">
        <f t="shared" si="245"/>
        <v>#VALUE!</v>
      </c>
      <c r="F1181" s="219" t="str">
        <f t="shared" si="246"/>
        <v/>
      </c>
      <c r="G1181" s="219">
        <f t="shared" si="247"/>
        <v>45080</v>
      </c>
      <c r="H1181" s="218" t="str">
        <f>IF(ISERROR(VLOOKUP(FORECAST!$A1181,$AY$2:$BA$9,3,FALSE)),"",VLOOKUP(FORECAST!$A1181,$AY$2:$BA$9,3,FALSE))</f>
        <v>Dueños e invitados</v>
      </c>
      <c r="I1181" s="218">
        <f>IF(ISNUMBER(FORECAST!G:G),FORECAST!G:G,"")</f>
        <v>29</v>
      </c>
      <c r="J1181" s="222">
        <f>IF(ISNUMBER(FORECAST!H:H),FORECAST!H:H,"")</f>
        <v>0</v>
      </c>
      <c r="BF1181" s="4"/>
    </row>
    <row r="1182" spans="1:58">
      <c r="A1182" s="218" t="str">
        <f>MID(FORECAST!A1181,1,10)</f>
        <v>Owner &amp; Gu</v>
      </c>
      <c r="B1182" s="218" t="str">
        <f t="shared" si="242"/>
        <v>Ow</v>
      </c>
      <c r="C1182" s="218" t="str">
        <f t="shared" si="243"/>
        <v>er</v>
      </c>
      <c r="D1182" s="218" t="str">
        <f t="shared" si="244"/>
        <v>&amp; Gu</v>
      </c>
      <c r="E1182" s="219" t="e">
        <f t="shared" si="245"/>
        <v>#VALUE!</v>
      </c>
      <c r="F1182" s="219" t="str">
        <f t="shared" si="246"/>
        <v/>
      </c>
      <c r="G1182" s="219">
        <f t="shared" si="247"/>
        <v>45080</v>
      </c>
      <c r="H1182" s="218" t="str">
        <f>IF(ISERROR(VLOOKUP(FORECAST!$A1182,$AY$2:$BA$9,3,FALSE)),"",VLOOKUP(FORECAST!$A1182,$AY$2:$BA$9,3,FALSE))</f>
        <v>Referidos</v>
      </c>
      <c r="I1182" s="218">
        <f>IF(ISNUMBER(FORECAST!G:G),FORECAST!G:G,"")</f>
        <v>212</v>
      </c>
      <c r="J1182" s="222">
        <f>IF(ISNUMBER(FORECAST!H:H),FORECAST!H:H,"")</f>
        <v>72781.240000000005</v>
      </c>
      <c r="BF1182" s="4"/>
    </row>
    <row r="1183" spans="1:58">
      <c r="A1183" s="218" t="str">
        <f>MID(FORECAST!A1182,1,10)</f>
        <v>Owner Refe</v>
      </c>
      <c r="B1183" s="218" t="str">
        <f t="shared" si="242"/>
        <v>Ow</v>
      </c>
      <c r="C1183" s="218" t="str">
        <f t="shared" si="243"/>
        <v>er</v>
      </c>
      <c r="D1183" s="218" t="str">
        <f t="shared" si="244"/>
        <v>Refe</v>
      </c>
      <c r="E1183" s="219" t="e">
        <f t="shared" si="245"/>
        <v>#VALUE!</v>
      </c>
      <c r="F1183" s="219" t="str">
        <f t="shared" si="246"/>
        <v/>
      </c>
      <c r="G1183" s="219">
        <f t="shared" si="247"/>
        <v>45080</v>
      </c>
      <c r="H1183" s="218" t="str">
        <f>IF(ISERROR(VLOOKUP(FORECAST!$A1183,$AY$2:$BA$9,3,FALSE)),"",VLOOKUP(FORECAST!$A1183,$AY$2:$BA$9,3,FALSE))</f>
        <v>Maintenance</v>
      </c>
      <c r="I1183" s="218">
        <f>IF(ISNUMBER(FORECAST!G:G),FORECAST!G:G,"")</f>
        <v>10</v>
      </c>
      <c r="J1183" s="222">
        <f>IF(ISNUMBER(FORECAST!H:H),FORECAST!H:H,"")</f>
        <v>0</v>
      </c>
      <c r="BF1183" s="4"/>
    </row>
    <row r="1184" spans="1:58">
      <c r="A1184" s="218" t="str">
        <f>MID(FORECAST!A1183,1,10)</f>
        <v>Maintenanc</v>
      </c>
      <c r="B1184" s="218" t="str">
        <f t="shared" si="242"/>
        <v>Ma</v>
      </c>
      <c r="C1184" s="218" t="str">
        <f t="shared" si="243"/>
        <v>nt</v>
      </c>
      <c r="D1184" s="218" t="str">
        <f t="shared" si="244"/>
        <v>nanc</v>
      </c>
      <c r="E1184" s="219" t="e">
        <f t="shared" si="245"/>
        <v>#VALUE!</v>
      </c>
      <c r="F1184" s="219" t="str">
        <f t="shared" si="246"/>
        <v/>
      </c>
      <c r="G1184" s="219">
        <f t="shared" si="247"/>
        <v>45080</v>
      </c>
      <c r="H1184" s="218" t="str">
        <f>IF(ISERROR(VLOOKUP(FORECAST!$A1184,$AY$2:$BA$9,3,FALSE)),"",VLOOKUP(FORECAST!$A1184,$AY$2:$BA$9,3,FALSE))</f>
        <v>Complementarias</v>
      </c>
      <c r="I1184" s="218">
        <f>IF(ISNUMBER(FORECAST!G:G),FORECAST!G:G,"")</f>
        <v>6</v>
      </c>
      <c r="J1184" s="222">
        <f>IF(ISNUMBER(FORECAST!H:H),FORECAST!H:H,"")</f>
        <v>0</v>
      </c>
      <c r="BF1184" s="4"/>
    </row>
    <row r="1185" spans="1:58">
      <c r="A1185" s="218" t="str">
        <f>MID(FORECAST!A1184,1,10)</f>
        <v>Compliment</v>
      </c>
      <c r="B1185" s="218" t="str">
        <f t="shared" si="242"/>
        <v>Co</v>
      </c>
      <c r="C1185" s="218" t="str">
        <f t="shared" si="243"/>
        <v>pl</v>
      </c>
      <c r="D1185" s="218" t="str">
        <f t="shared" si="244"/>
        <v>ment</v>
      </c>
      <c r="E1185" s="219" t="e">
        <f t="shared" si="245"/>
        <v>#VALUE!</v>
      </c>
      <c r="F1185" s="219" t="str">
        <f t="shared" si="246"/>
        <v/>
      </c>
      <c r="G1185" s="219">
        <f t="shared" si="247"/>
        <v>45080</v>
      </c>
      <c r="H1185" s="218" t="str">
        <f>IF(ISERROR(VLOOKUP(FORECAST!$A1185,$AY$2:$BA$9,3,FALSE)),"",VLOOKUP(FORECAST!$A1185,$AY$2:$BA$9,3,FALSE))</f>
        <v>Total día</v>
      </c>
      <c r="I1185" s="218">
        <f>IF(ISNUMBER(FORECAST!G:G),FORECAST!G:G,"")</f>
        <v>440</v>
      </c>
      <c r="J1185" s="222">
        <f>IF(ISNUMBER(FORECAST!H:H),FORECAST!H:H,"")</f>
        <v>152848.31</v>
      </c>
      <c r="BF1185" s="4"/>
    </row>
    <row r="1186" spans="1:58">
      <c r="A1186" s="218" t="str">
        <f>MID(FORECAST!A1185,1,10)</f>
        <v>Totals:</v>
      </c>
      <c r="B1186" s="218" t="str">
        <f t="shared" si="242"/>
        <v>To</v>
      </c>
      <c r="C1186" s="218" t="str">
        <f t="shared" si="243"/>
        <v>al</v>
      </c>
      <c r="D1186" s="218" t="str">
        <f t="shared" si="244"/>
        <v>:</v>
      </c>
      <c r="E1186" s="219" t="e">
        <f t="shared" si="245"/>
        <v>#VALUE!</v>
      </c>
      <c r="F1186" s="219" t="str">
        <f t="shared" si="246"/>
        <v/>
      </c>
      <c r="G1186" s="219">
        <f t="shared" si="247"/>
        <v>45080</v>
      </c>
      <c r="H1186" s="218" t="str">
        <f>IF(ISERROR(VLOOKUP(FORECAST!$A1186,$AY$2:$BA$9,3,FALSE)),"",VLOOKUP(FORECAST!$A1186,$AY$2:$BA$9,3,FALSE))</f>
        <v/>
      </c>
      <c r="I1186" s="218" t="str">
        <f>IF(ISNUMBER(FORECAST!G:G),FORECAST!G:G,"")</f>
        <v/>
      </c>
      <c r="J1186" s="222" t="str">
        <f>IF(ISNUMBER(FORECAST!H:H),FORECAST!H:H,"")</f>
        <v/>
      </c>
      <c r="BF1186" s="4"/>
    </row>
    <row r="1187" spans="1:58">
      <c r="A1187" s="218" t="str">
        <f>MID(FORECAST!A1186,1,10)</f>
        <v>04-06-2023</v>
      </c>
      <c r="B1187" s="218" t="str">
        <f t="shared" si="242"/>
        <v>04</v>
      </c>
      <c r="C1187" s="218" t="str">
        <f t="shared" si="243"/>
        <v>06</v>
      </c>
      <c r="D1187" s="218" t="str">
        <f t="shared" si="244"/>
        <v>2023</v>
      </c>
      <c r="E1187" s="219">
        <f t="shared" si="245"/>
        <v>45081</v>
      </c>
      <c r="F1187" s="219">
        <f t="shared" si="246"/>
        <v>45081</v>
      </c>
      <c r="G1187" s="219">
        <f t="shared" si="247"/>
        <v>45081</v>
      </c>
      <c r="H1187" s="218" t="str">
        <f>IF(ISERROR(VLOOKUP(FORECAST!$A1187,$AY$2:$BA$9,3,FALSE)),"",VLOOKUP(FORECAST!$A1187,$AY$2:$BA$9,3,FALSE))</f>
        <v>Pagadores</v>
      </c>
      <c r="I1187" s="218">
        <f>IF(ISNUMBER(FORECAST!G:G),FORECAST!G:G,"")</f>
        <v>91</v>
      </c>
      <c r="J1187" s="222">
        <f>IF(ISNUMBER(FORECAST!H:H),FORECAST!H:H,"")</f>
        <v>34207.74</v>
      </c>
      <c r="BF1187" s="4"/>
    </row>
    <row r="1188" spans="1:58">
      <c r="A1188" s="218" t="str">
        <f>MID(FORECAST!A1187,1,10)</f>
        <v>Non-Group</v>
      </c>
      <c r="B1188" s="218" t="str">
        <f t="shared" si="242"/>
        <v>No</v>
      </c>
      <c r="C1188" s="218" t="str">
        <f t="shared" si="243"/>
        <v>-G</v>
      </c>
      <c r="D1188" s="218" t="str">
        <f t="shared" si="244"/>
        <v>oup</v>
      </c>
      <c r="E1188" s="219" t="e">
        <f t="shared" si="245"/>
        <v>#VALUE!</v>
      </c>
      <c r="F1188" s="219" t="str">
        <f t="shared" si="246"/>
        <v/>
      </c>
      <c r="G1188" s="219">
        <f t="shared" si="247"/>
        <v>45081</v>
      </c>
      <c r="H1188" s="218" t="str">
        <f>IF(ISERROR(VLOOKUP(FORECAST!$A1188,$AY$2:$BA$9,3,FALSE)),"",VLOOKUP(FORECAST!$A1188,$AY$2:$BA$9,3,FALSE))</f>
        <v>Grupos</v>
      </c>
      <c r="I1188" s="218">
        <f>IF(ISNUMBER(FORECAST!G:G),FORECAST!G:G,"")</f>
        <v>7</v>
      </c>
      <c r="J1188" s="222">
        <f>IF(ISNUMBER(FORECAST!H:H),FORECAST!H:H,"")</f>
        <v>2395</v>
      </c>
      <c r="BF1188" s="4"/>
    </row>
    <row r="1189" spans="1:58">
      <c r="A1189" s="218" t="str">
        <f>MID(FORECAST!A1188,1,10)</f>
        <v>Group - No</v>
      </c>
      <c r="B1189" s="218" t="str">
        <f t="shared" si="242"/>
        <v>Gr</v>
      </c>
      <c r="C1189" s="218" t="str">
        <f t="shared" si="243"/>
        <v>up</v>
      </c>
      <c r="D1189" s="218" t="str">
        <f t="shared" si="244"/>
        <v>- No</v>
      </c>
      <c r="E1189" s="219" t="e">
        <f t="shared" si="245"/>
        <v>#VALUE!</v>
      </c>
      <c r="F1189" s="219" t="str">
        <f t="shared" si="246"/>
        <v/>
      </c>
      <c r="G1189" s="219">
        <f t="shared" si="247"/>
        <v>45081</v>
      </c>
      <c r="H1189" s="218" t="str">
        <f>IF(ISERROR(VLOOKUP(FORECAST!$A1189,$AY$2:$BA$9,3,FALSE)),"",VLOOKUP(FORECAST!$A1189,$AY$2:$BA$9,3,FALSE))</f>
        <v>Dueños e invitados</v>
      </c>
      <c r="I1189" s="218">
        <f>IF(ISNUMBER(FORECAST!G:G),FORECAST!G:G,"")</f>
        <v>35</v>
      </c>
      <c r="J1189" s="222">
        <f>IF(ISNUMBER(FORECAST!H:H),FORECAST!H:H,"")</f>
        <v>0</v>
      </c>
      <c r="BF1189" s="4"/>
    </row>
    <row r="1190" spans="1:58">
      <c r="A1190" s="218" t="str">
        <f>MID(FORECAST!A1189,1,10)</f>
        <v>Owner &amp; Gu</v>
      </c>
      <c r="B1190" s="218" t="str">
        <f t="shared" si="242"/>
        <v>Ow</v>
      </c>
      <c r="C1190" s="218" t="str">
        <f t="shared" si="243"/>
        <v>er</v>
      </c>
      <c r="D1190" s="218" t="str">
        <f t="shared" si="244"/>
        <v>&amp; Gu</v>
      </c>
      <c r="E1190" s="219" t="e">
        <f t="shared" si="245"/>
        <v>#VALUE!</v>
      </c>
      <c r="F1190" s="219" t="str">
        <f t="shared" si="246"/>
        <v/>
      </c>
      <c r="G1190" s="219">
        <f t="shared" si="247"/>
        <v>45081</v>
      </c>
      <c r="H1190" s="218" t="str">
        <f>IF(ISERROR(VLOOKUP(FORECAST!$A1190,$AY$2:$BA$9,3,FALSE)),"",VLOOKUP(FORECAST!$A1190,$AY$2:$BA$9,3,FALSE))</f>
        <v>Referidos</v>
      </c>
      <c r="I1190" s="218">
        <f>IF(ISNUMBER(FORECAST!G:G),FORECAST!G:G,"")</f>
        <v>170</v>
      </c>
      <c r="J1190" s="222">
        <f>IF(ISNUMBER(FORECAST!H:H),FORECAST!H:H,"")</f>
        <v>50303.7</v>
      </c>
      <c r="BF1190" s="4"/>
    </row>
    <row r="1191" spans="1:58">
      <c r="A1191" s="218" t="str">
        <f>MID(FORECAST!A1190,1,10)</f>
        <v>Owner Refe</v>
      </c>
      <c r="B1191" s="218" t="str">
        <f t="shared" si="242"/>
        <v>Ow</v>
      </c>
      <c r="C1191" s="218" t="str">
        <f t="shared" si="243"/>
        <v>er</v>
      </c>
      <c r="D1191" s="218" t="str">
        <f t="shared" si="244"/>
        <v>Refe</v>
      </c>
      <c r="E1191" s="219" t="e">
        <f t="shared" si="245"/>
        <v>#VALUE!</v>
      </c>
      <c r="F1191" s="219" t="str">
        <f t="shared" si="246"/>
        <v/>
      </c>
      <c r="G1191" s="219">
        <f t="shared" si="247"/>
        <v>45081</v>
      </c>
      <c r="H1191" s="218" t="str">
        <f>IF(ISERROR(VLOOKUP(FORECAST!$A1191,$AY$2:$BA$9,3,FALSE)),"",VLOOKUP(FORECAST!$A1191,$AY$2:$BA$9,3,FALSE))</f>
        <v>Maintenance</v>
      </c>
      <c r="I1191" s="218">
        <f>IF(ISNUMBER(FORECAST!G:G),FORECAST!G:G,"")</f>
        <v>14</v>
      </c>
      <c r="J1191" s="222">
        <f>IF(ISNUMBER(FORECAST!H:H),FORECAST!H:H,"")</f>
        <v>0</v>
      </c>
      <c r="BF1191" s="4"/>
    </row>
    <row r="1192" spans="1:58">
      <c r="A1192" s="218" t="str">
        <f>MID(FORECAST!A1191,1,10)</f>
        <v>Maintenanc</v>
      </c>
      <c r="B1192" s="218" t="str">
        <f t="shared" si="242"/>
        <v>Ma</v>
      </c>
      <c r="C1192" s="218" t="str">
        <f t="shared" si="243"/>
        <v>nt</v>
      </c>
      <c r="D1192" s="218" t="str">
        <f t="shared" si="244"/>
        <v>nanc</v>
      </c>
      <c r="E1192" s="219" t="e">
        <f t="shared" si="245"/>
        <v>#VALUE!</v>
      </c>
      <c r="F1192" s="219" t="str">
        <f t="shared" si="246"/>
        <v/>
      </c>
      <c r="G1192" s="219">
        <f t="shared" si="247"/>
        <v>45081</v>
      </c>
      <c r="H1192" s="218" t="str">
        <f>IF(ISERROR(VLOOKUP(FORECAST!$A1192,$AY$2:$BA$9,3,FALSE)),"",VLOOKUP(FORECAST!$A1192,$AY$2:$BA$9,3,FALSE))</f>
        <v>Complementarias</v>
      </c>
      <c r="I1192" s="218">
        <f>IF(ISNUMBER(FORECAST!G:G),FORECAST!G:G,"")</f>
        <v>3</v>
      </c>
      <c r="J1192" s="222">
        <f>IF(ISNUMBER(FORECAST!H:H),FORECAST!H:H,"")</f>
        <v>0</v>
      </c>
      <c r="BF1192" s="4"/>
    </row>
    <row r="1193" spans="1:58">
      <c r="A1193" s="218" t="str">
        <f>MID(FORECAST!A1192,1,10)</f>
        <v>Compliment</v>
      </c>
      <c r="B1193" s="218" t="str">
        <f t="shared" si="242"/>
        <v>Co</v>
      </c>
      <c r="C1193" s="218" t="str">
        <f t="shared" si="243"/>
        <v>pl</v>
      </c>
      <c r="D1193" s="218" t="str">
        <f t="shared" si="244"/>
        <v>ment</v>
      </c>
      <c r="E1193" s="219" t="e">
        <f t="shared" si="245"/>
        <v>#VALUE!</v>
      </c>
      <c r="F1193" s="219" t="str">
        <f t="shared" si="246"/>
        <v/>
      </c>
      <c r="G1193" s="219">
        <f t="shared" si="247"/>
        <v>45081</v>
      </c>
      <c r="H1193" s="218" t="str">
        <f>IF(ISERROR(VLOOKUP(FORECAST!$A1193,$AY$2:$BA$9,3,FALSE)),"",VLOOKUP(FORECAST!$A1193,$AY$2:$BA$9,3,FALSE))</f>
        <v>Total día</v>
      </c>
      <c r="I1193" s="218">
        <f>IF(ISNUMBER(FORECAST!G:G),FORECAST!G:G,"")</f>
        <v>320</v>
      </c>
      <c r="J1193" s="222">
        <f>IF(ISNUMBER(FORECAST!H:H),FORECAST!H:H,"")</f>
        <v>86906.44</v>
      </c>
      <c r="BF1193" s="4"/>
    </row>
    <row r="1194" spans="1:58">
      <c r="A1194" s="218" t="str">
        <f>MID(FORECAST!A1193,1,10)</f>
        <v>Totals:</v>
      </c>
      <c r="B1194" s="218" t="str">
        <f t="shared" si="242"/>
        <v>To</v>
      </c>
      <c r="C1194" s="218" t="str">
        <f t="shared" si="243"/>
        <v>al</v>
      </c>
      <c r="D1194" s="218" t="str">
        <f t="shared" si="244"/>
        <v>:</v>
      </c>
      <c r="E1194" s="219" t="e">
        <f t="shared" si="245"/>
        <v>#VALUE!</v>
      </c>
      <c r="F1194" s="219" t="str">
        <f t="shared" si="246"/>
        <v/>
      </c>
      <c r="G1194" s="219">
        <f t="shared" si="247"/>
        <v>45081</v>
      </c>
      <c r="H1194" s="218" t="str">
        <f>IF(ISERROR(VLOOKUP(FORECAST!$A1194,$AY$2:$BA$9,3,FALSE)),"",VLOOKUP(FORECAST!$A1194,$AY$2:$BA$9,3,FALSE))</f>
        <v/>
      </c>
      <c r="I1194" s="218" t="str">
        <f>IF(ISNUMBER(FORECAST!G:G),FORECAST!G:G,"")</f>
        <v/>
      </c>
      <c r="J1194" s="222" t="str">
        <f>IF(ISNUMBER(FORECAST!H:H),FORECAST!H:H,"")</f>
        <v/>
      </c>
      <c r="BF1194" s="4"/>
    </row>
    <row r="1195" spans="1:58">
      <c r="A1195" s="218" t="str">
        <f>MID(FORECAST!A1194,1,10)</f>
        <v>05-06-2023</v>
      </c>
      <c r="B1195" s="218" t="str">
        <f t="shared" si="242"/>
        <v>05</v>
      </c>
      <c r="C1195" s="218" t="str">
        <f t="shared" si="243"/>
        <v>06</v>
      </c>
      <c r="D1195" s="218" t="str">
        <f t="shared" si="244"/>
        <v>2023</v>
      </c>
      <c r="E1195" s="219">
        <f t="shared" si="245"/>
        <v>45082</v>
      </c>
      <c r="F1195" s="219">
        <f t="shared" si="246"/>
        <v>45082</v>
      </c>
      <c r="G1195" s="219">
        <f t="shared" si="247"/>
        <v>45082</v>
      </c>
      <c r="H1195" s="218" t="str">
        <f>IF(ISERROR(VLOOKUP(FORECAST!$A1195,$AY$2:$BA$9,3,FALSE)),"",VLOOKUP(FORECAST!$A1195,$AY$2:$BA$9,3,FALSE))</f>
        <v>Pagadores</v>
      </c>
      <c r="I1195" s="218">
        <f>IF(ISNUMBER(FORECAST!G:G),FORECAST!G:G,"")</f>
        <v>66</v>
      </c>
      <c r="J1195" s="222">
        <f>IF(ISNUMBER(FORECAST!H:H),FORECAST!H:H,"")</f>
        <v>22393.54</v>
      </c>
      <c r="BF1195" s="4"/>
    </row>
    <row r="1196" spans="1:58">
      <c r="A1196" s="218" t="str">
        <f>MID(FORECAST!A1195,1,10)</f>
        <v>Non-Group</v>
      </c>
      <c r="B1196" s="218" t="str">
        <f t="shared" si="242"/>
        <v>No</v>
      </c>
      <c r="C1196" s="218" t="str">
        <f t="shared" si="243"/>
        <v>-G</v>
      </c>
      <c r="D1196" s="218" t="str">
        <f t="shared" si="244"/>
        <v>oup</v>
      </c>
      <c r="E1196" s="219" t="e">
        <f t="shared" si="245"/>
        <v>#VALUE!</v>
      </c>
      <c r="F1196" s="219" t="str">
        <f t="shared" si="246"/>
        <v/>
      </c>
      <c r="G1196" s="219">
        <f t="shared" si="247"/>
        <v>45082</v>
      </c>
      <c r="H1196" s="218" t="str">
        <f>IF(ISERROR(VLOOKUP(FORECAST!$A1196,$AY$2:$BA$9,3,FALSE)),"",VLOOKUP(FORECAST!$A1196,$AY$2:$BA$9,3,FALSE))</f>
        <v>Grupos</v>
      </c>
      <c r="I1196" s="218">
        <f>IF(ISNUMBER(FORECAST!G:G),FORECAST!G:G,"")</f>
        <v>0</v>
      </c>
      <c r="J1196" s="222">
        <f>IF(ISNUMBER(FORECAST!H:H),FORECAST!H:H,"")</f>
        <v>0</v>
      </c>
      <c r="BF1196" s="4"/>
    </row>
    <row r="1197" spans="1:58">
      <c r="A1197" s="218" t="str">
        <f>MID(FORECAST!A1196,1,10)</f>
        <v>Group - No</v>
      </c>
      <c r="B1197" s="218" t="str">
        <f t="shared" si="242"/>
        <v>Gr</v>
      </c>
      <c r="C1197" s="218" t="str">
        <f t="shared" si="243"/>
        <v>up</v>
      </c>
      <c r="D1197" s="218" t="str">
        <f t="shared" si="244"/>
        <v>- No</v>
      </c>
      <c r="E1197" s="219" t="e">
        <f t="shared" si="245"/>
        <v>#VALUE!</v>
      </c>
      <c r="F1197" s="219" t="str">
        <f t="shared" si="246"/>
        <v/>
      </c>
      <c r="G1197" s="219">
        <f t="shared" si="247"/>
        <v>45082</v>
      </c>
      <c r="H1197" s="218" t="str">
        <f>IF(ISERROR(VLOOKUP(FORECAST!$A1197,$AY$2:$BA$9,3,FALSE)),"",VLOOKUP(FORECAST!$A1197,$AY$2:$BA$9,3,FALSE))</f>
        <v>Dueños e invitados</v>
      </c>
      <c r="I1197" s="218">
        <f>IF(ISNUMBER(FORECAST!G:G),FORECAST!G:G,"")</f>
        <v>36</v>
      </c>
      <c r="J1197" s="222">
        <f>IF(ISNUMBER(FORECAST!H:H),FORECAST!H:H,"")</f>
        <v>0</v>
      </c>
      <c r="BF1197" s="4"/>
    </row>
    <row r="1198" spans="1:58">
      <c r="A1198" s="218" t="str">
        <f>MID(FORECAST!A1197,1,10)</f>
        <v>Owner &amp; Gu</v>
      </c>
      <c r="B1198" s="218" t="str">
        <f t="shared" si="242"/>
        <v>Ow</v>
      </c>
      <c r="C1198" s="218" t="str">
        <f t="shared" si="243"/>
        <v>er</v>
      </c>
      <c r="D1198" s="218" t="str">
        <f t="shared" si="244"/>
        <v>&amp; Gu</v>
      </c>
      <c r="E1198" s="219" t="e">
        <f t="shared" si="245"/>
        <v>#VALUE!</v>
      </c>
      <c r="F1198" s="219" t="str">
        <f t="shared" si="246"/>
        <v/>
      </c>
      <c r="G1198" s="219">
        <f t="shared" si="247"/>
        <v>45082</v>
      </c>
      <c r="H1198" s="218" t="str">
        <f>IF(ISERROR(VLOOKUP(FORECAST!$A1198,$AY$2:$BA$9,3,FALSE)),"",VLOOKUP(FORECAST!$A1198,$AY$2:$BA$9,3,FALSE))</f>
        <v>Referidos</v>
      </c>
      <c r="I1198" s="218">
        <f>IF(ISNUMBER(FORECAST!G:G),FORECAST!G:G,"")</f>
        <v>142</v>
      </c>
      <c r="J1198" s="222">
        <f>IF(ISNUMBER(FORECAST!H:H),FORECAST!H:H,"")</f>
        <v>41357</v>
      </c>
      <c r="BF1198" s="4"/>
    </row>
    <row r="1199" spans="1:58">
      <c r="A1199" s="218" t="str">
        <f>MID(FORECAST!A1198,1,10)</f>
        <v>Owner Refe</v>
      </c>
      <c r="B1199" s="218" t="str">
        <f t="shared" si="242"/>
        <v>Ow</v>
      </c>
      <c r="C1199" s="218" t="str">
        <f t="shared" si="243"/>
        <v>er</v>
      </c>
      <c r="D1199" s="218" t="str">
        <f t="shared" si="244"/>
        <v>Refe</v>
      </c>
      <c r="E1199" s="219" t="e">
        <f t="shared" si="245"/>
        <v>#VALUE!</v>
      </c>
      <c r="F1199" s="219" t="str">
        <f t="shared" si="246"/>
        <v/>
      </c>
      <c r="G1199" s="219">
        <f t="shared" si="247"/>
        <v>45082</v>
      </c>
      <c r="H1199" s="218" t="str">
        <f>IF(ISERROR(VLOOKUP(FORECAST!$A1199,$AY$2:$BA$9,3,FALSE)),"",VLOOKUP(FORECAST!$A1199,$AY$2:$BA$9,3,FALSE))</f>
        <v>Maintenance</v>
      </c>
      <c r="I1199" s="218">
        <f>IF(ISNUMBER(FORECAST!G:G),FORECAST!G:G,"")</f>
        <v>31</v>
      </c>
      <c r="J1199" s="222">
        <f>IF(ISNUMBER(FORECAST!H:H),FORECAST!H:H,"")</f>
        <v>0</v>
      </c>
      <c r="BF1199" s="4"/>
    </row>
    <row r="1200" spans="1:58">
      <c r="A1200" s="218" t="str">
        <f>MID(FORECAST!A1199,1,10)</f>
        <v>Maintenanc</v>
      </c>
      <c r="B1200" s="218" t="str">
        <f t="shared" si="242"/>
        <v>Ma</v>
      </c>
      <c r="C1200" s="218" t="str">
        <f t="shared" si="243"/>
        <v>nt</v>
      </c>
      <c r="D1200" s="218" t="str">
        <f t="shared" si="244"/>
        <v>nanc</v>
      </c>
      <c r="E1200" s="219" t="e">
        <f t="shared" si="245"/>
        <v>#VALUE!</v>
      </c>
      <c r="F1200" s="219" t="str">
        <f t="shared" si="246"/>
        <v/>
      </c>
      <c r="G1200" s="219">
        <f t="shared" si="247"/>
        <v>45082</v>
      </c>
      <c r="H1200" s="218" t="str">
        <f>IF(ISERROR(VLOOKUP(FORECAST!$A1200,$AY$2:$BA$9,3,FALSE)),"",VLOOKUP(FORECAST!$A1200,$AY$2:$BA$9,3,FALSE))</f>
        <v>Complementarias</v>
      </c>
      <c r="I1200" s="218">
        <f>IF(ISNUMBER(FORECAST!G:G),FORECAST!G:G,"")</f>
        <v>0</v>
      </c>
      <c r="J1200" s="222">
        <f>IF(ISNUMBER(FORECAST!H:H),FORECAST!H:H,"")</f>
        <v>0</v>
      </c>
      <c r="BF1200" s="4"/>
    </row>
    <row r="1201" spans="1:58">
      <c r="A1201" s="218" t="str">
        <f>MID(FORECAST!A1200,1,10)</f>
        <v>Compliment</v>
      </c>
      <c r="B1201" s="218" t="str">
        <f t="shared" si="242"/>
        <v>Co</v>
      </c>
      <c r="C1201" s="218" t="str">
        <f t="shared" si="243"/>
        <v>pl</v>
      </c>
      <c r="D1201" s="218" t="str">
        <f t="shared" si="244"/>
        <v>ment</v>
      </c>
      <c r="E1201" s="219" t="e">
        <f t="shared" si="245"/>
        <v>#VALUE!</v>
      </c>
      <c r="F1201" s="219" t="str">
        <f t="shared" si="246"/>
        <v/>
      </c>
      <c r="G1201" s="219">
        <f t="shared" si="247"/>
        <v>45082</v>
      </c>
      <c r="H1201" s="218" t="str">
        <f>IF(ISERROR(VLOOKUP(FORECAST!$A1201,$AY$2:$BA$9,3,FALSE)),"",VLOOKUP(FORECAST!$A1201,$AY$2:$BA$9,3,FALSE))</f>
        <v>Total día</v>
      </c>
      <c r="I1201" s="218">
        <f>IF(ISNUMBER(FORECAST!G:G),FORECAST!G:G,"")</f>
        <v>275</v>
      </c>
      <c r="J1201" s="222">
        <f>IF(ISNUMBER(FORECAST!H:H),FORECAST!H:H,"")</f>
        <v>63750.54</v>
      </c>
      <c r="BF1201" s="4"/>
    </row>
    <row r="1202" spans="1:58">
      <c r="A1202" s="218" t="str">
        <f>MID(FORECAST!A1201,1,10)</f>
        <v>Totals:</v>
      </c>
      <c r="B1202" s="218" t="str">
        <f t="shared" si="242"/>
        <v>To</v>
      </c>
      <c r="C1202" s="218" t="str">
        <f t="shared" si="243"/>
        <v>al</v>
      </c>
      <c r="D1202" s="218" t="str">
        <f t="shared" si="244"/>
        <v>:</v>
      </c>
      <c r="E1202" s="219" t="e">
        <f t="shared" si="245"/>
        <v>#VALUE!</v>
      </c>
      <c r="F1202" s="219" t="str">
        <f t="shared" si="246"/>
        <v/>
      </c>
      <c r="G1202" s="219">
        <f t="shared" si="247"/>
        <v>45082</v>
      </c>
      <c r="H1202" s="218" t="str">
        <f>IF(ISERROR(VLOOKUP(FORECAST!$A1202,$AY$2:$BA$9,3,FALSE)),"",VLOOKUP(FORECAST!$A1202,$AY$2:$BA$9,3,FALSE))</f>
        <v/>
      </c>
      <c r="I1202" s="218" t="str">
        <f>IF(ISNUMBER(FORECAST!G:G),FORECAST!G:G,"")</f>
        <v/>
      </c>
      <c r="J1202" s="222" t="str">
        <f>IF(ISNUMBER(FORECAST!H:H),FORECAST!H:H,"")</f>
        <v/>
      </c>
      <c r="BF1202" s="4"/>
    </row>
    <row r="1203" spans="1:58">
      <c r="A1203" s="218" t="str">
        <f>MID(FORECAST!A1202,1,10)</f>
        <v>06-06-2023</v>
      </c>
      <c r="B1203" s="218" t="str">
        <f t="shared" si="242"/>
        <v>06</v>
      </c>
      <c r="C1203" s="218" t="str">
        <f t="shared" si="243"/>
        <v>06</v>
      </c>
      <c r="D1203" s="218" t="str">
        <f t="shared" si="244"/>
        <v>2023</v>
      </c>
      <c r="E1203" s="219">
        <f t="shared" si="245"/>
        <v>45083</v>
      </c>
      <c r="F1203" s="219">
        <f t="shared" si="246"/>
        <v>45083</v>
      </c>
      <c r="G1203" s="219">
        <f t="shared" si="247"/>
        <v>45083</v>
      </c>
      <c r="H1203" s="218" t="str">
        <f>IF(ISERROR(VLOOKUP(FORECAST!$A1203,$AY$2:$BA$9,3,FALSE)),"",VLOOKUP(FORECAST!$A1203,$AY$2:$BA$9,3,FALSE))</f>
        <v>Pagadores</v>
      </c>
      <c r="I1203" s="218">
        <f>IF(ISNUMBER(FORECAST!G:G),FORECAST!G:G,"")</f>
        <v>69</v>
      </c>
      <c r="J1203" s="222">
        <f>IF(ISNUMBER(FORECAST!H:H),FORECAST!H:H,"")</f>
        <v>22621.89</v>
      </c>
      <c r="BF1203" s="4"/>
    </row>
    <row r="1204" spans="1:58">
      <c r="A1204" s="218" t="str">
        <f>MID(FORECAST!A1203,1,10)</f>
        <v>Non-Group</v>
      </c>
      <c r="B1204" s="218" t="str">
        <f t="shared" si="242"/>
        <v>No</v>
      </c>
      <c r="C1204" s="218" t="str">
        <f t="shared" si="243"/>
        <v>-G</v>
      </c>
      <c r="D1204" s="218" t="str">
        <f t="shared" si="244"/>
        <v>oup</v>
      </c>
      <c r="E1204" s="219" t="e">
        <f t="shared" si="245"/>
        <v>#VALUE!</v>
      </c>
      <c r="F1204" s="219" t="str">
        <f t="shared" si="246"/>
        <v/>
      </c>
      <c r="G1204" s="219">
        <f t="shared" si="247"/>
        <v>45083</v>
      </c>
      <c r="H1204" s="218" t="str">
        <f>IF(ISERROR(VLOOKUP(FORECAST!$A1204,$AY$2:$BA$9,3,FALSE)),"",VLOOKUP(FORECAST!$A1204,$AY$2:$BA$9,3,FALSE))</f>
        <v>Grupos</v>
      </c>
      <c r="I1204" s="218">
        <f>IF(ISNUMBER(FORECAST!G:G),FORECAST!G:G,"")</f>
        <v>0</v>
      </c>
      <c r="J1204" s="222">
        <f>IF(ISNUMBER(FORECAST!H:H),FORECAST!H:H,"")</f>
        <v>0</v>
      </c>
      <c r="BF1204" s="4"/>
    </row>
    <row r="1205" spans="1:58">
      <c r="A1205" s="218" t="str">
        <f>MID(FORECAST!A1204,1,10)</f>
        <v>Group - No</v>
      </c>
      <c r="B1205" s="218" t="str">
        <f t="shared" si="242"/>
        <v>Gr</v>
      </c>
      <c r="C1205" s="218" t="str">
        <f t="shared" si="243"/>
        <v>up</v>
      </c>
      <c r="D1205" s="218" t="str">
        <f t="shared" si="244"/>
        <v>- No</v>
      </c>
      <c r="E1205" s="219" t="e">
        <f t="shared" si="245"/>
        <v>#VALUE!</v>
      </c>
      <c r="F1205" s="219" t="str">
        <f t="shared" si="246"/>
        <v/>
      </c>
      <c r="G1205" s="219">
        <f t="shared" si="247"/>
        <v>45083</v>
      </c>
      <c r="H1205" s="218" t="str">
        <f>IF(ISERROR(VLOOKUP(FORECAST!$A1205,$AY$2:$BA$9,3,FALSE)),"",VLOOKUP(FORECAST!$A1205,$AY$2:$BA$9,3,FALSE))</f>
        <v>Dueños e invitados</v>
      </c>
      <c r="I1205" s="218">
        <f>IF(ISNUMBER(FORECAST!G:G),FORECAST!G:G,"")</f>
        <v>30</v>
      </c>
      <c r="J1205" s="222">
        <f>IF(ISNUMBER(FORECAST!H:H),FORECAST!H:H,"")</f>
        <v>0</v>
      </c>
      <c r="BF1205" s="4"/>
    </row>
    <row r="1206" spans="1:58">
      <c r="A1206" s="218" t="str">
        <f>MID(FORECAST!A1205,1,10)</f>
        <v>Owner &amp; Gu</v>
      </c>
      <c r="B1206" s="218" t="str">
        <f t="shared" si="242"/>
        <v>Ow</v>
      </c>
      <c r="C1206" s="218" t="str">
        <f t="shared" si="243"/>
        <v>er</v>
      </c>
      <c r="D1206" s="218" t="str">
        <f t="shared" si="244"/>
        <v>&amp; Gu</v>
      </c>
      <c r="E1206" s="219" t="e">
        <f t="shared" si="245"/>
        <v>#VALUE!</v>
      </c>
      <c r="F1206" s="219" t="str">
        <f t="shared" si="246"/>
        <v/>
      </c>
      <c r="G1206" s="219">
        <f t="shared" si="247"/>
        <v>45083</v>
      </c>
      <c r="H1206" s="218" t="str">
        <f>IF(ISERROR(VLOOKUP(FORECAST!$A1206,$AY$2:$BA$9,3,FALSE)),"",VLOOKUP(FORECAST!$A1206,$AY$2:$BA$9,3,FALSE))</f>
        <v>Referidos</v>
      </c>
      <c r="I1206" s="218">
        <f>IF(ISNUMBER(FORECAST!G:G),FORECAST!G:G,"")</f>
        <v>133</v>
      </c>
      <c r="J1206" s="222">
        <f>IF(ISNUMBER(FORECAST!H:H),FORECAST!H:H,"")</f>
        <v>38435.24</v>
      </c>
      <c r="BF1206" s="4"/>
    </row>
    <row r="1207" spans="1:58">
      <c r="A1207" s="218" t="str">
        <f>MID(FORECAST!A1206,1,10)</f>
        <v>Owner Refe</v>
      </c>
      <c r="B1207" s="218" t="str">
        <f t="shared" si="242"/>
        <v>Ow</v>
      </c>
      <c r="C1207" s="218" t="str">
        <f t="shared" si="243"/>
        <v>er</v>
      </c>
      <c r="D1207" s="218" t="str">
        <f t="shared" si="244"/>
        <v>Refe</v>
      </c>
      <c r="E1207" s="219" t="e">
        <f t="shared" si="245"/>
        <v>#VALUE!</v>
      </c>
      <c r="F1207" s="219" t="str">
        <f t="shared" si="246"/>
        <v/>
      </c>
      <c r="G1207" s="219">
        <f t="shared" si="247"/>
        <v>45083</v>
      </c>
      <c r="H1207" s="218" t="str">
        <f>IF(ISERROR(VLOOKUP(FORECAST!$A1207,$AY$2:$BA$9,3,FALSE)),"",VLOOKUP(FORECAST!$A1207,$AY$2:$BA$9,3,FALSE))</f>
        <v>Maintenance</v>
      </c>
      <c r="I1207" s="218">
        <f>IF(ISNUMBER(FORECAST!G:G),FORECAST!G:G,"")</f>
        <v>28</v>
      </c>
      <c r="J1207" s="222">
        <f>IF(ISNUMBER(FORECAST!H:H),FORECAST!H:H,"")</f>
        <v>0</v>
      </c>
      <c r="BF1207" s="4"/>
    </row>
    <row r="1208" spans="1:58">
      <c r="A1208" s="218" t="str">
        <f>MID(FORECAST!A1207,1,10)</f>
        <v>Maintenanc</v>
      </c>
      <c r="B1208" s="218" t="str">
        <f t="shared" si="242"/>
        <v>Ma</v>
      </c>
      <c r="C1208" s="218" t="str">
        <f t="shared" si="243"/>
        <v>nt</v>
      </c>
      <c r="D1208" s="218" t="str">
        <f t="shared" si="244"/>
        <v>nanc</v>
      </c>
      <c r="E1208" s="219" t="e">
        <f t="shared" si="245"/>
        <v>#VALUE!</v>
      </c>
      <c r="F1208" s="219" t="str">
        <f t="shared" si="246"/>
        <v/>
      </c>
      <c r="G1208" s="219">
        <f t="shared" si="247"/>
        <v>45083</v>
      </c>
      <c r="H1208" s="218" t="str">
        <f>IF(ISERROR(VLOOKUP(FORECAST!$A1208,$AY$2:$BA$9,3,FALSE)),"",VLOOKUP(FORECAST!$A1208,$AY$2:$BA$9,3,FALSE))</f>
        <v>Complementarias</v>
      </c>
      <c r="I1208" s="218">
        <f>IF(ISNUMBER(FORECAST!G:G),FORECAST!G:G,"")</f>
        <v>3</v>
      </c>
      <c r="J1208" s="222">
        <f>IF(ISNUMBER(FORECAST!H:H),FORECAST!H:H,"")</f>
        <v>0</v>
      </c>
      <c r="BF1208" s="4"/>
    </row>
    <row r="1209" spans="1:58">
      <c r="A1209" s="218" t="str">
        <f>MID(FORECAST!A1208,1,10)</f>
        <v>Compliment</v>
      </c>
      <c r="B1209" s="218" t="str">
        <f t="shared" si="242"/>
        <v>Co</v>
      </c>
      <c r="C1209" s="218" t="str">
        <f t="shared" si="243"/>
        <v>pl</v>
      </c>
      <c r="D1209" s="218" t="str">
        <f t="shared" si="244"/>
        <v>ment</v>
      </c>
      <c r="E1209" s="219" t="e">
        <f t="shared" si="245"/>
        <v>#VALUE!</v>
      </c>
      <c r="F1209" s="219" t="str">
        <f t="shared" si="246"/>
        <v/>
      </c>
      <c r="G1209" s="219">
        <f t="shared" si="247"/>
        <v>45083</v>
      </c>
      <c r="H1209" s="218" t="str">
        <f>IF(ISERROR(VLOOKUP(FORECAST!$A1209,$AY$2:$BA$9,3,FALSE)),"",VLOOKUP(FORECAST!$A1209,$AY$2:$BA$9,3,FALSE))</f>
        <v>Total día</v>
      </c>
      <c r="I1209" s="218">
        <f>IF(ISNUMBER(FORECAST!G:G),FORECAST!G:G,"")</f>
        <v>263</v>
      </c>
      <c r="J1209" s="222">
        <f>IF(ISNUMBER(FORECAST!H:H),FORECAST!H:H,"")</f>
        <v>61057.13</v>
      </c>
      <c r="BF1209" s="4"/>
    </row>
    <row r="1210" spans="1:58">
      <c r="A1210" s="218" t="str">
        <f>MID(FORECAST!A1209,1,10)</f>
        <v>Totals:</v>
      </c>
      <c r="B1210" s="218" t="str">
        <f t="shared" si="242"/>
        <v>To</v>
      </c>
      <c r="C1210" s="218" t="str">
        <f t="shared" si="243"/>
        <v>al</v>
      </c>
      <c r="D1210" s="218" t="str">
        <f t="shared" si="244"/>
        <v>:</v>
      </c>
      <c r="E1210" s="219" t="e">
        <f t="shared" si="245"/>
        <v>#VALUE!</v>
      </c>
      <c r="F1210" s="219" t="str">
        <f t="shared" si="246"/>
        <v/>
      </c>
      <c r="G1210" s="219">
        <f t="shared" si="247"/>
        <v>45083</v>
      </c>
      <c r="H1210" s="218" t="str">
        <f>IF(ISERROR(VLOOKUP(FORECAST!$A1210,$AY$2:$BA$9,3,FALSE)),"",VLOOKUP(FORECAST!$A1210,$AY$2:$BA$9,3,FALSE))</f>
        <v/>
      </c>
      <c r="I1210" s="218" t="str">
        <f>IF(ISNUMBER(FORECAST!G:G),FORECAST!G:G,"")</f>
        <v/>
      </c>
      <c r="J1210" s="222" t="str">
        <f>IF(ISNUMBER(FORECAST!H:H),FORECAST!H:H,"")</f>
        <v/>
      </c>
      <c r="BF1210" s="4"/>
    </row>
    <row r="1211" spans="1:58">
      <c r="A1211" s="218" t="str">
        <f>MID(FORECAST!A1210,1,10)</f>
        <v>07-06-2023</v>
      </c>
      <c r="B1211" s="218" t="str">
        <f t="shared" si="242"/>
        <v>07</v>
      </c>
      <c r="C1211" s="218" t="str">
        <f t="shared" si="243"/>
        <v>06</v>
      </c>
      <c r="D1211" s="218" t="str">
        <f t="shared" si="244"/>
        <v>2023</v>
      </c>
      <c r="E1211" s="219">
        <f t="shared" si="245"/>
        <v>45084</v>
      </c>
      <c r="F1211" s="219">
        <f t="shared" si="246"/>
        <v>45084</v>
      </c>
      <c r="G1211" s="219">
        <f t="shared" si="247"/>
        <v>45084</v>
      </c>
      <c r="H1211" s="218" t="str">
        <f>IF(ISERROR(VLOOKUP(FORECAST!$A1211,$AY$2:$BA$9,3,FALSE)),"",VLOOKUP(FORECAST!$A1211,$AY$2:$BA$9,3,FALSE))</f>
        <v>Pagadores</v>
      </c>
      <c r="I1211" s="218">
        <f>IF(ISNUMBER(FORECAST!G:G),FORECAST!G:G,"")</f>
        <v>68</v>
      </c>
      <c r="J1211" s="222">
        <f>IF(ISNUMBER(FORECAST!H:H),FORECAST!H:H,"")</f>
        <v>21730.53</v>
      </c>
      <c r="BF1211" s="4"/>
    </row>
    <row r="1212" spans="1:58">
      <c r="A1212" s="218" t="str">
        <f>MID(FORECAST!A1211,1,10)</f>
        <v>Non-Group</v>
      </c>
      <c r="B1212" s="218" t="str">
        <f t="shared" si="242"/>
        <v>No</v>
      </c>
      <c r="C1212" s="218" t="str">
        <f t="shared" si="243"/>
        <v>-G</v>
      </c>
      <c r="D1212" s="218" t="str">
        <f t="shared" si="244"/>
        <v>oup</v>
      </c>
      <c r="E1212" s="219" t="e">
        <f t="shared" si="245"/>
        <v>#VALUE!</v>
      </c>
      <c r="F1212" s="219" t="str">
        <f t="shared" si="246"/>
        <v/>
      </c>
      <c r="G1212" s="219">
        <f t="shared" si="247"/>
        <v>45084</v>
      </c>
      <c r="H1212" s="218" t="str">
        <f>IF(ISERROR(VLOOKUP(FORECAST!$A1212,$AY$2:$BA$9,3,FALSE)),"",VLOOKUP(FORECAST!$A1212,$AY$2:$BA$9,3,FALSE))</f>
        <v>Dueños e invitados</v>
      </c>
      <c r="I1212" s="218">
        <f>IF(ISNUMBER(FORECAST!G:G),FORECAST!G:G,"")</f>
        <v>32</v>
      </c>
      <c r="J1212" s="222">
        <f>IF(ISNUMBER(FORECAST!H:H),FORECAST!H:H,"")</f>
        <v>0</v>
      </c>
      <c r="BF1212" s="4"/>
    </row>
    <row r="1213" spans="1:58">
      <c r="A1213" s="218" t="str">
        <f>MID(FORECAST!A1212,1,10)</f>
        <v>Owner &amp; Gu</v>
      </c>
      <c r="B1213" s="218" t="str">
        <f t="shared" si="242"/>
        <v>Ow</v>
      </c>
      <c r="C1213" s="218" t="str">
        <f t="shared" si="243"/>
        <v>er</v>
      </c>
      <c r="D1213" s="218" t="str">
        <f t="shared" si="244"/>
        <v>&amp; Gu</v>
      </c>
      <c r="E1213" s="219" t="e">
        <f t="shared" si="245"/>
        <v>#VALUE!</v>
      </c>
      <c r="F1213" s="219" t="str">
        <f t="shared" si="246"/>
        <v/>
      </c>
      <c r="G1213" s="219">
        <f t="shared" si="247"/>
        <v>45084</v>
      </c>
      <c r="H1213" s="218" t="str">
        <f>IF(ISERROR(VLOOKUP(FORECAST!$A1213,$AY$2:$BA$9,3,FALSE)),"",VLOOKUP(FORECAST!$A1213,$AY$2:$BA$9,3,FALSE))</f>
        <v>Referidos</v>
      </c>
      <c r="I1213" s="218">
        <f>IF(ISNUMBER(FORECAST!G:G),FORECAST!G:G,"")</f>
        <v>121</v>
      </c>
      <c r="J1213" s="222">
        <f>IF(ISNUMBER(FORECAST!H:H),FORECAST!H:H,"")</f>
        <v>34823.440000000002</v>
      </c>
      <c r="BF1213" s="4"/>
    </row>
    <row r="1214" spans="1:58">
      <c r="A1214" s="218" t="str">
        <f>MID(FORECAST!A1213,1,10)</f>
        <v>Owner Refe</v>
      </c>
      <c r="B1214" s="218" t="str">
        <f t="shared" si="242"/>
        <v>Ow</v>
      </c>
      <c r="C1214" s="218" t="str">
        <f t="shared" si="243"/>
        <v>er</v>
      </c>
      <c r="D1214" s="218" t="str">
        <f t="shared" si="244"/>
        <v>Refe</v>
      </c>
      <c r="E1214" s="219" t="e">
        <f t="shared" si="245"/>
        <v>#VALUE!</v>
      </c>
      <c r="F1214" s="219" t="str">
        <f t="shared" si="246"/>
        <v/>
      </c>
      <c r="G1214" s="219">
        <f t="shared" si="247"/>
        <v>45084</v>
      </c>
      <c r="H1214" s="218" t="str">
        <f>IF(ISERROR(VLOOKUP(FORECAST!$A1214,$AY$2:$BA$9,3,FALSE)),"",VLOOKUP(FORECAST!$A1214,$AY$2:$BA$9,3,FALSE))</f>
        <v>Maintenance</v>
      </c>
      <c r="I1214" s="218">
        <f>IF(ISNUMBER(FORECAST!G:G),FORECAST!G:G,"")</f>
        <v>31</v>
      </c>
      <c r="J1214" s="222">
        <f>IF(ISNUMBER(FORECAST!H:H),FORECAST!H:H,"")</f>
        <v>0</v>
      </c>
      <c r="BF1214" s="4"/>
    </row>
    <row r="1215" spans="1:58">
      <c r="A1215" s="218" t="str">
        <f>MID(FORECAST!A1214,1,10)</f>
        <v>Maintenanc</v>
      </c>
      <c r="B1215" s="218" t="str">
        <f t="shared" si="242"/>
        <v>Ma</v>
      </c>
      <c r="C1215" s="218" t="str">
        <f t="shared" si="243"/>
        <v>nt</v>
      </c>
      <c r="D1215" s="218" t="str">
        <f t="shared" si="244"/>
        <v>nanc</v>
      </c>
      <c r="E1215" s="219" t="e">
        <f t="shared" si="245"/>
        <v>#VALUE!</v>
      </c>
      <c r="F1215" s="219" t="str">
        <f t="shared" si="246"/>
        <v/>
      </c>
      <c r="G1215" s="219">
        <f t="shared" si="247"/>
        <v>45084</v>
      </c>
      <c r="H1215" s="218" t="str">
        <f>IF(ISERROR(VLOOKUP(FORECAST!$A1215,$AY$2:$BA$9,3,FALSE)),"",VLOOKUP(FORECAST!$A1215,$AY$2:$BA$9,3,FALSE))</f>
        <v>Complementarias</v>
      </c>
      <c r="I1215" s="218">
        <f>IF(ISNUMBER(FORECAST!G:G),FORECAST!G:G,"")</f>
        <v>1</v>
      </c>
      <c r="J1215" s="222">
        <f>IF(ISNUMBER(FORECAST!H:H),FORECAST!H:H,"")</f>
        <v>0</v>
      </c>
      <c r="BF1215" s="4"/>
    </row>
    <row r="1216" spans="1:58">
      <c r="A1216" s="218" t="str">
        <f>MID(FORECAST!A1215,1,10)</f>
        <v>Compliment</v>
      </c>
      <c r="B1216" s="218" t="str">
        <f t="shared" si="242"/>
        <v>Co</v>
      </c>
      <c r="C1216" s="218" t="str">
        <f t="shared" si="243"/>
        <v>pl</v>
      </c>
      <c r="D1216" s="218" t="str">
        <f t="shared" si="244"/>
        <v>ment</v>
      </c>
      <c r="E1216" s="219" t="e">
        <f t="shared" si="245"/>
        <v>#VALUE!</v>
      </c>
      <c r="F1216" s="219" t="str">
        <f t="shared" si="246"/>
        <v/>
      </c>
      <c r="G1216" s="219">
        <f t="shared" si="247"/>
        <v>45084</v>
      </c>
      <c r="H1216" s="218" t="str">
        <f>IF(ISERROR(VLOOKUP(FORECAST!$A1216,$AY$2:$BA$9,3,FALSE)),"",VLOOKUP(FORECAST!$A1216,$AY$2:$BA$9,3,FALSE))</f>
        <v>Total día</v>
      </c>
      <c r="I1216" s="218">
        <f>IF(ISNUMBER(FORECAST!G:G),FORECAST!G:G,"")</f>
        <v>253</v>
      </c>
      <c r="J1216" s="222">
        <f>IF(ISNUMBER(FORECAST!H:H),FORECAST!H:H,"")</f>
        <v>56553.97</v>
      </c>
      <c r="BF1216" s="4"/>
    </row>
    <row r="1217" spans="1:58">
      <c r="A1217" s="218" t="str">
        <f>MID(FORECAST!A1216,1,10)</f>
        <v>Totals:</v>
      </c>
      <c r="B1217" s="218" t="str">
        <f t="shared" si="242"/>
        <v>To</v>
      </c>
      <c r="C1217" s="218" t="str">
        <f t="shared" si="243"/>
        <v>al</v>
      </c>
      <c r="D1217" s="218" t="str">
        <f t="shared" si="244"/>
        <v>:</v>
      </c>
      <c r="E1217" s="219" t="e">
        <f t="shared" si="245"/>
        <v>#VALUE!</v>
      </c>
      <c r="F1217" s="219" t="str">
        <f t="shared" si="246"/>
        <v/>
      </c>
      <c r="G1217" s="219">
        <f t="shared" si="247"/>
        <v>45084</v>
      </c>
      <c r="H1217" s="218" t="str">
        <f>IF(ISERROR(VLOOKUP(FORECAST!$A1217,$AY$2:$BA$9,3,FALSE)),"",VLOOKUP(FORECAST!$A1217,$AY$2:$BA$9,3,FALSE))</f>
        <v/>
      </c>
      <c r="I1217" s="218" t="str">
        <f>IF(ISNUMBER(FORECAST!G:G),FORECAST!G:G,"")</f>
        <v/>
      </c>
      <c r="J1217" s="222" t="str">
        <f>IF(ISNUMBER(FORECAST!H:H),FORECAST!H:H,"")</f>
        <v/>
      </c>
      <c r="BF1217" s="4"/>
    </row>
    <row r="1218" spans="1:58">
      <c r="A1218" s="218" t="str">
        <f>MID(FORECAST!A1217,1,10)</f>
        <v>08-06-2023</v>
      </c>
      <c r="B1218" s="218" t="str">
        <f t="shared" si="242"/>
        <v>08</v>
      </c>
      <c r="C1218" s="218" t="str">
        <f t="shared" si="243"/>
        <v>06</v>
      </c>
      <c r="D1218" s="218" t="str">
        <f t="shared" si="244"/>
        <v>2023</v>
      </c>
      <c r="E1218" s="219">
        <f t="shared" si="245"/>
        <v>45085</v>
      </c>
      <c r="F1218" s="219">
        <f t="shared" si="246"/>
        <v>45085</v>
      </c>
      <c r="G1218" s="219">
        <f t="shared" si="247"/>
        <v>45085</v>
      </c>
      <c r="H1218" s="218" t="str">
        <f>IF(ISERROR(VLOOKUP(FORECAST!$A1218,$AY$2:$BA$9,3,FALSE)),"",VLOOKUP(FORECAST!$A1218,$AY$2:$BA$9,3,FALSE))</f>
        <v>Pagadores</v>
      </c>
      <c r="I1218" s="218">
        <f>IF(ISNUMBER(FORECAST!G:G),FORECAST!G:G,"")</f>
        <v>87</v>
      </c>
      <c r="J1218" s="222">
        <f>IF(ISNUMBER(FORECAST!H:H),FORECAST!H:H,"")</f>
        <v>33073.33</v>
      </c>
      <c r="BF1218" s="4"/>
    </row>
    <row r="1219" spans="1:58">
      <c r="A1219" s="218" t="str">
        <f>MID(FORECAST!A1218,1,10)</f>
        <v>Non-Group</v>
      </c>
      <c r="B1219" s="218" t="str">
        <f t="shared" si="242"/>
        <v>No</v>
      </c>
      <c r="C1219" s="218" t="str">
        <f t="shared" si="243"/>
        <v>-G</v>
      </c>
      <c r="D1219" s="218" t="str">
        <f t="shared" si="244"/>
        <v>oup</v>
      </c>
      <c r="E1219" s="219" t="e">
        <f t="shared" si="245"/>
        <v>#VALUE!</v>
      </c>
      <c r="F1219" s="219" t="str">
        <f t="shared" si="246"/>
        <v/>
      </c>
      <c r="G1219" s="219">
        <f t="shared" si="247"/>
        <v>45085</v>
      </c>
      <c r="H1219" s="218" t="str">
        <f>IF(ISERROR(VLOOKUP(FORECAST!$A1219,$AY$2:$BA$9,3,FALSE)),"",VLOOKUP(FORECAST!$A1219,$AY$2:$BA$9,3,FALSE))</f>
        <v>Dueños e invitados</v>
      </c>
      <c r="I1219" s="218">
        <f>IF(ISNUMBER(FORECAST!G:G),FORECAST!G:G,"")</f>
        <v>33</v>
      </c>
      <c r="J1219" s="222">
        <f>IF(ISNUMBER(FORECAST!H:H),FORECAST!H:H,"")</f>
        <v>0</v>
      </c>
      <c r="BF1219" s="4"/>
    </row>
    <row r="1220" spans="1:58">
      <c r="A1220" s="218" t="str">
        <f>MID(FORECAST!A1219,1,10)</f>
        <v>Owner &amp; Gu</v>
      </c>
      <c r="B1220" s="218" t="str">
        <f t="shared" ref="B1220:B1283" si="248">MID(A1220,1,2)</f>
        <v>Ow</v>
      </c>
      <c r="C1220" s="218" t="str">
        <f t="shared" ref="C1220:C1283" si="249">MID(A1220,4,2)</f>
        <v>er</v>
      </c>
      <c r="D1220" s="218" t="str">
        <f t="shared" ref="D1220:D1283" si="250">MID(A1220,7,4)</f>
        <v>&amp; Gu</v>
      </c>
      <c r="E1220" s="219" t="e">
        <f t="shared" ref="E1220:E1283" si="251">DATE(D1220,C1220,B1220)</f>
        <v>#VALUE!</v>
      </c>
      <c r="F1220" s="219" t="str">
        <f t="shared" ref="F1220:F1283" si="252">IF(ISERROR(E1220),"",E1220)</f>
        <v/>
      </c>
      <c r="G1220" s="219">
        <f t="shared" ref="G1220:G1283" si="253">IF(F1220="",G1219,F1220)</f>
        <v>45085</v>
      </c>
      <c r="H1220" s="218" t="str">
        <f>IF(ISERROR(VLOOKUP(FORECAST!$A1220,$AY$2:$BA$9,3,FALSE)),"",VLOOKUP(FORECAST!$A1220,$AY$2:$BA$9,3,FALSE))</f>
        <v>Referidos</v>
      </c>
      <c r="I1220" s="218">
        <f>IF(ISNUMBER(FORECAST!G:G),FORECAST!G:G,"")</f>
        <v>168</v>
      </c>
      <c r="J1220" s="222">
        <f>IF(ISNUMBER(FORECAST!H:H),FORECAST!H:H,"")</f>
        <v>49258.36</v>
      </c>
      <c r="BF1220" s="4"/>
    </row>
    <row r="1221" spans="1:58">
      <c r="A1221" s="218" t="str">
        <f>MID(FORECAST!A1220,1,10)</f>
        <v>Owner Refe</v>
      </c>
      <c r="B1221" s="218" t="str">
        <f t="shared" si="248"/>
        <v>Ow</v>
      </c>
      <c r="C1221" s="218" t="str">
        <f t="shared" si="249"/>
        <v>er</v>
      </c>
      <c r="D1221" s="218" t="str">
        <f t="shared" si="250"/>
        <v>Refe</v>
      </c>
      <c r="E1221" s="219" t="e">
        <f t="shared" si="251"/>
        <v>#VALUE!</v>
      </c>
      <c r="F1221" s="219" t="str">
        <f t="shared" si="252"/>
        <v/>
      </c>
      <c r="G1221" s="219">
        <f t="shared" si="253"/>
        <v>45085</v>
      </c>
      <c r="H1221" s="218" t="str">
        <f>IF(ISERROR(VLOOKUP(FORECAST!$A1221,$AY$2:$BA$9,3,FALSE)),"",VLOOKUP(FORECAST!$A1221,$AY$2:$BA$9,3,FALSE))</f>
        <v>Maintenance</v>
      </c>
      <c r="I1221" s="218">
        <f>IF(ISNUMBER(FORECAST!G:G),FORECAST!G:G,"")</f>
        <v>22</v>
      </c>
      <c r="J1221" s="222">
        <f>IF(ISNUMBER(FORECAST!H:H),FORECAST!H:H,"")</f>
        <v>0</v>
      </c>
      <c r="BF1221" s="4"/>
    </row>
    <row r="1222" spans="1:58">
      <c r="A1222" s="218" t="str">
        <f>MID(FORECAST!A1221,1,10)</f>
        <v>Maintenanc</v>
      </c>
      <c r="B1222" s="218" t="str">
        <f t="shared" si="248"/>
        <v>Ma</v>
      </c>
      <c r="C1222" s="218" t="str">
        <f t="shared" si="249"/>
        <v>nt</v>
      </c>
      <c r="D1222" s="218" t="str">
        <f t="shared" si="250"/>
        <v>nanc</v>
      </c>
      <c r="E1222" s="219" t="e">
        <f t="shared" si="251"/>
        <v>#VALUE!</v>
      </c>
      <c r="F1222" s="219" t="str">
        <f t="shared" si="252"/>
        <v/>
      </c>
      <c r="G1222" s="219">
        <f t="shared" si="253"/>
        <v>45085</v>
      </c>
      <c r="H1222" s="218" t="str">
        <f>IF(ISERROR(VLOOKUP(FORECAST!$A1222,$AY$2:$BA$9,3,FALSE)),"",VLOOKUP(FORECAST!$A1222,$AY$2:$BA$9,3,FALSE))</f>
        <v>Complementarias</v>
      </c>
      <c r="I1222" s="218">
        <f>IF(ISNUMBER(FORECAST!G:G),FORECAST!G:G,"")</f>
        <v>4</v>
      </c>
      <c r="J1222" s="222">
        <f>IF(ISNUMBER(FORECAST!H:H),FORECAST!H:H,"")</f>
        <v>0</v>
      </c>
      <c r="BF1222" s="4"/>
    </row>
    <row r="1223" spans="1:58">
      <c r="A1223" s="218" t="str">
        <f>MID(FORECAST!A1222,1,10)</f>
        <v>Compliment</v>
      </c>
      <c r="B1223" s="218" t="str">
        <f t="shared" si="248"/>
        <v>Co</v>
      </c>
      <c r="C1223" s="218" t="str">
        <f t="shared" si="249"/>
        <v>pl</v>
      </c>
      <c r="D1223" s="218" t="str">
        <f t="shared" si="250"/>
        <v>ment</v>
      </c>
      <c r="E1223" s="219" t="e">
        <f t="shared" si="251"/>
        <v>#VALUE!</v>
      </c>
      <c r="F1223" s="219" t="str">
        <f t="shared" si="252"/>
        <v/>
      </c>
      <c r="G1223" s="219">
        <f t="shared" si="253"/>
        <v>45085</v>
      </c>
      <c r="H1223" s="218" t="str">
        <f>IF(ISERROR(VLOOKUP(FORECAST!$A1223,$AY$2:$BA$9,3,FALSE)),"",VLOOKUP(FORECAST!$A1223,$AY$2:$BA$9,3,FALSE))</f>
        <v>Total día</v>
      </c>
      <c r="I1223" s="218">
        <f>IF(ISNUMBER(FORECAST!G:G),FORECAST!G:G,"")</f>
        <v>314</v>
      </c>
      <c r="J1223" s="222">
        <f>IF(ISNUMBER(FORECAST!H:H),FORECAST!H:H,"")</f>
        <v>82331.69</v>
      </c>
      <c r="BF1223" s="4"/>
    </row>
    <row r="1224" spans="1:58">
      <c r="A1224" s="218" t="str">
        <f>MID(FORECAST!A1223,1,10)</f>
        <v>Totals:</v>
      </c>
      <c r="B1224" s="218" t="str">
        <f t="shared" si="248"/>
        <v>To</v>
      </c>
      <c r="C1224" s="218" t="str">
        <f t="shared" si="249"/>
        <v>al</v>
      </c>
      <c r="D1224" s="218" t="str">
        <f t="shared" si="250"/>
        <v>:</v>
      </c>
      <c r="E1224" s="219" t="e">
        <f t="shared" si="251"/>
        <v>#VALUE!</v>
      </c>
      <c r="F1224" s="219" t="str">
        <f t="shared" si="252"/>
        <v/>
      </c>
      <c r="G1224" s="219">
        <f t="shared" si="253"/>
        <v>45085</v>
      </c>
      <c r="H1224" s="218" t="str">
        <f>IF(ISERROR(VLOOKUP(FORECAST!$A1224,$AY$2:$BA$9,3,FALSE)),"",VLOOKUP(FORECAST!$A1224,$AY$2:$BA$9,3,FALSE))</f>
        <v/>
      </c>
      <c r="I1224" s="218" t="str">
        <f>IF(ISNUMBER(FORECAST!G:G),FORECAST!G:G,"")</f>
        <v/>
      </c>
      <c r="J1224" s="222" t="str">
        <f>IF(ISNUMBER(FORECAST!H:H),FORECAST!H:H,"")</f>
        <v/>
      </c>
      <c r="BF1224" s="4"/>
    </row>
    <row r="1225" spans="1:58">
      <c r="A1225" s="218" t="str">
        <f>MID(FORECAST!A1224,1,10)</f>
        <v>09-06-2023</v>
      </c>
      <c r="B1225" s="218" t="str">
        <f t="shared" si="248"/>
        <v>09</v>
      </c>
      <c r="C1225" s="218" t="str">
        <f t="shared" si="249"/>
        <v>06</v>
      </c>
      <c r="D1225" s="218" t="str">
        <f t="shared" si="250"/>
        <v>2023</v>
      </c>
      <c r="E1225" s="219">
        <f t="shared" si="251"/>
        <v>45086</v>
      </c>
      <c r="F1225" s="219">
        <f t="shared" si="252"/>
        <v>45086</v>
      </c>
      <c r="G1225" s="219">
        <f t="shared" si="253"/>
        <v>45086</v>
      </c>
      <c r="H1225" s="218" t="str">
        <f>IF(ISERROR(VLOOKUP(FORECAST!$A1225,$AY$2:$BA$9,3,FALSE)),"",VLOOKUP(FORECAST!$A1225,$AY$2:$BA$9,3,FALSE))</f>
        <v>Pagadores</v>
      </c>
      <c r="I1225" s="218">
        <f>IF(ISNUMBER(FORECAST!G:G),FORECAST!G:G,"")</f>
        <v>164</v>
      </c>
      <c r="J1225" s="222">
        <f>IF(ISNUMBER(FORECAST!H:H),FORECAST!H:H,"")</f>
        <v>70101.820000000007</v>
      </c>
      <c r="BF1225" s="4"/>
    </row>
    <row r="1226" spans="1:58">
      <c r="A1226" s="218" t="str">
        <f>MID(FORECAST!A1225,1,10)</f>
        <v>Non-Group</v>
      </c>
      <c r="B1226" s="218" t="str">
        <f t="shared" si="248"/>
        <v>No</v>
      </c>
      <c r="C1226" s="218" t="str">
        <f t="shared" si="249"/>
        <v>-G</v>
      </c>
      <c r="D1226" s="218" t="str">
        <f t="shared" si="250"/>
        <v>oup</v>
      </c>
      <c r="E1226" s="219" t="e">
        <f t="shared" si="251"/>
        <v>#VALUE!</v>
      </c>
      <c r="F1226" s="219" t="str">
        <f t="shared" si="252"/>
        <v/>
      </c>
      <c r="G1226" s="219">
        <f t="shared" si="253"/>
        <v>45086</v>
      </c>
      <c r="H1226" s="218" t="str">
        <f>IF(ISERROR(VLOOKUP(FORECAST!$A1226,$AY$2:$BA$9,3,FALSE)),"",VLOOKUP(FORECAST!$A1226,$AY$2:$BA$9,3,FALSE))</f>
        <v>Grupos</v>
      </c>
      <c r="I1226" s="218">
        <f>IF(ISNUMBER(FORECAST!G:G),FORECAST!G:G,"")</f>
        <v>2</v>
      </c>
      <c r="J1226" s="222">
        <f>IF(ISNUMBER(FORECAST!H:H),FORECAST!H:H,"")</f>
        <v>635</v>
      </c>
      <c r="BF1226" s="4"/>
    </row>
    <row r="1227" spans="1:58">
      <c r="A1227" s="218" t="str">
        <f>MID(FORECAST!A1226,1,10)</f>
        <v>Group - No</v>
      </c>
      <c r="B1227" s="218" t="str">
        <f t="shared" si="248"/>
        <v>Gr</v>
      </c>
      <c r="C1227" s="218" t="str">
        <f t="shared" si="249"/>
        <v>up</v>
      </c>
      <c r="D1227" s="218" t="str">
        <f t="shared" si="250"/>
        <v>- No</v>
      </c>
      <c r="E1227" s="219" t="e">
        <f t="shared" si="251"/>
        <v>#VALUE!</v>
      </c>
      <c r="F1227" s="219" t="str">
        <f t="shared" si="252"/>
        <v/>
      </c>
      <c r="G1227" s="219">
        <f t="shared" si="253"/>
        <v>45086</v>
      </c>
      <c r="H1227" s="218" t="str">
        <f>IF(ISERROR(VLOOKUP(FORECAST!$A1227,$AY$2:$BA$9,3,FALSE)),"",VLOOKUP(FORECAST!$A1227,$AY$2:$BA$9,3,FALSE))</f>
        <v>Dueños e invitados</v>
      </c>
      <c r="I1227" s="218">
        <f>IF(ISNUMBER(FORECAST!G:G),FORECAST!G:G,"")</f>
        <v>33</v>
      </c>
      <c r="J1227" s="222">
        <f>IF(ISNUMBER(FORECAST!H:H),FORECAST!H:H,"")</f>
        <v>0</v>
      </c>
      <c r="BF1227" s="4"/>
    </row>
    <row r="1228" spans="1:58">
      <c r="A1228" s="218" t="str">
        <f>MID(FORECAST!A1227,1,10)</f>
        <v>Owner &amp; Gu</v>
      </c>
      <c r="B1228" s="218" t="str">
        <f t="shared" si="248"/>
        <v>Ow</v>
      </c>
      <c r="C1228" s="218" t="str">
        <f t="shared" si="249"/>
        <v>er</v>
      </c>
      <c r="D1228" s="218" t="str">
        <f t="shared" si="250"/>
        <v>&amp; Gu</v>
      </c>
      <c r="E1228" s="219" t="e">
        <f t="shared" si="251"/>
        <v>#VALUE!</v>
      </c>
      <c r="F1228" s="219" t="str">
        <f t="shared" si="252"/>
        <v/>
      </c>
      <c r="G1228" s="219">
        <f t="shared" si="253"/>
        <v>45086</v>
      </c>
      <c r="H1228" s="218" t="str">
        <f>IF(ISERROR(VLOOKUP(FORECAST!$A1228,$AY$2:$BA$9,3,FALSE)),"",VLOOKUP(FORECAST!$A1228,$AY$2:$BA$9,3,FALSE))</f>
        <v>Referidos</v>
      </c>
      <c r="I1228" s="218">
        <f>IF(ISNUMBER(FORECAST!G:G),FORECAST!G:G,"")</f>
        <v>217</v>
      </c>
      <c r="J1228" s="222">
        <f>IF(ISNUMBER(FORECAST!H:H),FORECAST!H:H,"")</f>
        <v>77480.59</v>
      </c>
      <c r="BF1228" s="4"/>
    </row>
    <row r="1229" spans="1:58">
      <c r="A1229" s="218" t="str">
        <f>MID(FORECAST!A1228,1,10)</f>
        <v>Owner Refe</v>
      </c>
      <c r="B1229" s="218" t="str">
        <f t="shared" si="248"/>
        <v>Ow</v>
      </c>
      <c r="C1229" s="218" t="str">
        <f t="shared" si="249"/>
        <v>er</v>
      </c>
      <c r="D1229" s="218" t="str">
        <f t="shared" si="250"/>
        <v>Refe</v>
      </c>
      <c r="E1229" s="219" t="e">
        <f t="shared" si="251"/>
        <v>#VALUE!</v>
      </c>
      <c r="F1229" s="219" t="str">
        <f t="shared" si="252"/>
        <v/>
      </c>
      <c r="G1229" s="219">
        <f t="shared" si="253"/>
        <v>45086</v>
      </c>
      <c r="H1229" s="218" t="str">
        <f>IF(ISERROR(VLOOKUP(FORECAST!$A1229,$AY$2:$BA$9,3,FALSE)),"",VLOOKUP(FORECAST!$A1229,$AY$2:$BA$9,3,FALSE))</f>
        <v>Maintenance</v>
      </c>
      <c r="I1229" s="218">
        <f>IF(ISNUMBER(FORECAST!G:G),FORECAST!G:G,"")</f>
        <v>11</v>
      </c>
      <c r="J1229" s="222">
        <f>IF(ISNUMBER(FORECAST!H:H),FORECAST!H:H,"")</f>
        <v>0</v>
      </c>
      <c r="BF1229" s="4"/>
    </row>
    <row r="1230" spans="1:58">
      <c r="A1230" s="218" t="str">
        <f>MID(FORECAST!A1229,1,10)</f>
        <v>Maintenanc</v>
      </c>
      <c r="B1230" s="218" t="str">
        <f t="shared" si="248"/>
        <v>Ma</v>
      </c>
      <c r="C1230" s="218" t="str">
        <f t="shared" si="249"/>
        <v>nt</v>
      </c>
      <c r="D1230" s="218" t="str">
        <f t="shared" si="250"/>
        <v>nanc</v>
      </c>
      <c r="E1230" s="219" t="e">
        <f t="shared" si="251"/>
        <v>#VALUE!</v>
      </c>
      <c r="F1230" s="219" t="str">
        <f t="shared" si="252"/>
        <v/>
      </c>
      <c r="G1230" s="219">
        <f t="shared" si="253"/>
        <v>45086</v>
      </c>
      <c r="H1230" s="218" t="str">
        <f>IF(ISERROR(VLOOKUP(FORECAST!$A1230,$AY$2:$BA$9,3,FALSE)),"",VLOOKUP(FORECAST!$A1230,$AY$2:$BA$9,3,FALSE))</f>
        <v>Complementarias</v>
      </c>
      <c r="I1230" s="218">
        <f>IF(ISNUMBER(FORECAST!G:G),FORECAST!G:G,"")</f>
        <v>9</v>
      </c>
      <c r="J1230" s="222">
        <f>IF(ISNUMBER(FORECAST!H:H),FORECAST!H:H,"")</f>
        <v>0</v>
      </c>
      <c r="BF1230" s="4"/>
    </row>
    <row r="1231" spans="1:58">
      <c r="A1231" s="218" t="str">
        <f>MID(FORECAST!A1230,1,10)</f>
        <v>Compliment</v>
      </c>
      <c r="B1231" s="218" t="str">
        <f t="shared" si="248"/>
        <v>Co</v>
      </c>
      <c r="C1231" s="218" t="str">
        <f t="shared" si="249"/>
        <v>pl</v>
      </c>
      <c r="D1231" s="218" t="str">
        <f t="shared" si="250"/>
        <v>ment</v>
      </c>
      <c r="E1231" s="219" t="e">
        <f t="shared" si="251"/>
        <v>#VALUE!</v>
      </c>
      <c r="F1231" s="219" t="str">
        <f t="shared" si="252"/>
        <v/>
      </c>
      <c r="G1231" s="219">
        <f t="shared" si="253"/>
        <v>45086</v>
      </c>
      <c r="H1231" s="218" t="str">
        <f>IF(ISERROR(VLOOKUP(FORECAST!$A1231,$AY$2:$BA$9,3,FALSE)),"",VLOOKUP(FORECAST!$A1231,$AY$2:$BA$9,3,FALSE))</f>
        <v>Total día</v>
      </c>
      <c r="I1231" s="218">
        <f>IF(ISNUMBER(FORECAST!G:G),FORECAST!G:G,"")</f>
        <v>436</v>
      </c>
      <c r="J1231" s="222">
        <f>IF(ISNUMBER(FORECAST!H:H),FORECAST!H:H,"")</f>
        <v>148217.41</v>
      </c>
      <c r="BF1231" s="4"/>
    </row>
    <row r="1232" spans="1:58">
      <c r="A1232" s="218" t="str">
        <f>MID(FORECAST!A1231,1,10)</f>
        <v>Totals:</v>
      </c>
      <c r="B1232" s="218" t="str">
        <f t="shared" si="248"/>
        <v>To</v>
      </c>
      <c r="C1232" s="218" t="str">
        <f t="shared" si="249"/>
        <v>al</v>
      </c>
      <c r="D1232" s="218" t="str">
        <f t="shared" si="250"/>
        <v>:</v>
      </c>
      <c r="E1232" s="219" t="e">
        <f t="shared" si="251"/>
        <v>#VALUE!</v>
      </c>
      <c r="F1232" s="219" t="str">
        <f t="shared" si="252"/>
        <v/>
      </c>
      <c r="G1232" s="219">
        <f t="shared" si="253"/>
        <v>45086</v>
      </c>
      <c r="H1232" s="218" t="str">
        <f>IF(ISERROR(VLOOKUP(FORECAST!$A1232,$AY$2:$BA$9,3,FALSE)),"",VLOOKUP(FORECAST!$A1232,$AY$2:$BA$9,3,FALSE))</f>
        <v/>
      </c>
      <c r="I1232" s="218" t="str">
        <f>IF(ISNUMBER(FORECAST!G:G),FORECAST!G:G,"")</f>
        <v/>
      </c>
      <c r="J1232" s="222" t="str">
        <f>IF(ISNUMBER(FORECAST!H:H),FORECAST!H:H,"")</f>
        <v/>
      </c>
      <c r="BF1232" s="4"/>
    </row>
    <row r="1233" spans="1:58">
      <c r="A1233" s="218" t="str">
        <f>MID(FORECAST!A1232,1,10)</f>
        <v>10-06-2023</v>
      </c>
      <c r="B1233" s="218" t="str">
        <f t="shared" si="248"/>
        <v>10</v>
      </c>
      <c r="C1233" s="218" t="str">
        <f t="shared" si="249"/>
        <v>06</v>
      </c>
      <c r="D1233" s="218" t="str">
        <f t="shared" si="250"/>
        <v>2023</v>
      </c>
      <c r="E1233" s="219">
        <f t="shared" si="251"/>
        <v>45087</v>
      </c>
      <c r="F1233" s="219">
        <f t="shared" si="252"/>
        <v>45087</v>
      </c>
      <c r="G1233" s="219">
        <f t="shared" si="253"/>
        <v>45087</v>
      </c>
      <c r="H1233" s="218" t="str">
        <f>IF(ISERROR(VLOOKUP(FORECAST!$A1233,$AY$2:$BA$9,3,FALSE)),"",VLOOKUP(FORECAST!$A1233,$AY$2:$BA$9,3,FALSE))</f>
        <v>Pagadores</v>
      </c>
      <c r="I1233" s="218">
        <f>IF(ISNUMBER(FORECAST!G:G),FORECAST!G:G,"")</f>
        <v>169</v>
      </c>
      <c r="J1233" s="222">
        <f>IF(ISNUMBER(FORECAST!H:H),FORECAST!H:H,"")</f>
        <v>73776.649999999994</v>
      </c>
      <c r="BF1233" s="4"/>
    </row>
    <row r="1234" spans="1:58">
      <c r="A1234" s="218" t="str">
        <f>MID(FORECAST!A1233,1,10)</f>
        <v>Non-Group</v>
      </c>
      <c r="B1234" s="218" t="str">
        <f t="shared" si="248"/>
        <v>No</v>
      </c>
      <c r="C1234" s="218" t="str">
        <f t="shared" si="249"/>
        <v>-G</v>
      </c>
      <c r="D1234" s="218" t="str">
        <f t="shared" si="250"/>
        <v>oup</v>
      </c>
      <c r="E1234" s="219" t="e">
        <f t="shared" si="251"/>
        <v>#VALUE!</v>
      </c>
      <c r="F1234" s="219" t="str">
        <f t="shared" si="252"/>
        <v/>
      </c>
      <c r="G1234" s="219">
        <f t="shared" si="253"/>
        <v>45087</v>
      </c>
      <c r="H1234" s="218" t="str">
        <f>IF(ISERROR(VLOOKUP(FORECAST!$A1234,$AY$2:$BA$9,3,FALSE)),"",VLOOKUP(FORECAST!$A1234,$AY$2:$BA$9,3,FALSE))</f>
        <v>Grupos</v>
      </c>
      <c r="I1234" s="218">
        <f>IF(ISNUMBER(FORECAST!G:G),FORECAST!G:G,"")</f>
        <v>3</v>
      </c>
      <c r="J1234" s="222">
        <f>IF(ISNUMBER(FORECAST!H:H),FORECAST!H:H,"")</f>
        <v>952</v>
      </c>
      <c r="BF1234" s="4"/>
    </row>
    <row r="1235" spans="1:58">
      <c r="A1235" s="218" t="str">
        <f>MID(FORECAST!A1234,1,10)</f>
        <v>Group - No</v>
      </c>
      <c r="B1235" s="218" t="str">
        <f t="shared" si="248"/>
        <v>Gr</v>
      </c>
      <c r="C1235" s="218" t="str">
        <f t="shared" si="249"/>
        <v>up</v>
      </c>
      <c r="D1235" s="218" t="str">
        <f t="shared" si="250"/>
        <v>- No</v>
      </c>
      <c r="E1235" s="219" t="e">
        <f t="shared" si="251"/>
        <v>#VALUE!</v>
      </c>
      <c r="F1235" s="219" t="str">
        <f t="shared" si="252"/>
        <v/>
      </c>
      <c r="G1235" s="219">
        <f t="shared" si="253"/>
        <v>45087</v>
      </c>
      <c r="H1235" s="218" t="str">
        <f>IF(ISERROR(VLOOKUP(FORECAST!$A1235,$AY$2:$BA$9,3,FALSE)),"",VLOOKUP(FORECAST!$A1235,$AY$2:$BA$9,3,FALSE))</f>
        <v>Dueños e invitados</v>
      </c>
      <c r="I1235" s="218">
        <f>IF(ISNUMBER(FORECAST!G:G),FORECAST!G:G,"")</f>
        <v>36</v>
      </c>
      <c r="J1235" s="222">
        <f>IF(ISNUMBER(FORECAST!H:H),FORECAST!H:H,"")</f>
        <v>0</v>
      </c>
      <c r="BF1235" s="4"/>
    </row>
    <row r="1236" spans="1:58">
      <c r="A1236" s="218" t="str">
        <f>MID(FORECAST!A1235,1,10)</f>
        <v>Owner &amp; Gu</v>
      </c>
      <c r="B1236" s="218" t="str">
        <f t="shared" si="248"/>
        <v>Ow</v>
      </c>
      <c r="C1236" s="218" t="str">
        <f t="shared" si="249"/>
        <v>er</v>
      </c>
      <c r="D1236" s="218" t="str">
        <f t="shared" si="250"/>
        <v>&amp; Gu</v>
      </c>
      <c r="E1236" s="219" t="e">
        <f t="shared" si="251"/>
        <v>#VALUE!</v>
      </c>
      <c r="F1236" s="219" t="str">
        <f t="shared" si="252"/>
        <v/>
      </c>
      <c r="G1236" s="219">
        <f t="shared" si="253"/>
        <v>45087</v>
      </c>
      <c r="H1236" s="218" t="str">
        <f>IF(ISERROR(VLOOKUP(FORECAST!$A1236,$AY$2:$BA$9,3,FALSE)),"",VLOOKUP(FORECAST!$A1236,$AY$2:$BA$9,3,FALSE))</f>
        <v>Referidos</v>
      </c>
      <c r="I1236" s="218">
        <f>IF(ISNUMBER(FORECAST!G:G),FORECAST!G:G,"")</f>
        <v>220</v>
      </c>
      <c r="J1236" s="222">
        <f>IF(ISNUMBER(FORECAST!H:H),FORECAST!H:H,"")</f>
        <v>79020.38</v>
      </c>
      <c r="BF1236" s="4"/>
    </row>
    <row r="1237" spans="1:58">
      <c r="A1237" s="218" t="str">
        <f>MID(FORECAST!A1236,1,10)</f>
        <v>Owner Refe</v>
      </c>
      <c r="B1237" s="218" t="str">
        <f t="shared" si="248"/>
        <v>Ow</v>
      </c>
      <c r="C1237" s="218" t="str">
        <f t="shared" si="249"/>
        <v>er</v>
      </c>
      <c r="D1237" s="218" t="str">
        <f t="shared" si="250"/>
        <v>Refe</v>
      </c>
      <c r="E1237" s="219" t="e">
        <f t="shared" si="251"/>
        <v>#VALUE!</v>
      </c>
      <c r="F1237" s="219" t="str">
        <f t="shared" si="252"/>
        <v/>
      </c>
      <c r="G1237" s="219">
        <f t="shared" si="253"/>
        <v>45087</v>
      </c>
      <c r="H1237" s="218" t="str">
        <f>IF(ISERROR(VLOOKUP(FORECAST!$A1237,$AY$2:$BA$9,3,FALSE)),"",VLOOKUP(FORECAST!$A1237,$AY$2:$BA$9,3,FALSE))</f>
        <v>Maintenance</v>
      </c>
      <c r="I1237" s="218">
        <f>IF(ISNUMBER(FORECAST!G:G),FORECAST!G:G,"")</f>
        <v>10</v>
      </c>
      <c r="J1237" s="222">
        <f>IF(ISNUMBER(FORECAST!H:H),FORECAST!H:H,"")</f>
        <v>0</v>
      </c>
      <c r="BF1237" s="4"/>
    </row>
    <row r="1238" spans="1:58">
      <c r="A1238" s="218" t="str">
        <f>MID(FORECAST!A1237,1,10)</f>
        <v>Maintenanc</v>
      </c>
      <c r="B1238" s="218" t="str">
        <f t="shared" si="248"/>
        <v>Ma</v>
      </c>
      <c r="C1238" s="218" t="str">
        <f t="shared" si="249"/>
        <v>nt</v>
      </c>
      <c r="D1238" s="218" t="str">
        <f t="shared" si="250"/>
        <v>nanc</v>
      </c>
      <c r="E1238" s="219" t="e">
        <f t="shared" si="251"/>
        <v>#VALUE!</v>
      </c>
      <c r="F1238" s="219" t="str">
        <f t="shared" si="252"/>
        <v/>
      </c>
      <c r="G1238" s="219">
        <f t="shared" si="253"/>
        <v>45087</v>
      </c>
      <c r="H1238" s="218" t="str">
        <f>IF(ISERROR(VLOOKUP(FORECAST!$A1238,$AY$2:$BA$9,3,FALSE)),"",VLOOKUP(FORECAST!$A1238,$AY$2:$BA$9,3,FALSE))</f>
        <v>Complementarias</v>
      </c>
      <c r="I1238" s="218">
        <f>IF(ISNUMBER(FORECAST!G:G),FORECAST!G:G,"")</f>
        <v>8</v>
      </c>
      <c r="J1238" s="222">
        <f>IF(ISNUMBER(FORECAST!H:H),FORECAST!H:H,"")</f>
        <v>0</v>
      </c>
      <c r="BF1238" s="4"/>
    </row>
    <row r="1239" spans="1:58">
      <c r="A1239" s="218" t="str">
        <f>MID(FORECAST!A1238,1,10)</f>
        <v>Compliment</v>
      </c>
      <c r="B1239" s="218" t="str">
        <f t="shared" si="248"/>
        <v>Co</v>
      </c>
      <c r="C1239" s="218" t="str">
        <f t="shared" si="249"/>
        <v>pl</v>
      </c>
      <c r="D1239" s="218" t="str">
        <f t="shared" si="250"/>
        <v>ment</v>
      </c>
      <c r="E1239" s="219" t="e">
        <f t="shared" si="251"/>
        <v>#VALUE!</v>
      </c>
      <c r="F1239" s="219" t="str">
        <f t="shared" si="252"/>
        <v/>
      </c>
      <c r="G1239" s="219">
        <f t="shared" si="253"/>
        <v>45087</v>
      </c>
      <c r="H1239" s="218" t="str">
        <f>IF(ISERROR(VLOOKUP(FORECAST!$A1239,$AY$2:$BA$9,3,FALSE)),"",VLOOKUP(FORECAST!$A1239,$AY$2:$BA$9,3,FALSE))</f>
        <v>Total día</v>
      </c>
      <c r="I1239" s="218">
        <f>IF(ISNUMBER(FORECAST!G:G),FORECAST!G:G,"")</f>
        <v>446</v>
      </c>
      <c r="J1239" s="222">
        <f>IF(ISNUMBER(FORECAST!H:H),FORECAST!H:H,"")</f>
        <v>153749.03</v>
      </c>
      <c r="BF1239" s="4"/>
    </row>
    <row r="1240" spans="1:58">
      <c r="A1240" s="218" t="str">
        <f>MID(FORECAST!A1239,1,10)</f>
        <v>Totals:</v>
      </c>
      <c r="B1240" s="218" t="str">
        <f t="shared" si="248"/>
        <v>To</v>
      </c>
      <c r="C1240" s="218" t="str">
        <f t="shared" si="249"/>
        <v>al</v>
      </c>
      <c r="D1240" s="218" t="str">
        <f t="shared" si="250"/>
        <v>:</v>
      </c>
      <c r="E1240" s="219" t="e">
        <f t="shared" si="251"/>
        <v>#VALUE!</v>
      </c>
      <c r="F1240" s="219" t="str">
        <f t="shared" si="252"/>
        <v/>
      </c>
      <c r="G1240" s="219">
        <f t="shared" si="253"/>
        <v>45087</v>
      </c>
      <c r="H1240" s="218" t="str">
        <f>IF(ISERROR(VLOOKUP(FORECAST!$A1240,$AY$2:$BA$9,3,FALSE)),"",VLOOKUP(FORECAST!$A1240,$AY$2:$BA$9,3,FALSE))</f>
        <v/>
      </c>
      <c r="I1240" s="218" t="str">
        <f>IF(ISNUMBER(FORECAST!G:G),FORECAST!G:G,"")</f>
        <v/>
      </c>
      <c r="J1240" s="222" t="str">
        <f>IF(ISNUMBER(FORECAST!H:H),FORECAST!H:H,"")</f>
        <v/>
      </c>
      <c r="BF1240" s="4"/>
    </row>
    <row r="1241" spans="1:58">
      <c r="A1241" s="218" t="str">
        <f>MID(FORECAST!A1240,1,10)</f>
        <v>11-06-2023</v>
      </c>
      <c r="B1241" s="218" t="str">
        <f t="shared" si="248"/>
        <v>11</v>
      </c>
      <c r="C1241" s="218" t="str">
        <f t="shared" si="249"/>
        <v>06</v>
      </c>
      <c r="D1241" s="218" t="str">
        <f t="shared" si="250"/>
        <v>2023</v>
      </c>
      <c r="E1241" s="219">
        <f t="shared" si="251"/>
        <v>45088</v>
      </c>
      <c r="F1241" s="219">
        <f t="shared" si="252"/>
        <v>45088</v>
      </c>
      <c r="G1241" s="219">
        <f t="shared" si="253"/>
        <v>45088</v>
      </c>
      <c r="H1241" s="218" t="str">
        <f>IF(ISERROR(VLOOKUP(FORECAST!$A1241,$AY$2:$BA$9,3,FALSE)),"",VLOOKUP(FORECAST!$A1241,$AY$2:$BA$9,3,FALSE))</f>
        <v>Pagadores</v>
      </c>
      <c r="I1241" s="218">
        <f>IF(ISNUMBER(FORECAST!G:G),FORECAST!G:G,"")</f>
        <v>114</v>
      </c>
      <c r="J1241" s="222">
        <f>IF(ISNUMBER(FORECAST!H:H),FORECAST!H:H,"")</f>
        <v>41639.22</v>
      </c>
      <c r="BF1241" s="4"/>
    </row>
    <row r="1242" spans="1:58">
      <c r="A1242" s="218" t="str">
        <f>MID(FORECAST!A1241,1,10)</f>
        <v>Non-Group</v>
      </c>
      <c r="B1242" s="218" t="str">
        <f t="shared" si="248"/>
        <v>No</v>
      </c>
      <c r="C1242" s="218" t="str">
        <f t="shared" si="249"/>
        <v>-G</v>
      </c>
      <c r="D1242" s="218" t="str">
        <f t="shared" si="250"/>
        <v>oup</v>
      </c>
      <c r="E1242" s="219" t="e">
        <f t="shared" si="251"/>
        <v>#VALUE!</v>
      </c>
      <c r="F1242" s="219" t="str">
        <f t="shared" si="252"/>
        <v/>
      </c>
      <c r="G1242" s="219">
        <f t="shared" si="253"/>
        <v>45088</v>
      </c>
      <c r="H1242" s="218" t="str">
        <f>IF(ISERROR(VLOOKUP(FORECAST!$A1242,$AY$2:$BA$9,3,FALSE)),"",VLOOKUP(FORECAST!$A1242,$AY$2:$BA$9,3,FALSE))</f>
        <v>Grupos</v>
      </c>
      <c r="I1242" s="218">
        <f>IF(ISNUMBER(FORECAST!G:G),FORECAST!G:G,"")</f>
        <v>1</v>
      </c>
      <c r="J1242" s="222">
        <f>IF(ISNUMBER(FORECAST!H:H),FORECAST!H:H,"")</f>
        <v>265</v>
      </c>
      <c r="BF1242" s="4"/>
    </row>
    <row r="1243" spans="1:58">
      <c r="A1243" s="218" t="str">
        <f>MID(FORECAST!A1242,1,10)</f>
        <v>Group - No</v>
      </c>
      <c r="B1243" s="218" t="str">
        <f t="shared" si="248"/>
        <v>Gr</v>
      </c>
      <c r="C1243" s="218" t="str">
        <f t="shared" si="249"/>
        <v>up</v>
      </c>
      <c r="D1243" s="218" t="str">
        <f t="shared" si="250"/>
        <v>- No</v>
      </c>
      <c r="E1243" s="219" t="e">
        <f t="shared" si="251"/>
        <v>#VALUE!</v>
      </c>
      <c r="F1243" s="219" t="str">
        <f t="shared" si="252"/>
        <v/>
      </c>
      <c r="G1243" s="219">
        <f t="shared" si="253"/>
        <v>45088</v>
      </c>
      <c r="H1243" s="218" t="str">
        <f>IF(ISERROR(VLOOKUP(FORECAST!$A1243,$AY$2:$BA$9,3,FALSE)),"",VLOOKUP(FORECAST!$A1243,$AY$2:$BA$9,3,FALSE))</f>
        <v>Dueños e invitados</v>
      </c>
      <c r="I1243" s="218">
        <f>IF(ISNUMBER(FORECAST!G:G),FORECAST!G:G,"")</f>
        <v>33</v>
      </c>
      <c r="J1243" s="222">
        <f>IF(ISNUMBER(FORECAST!H:H),FORECAST!H:H,"")</f>
        <v>0</v>
      </c>
      <c r="BF1243" s="4"/>
    </row>
    <row r="1244" spans="1:58">
      <c r="A1244" s="218" t="str">
        <f>MID(FORECAST!A1243,1,10)</f>
        <v>Owner &amp; Gu</v>
      </c>
      <c r="B1244" s="218" t="str">
        <f t="shared" si="248"/>
        <v>Ow</v>
      </c>
      <c r="C1244" s="218" t="str">
        <f t="shared" si="249"/>
        <v>er</v>
      </c>
      <c r="D1244" s="218" t="str">
        <f t="shared" si="250"/>
        <v>&amp; Gu</v>
      </c>
      <c r="E1244" s="219" t="e">
        <f t="shared" si="251"/>
        <v>#VALUE!</v>
      </c>
      <c r="F1244" s="219" t="str">
        <f t="shared" si="252"/>
        <v/>
      </c>
      <c r="G1244" s="219">
        <f t="shared" si="253"/>
        <v>45088</v>
      </c>
      <c r="H1244" s="218" t="str">
        <f>IF(ISERROR(VLOOKUP(FORECAST!$A1244,$AY$2:$BA$9,3,FALSE)),"",VLOOKUP(FORECAST!$A1244,$AY$2:$BA$9,3,FALSE))</f>
        <v>Referidos</v>
      </c>
      <c r="I1244" s="218">
        <f>IF(ISNUMBER(FORECAST!G:G),FORECAST!G:G,"")</f>
        <v>188</v>
      </c>
      <c r="J1244" s="222">
        <f>IF(ISNUMBER(FORECAST!H:H),FORECAST!H:H,"")</f>
        <v>59123.6</v>
      </c>
      <c r="BF1244" s="4"/>
    </row>
    <row r="1245" spans="1:58">
      <c r="A1245" s="218" t="str">
        <f>MID(FORECAST!A1244,1,10)</f>
        <v>Owner Refe</v>
      </c>
      <c r="B1245" s="218" t="str">
        <f t="shared" si="248"/>
        <v>Ow</v>
      </c>
      <c r="C1245" s="218" t="str">
        <f t="shared" si="249"/>
        <v>er</v>
      </c>
      <c r="D1245" s="218" t="str">
        <f t="shared" si="250"/>
        <v>Refe</v>
      </c>
      <c r="E1245" s="219" t="e">
        <f t="shared" si="251"/>
        <v>#VALUE!</v>
      </c>
      <c r="F1245" s="219" t="str">
        <f t="shared" si="252"/>
        <v/>
      </c>
      <c r="G1245" s="219">
        <f t="shared" si="253"/>
        <v>45088</v>
      </c>
      <c r="H1245" s="218" t="str">
        <f>IF(ISERROR(VLOOKUP(FORECAST!$A1245,$AY$2:$BA$9,3,FALSE)),"",VLOOKUP(FORECAST!$A1245,$AY$2:$BA$9,3,FALSE))</f>
        <v>Maintenance</v>
      </c>
      <c r="I1245" s="218">
        <f>IF(ISNUMBER(FORECAST!G:G),FORECAST!G:G,"")</f>
        <v>13</v>
      </c>
      <c r="J1245" s="222">
        <f>IF(ISNUMBER(FORECAST!H:H),FORECAST!H:H,"")</f>
        <v>0</v>
      </c>
      <c r="BF1245" s="4"/>
    </row>
    <row r="1246" spans="1:58">
      <c r="A1246" s="218" t="str">
        <f>MID(FORECAST!A1245,1,10)</f>
        <v>Maintenanc</v>
      </c>
      <c r="B1246" s="218" t="str">
        <f t="shared" si="248"/>
        <v>Ma</v>
      </c>
      <c r="C1246" s="218" t="str">
        <f t="shared" si="249"/>
        <v>nt</v>
      </c>
      <c r="D1246" s="218" t="str">
        <f t="shared" si="250"/>
        <v>nanc</v>
      </c>
      <c r="E1246" s="219" t="e">
        <f t="shared" si="251"/>
        <v>#VALUE!</v>
      </c>
      <c r="F1246" s="219" t="str">
        <f t="shared" si="252"/>
        <v/>
      </c>
      <c r="G1246" s="219">
        <f t="shared" si="253"/>
        <v>45088</v>
      </c>
      <c r="H1246" s="218" t="str">
        <f>IF(ISERROR(VLOOKUP(FORECAST!$A1246,$AY$2:$BA$9,3,FALSE)),"",VLOOKUP(FORECAST!$A1246,$AY$2:$BA$9,3,FALSE))</f>
        <v>Complementarias</v>
      </c>
      <c r="I1246" s="218">
        <f>IF(ISNUMBER(FORECAST!G:G),FORECAST!G:G,"")</f>
        <v>6</v>
      </c>
      <c r="J1246" s="222">
        <f>IF(ISNUMBER(FORECAST!H:H),FORECAST!H:H,"")</f>
        <v>0</v>
      </c>
      <c r="BF1246" s="4"/>
    </row>
    <row r="1247" spans="1:58">
      <c r="A1247" s="218" t="str">
        <f>MID(FORECAST!A1246,1,10)</f>
        <v>Compliment</v>
      </c>
      <c r="B1247" s="218" t="str">
        <f t="shared" si="248"/>
        <v>Co</v>
      </c>
      <c r="C1247" s="218" t="str">
        <f t="shared" si="249"/>
        <v>pl</v>
      </c>
      <c r="D1247" s="218" t="str">
        <f t="shared" si="250"/>
        <v>ment</v>
      </c>
      <c r="E1247" s="219" t="e">
        <f t="shared" si="251"/>
        <v>#VALUE!</v>
      </c>
      <c r="F1247" s="219" t="str">
        <f t="shared" si="252"/>
        <v/>
      </c>
      <c r="G1247" s="219">
        <f t="shared" si="253"/>
        <v>45088</v>
      </c>
      <c r="H1247" s="218" t="str">
        <f>IF(ISERROR(VLOOKUP(FORECAST!$A1247,$AY$2:$BA$9,3,FALSE)),"",VLOOKUP(FORECAST!$A1247,$AY$2:$BA$9,3,FALSE))</f>
        <v>Total día</v>
      </c>
      <c r="I1247" s="218">
        <f>IF(ISNUMBER(FORECAST!G:G),FORECAST!G:G,"")</f>
        <v>355</v>
      </c>
      <c r="J1247" s="222">
        <f>IF(ISNUMBER(FORECAST!H:H),FORECAST!H:H,"")</f>
        <v>101027.82</v>
      </c>
      <c r="BF1247" s="4"/>
    </row>
    <row r="1248" spans="1:58">
      <c r="A1248" s="218" t="str">
        <f>MID(FORECAST!A1247,1,10)</f>
        <v>Totals:</v>
      </c>
      <c r="B1248" s="218" t="str">
        <f t="shared" si="248"/>
        <v>To</v>
      </c>
      <c r="C1248" s="218" t="str">
        <f t="shared" si="249"/>
        <v>al</v>
      </c>
      <c r="D1248" s="218" t="str">
        <f t="shared" si="250"/>
        <v>:</v>
      </c>
      <c r="E1248" s="219" t="e">
        <f t="shared" si="251"/>
        <v>#VALUE!</v>
      </c>
      <c r="F1248" s="219" t="str">
        <f t="shared" si="252"/>
        <v/>
      </c>
      <c r="G1248" s="219">
        <f t="shared" si="253"/>
        <v>45088</v>
      </c>
      <c r="H1248" s="218" t="str">
        <f>IF(ISERROR(VLOOKUP(FORECAST!$A1248,$AY$2:$BA$9,3,FALSE)),"",VLOOKUP(FORECAST!$A1248,$AY$2:$BA$9,3,FALSE))</f>
        <v/>
      </c>
      <c r="I1248" s="218" t="str">
        <f>IF(ISNUMBER(FORECAST!G:G),FORECAST!G:G,"")</f>
        <v/>
      </c>
      <c r="J1248" s="222" t="str">
        <f>IF(ISNUMBER(FORECAST!H:H),FORECAST!H:H,"")</f>
        <v/>
      </c>
      <c r="BF1248" s="4"/>
    </row>
    <row r="1249" spans="1:58">
      <c r="A1249" s="218" t="str">
        <f>MID(FORECAST!A1248,1,10)</f>
        <v>12-06-2023</v>
      </c>
      <c r="B1249" s="218" t="str">
        <f t="shared" si="248"/>
        <v>12</v>
      </c>
      <c r="C1249" s="218" t="str">
        <f t="shared" si="249"/>
        <v>06</v>
      </c>
      <c r="D1249" s="218" t="str">
        <f t="shared" si="250"/>
        <v>2023</v>
      </c>
      <c r="E1249" s="219">
        <f t="shared" si="251"/>
        <v>45089</v>
      </c>
      <c r="F1249" s="219">
        <f t="shared" si="252"/>
        <v>45089</v>
      </c>
      <c r="G1249" s="219">
        <f t="shared" si="253"/>
        <v>45089</v>
      </c>
      <c r="H1249" s="218" t="str">
        <f>IF(ISERROR(VLOOKUP(FORECAST!$A1249,$AY$2:$BA$9,3,FALSE)),"",VLOOKUP(FORECAST!$A1249,$AY$2:$BA$9,3,FALSE))</f>
        <v>Pagadores</v>
      </c>
      <c r="I1249" s="218">
        <f>IF(ISNUMBER(FORECAST!G:G),FORECAST!G:G,"")</f>
        <v>74</v>
      </c>
      <c r="J1249" s="222">
        <f>IF(ISNUMBER(FORECAST!H:H),FORECAST!H:H,"")</f>
        <v>23264.81</v>
      </c>
      <c r="BF1249" s="4"/>
    </row>
    <row r="1250" spans="1:58">
      <c r="A1250" s="218" t="str">
        <f>MID(FORECAST!A1249,1,10)</f>
        <v>Non-Group</v>
      </c>
      <c r="B1250" s="218" t="str">
        <f t="shared" si="248"/>
        <v>No</v>
      </c>
      <c r="C1250" s="218" t="str">
        <f t="shared" si="249"/>
        <v>-G</v>
      </c>
      <c r="D1250" s="218" t="str">
        <f t="shared" si="250"/>
        <v>oup</v>
      </c>
      <c r="E1250" s="219" t="e">
        <f t="shared" si="251"/>
        <v>#VALUE!</v>
      </c>
      <c r="F1250" s="219" t="str">
        <f t="shared" si="252"/>
        <v/>
      </c>
      <c r="G1250" s="219">
        <f t="shared" si="253"/>
        <v>45089</v>
      </c>
      <c r="H1250" s="218" t="str">
        <f>IF(ISERROR(VLOOKUP(FORECAST!$A1250,$AY$2:$BA$9,3,FALSE)),"",VLOOKUP(FORECAST!$A1250,$AY$2:$BA$9,3,FALSE))</f>
        <v>Grupos</v>
      </c>
      <c r="I1250" s="218">
        <f>IF(ISNUMBER(FORECAST!G:G),FORECAST!G:G,"")</f>
        <v>1</v>
      </c>
      <c r="J1250" s="222">
        <f>IF(ISNUMBER(FORECAST!H:H),FORECAST!H:H,"")</f>
        <v>265</v>
      </c>
      <c r="BF1250" s="4"/>
    </row>
    <row r="1251" spans="1:58">
      <c r="A1251" s="218" t="str">
        <f>MID(FORECAST!A1250,1,10)</f>
        <v>Group - No</v>
      </c>
      <c r="B1251" s="218" t="str">
        <f t="shared" si="248"/>
        <v>Gr</v>
      </c>
      <c r="C1251" s="218" t="str">
        <f t="shared" si="249"/>
        <v>up</v>
      </c>
      <c r="D1251" s="218" t="str">
        <f t="shared" si="250"/>
        <v>- No</v>
      </c>
      <c r="E1251" s="219" t="e">
        <f t="shared" si="251"/>
        <v>#VALUE!</v>
      </c>
      <c r="F1251" s="219" t="str">
        <f t="shared" si="252"/>
        <v/>
      </c>
      <c r="G1251" s="219">
        <f t="shared" si="253"/>
        <v>45089</v>
      </c>
      <c r="H1251" s="218" t="str">
        <f>IF(ISERROR(VLOOKUP(FORECAST!$A1251,$AY$2:$BA$9,3,FALSE)),"",VLOOKUP(FORECAST!$A1251,$AY$2:$BA$9,3,FALSE))</f>
        <v>Dueños e invitados</v>
      </c>
      <c r="I1251" s="218">
        <f>IF(ISNUMBER(FORECAST!G:G),FORECAST!G:G,"")</f>
        <v>38</v>
      </c>
      <c r="J1251" s="222">
        <f>IF(ISNUMBER(FORECAST!H:H),FORECAST!H:H,"")</f>
        <v>0</v>
      </c>
      <c r="BF1251" s="4"/>
    </row>
    <row r="1252" spans="1:58">
      <c r="A1252" s="218" t="str">
        <f>MID(FORECAST!A1251,1,10)</f>
        <v>Owner &amp; Gu</v>
      </c>
      <c r="B1252" s="218" t="str">
        <f t="shared" si="248"/>
        <v>Ow</v>
      </c>
      <c r="C1252" s="218" t="str">
        <f t="shared" si="249"/>
        <v>er</v>
      </c>
      <c r="D1252" s="218" t="str">
        <f t="shared" si="250"/>
        <v>&amp; Gu</v>
      </c>
      <c r="E1252" s="219" t="e">
        <f t="shared" si="251"/>
        <v>#VALUE!</v>
      </c>
      <c r="F1252" s="219" t="str">
        <f t="shared" si="252"/>
        <v/>
      </c>
      <c r="G1252" s="219">
        <f t="shared" si="253"/>
        <v>45089</v>
      </c>
      <c r="H1252" s="218" t="str">
        <f>IF(ISERROR(VLOOKUP(FORECAST!$A1252,$AY$2:$BA$9,3,FALSE)),"",VLOOKUP(FORECAST!$A1252,$AY$2:$BA$9,3,FALSE))</f>
        <v>Referidos</v>
      </c>
      <c r="I1252" s="218">
        <f>IF(ISNUMBER(FORECAST!G:G),FORECAST!G:G,"")</f>
        <v>128</v>
      </c>
      <c r="J1252" s="222">
        <f>IF(ISNUMBER(FORECAST!H:H),FORECAST!H:H,"")</f>
        <v>41919.08</v>
      </c>
      <c r="BF1252" s="4"/>
    </row>
    <row r="1253" spans="1:58">
      <c r="A1253" s="218" t="str">
        <f>MID(FORECAST!A1252,1,10)</f>
        <v>Owner Refe</v>
      </c>
      <c r="B1253" s="218" t="str">
        <f t="shared" si="248"/>
        <v>Ow</v>
      </c>
      <c r="C1253" s="218" t="str">
        <f t="shared" si="249"/>
        <v>er</v>
      </c>
      <c r="D1253" s="218" t="str">
        <f t="shared" si="250"/>
        <v>Refe</v>
      </c>
      <c r="E1253" s="219" t="e">
        <f t="shared" si="251"/>
        <v>#VALUE!</v>
      </c>
      <c r="F1253" s="219" t="str">
        <f t="shared" si="252"/>
        <v/>
      </c>
      <c r="G1253" s="219">
        <f t="shared" si="253"/>
        <v>45089</v>
      </c>
      <c r="H1253" s="218" t="str">
        <f>IF(ISERROR(VLOOKUP(FORECAST!$A1253,$AY$2:$BA$9,3,FALSE)),"",VLOOKUP(FORECAST!$A1253,$AY$2:$BA$9,3,FALSE))</f>
        <v>Maintenance</v>
      </c>
      <c r="I1253" s="218">
        <f>IF(ISNUMBER(FORECAST!G:G),FORECAST!G:G,"")</f>
        <v>31</v>
      </c>
      <c r="J1253" s="222">
        <f>IF(ISNUMBER(FORECAST!H:H),FORECAST!H:H,"")</f>
        <v>0</v>
      </c>
      <c r="BF1253" s="4"/>
    </row>
    <row r="1254" spans="1:58">
      <c r="A1254" s="218" t="str">
        <f>MID(FORECAST!A1253,1,10)</f>
        <v>Maintenanc</v>
      </c>
      <c r="B1254" s="218" t="str">
        <f t="shared" si="248"/>
        <v>Ma</v>
      </c>
      <c r="C1254" s="218" t="str">
        <f t="shared" si="249"/>
        <v>nt</v>
      </c>
      <c r="D1254" s="218" t="str">
        <f t="shared" si="250"/>
        <v>nanc</v>
      </c>
      <c r="E1254" s="219" t="e">
        <f t="shared" si="251"/>
        <v>#VALUE!</v>
      </c>
      <c r="F1254" s="219" t="str">
        <f t="shared" si="252"/>
        <v/>
      </c>
      <c r="G1254" s="219">
        <f t="shared" si="253"/>
        <v>45089</v>
      </c>
      <c r="H1254" s="218" t="str">
        <f>IF(ISERROR(VLOOKUP(FORECAST!$A1254,$AY$2:$BA$9,3,FALSE)),"",VLOOKUP(FORECAST!$A1254,$AY$2:$BA$9,3,FALSE))</f>
        <v>Complementarias</v>
      </c>
      <c r="I1254" s="218">
        <f>IF(ISNUMBER(FORECAST!G:G),FORECAST!G:G,"")</f>
        <v>2</v>
      </c>
      <c r="J1254" s="222">
        <f>IF(ISNUMBER(FORECAST!H:H),FORECAST!H:H,"")</f>
        <v>0</v>
      </c>
      <c r="BF1254" s="4"/>
    </row>
    <row r="1255" spans="1:58">
      <c r="A1255" s="218" t="str">
        <f>MID(FORECAST!A1254,1,10)</f>
        <v>Compliment</v>
      </c>
      <c r="B1255" s="218" t="str">
        <f t="shared" si="248"/>
        <v>Co</v>
      </c>
      <c r="C1255" s="218" t="str">
        <f t="shared" si="249"/>
        <v>pl</v>
      </c>
      <c r="D1255" s="218" t="str">
        <f t="shared" si="250"/>
        <v>ment</v>
      </c>
      <c r="E1255" s="219" t="e">
        <f t="shared" si="251"/>
        <v>#VALUE!</v>
      </c>
      <c r="F1255" s="219" t="str">
        <f t="shared" si="252"/>
        <v/>
      </c>
      <c r="G1255" s="219">
        <f t="shared" si="253"/>
        <v>45089</v>
      </c>
      <c r="H1255" s="218" t="str">
        <f>IF(ISERROR(VLOOKUP(FORECAST!$A1255,$AY$2:$BA$9,3,FALSE)),"",VLOOKUP(FORECAST!$A1255,$AY$2:$BA$9,3,FALSE))</f>
        <v>Total día</v>
      </c>
      <c r="I1255" s="218">
        <f>IF(ISNUMBER(FORECAST!G:G),FORECAST!G:G,"")</f>
        <v>274</v>
      </c>
      <c r="J1255" s="222">
        <f>IF(ISNUMBER(FORECAST!H:H),FORECAST!H:H,"")</f>
        <v>65448.89</v>
      </c>
      <c r="BF1255" s="4"/>
    </row>
    <row r="1256" spans="1:58">
      <c r="A1256" s="218" t="str">
        <f>MID(FORECAST!A1255,1,10)</f>
        <v>Totals:</v>
      </c>
      <c r="B1256" s="218" t="str">
        <f t="shared" si="248"/>
        <v>To</v>
      </c>
      <c r="C1256" s="218" t="str">
        <f t="shared" si="249"/>
        <v>al</v>
      </c>
      <c r="D1256" s="218" t="str">
        <f t="shared" si="250"/>
        <v>:</v>
      </c>
      <c r="E1256" s="219" t="e">
        <f t="shared" si="251"/>
        <v>#VALUE!</v>
      </c>
      <c r="F1256" s="219" t="str">
        <f t="shared" si="252"/>
        <v/>
      </c>
      <c r="G1256" s="219">
        <f t="shared" si="253"/>
        <v>45089</v>
      </c>
      <c r="H1256" s="218" t="str">
        <f>IF(ISERROR(VLOOKUP(FORECAST!$A1256,$AY$2:$BA$9,3,FALSE)),"",VLOOKUP(FORECAST!$A1256,$AY$2:$BA$9,3,FALSE))</f>
        <v/>
      </c>
      <c r="I1256" s="218" t="str">
        <f>IF(ISNUMBER(FORECAST!G:G),FORECAST!G:G,"")</f>
        <v/>
      </c>
      <c r="J1256" s="222" t="str">
        <f>IF(ISNUMBER(FORECAST!H:H),FORECAST!H:H,"")</f>
        <v/>
      </c>
      <c r="BF1256" s="4"/>
    </row>
    <row r="1257" spans="1:58">
      <c r="A1257" s="218" t="str">
        <f>MID(FORECAST!A1256,1,10)</f>
        <v>13-06-2023</v>
      </c>
      <c r="B1257" s="218" t="str">
        <f t="shared" si="248"/>
        <v>13</v>
      </c>
      <c r="C1257" s="218" t="str">
        <f t="shared" si="249"/>
        <v>06</v>
      </c>
      <c r="D1257" s="218" t="str">
        <f t="shared" si="250"/>
        <v>2023</v>
      </c>
      <c r="E1257" s="219">
        <f t="shared" si="251"/>
        <v>45090</v>
      </c>
      <c r="F1257" s="219">
        <f t="shared" si="252"/>
        <v>45090</v>
      </c>
      <c r="G1257" s="219">
        <f t="shared" si="253"/>
        <v>45090</v>
      </c>
      <c r="H1257" s="218" t="str">
        <f>IF(ISERROR(VLOOKUP(FORECAST!$A1257,$AY$2:$BA$9,3,FALSE)),"",VLOOKUP(FORECAST!$A1257,$AY$2:$BA$9,3,FALSE))</f>
        <v>Pagadores</v>
      </c>
      <c r="I1257" s="218">
        <f>IF(ISNUMBER(FORECAST!G:G),FORECAST!G:G,"")</f>
        <v>68</v>
      </c>
      <c r="J1257" s="222">
        <f>IF(ISNUMBER(FORECAST!H:H),FORECAST!H:H,"")</f>
        <v>21977.62</v>
      </c>
      <c r="BF1257" s="4"/>
    </row>
    <row r="1258" spans="1:58">
      <c r="A1258" s="218" t="str">
        <f>MID(FORECAST!A1257,1,10)</f>
        <v>Non-Group</v>
      </c>
      <c r="B1258" s="218" t="str">
        <f t="shared" si="248"/>
        <v>No</v>
      </c>
      <c r="C1258" s="218" t="str">
        <f t="shared" si="249"/>
        <v>-G</v>
      </c>
      <c r="D1258" s="218" t="str">
        <f t="shared" si="250"/>
        <v>oup</v>
      </c>
      <c r="E1258" s="219" t="e">
        <f t="shared" si="251"/>
        <v>#VALUE!</v>
      </c>
      <c r="F1258" s="219" t="str">
        <f t="shared" si="252"/>
        <v/>
      </c>
      <c r="G1258" s="219">
        <f t="shared" si="253"/>
        <v>45090</v>
      </c>
      <c r="H1258" s="218" t="str">
        <f>IF(ISERROR(VLOOKUP(FORECAST!$A1258,$AY$2:$BA$9,3,FALSE)),"",VLOOKUP(FORECAST!$A1258,$AY$2:$BA$9,3,FALSE))</f>
        <v>Grupos</v>
      </c>
      <c r="I1258" s="218">
        <f>IF(ISNUMBER(FORECAST!G:G),FORECAST!G:G,"")</f>
        <v>1</v>
      </c>
      <c r="J1258" s="222">
        <f>IF(ISNUMBER(FORECAST!H:H),FORECAST!H:H,"")</f>
        <v>265</v>
      </c>
      <c r="BF1258" s="4"/>
    </row>
    <row r="1259" spans="1:58">
      <c r="A1259" s="218" t="str">
        <f>MID(FORECAST!A1258,1,10)</f>
        <v>Group - No</v>
      </c>
      <c r="B1259" s="218" t="str">
        <f t="shared" si="248"/>
        <v>Gr</v>
      </c>
      <c r="C1259" s="218" t="str">
        <f t="shared" si="249"/>
        <v>up</v>
      </c>
      <c r="D1259" s="218" t="str">
        <f t="shared" si="250"/>
        <v>- No</v>
      </c>
      <c r="E1259" s="219" t="e">
        <f t="shared" si="251"/>
        <v>#VALUE!</v>
      </c>
      <c r="F1259" s="219" t="str">
        <f t="shared" si="252"/>
        <v/>
      </c>
      <c r="G1259" s="219">
        <f t="shared" si="253"/>
        <v>45090</v>
      </c>
      <c r="H1259" s="218" t="str">
        <f>IF(ISERROR(VLOOKUP(FORECAST!$A1259,$AY$2:$BA$9,3,FALSE)),"",VLOOKUP(FORECAST!$A1259,$AY$2:$BA$9,3,FALSE))</f>
        <v>Dueños e invitados</v>
      </c>
      <c r="I1259" s="218">
        <f>IF(ISNUMBER(FORECAST!G:G),FORECAST!G:G,"")</f>
        <v>36</v>
      </c>
      <c r="J1259" s="222">
        <f>IF(ISNUMBER(FORECAST!H:H),FORECAST!H:H,"")</f>
        <v>0</v>
      </c>
      <c r="BF1259" s="4"/>
    </row>
    <row r="1260" spans="1:58">
      <c r="A1260" s="218" t="str">
        <f>MID(FORECAST!A1259,1,10)</f>
        <v>Owner &amp; Gu</v>
      </c>
      <c r="B1260" s="218" t="str">
        <f t="shared" si="248"/>
        <v>Ow</v>
      </c>
      <c r="C1260" s="218" t="str">
        <f t="shared" si="249"/>
        <v>er</v>
      </c>
      <c r="D1260" s="218" t="str">
        <f t="shared" si="250"/>
        <v>&amp; Gu</v>
      </c>
      <c r="E1260" s="219" t="e">
        <f t="shared" si="251"/>
        <v>#VALUE!</v>
      </c>
      <c r="F1260" s="219" t="str">
        <f t="shared" si="252"/>
        <v/>
      </c>
      <c r="G1260" s="219">
        <f t="shared" si="253"/>
        <v>45090</v>
      </c>
      <c r="H1260" s="218" t="str">
        <f>IF(ISERROR(VLOOKUP(FORECAST!$A1260,$AY$2:$BA$9,3,FALSE)),"",VLOOKUP(FORECAST!$A1260,$AY$2:$BA$9,3,FALSE))</f>
        <v>Referidos</v>
      </c>
      <c r="I1260" s="218">
        <f>IF(ISNUMBER(FORECAST!G:G),FORECAST!G:G,"")</f>
        <v>123</v>
      </c>
      <c r="J1260" s="222">
        <f>IF(ISNUMBER(FORECAST!H:H),FORECAST!H:H,"")</f>
        <v>39309.72</v>
      </c>
      <c r="BF1260" s="4"/>
    </row>
    <row r="1261" spans="1:58">
      <c r="A1261" s="218" t="str">
        <f>MID(FORECAST!A1260,1,10)</f>
        <v>Owner Refe</v>
      </c>
      <c r="B1261" s="218" t="str">
        <f t="shared" si="248"/>
        <v>Ow</v>
      </c>
      <c r="C1261" s="218" t="str">
        <f t="shared" si="249"/>
        <v>er</v>
      </c>
      <c r="D1261" s="218" t="str">
        <f t="shared" si="250"/>
        <v>Refe</v>
      </c>
      <c r="E1261" s="219" t="e">
        <f t="shared" si="251"/>
        <v>#VALUE!</v>
      </c>
      <c r="F1261" s="219" t="str">
        <f t="shared" si="252"/>
        <v/>
      </c>
      <c r="G1261" s="219">
        <f t="shared" si="253"/>
        <v>45090</v>
      </c>
      <c r="H1261" s="218" t="str">
        <f>IF(ISERROR(VLOOKUP(FORECAST!$A1261,$AY$2:$BA$9,3,FALSE)),"",VLOOKUP(FORECAST!$A1261,$AY$2:$BA$9,3,FALSE))</f>
        <v>Maintenance</v>
      </c>
      <c r="I1261" s="218">
        <f>IF(ISNUMBER(FORECAST!G:G),FORECAST!G:G,"")</f>
        <v>33</v>
      </c>
      <c r="J1261" s="222">
        <f>IF(ISNUMBER(FORECAST!H:H),FORECAST!H:H,"")</f>
        <v>0</v>
      </c>
      <c r="BF1261" s="4"/>
    </row>
    <row r="1262" spans="1:58">
      <c r="A1262" s="218" t="str">
        <f>MID(FORECAST!A1261,1,10)</f>
        <v>Maintenanc</v>
      </c>
      <c r="B1262" s="218" t="str">
        <f t="shared" si="248"/>
        <v>Ma</v>
      </c>
      <c r="C1262" s="218" t="str">
        <f t="shared" si="249"/>
        <v>nt</v>
      </c>
      <c r="D1262" s="218" t="str">
        <f t="shared" si="250"/>
        <v>nanc</v>
      </c>
      <c r="E1262" s="219" t="e">
        <f t="shared" si="251"/>
        <v>#VALUE!</v>
      </c>
      <c r="F1262" s="219" t="str">
        <f t="shared" si="252"/>
        <v/>
      </c>
      <c r="G1262" s="219">
        <f t="shared" si="253"/>
        <v>45090</v>
      </c>
      <c r="H1262" s="218" t="str">
        <f>IF(ISERROR(VLOOKUP(FORECAST!$A1262,$AY$2:$BA$9,3,FALSE)),"",VLOOKUP(FORECAST!$A1262,$AY$2:$BA$9,3,FALSE))</f>
        <v>Complementarias</v>
      </c>
      <c r="I1262" s="218">
        <f>IF(ISNUMBER(FORECAST!G:G),FORECAST!G:G,"")</f>
        <v>2</v>
      </c>
      <c r="J1262" s="222">
        <f>IF(ISNUMBER(FORECAST!H:H),FORECAST!H:H,"")</f>
        <v>0</v>
      </c>
      <c r="BF1262" s="4"/>
    </row>
    <row r="1263" spans="1:58">
      <c r="A1263" s="218" t="str">
        <f>MID(FORECAST!A1262,1,10)</f>
        <v>Compliment</v>
      </c>
      <c r="B1263" s="218" t="str">
        <f t="shared" si="248"/>
        <v>Co</v>
      </c>
      <c r="C1263" s="218" t="str">
        <f t="shared" si="249"/>
        <v>pl</v>
      </c>
      <c r="D1263" s="218" t="str">
        <f t="shared" si="250"/>
        <v>ment</v>
      </c>
      <c r="E1263" s="219" t="e">
        <f t="shared" si="251"/>
        <v>#VALUE!</v>
      </c>
      <c r="F1263" s="219" t="str">
        <f t="shared" si="252"/>
        <v/>
      </c>
      <c r="G1263" s="219">
        <f t="shared" si="253"/>
        <v>45090</v>
      </c>
      <c r="H1263" s="218" t="str">
        <f>IF(ISERROR(VLOOKUP(FORECAST!$A1263,$AY$2:$BA$9,3,FALSE)),"",VLOOKUP(FORECAST!$A1263,$AY$2:$BA$9,3,FALSE))</f>
        <v>Total día</v>
      </c>
      <c r="I1263" s="218">
        <f>IF(ISNUMBER(FORECAST!G:G),FORECAST!G:G,"")</f>
        <v>263</v>
      </c>
      <c r="J1263" s="222">
        <f>IF(ISNUMBER(FORECAST!H:H),FORECAST!H:H,"")</f>
        <v>61552.34</v>
      </c>
      <c r="BF1263" s="4"/>
    </row>
    <row r="1264" spans="1:58">
      <c r="A1264" s="218" t="str">
        <f>MID(FORECAST!A1263,1,10)</f>
        <v>Totals:</v>
      </c>
      <c r="B1264" s="218" t="str">
        <f t="shared" si="248"/>
        <v>To</v>
      </c>
      <c r="C1264" s="218" t="str">
        <f t="shared" si="249"/>
        <v>al</v>
      </c>
      <c r="D1264" s="218" t="str">
        <f t="shared" si="250"/>
        <v>:</v>
      </c>
      <c r="E1264" s="219" t="e">
        <f t="shared" si="251"/>
        <v>#VALUE!</v>
      </c>
      <c r="F1264" s="219" t="str">
        <f t="shared" si="252"/>
        <v/>
      </c>
      <c r="G1264" s="219">
        <f t="shared" si="253"/>
        <v>45090</v>
      </c>
      <c r="H1264" s="218" t="str">
        <f>IF(ISERROR(VLOOKUP(FORECAST!$A1264,$AY$2:$BA$9,3,FALSE)),"",VLOOKUP(FORECAST!$A1264,$AY$2:$BA$9,3,FALSE))</f>
        <v/>
      </c>
      <c r="I1264" s="218" t="str">
        <f>IF(ISNUMBER(FORECAST!G:G),FORECAST!G:G,"")</f>
        <v/>
      </c>
      <c r="J1264" s="222" t="str">
        <f>IF(ISNUMBER(FORECAST!H:H),FORECAST!H:H,"")</f>
        <v/>
      </c>
      <c r="BF1264" s="4"/>
    </row>
    <row r="1265" spans="1:58">
      <c r="A1265" s="218" t="str">
        <f>MID(FORECAST!A1264,1,10)</f>
        <v>14-06-2023</v>
      </c>
      <c r="B1265" s="218" t="str">
        <f t="shared" si="248"/>
        <v>14</v>
      </c>
      <c r="C1265" s="218" t="str">
        <f t="shared" si="249"/>
        <v>06</v>
      </c>
      <c r="D1265" s="218" t="str">
        <f t="shared" si="250"/>
        <v>2023</v>
      </c>
      <c r="E1265" s="219">
        <f t="shared" si="251"/>
        <v>45091</v>
      </c>
      <c r="F1265" s="219">
        <f t="shared" si="252"/>
        <v>45091</v>
      </c>
      <c r="G1265" s="219">
        <f t="shared" si="253"/>
        <v>45091</v>
      </c>
      <c r="H1265" s="218" t="str">
        <f>IF(ISERROR(VLOOKUP(FORECAST!$A1265,$AY$2:$BA$9,3,FALSE)),"",VLOOKUP(FORECAST!$A1265,$AY$2:$BA$9,3,FALSE))</f>
        <v>Pagadores</v>
      </c>
      <c r="I1265" s="218">
        <f>IF(ISNUMBER(FORECAST!G:G),FORECAST!G:G,"")</f>
        <v>73</v>
      </c>
      <c r="J1265" s="222">
        <f>IF(ISNUMBER(FORECAST!H:H),FORECAST!H:H,"")</f>
        <v>24544.6</v>
      </c>
      <c r="BF1265" s="4"/>
    </row>
    <row r="1266" spans="1:58">
      <c r="A1266" s="218" t="str">
        <f>MID(FORECAST!A1265,1,10)</f>
        <v>Non-Group</v>
      </c>
      <c r="B1266" s="218" t="str">
        <f t="shared" si="248"/>
        <v>No</v>
      </c>
      <c r="C1266" s="218" t="str">
        <f t="shared" si="249"/>
        <v>-G</v>
      </c>
      <c r="D1266" s="218" t="str">
        <f t="shared" si="250"/>
        <v>oup</v>
      </c>
      <c r="E1266" s="219" t="e">
        <f t="shared" si="251"/>
        <v>#VALUE!</v>
      </c>
      <c r="F1266" s="219" t="str">
        <f t="shared" si="252"/>
        <v/>
      </c>
      <c r="G1266" s="219">
        <f t="shared" si="253"/>
        <v>45091</v>
      </c>
      <c r="H1266" s="218" t="str">
        <f>IF(ISERROR(VLOOKUP(FORECAST!$A1266,$AY$2:$BA$9,3,FALSE)),"",VLOOKUP(FORECAST!$A1266,$AY$2:$BA$9,3,FALSE))</f>
        <v>Grupos</v>
      </c>
      <c r="I1266" s="218">
        <f>IF(ISNUMBER(FORECAST!G:G),FORECAST!G:G,"")</f>
        <v>1</v>
      </c>
      <c r="J1266" s="222">
        <f>IF(ISNUMBER(FORECAST!H:H),FORECAST!H:H,"")</f>
        <v>265</v>
      </c>
      <c r="BF1266" s="4"/>
    </row>
    <row r="1267" spans="1:58">
      <c r="A1267" s="218" t="str">
        <f>MID(FORECAST!A1266,1,10)</f>
        <v>Group - No</v>
      </c>
      <c r="B1267" s="218" t="str">
        <f t="shared" si="248"/>
        <v>Gr</v>
      </c>
      <c r="C1267" s="218" t="str">
        <f t="shared" si="249"/>
        <v>up</v>
      </c>
      <c r="D1267" s="218" t="str">
        <f t="shared" si="250"/>
        <v>- No</v>
      </c>
      <c r="E1267" s="219" t="e">
        <f t="shared" si="251"/>
        <v>#VALUE!</v>
      </c>
      <c r="F1267" s="219" t="str">
        <f t="shared" si="252"/>
        <v/>
      </c>
      <c r="G1267" s="219">
        <f t="shared" si="253"/>
        <v>45091</v>
      </c>
      <c r="H1267" s="218" t="str">
        <f>IF(ISERROR(VLOOKUP(FORECAST!$A1267,$AY$2:$BA$9,3,FALSE)),"",VLOOKUP(FORECAST!$A1267,$AY$2:$BA$9,3,FALSE))</f>
        <v>Dueños e invitados</v>
      </c>
      <c r="I1267" s="218">
        <f>IF(ISNUMBER(FORECAST!G:G),FORECAST!G:G,"")</f>
        <v>38</v>
      </c>
      <c r="J1267" s="222">
        <f>IF(ISNUMBER(FORECAST!H:H),FORECAST!H:H,"")</f>
        <v>0</v>
      </c>
      <c r="BF1267" s="4"/>
    </row>
    <row r="1268" spans="1:58">
      <c r="A1268" s="218" t="str">
        <f>MID(FORECAST!A1267,1,10)</f>
        <v>Owner &amp; Gu</v>
      </c>
      <c r="B1268" s="218" t="str">
        <f t="shared" si="248"/>
        <v>Ow</v>
      </c>
      <c r="C1268" s="218" t="str">
        <f t="shared" si="249"/>
        <v>er</v>
      </c>
      <c r="D1268" s="218" t="str">
        <f t="shared" si="250"/>
        <v>&amp; Gu</v>
      </c>
      <c r="E1268" s="219" t="e">
        <f t="shared" si="251"/>
        <v>#VALUE!</v>
      </c>
      <c r="F1268" s="219" t="str">
        <f t="shared" si="252"/>
        <v/>
      </c>
      <c r="G1268" s="219">
        <f t="shared" si="253"/>
        <v>45091</v>
      </c>
      <c r="H1268" s="218" t="str">
        <f>IF(ISERROR(VLOOKUP(FORECAST!$A1268,$AY$2:$BA$9,3,FALSE)),"",VLOOKUP(FORECAST!$A1268,$AY$2:$BA$9,3,FALSE))</f>
        <v>Referidos</v>
      </c>
      <c r="I1268" s="218">
        <f>IF(ISNUMBER(FORECAST!G:G),FORECAST!G:G,"")</f>
        <v>115</v>
      </c>
      <c r="J1268" s="222">
        <f>IF(ISNUMBER(FORECAST!H:H),FORECAST!H:H,"")</f>
        <v>29286.080000000002</v>
      </c>
      <c r="BF1268" s="4"/>
    </row>
    <row r="1269" spans="1:58">
      <c r="A1269" s="218" t="str">
        <f>MID(FORECAST!A1268,1,10)</f>
        <v>Owner Refe</v>
      </c>
      <c r="B1269" s="218" t="str">
        <f t="shared" si="248"/>
        <v>Ow</v>
      </c>
      <c r="C1269" s="218" t="str">
        <f t="shared" si="249"/>
        <v>er</v>
      </c>
      <c r="D1269" s="218" t="str">
        <f t="shared" si="250"/>
        <v>Refe</v>
      </c>
      <c r="E1269" s="219" t="e">
        <f t="shared" si="251"/>
        <v>#VALUE!</v>
      </c>
      <c r="F1269" s="219" t="str">
        <f t="shared" si="252"/>
        <v/>
      </c>
      <c r="G1269" s="219">
        <f t="shared" si="253"/>
        <v>45091</v>
      </c>
      <c r="H1269" s="218" t="str">
        <f>IF(ISERROR(VLOOKUP(FORECAST!$A1269,$AY$2:$BA$9,3,FALSE)),"",VLOOKUP(FORECAST!$A1269,$AY$2:$BA$9,3,FALSE))</f>
        <v>Maintenance</v>
      </c>
      <c r="I1269" s="218">
        <f>IF(ISNUMBER(FORECAST!G:G),FORECAST!G:G,"")</f>
        <v>28</v>
      </c>
      <c r="J1269" s="222">
        <f>IF(ISNUMBER(FORECAST!H:H),FORECAST!H:H,"")</f>
        <v>0</v>
      </c>
      <c r="BF1269" s="4"/>
    </row>
    <row r="1270" spans="1:58">
      <c r="A1270" s="218" t="str">
        <f>MID(FORECAST!A1269,1,10)</f>
        <v>Maintenanc</v>
      </c>
      <c r="B1270" s="218" t="str">
        <f t="shared" si="248"/>
        <v>Ma</v>
      </c>
      <c r="C1270" s="218" t="str">
        <f t="shared" si="249"/>
        <v>nt</v>
      </c>
      <c r="D1270" s="218" t="str">
        <f t="shared" si="250"/>
        <v>nanc</v>
      </c>
      <c r="E1270" s="219" t="e">
        <f t="shared" si="251"/>
        <v>#VALUE!</v>
      </c>
      <c r="F1270" s="219" t="str">
        <f t="shared" si="252"/>
        <v/>
      </c>
      <c r="G1270" s="219">
        <f t="shared" si="253"/>
        <v>45091</v>
      </c>
      <c r="H1270" s="218" t="str">
        <f>IF(ISERROR(VLOOKUP(FORECAST!$A1270,$AY$2:$BA$9,3,FALSE)),"",VLOOKUP(FORECAST!$A1270,$AY$2:$BA$9,3,FALSE))</f>
        <v>Complementarias</v>
      </c>
      <c r="I1270" s="218">
        <f>IF(ISNUMBER(FORECAST!G:G),FORECAST!G:G,"")</f>
        <v>3</v>
      </c>
      <c r="J1270" s="222">
        <f>IF(ISNUMBER(FORECAST!H:H),FORECAST!H:H,"")</f>
        <v>0</v>
      </c>
      <c r="BF1270" s="4"/>
    </row>
    <row r="1271" spans="1:58">
      <c r="A1271" s="218" t="str">
        <f>MID(FORECAST!A1270,1,10)</f>
        <v>Compliment</v>
      </c>
      <c r="B1271" s="218" t="str">
        <f t="shared" si="248"/>
        <v>Co</v>
      </c>
      <c r="C1271" s="218" t="str">
        <f t="shared" si="249"/>
        <v>pl</v>
      </c>
      <c r="D1271" s="218" t="str">
        <f t="shared" si="250"/>
        <v>ment</v>
      </c>
      <c r="E1271" s="219" t="e">
        <f t="shared" si="251"/>
        <v>#VALUE!</v>
      </c>
      <c r="F1271" s="219" t="str">
        <f t="shared" si="252"/>
        <v/>
      </c>
      <c r="G1271" s="219">
        <f t="shared" si="253"/>
        <v>45091</v>
      </c>
      <c r="H1271" s="218" t="str">
        <f>IF(ISERROR(VLOOKUP(FORECAST!$A1271,$AY$2:$BA$9,3,FALSE)),"",VLOOKUP(FORECAST!$A1271,$AY$2:$BA$9,3,FALSE))</f>
        <v>Total día</v>
      </c>
      <c r="I1271" s="218">
        <f>IF(ISNUMBER(FORECAST!G:G),FORECAST!G:G,"")</f>
        <v>258</v>
      </c>
      <c r="J1271" s="222">
        <f>IF(ISNUMBER(FORECAST!H:H),FORECAST!H:H,"")</f>
        <v>54095.68</v>
      </c>
      <c r="BF1271" s="4"/>
    </row>
    <row r="1272" spans="1:58">
      <c r="A1272" s="218" t="str">
        <f>MID(FORECAST!A1271,1,10)</f>
        <v>Totals:</v>
      </c>
      <c r="B1272" s="218" t="str">
        <f t="shared" si="248"/>
        <v>To</v>
      </c>
      <c r="C1272" s="218" t="str">
        <f t="shared" si="249"/>
        <v>al</v>
      </c>
      <c r="D1272" s="218" t="str">
        <f t="shared" si="250"/>
        <v>:</v>
      </c>
      <c r="E1272" s="219" t="e">
        <f t="shared" si="251"/>
        <v>#VALUE!</v>
      </c>
      <c r="F1272" s="219" t="str">
        <f t="shared" si="252"/>
        <v/>
      </c>
      <c r="G1272" s="219">
        <f t="shared" si="253"/>
        <v>45091</v>
      </c>
      <c r="H1272" s="218" t="str">
        <f>IF(ISERROR(VLOOKUP(FORECAST!$A1272,$AY$2:$BA$9,3,FALSE)),"",VLOOKUP(FORECAST!$A1272,$AY$2:$BA$9,3,FALSE))</f>
        <v/>
      </c>
      <c r="I1272" s="218" t="str">
        <f>IF(ISNUMBER(FORECAST!G:G),FORECAST!G:G,"")</f>
        <v/>
      </c>
      <c r="J1272" s="222" t="str">
        <f>IF(ISNUMBER(FORECAST!H:H),FORECAST!H:H,"")</f>
        <v/>
      </c>
      <c r="BF1272" s="4"/>
    </row>
    <row r="1273" spans="1:58">
      <c r="A1273" s="218" t="str">
        <f>MID(FORECAST!A1272,1,10)</f>
        <v>15-06-2023</v>
      </c>
      <c r="B1273" s="218" t="str">
        <f t="shared" si="248"/>
        <v>15</v>
      </c>
      <c r="C1273" s="218" t="str">
        <f t="shared" si="249"/>
        <v>06</v>
      </c>
      <c r="D1273" s="218" t="str">
        <f t="shared" si="250"/>
        <v>2023</v>
      </c>
      <c r="E1273" s="219">
        <f t="shared" si="251"/>
        <v>45092</v>
      </c>
      <c r="F1273" s="219">
        <f t="shared" si="252"/>
        <v>45092</v>
      </c>
      <c r="G1273" s="219">
        <f t="shared" si="253"/>
        <v>45092</v>
      </c>
      <c r="H1273" s="218" t="str">
        <f>IF(ISERROR(VLOOKUP(FORECAST!$A1273,$AY$2:$BA$9,3,FALSE)),"",VLOOKUP(FORECAST!$A1273,$AY$2:$BA$9,3,FALSE))</f>
        <v>Pagadores</v>
      </c>
      <c r="I1273" s="218">
        <f>IF(ISNUMBER(FORECAST!G:G),FORECAST!G:G,"")</f>
        <v>99</v>
      </c>
      <c r="J1273" s="222">
        <f>IF(ISNUMBER(FORECAST!H:H),FORECAST!H:H,"")</f>
        <v>36108.370000000003</v>
      </c>
      <c r="BF1273" s="4"/>
    </row>
    <row r="1274" spans="1:58">
      <c r="A1274" s="218" t="str">
        <f>MID(FORECAST!A1273,1,10)</f>
        <v>Non-Group</v>
      </c>
      <c r="B1274" s="218" t="str">
        <f t="shared" si="248"/>
        <v>No</v>
      </c>
      <c r="C1274" s="218" t="str">
        <f t="shared" si="249"/>
        <v>-G</v>
      </c>
      <c r="D1274" s="218" t="str">
        <f t="shared" si="250"/>
        <v>oup</v>
      </c>
      <c r="E1274" s="219" t="e">
        <f t="shared" si="251"/>
        <v>#VALUE!</v>
      </c>
      <c r="F1274" s="219" t="str">
        <f t="shared" si="252"/>
        <v/>
      </c>
      <c r="G1274" s="219">
        <f t="shared" si="253"/>
        <v>45092</v>
      </c>
      <c r="H1274" s="218" t="str">
        <f>IF(ISERROR(VLOOKUP(FORECAST!$A1274,$AY$2:$BA$9,3,FALSE)),"",VLOOKUP(FORECAST!$A1274,$AY$2:$BA$9,3,FALSE))</f>
        <v>Grupos</v>
      </c>
      <c r="I1274" s="218">
        <f>IF(ISNUMBER(FORECAST!G:G),FORECAST!G:G,"")</f>
        <v>3</v>
      </c>
      <c r="J1274" s="222">
        <f>IF(ISNUMBER(FORECAST!H:H),FORECAST!H:H,"")</f>
        <v>795</v>
      </c>
      <c r="BF1274" s="4"/>
    </row>
    <row r="1275" spans="1:58">
      <c r="A1275" s="218" t="str">
        <f>MID(FORECAST!A1274,1,10)</f>
        <v>Group - No</v>
      </c>
      <c r="B1275" s="218" t="str">
        <f t="shared" si="248"/>
        <v>Gr</v>
      </c>
      <c r="C1275" s="218" t="str">
        <f t="shared" si="249"/>
        <v>up</v>
      </c>
      <c r="D1275" s="218" t="str">
        <f t="shared" si="250"/>
        <v>- No</v>
      </c>
      <c r="E1275" s="219" t="e">
        <f t="shared" si="251"/>
        <v>#VALUE!</v>
      </c>
      <c r="F1275" s="219" t="str">
        <f t="shared" si="252"/>
        <v/>
      </c>
      <c r="G1275" s="219">
        <f t="shared" si="253"/>
        <v>45092</v>
      </c>
      <c r="H1275" s="218" t="str">
        <f>IF(ISERROR(VLOOKUP(FORECAST!$A1275,$AY$2:$BA$9,3,FALSE)),"",VLOOKUP(FORECAST!$A1275,$AY$2:$BA$9,3,FALSE))</f>
        <v>Dueños e invitados</v>
      </c>
      <c r="I1275" s="218">
        <f>IF(ISNUMBER(FORECAST!G:G),FORECAST!G:G,"")</f>
        <v>34</v>
      </c>
      <c r="J1275" s="222">
        <f>IF(ISNUMBER(FORECAST!H:H),FORECAST!H:H,"")</f>
        <v>0</v>
      </c>
      <c r="BF1275" s="4"/>
    </row>
    <row r="1276" spans="1:58">
      <c r="A1276" s="218" t="str">
        <f>MID(FORECAST!A1275,1,10)</f>
        <v>Owner &amp; Gu</v>
      </c>
      <c r="B1276" s="218" t="str">
        <f t="shared" si="248"/>
        <v>Ow</v>
      </c>
      <c r="C1276" s="218" t="str">
        <f t="shared" si="249"/>
        <v>er</v>
      </c>
      <c r="D1276" s="218" t="str">
        <f t="shared" si="250"/>
        <v>&amp; Gu</v>
      </c>
      <c r="E1276" s="219" t="e">
        <f t="shared" si="251"/>
        <v>#VALUE!</v>
      </c>
      <c r="F1276" s="219" t="str">
        <f t="shared" si="252"/>
        <v/>
      </c>
      <c r="G1276" s="219">
        <f t="shared" si="253"/>
        <v>45092</v>
      </c>
      <c r="H1276" s="218" t="str">
        <f>IF(ISERROR(VLOOKUP(FORECAST!$A1276,$AY$2:$BA$9,3,FALSE)),"",VLOOKUP(FORECAST!$A1276,$AY$2:$BA$9,3,FALSE))</f>
        <v>Referidos</v>
      </c>
      <c r="I1276" s="218">
        <f>IF(ISNUMBER(FORECAST!G:G),FORECAST!G:G,"")</f>
        <v>157</v>
      </c>
      <c r="J1276" s="222">
        <f>IF(ISNUMBER(FORECAST!H:H),FORECAST!H:H,"")</f>
        <v>44932.49</v>
      </c>
      <c r="BF1276" s="4"/>
    </row>
    <row r="1277" spans="1:58">
      <c r="A1277" s="218" t="str">
        <f>MID(FORECAST!A1276,1,10)</f>
        <v>Owner Refe</v>
      </c>
      <c r="B1277" s="218" t="str">
        <f t="shared" si="248"/>
        <v>Ow</v>
      </c>
      <c r="C1277" s="218" t="str">
        <f t="shared" si="249"/>
        <v>er</v>
      </c>
      <c r="D1277" s="218" t="str">
        <f t="shared" si="250"/>
        <v>Refe</v>
      </c>
      <c r="E1277" s="219" t="e">
        <f t="shared" si="251"/>
        <v>#VALUE!</v>
      </c>
      <c r="F1277" s="219" t="str">
        <f t="shared" si="252"/>
        <v/>
      </c>
      <c r="G1277" s="219">
        <f t="shared" si="253"/>
        <v>45092</v>
      </c>
      <c r="H1277" s="218" t="str">
        <f>IF(ISERROR(VLOOKUP(FORECAST!$A1277,$AY$2:$BA$9,3,FALSE)),"",VLOOKUP(FORECAST!$A1277,$AY$2:$BA$9,3,FALSE))</f>
        <v>Maintenance</v>
      </c>
      <c r="I1277" s="218">
        <f>IF(ISNUMBER(FORECAST!G:G),FORECAST!G:G,"")</f>
        <v>21</v>
      </c>
      <c r="J1277" s="222">
        <f>IF(ISNUMBER(FORECAST!H:H),FORECAST!H:H,"")</f>
        <v>0</v>
      </c>
      <c r="BF1277" s="4"/>
    </row>
    <row r="1278" spans="1:58">
      <c r="A1278" s="218" t="str">
        <f>MID(FORECAST!A1277,1,10)</f>
        <v>Maintenanc</v>
      </c>
      <c r="B1278" s="218" t="str">
        <f t="shared" si="248"/>
        <v>Ma</v>
      </c>
      <c r="C1278" s="218" t="str">
        <f t="shared" si="249"/>
        <v>nt</v>
      </c>
      <c r="D1278" s="218" t="str">
        <f t="shared" si="250"/>
        <v>nanc</v>
      </c>
      <c r="E1278" s="219" t="e">
        <f t="shared" si="251"/>
        <v>#VALUE!</v>
      </c>
      <c r="F1278" s="219" t="str">
        <f t="shared" si="252"/>
        <v/>
      </c>
      <c r="G1278" s="219">
        <f t="shared" si="253"/>
        <v>45092</v>
      </c>
      <c r="H1278" s="218" t="str">
        <f>IF(ISERROR(VLOOKUP(FORECAST!$A1278,$AY$2:$BA$9,3,FALSE)),"",VLOOKUP(FORECAST!$A1278,$AY$2:$BA$9,3,FALSE))</f>
        <v>Complementarias</v>
      </c>
      <c r="I1278" s="218">
        <f>IF(ISNUMBER(FORECAST!G:G),FORECAST!G:G,"")</f>
        <v>1</v>
      </c>
      <c r="J1278" s="222">
        <f>IF(ISNUMBER(FORECAST!H:H),FORECAST!H:H,"")</f>
        <v>0</v>
      </c>
      <c r="BF1278" s="4"/>
    </row>
    <row r="1279" spans="1:58">
      <c r="A1279" s="218" t="str">
        <f>MID(FORECAST!A1278,1,10)</f>
        <v>Compliment</v>
      </c>
      <c r="B1279" s="218" t="str">
        <f t="shared" si="248"/>
        <v>Co</v>
      </c>
      <c r="C1279" s="218" t="str">
        <f t="shared" si="249"/>
        <v>pl</v>
      </c>
      <c r="D1279" s="218" t="str">
        <f t="shared" si="250"/>
        <v>ment</v>
      </c>
      <c r="E1279" s="219" t="e">
        <f t="shared" si="251"/>
        <v>#VALUE!</v>
      </c>
      <c r="F1279" s="219" t="str">
        <f t="shared" si="252"/>
        <v/>
      </c>
      <c r="G1279" s="219">
        <f t="shared" si="253"/>
        <v>45092</v>
      </c>
      <c r="H1279" s="218" t="str">
        <f>IF(ISERROR(VLOOKUP(FORECAST!$A1279,$AY$2:$BA$9,3,FALSE)),"",VLOOKUP(FORECAST!$A1279,$AY$2:$BA$9,3,FALSE))</f>
        <v>Total día</v>
      </c>
      <c r="I1279" s="218">
        <f>IF(ISNUMBER(FORECAST!G:G),FORECAST!G:G,"")</f>
        <v>315</v>
      </c>
      <c r="J1279" s="222">
        <f>IF(ISNUMBER(FORECAST!H:H),FORECAST!H:H,"")</f>
        <v>81835.86</v>
      </c>
      <c r="BF1279" s="4"/>
    </row>
    <row r="1280" spans="1:58">
      <c r="A1280" s="218" t="str">
        <f>MID(FORECAST!A1279,1,10)</f>
        <v>Totals:</v>
      </c>
      <c r="B1280" s="218" t="str">
        <f t="shared" si="248"/>
        <v>To</v>
      </c>
      <c r="C1280" s="218" t="str">
        <f t="shared" si="249"/>
        <v>al</v>
      </c>
      <c r="D1280" s="218" t="str">
        <f t="shared" si="250"/>
        <v>:</v>
      </c>
      <c r="E1280" s="219" t="e">
        <f t="shared" si="251"/>
        <v>#VALUE!</v>
      </c>
      <c r="F1280" s="219" t="str">
        <f t="shared" si="252"/>
        <v/>
      </c>
      <c r="G1280" s="219">
        <f t="shared" si="253"/>
        <v>45092</v>
      </c>
      <c r="H1280" s="218" t="str">
        <f>IF(ISERROR(VLOOKUP(FORECAST!$A1280,$AY$2:$BA$9,3,FALSE)),"",VLOOKUP(FORECAST!$A1280,$AY$2:$BA$9,3,FALSE))</f>
        <v/>
      </c>
      <c r="I1280" s="218" t="str">
        <f>IF(ISNUMBER(FORECAST!G:G),FORECAST!G:G,"")</f>
        <v/>
      </c>
      <c r="J1280" s="222" t="str">
        <f>IF(ISNUMBER(FORECAST!H:H),FORECAST!H:H,"")</f>
        <v/>
      </c>
      <c r="BF1280" s="4"/>
    </row>
    <row r="1281" spans="1:58">
      <c r="A1281" s="218" t="str">
        <f>MID(FORECAST!A1280,1,10)</f>
        <v>16-06-2023</v>
      </c>
      <c r="B1281" s="218" t="str">
        <f t="shared" si="248"/>
        <v>16</v>
      </c>
      <c r="C1281" s="218" t="str">
        <f t="shared" si="249"/>
        <v>06</v>
      </c>
      <c r="D1281" s="218" t="str">
        <f t="shared" si="250"/>
        <v>2023</v>
      </c>
      <c r="E1281" s="219">
        <f t="shared" si="251"/>
        <v>45093</v>
      </c>
      <c r="F1281" s="219">
        <f t="shared" si="252"/>
        <v>45093</v>
      </c>
      <c r="G1281" s="219">
        <f t="shared" si="253"/>
        <v>45093</v>
      </c>
      <c r="H1281" s="218" t="str">
        <f>IF(ISERROR(VLOOKUP(FORECAST!$A1281,$AY$2:$BA$9,3,FALSE)),"",VLOOKUP(FORECAST!$A1281,$AY$2:$BA$9,3,FALSE))</f>
        <v>Pagadores</v>
      </c>
      <c r="I1281" s="218">
        <f>IF(ISNUMBER(FORECAST!G:G),FORECAST!G:G,"")</f>
        <v>164</v>
      </c>
      <c r="J1281" s="222">
        <f>IF(ISNUMBER(FORECAST!H:H),FORECAST!H:H,"")</f>
        <v>68970.17</v>
      </c>
      <c r="BF1281" s="4"/>
    </row>
    <row r="1282" spans="1:58">
      <c r="A1282" s="218" t="str">
        <f>MID(FORECAST!A1281,1,10)</f>
        <v>Non-Group</v>
      </c>
      <c r="B1282" s="218" t="str">
        <f t="shared" si="248"/>
        <v>No</v>
      </c>
      <c r="C1282" s="218" t="str">
        <f t="shared" si="249"/>
        <v>-G</v>
      </c>
      <c r="D1282" s="218" t="str">
        <f t="shared" si="250"/>
        <v>oup</v>
      </c>
      <c r="E1282" s="219" t="e">
        <f t="shared" si="251"/>
        <v>#VALUE!</v>
      </c>
      <c r="F1282" s="219" t="str">
        <f t="shared" si="252"/>
        <v/>
      </c>
      <c r="G1282" s="219">
        <f t="shared" si="253"/>
        <v>45093</v>
      </c>
      <c r="H1282" s="218" t="str">
        <f>IF(ISERROR(VLOOKUP(FORECAST!$A1282,$AY$2:$BA$9,3,FALSE)),"",VLOOKUP(FORECAST!$A1282,$AY$2:$BA$9,3,FALSE))</f>
        <v>Grupos</v>
      </c>
      <c r="I1282" s="218">
        <f>IF(ISNUMBER(FORECAST!G:G),FORECAST!G:G,"")</f>
        <v>7</v>
      </c>
      <c r="J1282" s="222">
        <f>IF(ISNUMBER(FORECAST!H:H),FORECAST!H:H,"")</f>
        <v>2734</v>
      </c>
      <c r="BF1282" s="4"/>
    </row>
    <row r="1283" spans="1:58">
      <c r="A1283" s="218" t="str">
        <f>MID(FORECAST!A1282,1,10)</f>
        <v>Group - No</v>
      </c>
      <c r="B1283" s="218" t="str">
        <f t="shared" si="248"/>
        <v>Gr</v>
      </c>
      <c r="C1283" s="218" t="str">
        <f t="shared" si="249"/>
        <v>up</v>
      </c>
      <c r="D1283" s="218" t="str">
        <f t="shared" si="250"/>
        <v>- No</v>
      </c>
      <c r="E1283" s="219" t="e">
        <f t="shared" si="251"/>
        <v>#VALUE!</v>
      </c>
      <c r="F1283" s="219" t="str">
        <f t="shared" si="252"/>
        <v/>
      </c>
      <c r="G1283" s="219">
        <f t="shared" si="253"/>
        <v>45093</v>
      </c>
      <c r="H1283" s="218" t="str">
        <f>IF(ISERROR(VLOOKUP(FORECAST!$A1283,$AY$2:$BA$9,3,FALSE)),"",VLOOKUP(FORECAST!$A1283,$AY$2:$BA$9,3,FALSE))</f>
        <v>Dueños e invitados</v>
      </c>
      <c r="I1283" s="218">
        <f>IF(ISNUMBER(FORECAST!G:G),FORECAST!G:G,"")</f>
        <v>35</v>
      </c>
      <c r="J1283" s="222">
        <f>IF(ISNUMBER(FORECAST!H:H),FORECAST!H:H,"")</f>
        <v>0</v>
      </c>
      <c r="BF1283" s="4"/>
    </row>
    <row r="1284" spans="1:58">
      <c r="A1284" s="218" t="str">
        <f>MID(FORECAST!A1283,1,10)</f>
        <v>Owner &amp; Gu</v>
      </c>
      <c r="B1284" s="218" t="str">
        <f t="shared" ref="B1284:B1347" si="254">MID(A1284,1,2)</f>
        <v>Ow</v>
      </c>
      <c r="C1284" s="218" t="str">
        <f t="shared" ref="C1284:C1347" si="255">MID(A1284,4,2)</f>
        <v>er</v>
      </c>
      <c r="D1284" s="218" t="str">
        <f t="shared" ref="D1284:D1347" si="256">MID(A1284,7,4)</f>
        <v>&amp; Gu</v>
      </c>
      <c r="E1284" s="219" t="e">
        <f t="shared" ref="E1284:E1347" si="257">DATE(D1284,C1284,B1284)</f>
        <v>#VALUE!</v>
      </c>
      <c r="F1284" s="219" t="str">
        <f t="shared" ref="F1284:F1347" si="258">IF(ISERROR(E1284),"",E1284)</f>
        <v/>
      </c>
      <c r="G1284" s="219">
        <f t="shared" ref="G1284:G1347" si="259">IF(F1284="",G1283,F1284)</f>
        <v>45093</v>
      </c>
      <c r="H1284" s="218" t="str">
        <f>IF(ISERROR(VLOOKUP(FORECAST!$A1284,$AY$2:$BA$9,3,FALSE)),"",VLOOKUP(FORECAST!$A1284,$AY$2:$BA$9,3,FALSE))</f>
        <v>Referidos</v>
      </c>
      <c r="I1284" s="218">
        <f>IF(ISNUMBER(FORECAST!G:G),FORECAST!G:G,"")</f>
        <v>206</v>
      </c>
      <c r="J1284" s="222">
        <f>IF(ISNUMBER(FORECAST!H:H),FORECAST!H:H,"")</f>
        <v>69291.53</v>
      </c>
      <c r="BF1284" s="4"/>
    </row>
    <row r="1285" spans="1:58">
      <c r="A1285" s="218" t="str">
        <f>MID(FORECAST!A1284,1,10)</f>
        <v>Owner Refe</v>
      </c>
      <c r="B1285" s="218" t="str">
        <f t="shared" si="254"/>
        <v>Ow</v>
      </c>
      <c r="C1285" s="218" t="str">
        <f t="shared" si="255"/>
        <v>er</v>
      </c>
      <c r="D1285" s="218" t="str">
        <f t="shared" si="256"/>
        <v>Refe</v>
      </c>
      <c r="E1285" s="219" t="e">
        <f t="shared" si="257"/>
        <v>#VALUE!</v>
      </c>
      <c r="F1285" s="219" t="str">
        <f t="shared" si="258"/>
        <v/>
      </c>
      <c r="G1285" s="219">
        <f t="shared" si="259"/>
        <v>45093</v>
      </c>
      <c r="H1285" s="218" t="str">
        <f>IF(ISERROR(VLOOKUP(FORECAST!$A1285,$AY$2:$BA$9,3,FALSE)),"",VLOOKUP(FORECAST!$A1285,$AY$2:$BA$9,3,FALSE))</f>
        <v>Maintenance</v>
      </c>
      <c r="I1285" s="218">
        <f>IF(ISNUMBER(FORECAST!G:G),FORECAST!G:G,"")</f>
        <v>15</v>
      </c>
      <c r="J1285" s="222">
        <f>IF(ISNUMBER(FORECAST!H:H),FORECAST!H:H,"")</f>
        <v>0</v>
      </c>
      <c r="BF1285" s="4"/>
    </row>
    <row r="1286" spans="1:58">
      <c r="A1286" s="218" t="str">
        <f>MID(FORECAST!A1285,1,10)</f>
        <v>Maintenanc</v>
      </c>
      <c r="B1286" s="218" t="str">
        <f t="shared" si="254"/>
        <v>Ma</v>
      </c>
      <c r="C1286" s="218" t="str">
        <f t="shared" si="255"/>
        <v>nt</v>
      </c>
      <c r="D1286" s="218" t="str">
        <f t="shared" si="256"/>
        <v>nanc</v>
      </c>
      <c r="E1286" s="219" t="e">
        <f t="shared" si="257"/>
        <v>#VALUE!</v>
      </c>
      <c r="F1286" s="219" t="str">
        <f t="shared" si="258"/>
        <v/>
      </c>
      <c r="G1286" s="219">
        <f t="shared" si="259"/>
        <v>45093</v>
      </c>
      <c r="H1286" s="218" t="str">
        <f>IF(ISERROR(VLOOKUP(FORECAST!$A1286,$AY$2:$BA$9,3,FALSE)),"",VLOOKUP(FORECAST!$A1286,$AY$2:$BA$9,3,FALSE))</f>
        <v>Complementarias</v>
      </c>
      <c r="I1286" s="218">
        <f>IF(ISNUMBER(FORECAST!G:G),FORECAST!G:G,"")</f>
        <v>1</v>
      </c>
      <c r="J1286" s="222">
        <f>IF(ISNUMBER(FORECAST!H:H),FORECAST!H:H,"")</f>
        <v>0</v>
      </c>
      <c r="BF1286" s="4"/>
    </row>
    <row r="1287" spans="1:58">
      <c r="A1287" s="218" t="str">
        <f>MID(FORECAST!A1286,1,10)</f>
        <v>Compliment</v>
      </c>
      <c r="B1287" s="218" t="str">
        <f t="shared" si="254"/>
        <v>Co</v>
      </c>
      <c r="C1287" s="218" t="str">
        <f t="shared" si="255"/>
        <v>pl</v>
      </c>
      <c r="D1287" s="218" t="str">
        <f t="shared" si="256"/>
        <v>ment</v>
      </c>
      <c r="E1287" s="219" t="e">
        <f t="shared" si="257"/>
        <v>#VALUE!</v>
      </c>
      <c r="F1287" s="219" t="str">
        <f t="shared" si="258"/>
        <v/>
      </c>
      <c r="G1287" s="219">
        <f t="shared" si="259"/>
        <v>45093</v>
      </c>
      <c r="H1287" s="218" t="str">
        <f>IF(ISERROR(VLOOKUP(FORECAST!$A1287,$AY$2:$BA$9,3,FALSE)),"",VLOOKUP(FORECAST!$A1287,$AY$2:$BA$9,3,FALSE))</f>
        <v>Total día</v>
      </c>
      <c r="I1287" s="218">
        <f>IF(ISNUMBER(FORECAST!G:G),FORECAST!G:G,"")</f>
        <v>428</v>
      </c>
      <c r="J1287" s="222">
        <f>IF(ISNUMBER(FORECAST!H:H),FORECAST!H:H,"")</f>
        <v>140995.70000000001</v>
      </c>
      <c r="BF1287" s="4"/>
    </row>
    <row r="1288" spans="1:58">
      <c r="A1288" s="218" t="str">
        <f>MID(FORECAST!A1287,1,10)</f>
        <v>Totals:</v>
      </c>
      <c r="B1288" s="218" t="str">
        <f t="shared" si="254"/>
        <v>To</v>
      </c>
      <c r="C1288" s="218" t="str">
        <f t="shared" si="255"/>
        <v>al</v>
      </c>
      <c r="D1288" s="218" t="str">
        <f t="shared" si="256"/>
        <v>:</v>
      </c>
      <c r="E1288" s="219" t="e">
        <f t="shared" si="257"/>
        <v>#VALUE!</v>
      </c>
      <c r="F1288" s="219" t="str">
        <f t="shared" si="258"/>
        <v/>
      </c>
      <c r="G1288" s="219">
        <f t="shared" si="259"/>
        <v>45093</v>
      </c>
      <c r="H1288" s="218" t="str">
        <f>IF(ISERROR(VLOOKUP(FORECAST!$A1288,$AY$2:$BA$9,3,FALSE)),"",VLOOKUP(FORECAST!$A1288,$AY$2:$BA$9,3,FALSE))</f>
        <v/>
      </c>
      <c r="I1288" s="218" t="str">
        <f>IF(ISNUMBER(FORECAST!G:G),FORECAST!G:G,"")</f>
        <v/>
      </c>
      <c r="J1288" s="222" t="str">
        <f>IF(ISNUMBER(FORECAST!H:H),FORECAST!H:H,"")</f>
        <v/>
      </c>
      <c r="BF1288" s="4"/>
    </row>
    <row r="1289" spans="1:58">
      <c r="A1289" s="218" t="str">
        <f>MID(FORECAST!A1288,1,10)</f>
        <v>17-06-2023</v>
      </c>
      <c r="B1289" s="218" t="str">
        <f t="shared" si="254"/>
        <v>17</v>
      </c>
      <c r="C1289" s="218" t="str">
        <f t="shared" si="255"/>
        <v>06</v>
      </c>
      <c r="D1289" s="218" t="str">
        <f t="shared" si="256"/>
        <v>2023</v>
      </c>
      <c r="E1289" s="219">
        <f t="shared" si="257"/>
        <v>45094</v>
      </c>
      <c r="F1289" s="219">
        <f t="shared" si="258"/>
        <v>45094</v>
      </c>
      <c r="G1289" s="219">
        <f t="shared" si="259"/>
        <v>45094</v>
      </c>
      <c r="H1289" s="218" t="str">
        <f>IF(ISERROR(VLOOKUP(FORECAST!$A1289,$AY$2:$BA$9,3,FALSE)),"",VLOOKUP(FORECAST!$A1289,$AY$2:$BA$9,3,FALSE))</f>
        <v>Pagadores</v>
      </c>
      <c r="I1289" s="218">
        <f>IF(ISNUMBER(FORECAST!G:G),FORECAST!G:G,"")</f>
        <v>177</v>
      </c>
      <c r="J1289" s="222">
        <f>IF(ISNUMBER(FORECAST!H:H),FORECAST!H:H,"")</f>
        <v>77367.88</v>
      </c>
      <c r="BF1289" s="4"/>
    </row>
    <row r="1290" spans="1:58">
      <c r="A1290" s="218" t="str">
        <f>MID(FORECAST!A1289,1,10)</f>
        <v>Non-Group</v>
      </c>
      <c r="B1290" s="218" t="str">
        <f t="shared" si="254"/>
        <v>No</v>
      </c>
      <c r="C1290" s="218" t="str">
        <f t="shared" si="255"/>
        <v>-G</v>
      </c>
      <c r="D1290" s="218" t="str">
        <f t="shared" si="256"/>
        <v>oup</v>
      </c>
      <c r="E1290" s="219" t="e">
        <f t="shared" si="257"/>
        <v>#VALUE!</v>
      </c>
      <c r="F1290" s="219" t="str">
        <f t="shared" si="258"/>
        <v/>
      </c>
      <c r="G1290" s="219">
        <f t="shared" si="259"/>
        <v>45094</v>
      </c>
      <c r="H1290" s="218" t="str">
        <f>IF(ISERROR(VLOOKUP(FORECAST!$A1290,$AY$2:$BA$9,3,FALSE)),"",VLOOKUP(FORECAST!$A1290,$AY$2:$BA$9,3,FALSE))</f>
        <v>Grupos</v>
      </c>
      <c r="I1290" s="218">
        <f>IF(ISNUMBER(FORECAST!G:G),FORECAST!G:G,"")</f>
        <v>7</v>
      </c>
      <c r="J1290" s="222">
        <f>IF(ISNUMBER(FORECAST!H:H),FORECAST!H:H,"")</f>
        <v>2504</v>
      </c>
      <c r="BF1290" s="4"/>
    </row>
    <row r="1291" spans="1:58">
      <c r="A1291" s="218" t="str">
        <f>MID(FORECAST!A1290,1,10)</f>
        <v>Group - No</v>
      </c>
      <c r="B1291" s="218" t="str">
        <f t="shared" si="254"/>
        <v>Gr</v>
      </c>
      <c r="C1291" s="218" t="str">
        <f t="shared" si="255"/>
        <v>up</v>
      </c>
      <c r="D1291" s="218" t="str">
        <f t="shared" si="256"/>
        <v>- No</v>
      </c>
      <c r="E1291" s="219" t="e">
        <f t="shared" si="257"/>
        <v>#VALUE!</v>
      </c>
      <c r="F1291" s="219" t="str">
        <f t="shared" si="258"/>
        <v/>
      </c>
      <c r="G1291" s="219">
        <f t="shared" si="259"/>
        <v>45094</v>
      </c>
      <c r="H1291" s="218" t="str">
        <f>IF(ISERROR(VLOOKUP(FORECAST!$A1291,$AY$2:$BA$9,3,FALSE)),"",VLOOKUP(FORECAST!$A1291,$AY$2:$BA$9,3,FALSE))</f>
        <v>Dueños e invitados</v>
      </c>
      <c r="I1291" s="218">
        <f>IF(ISNUMBER(FORECAST!G:G),FORECAST!G:G,"")</f>
        <v>33</v>
      </c>
      <c r="J1291" s="222">
        <f>IF(ISNUMBER(FORECAST!H:H),FORECAST!H:H,"")</f>
        <v>0</v>
      </c>
      <c r="BF1291" s="4"/>
    </row>
    <row r="1292" spans="1:58">
      <c r="A1292" s="218" t="str">
        <f>MID(FORECAST!A1291,1,10)</f>
        <v>Owner &amp; Gu</v>
      </c>
      <c r="B1292" s="218" t="str">
        <f t="shared" si="254"/>
        <v>Ow</v>
      </c>
      <c r="C1292" s="218" t="str">
        <f t="shared" si="255"/>
        <v>er</v>
      </c>
      <c r="D1292" s="218" t="str">
        <f t="shared" si="256"/>
        <v>&amp; Gu</v>
      </c>
      <c r="E1292" s="219" t="e">
        <f t="shared" si="257"/>
        <v>#VALUE!</v>
      </c>
      <c r="F1292" s="219" t="str">
        <f t="shared" si="258"/>
        <v/>
      </c>
      <c r="G1292" s="219">
        <f t="shared" si="259"/>
        <v>45094</v>
      </c>
      <c r="H1292" s="218" t="str">
        <f>IF(ISERROR(VLOOKUP(FORECAST!$A1292,$AY$2:$BA$9,3,FALSE)),"",VLOOKUP(FORECAST!$A1292,$AY$2:$BA$9,3,FALSE))</f>
        <v>Referidos</v>
      </c>
      <c r="I1292" s="218">
        <f>IF(ISNUMBER(FORECAST!G:G),FORECAST!G:G,"")</f>
        <v>212</v>
      </c>
      <c r="J1292" s="222">
        <f>IF(ISNUMBER(FORECAST!H:H),FORECAST!H:H,"")</f>
        <v>72813.149999999994</v>
      </c>
      <c r="BF1292" s="4"/>
    </row>
    <row r="1293" spans="1:58">
      <c r="A1293" s="218" t="str">
        <f>MID(FORECAST!A1292,1,10)</f>
        <v>Owner Refe</v>
      </c>
      <c r="B1293" s="218" t="str">
        <f t="shared" si="254"/>
        <v>Ow</v>
      </c>
      <c r="C1293" s="218" t="str">
        <f t="shared" si="255"/>
        <v>er</v>
      </c>
      <c r="D1293" s="218" t="str">
        <f t="shared" si="256"/>
        <v>Refe</v>
      </c>
      <c r="E1293" s="219" t="e">
        <f t="shared" si="257"/>
        <v>#VALUE!</v>
      </c>
      <c r="F1293" s="219" t="str">
        <f t="shared" si="258"/>
        <v/>
      </c>
      <c r="G1293" s="219">
        <f t="shared" si="259"/>
        <v>45094</v>
      </c>
      <c r="H1293" s="218" t="str">
        <f>IF(ISERROR(VLOOKUP(FORECAST!$A1293,$AY$2:$BA$9,3,FALSE)),"",VLOOKUP(FORECAST!$A1293,$AY$2:$BA$9,3,FALSE))</f>
        <v>Maintenance</v>
      </c>
      <c r="I1293" s="218">
        <f>IF(ISNUMBER(FORECAST!G:G),FORECAST!G:G,"")</f>
        <v>12</v>
      </c>
      <c r="J1293" s="222">
        <f>IF(ISNUMBER(FORECAST!H:H),FORECAST!H:H,"")</f>
        <v>0</v>
      </c>
      <c r="BF1293" s="4"/>
    </row>
    <row r="1294" spans="1:58">
      <c r="A1294" s="218" t="str">
        <f>MID(FORECAST!A1293,1,10)</f>
        <v>Maintenanc</v>
      </c>
      <c r="B1294" s="218" t="str">
        <f t="shared" si="254"/>
        <v>Ma</v>
      </c>
      <c r="C1294" s="218" t="str">
        <f t="shared" si="255"/>
        <v>nt</v>
      </c>
      <c r="D1294" s="218" t="str">
        <f t="shared" si="256"/>
        <v>nanc</v>
      </c>
      <c r="E1294" s="219" t="e">
        <f t="shared" si="257"/>
        <v>#VALUE!</v>
      </c>
      <c r="F1294" s="219" t="str">
        <f t="shared" si="258"/>
        <v/>
      </c>
      <c r="G1294" s="219">
        <f t="shared" si="259"/>
        <v>45094</v>
      </c>
      <c r="H1294" s="218" t="str">
        <f>IF(ISERROR(VLOOKUP(FORECAST!$A1294,$AY$2:$BA$9,3,FALSE)),"",VLOOKUP(FORECAST!$A1294,$AY$2:$BA$9,3,FALSE))</f>
        <v>Complementarias</v>
      </c>
      <c r="I1294" s="218">
        <f>IF(ISNUMBER(FORECAST!G:G),FORECAST!G:G,"")</f>
        <v>2</v>
      </c>
      <c r="J1294" s="222">
        <f>IF(ISNUMBER(FORECAST!H:H),FORECAST!H:H,"")</f>
        <v>0</v>
      </c>
      <c r="BF1294" s="4"/>
    </row>
    <row r="1295" spans="1:58">
      <c r="A1295" s="218" t="str">
        <f>MID(FORECAST!A1294,1,10)</f>
        <v>Compliment</v>
      </c>
      <c r="B1295" s="218" t="str">
        <f t="shared" si="254"/>
        <v>Co</v>
      </c>
      <c r="C1295" s="218" t="str">
        <f t="shared" si="255"/>
        <v>pl</v>
      </c>
      <c r="D1295" s="218" t="str">
        <f t="shared" si="256"/>
        <v>ment</v>
      </c>
      <c r="E1295" s="219" t="e">
        <f t="shared" si="257"/>
        <v>#VALUE!</v>
      </c>
      <c r="F1295" s="219" t="str">
        <f t="shared" si="258"/>
        <v/>
      </c>
      <c r="G1295" s="219">
        <f t="shared" si="259"/>
        <v>45094</v>
      </c>
      <c r="H1295" s="218" t="str">
        <f>IF(ISERROR(VLOOKUP(FORECAST!$A1295,$AY$2:$BA$9,3,FALSE)),"",VLOOKUP(FORECAST!$A1295,$AY$2:$BA$9,3,FALSE))</f>
        <v>Total día</v>
      </c>
      <c r="I1295" s="218">
        <f>IF(ISNUMBER(FORECAST!G:G),FORECAST!G:G,"")</f>
        <v>443</v>
      </c>
      <c r="J1295" s="222">
        <f>IF(ISNUMBER(FORECAST!H:H),FORECAST!H:H,"")</f>
        <v>152685.03</v>
      </c>
      <c r="BF1295" s="4"/>
    </row>
    <row r="1296" spans="1:58">
      <c r="A1296" s="218" t="str">
        <f>MID(FORECAST!A1295,1,10)</f>
        <v>Totals:</v>
      </c>
      <c r="B1296" s="218" t="str">
        <f t="shared" si="254"/>
        <v>To</v>
      </c>
      <c r="C1296" s="218" t="str">
        <f t="shared" si="255"/>
        <v>al</v>
      </c>
      <c r="D1296" s="218" t="str">
        <f t="shared" si="256"/>
        <v>:</v>
      </c>
      <c r="E1296" s="219" t="e">
        <f t="shared" si="257"/>
        <v>#VALUE!</v>
      </c>
      <c r="F1296" s="219" t="str">
        <f t="shared" si="258"/>
        <v/>
      </c>
      <c r="G1296" s="219">
        <f t="shared" si="259"/>
        <v>45094</v>
      </c>
      <c r="H1296" s="218" t="str">
        <f>IF(ISERROR(VLOOKUP(FORECAST!$A1296,$AY$2:$BA$9,3,FALSE)),"",VLOOKUP(FORECAST!$A1296,$AY$2:$BA$9,3,FALSE))</f>
        <v/>
      </c>
      <c r="I1296" s="218" t="str">
        <f>IF(ISNUMBER(FORECAST!G:G),FORECAST!G:G,"")</f>
        <v/>
      </c>
      <c r="J1296" s="222" t="str">
        <f>IF(ISNUMBER(FORECAST!H:H),FORECAST!H:H,"")</f>
        <v/>
      </c>
      <c r="BF1296" s="4"/>
    </row>
    <row r="1297" spans="1:58">
      <c r="A1297" s="218" t="str">
        <f>MID(FORECAST!A1296,1,10)</f>
        <v>18-06-2023</v>
      </c>
      <c r="B1297" s="218" t="str">
        <f t="shared" si="254"/>
        <v>18</v>
      </c>
      <c r="C1297" s="218" t="str">
        <f t="shared" si="255"/>
        <v>06</v>
      </c>
      <c r="D1297" s="218" t="str">
        <f t="shared" si="256"/>
        <v>2023</v>
      </c>
      <c r="E1297" s="219">
        <f t="shared" si="257"/>
        <v>45095</v>
      </c>
      <c r="F1297" s="219">
        <f t="shared" si="258"/>
        <v>45095</v>
      </c>
      <c r="G1297" s="219">
        <f t="shared" si="259"/>
        <v>45095</v>
      </c>
      <c r="H1297" s="218" t="str">
        <f>IF(ISERROR(VLOOKUP(FORECAST!$A1297,$AY$2:$BA$9,3,FALSE)),"",VLOOKUP(FORECAST!$A1297,$AY$2:$BA$9,3,FALSE))</f>
        <v>Pagadores</v>
      </c>
      <c r="I1297" s="218">
        <f>IF(ISNUMBER(FORECAST!G:G),FORECAST!G:G,"")</f>
        <v>165</v>
      </c>
      <c r="J1297" s="222">
        <f>IF(ISNUMBER(FORECAST!H:H),FORECAST!H:H,"")</f>
        <v>58115.040000000001</v>
      </c>
      <c r="BF1297" s="4"/>
    </row>
    <row r="1298" spans="1:58">
      <c r="A1298" s="218" t="str">
        <f>MID(FORECAST!A1297,1,10)</f>
        <v>Non-Group</v>
      </c>
      <c r="B1298" s="218" t="str">
        <f t="shared" si="254"/>
        <v>No</v>
      </c>
      <c r="C1298" s="218" t="str">
        <f t="shared" si="255"/>
        <v>-G</v>
      </c>
      <c r="D1298" s="218" t="str">
        <f t="shared" si="256"/>
        <v>oup</v>
      </c>
      <c r="E1298" s="219" t="e">
        <f t="shared" si="257"/>
        <v>#VALUE!</v>
      </c>
      <c r="F1298" s="219" t="str">
        <f t="shared" si="258"/>
        <v/>
      </c>
      <c r="G1298" s="219">
        <f t="shared" si="259"/>
        <v>45095</v>
      </c>
      <c r="H1298" s="218" t="str">
        <f>IF(ISERROR(VLOOKUP(FORECAST!$A1298,$AY$2:$BA$9,3,FALSE)),"",VLOOKUP(FORECAST!$A1298,$AY$2:$BA$9,3,FALSE))</f>
        <v>Grupos</v>
      </c>
      <c r="I1298" s="218">
        <f>IF(ISNUMBER(FORECAST!G:G),FORECAST!G:G,"")</f>
        <v>3</v>
      </c>
      <c r="J1298" s="222">
        <f>IF(ISNUMBER(FORECAST!H:H),FORECAST!H:H,"")</f>
        <v>1010</v>
      </c>
      <c r="BF1298" s="4"/>
    </row>
    <row r="1299" spans="1:58">
      <c r="A1299" s="218" t="str">
        <f>MID(FORECAST!A1298,1,10)</f>
        <v>Group - No</v>
      </c>
      <c r="B1299" s="218" t="str">
        <f t="shared" si="254"/>
        <v>Gr</v>
      </c>
      <c r="C1299" s="218" t="str">
        <f t="shared" si="255"/>
        <v>up</v>
      </c>
      <c r="D1299" s="218" t="str">
        <f t="shared" si="256"/>
        <v>- No</v>
      </c>
      <c r="E1299" s="219" t="e">
        <f t="shared" si="257"/>
        <v>#VALUE!</v>
      </c>
      <c r="F1299" s="219" t="str">
        <f t="shared" si="258"/>
        <v/>
      </c>
      <c r="G1299" s="219">
        <f t="shared" si="259"/>
        <v>45095</v>
      </c>
      <c r="H1299" s="218" t="str">
        <f>IF(ISERROR(VLOOKUP(FORECAST!$A1299,$AY$2:$BA$9,3,FALSE)),"",VLOOKUP(FORECAST!$A1299,$AY$2:$BA$9,3,FALSE))</f>
        <v>Dueños e invitados</v>
      </c>
      <c r="I1299" s="218">
        <f>IF(ISNUMBER(FORECAST!G:G),FORECAST!G:G,"")</f>
        <v>30</v>
      </c>
      <c r="J1299" s="222">
        <f>IF(ISNUMBER(FORECAST!H:H),FORECAST!H:H,"")</f>
        <v>0</v>
      </c>
      <c r="BF1299" s="4"/>
    </row>
    <row r="1300" spans="1:58">
      <c r="A1300" s="218" t="str">
        <f>MID(FORECAST!A1299,1,10)</f>
        <v>Owner &amp; Gu</v>
      </c>
      <c r="B1300" s="218" t="str">
        <f t="shared" si="254"/>
        <v>Ow</v>
      </c>
      <c r="C1300" s="218" t="str">
        <f t="shared" si="255"/>
        <v>er</v>
      </c>
      <c r="D1300" s="218" t="str">
        <f t="shared" si="256"/>
        <v>&amp; Gu</v>
      </c>
      <c r="E1300" s="219" t="e">
        <f t="shared" si="257"/>
        <v>#VALUE!</v>
      </c>
      <c r="F1300" s="219" t="str">
        <f t="shared" si="258"/>
        <v/>
      </c>
      <c r="G1300" s="219">
        <f t="shared" si="259"/>
        <v>45095</v>
      </c>
      <c r="H1300" s="218" t="str">
        <f>IF(ISERROR(VLOOKUP(FORECAST!$A1300,$AY$2:$BA$9,3,FALSE)),"",VLOOKUP(FORECAST!$A1300,$AY$2:$BA$9,3,FALSE))</f>
        <v>Referidos</v>
      </c>
      <c r="I1300" s="218">
        <f>IF(ISNUMBER(FORECAST!G:G),FORECAST!G:G,"")</f>
        <v>195</v>
      </c>
      <c r="J1300" s="222">
        <f>IF(ISNUMBER(FORECAST!H:H),FORECAST!H:H,"")</f>
        <v>56497.63</v>
      </c>
      <c r="BF1300" s="4"/>
    </row>
    <row r="1301" spans="1:58">
      <c r="A1301" s="218" t="str">
        <f>MID(FORECAST!A1300,1,10)</f>
        <v>Owner Refe</v>
      </c>
      <c r="B1301" s="218" t="str">
        <f t="shared" si="254"/>
        <v>Ow</v>
      </c>
      <c r="C1301" s="218" t="str">
        <f t="shared" si="255"/>
        <v>er</v>
      </c>
      <c r="D1301" s="218" t="str">
        <f t="shared" si="256"/>
        <v>Refe</v>
      </c>
      <c r="E1301" s="219" t="e">
        <f t="shared" si="257"/>
        <v>#VALUE!</v>
      </c>
      <c r="F1301" s="219" t="str">
        <f t="shared" si="258"/>
        <v/>
      </c>
      <c r="G1301" s="219">
        <f t="shared" si="259"/>
        <v>45095</v>
      </c>
      <c r="H1301" s="218" t="str">
        <f>IF(ISERROR(VLOOKUP(FORECAST!$A1301,$AY$2:$BA$9,3,FALSE)),"",VLOOKUP(FORECAST!$A1301,$AY$2:$BA$9,3,FALSE))</f>
        <v>Maintenance</v>
      </c>
      <c r="I1301" s="218">
        <f>IF(ISNUMBER(FORECAST!G:G),FORECAST!G:G,"")</f>
        <v>13</v>
      </c>
      <c r="J1301" s="222">
        <f>IF(ISNUMBER(FORECAST!H:H),FORECAST!H:H,"")</f>
        <v>0</v>
      </c>
      <c r="BF1301" s="4"/>
    </row>
    <row r="1302" spans="1:58">
      <c r="A1302" s="218" t="str">
        <f>MID(FORECAST!A1301,1,10)</f>
        <v>Maintenanc</v>
      </c>
      <c r="B1302" s="218" t="str">
        <f t="shared" si="254"/>
        <v>Ma</v>
      </c>
      <c r="C1302" s="218" t="str">
        <f t="shared" si="255"/>
        <v>nt</v>
      </c>
      <c r="D1302" s="218" t="str">
        <f t="shared" si="256"/>
        <v>nanc</v>
      </c>
      <c r="E1302" s="219" t="e">
        <f t="shared" si="257"/>
        <v>#VALUE!</v>
      </c>
      <c r="F1302" s="219" t="str">
        <f t="shared" si="258"/>
        <v/>
      </c>
      <c r="G1302" s="219">
        <f t="shared" si="259"/>
        <v>45095</v>
      </c>
      <c r="H1302" s="218" t="str">
        <f>IF(ISERROR(VLOOKUP(FORECAST!$A1302,$AY$2:$BA$9,3,FALSE)),"",VLOOKUP(FORECAST!$A1302,$AY$2:$BA$9,3,FALSE))</f>
        <v>Complementarias</v>
      </c>
      <c r="I1302" s="218">
        <f>IF(ISNUMBER(FORECAST!G:G),FORECAST!G:G,"")</f>
        <v>1</v>
      </c>
      <c r="J1302" s="222">
        <f>IF(ISNUMBER(FORECAST!H:H),FORECAST!H:H,"")</f>
        <v>0</v>
      </c>
      <c r="BF1302" s="4"/>
    </row>
    <row r="1303" spans="1:58">
      <c r="A1303" s="218" t="str">
        <f>MID(FORECAST!A1302,1,10)</f>
        <v>Compliment</v>
      </c>
      <c r="B1303" s="218" t="str">
        <f t="shared" si="254"/>
        <v>Co</v>
      </c>
      <c r="C1303" s="218" t="str">
        <f t="shared" si="255"/>
        <v>pl</v>
      </c>
      <c r="D1303" s="218" t="str">
        <f t="shared" si="256"/>
        <v>ment</v>
      </c>
      <c r="E1303" s="219" t="e">
        <f t="shared" si="257"/>
        <v>#VALUE!</v>
      </c>
      <c r="F1303" s="219" t="str">
        <f t="shared" si="258"/>
        <v/>
      </c>
      <c r="G1303" s="219">
        <f t="shared" si="259"/>
        <v>45095</v>
      </c>
      <c r="H1303" s="218" t="str">
        <f>IF(ISERROR(VLOOKUP(FORECAST!$A1303,$AY$2:$BA$9,3,FALSE)),"",VLOOKUP(FORECAST!$A1303,$AY$2:$BA$9,3,FALSE))</f>
        <v>Total día</v>
      </c>
      <c r="I1303" s="218">
        <f>IF(ISNUMBER(FORECAST!G:G),FORECAST!G:G,"")</f>
        <v>407</v>
      </c>
      <c r="J1303" s="222">
        <f>IF(ISNUMBER(FORECAST!H:H),FORECAST!H:H,"")</f>
        <v>115622.67</v>
      </c>
      <c r="BF1303" s="4"/>
    </row>
    <row r="1304" spans="1:58">
      <c r="A1304" s="218" t="str">
        <f>MID(FORECAST!A1303,1,10)</f>
        <v>Totals:</v>
      </c>
      <c r="B1304" s="218" t="str">
        <f t="shared" si="254"/>
        <v>To</v>
      </c>
      <c r="C1304" s="218" t="str">
        <f t="shared" si="255"/>
        <v>al</v>
      </c>
      <c r="D1304" s="218" t="str">
        <f t="shared" si="256"/>
        <v>:</v>
      </c>
      <c r="E1304" s="219" t="e">
        <f t="shared" si="257"/>
        <v>#VALUE!</v>
      </c>
      <c r="F1304" s="219" t="str">
        <f t="shared" si="258"/>
        <v/>
      </c>
      <c r="G1304" s="219">
        <f t="shared" si="259"/>
        <v>45095</v>
      </c>
      <c r="H1304" s="218" t="str">
        <f>IF(ISERROR(VLOOKUP(FORECAST!$A1304,$AY$2:$BA$9,3,FALSE)),"",VLOOKUP(FORECAST!$A1304,$AY$2:$BA$9,3,FALSE))</f>
        <v/>
      </c>
      <c r="I1304" s="218" t="str">
        <f>IF(ISNUMBER(FORECAST!G:G),FORECAST!G:G,"")</f>
        <v/>
      </c>
      <c r="J1304" s="222" t="str">
        <f>IF(ISNUMBER(FORECAST!H:H),FORECAST!H:H,"")</f>
        <v/>
      </c>
      <c r="BF1304" s="4"/>
    </row>
    <row r="1305" spans="1:58">
      <c r="A1305" s="218" t="str">
        <f>MID(FORECAST!A1304,1,10)</f>
        <v>19-06-2023</v>
      </c>
      <c r="B1305" s="218" t="str">
        <f t="shared" si="254"/>
        <v>19</v>
      </c>
      <c r="C1305" s="218" t="str">
        <f t="shared" si="255"/>
        <v>06</v>
      </c>
      <c r="D1305" s="218" t="str">
        <f t="shared" si="256"/>
        <v>2023</v>
      </c>
      <c r="E1305" s="219">
        <f t="shared" si="257"/>
        <v>45096</v>
      </c>
      <c r="F1305" s="219">
        <f t="shared" si="258"/>
        <v>45096</v>
      </c>
      <c r="G1305" s="219">
        <f t="shared" si="259"/>
        <v>45096</v>
      </c>
      <c r="H1305" s="218" t="str">
        <f>IF(ISERROR(VLOOKUP(FORECAST!$A1305,$AY$2:$BA$9,3,FALSE)),"",VLOOKUP(FORECAST!$A1305,$AY$2:$BA$9,3,FALSE))</f>
        <v>Pagadores</v>
      </c>
      <c r="I1305" s="218">
        <f>IF(ISNUMBER(FORECAST!G:G),FORECAST!G:G,"")</f>
        <v>109</v>
      </c>
      <c r="J1305" s="222">
        <f>IF(ISNUMBER(FORECAST!H:H),FORECAST!H:H,"")</f>
        <v>41279.42</v>
      </c>
      <c r="BF1305" s="4"/>
    </row>
    <row r="1306" spans="1:58">
      <c r="A1306" s="218" t="str">
        <f>MID(FORECAST!A1305,1,10)</f>
        <v>Non-Group</v>
      </c>
      <c r="B1306" s="218" t="str">
        <f t="shared" si="254"/>
        <v>No</v>
      </c>
      <c r="C1306" s="218" t="str">
        <f t="shared" si="255"/>
        <v>-G</v>
      </c>
      <c r="D1306" s="218" t="str">
        <f t="shared" si="256"/>
        <v>oup</v>
      </c>
      <c r="E1306" s="219" t="e">
        <f t="shared" si="257"/>
        <v>#VALUE!</v>
      </c>
      <c r="F1306" s="219" t="str">
        <f t="shared" si="258"/>
        <v/>
      </c>
      <c r="G1306" s="219">
        <f t="shared" si="259"/>
        <v>45096</v>
      </c>
      <c r="H1306" s="218" t="str">
        <f>IF(ISERROR(VLOOKUP(FORECAST!$A1306,$AY$2:$BA$9,3,FALSE)),"",VLOOKUP(FORECAST!$A1306,$AY$2:$BA$9,3,FALSE))</f>
        <v>Grupos</v>
      </c>
      <c r="I1306" s="218">
        <f>IF(ISNUMBER(FORECAST!G:G),FORECAST!G:G,"")</f>
        <v>0</v>
      </c>
      <c r="J1306" s="222">
        <f>IF(ISNUMBER(FORECAST!H:H),FORECAST!H:H,"")</f>
        <v>90</v>
      </c>
      <c r="BF1306" s="4"/>
    </row>
    <row r="1307" spans="1:58">
      <c r="A1307" s="218" t="str">
        <f>MID(FORECAST!A1306,1,10)</f>
        <v>Group - No</v>
      </c>
      <c r="B1307" s="218" t="str">
        <f t="shared" si="254"/>
        <v>Gr</v>
      </c>
      <c r="C1307" s="218" t="str">
        <f t="shared" si="255"/>
        <v>up</v>
      </c>
      <c r="D1307" s="218" t="str">
        <f t="shared" si="256"/>
        <v>- No</v>
      </c>
      <c r="E1307" s="219" t="e">
        <f t="shared" si="257"/>
        <v>#VALUE!</v>
      </c>
      <c r="F1307" s="219" t="str">
        <f t="shared" si="258"/>
        <v/>
      </c>
      <c r="G1307" s="219">
        <f t="shared" si="259"/>
        <v>45096</v>
      </c>
      <c r="H1307" s="218" t="str">
        <f>IF(ISERROR(VLOOKUP(FORECAST!$A1307,$AY$2:$BA$9,3,FALSE)),"",VLOOKUP(FORECAST!$A1307,$AY$2:$BA$9,3,FALSE))</f>
        <v>Dueños e invitados</v>
      </c>
      <c r="I1307" s="218">
        <f>IF(ISNUMBER(FORECAST!G:G),FORECAST!G:G,"")</f>
        <v>34</v>
      </c>
      <c r="J1307" s="222">
        <f>IF(ISNUMBER(FORECAST!H:H),FORECAST!H:H,"")</f>
        <v>0</v>
      </c>
      <c r="BF1307" s="4"/>
    </row>
    <row r="1308" spans="1:58">
      <c r="A1308" s="218" t="str">
        <f>MID(FORECAST!A1307,1,10)</f>
        <v>Owner &amp; Gu</v>
      </c>
      <c r="B1308" s="218" t="str">
        <f t="shared" si="254"/>
        <v>Ow</v>
      </c>
      <c r="C1308" s="218" t="str">
        <f t="shared" si="255"/>
        <v>er</v>
      </c>
      <c r="D1308" s="218" t="str">
        <f t="shared" si="256"/>
        <v>&amp; Gu</v>
      </c>
      <c r="E1308" s="219" t="e">
        <f t="shared" si="257"/>
        <v>#VALUE!</v>
      </c>
      <c r="F1308" s="219" t="str">
        <f t="shared" si="258"/>
        <v/>
      </c>
      <c r="G1308" s="219">
        <f t="shared" si="259"/>
        <v>45096</v>
      </c>
      <c r="H1308" s="218" t="str">
        <f>IF(ISERROR(VLOOKUP(FORECAST!$A1308,$AY$2:$BA$9,3,FALSE)),"",VLOOKUP(FORECAST!$A1308,$AY$2:$BA$9,3,FALSE))</f>
        <v>Referidos</v>
      </c>
      <c r="I1308" s="218">
        <f>IF(ISNUMBER(FORECAST!G:G),FORECAST!G:G,"")</f>
        <v>129</v>
      </c>
      <c r="J1308" s="222">
        <f>IF(ISNUMBER(FORECAST!H:H),FORECAST!H:H,"")</f>
        <v>38359.49</v>
      </c>
      <c r="BF1308" s="4"/>
    </row>
    <row r="1309" spans="1:58">
      <c r="A1309" s="218" t="str">
        <f>MID(FORECAST!A1308,1,10)</f>
        <v>Owner Refe</v>
      </c>
      <c r="B1309" s="218" t="str">
        <f t="shared" si="254"/>
        <v>Ow</v>
      </c>
      <c r="C1309" s="218" t="str">
        <f t="shared" si="255"/>
        <v>er</v>
      </c>
      <c r="D1309" s="218" t="str">
        <f t="shared" si="256"/>
        <v>Refe</v>
      </c>
      <c r="E1309" s="219" t="e">
        <f t="shared" si="257"/>
        <v>#VALUE!</v>
      </c>
      <c r="F1309" s="219" t="str">
        <f t="shared" si="258"/>
        <v/>
      </c>
      <c r="G1309" s="219">
        <f t="shared" si="259"/>
        <v>45096</v>
      </c>
      <c r="H1309" s="218" t="str">
        <f>IF(ISERROR(VLOOKUP(FORECAST!$A1309,$AY$2:$BA$9,3,FALSE)),"",VLOOKUP(FORECAST!$A1309,$AY$2:$BA$9,3,FALSE))</f>
        <v>Maintenance</v>
      </c>
      <c r="I1309" s="218">
        <f>IF(ISNUMBER(FORECAST!G:G),FORECAST!G:G,"")</f>
        <v>29</v>
      </c>
      <c r="J1309" s="222">
        <f>IF(ISNUMBER(FORECAST!H:H),FORECAST!H:H,"")</f>
        <v>0</v>
      </c>
      <c r="BF1309" s="4"/>
    </row>
    <row r="1310" spans="1:58">
      <c r="A1310" s="218" t="str">
        <f>MID(FORECAST!A1309,1,10)</f>
        <v>Maintenanc</v>
      </c>
      <c r="B1310" s="218" t="str">
        <f t="shared" si="254"/>
        <v>Ma</v>
      </c>
      <c r="C1310" s="218" t="str">
        <f t="shared" si="255"/>
        <v>nt</v>
      </c>
      <c r="D1310" s="218" t="str">
        <f t="shared" si="256"/>
        <v>nanc</v>
      </c>
      <c r="E1310" s="219" t="e">
        <f t="shared" si="257"/>
        <v>#VALUE!</v>
      </c>
      <c r="F1310" s="219" t="str">
        <f t="shared" si="258"/>
        <v/>
      </c>
      <c r="G1310" s="219">
        <f t="shared" si="259"/>
        <v>45096</v>
      </c>
      <c r="H1310" s="218" t="str">
        <f>IF(ISERROR(VLOOKUP(FORECAST!$A1310,$AY$2:$BA$9,3,FALSE)),"",VLOOKUP(FORECAST!$A1310,$AY$2:$BA$9,3,FALSE))</f>
        <v>Complementarias</v>
      </c>
      <c r="I1310" s="218">
        <f>IF(ISNUMBER(FORECAST!G:G),FORECAST!G:G,"")</f>
        <v>0</v>
      </c>
      <c r="J1310" s="222">
        <f>IF(ISNUMBER(FORECAST!H:H),FORECAST!H:H,"")</f>
        <v>0</v>
      </c>
      <c r="BF1310" s="4"/>
    </row>
    <row r="1311" spans="1:58">
      <c r="A1311" s="218" t="str">
        <f>MID(FORECAST!A1310,1,10)</f>
        <v>Compliment</v>
      </c>
      <c r="B1311" s="218" t="str">
        <f t="shared" si="254"/>
        <v>Co</v>
      </c>
      <c r="C1311" s="218" t="str">
        <f t="shared" si="255"/>
        <v>pl</v>
      </c>
      <c r="D1311" s="218" t="str">
        <f t="shared" si="256"/>
        <v>ment</v>
      </c>
      <c r="E1311" s="219" t="e">
        <f t="shared" si="257"/>
        <v>#VALUE!</v>
      </c>
      <c r="F1311" s="219" t="str">
        <f t="shared" si="258"/>
        <v/>
      </c>
      <c r="G1311" s="219">
        <f t="shared" si="259"/>
        <v>45096</v>
      </c>
      <c r="H1311" s="218" t="str">
        <f>IF(ISERROR(VLOOKUP(FORECAST!$A1311,$AY$2:$BA$9,3,FALSE)),"",VLOOKUP(FORECAST!$A1311,$AY$2:$BA$9,3,FALSE))</f>
        <v>Total día</v>
      </c>
      <c r="I1311" s="218">
        <f>IF(ISNUMBER(FORECAST!G:G),FORECAST!G:G,"")</f>
        <v>301</v>
      </c>
      <c r="J1311" s="222">
        <f>IF(ISNUMBER(FORECAST!H:H),FORECAST!H:H,"")</f>
        <v>79728.91</v>
      </c>
      <c r="BF1311" s="4"/>
    </row>
    <row r="1312" spans="1:58">
      <c r="A1312" s="218" t="str">
        <f>MID(FORECAST!A1311,1,10)</f>
        <v>Totals:</v>
      </c>
      <c r="B1312" s="218" t="str">
        <f t="shared" si="254"/>
        <v>To</v>
      </c>
      <c r="C1312" s="218" t="str">
        <f t="shared" si="255"/>
        <v>al</v>
      </c>
      <c r="D1312" s="218" t="str">
        <f t="shared" si="256"/>
        <v>:</v>
      </c>
      <c r="E1312" s="219" t="e">
        <f t="shared" si="257"/>
        <v>#VALUE!</v>
      </c>
      <c r="F1312" s="219" t="str">
        <f t="shared" si="258"/>
        <v/>
      </c>
      <c r="G1312" s="219">
        <f t="shared" si="259"/>
        <v>45096</v>
      </c>
      <c r="H1312" s="218" t="str">
        <f>IF(ISERROR(VLOOKUP(FORECAST!$A1312,$AY$2:$BA$9,3,FALSE)),"",VLOOKUP(FORECAST!$A1312,$AY$2:$BA$9,3,FALSE))</f>
        <v/>
      </c>
      <c r="I1312" s="218" t="str">
        <f>IF(ISNUMBER(FORECAST!G:G),FORECAST!G:G,"")</f>
        <v/>
      </c>
      <c r="J1312" s="222" t="str">
        <f>IF(ISNUMBER(FORECAST!H:H),FORECAST!H:H,"")</f>
        <v/>
      </c>
      <c r="BF1312" s="4"/>
    </row>
    <row r="1313" spans="1:58">
      <c r="A1313" s="218" t="str">
        <f>MID(FORECAST!A1312,1,10)</f>
        <v>20-06-2023</v>
      </c>
      <c r="B1313" s="218" t="str">
        <f t="shared" si="254"/>
        <v>20</v>
      </c>
      <c r="C1313" s="218" t="str">
        <f t="shared" si="255"/>
        <v>06</v>
      </c>
      <c r="D1313" s="218" t="str">
        <f t="shared" si="256"/>
        <v>2023</v>
      </c>
      <c r="E1313" s="219">
        <f t="shared" si="257"/>
        <v>45097</v>
      </c>
      <c r="F1313" s="219">
        <f t="shared" si="258"/>
        <v>45097</v>
      </c>
      <c r="G1313" s="219">
        <f t="shared" si="259"/>
        <v>45097</v>
      </c>
      <c r="H1313" s="218" t="str">
        <f>IF(ISERROR(VLOOKUP(FORECAST!$A1313,$AY$2:$BA$9,3,FALSE)),"",VLOOKUP(FORECAST!$A1313,$AY$2:$BA$9,3,FALSE))</f>
        <v>Pagadores</v>
      </c>
      <c r="I1313" s="218">
        <f>IF(ISNUMBER(FORECAST!G:G),FORECAST!G:G,"")</f>
        <v>76</v>
      </c>
      <c r="J1313" s="222">
        <f>IF(ISNUMBER(FORECAST!H:H),FORECAST!H:H,"")</f>
        <v>25998</v>
      </c>
      <c r="BF1313" s="4"/>
    </row>
    <row r="1314" spans="1:58">
      <c r="A1314" s="218" t="str">
        <f>MID(FORECAST!A1313,1,10)</f>
        <v>Non-Group</v>
      </c>
      <c r="B1314" s="218" t="str">
        <f t="shared" si="254"/>
        <v>No</v>
      </c>
      <c r="C1314" s="218" t="str">
        <f t="shared" si="255"/>
        <v>-G</v>
      </c>
      <c r="D1314" s="218" t="str">
        <f t="shared" si="256"/>
        <v>oup</v>
      </c>
      <c r="E1314" s="219" t="e">
        <f t="shared" si="257"/>
        <v>#VALUE!</v>
      </c>
      <c r="F1314" s="219" t="str">
        <f t="shared" si="258"/>
        <v/>
      </c>
      <c r="G1314" s="219">
        <f t="shared" si="259"/>
        <v>45097</v>
      </c>
      <c r="H1314" s="218" t="str">
        <f>IF(ISERROR(VLOOKUP(FORECAST!$A1314,$AY$2:$BA$9,3,FALSE)),"",VLOOKUP(FORECAST!$A1314,$AY$2:$BA$9,3,FALSE))</f>
        <v>Grupos</v>
      </c>
      <c r="I1314" s="218">
        <f>IF(ISNUMBER(FORECAST!G:G),FORECAST!G:G,"")</f>
        <v>0</v>
      </c>
      <c r="J1314" s="222">
        <f>IF(ISNUMBER(FORECAST!H:H),FORECAST!H:H,"")</f>
        <v>0</v>
      </c>
      <c r="BF1314" s="4"/>
    </row>
    <row r="1315" spans="1:58">
      <c r="A1315" s="218" t="str">
        <f>MID(FORECAST!A1314,1,10)</f>
        <v>Group - No</v>
      </c>
      <c r="B1315" s="218" t="str">
        <f t="shared" si="254"/>
        <v>Gr</v>
      </c>
      <c r="C1315" s="218" t="str">
        <f t="shared" si="255"/>
        <v>up</v>
      </c>
      <c r="D1315" s="218" t="str">
        <f t="shared" si="256"/>
        <v>- No</v>
      </c>
      <c r="E1315" s="219" t="e">
        <f t="shared" si="257"/>
        <v>#VALUE!</v>
      </c>
      <c r="F1315" s="219" t="str">
        <f t="shared" si="258"/>
        <v/>
      </c>
      <c r="G1315" s="219">
        <f t="shared" si="259"/>
        <v>45097</v>
      </c>
      <c r="H1315" s="218" t="str">
        <f>IF(ISERROR(VLOOKUP(FORECAST!$A1315,$AY$2:$BA$9,3,FALSE)),"",VLOOKUP(FORECAST!$A1315,$AY$2:$BA$9,3,FALSE))</f>
        <v>Dueños e invitados</v>
      </c>
      <c r="I1315" s="218">
        <f>IF(ISNUMBER(FORECAST!G:G),FORECAST!G:G,"")</f>
        <v>36</v>
      </c>
      <c r="J1315" s="222">
        <f>IF(ISNUMBER(FORECAST!H:H),FORECAST!H:H,"")</f>
        <v>0</v>
      </c>
      <c r="BF1315" s="4"/>
    </row>
    <row r="1316" spans="1:58">
      <c r="A1316" s="218" t="str">
        <f>MID(FORECAST!A1315,1,10)</f>
        <v>Owner &amp; Gu</v>
      </c>
      <c r="B1316" s="218" t="str">
        <f t="shared" si="254"/>
        <v>Ow</v>
      </c>
      <c r="C1316" s="218" t="str">
        <f t="shared" si="255"/>
        <v>er</v>
      </c>
      <c r="D1316" s="218" t="str">
        <f t="shared" si="256"/>
        <v>&amp; Gu</v>
      </c>
      <c r="E1316" s="219" t="e">
        <f t="shared" si="257"/>
        <v>#VALUE!</v>
      </c>
      <c r="F1316" s="219" t="str">
        <f t="shared" si="258"/>
        <v/>
      </c>
      <c r="G1316" s="219">
        <f t="shared" si="259"/>
        <v>45097</v>
      </c>
      <c r="H1316" s="218" t="str">
        <f>IF(ISERROR(VLOOKUP(FORECAST!$A1316,$AY$2:$BA$9,3,FALSE)),"",VLOOKUP(FORECAST!$A1316,$AY$2:$BA$9,3,FALSE))</f>
        <v>Referidos</v>
      </c>
      <c r="I1316" s="218">
        <f>IF(ISNUMBER(FORECAST!G:G),FORECAST!G:G,"")</f>
        <v>97</v>
      </c>
      <c r="J1316" s="222">
        <f>IF(ISNUMBER(FORECAST!H:H),FORECAST!H:H,"")</f>
        <v>32385.87</v>
      </c>
      <c r="BF1316" s="4"/>
    </row>
    <row r="1317" spans="1:58">
      <c r="A1317" s="218" t="str">
        <f>MID(FORECAST!A1316,1,10)</f>
        <v>Owner Refe</v>
      </c>
      <c r="B1317" s="218" t="str">
        <f t="shared" si="254"/>
        <v>Ow</v>
      </c>
      <c r="C1317" s="218" t="str">
        <f t="shared" si="255"/>
        <v>er</v>
      </c>
      <c r="D1317" s="218" t="str">
        <f t="shared" si="256"/>
        <v>Refe</v>
      </c>
      <c r="E1317" s="219" t="e">
        <f t="shared" si="257"/>
        <v>#VALUE!</v>
      </c>
      <c r="F1317" s="219" t="str">
        <f t="shared" si="258"/>
        <v/>
      </c>
      <c r="G1317" s="219">
        <f t="shared" si="259"/>
        <v>45097</v>
      </c>
      <c r="H1317" s="218" t="str">
        <f>IF(ISERROR(VLOOKUP(FORECAST!$A1317,$AY$2:$BA$9,3,FALSE)),"",VLOOKUP(FORECAST!$A1317,$AY$2:$BA$9,3,FALSE))</f>
        <v>Maintenance</v>
      </c>
      <c r="I1317" s="218">
        <f>IF(ISNUMBER(FORECAST!G:G),FORECAST!G:G,"")</f>
        <v>31</v>
      </c>
      <c r="J1317" s="222">
        <f>IF(ISNUMBER(FORECAST!H:H),FORECAST!H:H,"")</f>
        <v>0</v>
      </c>
      <c r="BF1317" s="4"/>
    </row>
    <row r="1318" spans="1:58">
      <c r="A1318" s="218" t="str">
        <f>MID(FORECAST!A1317,1,10)</f>
        <v>Maintenanc</v>
      </c>
      <c r="B1318" s="218" t="str">
        <f t="shared" si="254"/>
        <v>Ma</v>
      </c>
      <c r="C1318" s="218" t="str">
        <f t="shared" si="255"/>
        <v>nt</v>
      </c>
      <c r="D1318" s="218" t="str">
        <f t="shared" si="256"/>
        <v>nanc</v>
      </c>
      <c r="E1318" s="219" t="e">
        <f t="shared" si="257"/>
        <v>#VALUE!</v>
      </c>
      <c r="F1318" s="219" t="str">
        <f t="shared" si="258"/>
        <v/>
      </c>
      <c r="G1318" s="219">
        <f t="shared" si="259"/>
        <v>45097</v>
      </c>
      <c r="H1318" s="218" t="str">
        <f>IF(ISERROR(VLOOKUP(FORECAST!$A1318,$AY$2:$BA$9,3,FALSE)),"",VLOOKUP(FORECAST!$A1318,$AY$2:$BA$9,3,FALSE))</f>
        <v>Complementarias</v>
      </c>
      <c r="I1318" s="218">
        <f>IF(ISNUMBER(FORECAST!G:G),FORECAST!G:G,"")</f>
        <v>2</v>
      </c>
      <c r="J1318" s="222">
        <f>IF(ISNUMBER(FORECAST!H:H),FORECAST!H:H,"")</f>
        <v>0</v>
      </c>
      <c r="BF1318" s="4"/>
    </row>
    <row r="1319" spans="1:58">
      <c r="A1319" s="218" t="str">
        <f>MID(FORECAST!A1318,1,10)</f>
        <v>Compliment</v>
      </c>
      <c r="B1319" s="218" t="str">
        <f t="shared" si="254"/>
        <v>Co</v>
      </c>
      <c r="C1319" s="218" t="str">
        <f t="shared" si="255"/>
        <v>pl</v>
      </c>
      <c r="D1319" s="218" t="str">
        <f t="shared" si="256"/>
        <v>ment</v>
      </c>
      <c r="E1319" s="219" t="e">
        <f t="shared" si="257"/>
        <v>#VALUE!</v>
      </c>
      <c r="F1319" s="219" t="str">
        <f t="shared" si="258"/>
        <v/>
      </c>
      <c r="G1319" s="219">
        <f t="shared" si="259"/>
        <v>45097</v>
      </c>
      <c r="H1319" s="218" t="str">
        <f>IF(ISERROR(VLOOKUP(FORECAST!$A1319,$AY$2:$BA$9,3,FALSE)),"",VLOOKUP(FORECAST!$A1319,$AY$2:$BA$9,3,FALSE))</f>
        <v>Total día</v>
      </c>
      <c r="I1319" s="218">
        <f>IF(ISNUMBER(FORECAST!G:G),FORECAST!G:G,"")</f>
        <v>242</v>
      </c>
      <c r="J1319" s="222">
        <f>IF(ISNUMBER(FORECAST!H:H),FORECAST!H:H,"")</f>
        <v>58383.87</v>
      </c>
      <c r="BF1319" s="4"/>
    </row>
    <row r="1320" spans="1:58">
      <c r="A1320" s="218" t="str">
        <f>MID(FORECAST!A1319,1,10)</f>
        <v>Totals:</v>
      </c>
      <c r="B1320" s="218" t="str">
        <f t="shared" si="254"/>
        <v>To</v>
      </c>
      <c r="C1320" s="218" t="str">
        <f t="shared" si="255"/>
        <v>al</v>
      </c>
      <c r="D1320" s="218" t="str">
        <f t="shared" si="256"/>
        <v>:</v>
      </c>
      <c r="E1320" s="219" t="e">
        <f t="shared" si="257"/>
        <v>#VALUE!</v>
      </c>
      <c r="F1320" s="219" t="str">
        <f t="shared" si="258"/>
        <v/>
      </c>
      <c r="G1320" s="219">
        <f t="shared" si="259"/>
        <v>45097</v>
      </c>
      <c r="H1320" s="218" t="str">
        <f>IF(ISERROR(VLOOKUP(FORECAST!$A1320,$AY$2:$BA$9,3,FALSE)),"",VLOOKUP(FORECAST!$A1320,$AY$2:$BA$9,3,FALSE))</f>
        <v/>
      </c>
      <c r="I1320" s="218" t="str">
        <f>IF(ISNUMBER(FORECAST!G:G),FORECAST!G:G,"")</f>
        <v/>
      </c>
      <c r="J1320" s="222" t="str">
        <f>IF(ISNUMBER(FORECAST!H:H),FORECAST!H:H,"")</f>
        <v/>
      </c>
      <c r="BF1320" s="4"/>
    </row>
    <row r="1321" spans="1:58">
      <c r="A1321" s="218" t="str">
        <f>MID(FORECAST!A1320,1,10)</f>
        <v>21-06-2023</v>
      </c>
      <c r="B1321" s="218" t="str">
        <f t="shared" si="254"/>
        <v>21</v>
      </c>
      <c r="C1321" s="218" t="str">
        <f t="shared" si="255"/>
        <v>06</v>
      </c>
      <c r="D1321" s="218" t="str">
        <f t="shared" si="256"/>
        <v>2023</v>
      </c>
      <c r="E1321" s="219">
        <f t="shared" si="257"/>
        <v>45098</v>
      </c>
      <c r="F1321" s="219">
        <f t="shared" si="258"/>
        <v>45098</v>
      </c>
      <c r="G1321" s="219">
        <f t="shared" si="259"/>
        <v>45098</v>
      </c>
      <c r="H1321" s="218" t="str">
        <f>IF(ISERROR(VLOOKUP(FORECAST!$A1321,$AY$2:$BA$9,3,FALSE)),"",VLOOKUP(FORECAST!$A1321,$AY$2:$BA$9,3,FALSE))</f>
        <v>Pagadores</v>
      </c>
      <c r="I1321" s="218">
        <f>IF(ISNUMBER(FORECAST!G:G),FORECAST!G:G,"")</f>
        <v>83</v>
      </c>
      <c r="J1321" s="222">
        <f>IF(ISNUMBER(FORECAST!H:H),FORECAST!H:H,"")</f>
        <v>35240.089999999997</v>
      </c>
      <c r="BF1321" s="4"/>
    </row>
    <row r="1322" spans="1:58">
      <c r="A1322" s="218" t="str">
        <f>MID(FORECAST!A1321,1,10)</f>
        <v>Non-Group</v>
      </c>
      <c r="B1322" s="218" t="str">
        <f t="shared" si="254"/>
        <v>No</v>
      </c>
      <c r="C1322" s="218" t="str">
        <f t="shared" si="255"/>
        <v>-G</v>
      </c>
      <c r="D1322" s="218" t="str">
        <f t="shared" si="256"/>
        <v>oup</v>
      </c>
      <c r="E1322" s="219" t="e">
        <f t="shared" si="257"/>
        <v>#VALUE!</v>
      </c>
      <c r="F1322" s="219" t="str">
        <f t="shared" si="258"/>
        <v/>
      </c>
      <c r="G1322" s="219">
        <f t="shared" si="259"/>
        <v>45098</v>
      </c>
      <c r="H1322" s="218" t="str">
        <f>IF(ISERROR(VLOOKUP(FORECAST!$A1322,$AY$2:$BA$9,3,FALSE)),"",VLOOKUP(FORECAST!$A1322,$AY$2:$BA$9,3,FALSE))</f>
        <v>Grupos</v>
      </c>
      <c r="I1322" s="218">
        <f>IF(ISNUMBER(FORECAST!G:G),FORECAST!G:G,"")</f>
        <v>0</v>
      </c>
      <c r="J1322" s="222">
        <f>IF(ISNUMBER(FORECAST!H:H),FORECAST!H:H,"")</f>
        <v>38</v>
      </c>
      <c r="BF1322" s="4"/>
    </row>
    <row r="1323" spans="1:58">
      <c r="A1323" s="218" t="str">
        <f>MID(FORECAST!A1322,1,10)</f>
        <v>Group - No</v>
      </c>
      <c r="B1323" s="218" t="str">
        <f t="shared" si="254"/>
        <v>Gr</v>
      </c>
      <c r="C1323" s="218" t="str">
        <f t="shared" si="255"/>
        <v>up</v>
      </c>
      <c r="D1323" s="218" t="str">
        <f t="shared" si="256"/>
        <v>- No</v>
      </c>
      <c r="E1323" s="219" t="e">
        <f t="shared" si="257"/>
        <v>#VALUE!</v>
      </c>
      <c r="F1323" s="219" t="str">
        <f t="shared" si="258"/>
        <v/>
      </c>
      <c r="G1323" s="219">
        <f t="shared" si="259"/>
        <v>45098</v>
      </c>
      <c r="H1323" s="218" t="str">
        <f>IF(ISERROR(VLOOKUP(FORECAST!$A1323,$AY$2:$BA$9,3,FALSE)),"",VLOOKUP(FORECAST!$A1323,$AY$2:$BA$9,3,FALSE))</f>
        <v>Dueños e invitados</v>
      </c>
      <c r="I1323" s="218">
        <f>IF(ISNUMBER(FORECAST!G:G),FORECAST!G:G,"")</f>
        <v>31</v>
      </c>
      <c r="J1323" s="222">
        <f>IF(ISNUMBER(FORECAST!H:H),FORECAST!H:H,"")</f>
        <v>0</v>
      </c>
      <c r="BF1323" s="4"/>
    </row>
    <row r="1324" spans="1:58">
      <c r="A1324" s="218" t="str">
        <f>MID(FORECAST!A1323,1,10)</f>
        <v>Owner &amp; Gu</v>
      </c>
      <c r="B1324" s="218" t="str">
        <f t="shared" si="254"/>
        <v>Ow</v>
      </c>
      <c r="C1324" s="218" t="str">
        <f t="shared" si="255"/>
        <v>er</v>
      </c>
      <c r="D1324" s="218" t="str">
        <f t="shared" si="256"/>
        <v>&amp; Gu</v>
      </c>
      <c r="E1324" s="219" t="e">
        <f t="shared" si="257"/>
        <v>#VALUE!</v>
      </c>
      <c r="F1324" s="219" t="str">
        <f t="shared" si="258"/>
        <v/>
      </c>
      <c r="G1324" s="219">
        <f t="shared" si="259"/>
        <v>45098</v>
      </c>
      <c r="H1324" s="218" t="str">
        <f>IF(ISERROR(VLOOKUP(FORECAST!$A1324,$AY$2:$BA$9,3,FALSE)),"",VLOOKUP(FORECAST!$A1324,$AY$2:$BA$9,3,FALSE))</f>
        <v>Referidos</v>
      </c>
      <c r="I1324" s="218">
        <f>IF(ISNUMBER(FORECAST!G:G),FORECAST!G:G,"")</f>
        <v>103</v>
      </c>
      <c r="J1324" s="222">
        <f>IF(ISNUMBER(FORECAST!H:H),FORECAST!H:H,"")</f>
        <v>31446.639999999999</v>
      </c>
      <c r="BF1324" s="4"/>
    </row>
    <row r="1325" spans="1:58">
      <c r="A1325" s="218" t="str">
        <f>MID(FORECAST!A1324,1,10)</f>
        <v>Owner Refe</v>
      </c>
      <c r="B1325" s="218" t="str">
        <f t="shared" si="254"/>
        <v>Ow</v>
      </c>
      <c r="C1325" s="218" t="str">
        <f t="shared" si="255"/>
        <v>er</v>
      </c>
      <c r="D1325" s="218" t="str">
        <f t="shared" si="256"/>
        <v>Refe</v>
      </c>
      <c r="E1325" s="219" t="e">
        <f t="shared" si="257"/>
        <v>#VALUE!</v>
      </c>
      <c r="F1325" s="219" t="str">
        <f t="shared" si="258"/>
        <v/>
      </c>
      <c r="G1325" s="219">
        <f t="shared" si="259"/>
        <v>45098</v>
      </c>
      <c r="H1325" s="218" t="str">
        <f>IF(ISERROR(VLOOKUP(FORECAST!$A1325,$AY$2:$BA$9,3,FALSE)),"",VLOOKUP(FORECAST!$A1325,$AY$2:$BA$9,3,FALSE))</f>
        <v>Maintenance</v>
      </c>
      <c r="I1325" s="218">
        <f>IF(ISNUMBER(FORECAST!G:G),FORECAST!G:G,"")</f>
        <v>34</v>
      </c>
      <c r="J1325" s="222">
        <f>IF(ISNUMBER(FORECAST!H:H),FORECAST!H:H,"")</f>
        <v>0</v>
      </c>
      <c r="BF1325" s="4"/>
    </row>
    <row r="1326" spans="1:58">
      <c r="A1326" s="218" t="str">
        <f>MID(FORECAST!A1325,1,10)</f>
        <v>Maintenanc</v>
      </c>
      <c r="B1326" s="218" t="str">
        <f t="shared" si="254"/>
        <v>Ma</v>
      </c>
      <c r="C1326" s="218" t="str">
        <f t="shared" si="255"/>
        <v>nt</v>
      </c>
      <c r="D1326" s="218" t="str">
        <f t="shared" si="256"/>
        <v>nanc</v>
      </c>
      <c r="E1326" s="219" t="e">
        <f t="shared" si="257"/>
        <v>#VALUE!</v>
      </c>
      <c r="F1326" s="219" t="str">
        <f t="shared" si="258"/>
        <v/>
      </c>
      <c r="G1326" s="219">
        <f t="shared" si="259"/>
        <v>45098</v>
      </c>
      <c r="H1326" s="218" t="str">
        <f>IF(ISERROR(VLOOKUP(FORECAST!$A1326,$AY$2:$BA$9,3,FALSE)),"",VLOOKUP(FORECAST!$A1326,$AY$2:$BA$9,3,FALSE))</f>
        <v>Complementarias</v>
      </c>
      <c r="I1326" s="218">
        <f>IF(ISNUMBER(FORECAST!G:G),FORECAST!G:G,"")</f>
        <v>1</v>
      </c>
      <c r="J1326" s="222">
        <f>IF(ISNUMBER(FORECAST!H:H),FORECAST!H:H,"")</f>
        <v>0</v>
      </c>
      <c r="BF1326" s="4"/>
    </row>
    <row r="1327" spans="1:58">
      <c r="A1327" s="218" t="str">
        <f>MID(FORECAST!A1326,1,10)</f>
        <v>Compliment</v>
      </c>
      <c r="B1327" s="218" t="str">
        <f t="shared" si="254"/>
        <v>Co</v>
      </c>
      <c r="C1327" s="218" t="str">
        <f t="shared" si="255"/>
        <v>pl</v>
      </c>
      <c r="D1327" s="218" t="str">
        <f t="shared" si="256"/>
        <v>ment</v>
      </c>
      <c r="E1327" s="219" t="e">
        <f t="shared" si="257"/>
        <v>#VALUE!</v>
      </c>
      <c r="F1327" s="219" t="str">
        <f t="shared" si="258"/>
        <v/>
      </c>
      <c r="G1327" s="219">
        <f t="shared" si="259"/>
        <v>45098</v>
      </c>
      <c r="H1327" s="218" t="str">
        <f>IF(ISERROR(VLOOKUP(FORECAST!$A1327,$AY$2:$BA$9,3,FALSE)),"",VLOOKUP(FORECAST!$A1327,$AY$2:$BA$9,3,FALSE))</f>
        <v>Total día</v>
      </c>
      <c r="I1327" s="218">
        <f>IF(ISNUMBER(FORECAST!G:G),FORECAST!G:G,"")</f>
        <v>252</v>
      </c>
      <c r="J1327" s="222">
        <f>IF(ISNUMBER(FORECAST!H:H),FORECAST!H:H,"")</f>
        <v>66724.73</v>
      </c>
      <c r="BF1327" s="4"/>
    </row>
    <row r="1328" spans="1:58">
      <c r="A1328" s="218" t="str">
        <f>MID(FORECAST!A1327,1,10)</f>
        <v>Totals:</v>
      </c>
      <c r="B1328" s="218" t="str">
        <f t="shared" si="254"/>
        <v>To</v>
      </c>
      <c r="C1328" s="218" t="str">
        <f t="shared" si="255"/>
        <v>al</v>
      </c>
      <c r="D1328" s="218" t="str">
        <f t="shared" si="256"/>
        <v>:</v>
      </c>
      <c r="E1328" s="219" t="e">
        <f t="shared" si="257"/>
        <v>#VALUE!</v>
      </c>
      <c r="F1328" s="219" t="str">
        <f t="shared" si="258"/>
        <v/>
      </c>
      <c r="G1328" s="219">
        <f t="shared" si="259"/>
        <v>45098</v>
      </c>
      <c r="H1328" s="218" t="str">
        <f>IF(ISERROR(VLOOKUP(FORECAST!$A1328,$AY$2:$BA$9,3,FALSE)),"",VLOOKUP(FORECAST!$A1328,$AY$2:$BA$9,3,FALSE))</f>
        <v/>
      </c>
      <c r="I1328" s="218" t="str">
        <f>IF(ISNUMBER(FORECAST!G:G),FORECAST!G:G,"")</f>
        <v/>
      </c>
      <c r="J1328" s="222" t="str">
        <f>IF(ISNUMBER(FORECAST!H:H),FORECAST!H:H,"")</f>
        <v/>
      </c>
      <c r="BF1328" s="4"/>
    </row>
    <row r="1329" spans="1:58">
      <c r="A1329" s="218" t="str">
        <f>MID(FORECAST!A1328,1,10)</f>
        <v>22-06-2023</v>
      </c>
      <c r="B1329" s="218" t="str">
        <f t="shared" si="254"/>
        <v>22</v>
      </c>
      <c r="C1329" s="218" t="str">
        <f t="shared" si="255"/>
        <v>06</v>
      </c>
      <c r="D1329" s="218" t="str">
        <f t="shared" si="256"/>
        <v>2023</v>
      </c>
      <c r="E1329" s="219">
        <f t="shared" si="257"/>
        <v>45099</v>
      </c>
      <c r="F1329" s="219">
        <f t="shared" si="258"/>
        <v>45099</v>
      </c>
      <c r="G1329" s="219">
        <f t="shared" si="259"/>
        <v>45099</v>
      </c>
      <c r="H1329" s="218" t="str">
        <f>IF(ISERROR(VLOOKUP(FORECAST!$A1329,$AY$2:$BA$9,3,FALSE)),"",VLOOKUP(FORECAST!$A1329,$AY$2:$BA$9,3,FALSE))</f>
        <v>Pagadores</v>
      </c>
      <c r="I1329" s="218">
        <f>IF(ISNUMBER(FORECAST!G:G),FORECAST!G:G,"")</f>
        <v>106</v>
      </c>
      <c r="J1329" s="222">
        <f>IF(ISNUMBER(FORECAST!H:H),FORECAST!H:H,"")</f>
        <v>41142.83</v>
      </c>
      <c r="BF1329" s="4"/>
    </row>
    <row r="1330" spans="1:58">
      <c r="A1330" s="218" t="str">
        <f>MID(FORECAST!A1329,1,10)</f>
        <v>Non-Group</v>
      </c>
      <c r="B1330" s="218" t="str">
        <f t="shared" si="254"/>
        <v>No</v>
      </c>
      <c r="C1330" s="218" t="str">
        <f t="shared" si="255"/>
        <v>-G</v>
      </c>
      <c r="D1330" s="218" t="str">
        <f t="shared" si="256"/>
        <v>oup</v>
      </c>
      <c r="E1330" s="219" t="e">
        <f t="shared" si="257"/>
        <v>#VALUE!</v>
      </c>
      <c r="F1330" s="219" t="str">
        <f t="shared" si="258"/>
        <v/>
      </c>
      <c r="G1330" s="219">
        <f t="shared" si="259"/>
        <v>45099</v>
      </c>
      <c r="H1330" s="218" t="str">
        <f>IF(ISERROR(VLOOKUP(FORECAST!$A1330,$AY$2:$BA$9,3,FALSE)),"",VLOOKUP(FORECAST!$A1330,$AY$2:$BA$9,3,FALSE))</f>
        <v>Grupos</v>
      </c>
      <c r="I1330" s="218">
        <f>IF(ISNUMBER(FORECAST!G:G),FORECAST!G:G,"")</f>
        <v>19</v>
      </c>
      <c r="J1330" s="222">
        <f>IF(ISNUMBER(FORECAST!H:H),FORECAST!H:H,"")</f>
        <v>5941</v>
      </c>
      <c r="BF1330" s="4"/>
    </row>
    <row r="1331" spans="1:58">
      <c r="A1331" s="218" t="str">
        <f>MID(FORECAST!A1330,1,10)</f>
        <v>Group - No</v>
      </c>
      <c r="B1331" s="218" t="str">
        <f t="shared" si="254"/>
        <v>Gr</v>
      </c>
      <c r="C1331" s="218" t="str">
        <f t="shared" si="255"/>
        <v>up</v>
      </c>
      <c r="D1331" s="218" t="str">
        <f t="shared" si="256"/>
        <v>- No</v>
      </c>
      <c r="E1331" s="219" t="e">
        <f t="shared" si="257"/>
        <v>#VALUE!</v>
      </c>
      <c r="F1331" s="219" t="str">
        <f t="shared" si="258"/>
        <v/>
      </c>
      <c r="G1331" s="219">
        <f t="shared" si="259"/>
        <v>45099</v>
      </c>
      <c r="H1331" s="218" t="str">
        <f>IF(ISERROR(VLOOKUP(FORECAST!$A1331,$AY$2:$BA$9,3,FALSE)),"",VLOOKUP(FORECAST!$A1331,$AY$2:$BA$9,3,FALSE))</f>
        <v>Dueños e invitados</v>
      </c>
      <c r="I1331" s="218">
        <f>IF(ISNUMBER(FORECAST!G:G),FORECAST!G:G,"")</f>
        <v>34</v>
      </c>
      <c r="J1331" s="222">
        <f>IF(ISNUMBER(FORECAST!H:H),FORECAST!H:H,"")</f>
        <v>0</v>
      </c>
      <c r="BF1331" s="4"/>
    </row>
    <row r="1332" spans="1:58">
      <c r="A1332" s="218" t="str">
        <f>MID(FORECAST!A1331,1,10)</f>
        <v>Owner &amp; Gu</v>
      </c>
      <c r="B1332" s="218" t="str">
        <f t="shared" si="254"/>
        <v>Ow</v>
      </c>
      <c r="C1332" s="218" t="str">
        <f t="shared" si="255"/>
        <v>er</v>
      </c>
      <c r="D1332" s="218" t="str">
        <f t="shared" si="256"/>
        <v>&amp; Gu</v>
      </c>
      <c r="E1332" s="219" t="e">
        <f t="shared" si="257"/>
        <v>#VALUE!</v>
      </c>
      <c r="F1332" s="219" t="str">
        <f t="shared" si="258"/>
        <v/>
      </c>
      <c r="G1332" s="219">
        <f t="shared" si="259"/>
        <v>45099</v>
      </c>
      <c r="H1332" s="218" t="str">
        <f>IF(ISERROR(VLOOKUP(FORECAST!$A1332,$AY$2:$BA$9,3,FALSE)),"",VLOOKUP(FORECAST!$A1332,$AY$2:$BA$9,3,FALSE))</f>
        <v>Referidos</v>
      </c>
      <c r="I1332" s="218">
        <f>IF(ISNUMBER(FORECAST!G:G),FORECAST!G:G,"")</f>
        <v>160</v>
      </c>
      <c r="J1332" s="222">
        <f>IF(ISNUMBER(FORECAST!H:H),FORECAST!H:H,"")</f>
        <v>44687.37</v>
      </c>
      <c r="BF1332" s="4"/>
    </row>
    <row r="1333" spans="1:58">
      <c r="A1333" s="218" t="str">
        <f>MID(FORECAST!A1332,1,10)</f>
        <v>Owner Refe</v>
      </c>
      <c r="B1333" s="218" t="str">
        <f t="shared" si="254"/>
        <v>Ow</v>
      </c>
      <c r="C1333" s="218" t="str">
        <f t="shared" si="255"/>
        <v>er</v>
      </c>
      <c r="D1333" s="218" t="str">
        <f t="shared" si="256"/>
        <v>Refe</v>
      </c>
      <c r="E1333" s="219" t="e">
        <f t="shared" si="257"/>
        <v>#VALUE!</v>
      </c>
      <c r="F1333" s="219" t="str">
        <f t="shared" si="258"/>
        <v/>
      </c>
      <c r="G1333" s="219">
        <f t="shared" si="259"/>
        <v>45099</v>
      </c>
      <c r="H1333" s="218" t="str">
        <f>IF(ISERROR(VLOOKUP(FORECAST!$A1333,$AY$2:$BA$9,3,FALSE)),"",VLOOKUP(FORECAST!$A1333,$AY$2:$BA$9,3,FALSE))</f>
        <v>Maintenance</v>
      </c>
      <c r="I1333" s="218">
        <f>IF(ISNUMBER(FORECAST!G:G),FORECAST!G:G,"")</f>
        <v>21</v>
      </c>
      <c r="J1333" s="222">
        <f>IF(ISNUMBER(FORECAST!H:H),FORECAST!H:H,"")</f>
        <v>0</v>
      </c>
      <c r="BF1333" s="4"/>
    </row>
    <row r="1334" spans="1:58">
      <c r="A1334" s="218" t="str">
        <f>MID(FORECAST!A1333,1,10)</f>
        <v>Maintenanc</v>
      </c>
      <c r="B1334" s="218" t="str">
        <f t="shared" si="254"/>
        <v>Ma</v>
      </c>
      <c r="C1334" s="218" t="str">
        <f t="shared" si="255"/>
        <v>nt</v>
      </c>
      <c r="D1334" s="218" t="str">
        <f t="shared" si="256"/>
        <v>nanc</v>
      </c>
      <c r="E1334" s="219" t="e">
        <f t="shared" si="257"/>
        <v>#VALUE!</v>
      </c>
      <c r="F1334" s="219" t="str">
        <f t="shared" si="258"/>
        <v/>
      </c>
      <c r="G1334" s="219">
        <f t="shared" si="259"/>
        <v>45099</v>
      </c>
      <c r="H1334" s="218" t="str">
        <f>IF(ISERROR(VLOOKUP(FORECAST!$A1334,$AY$2:$BA$9,3,FALSE)),"",VLOOKUP(FORECAST!$A1334,$AY$2:$BA$9,3,FALSE))</f>
        <v>Complementarias</v>
      </c>
      <c r="I1334" s="218">
        <f>IF(ISNUMBER(FORECAST!G:G),FORECAST!G:G,"")</f>
        <v>5</v>
      </c>
      <c r="J1334" s="222">
        <f>IF(ISNUMBER(FORECAST!H:H),FORECAST!H:H,"")</f>
        <v>0</v>
      </c>
      <c r="BF1334" s="4"/>
    </row>
    <row r="1335" spans="1:58">
      <c r="A1335" s="218" t="str">
        <f>MID(FORECAST!A1334,1,10)</f>
        <v>Compliment</v>
      </c>
      <c r="B1335" s="218" t="str">
        <f t="shared" si="254"/>
        <v>Co</v>
      </c>
      <c r="C1335" s="218" t="str">
        <f t="shared" si="255"/>
        <v>pl</v>
      </c>
      <c r="D1335" s="218" t="str">
        <f t="shared" si="256"/>
        <v>ment</v>
      </c>
      <c r="E1335" s="219" t="e">
        <f t="shared" si="257"/>
        <v>#VALUE!</v>
      </c>
      <c r="F1335" s="219" t="str">
        <f t="shared" si="258"/>
        <v/>
      </c>
      <c r="G1335" s="219">
        <f t="shared" si="259"/>
        <v>45099</v>
      </c>
      <c r="H1335" s="218" t="str">
        <f>IF(ISERROR(VLOOKUP(FORECAST!$A1335,$AY$2:$BA$9,3,FALSE)),"",VLOOKUP(FORECAST!$A1335,$AY$2:$BA$9,3,FALSE))</f>
        <v>Total día</v>
      </c>
      <c r="I1335" s="218">
        <f>IF(ISNUMBER(FORECAST!G:G),FORECAST!G:G,"")</f>
        <v>345</v>
      </c>
      <c r="J1335" s="222">
        <f>IF(ISNUMBER(FORECAST!H:H),FORECAST!H:H,"")</f>
        <v>91771.199999999997</v>
      </c>
      <c r="BF1335" s="4"/>
    </row>
    <row r="1336" spans="1:58">
      <c r="A1336" s="218" t="str">
        <f>MID(FORECAST!A1335,1,10)</f>
        <v>Totals:</v>
      </c>
      <c r="B1336" s="218" t="str">
        <f t="shared" si="254"/>
        <v>To</v>
      </c>
      <c r="C1336" s="218" t="str">
        <f t="shared" si="255"/>
        <v>al</v>
      </c>
      <c r="D1336" s="218" t="str">
        <f t="shared" si="256"/>
        <v>:</v>
      </c>
      <c r="E1336" s="219" t="e">
        <f t="shared" si="257"/>
        <v>#VALUE!</v>
      </c>
      <c r="F1336" s="219" t="str">
        <f t="shared" si="258"/>
        <v/>
      </c>
      <c r="G1336" s="219">
        <f t="shared" si="259"/>
        <v>45099</v>
      </c>
      <c r="H1336" s="218" t="str">
        <f>IF(ISERROR(VLOOKUP(FORECAST!$A1336,$AY$2:$BA$9,3,FALSE)),"",VLOOKUP(FORECAST!$A1336,$AY$2:$BA$9,3,FALSE))</f>
        <v/>
      </c>
      <c r="I1336" s="218" t="str">
        <f>IF(ISNUMBER(FORECAST!G:G),FORECAST!G:G,"")</f>
        <v/>
      </c>
      <c r="J1336" s="222" t="str">
        <f>IF(ISNUMBER(FORECAST!H:H),FORECAST!H:H,"")</f>
        <v/>
      </c>
      <c r="BF1336" s="4"/>
    </row>
    <row r="1337" spans="1:58">
      <c r="A1337" s="218" t="str">
        <f>MID(FORECAST!A1336,1,10)</f>
        <v>23-06-2023</v>
      </c>
      <c r="B1337" s="218" t="str">
        <f t="shared" si="254"/>
        <v>23</v>
      </c>
      <c r="C1337" s="218" t="str">
        <f t="shared" si="255"/>
        <v>06</v>
      </c>
      <c r="D1337" s="218" t="str">
        <f t="shared" si="256"/>
        <v>2023</v>
      </c>
      <c r="E1337" s="219">
        <f t="shared" si="257"/>
        <v>45100</v>
      </c>
      <c r="F1337" s="219">
        <f t="shared" si="258"/>
        <v>45100</v>
      </c>
      <c r="G1337" s="219">
        <f t="shared" si="259"/>
        <v>45100</v>
      </c>
      <c r="H1337" s="218" t="str">
        <f>IF(ISERROR(VLOOKUP(FORECAST!$A1337,$AY$2:$BA$9,3,FALSE)),"",VLOOKUP(FORECAST!$A1337,$AY$2:$BA$9,3,FALSE))</f>
        <v>Pagadores</v>
      </c>
      <c r="I1337" s="218">
        <f>IF(ISNUMBER(FORECAST!G:G),FORECAST!G:G,"")</f>
        <v>152</v>
      </c>
      <c r="J1337" s="222">
        <f>IF(ISNUMBER(FORECAST!H:H),FORECAST!H:H,"")</f>
        <v>69470.48</v>
      </c>
      <c r="BF1337" s="4"/>
    </row>
    <row r="1338" spans="1:58">
      <c r="A1338" s="218" t="str">
        <f>MID(FORECAST!A1337,1,10)</f>
        <v>Non-Group</v>
      </c>
      <c r="B1338" s="218" t="str">
        <f t="shared" si="254"/>
        <v>No</v>
      </c>
      <c r="C1338" s="218" t="str">
        <f t="shared" si="255"/>
        <v>-G</v>
      </c>
      <c r="D1338" s="218" t="str">
        <f t="shared" si="256"/>
        <v>oup</v>
      </c>
      <c r="E1338" s="219" t="e">
        <f t="shared" si="257"/>
        <v>#VALUE!</v>
      </c>
      <c r="F1338" s="219" t="str">
        <f t="shared" si="258"/>
        <v/>
      </c>
      <c r="G1338" s="219">
        <f t="shared" si="259"/>
        <v>45100</v>
      </c>
      <c r="H1338" s="218" t="str">
        <f>IF(ISERROR(VLOOKUP(FORECAST!$A1338,$AY$2:$BA$9,3,FALSE)),"",VLOOKUP(FORECAST!$A1338,$AY$2:$BA$9,3,FALSE))</f>
        <v>Grupos</v>
      </c>
      <c r="I1338" s="218">
        <f>IF(ISNUMBER(FORECAST!G:G),FORECAST!G:G,"")</f>
        <v>29</v>
      </c>
      <c r="J1338" s="222">
        <f>IF(ISNUMBER(FORECAST!H:H),FORECAST!H:H,"")</f>
        <v>10458</v>
      </c>
      <c r="BF1338" s="4"/>
    </row>
    <row r="1339" spans="1:58">
      <c r="A1339" s="218" t="str">
        <f>MID(FORECAST!A1338,1,10)</f>
        <v>Group - No</v>
      </c>
      <c r="B1339" s="218" t="str">
        <f t="shared" si="254"/>
        <v>Gr</v>
      </c>
      <c r="C1339" s="218" t="str">
        <f t="shared" si="255"/>
        <v>up</v>
      </c>
      <c r="D1339" s="218" t="str">
        <f t="shared" si="256"/>
        <v>- No</v>
      </c>
      <c r="E1339" s="219" t="e">
        <f t="shared" si="257"/>
        <v>#VALUE!</v>
      </c>
      <c r="F1339" s="219" t="str">
        <f t="shared" si="258"/>
        <v/>
      </c>
      <c r="G1339" s="219">
        <f t="shared" si="259"/>
        <v>45100</v>
      </c>
      <c r="H1339" s="218" t="str">
        <f>IF(ISERROR(VLOOKUP(FORECAST!$A1339,$AY$2:$BA$9,3,FALSE)),"",VLOOKUP(FORECAST!$A1339,$AY$2:$BA$9,3,FALSE))</f>
        <v>Dueños e invitados</v>
      </c>
      <c r="I1339" s="218">
        <f>IF(ISNUMBER(FORECAST!G:G),FORECAST!G:G,"")</f>
        <v>35</v>
      </c>
      <c r="J1339" s="222">
        <f>IF(ISNUMBER(FORECAST!H:H),FORECAST!H:H,"")</f>
        <v>0</v>
      </c>
      <c r="BF1339" s="4"/>
    </row>
    <row r="1340" spans="1:58">
      <c r="A1340" s="218" t="str">
        <f>MID(FORECAST!A1339,1,10)</f>
        <v>Owner &amp; Gu</v>
      </c>
      <c r="B1340" s="218" t="str">
        <f t="shared" si="254"/>
        <v>Ow</v>
      </c>
      <c r="C1340" s="218" t="str">
        <f t="shared" si="255"/>
        <v>er</v>
      </c>
      <c r="D1340" s="218" t="str">
        <f t="shared" si="256"/>
        <v>&amp; Gu</v>
      </c>
      <c r="E1340" s="219" t="e">
        <f t="shared" si="257"/>
        <v>#VALUE!</v>
      </c>
      <c r="F1340" s="219" t="str">
        <f t="shared" si="258"/>
        <v/>
      </c>
      <c r="G1340" s="219">
        <f t="shared" si="259"/>
        <v>45100</v>
      </c>
      <c r="H1340" s="218" t="str">
        <f>IF(ISERROR(VLOOKUP(FORECAST!$A1340,$AY$2:$BA$9,3,FALSE)),"",VLOOKUP(FORECAST!$A1340,$AY$2:$BA$9,3,FALSE))</f>
        <v>Referidos</v>
      </c>
      <c r="I1340" s="218">
        <f>IF(ISNUMBER(FORECAST!G:G),FORECAST!G:G,"")</f>
        <v>203</v>
      </c>
      <c r="J1340" s="222">
        <f>IF(ISNUMBER(FORECAST!H:H),FORECAST!H:H,"")</f>
        <v>69833.740000000005</v>
      </c>
      <c r="BF1340" s="4"/>
    </row>
    <row r="1341" spans="1:58">
      <c r="A1341" s="218" t="str">
        <f>MID(FORECAST!A1340,1,10)</f>
        <v>Owner Refe</v>
      </c>
      <c r="B1341" s="218" t="str">
        <f t="shared" si="254"/>
        <v>Ow</v>
      </c>
      <c r="C1341" s="218" t="str">
        <f t="shared" si="255"/>
        <v>er</v>
      </c>
      <c r="D1341" s="218" t="str">
        <f t="shared" si="256"/>
        <v>Refe</v>
      </c>
      <c r="E1341" s="219" t="e">
        <f t="shared" si="257"/>
        <v>#VALUE!</v>
      </c>
      <c r="F1341" s="219" t="str">
        <f t="shared" si="258"/>
        <v/>
      </c>
      <c r="G1341" s="219">
        <f t="shared" si="259"/>
        <v>45100</v>
      </c>
      <c r="H1341" s="218" t="str">
        <f>IF(ISERROR(VLOOKUP(FORECAST!$A1341,$AY$2:$BA$9,3,FALSE)),"",VLOOKUP(FORECAST!$A1341,$AY$2:$BA$9,3,FALSE))</f>
        <v>Maintenance</v>
      </c>
      <c r="I1341" s="218">
        <f>IF(ISNUMBER(FORECAST!G:G),FORECAST!G:G,"")</f>
        <v>14</v>
      </c>
      <c r="J1341" s="222">
        <f>IF(ISNUMBER(FORECAST!H:H),FORECAST!H:H,"")</f>
        <v>0</v>
      </c>
      <c r="BF1341" s="4"/>
    </row>
    <row r="1342" spans="1:58">
      <c r="A1342" s="218" t="str">
        <f>MID(FORECAST!A1341,1,10)</f>
        <v>Maintenanc</v>
      </c>
      <c r="B1342" s="218" t="str">
        <f t="shared" si="254"/>
        <v>Ma</v>
      </c>
      <c r="C1342" s="218" t="str">
        <f t="shared" si="255"/>
        <v>nt</v>
      </c>
      <c r="D1342" s="218" t="str">
        <f t="shared" si="256"/>
        <v>nanc</v>
      </c>
      <c r="E1342" s="219" t="e">
        <f t="shared" si="257"/>
        <v>#VALUE!</v>
      </c>
      <c r="F1342" s="219" t="str">
        <f t="shared" si="258"/>
        <v/>
      </c>
      <c r="G1342" s="219">
        <f t="shared" si="259"/>
        <v>45100</v>
      </c>
      <c r="H1342" s="218" t="str">
        <f>IF(ISERROR(VLOOKUP(FORECAST!$A1342,$AY$2:$BA$9,3,FALSE)),"",VLOOKUP(FORECAST!$A1342,$AY$2:$BA$9,3,FALSE))</f>
        <v>Complementarias</v>
      </c>
      <c r="I1342" s="218">
        <f>IF(ISNUMBER(FORECAST!G:G),FORECAST!G:G,"")</f>
        <v>5</v>
      </c>
      <c r="J1342" s="222">
        <f>IF(ISNUMBER(FORECAST!H:H),FORECAST!H:H,"")</f>
        <v>0</v>
      </c>
      <c r="BF1342" s="4"/>
    </row>
    <row r="1343" spans="1:58">
      <c r="A1343" s="218" t="str">
        <f>MID(FORECAST!A1342,1,10)</f>
        <v>Compliment</v>
      </c>
      <c r="B1343" s="218" t="str">
        <f t="shared" si="254"/>
        <v>Co</v>
      </c>
      <c r="C1343" s="218" t="str">
        <f t="shared" si="255"/>
        <v>pl</v>
      </c>
      <c r="D1343" s="218" t="str">
        <f t="shared" si="256"/>
        <v>ment</v>
      </c>
      <c r="E1343" s="219" t="e">
        <f t="shared" si="257"/>
        <v>#VALUE!</v>
      </c>
      <c r="F1343" s="219" t="str">
        <f t="shared" si="258"/>
        <v/>
      </c>
      <c r="G1343" s="219">
        <f t="shared" si="259"/>
        <v>45100</v>
      </c>
      <c r="H1343" s="218" t="str">
        <f>IF(ISERROR(VLOOKUP(FORECAST!$A1343,$AY$2:$BA$9,3,FALSE)),"",VLOOKUP(FORECAST!$A1343,$AY$2:$BA$9,3,FALSE))</f>
        <v>Total día</v>
      </c>
      <c r="I1343" s="218">
        <f>IF(ISNUMBER(FORECAST!G:G),FORECAST!G:G,"")</f>
        <v>438</v>
      </c>
      <c r="J1343" s="222">
        <f>IF(ISNUMBER(FORECAST!H:H),FORECAST!H:H,"")</f>
        <v>149762.22</v>
      </c>
      <c r="BF1343" s="4"/>
    </row>
    <row r="1344" spans="1:58">
      <c r="A1344" s="218" t="str">
        <f>MID(FORECAST!A1343,1,10)</f>
        <v>Totals:</v>
      </c>
      <c r="B1344" s="218" t="str">
        <f t="shared" si="254"/>
        <v>To</v>
      </c>
      <c r="C1344" s="218" t="str">
        <f t="shared" si="255"/>
        <v>al</v>
      </c>
      <c r="D1344" s="218" t="str">
        <f t="shared" si="256"/>
        <v>:</v>
      </c>
      <c r="E1344" s="219" t="e">
        <f t="shared" si="257"/>
        <v>#VALUE!</v>
      </c>
      <c r="F1344" s="219" t="str">
        <f t="shared" si="258"/>
        <v/>
      </c>
      <c r="G1344" s="219">
        <f t="shared" si="259"/>
        <v>45100</v>
      </c>
      <c r="H1344" s="218" t="str">
        <f>IF(ISERROR(VLOOKUP(FORECAST!$A1344,$AY$2:$BA$9,3,FALSE)),"",VLOOKUP(FORECAST!$A1344,$AY$2:$BA$9,3,FALSE))</f>
        <v/>
      </c>
      <c r="I1344" s="218" t="str">
        <f>IF(ISNUMBER(FORECAST!G:G),FORECAST!G:G,"")</f>
        <v/>
      </c>
      <c r="J1344" s="222" t="str">
        <f>IF(ISNUMBER(FORECAST!H:H),FORECAST!H:H,"")</f>
        <v/>
      </c>
      <c r="BF1344" s="4"/>
    </row>
    <row r="1345" spans="1:58">
      <c r="A1345" s="218" t="str">
        <f>MID(FORECAST!A1344,1,10)</f>
        <v>24-06-2023</v>
      </c>
      <c r="B1345" s="218" t="str">
        <f t="shared" si="254"/>
        <v>24</v>
      </c>
      <c r="C1345" s="218" t="str">
        <f t="shared" si="255"/>
        <v>06</v>
      </c>
      <c r="D1345" s="218" t="str">
        <f t="shared" si="256"/>
        <v>2023</v>
      </c>
      <c r="E1345" s="219">
        <f t="shared" si="257"/>
        <v>45101</v>
      </c>
      <c r="F1345" s="219">
        <f t="shared" si="258"/>
        <v>45101</v>
      </c>
      <c r="G1345" s="219">
        <f t="shared" si="259"/>
        <v>45101</v>
      </c>
      <c r="H1345" s="218" t="str">
        <f>IF(ISERROR(VLOOKUP(FORECAST!$A1345,$AY$2:$BA$9,3,FALSE)),"",VLOOKUP(FORECAST!$A1345,$AY$2:$BA$9,3,FALSE))</f>
        <v>Pagadores</v>
      </c>
      <c r="I1345" s="218">
        <f>IF(ISNUMBER(FORECAST!G:G),FORECAST!G:G,"")</f>
        <v>152</v>
      </c>
      <c r="J1345" s="222">
        <f>IF(ISNUMBER(FORECAST!H:H),FORECAST!H:H,"")</f>
        <v>69868.149999999994</v>
      </c>
      <c r="BF1345" s="4"/>
    </row>
    <row r="1346" spans="1:58">
      <c r="A1346" s="218" t="str">
        <f>MID(FORECAST!A1345,1,10)</f>
        <v>Non-Group</v>
      </c>
      <c r="B1346" s="218" t="str">
        <f t="shared" si="254"/>
        <v>No</v>
      </c>
      <c r="C1346" s="218" t="str">
        <f t="shared" si="255"/>
        <v>-G</v>
      </c>
      <c r="D1346" s="218" t="str">
        <f t="shared" si="256"/>
        <v>oup</v>
      </c>
      <c r="E1346" s="219" t="e">
        <f t="shared" si="257"/>
        <v>#VALUE!</v>
      </c>
      <c r="F1346" s="219" t="str">
        <f t="shared" si="258"/>
        <v/>
      </c>
      <c r="G1346" s="219">
        <f t="shared" si="259"/>
        <v>45101</v>
      </c>
      <c r="H1346" s="218" t="str">
        <f>IF(ISERROR(VLOOKUP(FORECAST!$A1346,$AY$2:$BA$9,3,FALSE)),"",VLOOKUP(FORECAST!$A1346,$AY$2:$BA$9,3,FALSE))</f>
        <v>Grupos</v>
      </c>
      <c r="I1346" s="218">
        <f>IF(ISNUMBER(FORECAST!G:G),FORECAST!G:G,"")</f>
        <v>27</v>
      </c>
      <c r="J1346" s="222">
        <f>IF(ISNUMBER(FORECAST!H:H),FORECAST!H:H,"")</f>
        <v>10191</v>
      </c>
      <c r="BF1346" s="4"/>
    </row>
    <row r="1347" spans="1:58">
      <c r="A1347" s="218" t="str">
        <f>MID(FORECAST!A1346,1,10)</f>
        <v>Group - No</v>
      </c>
      <c r="B1347" s="218" t="str">
        <f t="shared" si="254"/>
        <v>Gr</v>
      </c>
      <c r="C1347" s="218" t="str">
        <f t="shared" si="255"/>
        <v>up</v>
      </c>
      <c r="D1347" s="218" t="str">
        <f t="shared" si="256"/>
        <v>- No</v>
      </c>
      <c r="E1347" s="219" t="e">
        <f t="shared" si="257"/>
        <v>#VALUE!</v>
      </c>
      <c r="F1347" s="219" t="str">
        <f t="shared" si="258"/>
        <v/>
      </c>
      <c r="G1347" s="219">
        <f t="shared" si="259"/>
        <v>45101</v>
      </c>
      <c r="H1347" s="218" t="str">
        <f>IF(ISERROR(VLOOKUP(FORECAST!$A1347,$AY$2:$BA$9,3,FALSE)),"",VLOOKUP(FORECAST!$A1347,$AY$2:$BA$9,3,FALSE))</f>
        <v>Dueños e invitados</v>
      </c>
      <c r="I1347" s="218">
        <f>IF(ISNUMBER(FORECAST!G:G),FORECAST!G:G,"")</f>
        <v>38</v>
      </c>
      <c r="J1347" s="222">
        <f>IF(ISNUMBER(FORECAST!H:H),FORECAST!H:H,"")</f>
        <v>0</v>
      </c>
      <c r="BF1347" s="4"/>
    </row>
    <row r="1348" spans="1:58">
      <c r="A1348" s="218" t="str">
        <f>MID(FORECAST!A1347,1,10)</f>
        <v>Owner &amp; Gu</v>
      </c>
      <c r="B1348" s="218" t="str">
        <f t="shared" ref="B1348:B1411" si="260">MID(A1348,1,2)</f>
        <v>Ow</v>
      </c>
      <c r="C1348" s="218" t="str">
        <f t="shared" ref="C1348:C1411" si="261">MID(A1348,4,2)</f>
        <v>er</v>
      </c>
      <c r="D1348" s="218" t="str">
        <f t="shared" ref="D1348:D1411" si="262">MID(A1348,7,4)</f>
        <v>&amp; Gu</v>
      </c>
      <c r="E1348" s="219" t="e">
        <f t="shared" ref="E1348:E1411" si="263">DATE(D1348,C1348,B1348)</f>
        <v>#VALUE!</v>
      </c>
      <c r="F1348" s="219" t="str">
        <f t="shared" ref="F1348:F1411" si="264">IF(ISERROR(E1348),"",E1348)</f>
        <v/>
      </c>
      <c r="G1348" s="219">
        <f t="shared" ref="G1348:G1411" si="265">IF(F1348="",G1347,F1348)</f>
        <v>45101</v>
      </c>
      <c r="H1348" s="218" t="str">
        <f>IF(ISERROR(VLOOKUP(FORECAST!$A1348,$AY$2:$BA$9,3,FALSE)),"",VLOOKUP(FORECAST!$A1348,$AY$2:$BA$9,3,FALSE))</f>
        <v>Referidos</v>
      </c>
      <c r="I1348" s="218">
        <f>IF(ISNUMBER(FORECAST!G:G),FORECAST!G:G,"")</f>
        <v>213</v>
      </c>
      <c r="J1348" s="222">
        <f>IF(ISNUMBER(FORECAST!H:H),FORECAST!H:H,"")</f>
        <v>73018.679999999993</v>
      </c>
      <c r="BF1348" s="4"/>
    </row>
    <row r="1349" spans="1:58">
      <c r="A1349" s="218" t="str">
        <f>MID(FORECAST!A1348,1,10)</f>
        <v>Owner Refe</v>
      </c>
      <c r="B1349" s="218" t="str">
        <f t="shared" si="260"/>
        <v>Ow</v>
      </c>
      <c r="C1349" s="218" t="str">
        <f t="shared" si="261"/>
        <v>er</v>
      </c>
      <c r="D1349" s="218" t="str">
        <f t="shared" si="262"/>
        <v>Refe</v>
      </c>
      <c r="E1349" s="219" t="e">
        <f t="shared" si="263"/>
        <v>#VALUE!</v>
      </c>
      <c r="F1349" s="219" t="str">
        <f t="shared" si="264"/>
        <v/>
      </c>
      <c r="G1349" s="219">
        <f t="shared" si="265"/>
        <v>45101</v>
      </c>
      <c r="H1349" s="218" t="str">
        <f>IF(ISERROR(VLOOKUP(FORECAST!$A1349,$AY$2:$BA$9,3,FALSE)),"",VLOOKUP(FORECAST!$A1349,$AY$2:$BA$9,3,FALSE))</f>
        <v>Maintenance</v>
      </c>
      <c r="I1349" s="218">
        <f>IF(ISNUMBER(FORECAST!G:G),FORECAST!G:G,"")</f>
        <v>14</v>
      </c>
      <c r="J1349" s="222">
        <f>IF(ISNUMBER(FORECAST!H:H),FORECAST!H:H,"")</f>
        <v>0</v>
      </c>
      <c r="BF1349" s="4"/>
    </row>
    <row r="1350" spans="1:58">
      <c r="A1350" s="218" t="str">
        <f>MID(FORECAST!A1349,1,10)</f>
        <v>Maintenanc</v>
      </c>
      <c r="B1350" s="218" t="str">
        <f t="shared" si="260"/>
        <v>Ma</v>
      </c>
      <c r="C1350" s="218" t="str">
        <f t="shared" si="261"/>
        <v>nt</v>
      </c>
      <c r="D1350" s="218" t="str">
        <f t="shared" si="262"/>
        <v>nanc</v>
      </c>
      <c r="E1350" s="219" t="e">
        <f t="shared" si="263"/>
        <v>#VALUE!</v>
      </c>
      <c r="F1350" s="219" t="str">
        <f t="shared" si="264"/>
        <v/>
      </c>
      <c r="G1350" s="219">
        <f t="shared" si="265"/>
        <v>45101</v>
      </c>
      <c r="H1350" s="218" t="str">
        <f>IF(ISERROR(VLOOKUP(FORECAST!$A1350,$AY$2:$BA$9,3,FALSE)),"",VLOOKUP(FORECAST!$A1350,$AY$2:$BA$9,3,FALSE))</f>
        <v>Complementarias</v>
      </c>
      <c r="I1350" s="218">
        <f>IF(ISNUMBER(FORECAST!G:G),FORECAST!G:G,"")</f>
        <v>6</v>
      </c>
      <c r="J1350" s="222">
        <f>IF(ISNUMBER(FORECAST!H:H),FORECAST!H:H,"")</f>
        <v>0</v>
      </c>
      <c r="BF1350" s="4"/>
    </row>
    <row r="1351" spans="1:58">
      <c r="A1351" s="218" t="str">
        <f>MID(FORECAST!A1350,1,10)</f>
        <v>Compliment</v>
      </c>
      <c r="B1351" s="218" t="str">
        <f t="shared" si="260"/>
        <v>Co</v>
      </c>
      <c r="C1351" s="218" t="str">
        <f t="shared" si="261"/>
        <v>pl</v>
      </c>
      <c r="D1351" s="218" t="str">
        <f t="shared" si="262"/>
        <v>ment</v>
      </c>
      <c r="E1351" s="219" t="e">
        <f t="shared" si="263"/>
        <v>#VALUE!</v>
      </c>
      <c r="F1351" s="219" t="str">
        <f t="shared" si="264"/>
        <v/>
      </c>
      <c r="G1351" s="219">
        <f t="shared" si="265"/>
        <v>45101</v>
      </c>
      <c r="H1351" s="218" t="str">
        <f>IF(ISERROR(VLOOKUP(FORECAST!$A1351,$AY$2:$BA$9,3,FALSE)),"",VLOOKUP(FORECAST!$A1351,$AY$2:$BA$9,3,FALSE))</f>
        <v>Total día</v>
      </c>
      <c r="I1351" s="218">
        <f>IF(ISNUMBER(FORECAST!G:G),FORECAST!G:G,"")</f>
        <v>450</v>
      </c>
      <c r="J1351" s="222">
        <f>IF(ISNUMBER(FORECAST!H:H),FORECAST!H:H,"")</f>
        <v>153077.82999999999</v>
      </c>
      <c r="BF1351" s="4"/>
    </row>
    <row r="1352" spans="1:58">
      <c r="A1352" s="218" t="str">
        <f>MID(FORECAST!A1351,1,10)</f>
        <v>Totals:</v>
      </c>
      <c r="B1352" s="218" t="str">
        <f t="shared" si="260"/>
        <v>To</v>
      </c>
      <c r="C1352" s="218" t="str">
        <f t="shared" si="261"/>
        <v>al</v>
      </c>
      <c r="D1352" s="218" t="str">
        <f t="shared" si="262"/>
        <v>:</v>
      </c>
      <c r="E1352" s="219" t="e">
        <f t="shared" si="263"/>
        <v>#VALUE!</v>
      </c>
      <c r="F1352" s="219" t="str">
        <f t="shared" si="264"/>
        <v/>
      </c>
      <c r="G1352" s="219">
        <f t="shared" si="265"/>
        <v>45101</v>
      </c>
      <c r="H1352" s="218" t="str">
        <f>IF(ISERROR(VLOOKUP(FORECAST!$A1352,$AY$2:$BA$9,3,FALSE)),"",VLOOKUP(FORECAST!$A1352,$AY$2:$BA$9,3,FALSE))</f>
        <v/>
      </c>
      <c r="I1352" s="218" t="str">
        <f>IF(ISNUMBER(FORECAST!G:G),FORECAST!G:G,"")</f>
        <v/>
      </c>
      <c r="J1352" s="222" t="str">
        <f>IF(ISNUMBER(FORECAST!H:H),FORECAST!H:H,"")</f>
        <v/>
      </c>
      <c r="BF1352" s="4"/>
    </row>
    <row r="1353" spans="1:58">
      <c r="A1353" s="218" t="str">
        <f>MID(FORECAST!A1352,1,10)</f>
        <v>25-06-2023</v>
      </c>
      <c r="B1353" s="218" t="str">
        <f t="shared" si="260"/>
        <v>25</v>
      </c>
      <c r="C1353" s="218" t="str">
        <f t="shared" si="261"/>
        <v>06</v>
      </c>
      <c r="D1353" s="218" t="str">
        <f t="shared" si="262"/>
        <v>2023</v>
      </c>
      <c r="E1353" s="219">
        <f t="shared" si="263"/>
        <v>45102</v>
      </c>
      <c r="F1353" s="219">
        <f t="shared" si="264"/>
        <v>45102</v>
      </c>
      <c r="G1353" s="219">
        <f t="shared" si="265"/>
        <v>45102</v>
      </c>
      <c r="H1353" s="218" t="str">
        <f>IF(ISERROR(VLOOKUP(FORECAST!$A1353,$AY$2:$BA$9,3,FALSE)),"",VLOOKUP(FORECAST!$A1353,$AY$2:$BA$9,3,FALSE))</f>
        <v>Pagadores</v>
      </c>
      <c r="I1353" s="218">
        <f>IF(ISNUMBER(FORECAST!G:G),FORECAST!G:G,"")</f>
        <v>112</v>
      </c>
      <c r="J1353" s="222">
        <f>IF(ISNUMBER(FORECAST!H:H),FORECAST!H:H,"")</f>
        <v>38404.65</v>
      </c>
      <c r="BF1353" s="4"/>
    </row>
    <row r="1354" spans="1:58">
      <c r="A1354" s="218" t="str">
        <f>MID(FORECAST!A1353,1,10)</f>
        <v>Non-Group</v>
      </c>
      <c r="B1354" s="218" t="str">
        <f t="shared" si="260"/>
        <v>No</v>
      </c>
      <c r="C1354" s="218" t="str">
        <f t="shared" si="261"/>
        <v>-G</v>
      </c>
      <c r="D1354" s="218" t="str">
        <f t="shared" si="262"/>
        <v>oup</v>
      </c>
      <c r="E1354" s="219" t="e">
        <f t="shared" si="263"/>
        <v>#VALUE!</v>
      </c>
      <c r="F1354" s="219" t="str">
        <f t="shared" si="264"/>
        <v/>
      </c>
      <c r="G1354" s="219">
        <f t="shared" si="265"/>
        <v>45102</v>
      </c>
      <c r="H1354" s="218" t="str">
        <f>IF(ISERROR(VLOOKUP(FORECAST!$A1354,$AY$2:$BA$9,3,FALSE)),"",VLOOKUP(FORECAST!$A1354,$AY$2:$BA$9,3,FALSE))</f>
        <v>Grupos</v>
      </c>
      <c r="I1354" s="218">
        <f>IF(ISNUMBER(FORECAST!G:G),FORECAST!G:G,"")</f>
        <v>13</v>
      </c>
      <c r="J1354" s="222">
        <f>IF(ISNUMBER(FORECAST!H:H),FORECAST!H:H,"")</f>
        <v>4016</v>
      </c>
      <c r="BF1354" s="4"/>
    </row>
    <row r="1355" spans="1:58">
      <c r="A1355" s="218" t="str">
        <f>MID(FORECAST!A1354,1,10)</f>
        <v>Group - No</v>
      </c>
      <c r="B1355" s="218" t="str">
        <f t="shared" si="260"/>
        <v>Gr</v>
      </c>
      <c r="C1355" s="218" t="str">
        <f t="shared" si="261"/>
        <v>up</v>
      </c>
      <c r="D1355" s="218" t="str">
        <f t="shared" si="262"/>
        <v>- No</v>
      </c>
      <c r="E1355" s="219" t="e">
        <f t="shared" si="263"/>
        <v>#VALUE!</v>
      </c>
      <c r="F1355" s="219" t="str">
        <f t="shared" si="264"/>
        <v/>
      </c>
      <c r="G1355" s="219">
        <f t="shared" si="265"/>
        <v>45102</v>
      </c>
      <c r="H1355" s="218" t="str">
        <f>IF(ISERROR(VLOOKUP(FORECAST!$A1355,$AY$2:$BA$9,3,FALSE)),"",VLOOKUP(FORECAST!$A1355,$AY$2:$BA$9,3,FALSE))</f>
        <v>Dueños e invitados</v>
      </c>
      <c r="I1355" s="218">
        <f>IF(ISNUMBER(FORECAST!G:G),FORECAST!G:G,"")</f>
        <v>34</v>
      </c>
      <c r="J1355" s="222">
        <f>IF(ISNUMBER(FORECAST!H:H),FORECAST!H:H,"")</f>
        <v>0</v>
      </c>
      <c r="BF1355" s="4"/>
    </row>
    <row r="1356" spans="1:58">
      <c r="A1356" s="218" t="str">
        <f>MID(FORECAST!A1355,1,10)</f>
        <v>Owner &amp; Gu</v>
      </c>
      <c r="B1356" s="218" t="str">
        <f t="shared" si="260"/>
        <v>Ow</v>
      </c>
      <c r="C1356" s="218" t="str">
        <f t="shared" si="261"/>
        <v>er</v>
      </c>
      <c r="D1356" s="218" t="str">
        <f t="shared" si="262"/>
        <v>&amp; Gu</v>
      </c>
      <c r="E1356" s="219" t="e">
        <f t="shared" si="263"/>
        <v>#VALUE!</v>
      </c>
      <c r="F1356" s="219" t="str">
        <f t="shared" si="264"/>
        <v/>
      </c>
      <c r="G1356" s="219">
        <f t="shared" si="265"/>
        <v>45102</v>
      </c>
      <c r="H1356" s="218" t="str">
        <f>IF(ISERROR(VLOOKUP(FORECAST!$A1356,$AY$2:$BA$9,3,FALSE)),"",VLOOKUP(FORECAST!$A1356,$AY$2:$BA$9,3,FALSE))</f>
        <v>Referidos</v>
      </c>
      <c r="I1356" s="218">
        <f>IF(ISNUMBER(FORECAST!G:G),FORECAST!G:G,"")</f>
        <v>165</v>
      </c>
      <c r="J1356" s="222">
        <f>IF(ISNUMBER(FORECAST!H:H),FORECAST!H:H,"")</f>
        <v>47839.39</v>
      </c>
      <c r="BF1356" s="4"/>
    </row>
    <row r="1357" spans="1:58">
      <c r="A1357" s="218" t="str">
        <f>MID(FORECAST!A1356,1,10)</f>
        <v>Owner Refe</v>
      </c>
      <c r="B1357" s="218" t="str">
        <f t="shared" si="260"/>
        <v>Ow</v>
      </c>
      <c r="C1357" s="218" t="str">
        <f t="shared" si="261"/>
        <v>er</v>
      </c>
      <c r="D1357" s="218" t="str">
        <f t="shared" si="262"/>
        <v>Refe</v>
      </c>
      <c r="E1357" s="219" t="e">
        <f t="shared" si="263"/>
        <v>#VALUE!</v>
      </c>
      <c r="F1357" s="219" t="str">
        <f t="shared" si="264"/>
        <v/>
      </c>
      <c r="G1357" s="219">
        <f t="shared" si="265"/>
        <v>45102</v>
      </c>
      <c r="H1357" s="218" t="str">
        <f>IF(ISERROR(VLOOKUP(FORECAST!$A1357,$AY$2:$BA$9,3,FALSE)),"",VLOOKUP(FORECAST!$A1357,$AY$2:$BA$9,3,FALSE))</f>
        <v>Maintenance</v>
      </c>
      <c r="I1357" s="218">
        <f>IF(ISNUMBER(FORECAST!G:G),FORECAST!G:G,"")</f>
        <v>16</v>
      </c>
      <c r="J1357" s="222">
        <f>IF(ISNUMBER(FORECAST!H:H),FORECAST!H:H,"")</f>
        <v>0</v>
      </c>
      <c r="BF1357" s="4"/>
    </row>
    <row r="1358" spans="1:58">
      <c r="A1358" s="218" t="str">
        <f>MID(FORECAST!A1357,1,10)</f>
        <v>Maintenanc</v>
      </c>
      <c r="B1358" s="218" t="str">
        <f t="shared" si="260"/>
        <v>Ma</v>
      </c>
      <c r="C1358" s="218" t="str">
        <f t="shared" si="261"/>
        <v>nt</v>
      </c>
      <c r="D1358" s="218" t="str">
        <f t="shared" si="262"/>
        <v>nanc</v>
      </c>
      <c r="E1358" s="219" t="e">
        <f t="shared" si="263"/>
        <v>#VALUE!</v>
      </c>
      <c r="F1358" s="219" t="str">
        <f t="shared" si="264"/>
        <v/>
      </c>
      <c r="G1358" s="219">
        <f t="shared" si="265"/>
        <v>45102</v>
      </c>
      <c r="H1358" s="218" t="str">
        <f>IF(ISERROR(VLOOKUP(FORECAST!$A1358,$AY$2:$BA$9,3,FALSE)),"",VLOOKUP(FORECAST!$A1358,$AY$2:$BA$9,3,FALSE))</f>
        <v>Complementarias</v>
      </c>
      <c r="I1358" s="218">
        <f>IF(ISNUMBER(FORECAST!G:G),FORECAST!G:G,"")</f>
        <v>5</v>
      </c>
      <c r="J1358" s="222">
        <f>IF(ISNUMBER(FORECAST!H:H),FORECAST!H:H,"")</f>
        <v>0</v>
      </c>
      <c r="BF1358" s="4"/>
    </row>
    <row r="1359" spans="1:58">
      <c r="A1359" s="218" t="str">
        <f>MID(FORECAST!A1358,1,10)</f>
        <v>Compliment</v>
      </c>
      <c r="B1359" s="218" t="str">
        <f t="shared" si="260"/>
        <v>Co</v>
      </c>
      <c r="C1359" s="218" t="str">
        <f t="shared" si="261"/>
        <v>pl</v>
      </c>
      <c r="D1359" s="218" t="str">
        <f t="shared" si="262"/>
        <v>ment</v>
      </c>
      <c r="E1359" s="219" t="e">
        <f t="shared" si="263"/>
        <v>#VALUE!</v>
      </c>
      <c r="F1359" s="219" t="str">
        <f t="shared" si="264"/>
        <v/>
      </c>
      <c r="G1359" s="219">
        <f t="shared" si="265"/>
        <v>45102</v>
      </c>
      <c r="H1359" s="218" t="str">
        <f>IF(ISERROR(VLOOKUP(FORECAST!$A1359,$AY$2:$BA$9,3,FALSE)),"",VLOOKUP(FORECAST!$A1359,$AY$2:$BA$9,3,FALSE))</f>
        <v>Total día</v>
      </c>
      <c r="I1359" s="218">
        <f>IF(ISNUMBER(FORECAST!G:G),FORECAST!G:G,"")</f>
        <v>345</v>
      </c>
      <c r="J1359" s="222">
        <f>IF(ISNUMBER(FORECAST!H:H),FORECAST!H:H,"")</f>
        <v>90260.04</v>
      </c>
      <c r="BF1359" s="4"/>
    </row>
    <row r="1360" spans="1:58">
      <c r="A1360" s="218" t="str">
        <f>MID(FORECAST!A1359,1,10)</f>
        <v>Totals:</v>
      </c>
      <c r="B1360" s="218" t="str">
        <f t="shared" si="260"/>
        <v>To</v>
      </c>
      <c r="C1360" s="218" t="str">
        <f t="shared" si="261"/>
        <v>al</v>
      </c>
      <c r="D1360" s="218" t="str">
        <f t="shared" si="262"/>
        <v>:</v>
      </c>
      <c r="E1360" s="219" t="e">
        <f t="shared" si="263"/>
        <v>#VALUE!</v>
      </c>
      <c r="F1360" s="219" t="str">
        <f t="shared" si="264"/>
        <v/>
      </c>
      <c r="G1360" s="219">
        <f t="shared" si="265"/>
        <v>45102</v>
      </c>
      <c r="H1360" s="218" t="str">
        <f>IF(ISERROR(VLOOKUP(FORECAST!$A1360,$AY$2:$BA$9,3,FALSE)),"",VLOOKUP(FORECAST!$A1360,$AY$2:$BA$9,3,FALSE))</f>
        <v/>
      </c>
      <c r="I1360" s="218" t="str">
        <f>IF(ISNUMBER(FORECAST!G:G),FORECAST!G:G,"")</f>
        <v/>
      </c>
      <c r="J1360" s="222" t="str">
        <f>IF(ISNUMBER(FORECAST!H:H),FORECAST!H:H,"")</f>
        <v/>
      </c>
      <c r="BF1360" s="4"/>
    </row>
    <row r="1361" spans="1:58">
      <c r="A1361" s="218" t="str">
        <f>MID(FORECAST!A1360,1,10)</f>
        <v>26-06-2023</v>
      </c>
      <c r="B1361" s="218" t="str">
        <f t="shared" si="260"/>
        <v>26</v>
      </c>
      <c r="C1361" s="218" t="str">
        <f t="shared" si="261"/>
        <v>06</v>
      </c>
      <c r="D1361" s="218" t="str">
        <f t="shared" si="262"/>
        <v>2023</v>
      </c>
      <c r="E1361" s="219">
        <f t="shared" si="263"/>
        <v>45103</v>
      </c>
      <c r="F1361" s="219">
        <f t="shared" si="264"/>
        <v>45103</v>
      </c>
      <c r="G1361" s="219">
        <f t="shared" si="265"/>
        <v>45103</v>
      </c>
      <c r="H1361" s="218" t="str">
        <f>IF(ISERROR(VLOOKUP(FORECAST!$A1361,$AY$2:$BA$9,3,FALSE)),"",VLOOKUP(FORECAST!$A1361,$AY$2:$BA$9,3,FALSE))</f>
        <v>Pagadores</v>
      </c>
      <c r="I1361" s="218">
        <f>IF(ISNUMBER(FORECAST!G:G),FORECAST!G:G,"")</f>
        <v>88</v>
      </c>
      <c r="J1361" s="222">
        <f>IF(ISNUMBER(FORECAST!H:H),FORECAST!H:H,"")</f>
        <v>26417.52</v>
      </c>
      <c r="BF1361" s="4"/>
    </row>
    <row r="1362" spans="1:58">
      <c r="A1362" s="218" t="str">
        <f>MID(FORECAST!A1361,1,10)</f>
        <v>Non-Group</v>
      </c>
      <c r="B1362" s="218" t="str">
        <f t="shared" si="260"/>
        <v>No</v>
      </c>
      <c r="C1362" s="218" t="str">
        <f t="shared" si="261"/>
        <v>-G</v>
      </c>
      <c r="D1362" s="218" t="str">
        <f t="shared" si="262"/>
        <v>oup</v>
      </c>
      <c r="E1362" s="219" t="e">
        <f t="shared" si="263"/>
        <v>#VALUE!</v>
      </c>
      <c r="F1362" s="219" t="str">
        <f t="shared" si="264"/>
        <v/>
      </c>
      <c r="G1362" s="219">
        <f t="shared" si="265"/>
        <v>45103</v>
      </c>
      <c r="H1362" s="218" t="str">
        <f>IF(ISERROR(VLOOKUP(FORECAST!$A1362,$AY$2:$BA$9,3,FALSE)),"",VLOOKUP(FORECAST!$A1362,$AY$2:$BA$9,3,FALSE))</f>
        <v>Grupos</v>
      </c>
      <c r="I1362" s="218">
        <f>IF(ISNUMBER(FORECAST!G:G),FORECAST!G:G,"")</f>
        <v>2</v>
      </c>
      <c r="J1362" s="222">
        <f>IF(ISNUMBER(FORECAST!H:H),FORECAST!H:H,"")</f>
        <v>900</v>
      </c>
      <c r="BF1362" s="4"/>
    </row>
    <row r="1363" spans="1:58">
      <c r="A1363" s="218" t="str">
        <f>MID(FORECAST!A1362,1,10)</f>
        <v>Group - No</v>
      </c>
      <c r="B1363" s="218" t="str">
        <f t="shared" si="260"/>
        <v>Gr</v>
      </c>
      <c r="C1363" s="218" t="str">
        <f t="shared" si="261"/>
        <v>up</v>
      </c>
      <c r="D1363" s="218" t="str">
        <f t="shared" si="262"/>
        <v>- No</v>
      </c>
      <c r="E1363" s="219" t="e">
        <f t="shared" si="263"/>
        <v>#VALUE!</v>
      </c>
      <c r="F1363" s="219" t="str">
        <f t="shared" si="264"/>
        <v/>
      </c>
      <c r="G1363" s="219">
        <f t="shared" si="265"/>
        <v>45103</v>
      </c>
      <c r="H1363" s="218" t="str">
        <f>IF(ISERROR(VLOOKUP(FORECAST!$A1363,$AY$2:$BA$9,3,FALSE)),"",VLOOKUP(FORECAST!$A1363,$AY$2:$BA$9,3,FALSE))</f>
        <v>Dueños e invitados</v>
      </c>
      <c r="I1363" s="218">
        <f>IF(ISNUMBER(FORECAST!G:G),FORECAST!G:G,"")</f>
        <v>25</v>
      </c>
      <c r="J1363" s="222">
        <f>IF(ISNUMBER(FORECAST!H:H),FORECAST!H:H,"")</f>
        <v>0</v>
      </c>
      <c r="BF1363" s="4"/>
    </row>
    <row r="1364" spans="1:58">
      <c r="A1364" s="218" t="str">
        <f>MID(FORECAST!A1363,1,10)</f>
        <v>Owner &amp; Gu</v>
      </c>
      <c r="B1364" s="218" t="str">
        <f t="shared" si="260"/>
        <v>Ow</v>
      </c>
      <c r="C1364" s="218" t="str">
        <f t="shared" si="261"/>
        <v>er</v>
      </c>
      <c r="D1364" s="218" t="str">
        <f t="shared" si="262"/>
        <v>&amp; Gu</v>
      </c>
      <c r="E1364" s="219" t="e">
        <f t="shared" si="263"/>
        <v>#VALUE!</v>
      </c>
      <c r="F1364" s="219" t="str">
        <f t="shared" si="264"/>
        <v/>
      </c>
      <c r="G1364" s="219">
        <f t="shared" si="265"/>
        <v>45103</v>
      </c>
      <c r="H1364" s="218" t="str">
        <f>IF(ISERROR(VLOOKUP(FORECAST!$A1364,$AY$2:$BA$9,3,FALSE)),"",VLOOKUP(FORECAST!$A1364,$AY$2:$BA$9,3,FALSE))</f>
        <v>Referidos</v>
      </c>
      <c r="I1364" s="218">
        <f>IF(ISNUMBER(FORECAST!G:G),FORECAST!G:G,"")</f>
        <v>125</v>
      </c>
      <c r="J1364" s="222">
        <f>IF(ISNUMBER(FORECAST!H:H),FORECAST!H:H,"")</f>
        <v>35845.440000000002</v>
      </c>
      <c r="BF1364" s="4"/>
    </row>
    <row r="1365" spans="1:58">
      <c r="A1365" s="218" t="str">
        <f>MID(FORECAST!A1364,1,10)</f>
        <v>Owner Refe</v>
      </c>
      <c r="B1365" s="218" t="str">
        <f t="shared" si="260"/>
        <v>Ow</v>
      </c>
      <c r="C1365" s="218" t="str">
        <f t="shared" si="261"/>
        <v>er</v>
      </c>
      <c r="D1365" s="218" t="str">
        <f t="shared" si="262"/>
        <v>Refe</v>
      </c>
      <c r="E1365" s="219" t="e">
        <f t="shared" si="263"/>
        <v>#VALUE!</v>
      </c>
      <c r="F1365" s="219" t="str">
        <f t="shared" si="264"/>
        <v/>
      </c>
      <c r="G1365" s="219">
        <f t="shared" si="265"/>
        <v>45103</v>
      </c>
      <c r="H1365" s="218" t="str">
        <f>IF(ISERROR(VLOOKUP(FORECAST!$A1365,$AY$2:$BA$9,3,FALSE)),"",VLOOKUP(FORECAST!$A1365,$AY$2:$BA$9,3,FALSE))</f>
        <v>Maintenance</v>
      </c>
      <c r="I1365" s="218">
        <f>IF(ISNUMBER(FORECAST!G:G),FORECAST!G:G,"")</f>
        <v>33</v>
      </c>
      <c r="J1365" s="222">
        <f>IF(ISNUMBER(FORECAST!H:H),FORECAST!H:H,"")</f>
        <v>0</v>
      </c>
      <c r="BF1365" s="4"/>
    </row>
    <row r="1366" spans="1:58">
      <c r="A1366" s="218" t="str">
        <f>MID(FORECAST!A1365,1,10)</f>
        <v>Maintenanc</v>
      </c>
      <c r="B1366" s="218" t="str">
        <f t="shared" si="260"/>
        <v>Ma</v>
      </c>
      <c r="C1366" s="218" t="str">
        <f t="shared" si="261"/>
        <v>nt</v>
      </c>
      <c r="D1366" s="218" t="str">
        <f t="shared" si="262"/>
        <v>nanc</v>
      </c>
      <c r="E1366" s="219" t="e">
        <f t="shared" si="263"/>
        <v>#VALUE!</v>
      </c>
      <c r="F1366" s="219" t="str">
        <f t="shared" si="264"/>
        <v/>
      </c>
      <c r="G1366" s="219">
        <f t="shared" si="265"/>
        <v>45103</v>
      </c>
      <c r="H1366" s="218" t="str">
        <f>IF(ISERROR(VLOOKUP(FORECAST!$A1366,$AY$2:$BA$9,3,FALSE)),"",VLOOKUP(FORECAST!$A1366,$AY$2:$BA$9,3,FALSE))</f>
        <v>Complementarias</v>
      </c>
      <c r="I1366" s="218">
        <f>IF(ISNUMBER(FORECAST!G:G),FORECAST!G:G,"")</f>
        <v>1</v>
      </c>
      <c r="J1366" s="222">
        <f>IF(ISNUMBER(FORECAST!H:H),FORECAST!H:H,"")</f>
        <v>190</v>
      </c>
      <c r="BF1366" s="4"/>
    </row>
    <row r="1367" spans="1:58">
      <c r="A1367" s="218" t="str">
        <f>MID(FORECAST!A1366,1,10)</f>
        <v>Compliment</v>
      </c>
      <c r="B1367" s="218" t="str">
        <f t="shared" si="260"/>
        <v>Co</v>
      </c>
      <c r="C1367" s="218" t="str">
        <f t="shared" si="261"/>
        <v>pl</v>
      </c>
      <c r="D1367" s="218" t="str">
        <f t="shared" si="262"/>
        <v>ment</v>
      </c>
      <c r="E1367" s="219" t="e">
        <f t="shared" si="263"/>
        <v>#VALUE!</v>
      </c>
      <c r="F1367" s="219" t="str">
        <f t="shared" si="264"/>
        <v/>
      </c>
      <c r="G1367" s="219">
        <f t="shared" si="265"/>
        <v>45103</v>
      </c>
      <c r="H1367" s="218" t="str">
        <f>IF(ISERROR(VLOOKUP(FORECAST!$A1367,$AY$2:$BA$9,3,FALSE)),"",VLOOKUP(FORECAST!$A1367,$AY$2:$BA$9,3,FALSE))</f>
        <v>Total día</v>
      </c>
      <c r="I1367" s="218">
        <f>IF(ISNUMBER(FORECAST!G:G),FORECAST!G:G,"")</f>
        <v>274</v>
      </c>
      <c r="J1367" s="222">
        <f>IF(ISNUMBER(FORECAST!H:H),FORECAST!H:H,"")</f>
        <v>63352.959999999999</v>
      </c>
      <c r="BF1367" s="4"/>
    </row>
    <row r="1368" spans="1:58">
      <c r="A1368" s="218" t="str">
        <f>MID(FORECAST!A1367,1,10)</f>
        <v>Totals:</v>
      </c>
      <c r="B1368" s="218" t="str">
        <f t="shared" si="260"/>
        <v>To</v>
      </c>
      <c r="C1368" s="218" t="str">
        <f t="shared" si="261"/>
        <v>al</v>
      </c>
      <c r="D1368" s="218" t="str">
        <f t="shared" si="262"/>
        <v>:</v>
      </c>
      <c r="E1368" s="219" t="e">
        <f t="shared" si="263"/>
        <v>#VALUE!</v>
      </c>
      <c r="F1368" s="219" t="str">
        <f t="shared" si="264"/>
        <v/>
      </c>
      <c r="G1368" s="219">
        <f t="shared" si="265"/>
        <v>45103</v>
      </c>
      <c r="H1368" s="218" t="str">
        <f>IF(ISERROR(VLOOKUP(FORECAST!$A1368,$AY$2:$BA$9,3,FALSE)),"",VLOOKUP(FORECAST!$A1368,$AY$2:$BA$9,3,FALSE))</f>
        <v/>
      </c>
      <c r="I1368" s="218" t="str">
        <f>IF(ISNUMBER(FORECAST!G:G),FORECAST!G:G,"")</f>
        <v/>
      </c>
      <c r="J1368" s="222" t="str">
        <f>IF(ISNUMBER(FORECAST!H:H),FORECAST!H:H,"")</f>
        <v/>
      </c>
      <c r="BF1368" s="4"/>
    </row>
    <row r="1369" spans="1:58">
      <c r="A1369" s="218" t="str">
        <f>MID(FORECAST!A1368,1,10)</f>
        <v>27-06-2023</v>
      </c>
      <c r="B1369" s="218" t="str">
        <f t="shared" si="260"/>
        <v>27</v>
      </c>
      <c r="C1369" s="218" t="str">
        <f t="shared" si="261"/>
        <v>06</v>
      </c>
      <c r="D1369" s="218" t="str">
        <f t="shared" si="262"/>
        <v>2023</v>
      </c>
      <c r="E1369" s="219">
        <f t="shared" si="263"/>
        <v>45104</v>
      </c>
      <c r="F1369" s="219">
        <f t="shared" si="264"/>
        <v>45104</v>
      </c>
      <c r="G1369" s="219">
        <f t="shared" si="265"/>
        <v>45104</v>
      </c>
      <c r="H1369" s="218" t="str">
        <f>IF(ISERROR(VLOOKUP(FORECAST!$A1369,$AY$2:$BA$9,3,FALSE)),"",VLOOKUP(FORECAST!$A1369,$AY$2:$BA$9,3,FALSE))</f>
        <v>Pagadores</v>
      </c>
      <c r="I1369" s="218">
        <f>IF(ISNUMBER(FORECAST!G:G),FORECAST!G:G,"")</f>
        <v>81</v>
      </c>
      <c r="J1369" s="222">
        <f>IF(ISNUMBER(FORECAST!H:H),FORECAST!H:H,"")</f>
        <v>23544.84</v>
      </c>
      <c r="BF1369" s="4"/>
    </row>
    <row r="1370" spans="1:58">
      <c r="A1370" s="218" t="str">
        <f>MID(FORECAST!A1369,1,10)</f>
        <v>Non-Group</v>
      </c>
      <c r="B1370" s="218" t="str">
        <f t="shared" si="260"/>
        <v>No</v>
      </c>
      <c r="C1370" s="218" t="str">
        <f t="shared" si="261"/>
        <v>-G</v>
      </c>
      <c r="D1370" s="218" t="str">
        <f t="shared" si="262"/>
        <v>oup</v>
      </c>
      <c r="E1370" s="219" t="e">
        <f t="shared" si="263"/>
        <v>#VALUE!</v>
      </c>
      <c r="F1370" s="219" t="str">
        <f t="shared" si="264"/>
        <v/>
      </c>
      <c r="G1370" s="219">
        <f t="shared" si="265"/>
        <v>45104</v>
      </c>
      <c r="H1370" s="218" t="str">
        <f>IF(ISERROR(VLOOKUP(FORECAST!$A1370,$AY$2:$BA$9,3,FALSE)),"",VLOOKUP(FORECAST!$A1370,$AY$2:$BA$9,3,FALSE))</f>
        <v>Grupos</v>
      </c>
      <c r="I1370" s="218">
        <f>IF(ISNUMBER(FORECAST!G:G),FORECAST!G:G,"")</f>
        <v>3</v>
      </c>
      <c r="J1370" s="222">
        <f>IF(ISNUMBER(FORECAST!H:H),FORECAST!H:H,"")</f>
        <v>980</v>
      </c>
      <c r="BF1370" s="4"/>
    </row>
    <row r="1371" spans="1:58">
      <c r="A1371" s="218" t="str">
        <f>MID(FORECAST!A1370,1,10)</f>
        <v>Group - No</v>
      </c>
      <c r="B1371" s="218" t="str">
        <f t="shared" si="260"/>
        <v>Gr</v>
      </c>
      <c r="C1371" s="218" t="str">
        <f t="shared" si="261"/>
        <v>up</v>
      </c>
      <c r="D1371" s="218" t="str">
        <f t="shared" si="262"/>
        <v>- No</v>
      </c>
      <c r="E1371" s="219" t="e">
        <f t="shared" si="263"/>
        <v>#VALUE!</v>
      </c>
      <c r="F1371" s="219" t="str">
        <f t="shared" si="264"/>
        <v/>
      </c>
      <c r="G1371" s="219">
        <f t="shared" si="265"/>
        <v>45104</v>
      </c>
      <c r="H1371" s="218" t="str">
        <f>IF(ISERROR(VLOOKUP(FORECAST!$A1371,$AY$2:$BA$9,3,FALSE)),"",VLOOKUP(FORECAST!$A1371,$AY$2:$BA$9,3,FALSE))</f>
        <v>Dueños e invitados</v>
      </c>
      <c r="I1371" s="218">
        <f>IF(ISNUMBER(FORECAST!G:G),FORECAST!G:G,"")</f>
        <v>27</v>
      </c>
      <c r="J1371" s="222">
        <f>IF(ISNUMBER(FORECAST!H:H),FORECAST!H:H,"")</f>
        <v>0</v>
      </c>
      <c r="BF1371" s="4"/>
    </row>
    <row r="1372" spans="1:58">
      <c r="A1372" s="218" t="str">
        <f>MID(FORECAST!A1371,1,10)</f>
        <v>Owner &amp; Gu</v>
      </c>
      <c r="B1372" s="218" t="str">
        <f t="shared" si="260"/>
        <v>Ow</v>
      </c>
      <c r="C1372" s="218" t="str">
        <f t="shared" si="261"/>
        <v>er</v>
      </c>
      <c r="D1372" s="218" t="str">
        <f t="shared" si="262"/>
        <v>&amp; Gu</v>
      </c>
      <c r="E1372" s="219" t="e">
        <f t="shared" si="263"/>
        <v>#VALUE!</v>
      </c>
      <c r="F1372" s="219" t="str">
        <f t="shared" si="264"/>
        <v/>
      </c>
      <c r="G1372" s="219">
        <f t="shared" si="265"/>
        <v>45104</v>
      </c>
      <c r="H1372" s="218" t="str">
        <f>IF(ISERROR(VLOOKUP(FORECAST!$A1372,$AY$2:$BA$9,3,FALSE)),"",VLOOKUP(FORECAST!$A1372,$AY$2:$BA$9,3,FALSE))</f>
        <v>Referidos</v>
      </c>
      <c r="I1372" s="218">
        <f>IF(ISNUMBER(FORECAST!G:G),FORECAST!G:G,"")</f>
        <v>105</v>
      </c>
      <c r="J1372" s="222">
        <f>IF(ISNUMBER(FORECAST!H:H),FORECAST!H:H,"")</f>
        <v>34505.79</v>
      </c>
      <c r="BF1372" s="4"/>
    </row>
    <row r="1373" spans="1:58">
      <c r="A1373" s="218" t="str">
        <f>MID(FORECAST!A1372,1,10)</f>
        <v>Owner Refe</v>
      </c>
      <c r="B1373" s="218" t="str">
        <f t="shared" si="260"/>
        <v>Ow</v>
      </c>
      <c r="C1373" s="218" t="str">
        <f t="shared" si="261"/>
        <v>er</v>
      </c>
      <c r="D1373" s="218" t="str">
        <f t="shared" si="262"/>
        <v>Refe</v>
      </c>
      <c r="E1373" s="219" t="e">
        <f t="shared" si="263"/>
        <v>#VALUE!</v>
      </c>
      <c r="F1373" s="219" t="str">
        <f t="shared" si="264"/>
        <v/>
      </c>
      <c r="G1373" s="219">
        <f t="shared" si="265"/>
        <v>45104</v>
      </c>
      <c r="H1373" s="218" t="str">
        <f>IF(ISERROR(VLOOKUP(FORECAST!$A1373,$AY$2:$BA$9,3,FALSE)),"",VLOOKUP(FORECAST!$A1373,$AY$2:$BA$9,3,FALSE))</f>
        <v>Maintenance</v>
      </c>
      <c r="I1373" s="218">
        <f>IF(ISNUMBER(FORECAST!G:G),FORECAST!G:G,"")</f>
        <v>32</v>
      </c>
      <c r="J1373" s="222">
        <f>IF(ISNUMBER(FORECAST!H:H),FORECAST!H:H,"")</f>
        <v>0</v>
      </c>
      <c r="BF1373" s="4"/>
    </row>
    <row r="1374" spans="1:58">
      <c r="A1374" s="218" t="str">
        <f>MID(FORECAST!A1373,1,10)</f>
        <v>Maintenanc</v>
      </c>
      <c r="B1374" s="218" t="str">
        <f t="shared" si="260"/>
        <v>Ma</v>
      </c>
      <c r="C1374" s="218" t="str">
        <f t="shared" si="261"/>
        <v>nt</v>
      </c>
      <c r="D1374" s="218" t="str">
        <f t="shared" si="262"/>
        <v>nanc</v>
      </c>
      <c r="E1374" s="219" t="e">
        <f t="shared" si="263"/>
        <v>#VALUE!</v>
      </c>
      <c r="F1374" s="219" t="str">
        <f t="shared" si="264"/>
        <v/>
      </c>
      <c r="G1374" s="219">
        <f t="shared" si="265"/>
        <v>45104</v>
      </c>
      <c r="H1374" s="218" t="str">
        <f>IF(ISERROR(VLOOKUP(FORECAST!$A1374,$AY$2:$BA$9,3,FALSE)),"",VLOOKUP(FORECAST!$A1374,$AY$2:$BA$9,3,FALSE))</f>
        <v>Complementarias</v>
      </c>
      <c r="I1374" s="218">
        <f>IF(ISNUMBER(FORECAST!G:G),FORECAST!G:G,"")</f>
        <v>1</v>
      </c>
      <c r="J1374" s="222">
        <f>IF(ISNUMBER(FORECAST!H:H),FORECAST!H:H,"")</f>
        <v>0</v>
      </c>
      <c r="BF1374" s="4"/>
    </row>
    <row r="1375" spans="1:58">
      <c r="A1375" s="218" t="str">
        <f>MID(FORECAST!A1374,1,10)</f>
        <v>Compliment</v>
      </c>
      <c r="B1375" s="218" t="str">
        <f t="shared" si="260"/>
        <v>Co</v>
      </c>
      <c r="C1375" s="218" t="str">
        <f t="shared" si="261"/>
        <v>pl</v>
      </c>
      <c r="D1375" s="218" t="str">
        <f t="shared" si="262"/>
        <v>ment</v>
      </c>
      <c r="E1375" s="219" t="e">
        <f t="shared" si="263"/>
        <v>#VALUE!</v>
      </c>
      <c r="F1375" s="219" t="str">
        <f t="shared" si="264"/>
        <v/>
      </c>
      <c r="G1375" s="219">
        <f t="shared" si="265"/>
        <v>45104</v>
      </c>
      <c r="H1375" s="218" t="str">
        <f>IF(ISERROR(VLOOKUP(FORECAST!$A1375,$AY$2:$BA$9,3,FALSE)),"",VLOOKUP(FORECAST!$A1375,$AY$2:$BA$9,3,FALSE))</f>
        <v>Total día</v>
      </c>
      <c r="I1375" s="218">
        <f>IF(ISNUMBER(FORECAST!G:G),FORECAST!G:G,"")</f>
        <v>249</v>
      </c>
      <c r="J1375" s="222">
        <f>IF(ISNUMBER(FORECAST!H:H),FORECAST!H:H,"")</f>
        <v>59030.63</v>
      </c>
      <c r="BF1375" s="4"/>
    </row>
    <row r="1376" spans="1:58">
      <c r="A1376" s="218" t="str">
        <f>MID(FORECAST!A1375,1,10)</f>
        <v>Totals:</v>
      </c>
      <c r="B1376" s="218" t="str">
        <f t="shared" si="260"/>
        <v>To</v>
      </c>
      <c r="C1376" s="218" t="str">
        <f t="shared" si="261"/>
        <v>al</v>
      </c>
      <c r="D1376" s="218" t="str">
        <f t="shared" si="262"/>
        <v>:</v>
      </c>
      <c r="E1376" s="219" t="e">
        <f t="shared" si="263"/>
        <v>#VALUE!</v>
      </c>
      <c r="F1376" s="219" t="str">
        <f t="shared" si="264"/>
        <v/>
      </c>
      <c r="G1376" s="219">
        <f t="shared" si="265"/>
        <v>45104</v>
      </c>
      <c r="H1376" s="218" t="str">
        <f>IF(ISERROR(VLOOKUP(FORECAST!$A1376,$AY$2:$BA$9,3,FALSE)),"",VLOOKUP(FORECAST!$A1376,$AY$2:$BA$9,3,FALSE))</f>
        <v/>
      </c>
      <c r="I1376" s="218" t="str">
        <f>IF(ISNUMBER(FORECAST!G:G),FORECAST!G:G,"")</f>
        <v/>
      </c>
      <c r="J1376" s="222" t="str">
        <f>IF(ISNUMBER(FORECAST!H:H),FORECAST!H:H,"")</f>
        <v/>
      </c>
      <c r="BF1376" s="4"/>
    </row>
    <row r="1377" spans="1:58">
      <c r="A1377" s="218" t="str">
        <f>MID(FORECAST!A1376,1,10)</f>
        <v>28-06-2023</v>
      </c>
      <c r="B1377" s="218" t="str">
        <f t="shared" si="260"/>
        <v>28</v>
      </c>
      <c r="C1377" s="218" t="str">
        <f t="shared" si="261"/>
        <v>06</v>
      </c>
      <c r="D1377" s="218" t="str">
        <f t="shared" si="262"/>
        <v>2023</v>
      </c>
      <c r="E1377" s="219">
        <f t="shared" si="263"/>
        <v>45105</v>
      </c>
      <c r="F1377" s="219">
        <f t="shared" si="264"/>
        <v>45105</v>
      </c>
      <c r="G1377" s="219">
        <f t="shared" si="265"/>
        <v>45105</v>
      </c>
      <c r="H1377" s="218" t="str">
        <f>IF(ISERROR(VLOOKUP(FORECAST!$A1377,$AY$2:$BA$9,3,FALSE)),"",VLOOKUP(FORECAST!$A1377,$AY$2:$BA$9,3,FALSE))</f>
        <v>Pagadores</v>
      </c>
      <c r="I1377" s="218">
        <f>IF(ISNUMBER(FORECAST!G:G),FORECAST!G:G,"")</f>
        <v>80</v>
      </c>
      <c r="J1377" s="222">
        <f>IF(ISNUMBER(FORECAST!H:H),FORECAST!H:H,"")</f>
        <v>23936.66</v>
      </c>
      <c r="BF1377" s="4"/>
    </row>
    <row r="1378" spans="1:58">
      <c r="A1378" s="218" t="str">
        <f>MID(FORECAST!A1377,1,10)</f>
        <v>Non-Group</v>
      </c>
      <c r="B1378" s="218" t="str">
        <f t="shared" si="260"/>
        <v>No</v>
      </c>
      <c r="C1378" s="218" t="str">
        <f t="shared" si="261"/>
        <v>-G</v>
      </c>
      <c r="D1378" s="218" t="str">
        <f t="shared" si="262"/>
        <v>oup</v>
      </c>
      <c r="E1378" s="219" t="e">
        <f t="shared" si="263"/>
        <v>#VALUE!</v>
      </c>
      <c r="F1378" s="219" t="str">
        <f t="shared" si="264"/>
        <v/>
      </c>
      <c r="G1378" s="219">
        <f t="shared" si="265"/>
        <v>45105</v>
      </c>
      <c r="H1378" s="218" t="str">
        <f>IF(ISERROR(VLOOKUP(FORECAST!$A1378,$AY$2:$BA$9,3,FALSE)),"",VLOOKUP(FORECAST!$A1378,$AY$2:$BA$9,3,FALSE))</f>
        <v>Grupos</v>
      </c>
      <c r="I1378" s="218">
        <f>IF(ISNUMBER(FORECAST!G:G),FORECAST!G:G,"")</f>
        <v>3</v>
      </c>
      <c r="J1378" s="222">
        <f>IF(ISNUMBER(FORECAST!H:H),FORECAST!H:H,"")</f>
        <v>980</v>
      </c>
      <c r="BF1378" s="4"/>
    </row>
    <row r="1379" spans="1:58">
      <c r="A1379" s="218" t="str">
        <f>MID(FORECAST!A1378,1,10)</f>
        <v>Group - No</v>
      </c>
      <c r="B1379" s="218" t="str">
        <f t="shared" si="260"/>
        <v>Gr</v>
      </c>
      <c r="C1379" s="218" t="str">
        <f t="shared" si="261"/>
        <v>up</v>
      </c>
      <c r="D1379" s="218" t="str">
        <f t="shared" si="262"/>
        <v>- No</v>
      </c>
      <c r="E1379" s="219" t="e">
        <f t="shared" si="263"/>
        <v>#VALUE!</v>
      </c>
      <c r="F1379" s="219" t="str">
        <f t="shared" si="264"/>
        <v/>
      </c>
      <c r="G1379" s="219">
        <f t="shared" si="265"/>
        <v>45105</v>
      </c>
      <c r="H1379" s="218" t="str">
        <f>IF(ISERROR(VLOOKUP(FORECAST!$A1379,$AY$2:$BA$9,3,FALSE)),"",VLOOKUP(FORECAST!$A1379,$AY$2:$BA$9,3,FALSE))</f>
        <v>Dueños e invitados</v>
      </c>
      <c r="I1379" s="218">
        <f>IF(ISNUMBER(FORECAST!G:G),FORECAST!G:G,"")</f>
        <v>32</v>
      </c>
      <c r="J1379" s="222">
        <f>IF(ISNUMBER(FORECAST!H:H),FORECAST!H:H,"")</f>
        <v>0</v>
      </c>
      <c r="BF1379" s="4"/>
    </row>
    <row r="1380" spans="1:58">
      <c r="A1380" s="218" t="str">
        <f>MID(FORECAST!A1379,1,10)</f>
        <v>Owner &amp; Gu</v>
      </c>
      <c r="B1380" s="218" t="str">
        <f t="shared" si="260"/>
        <v>Ow</v>
      </c>
      <c r="C1380" s="218" t="str">
        <f t="shared" si="261"/>
        <v>er</v>
      </c>
      <c r="D1380" s="218" t="str">
        <f t="shared" si="262"/>
        <v>&amp; Gu</v>
      </c>
      <c r="E1380" s="219" t="e">
        <f t="shared" si="263"/>
        <v>#VALUE!</v>
      </c>
      <c r="F1380" s="219" t="str">
        <f t="shared" si="264"/>
        <v/>
      </c>
      <c r="G1380" s="219">
        <f t="shared" si="265"/>
        <v>45105</v>
      </c>
      <c r="H1380" s="218" t="str">
        <f>IF(ISERROR(VLOOKUP(FORECAST!$A1380,$AY$2:$BA$9,3,FALSE)),"",VLOOKUP(FORECAST!$A1380,$AY$2:$BA$9,3,FALSE))</f>
        <v>Referidos</v>
      </c>
      <c r="I1380" s="218">
        <f>IF(ISNUMBER(FORECAST!G:G),FORECAST!G:G,"")</f>
        <v>104</v>
      </c>
      <c r="J1380" s="222">
        <f>IF(ISNUMBER(FORECAST!H:H),FORECAST!H:H,"")</f>
        <v>29246.799999999999</v>
      </c>
      <c r="BF1380" s="4"/>
    </row>
    <row r="1381" spans="1:58">
      <c r="A1381" s="218" t="str">
        <f>MID(FORECAST!A1380,1,10)</f>
        <v>Owner Refe</v>
      </c>
      <c r="B1381" s="218" t="str">
        <f t="shared" si="260"/>
        <v>Ow</v>
      </c>
      <c r="C1381" s="218" t="str">
        <f t="shared" si="261"/>
        <v>er</v>
      </c>
      <c r="D1381" s="218" t="str">
        <f t="shared" si="262"/>
        <v>Refe</v>
      </c>
      <c r="E1381" s="219" t="e">
        <f t="shared" si="263"/>
        <v>#VALUE!</v>
      </c>
      <c r="F1381" s="219" t="str">
        <f t="shared" si="264"/>
        <v/>
      </c>
      <c r="G1381" s="219">
        <f t="shared" si="265"/>
        <v>45105</v>
      </c>
      <c r="H1381" s="218" t="str">
        <f>IF(ISERROR(VLOOKUP(FORECAST!$A1381,$AY$2:$BA$9,3,FALSE)),"",VLOOKUP(FORECAST!$A1381,$AY$2:$BA$9,3,FALSE))</f>
        <v>Maintenance</v>
      </c>
      <c r="I1381" s="218">
        <f>IF(ISNUMBER(FORECAST!G:G),FORECAST!G:G,"")</f>
        <v>30</v>
      </c>
      <c r="J1381" s="222">
        <f>IF(ISNUMBER(FORECAST!H:H),FORECAST!H:H,"")</f>
        <v>0</v>
      </c>
      <c r="BF1381" s="4"/>
    </row>
    <row r="1382" spans="1:58">
      <c r="A1382" s="218" t="str">
        <f>MID(FORECAST!A1381,1,10)</f>
        <v>Maintenanc</v>
      </c>
      <c r="B1382" s="218" t="str">
        <f t="shared" si="260"/>
        <v>Ma</v>
      </c>
      <c r="C1382" s="218" t="str">
        <f t="shared" si="261"/>
        <v>nt</v>
      </c>
      <c r="D1382" s="218" t="str">
        <f t="shared" si="262"/>
        <v>nanc</v>
      </c>
      <c r="E1382" s="219" t="e">
        <f t="shared" si="263"/>
        <v>#VALUE!</v>
      </c>
      <c r="F1382" s="219" t="str">
        <f t="shared" si="264"/>
        <v/>
      </c>
      <c r="G1382" s="219">
        <f t="shared" si="265"/>
        <v>45105</v>
      </c>
      <c r="H1382" s="218" t="str">
        <f>IF(ISERROR(VLOOKUP(FORECAST!$A1382,$AY$2:$BA$9,3,FALSE)),"",VLOOKUP(FORECAST!$A1382,$AY$2:$BA$9,3,FALSE))</f>
        <v>Complementarias</v>
      </c>
      <c r="I1382" s="218">
        <f>IF(ISNUMBER(FORECAST!G:G),FORECAST!G:G,"")</f>
        <v>2</v>
      </c>
      <c r="J1382" s="222">
        <f>IF(ISNUMBER(FORECAST!H:H),FORECAST!H:H,"")</f>
        <v>0</v>
      </c>
      <c r="BF1382" s="4"/>
    </row>
    <row r="1383" spans="1:58">
      <c r="A1383" s="218" t="str">
        <f>MID(FORECAST!A1382,1,10)</f>
        <v>Compliment</v>
      </c>
      <c r="B1383" s="218" t="str">
        <f t="shared" si="260"/>
        <v>Co</v>
      </c>
      <c r="C1383" s="218" t="str">
        <f t="shared" si="261"/>
        <v>pl</v>
      </c>
      <c r="D1383" s="218" t="str">
        <f t="shared" si="262"/>
        <v>ment</v>
      </c>
      <c r="E1383" s="219" t="e">
        <f t="shared" si="263"/>
        <v>#VALUE!</v>
      </c>
      <c r="F1383" s="219" t="str">
        <f t="shared" si="264"/>
        <v/>
      </c>
      <c r="G1383" s="219">
        <f t="shared" si="265"/>
        <v>45105</v>
      </c>
      <c r="H1383" s="218" t="str">
        <f>IF(ISERROR(VLOOKUP(FORECAST!$A1383,$AY$2:$BA$9,3,FALSE)),"",VLOOKUP(FORECAST!$A1383,$AY$2:$BA$9,3,FALSE))</f>
        <v>Total día</v>
      </c>
      <c r="I1383" s="218">
        <f>IF(ISNUMBER(FORECAST!G:G),FORECAST!G:G,"")</f>
        <v>251</v>
      </c>
      <c r="J1383" s="222">
        <f>IF(ISNUMBER(FORECAST!H:H),FORECAST!H:H,"")</f>
        <v>54163.46</v>
      </c>
      <c r="BF1383" s="4"/>
    </row>
    <row r="1384" spans="1:58">
      <c r="A1384" s="218" t="str">
        <f>MID(FORECAST!A1383,1,10)</f>
        <v>Totals:</v>
      </c>
      <c r="B1384" s="218" t="str">
        <f t="shared" si="260"/>
        <v>To</v>
      </c>
      <c r="C1384" s="218" t="str">
        <f t="shared" si="261"/>
        <v>al</v>
      </c>
      <c r="D1384" s="218" t="str">
        <f t="shared" si="262"/>
        <v>:</v>
      </c>
      <c r="E1384" s="219" t="e">
        <f t="shared" si="263"/>
        <v>#VALUE!</v>
      </c>
      <c r="F1384" s="219" t="str">
        <f t="shared" si="264"/>
        <v/>
      </c>
      <c r="G1384" s="219">
        <f t="shared" si="265"/>
        <v>45105</v>
      </c>
      <c r="H1384" s="218" t="str">
        <f>IF(ISERROR(VLOOKUP(FORECAST!$A1384,$AY$2:$BA$9,3,FALSE)),"",VLOOKUP(FORECAST!$A1384,$AY$2:$BA$9,3,FALSE))</f>
        <v/>
      </c>
      <c r="I1384" s="218" t="str">
        <f>IF(ISNUMBER(FORECAST!G:G),FORECAST!G:G,"")</f>
        <v/>
      </c>
      <c r="J1384" s="222" t="str">
        <f>IF(ISNUMBER(FORECAST!H:H),FORECAST!H:H,"")</f>
        <v/>
      </c>
      <c r="BF1384" s="4"/>
    </row>
    <row r="1385" spans="1:58">
      <c r="A1385" s="218" t="str">
        <f>MID(FORECAST!A1384,1,10)</f>
        <v>29-06-2023</v>
      </c>
      <c r="B1385" s="218" t="str">
        <f t="shared" si="260"/>
        <v>29</v>
      </c>
      <c r="C1385" s="218" t="str">
        <f t="shared" si="261"/>
        <v>06</v>
      </c>
      <c r="D1385" s="218" t="str">
        <f t="shared" si="262"/>
        <v>2023</v>
      </c>
      <c r="E1385" s="219">
        <f t="shared" si="263"/>
        <v>45106</v>
      </c>
      <c r="F1385" s="219">
        <f t="shared" si="264"/>
        <v>45106</v>
      </c>
      <c r="G1385" s="219">
        <f t="shared" si="265"/>
        <v>45106</v>
      </c>
      <c r="H1385" s="218" t="str">
        <f>IF(ISERROR(VLOOKUP(FORECAST!$A1385,$AY$2:$BA$9,3,FALSE)),"",VLOOKUP(FORECAST!$A1385,$AY$2:$BA$9,3,FALSE))</f>
        <v>Pagadores</v>
      </c>
      <c r="I1385" s="218">
        <f>IF(ISNUMBER(FORECAST!G:G),FORECAST!G:G,"")</f>
        <v>96</v>
      </c>
      <c r="J1385" s="222">
        <f>IF(ISNUMBER(FORECAST!H:H),FORECAST!H:H,"")</f>
        <v>31332.38</v>
      </c>
      <c r="BF1385" s="4"/>
    </row>
    <row r="1386" spans="1:58">
      <c r="A1386" s="218" t="str">
        <f>MID(FORECAST!A1385,1,10)</f>
        <v>Non-Group</v>
      </c>
      <c r="B1386" s="218" t="str">
        <f t="shared" si="260"/>
        <v>No</v>
      </c>
      <c r="C1386" s="218" t="str">
        <f t="shared" si="261"/>
        <v>-G</v>
      </c>
      <c r="D1386" s="218" t="str">
        <f t="shared" si="262"/>
        <v>oup</v>
      </c>
      <c r="E1386" s="219" t="e">
        <f t="shared" si="263"/>
        <v>#VALUE!</v>
      </c>
      <c r="F1386" s="219" t="str">
        <f t="shared" si="264"/>
        <v/>
      </c>
      <c r="G1386" s="219">
        <f t="shared" si="265"/>
        <v>45106</v>
      </c>
      <c r="H1386" s="218" t="str">
        <f>IF(ISERROR(VLOOKUP(FORECAST!$A1386,$AY$2:$BA$9,3,FALSE)),"",VLOOKUP(FORECAST!$A1386,$AY$2:$BA$9,3,FALSE))</f>
        <v>Grupos</v>
      </c>
      <c r="I1386" s="218">
        <f>IF(ISNUMBER(FORECAST!G:G),FORECAST!G:G,"")</f>
        <v>3</v>
      </c>
      <c r="J1386" s="222">
        <f>IF(ISNUMBER(FORECAST!H:H),FORECAST!H:H,"")</f>
        <v>980</v>
      </c>
      <c r="BF1386" s="4"/>
    </row>
    <row r="1387" spans="1:58">
      <c r="A1387" s="218" t="str">
        <f>MID(FORECAST!A1386,1,10)</f>
        <v>Group - No</v>
      </c>
      <c r="B1387" s="218" t="str">
        <f t="shared" si="260"/>
        <v>Gr</v>
      </c>
      <c r="C1387" s="218" t="str">
        <f t="shared" si="261"/>
        <v>up</v>
      </c>
      <c r="D1387" s="218" t="str">
        <f t="shared" si="262"/>
        <v>- No</v>
      </c>
      <c r="E1387" s="219" t="e">
        <f t="shared" si="263"/>
        <v>#VALUE!</v>
      </c>
      <c r="F1387" s="219" t="str">
        <f t="shared" si="264"/>
        <v/>
      </c>
      <c r="G1387" s="219">
        <f t="shared" si="265"/>
        <v>45106</v>
      </c>
      <c r="H1387" s="218" t="str">
        <f>IF(ISERROR(VLOOKUP(FORECAST!$A1387,$AY$2:$BA$9,3,FALSE)),"",VLOOKUP(FORECAST!$A1387,$AY$2:$BA$9,3,FALSE))</f>
        <v>Dueños e invitados</v>
      </c>
      <c r="I1387" s="218">
        <f>IF(ISNUMBER(FORECAST!G:G),FORECAST!G:G,"")</f>
        <v>35</v>
      </c>
      <c r="J1387" s="222">
        <f>IF(ISNUMBER(FORECAST!H:H),FORECAST!H:H,"")</f>
        <v>0</v>
      </c>
      <c r="BF1387" s="4"/>
    </row>
    <row r="1388" spans="1:58">
      <c r="A1388" s="218" t="str">
        <f>MID(FORECAST!A1387,1,10)</f>
        <v>Owner &amp; Gu</v>
      </c>
      <c r="B1388" s="218" t="str">
        <f t="shared" si="260"/>
        <v>Ow</v>
      </c>
      <c r="C1388" s="218" t="str">
        <f t="shared" si="261"/>
        <v>er</v>
      </c>
      <c r="D1388" s="218" t="str">
        <f t="shared" si="262"/>
        <v>&amp; Gu</v>
      </c>
      <c r="E1388" s="219" t="e">
        <f t="shared" si="263"/>
        <v>#VALUE!</v>
      </c>
      <c r="F1388" s="219" t="str">
        <f t="shared" si="264"/>
        <v/>
      </c>
      <c r="G1388" s="219">
        <f t="shared" si="265"/>
        <v>45106</v>
      </c>
      <c r="H1388" s="218" t="str">
        <f>IF(ISERROR(VLOOKUP(FORECAST!$A1388,$AY$2:$BA$9,3,FALSE)),"",VLOOKUP(FORECAST!$A1388,$AY$2:$BA$9,3,FALSE))</f>
        <v>Referidos</v>
      </c>
      <c r="I1388" s="218">
        <f>IF(ISNUMBER(FORECAST!G:G),FORECAST!G:G,"")</f>
        <v>94</v>
      </c>
      <c r="J1388" s="222">
        <f>IF(ISNUMBER(FORECAST!H:H),FORECAST!H:H,"")</f>
        <v>27010.58</v>
      </c>
      <c r="BF1388" s="4"/>
    </row>
    <row r="1389" spans="1:58">
      <c r="A1389" s="218" t="str">
        <f>MID(FORECAST!A1388,1,10)</f>
        <v>Owner Refe</v>
      </c>
      <c r="B1389" s="218" t="str">
        <f t="shared" si="260"/>
        <v>Ow</v>
      </c>
      <c r="C1389" s="218" t="str">
        <f t="shared" si="261"/>
        <v>er</v>
      </c>
      <c r="D1389" s="218" t="str">
        <f t="shared" si="262"/>
        <v>Refe</v>
      </c>
      <c r="E1389" s="219" t="e">
        <f t="shared" si="263"/>
        <v>#VALUE!</v>
      </c>
      <c r="F1389" s="219" t="str">
        <f t="shared" si="264"/>
        <v/>
      </c>
      <c r="G1389" s="219">
        <f t="shared" si="265"/>
        <v>45106</v>
      </c>
      <c r="H1389" s="218" t="str">
        <f>IF(ISERROR(VLOOKUP(FORECAST!$A1389,$AY$2:$BA$9,3,FALSE)),"",VLOOKUP(FORECAST!$A1389,$AY$2:$BA$9,3,FALSE))</f>
        <v>Maintenance</v>
      </c>
      <c r="I1389" s="218">
        <f>IF(ISNUMBER(FORECAST!G:G),FORECAST!G:G,"")</f>
        <v>28</v>
      </c>
      <c r="J1389" s="222">
        <f>IF(ISNUMBER(FORECAST!H:H),FORECAST!H:H,"")</f>
        <v>0</v>
      </c>
      <c r="BF1389" s="4"/>
    </row>
    <row r="1390" spans="1:58">
      <c r="A1390" s="218" t="str">
        <f>MID(FORECAST!A1389,1,10)</f>
        <v>Maintenanc</v>
      </c>
      <c r="B1390" s="218" t="str">
        <f t="shared" si="260"/>
        <v>Ma</v>
      </c>
      <c r="C1390" s="218" t="str">
        <f t="shared" si="261"/>
        <v>nt</v>
      </c>
      <c r="D1390" s="218" t="str">
        <f t="shared" si="262"/>
        <v>nanc</v>
      </c>
      <c r="E1390" s="219" t="e">
        <f t="shared" si="263"/>
        <v>#VALUE!</v>
      </c>
      <c r="F1390" s="219" t="str">
        <f t="shared" si="264"/>
        <v/>
      </c>
      <c r="G1390" s="219">
        <f t="shared" si="265"/>
        <v>45106</v>
      </c>
      <c r="H1390" s="218" t="str">
        <f>IF(ISERROR(VLOOKUP(FORECAST!$A1390,$AY$2:$BA$9,3,FALSE)),"",VLOOKUP(FORECAST!$A1390,$AY$2:$BA$9,3,FALSE))</f>
        <v>Complementarias</v>
      </c>
      <c r="I1390" s="218">
        <f>IF(ISNUMBER(FORECAST!G:G),FORECAST!G:G,"")</f>
        <v>2</v>
      </c>
      <c r="J1390" s="222">
        <f>IF(ISNUMBER(FORECAST!H:H),FORECAST!H:H,"")</f>
        <v>0</v>
      </c>
      <c r="BF1390" s="4"/>
    </row>
    <row r="1391" spans="1:58">
      <c r="A1391" s="218" t="str">
        <f>MID(FORECAST!A1390,1,10)</f>
        <v>Compliment</v>
      </c>
      <c r="B1391" s="218" t="str">
        <f t="shared" si="260"/>
        <v>Co</v>
      </c>
      <c r="C1391" s="218" t="str">
        <f t="shared" si="261"/>
        <v>pl</v>
      </c>
      <c r="D1391" s="218" t="str">
        <f t="shared" si="262"/>
        <v>ment</v>
      </c>
      <c r="E1391" s="219" t="e">
        <f t="shared" si="263"/>
        <v>#VALUE!</v>
      </c>
      <c r="F1391" s="219" t="str">
        <f t="shared" si="264"/>
        <v/>
      </c>
      <c r="G1391" s="219">
        <f t="shared" si="265"/>
        <v>45106</v>
      </c>
      <c r="H1391" s="218" t="str">
        <f>IF(ISERROR(VLOOKUP(FORECAST!$A1391,$AY$2:$BA$9,3,FALSE)),"",VLOOKUP(FORECAST!$A1391,$AY$2:$BA$9,3,FALSE))</f>
        <v>Total día</v>
      </c>
      <c r="I1391" s="218">
        <f>IF(ISNUMBER(FORECAST!G:G),FORECAST!G:G,"")</f>
        <v>258</v>
      </c>
      <c r="J1391" s="222">
        <f>IF(ISNUMBER(FORECAST!H:H),FORECAST!H:H,"")</f>
        <v>59322.96</v>
      </c>
      <c r="BF1391" s="4"/>
    </row>
    <row r="1392" spans="1:58">
      <c r="A1392" s="218" t="str">
        <f>MID(FORECAST!A1391,1,10)</f>
        <v>Totals:</v>
      </c>
      <c r="B1392" s="218" t="str">
        <f t="shared" si="260"/>
        <v>To</v>
      </c>
      <c r="C1392" s="218" t="str">
        <f t="shared" si="261"/>
        <v>al</v>
      </c>
      <c r="D1392" s="218" t="str">
        <f t="shared" si="262"/>
        <v>:</v>
      </c>
      <c r="E1392" s="219" t="e">
        <f t="shared" si="263"/>
        <v>#VALUE!</v>
      </c>
      <c r="F1392" s="219" t="str">
        <f t="shared" si="264"/>
        <v/>
      </c>
      <c r="G1392" s="219">
        <f t="shared" si="265"/>
        <v>45106</v>
      </c>
      <c r="H1392" s="218" t="str">
        <f>IF(ISERROR(VLOOKUP(FORECAST!$A1392,$AY$2:$BA$9,3,FALSE)),"",VLOOKUP(FORECAST!$A1392,$AY$2:$BA$9,3,FALSE))</f>
        <v/>
      </c>
      <c r="I1392" s="218" t="str">
        <f>IF(ISNUMBER(FORECAST!G:G),FORECAST!G:G,"")</f>
        <v/>
      </c>
      <c r="J1392" s="222" t="str">
        <f>IF(ISNUMBER(FORECAST!H:H),FORECAST!H:H,"")</f>
        <v/>
      </c>
      <c r="BF1392" s="4"/>
    </row>
    <row r="1393" spans="1:58">
      <c r="A1393" s="218" t="str">
        <f>MID(FORECAST!A1392,1,10)</f>
        <v>30-06-2023</v>
      </c>
      <c r="B1393" s="218" t="str">
        <f t="shared" si="260"/>
        <v>30</v>
      </c>
      <c r="C1393" s="218" t="str">
        <f t="shared" si="261"/>
        <v>06</v>
      </c>
      <c r="D1393" s="218" t="str">
        <f t="shared" si="262"/>
        <v>2023</v>
      </c>
      <c r="E1393" s="219">
        <f t="shared" si="263"/>
        <v>45107</v>
      </c>
      <c r="F1393" s="219">
        <f t="shared" si="264"/>
        <v>45107</v>
      </c>
      <c r="G1393" s="219">
        <f t="shared" si="265"/>
        <v>45107</v>
      </c>
      <c r="H1393" s="218" t="str">
        <f>IF(ISERROR(VLOOKUP(FORECAST!$A1393,$AY$2:$BA$9,3,FALSE)),"",VLOOKUP(FORECAST!$A1393,$AY$2:$BA$9,3,FALSE))</f>
        <v>Pagadores</v>
      </c>
      <c r="I1393" s="218">
        <f>IF(ISNUMBER(FORECAST!G:G),FORECAST!G:G,"")</f>
        <v>127</v>
      </c>
      <c r="J1393" s="222">
        <f>IF(ISNUMBER(FORECAST!H:H),FORECAST!H:H,"")</f>
        <v>56173.68</v>
      </c>
      <c r="BF1393" s="4"/>
    </row>
    <row r="1394" spans="1:58">
      <c r="A1394" s="218" t="str">
        <f>MID(FORECAST!A1393,1,10)</f>
        <v>Non-Group</v>
      </c>
      <c r="B1394" s="218" t="str">
        <f t="shared" si="260"/>
        <v>No</v>
      </c>
      <c r="C1394" s="218" t="str">
        <f t="shared" si="261"/>
        <v>-G</v>
      </c>
      <c r="D1394" s="218" t="str">
        <f t="shared" si="262"/>
        <v>oup</v>
      </c>
      <c r="E1394" s="219" t="e">
        <f t="shared" si="263"/>
        <v>#VALUE!</v>
      </c>
      <c r="F1394" s="219" t="str">
        <f t="shared" si="264"/>
        <v/>
      </c>
      <c r="G1394" s="219">
        <f t="shared" si="265"/>
        <v>45107</v>
      </c>
      <c r="H1394" s="218" t="str">
        <f>IF(ISERROR(VLOOKUP(FORECAST!$A1394,$AY$2:$BA$9,3,FALSE)),"",VLOOKUP(FORECAST!$A1394,$AY$2:$BA$9,3,FALSE))</f>
        <v>Grupos</v>
      </c>
      <c r="I1394" s="218">
        <f>IF(ISNUMBER(FORECAST!G:G),FORECAST!G:G,"")</f>
        <v>0</v>
      </c>
      <c r="J1394" s="222">
        <f>IF(ISNUMBER(FORECAST!H:H),FORECAST!H:H,"")</f>
        <v>0</v>
      </c>
      <c r="BF1394" s="4"/>
    </row>
    <row r="1395" spans="1:58">
      <c r="A1395" s="218" t="str">
        <f>MID(FORECAST!A1394,1,10)</f>
        <v>Group - No</v>
      </c>
      <c r="B1395" s="218" t="str">
        <f t="shared" si="260"/>
        <v>Gr</v>
      </c>
      <c r="C1395" s="218" t="str">
        <f t="shared" si="261"/>
        <v>up</v>
      </c>
      <c r="D1395" s="218" t="str">
        <f t="shared" si="262"/>
        <v>- No</v>
      </c>
      <c r="E1395" s="219" t="e">
        <f t="shared" si="263"/>
        <v>#VALUE!</v>
      </c>
      <c r="F1395" s="219" t="str">
        <f t="shared" si="264"/>
        <v/>
      </c>
      <c r="G1395" s="219">
        <f t="shared" si="265"/>
        <v>45107</v>
      </c>
      <c r="H1395" s="218" t="str">
        <f>IF(ISERROR(VLOOKUP(FORECAST!$A1395,$AY$2:$BA$9,3,FALSE)),"",VLOOKUP(FORECAST!$A1395,$AY$2:$BA$9,3,FALSE))</f>
        <v>Dueños e invitados</v>
      </c>
      <c r="I1395" s="218">
        <f>IF(ISNUMBER(FORECAST!G:G),FORECAST!G:G,"")</f>
        <v>42</v>
      </c>
      <c r="J1395" s="222">
        <f>IF(ISNUMBER(FORECAST!H:H),FORECAST!H:H,"")</f>
        <v>0</v>
      </c>
      <c r="BF1395" s="4"/>
    </row>
    <row r="1396" spans="1:58">
      <c r="A1396" s="218" t="str">
        <f>MID(FORECAST!A1395,1,10)</f>
        <v>Owner &amp; Gu</v>
      </c>
      <c r="B1396" s="218" t="str">
        <f t="shared" si="260"/>
        <v>Ow</v>
      </c>
      <c r="C1396" s="218" t="str">
        <f t="shared" si="261"/>
        <v>er</v>
      </c>
      <c r="D1396" s="218" t="str">
        <f t="shared" si="262"/>
        <v>&amp; Gu</v>
      </c>
      <c r="E1396" s="219" t="e">
        <f t="shared" si="263"/>
        <v>#VALUE!</v>
      </c>
      <c r="F1396" s="219" t="str">
        <f t="shared" si="264"/>
        <v/>
      </c>
      <c r="G1396" s="219">
        <f t="shared" si="265"/>
        <v>45107</v>
      </c>
      <c r="H1396" s="218" t="str">
        <f>IF(ISERROR(VLOOKUP(FORECAST!$A1396,$AY$2:$BA$9,3,FALSE)),"",VLOOKUP(FORECAST!$A1396,$AY$2:$BA$9,3,FALSE))</f>
        <v>Referidos</v>
      </c>
      <c r="I1396" s="218">
        <f>IF(ISNUMBER(FORECAST!G:G),FORECAST!G:G,"")</f>
        <v>130</v>
      </c>
      <c r="J1396" s="222">
        <f>IF(ISNUMBER(FORECAST!H:H),FORECAST!H:H,"")</f>
        <v>54640.04</v>
      </c>
      <c r="BF1396" s="4"/>
    </row>
    <row r="1397" spans="1:58">
      <c r="A1397" s="218" t="str">
        <f>MID(FORECAST!A1396,1,10)</f>
        <v>Owner Refe</v>
      </c>
      <c r="B1397" s="218" t="str">
        <f t="shared" si="260"/>
        <v>Ow</v>
      </c>
      <c r="C1397" s="218" t="str">
        <f t="shared" si="261"/>
        <v>er</v>
      </c>
      <c r="D1397" s="218" t="str">
        <f t="shared" si="262"/>
        <v>Refe</v>
      </c>
      <c r="E1397" s="219" t="e">
        <f t="shared" si="263"/>
        <v>#VALUE!</v>
      </c>
      <c r="F1397" s="219" t="str">
        <f t="shared" si="264"/>
        <v/>
      </c>
      <c r="G1397" s="219">
        <f t="shared" si="265"/>
        <v>45107</v>
      </c>
      <c r="H1397" s="218" t="str">
        <f>IF(ISERROR(VLOOKUP(FORECAST!$A1397,$AY$2:$BA$9,3,FALSE)),"",VLOOKUP(FORECAST!$A1397,$AY$2:$BA$9,3,FALSE))</f>
        <v>Maintenance</v>
      </c>
      <c r="I1397" s="218">
        <f>IF(ISNUMBER(FORECAST!G:G),FORECAST!G:G,"")</f>
        <v>18</v>
      </c>
      <c r="J1397" s="222">
        <f>IF(ISNUMBER(FORECAST!H:H),FORECAST!H:H,"")</f>
        <v>0</v>
      </c>
      <c r="BF1397" s="4"/>
    </row>
    <row r="1398" spans="1:58">
      <c r="A1398" s="218" t="str">
        <f>MID(FORECAST!A1397,1,10)</f>
        <v>Maintenanc</v>
      </c>
      <c r="B1398" s="218" t="str">
        <f t="shared" si="260"/>
        <v>Ma</v>
      </c>
      <c r="C1398" s="218" t="str">
        <f t="shared" si="261"/>
        <v>nt</v>
      </c>
      <c r="D1398" s="218" t="str">
        <f t="shared" si="262"/>
        <v>nanc</v>
      </c>
      <c r="E1398" s="219" t="e">
        <f t="shared" si="263"/>
        <v>#VALUE!</v>
      </c>
      <c r="F1398" s="219" t="str">
        <f t="shared" si="264"/>
        <v/>
      </c>
      <c r="G1398" s="219">
        <f t="shared" si="265"/>
        <v>45107</v>
      </c>
      <c r="H1398" s="218" t="str">
        <f>IF(ISERROR(VLOOKUP(FORECAST!$A1398,$AY$2:$BA$9,3,FALSE)),"",VLOOKUP(FORECAST!$A1398,$AY$2:$BA$9,3,FALSE))</f>
        <v>Complementarias</v>
      </c>
      <c r="I1398" s="218">
        <f>IF(ISNUMBER(FORECAST!G:G),FORECAST!G:G,"")</f>
        <v>3</v>
      </c>
      <c r="J1398" s="222">
        <f>IF(ISNUMBER(FORECAST!H:H),FORECAST!H:H,"")</f>
        <v>0</v>
      </c>
      <c r="BF1398" s="4"/>
    </row>
    <row r="1399" spans="1:58">
      <c r="A1399" s="218" t="str">
        <f>MID(FORECAST!A1398,1,10)</f>
        <v>Compliment</v>
      </c>
      <c r="B1399" s="218" t="str">
        <f t="shared" si="260"/>
        <v>Co</v>
      </c>
      <c r="C1399" s="218" t="str">
        <f t="shared" si="261"/>
        <v>pl</v>
      </c>
      <c r="D1399" s="218" t="str">
        <f t="shared" si="262"/>
        <v>ment</v>
      </c>
      <c r="E1399" s="219" t="e">
        <f t="shared" si="263"/>
        <v>#VALUE!</v>
      </c>
      <c r="F1399" s="219" t="str">
        <f t="shared" si="264"/>
        <v/>
      </c>
      <c r="G1399" s="219">
        <f t="shared" si="265"/>
        <v>45107</v>
      </c>
      <c r="H1399" s="218" t="str">
        <f>IF(ISERROR(VLOOKUP(FORECAST!$A1399,$AY$2:$BA$9,3,FALSE)),"",VLOOKUP(FORECAST!$A1399,$AY$2:$BA$9,3,FALSE))</f>
        <v>Total día</v>
      </c>
      <c r="I1399" s="218">
        <f>IF(ISNUMBER(FORECAST!G:G),FORECAST!G:G,"")</f>
        <v>320</v>
      </c>
      <c r="J1399" s="222">
        <f>IF(ISNUMBER(FORECAST!H:H),FORECAST!H:H,"")</f>
        <v>110813.72</v>
      </c>
      <c r="BF1399" s="4"/>
    </row>
    <row r="1400" spans="1:58">
      <c r="A1400" s="218" t="str">
        <f>MID(FORECAST!A1399,1,10)</f>
        <v>Totals:</v>
      </c>
      <c r="B1400" s="218" t="str">
        <f t="shared" si="260"/>
        <v>To</v>
      </c>
      <c r="C1400" s="218" t="str">
        <f t="shared" si="261"/>
        <v>al</v>
      </c>
      <c r="D1400" s="218" t="str">
        <f t="shared" si="262"/>
        <v>:</v>
      </c>
      <c r="E1400" s="219" t="e">
        <f t="shared" si="263"/>
        <v>#VALUE!</v>
      </c>
      <c r="F1400" s="219" t="str">
        <f t="shared" si="264"/>
        <v/>
      </c>
      <c r="G1400" s="219">
        <f t="shared" si="265"/>
        <v>45107</v>
      </c>
      <c r="H1400" s="218" t="str">
        <f>IF(ISERROR(VLOOKUP(FORECAST!$A1400,$AY$2:$BA$9,3,FALSE)),"",VLOOKUP(FORECAST!$A1400,$AY$2:$BA$9,3,FALSE))</f>
        <v/>
      </c>
      <c r="I1400" s="218" t="str">
        <f>IF(ISNUMBER(FORECAST!G:G),FORECAST!G:G,"")</f>
        <v/>
      </c>
      <c r="J1400" s="222" t="str">
        <f>IF(ISNUMBER(FORECAST!H:H),FORECAST!H:H,"")</f>
        <v/>
      </c>
      <c r="BF1400" s="4"/>
    </row>
    <row r="1401" spans="1:58">
      <c r="A1401" s="218" t="str">
        <f>MID(FORECAST!A1400,1,10)</f>
        <v>01-07-2023</v>
      </c>
      <c r="B1401" s="218" t="str">
        <f t="shared" si="260"/>
        <v>01</v>
      </c>
      <c r="C1401" s="218" t="str">
        <f t="shared" si="261"/>
        <v>07</v>
      </c>
      <c r="D1401" s="218" t="str">
        <f t="shared" si="262"/>
        <v>2023</v>
      </c>
      <c r="E1401" s="219">
        <f t="shared" si="263"/>
        <v>45108</v>
      </c>
      <c r="F1401" s="219">
        <f t="shared" si="264"/>
        <v>45108</v>
      </c>
      <c r="G1401" s="219">
        <f t="shared" si="265"/>
        <v>45108</v>
      </c>
      <c r="H1401" s="218" t="str">
        <f>IF(ISERROR(VLOOKUP(FORECAST!$A1401,$AY$2:$BA$9,3,FALSE)),"",VLOOKUP(FORECAST!$A1401,$AY$2:$BA$9,3,FALSE))</f>
        <v>Pagadores</v>
      </c>
      <c r="I1401" s="218">
        <f>IF(ISNUMBER(FORECAST!G:G),FORECAST!G:G,"")</f>
        <v>221</v>
      </c>
      <c r="J1401" s="222">
        <f>IF(ISNUMBER(FORECAST!H:H),FORECAST!H:H,"")</f>
        <v>99308.95</v>
      </c>
      <c r="BF1401" s="4"/>
    </row>
    <row r="1402" spans="1:58">
      <c r="A1402" s="218" t="str">
        <f>MID(FORECAST!A1401,1,10)</f>
        <v>Non-Group</v>
      </c>
      <c r="B1402" s="218" t="str">
        <f t="shared" si="260"/>
        <v>No</v>
      </c>
      <c r="C1402" s="218" t="str">
        <f t="shared" si="261"/>
        <v>-G</v>
      </c>
      <c r="D1402" s="218" t="str">
        <f t="shared" si="262"/>
        <v>oup</v>
      </c>
      <c r="E1402" s="219" t="e">
        <f t="shared" si="263"/>
        <v>#VALUE!</v>
      </c>
      <c r="F1402" s="219" t="str">
        <f t="shared" si="264"/>
        <v/>
      </c>
      <c r="G1402" s="219">
        <f t="shared" si="265"/>
        <v>45108</v>
      </c>
      <c r="H1402" s="218" t="str">
        <f>IF(ISERROR(VLOOKUP(FORECAST!$A1402,$AY$2:$BA$9,3,FALSE)),"",VLOOKUP(FORECAST!$A1402,$AY$2:$BA$9,3,FALSE))</f>
        <v>Dueños e invitados</v>
      </c>
      <c r="I1402" s="218">
        <f>IF(ISNUMBER(FORECAST!G:G),FORECAST!G:G,"")</f>
        <v>44</v>
      </c>
      <c r="J1402" s="222">
        <f>IF(ISNUMBER(FORECAST!H:H),FORECAST!H:H,"")</f>
        <v>0</v>
      </c>
      <c r="BF1402" s="4"/>
    </row>
    <row r="1403" spans="1:58">
      <c r="A1403" s="218" t="str">
        <f>MID(FORECAST!A1402,1,10)</f>
        <v>Owner &amp; Gu</v>
      </c>
      <c r="B1403" s="218" t="str">
        <f t="shared" si="260"/>
        <v>Ow</v>
      </c>
      <c r="C1403" s="218" t="str">
        <f t="shared" si="261"/>
        <v>er</v>
      </c>
      <c r="D1403" s="218" t="str">
        <f t="shared" si="262"/>
        <v>&amp; Gu</v>
      </c>
      <c r="E1403" s="219" t="e">
        <f t="shared" si="263"/>
        <v>#VALUE!</v>
      </c>
      <c r="F1403" s="219" t="str">
        <f t="shared" si="264"/>
        <v/>
      </c>
      <c r="G1403" s="219">
        <f t="shared" si="265"/>
        <v>45108</v>
      </c>
      <c r="H1403" s="218" t="str">
        <f>IF(ISERROR(VLOOKUP(FORECAST!$A1403,$AY$2:$BA$9,3,FALSE)),"",VLOOKUP(FORECAST!$A1403,$AY$2:$BA$9,3,FALSE))</f>
        <v>Referidos</v>
      </c>
      <c r="I1403" s="218">
        <f>IF(ISNUMBER(FORECAST!G:G),FORECAST!G:G,"")</f>
        <v>157</v>
      </c>
      <c r="J1403" s="222">
        <f>IF(ISNUMBER(FORECAST!H:H),FORECAST!H:H,"")</f>
        <v>64475.89</v>
      </c>
      <c r="BF1403" s="4"/>
    </row>
    <row r="1404" spans="1:58">
      <c r="A1404" s="218" t="str">
        <f>MID(FORECAST!A1403,1,10)</f>
        <v>Owner Refe</v>
      </c>
      <c r="B1404" s="218" t="str">
        <f t="shared" si="260"/>
        <v>Ow</v>
      </c>
      <c r="C1404" s="218" t="str">
        <f t="shared" si="261"/>
        <v>er</v>
      </c>
      <c r="D1404" s="218" t="str">
        <f t="shared" si="262"/>
        <v>Refe</v>
      </c>
      <c r="E1404" s="219" t="e">
        <f t="shared" si="263"/>
        <v>#VALUE!</v>
      </c>
      <c r="F1404" s="219" t="str">
        <f t="shared" si="264"/>
        <v/>
      </c>
      <c r="G1404" s="219">
        <f t="shared" si="265"/>
        <v>45108</v>
      </c>
      <c r="H1404" s="218" t="str">
        <f>IF(ISERROR(VLOOKUP(FORECAST!$A1404,$AY$2:$BA$9,3,FALSE)),"",VLOOKUP(FORECAST!$A1404,$AY$2:$BA$9,3,FALSE))</f>
        <v>Maintenance</v>
      </c>
      <c r="I1404" s="218">
        <f>IF(ISNUMBER(FORECAST!G:G),FORECAST!G:G,"")</f>
        <v>11</v>
      </c>
      <c r="J1404" s="222">
        <f>IF(ISNUMBER(FORECAST!H:H),FORECAST!H:H,"")</f>
        <v>0</v>
      </c>
      <c r="BF1404" s="4"/>
    </row>
    <row r="1405" spans="1:58">
      <c r="A1405" s="218" t="str">
        <f>MID(FORECAST!A1404,1,10)</f>
        <v>Maintenanc</v>
      </c>
      <c r="B1405" s="218" t="str">
        <f t="shared" si="260"/>
        <v>Ma</v>
      </c>
      <c r="C1405" s="218" t="str">
        <f t="shared" si="261"/>
        <v>nt</v>
      </c>
      <c r="D1405" s="218" t="str">
        <f t="shared" si="262"/>
        <v>nanc</v>
      </c>
      <c r="E1405" s="219" t="e">
        <f t="shared" si="263"/>
        <v>#VALUE!</v>
      </c>
      <c r="F1405" s="219" t="str">
        <f t="shared" si="264"/>
        <v/>
      </c>
      <c r="G1405" s="219">
        <f t="shared" si="265"/>
        <v>45108</v>
      </c>
      <c r="H1405" s="218" t="str">
        <f>IF(ISERROR(VLOOKUP(FORECAST!$A1405,$AY$2:$BA$9,3,FALSE)),"",VLOOKUP(FORECAST!$A1405,$AY$2:$BA$9,3,FALSE))</f>
        <v>Complementarias</v>
      </c>
      <c r="I1405" s="218">
        <f>IF(ISNUMBER(FORECAST!G:G),FORECAST!G:G,"")</f>
        <v>3</v>
      </c>
      <c r="J1405" s="222">
        <f>IF(ISNUMBER(FORECAST!H:H),FORECAST!H:H,"")</f>
        <v>0</v>
      </c>
      <c r="BF1405" s="4"/>
    </row>
    <row r="1406" spans="1:58">
      <c r="A1406" s="218" t="str">
        <f>MID(FORECAST!A1405,1,10)</f>
        <v>Compliment</v>
      </c>
      <c r="B1406" s="218" t="str">
        <f t="shared" si="260"/>
        <v>Co</v>
      </c>
      <c r="C1406" s="218" t="str">
        <f t="shared" si="261"/>
        <v>pl</v>
      </c>
      <c r="D1406" s="218" t="str">
        <f t="shared" si="262"/>
        <v>ment</v>
      </c>
      <c r="E1406" s="219" t="e">
        <f t="shared" si="263"/>
        <v>#VALUE!</v>
      </c>
      <c r="F1406" s="219" t="str">
        <f t="shared" si="264"/>
        <v/>
      </c>
      <c r="G1406" s="219">
        <f t="shared" si="265"/>
        <v>45108</v>
      </c>
      <c r="H1406" s="218" t="str">
        <f>IF(ISERROR(VLOOKUP(FORECAST!$A1406,$AY$2:$BA$9,3,FALSE)),"",VLOOKUP(FORECAST!$A1406,$AY$2:$BA$9,3,FALSE))</f>
        <v>Total día</v>
      </c>
      <c r="I1406" s="218">
        <f>IF(ISNUMBER(FORECAST!G:G),FORECAST!G:G,"")</f>
        <v>436</v>
      </c>
      <c r="J1406" s="222">
        <f>IF(ISNUMBER(FORECAST!H:H),FORECAST!H:H,"")</f>
        <v>163784.84</v>
      </c>
      <c r="BF1406" s="4"/>
    </row>
    <row r="1407" spans="1:58">
      <c r="A1407" s="218" t="str">
        <f>MID(FORECAST!A1406,1,10)</f>
        <v>Totals:</v>
      </c>
      <c r="B1407" s="218" t="str">
        <f t="shared" si="260"/>
        <v>To</v>
      </c>
      <c r="C1407" s="218" t="str">
        <f t="shared" si="261"/>
        <v>al</v>
      </c>
      <c r="D1407" s="218" t="str">
        <f t="shared" si="262"/>
        <v>:</v>
      </c>
      <c r="E1407" s="219" t="e">
        <f t="shared" si="263"/>
        <v>#VALUE!</v>
      </c>
      <c r="F1407" s="219" t="str">
        <f t="shared" si="264"/>
        <v/>
      </c>
      <c r="G1407" s="219">
        <f t="shared" si="265"/>
        <v>45108</v>
      </c>
      <c r="H1407" s="218" t="str">
        <f>IF(ISERROR(VLOOKUP(FORECAST!$A1407,$AY$2:$BA$9,3,FALSE)),"",VLOOKUP(FORECAST!$A1407,$AY$2:$BA$9,3,FALSE))</f>
        <v/>
      </c>
      <c r="I1407" s="218" t="str">
        <f>IF(ISNUMBER(FORECAST!G:G),FORECAST!G:G,"")</f>
        <v/>
      </c>
      <c r="J1407" s="222" t="str">
        <f>IF(ISNUMBER(FORECAST!H:H),FORECAST!H:H,"")</f>
        <v/>
      </c>
      <c r="BF1407" s="4"/>
    </row>
    <row r="1408" spans="1:58">
      <c r="A1408" s="218" t="str">
        <f>MID(FORECAST!A1407,1,10)</f>
        <v>02-07-2023</v>
      </c>
      <c r="B1408" s="218" t="str">
        <f t="shared" si="260"/>
        <v>02</v>
      </c>
      <c r="C1408" s="218" t="str">
        <f t="shared" si="261"/>
        <v>07</v>
      </c>
      <c r="D1408" s="218" t="str">
        <f t="shared" si="262"/>
        <v>2023</v>
      </c>
      <c r="E1408" s="219">
        <f t="shared" si="263"/>
        <v>45109</v>
      </c>
      <c r="F1408" s="219">
        <f t="shared" si="264"/>
        <v>45109</v>
      </c>
      <c r="G1408" s="219">
        <f t="shared" si="265"/>
        <v>45109</v>
      </c>
      <c r="H1408" s="218" t="str">
        <f>IF(ISERROR(VLOOKUP(FORECAST!$A1408,$AY$2:$BA$9,3,FALSE)),"",VLOOKUP(FORECAST!$A1408,$AY$2:$BA$9,3,FALSE))</f>
        <v>Pagadores</v>
      </c>
      <c r="I1408" s="218">
        <f>IF(ISNUMBER(FORECAST!G:G),FORECAST!G:G,"")</f>
        <v>228</v>
      </c>
      <c r="J1408" s="222">
        <f>IF(ISNUMBER(FORECAST!H:H),FORECAST!H:H,"")</f>
        <v>105296.14</v>
      </c>
      <c r="BF1408" s="4"/>
    </row>
    <row r="1409" spans="1:58">
      <c r="A1409" s="218" t="str">
        <f>MID(FORECAST!A1408,1,10)</f>
        <v>Non-Group</v>
      </c>
      <c r="B1409" s="218" t="str">
        <f t="shared" si="260"/>
        <v>No</v>
      </c>
      <c r="C1409" s="218" t="str">
        <f t="shared" si="261"/>
        <v>-G</v>
      </c>
      <c r="D1409" s="218" t="str">
        <f t="shared" si="262"/>
        <v>oup</v>
      </c>
      <c r="E1409" s="219" t="e">
        <f t="shared" si="263"/>
        <v>#VALUE!</v>
      </c>
      <c r="F1409" s="219" t="str">
        <f t="shared" si="264"/>
        <v/>
      </c>
      <c r="G1409" s="219">
        <f t="shared" si="265"/>
        <v>45109</v>
      </c>
      <c r="H1409" s="218" t="str">
        <f>IF(ISERROR(VLOOKUP(FORECAST!$A1409,$AY$2:$BA$9,3,FALSE)),"",VLOOKUP(FORECAST!$A1409,$AY$2:$BA$9,3,FALSE))</f>
        <v>Dueños e invitados</v>
      </c>
      <c r="I1409" s="218">
        <f>IF(ISNUMBER(FORECAST!G:G),FORECAST!G:G,"")</f>
        <v>45</v>
      </c>
      <c r="J1409" s="222">
        <f>IF(ISNUMBER(FORECAST!H:H),FORECAST!H:H,"")</f>
        <v>0</v>
      </c>
      <c r="BF1409" s="4"/>
    </row>
    <row r="1410" spans="1:58">
      <c r="A1410" s="218" t="str">
        <f>MID(FORECAST!A1409,1,10)</f>
        <v>Owner &amp; Gu</v>
      </c>
      <c r="B1410" s="218" t="str">
        <f t="shared" si="260"/>
        <v>Ow</v>
      </c>
      <c r="C1410" s="218" t="str">
        <f t="shared" si="261"/>
        <v>er</v>
      </c>
      <c r="D1410" s="218" t="str">
        <f t="shared" si="262"/>
        <v>&amp; Gu</v>
      </c>
      <c r="E1410" s="219" t="e">
        <f t="shared" si="263"/>
        <v>#VALUE!</v>
      </c>
      <c r="F1410" s="219" t="str">
        <f t="shared" si="264"/>
        <v/>
      </c>
      <c r="G1410" s="219">
        <f t="shared" si="265"/>
        <v>45109</v>
      </c>
      <c r="H1410" s="218" t="str">
        <f>IF(ISERROR(VLOOKUP(FORECAST!$A1410,$AY$2:$BA$9,3,FALSE)),"",VLOOKUP(FORECAST!$A1410,$AY$2:$BA$9,3,FALSE))</f>
        <v>Referidos</v>
      </c>
      <c r="I1410" s="218">
        <f>IF(ISNUMBER(FORECAST!G:G),FORECAST!G:G,"")</f>
        <v>165</v>
      </c>
      <c r="J1410" s="222">
        <f>IF(ISNUMBER(FORECAST!H:H),FORECAST!H:H,"")</f>
        <v>72395.91</v>
      </c>
      <c r="BF1410" s="4"/>
    </row>
    <row r="1411" spans="1:58">
      <c r="A1411" s="218" t="str">
        <f>MID(FORECAST!A1410,1,10)</f>
        <v>Owner Refe</v>
      </c>
      <c r="B1411" s="218" t="str">
        <f t="shared" si="260"/>
        <v>Ow</v>
      </c>
      <c r="C1411" s="218" t="str">
        <f t="shared" si="261"/>
        <v>er</v>
      </c>
      <c r="D1411" s="218" t="str">
        <f t="shared" si="262"/>
        <v>Refe</v>
      </c>
      <c r="E1411" s="219" t="e">
        <f t="shared" si="263"/>
        <v>#VALUE!</v>
      </c>
      <c r="F1411" s="219" t="str">
        <f t="shared" si="264"/>
        <v/>
      </c>
      <c r="G1411" s="219">
        <f t="shared" si="265"/>
        <v>45109</v>
      </c>
      <c r="H1411" s="218" t="str">
        <f>IF(ISERROR(VLOOKUP(FORECAST!$A1411,$AY$2:$BA$9,3,FALSE)),"",VLOOKUP(FORECAST!$A1411,$AY$2:$BA$9,3,FALSE))</f>
        <v>Maintenance</v>
      </c>
      <c r="I1411" s="218">
        <f>IF(ISNUMBER(FORECAST!G:G),FORECAST!G:G,"")</f>
        <v>8</v>
      </c>
      <c r="J1411" s="222">
        <f>IF(ISNUMBER(FORECAST!H:H),FORECAST!H:H,"")</f>
        <v>0</v>
      </c>
      <c r="BF1411" s="4"/>
    </row>
    <row r="1412" spans="1:58">
      <c r="A1412" s="218" t="str">
        <f>MID(FORECAST!A1411,1,10)</f>
        <v>Maintenanc</v>
      </c>
      <c r="B1412" s="218" t="str">
        <f t="shared" ref="B1412:B1475" si="266">MID(A1412,1,2)</f>
        <v>Ma</v>
      </c>
      <c r="C1412" s="218" t="str">
        <f t="shared" ref="C1412:C1475" si="267">MID(A1412,4,2)</f>
        <v>nt</v>
      </c>
      <c r="D1412" s="218" t="str">
        <f t="shared" ref="D1412:D1475" si="268">MID(A1412,7,4)</f>
        <v>nanc</v>
      </c>
      <c r="E1412" s="219" t="e">
        <f t="shared" ref="E1412:E1475" si="269">DATE(D1412,C1412,B1412)</f>
        <v>#VALUE!</v>
      </c>
      <c r="F1412" s="219" t="str">
        <f t="shared" ref="F1412:F1475" si="270">IF(ISERROR(E1412),"",E1412)</f>
        <v/>
      </c>
      <c r="G1412" s="219">
        <f t="shared" ref="G1412:G1475" si="271">IF(F1412="",G1411,F1412)</f>
        <v>45109</v>
      </c>
      <c r="H1412" s="218" t="str">
        <f>IF(ISERROR(VLOOKUP(FORECAST!$A1412,$AY$2:$BA$9,3,FALSE)),"",VLOOKUP(FORECAST!$A1412,$AY$2:$BA$9,3,FALSE))</f>
        <v>Complementarias</v>
      </c>
      <c r="I1412" s="218">
        <f>IF(ISNUMBER(FORECAST!G:G),FORECAST!G:G,"")</f>
        <v>4</v>
      </c>
      <c r="J1412" s="222">
        <f>IF(ISNUMBER(FORECAST!H:H),FORECAST!H:H,"")</f>
        <v>0</v>
      </c>
      <c r="BF1412" s="4"/>
    </row>
    <row r="1413" spans="1:58">
      <c r="A1413" s="218" t="str">
        <f>MID(FORECAST!A1412,1,10)</f>
        <v>Compliment</v>
      </c>
      <c r="B1413" s="218" t="str">
        <f t="shared" si="266"/>
        <v>Co</v>
      </c>
      <c r="C1413" s="218" t="str">
        <f t="shared" si="267"/>
        <v>pl</v>
      </c>
      <c r="D1413" s="218" t="str">
        <f t="shared" si="268"/>
        <v>ment</v>
      </c>
      <c r="E1413" s="219" t="e">
        <f t="shared" si="269"/>
        <v>#VALUE!</v>
      </c>
      <c r="F1413" s="219" t="str">
        <f t="shared" si="270"/>
        <v/>
      </c>
      <c r="G1413" s="219">
        <f t="shared" si="271"/>
        <v>45109</v>
      </c>
      <c r="H1413" s="218" t="str">
        <f>IF(ISERROR(VLOOKUP(FORECAST!$A1413,$AY$2:$BA$9,3,FALSE)),"",VLOOKUP(FORECAST!$A1413,$AY$2:$BA$9,3,FALSE))</f>
        <v>Total día</v>
      </c>
      <c r="I1413" s="218">
        <f>IF(ISNUMBER(FORECAST!G:G),FORECAST!G:G,"")</f>
        <v>450</v>
      </c>
      <c r="J1413" s="222">
        <f>IF(ISNUMBER(FORECAST!H:H),FORECAST!H:H,"")</f>
        <v>177692.05</v>
      </c>
      <c r="BF1413" s="4"/>
    </row>
    <row r="1414" spans="1:58">
      <c r="A1414" s="218" t="str">
        <f>MID(FORECAST!A1413,1,10)</f>
        <v>Totals:</v>
      </c>
      <c r="B1414" s="218" t="str">
        <f t="shared" si="266"/>
        <v>To</v>
      </c>
      <c r="C1414" s="218" t="str">
        <f t="shared" si="267"/>
        <v>al</v>
      </c>
      <c r="D1414" s="218" t="str">
        <f t="shared" si="268"/>
        <v>:</v>
      </c>
      <c r="E1414" s="219" t="e">
        <f t="shared" si="269"/>
        <v>#VALUE!</v>
      </c>
      <c r="F1414" s="219" t="str">
        <f t="shared" si="270"/>
        <v/>
      </c>
      <c r="G1414" s="219">
        <f t="shared" si="271"/>
        <v>45109</v>
      </c>
      <c r="H1414" s="218" t="str">
        <f>IF(ISERROR(VLOOKUP(FORECAST!$A1414,$AY$2:$BA$9,3,FALSE)),"",VLOOKUP(FORECAST!$A1414,$AY$2:$BA$9,3,FALSE))</f>
        <v/>
      </c>
      <c r="I1414" s="218" t="str">
        <f>IF(ISNUMBER(FORECAST!G:G),FORECAST!G:G,"")</f>
        <v/>
      </c>
      <c r="J1414" s="222" t="str">
        <f>IF(ISNUMBER(FORECAST!H:H),FORECAST!H:H,"")</f>
        <v/>
      </c>
      <c r="BF1414" s="4"/>
    </row>
    <row r="1415" spans="1:58">
      <c r="A1415" s="218" t="str">
        <f>MID(FORECAST!A1414,1,10)</f>
        <v>03-07-2023</v>
      </c>
      <c r="B1415" s="218" t="str">
        <f t="shared" si="266"/>
        <v>03</v>
      </c>
      <c r="C1415" s="218" t="str">
        <f t="shared" si="267"/>
        <v>07</v>
      </c>
      <c r="D1415" s="218" t="str">
        <f t="shared" si="268"/>
        <v>2023</v>
      </c>
      <c r="E1415" s="219">
        <f t="shared" si="269"/>
        <v>45110</v>
      </c>
      <c r="F1415" s="219">
        <f t="shared" si="270"/>
        <v>45110</v>
      </c>
      <c r="G1415" s="219">
        <f t="shared" si="271"/>
        <v>45110</v>
      </c>
      <c r="H1415" s="218" t="str">
        <f>IF(ISERROR(VLOOKUP(FORECAST!$A1415,$AY$2:$BA$9,3,FALSE)),"",VLOOKUP(FORECAST!$A1415,$AY$2:$BA$9,3,FALSE))</f>
        <v>Pagadores</v>
      </c>
      <c r="I1415" s="218">
        <f>IF(ISNUMBER(FORECAST!G:G),FORECAST!G:G,"")</f>
        <v>213</v>
      </c>
      <c r="J1415" s="222">
        <f>IF(ISNUMBER(FORECAST!H:H),FORECAST!H:H,"")</f>
        <v>77519.13</v>
      </c>
      <c r="BF1415" s="4"/>
    </row>
    <row r="1416" spans="1:58">
      <c r="A1416" s="218" t="str">
        <f>MID(FORECAST!A1415,1,10)</f>
        <v>Non-Group</v>
      </c>
      <c r="B1416" s="218" t="str">
        <f t="shared" si="266"/>
        <v>No</v>
      </c>
      <c r="C1416" s="218" t="str">
        <f t="shared" si="267"/>
        <v>-G</v>
      </c>
      <c r="D1416" s="218" t="str">
        <f t="shared" si="268"/>
        <v>oup</v>
      </c>
      <c r="E1416" s="219" t="e">
        <f t="shared" si="269"/>
        <v>#VALUE!</v>
      </c>
      <c r="F1416" s="219" t="str">
        <f t="shared" si="270"/>
        <v/>
      </c>
      <c r="G1416" s="219">
        <f t="shared" si="271"/>
        <v>45110</v>
      </c>
      <c r="H1416" s="218" t="str">
        <f>IF(ISERROR(VLOOKUP(FORECAST!$A1416,$AY$2:$BA$9,3,FALSE)),"",VLOOKUP(FORECAST!$A1416,$AY$2:$BA$9,3,FALSE))</f>
        <v>Grupos</v>
      </c>
      <c r="I1416" s="218">
        <f>IF(ISNUMBER(FORECAST!G:G),FORECAST!G:G,"")</f>
        <v>1</v>
      </c>
      <c r="J1416" s="222">
        <f>IF(ISNUMBER(FORECAST!H:H),FORECAST!H:H,"")</f>
        <v>250</v>
      </c>
      <c r="BF1416" s="4"/>
    </row>
    <row r="1417" spans="1:58">
      <c r="A1417" s="218" t="str">
        <f>MID(FORECAST!A1416,1,10)</f>
        <v>Group - No</v>
      </c>
      <c r="B1417" s="218" t="str">
        <f t="shared" si="266"/>
        <v>Gr</v>
      </c>
      <c r="C1417" s="218" t="str">
        <f t="shared" si="267"/>
        <v>up</v>
      </c>
      <c r="D1417" s="218" t="str">
        <f t="shared" si="268"/>
        <v>- No</v>
      </c>
      <c r="E1417" s="219" t="e">
        <f t="shared" si="269"/>
        <v>#VALUE!</v>
      </c>
      <c r="F1417" s="219" t="str">
        <f t="shared" si="270"/>
        <v/>
      </c>
      <c r="G1417" s="219">
        <f t="shared" si="271"/>
        <v>45110</v>
      </c>
      <c r="H1417" s="218" t="str">
        <f>IF(ISERROR(VLOOKUP(FORECAST!$A1417,$AY$2:$BA$9,3,FALSE)),"",VLOOKUP(FORECAST!$A1417,$AY$2:$BA$9,3,FALSE))</f>
        <v>Dueños e invitados</v>
      </c>
      <c r="I1417" s="218">
        <f>IF(ISNUMBER(FORECAST!G:G),FORECAST!G:G,"")</f>
        <v>40</v>
      </c>
      <c r="J1417" s="222">
        <f>IF(ISNUMBER(FORECAST!H:H),FORECAST!H:H,"")</f>
        <v>0</v>
      </c>
      <c r="BF1417" s="4"/>
    </row>
    <row r="1418" spans="1:58">
      <c r="A1418" s="218" t="str">
        <f>MID(FORECAST!A1417,1,10)</f>
        <v>Owner &amp; Gu</v>
      </c>
      <c r="B1418" s="218" t="str">
        <f t="shared" si="266"/>
        <v>Ow</v>
      </c>
      <c r="C1418" s="218" t="str">
        <f t="shared" si="267"/>
        <v>er</v>
      </c>
      <c r="D1418" s="218" t="str">
        <f t="shared" si="268"/>
        <v>&amp; Gu</v>
      </c>
      <c r="E1418" s="219" t="e">
        <f t="shared" si="269"/>
        <v>#VALUE!</v>
      </c>
      <c r="F1418" s="219" t="str">
        <f t="shared" si="270"/>
        <v/>
      </c>
      <c r="G1418" s="219">
        <f t="shared" si="271"/>
        <v>45110</v>
      </c>
      <c r="H1418" s="218" t="str">
        <f>IF(ISERROR(VLOOKUP(FORECAST!$A1418,$AY$2:$BA$9,3,FALSE)),"",VLOOKUP(FORECAST!$A1418,$AY$2:$BA$9,3,FALSE))</f>
        <v>Referidos</v>
      </c>
      <c r="I1418" s="218">
        <f>IF(ISNUMBER(FORECAST!G:G),FORECAST!G:G,"")</f>
        <v>168</v>
      </c>
      <c r="J1418" s="222">
        <f>IF(ISNUMBER(FORECAST!H:H),FORECAST!H:H,"")</f>
        <v>52307.51</v>
      </c>
      <c r="BF1418" s="4"/>
    </row>
    <row r="1419" spans="1:58">
      <c r="A1419" s="218" t="str">
        <f>MID(FORECAST!A1418,1,10)</f>
        <v>Owner Refe</v>
      </c>
      <c r="B1419" s="218" t="str">
        <f t="shared" si="266"/>
        <v>Ow</v>
      </c>
      <c r="C1419" s="218" t="str">
        <f t="shared" si="267"/>
        <v>er</v>
      </c>
      <c r="D1419" s="218" t="str">
        <f t="shared" si="268"/>
        <v>Refe</v>
      </c>
      <c r="E1419" s="219" t="e">
        <f t="shared" si="269"/>
        <v>#VALUE!</v>
      </c>
      <c r="F1419" s="219" t="str">
        <f t="shared" si="270"/>
        <v/>
      </c>
      <c r="G1419" s="219">
        <f t="shared" si="271"/>
        <v>45110</v>
      </c>
      <c r="H1419" s="218" t="str">
        <f>IF(ISERROR(VLOOKUP(FORECAST!$A1419,$AY$2:$BA$9,3,FALSE)),"",VLOOKUP(FORECAST!$A1419,$AY$2:$BA$9,3,FALSE))</f>
        <v>Maintenance</v>
      </c>
      <c r="I1419" s="218">
        <f>IF(ISNUMBER(FORECAST!G:G),FORECAST!G:G,"")</f>
        <v>12</v>
      </c>
      <c r="J1419" s="222">
        <f>IF(ISNUMBER(FORECAST!H:H),FORECAST!H:H,"")</f>
        <v>0</v>
      </c>
      <c r="BF1419" s="4"/>
    </row>
    <row r="1420" spans="1:58">
      <c r="A1420" s="218" t="str">
        <f>MID(FORECAST!A1419,1,10)</f>
        <v>Maintenanc</v>
      </c>
      <c r="B1420" s="218" t="str">
        <f t="shared" si="266"/>
        <v>Ma</v>
      </c>
      <c r="C1420" s="218" t="str">
        <f t="shared" si="267"/>
        <v>nt</v>
      </c>
      <c r="D1420" s="218" t="str">
        <f t="shared" si="268"/>
        <v>nanc</v>
      </c>
      <c r="E1420" s="219" t="e">
        <f t="shared" si="269"/>
        <v>#VALUE!</v>
      </c>
      <c r="F1420" s="219" t="str">
        <f t="shared" si="270"/>
        <v/>
      </c>
      <c r="G1420" s="219">
        <f t="shared" si="271"/>
        <v>45110</v>
      </c>
      <c r="H1420" s="218" t="str">
        <f>IF(ISERROR(VLOOKUP(FORECAST!$A1420,$AY$2:$BA$9,3,FALSE)),"",VLOOKUP(FORECAST!$A1420,$AY$2:$BA$9,3,FALSE))</f>
        <v>Complementarias</v>
      </c>
      <c r="I1420" s="218">
        <f>IF(ISNUMBER(FORECAST!G:G),FORECAST!G:G,"")</f>
        <v>3</v>
      </c>
      <c r="J1420" s="222">
        <f>IF(ISNUMBER(FORECAST!H:H),FORECAST!H:H,"")</f>
        <v>275</v>
      </c>
      <c r="BF1420" s="4"/>
    </row>
    <row r="1421" spans="1:58">
      <c r="A1421" s="218" t="str">
        <f>MID(FORECAST!A1420,1,10)</f>
        <v>Compliment</v>
      </c>
      <c r="B1421" s="218" t="str">
        <f t="shared" si="266"/>
        <v>Co</v>
      </c>
      <c r="C1421" s="218" t="str">
        <f t="shared" si="267"/>
        <v>pl</v>
      </c>
      <c r="D1421" s="218" t="str">
        <f t="shared" si="268"/>
        <v>ment</v>
      </c>
      <c r="E1421" s="219" t="e">
        <f t="shared" si="269"/>
        <v>#VALUE!</v>
      </c>
      <c r="F1421" s="219" t="str">
        <f t="shared" si="270"/>
        <v/>
      </c>
      <c r="G1421" s="219">
        <f t="shared" si="271"/>
        <v>45110</v>
      </c>
      <c r="H1421" s="218" t="str">
        <f>IF(ISERROR(VLOOKUP(FORECAST!$A1421,$AY$2:$BA$9,3,FALSE)),"",VLOOKUP(FORECAST!$A1421,$AY$2:$BA$9,3,FALSE))</f>
        <v>Total día</v>
      </c>
      <c r="I1421" s="218">
        <f>IF(ISNUMBER(FORECAST!G:G),FORECAST!G:G,"")</f>
        <v>437</v>
      </c>
      <c r="J1421" s="222">
        <f>IF(ISNUMBER(FORECAST!H:H),FORECAST!H:H,"")</f>
        <v>130351.64</v>
      </c>
      <c r="BF1421" s="4"/>
    </row>
    <row r="1422" spans="1:58">
      <c r="A1422" s="218" t="str">
        <f>MID(FORECAST!A1421,1,10)</f>
        <v>Totals:</v>
      </c>
      <c r="B1422" s="218" t="str">
        <f t="shared" si="266"/>
        <v>To</v>
      </c>
      <c r="C1422" s="218" t="str">
        <f t="shared" si="267"/>
        <v>al</v>
      </c>
      <c r="D1422" s="218" t="str">
        <f t="shared" si="268"/>
        <v>:</v>
      </c>
      <c r="E1422" s="219" t="e">
        <f t="shared" si="269"/>
        <v>#VALUE!</v>
      </c>
      <c r="F1422" s="219" t="str">
        <f t="shared" si="270"/>
        <v/>
      </c>
      <c r="G1422" s="219">
        <f t="shared" si="271"/>
        <v>45110</v>
      </c>
      <c r="H1422" s="218" t="str">
        <f>IF(ISERROR(VLOOKUP(FORECAST!$A1422,$AY$2:$BA$9,3,FALSE)),"",VLOOKUP(FORECAST!$A1422,$AY$2:$BA$9,3,FALSE))</f>
        <v/>
      </c>
      <c r="I1422" s="218" t="str">
        <f>IF(ISNUMBER(FORECAST!G:G),FORECAST!G:G,"")</f>
        <v/>
      </c>
      <c r="J1422" s="222" t="str">
        <f>IF(ISNUMBER(FORECAST!H:H),FORECAST!H:H,"")</f>
        <v/>
      </c>
      <c r="BF1422" s="4"/>
    </row>
    <row r="1423" spans="1:58">
      <c r="A1423" s="218" t="str">
        <f>MID(FORECAST!A1422,1,10)</f>
        <v>04-07-2023</v>
      </c>
      <c r="B1423" s="218" t="str">
        <f t="shared" si="266"/>
        <v>04</v>
      </c>
      <c r="C1423" s="218" t="str">
        <f t="shared" si="267"/>
        <v>07</v>
      </c>
      <c r="D1423" s="218" t="str">
        <f t="shared" si="268"/>
        <v>2023</v>
      </c>
      <c r="E1423" s="219">
        <f t="shared" si="269"/>
        <v>45111</v>
      </c>
      <c r="F1423" s="219">
        <f t="shared" si="270"/>
        <v>45111</v>
      </c>
      <c r="G1423" s="219">
        <f t="shared" si="271"/>
        <v>45111</v>
      </c>
      <c r="H1423" s="218" t="str">
        <f>IF(ISERROR(VLOOKUP(FORECAST!$A1423,$AY$2:$BA$9,3,FALSE)),"",VLOOKUP(FORECAST!$A1423,$AY$2:$BA$9,3,FALSE))</f>
        <v>Pagadores</v>
      </c>
      <c r="I1423" s="218">
        <f>IF(ISNUMBER(FORECAST!G:G),FORECAST!G:G,"")</f>
        <v>160</v>
      </c>
      <c r="J1423" s="222">
        <f>IF(ISNUMBER(FORECAST!H:H),FORECAST!H:H,"")</f>
        <v>58003.21</v>
      </c>
      <c r="BF1423" s="4"/>
    </row>
    <row r="1424" spans="1:58">
      <c r="A1424" s="218" t="str">
        <f>MID(FORECAST!A1423,1,10)</f>
        <v>Non-Group</v>
      </c>
      <c r="B1424" s="218" t="str">
        <f t="shared" si="266"/>
        <v>No</v>
      </c>
      <c r="C1424" s="218" t="str">
        <f t="shared" si="267"/>
        <v>-G</v>
      </c>
      <c r="D1424" s="218" t="str">
        <f t="shared" si="268"/>
        <v>oup</v>
      </c>
      <c r="E1424" s="219" t="e">
        <f t="shared" si="269"/>
        <v>#VALUE!</v>
      </c>
      <c r="F1424" s="219" t="str">
        <f t="shared" si="270"/>
        <v/>
      </c>
      <c r="G1424" s="219">
        <f t="shared" si="271"/>
        <v>45111</v>
      </c>
      <c r="H1424" s="218" t="str">
        <f>IF(ISERROR(VLOOKUP(FORECAST!$A1424,$AY$2:$BA$9,3,FALSE)),"",VLOOKUP(FORECAST!$A1424,$AY$2:$BA$9,3,FALSE))</f>
        <v>Grupos</v>
      </c>
      <c r="I1424" s="218">
        <f>IF(ISNUMBER(FORECAST!G:G),FORECAST!G:G,"")</f>
        <v>1</v>
      </c>
      <c r="J1424" s="222">
        <f>IF(ISNUMBER(FORECAST!H:H),FORECAST!H:H,"")</f>
        <v>250</v>
      </c>
      <c r="BF1424" s="4"/>
    </row>
    <row r="1425" spans="1:58">
      <c r="A1425" s="218" t="str">
        <f>MID(FORECAST!A1424,1,10)</f>
        <v>Group - No</v>
      </c>
      <c r="B1425" s="218" t="str">
        <f t="shared" si="266"/>
        <v>Gr</v>
      </c>
      <c r="C1425" s="218" t="str">
        <f t="shared" si="267"/>
        <v>up</v>
      </c>
      <c r="D1425" s="218" t="str">
        <f t="shared" si="268"/>
        <v>- No</v>
      </c>
      <c r="E1425" s="219" t="e">
        <f t="shared" si="269"/>
        <v>#VALUE!</v>
      </c>
      <c r="F1425" s="219" t="str">
        <f t="shared" si="270"/>
        <v/>
      </c>
      <c r="G1425" s="219">
        <f t="shared" si="271"/>
        <v>45111</v>
      </c>
      <c r="H1425" s="218" t="str">
        <f>IF(ISERROR(VLOOKUP(FORECAST!$A1425,$AY$2:$BA$9,3,FALSE)),"",VLOOKUP(FORECAST!$A1425,$AY$2:$BA$9,3,FALSE))</f>
        <v>Dueños e invitados</v>
      </c>
      <c r="I1425" s="218">
        <f>IF(ISNUMBER(FORECAST!G:G),FORECAST!G:G,"")</f>
        <v>36</v>
      </c>
      <c r="J1425" s="222">
        <f>IF(ISNUMBER(FORECAST!H:H),FORECAST!H:H,"")</f>
        <v>0</v>
      </c>
      <c r="BF1425" s="4"/>
    </row>
    <row r="1426" spans="1:58">
      <c r="A1426" s="218" t="str">
        <f>MID(FORECAST!A1425,1,10)</f>
        <v>Owner &amp; Gu</v>
      </c>
      <c r="B1426" s="218" t="str">
        <f t="shared" si="266"/>
        <v>Ow</v>
      </c>
      <c r="C1426" s="218" t="str">
        <f t="shared" si="267"/>
        <v>er</v>
      </c>
      <c r="D1426" s="218" t="str">
        <f t="shared" si="268"/>
        <v>&amp; Gu</v>
      </c>
      <c r="E1426" s="219" t="e">
        <f t="shared" si="269"/>
        <v>#VALUE!</v>
      </c>
      <c r="F1426" s="219" t="str">
        <f t="shared" si="270"/>
        <v/>
      </c>
      <c r="G1426" s="219">
        <f t="shared" si="271"/>
        <v>45111</v>
      </c>
      <c r="H1426" s="218" t="str">
        <f>IF(ISERROR(VLOOKUP(FORECAST!$A1426,$AY$2:$BA$9,3,FALSE)),"",VLOOKUP(FORECAST!$A1426,$AY$2:$BA$9,3,FALSE))</f>
        <v>Referidos</v>
      </c>
      <c r="I1426" s="218">
        <f>IF(ISNUMBER(FORECAST!G:G),FORECAST!G:G,"")</f>
        <v>162</v>
      </c>
      <c r="J1426" s="222">
        <f>IF(ISNUMBER(FORECAST!H:H),FORECAST!H:H,"")</f>
        <v>50202.32</v>
      </c>
      <c r="BF1426" s="4"/>
    </row>
    <row r="1427" spans="1:58">
      <c r="A1427" s="218" t="str">
        <f>MID(FORECAST!A1426,1,10)</f>
        <v>Owner Refe</v>
      </c>
      <c r="B1427" s="218" t="str">
        <f t="shared" si="266"/>
        <v>Ow</v>
      </c>
      <c r="C1427" s="218" t="str">
        <f t="shared" si="267"/>
        <v>er</v>
      </c>
      <c r="D1427" s="218" t="str">
        <f t="shared" si="268"/>
        <v>Refe</v>
      </c>
      <c r="E1427" s="219" t="e">
        <f t="shared" si="269"/>
        <v>#VALUE!</v>
      </c>
      <c r="F1427" s="219" t="str">
        <f t="shared" si="270"/>
        <v/>
      </c>
      <c r="G1427" s="219">
        <f t="shared" si="271"/>
        <v>45111</v>
      </c>
      <c r="H1427" s="218" t="str">
        <f>IF(ISERROR(VLOOKUP(FORECAST!$A1427,$AY$2:$BA$9,3,FALSE)),"",VLOOKUP(FORECAST!$A1427,$AY$2:$BA$9,3,FALSE))</f>
        <v>Maintenance</v>
      </c>
      <c r="I1427" s="218">
        <f>IF(ISNUMBER(FORECAST!G:G),FORECAST!G:G,"")</f>
        <v>19</v>
      </c>
      <c r="J1427" s="222">
        <f>IF(ISNUMBER(FORECAST!H:H),FORECAST!H:H,"")</f>
        <v>0</v>
      </c>
      <c r="BF1427" s="4"/>
    </row>
    <row r="1428" spans="1:58">
      <c r="A1428" s="218" t="str">
        <f>MID(FORECAST!A1427,1,10)</f>
        <v>Maintenanc</v>
      </c>
      <c r="B1428" s="218" t="str">
        <f t="shared" si="266"/>
        <v>Ma</v>
      </c>
      <c r="C1428" s="218" t="str">
        <f t="shared" si="267"/>
        <v>nt</v>
      </c>
      <c r="D1428" s="218" t="str">
        <f t="shared" si="268"/>
        <v>nanc</v>
      </c>
      <c r="E1428" s="219" t="e">
        <f t="shared" si="269"/>
        <v>#VALUE!</v>
      </c>
      <c r="F1428" s="219" t="str">
        <f t="shared" si="270"/>
        <v/>
      </c>
      <c r="G1428" s="219">
        <f t="shared" si="271"/>
        <v>45111</v>
      </c>
      <c r="H1428" s="218" t="str">
        <f>IF(ISERROR(VLOOKUP(FORECAST!$A1428,$AY$2:$BA$9,3,FALSE)),"",VLOOKUP(FORECAST!$A1428,$AY$2:$BA$9,3,FALSE))</f>
        <v>Complementarias</v>
      </c>
      <c r="I1428" s="218">
        <f>IF(ISNUMBER(FORECAST!G:G),FORECAST!G:G,"")</f>
        <v>4</v>
      </c>
      <c r="J1428" s="222">
        <f>IF(ISNUMBER(FORECAST!H:H),FORECAST!H:H,"")</f>
        <v>745</v>
      </c>
      <c r="BF1428" s="4"/>
    </row>
    <row r="1429" spans="1:58">
      <c r="A1429" s="218" t="str">
        <f>MID(FORECAST!A1428,1,10)</f>
        <v>Compliment</v>
      </c>
      <c r="B1429" s="218" t="str">
        <f t="shared" si="266"/>
        <v>Co</v>
      </c>
      <c r="C1429" s="218" t="str">
        <f t="shared" si="267"/>
        <v>pl</v>
      </c>
      <c r="D1429" s="218" t="str">
        <f t="shared" si="268"/>
        <v>ment</v>
      </c>
      <c r="E1429" s="219" t="e">
        <f t="shared" si="269"/>
        <v>#VALUE!</v>
      </c>
      <c r="F1429" s="219" t="str">
        <f t="shared" si="270"/>
        <v/>
      </c>
      <c r="G1429" s="219">
        <f t="shared" si="271"/>
        <v>45111</v>
      </c>
      <c r="H1429" s="218" t="str">
        <f>IF(ISERROR(VLOOKUP(FORECAST!$A1429,$AY$2:$BA$9,3,FALSE)),"",VLOOKUP(FORECAST!$A1429,$AY$2:$BA$9,3,FALSE))</f>
        <v>Total día</v>
      </c>
      <c r="I1429" s="218">
        <f>IF(ISNUMBER(FORECAST!G:G),FORECAST!G:G,"")</f>
        <v>382</v>
      </c>
      <c r="J1429" s="222">
        <f>IF(ISNUMBER(FORECAST!H:H),FORECAST!H:H,"")</f>
        <v>109200.53</v>
      </c>
      <c r="BF1429" s="4"/>
    </row>
    <row r="1430" spans="1:58">
      <c r="A1430" s="218" t="str">
        <f>MID(FORECAST!A1429,1,10)</f>
        <v>Totals:</v>
      </c>
      <c r="B1430" s="218" t="str">
        <f t="shared" si="266"/>
        <v>To</v>
      </c>
      <c r="C1430" s="218" t="str">
        <f t="shared" si="267"/>
        <v>al</v>
      </c>
      <c r="D1430" s="218" t="str">
        <f t="shared" si="268"/>
        <v>:</v>
      </c>
      <c r="E1430" s="219" t="e">
        <f t="shared" si="269"/>
        <v>#VALUE!</v>
      </c>
      <c r="F1430" s="219" t="str">
        <f t="shared" si="270"/>
        <v/>
      </c>
      <c r="G1430" s="219">
        <f t="shared" si="271"/>
        <v>45111</v>
      </c>
      <c r="H1430" s="218" t="str">
        <f>IF(ISERROR(VLOOKUP(FORECAST!$A1430,$AY$2:$BA$9,3,FALSE)),"",VLOOKUP(FORECAST!$A1430,$AY$2:$BA$9,3,FALSE))</f>
        <v/>
      </c>
      <c r="I1430" s="218" t="str">
        <f>IF(ISNUMBER(FORECAST!G:G),FORECAST!G:G,"")</f>
        <v/>
      </c>
      <c r="J1430" s="222" t="str">
        <f>IF(ISNUMBER(FORECAST!H:H),FORECAST!H:H,"")</f>
        <v/>
      </c>
      <c r="BF1430" s="4"/>
    </row>
    <row r="1431" spans="1:58">
      <c r="A1431" s="218" t="str">
        <f>MID(FORECAST!A1430,1,10)</f>
        <v>05-07-2023</v>
      </c>
      <c r="B1431" s="218" t="str">
        <f t="shared" si="266"/>
        <v>05</v>
      </c>
      <c r="C1431" s="218" t="str">
        <f t="shared" si="267"/>
        <v>07</v>
      </c>
      <c r="D1431" s="218" t="str">
        <f t="shared" si="268"/>
        <v>2023</v>
      </c>
      <c r="E1431" s="219">
        <f t="shared" si="269"/>
        <v>45112</v>
      </c>
      <c r="F1431" s="219">
        <f t="shared" si="270"/>
        <v>45112</v>
      </c>
      <c r="G1431" s="219">
        <f t="shared" si="271"/>
        <v>45112</v>
      </c>
      <c r="H1431" s="218" t="str">
        <f>IF(ISERROR(VLOOKUP(FORECAST!$A1431,$AY$2:$BA$9,3,FALSE)),"",VLOOKUP(FORECAST!$A1431,$AY$2:$BA$9,3,FALSE))</f>
        <v>Pagadores</v>
      </c>
      <c r="I1431" s="218">
        <f>IF(ISNUMBER(FORECAST!G:G),FORECAST!G:G,"")</f>
        <v>103</v>
      </c>
      <c r="J1431" s="222">
        <f>IF(ISNUMBER(FORECAST!H:H),FORECAST!H:H,"")</f>
        <v>34830.870000000003</v>
      </c>
      <c r="BF1431" s="4"/>
    </row>
    <row r="1432" spans="1:58">
      <c r="A1432" s="218" t="str">
        <f>MID(FORECAST!A1431,1,10)</f>
        <v>Non-Group</v>
      </c>
      <c r="B1432" s="218" t="str">
        <f t="shared" si="266"/>
        <v>No</v>
      </c>
      <c r="C1432" s="218" t="str">
        <f t="shared" si="267"/>
        <v>-G</v>
      </c>
      <c r="D1432" s="218" t="str">
        <f t="shared" si="268"/>
        <v>oup</v>
      </c>
      <c r="E1432" s="219" t="e">
        <f t="shared" si="269"/>
        <v>#VALUE!</v>
      </c>
      <c r="F1432" s="219" t="str">
        <f t="shared" si="270"/>
        <v/>
      </c>
      <c r="G1432" s="219">
        <f t="shared" si="271"/>
        <v>45112</v>
      </c>
      <c r="H1432" s="218" t="str">
        <f>IF(ISERROR(VLOOKUP(FORECAST!$A1432,$AY$2:$BA$9,3,FALSE)),"",VLOOKUP(FORECAST!$A1432,$AY$2:$BA$9,3,FALSE))</f>
        <v>Grupos</v>
      </c>
      <c r="I1432" s="218">
        <f>IF(ISNUMBER(FORECAST!G:G),FORECAST!G:G,"")</f>
        <v>1</v>
      </c>
      <c r="J1432" s="222">
        <f>IF(ISNUMBER(FORECAST!H:H),FORECAST!H:H,"")</f>
        <v>250</v>
      </c>
      <c r="BF1432" s="4"/>
    </row>
    <row r="1433" spans="1:58">
      <c r="A1433" s="218" t="str">
        <f>MID(FORECAST!A1432,1,10)</f>
        <v>Group - No</v>
      </c>
      <c r="B1433" s="218" t="str">
        <f t="shared" si="266"/>
        <v>Gr</v>
      </c>
      <c r="C1433" s="218" t="str">
        <f t="shared" si="267"/>
        <v>up</v>
      </c>
      <c r="D1433" s="218" t="str">
        <f t="shared" si="268"/>
        <v>- No</v>
      </c>
      <c r="E1433" s="219" t="e">
        <f t="shared" si="269"/>
        <v>#VALUE!</v>
      </c>
      <c r="F1433" s="219" t="str">
        <f t="shared" si="270"/>
        <v/>
      </c>
      <c r="G1433" s="219">
        <f t="shared" si="271"/>
        <v>45112</v>
      </c>
      <c r="H1433" s="218" t="str">
        <f>IF(ISERROR(VLOOKUP(FORECAST!$A1433,$AY$2:$BA$9,3,FALSE)),"",VLOOKUP(FORECAST!$A1433,$AY$2:$BA$9,3,FALSE))</f>
        <v>Dueños e invitados</v>
      </c>
      <c r="I1433" s="218">
        <f>IF(ISNUMBER(FORECAST!G:G),FORECAST!G:G,"")</f>
        <v>29</v>
      </c>
      <c r="J1433" s="222">
        <f>IF(ISNUMBER(FORECAST!H:H),FORECAST!H:H,"")</f>
        <v>0</v>
      </c>
      <c r="BF1433" s="4"/>
    </row>
    <row r="1434" spans="1:58">
      <c r="A1434" s="218" t="str">
        <f>MID(FORECAST!A1433,1,10)</f>
        <v>Owner &amp; Gu</v>
      </c>
      <c r="B1434" s="218" t="str">
        <f t="shared" si="266"/>
        <v>Ow</v>
      </c>
      <c r="C1434" s="218" t="str">
        <f t="shared" si="267"/>
        <v>er</v>
      </c>
      <c r="D1434" s="218" t="str">
        <f t="shared" si="268"/>
        <v>&amp; Gu</v>
      </c>
      <c r="E1434" s="219" t="e">
        <f t="shared" si="269"/>
        <v>#VALUE!</v>
      </c>
      <c r="F1434" s="219" t="str">
        <f t="shared" si="270"/>
        <v/>
      </c>
      <c r="G1434" s="219">
        <f t="shared" si="271"/>
        <v>45112</v>
      </c>
      <c r="H1434" s="218" t="str">
        <f>IF(ISERROR(VLOOKUP(FORECAST!$A1434,$AY$2:$BA$9,3,FALSE)),"",VLOOKUP(FORECAST!$A1434,$AY$2:$BA$9,3,FALSE))</f>
        <v>Referidos</v>
      </c>
      <c r="I1434" s="218">
        <f>IF(ISNUMBER(FORECAST!G:G),FORECAST!G:G,"")</f>
        <v>159</v>
      </c>
      <c r="J1434" s="222">
        <f>IF(ISNUMBER(FORECAST!H:H),FORECAST!H:H,"")</f>
        <v>45744.12</v>
      </c>
      <c r="BF1434" s="4"/>
    </row>
    <row r="1435" spans="1:58">
      <c r="A1435" s="218" t="str">
        <f>MID(FORECAST!A1434,1,10)</f>
        <v>Owner Refe</v>
      </c>
      <c r="B1435" s="218" t="str">
        <f t="shared" si="266"/>
        <v>Ow</v>
      </c>
      <c r="C1435" s="218" t="str">
        <f t="shared" si="267"/>
        <v>er</v>
      </c>
      <c r="D1435" s="218" t="str">
        <f t="shared" si="268"/>
        <v>Refe</v>
      </c>
      <c r="E1435" s="219" t="e">
        <f t="shared" si="269"/>
        <v>#VALUE!</v>
      </c>
      <c r="F1435" s="219" t="str">
        <f t="shared" si="270"/>
        <v/>
      </c>
      <c r="G1435" s="219">
        <f t="shared" si="271"/>
        <v>45112</v>
      </c>
      <c r="H1435" s="218" t="str">
        <f>IF(ISERROR(VLOOKUP(FORECAST!$A1435,$AY$2:$BA$9,3,FALSE)),"",VLOOKUP(FORECAST!$A1435,$AY$2:$BA$9,3,FALSE))</f>
        <v>Maintenance</v>
      </c>
      <c r="I1435" s="218">
        <f>IF(ISNUMBER(FORECAST!G:G),FORECAST!G:G,"")</f>
        <v>21</v>
      </c>
      <c r="J1435" s="222">
        <f>IF(ISNUMBER(FORECAST!H:H),FORECAST!H:H,"")</f>
        <v>0</v>
      </c>
      <c r="BF1435" s="4"/>
    </row>
    <row r="1436" spans="1:58">
      <c r="A1436" s="218" t="str">
        <f>MID(FORECAST!A1435,1,10)</f>
        <v>Maintenanc</v>
      </c>
      <c r="B1436" s="218" t="str">
        <f t="shared" si="266"/>
        <v>Ma</v>
      </c>
      <c r="C1436" s="218" t="str">
        <f t="shared" si="267"/>
        <v>nt</v>
      </c>
      <c r="D1436" s="218" t="str">
        <f t="shared" si="268"/>
        <v>nanc</v>
      </c>
      <c r="E1436" s="219" t="e">
        <f t="shared" si="269"/>
        <v>#VALUE!</v>
      </c>
      <c r="F1436" s="219" t="str">
        <f t="shared" si="270"/>
        <v/>
      </c>
      <c r="G1436" s="219">
        <f t="shared" si="271"/>
        <v>45112</v>
      </c>
      <c r="H1436" s="218" t="str">
        <f>IF(ISERROR(VLOOKUP(FORECAST!$A1436,$AY$2:$BA$9,3,FALSE)),"",VLOOKUP(FORECAST!$A1436,$AY$2:$BA$9,3,FALSE))</f>
        <v>Complementarias</v>
      </c>
      <c r="I1436" s="218">
        <f>IF(ISNUMBER(FORECAST!G:G),FORECAST!G:G,"")</f>
        <v>5</v>
      </c>
      <c r="J1436" s="222">
        <f>IF(ISNUMBER(FORECAST!H:H),FORECAST!H:H,"")</f>
        <v>0</v>
      </c>
      <c r="BF1436" s="4"/>
    </row>
    <row r="1437" spans="1:58">
      <c r="A1437" s="218" t="str">
        <f>MID(FORECAST!A1436,1,10)</f>
        <v>Compliment</v>
      </c>
      <c r="B1437" s="218" t="str">
        <f t="shared" si="266"/>
        <v>Co</v>
      </c>
      <c r="C1437" s="218" t="str">
        <f t="shared" si="267"/>
        <v>pl</v>
      </c>
      <c r="D1437" s="218" t="str">
        <f t="shared" si="268"/>
        <v>ment</v>
      </c>
      <c r="E1437" s="219" t="e">
        <f t="shared" si="269"/>
        <v>#VALUE!</v>
      </c>
      <c r="F1437" s="219" t="str">
        <f t="shared" si="270"/>
        <v/>
      </c>
      <c r="G1437" s="219">
        <f t="shared" si="271"/>
        <v>45112</v>
      </c>
      <c r="H1437" s="218" t="str">
        <f>IF(ISERROR(VLOOKUP(FORECAST!$A1437,$AY$2:$BA$9,3,FALSE)),"",VLOOKUP(FORECAST!$A1437,$AY$2:$BA$9,3,FALSE))</f>
        <v>Total día</v>
      </c>
      <c r="I1437" s="218">
        <f>IF(ISNUMBER(FORECAST!G:G),FORECAST!G:G,"")</f>
        <v>318</v>
      </c>
      <c r="J1437" s="222">
        <f>IF(ISNUMBER(FORECAST!H:H),FORECAST!H:H,"")</f>
        <v>80824.990000000005</v>
      </c>
      <c r="BF1437" s="4"/>
    </row>
    <row r="1438" spans="1:58">
      <c r="A1438" s="218" t="str">
        <f>MID(FORECAST!A1437,1,10)</f>
        <v>Totals:</v>
      </c>
      <c r="B1438" s="218" t="str">
        <f t="shared" si="266"/>
        <v>To</v>
      </c>
      <c r="C1438" s="218" t="str">
        <f t="shared" si="267"/>
        <v>al</v>
      </c>
      <c r="D1438" s="218" t="str">
        <f t="shared" si="268"/>
        <v>:</v>
      </c>
      <c r="E1438" s="219" t="e">
        <f t="shared" si="269"/>
        <v>#VALUE!</v>
      </c>
      <c r="F1438" s="219" t="str">
        <f t="shared" si="270"/>
        <v/>
      </c>
      <c r="G1438" s="219">
        <f t="shared" si="271"/>
        <v>45112</v>
      </c>
      <c r="H1438" s="218" t="str">
        <f>IF(ISERROR(VLOOKUP(FORECAST!$A1438,$AY$2:$BA$9,3,FALSE)),"",VLOOKUP(FORECAST!$A1438,$AY$2:$BA$9,3,FALSE))</f>
        <v/>
      </c>
      <c r="I1438" s="218" t="str">
        <f>IF(ISNUMBER(FORECAST!G:G),FORECAST!G:G,"")</f>
        <v/>
      </c>
      <c r="J1438" s="222" t="str">
        <f>IF(ISNUMBER(FORECAST!H:H),FORECAST!H:H,"")</f>
        <v/>
      </c>
      <c r="BF1438" s="4"/>
    </row>
    <row r="1439" spans="1:58">
      <c r="A1439" s="218" t="str">
        <f>MID(FORECAST!A1438,1,10)</f>
        <v>06-07-2023</v>
      </c>
      <c r="B1439" s="218" t="str">
        <f t="shared" si="266"/>
        <v>06</v>
      </c>
      <c r="C1439" s="218" t="str">
        <f t="shared" si="267"/>
        <v>07</v>
      </c>
      <c r="D1439" s="218" t="str">
        <f t="shared" si="268"/>
        <v>2023</v>
      </c>
      <c r="E1439" s="219">
        <f t="shared" si="269"/>
        <v>45113</v>
      </c>
      <c r="F1439" s="219">
        <f t="shared" si="270"/>
        <v>45113</v>
      </c>
      <c r="G1439" s="219">
        <f t="shared" si="271"/>
        <v>45113</v>
      </c>
      <c r="H1439" s="218" t="str">
        <f>IF(ISERROR(VLOOKUP(FORECAST!$A1439,$AY$2:$BA$9,3,FALSE)),"",VLOOKUP(FORECAST!$A1439,$AY$2:$BA$9,3,FALSE))</f>
        <v>Pagadores</v>
      </c>
      <c r="I1439" s="218">
        <f>IF(ISNUMBER(FORECAST!G:G),FORECAST!G:G,"")</f>
        <v>100</v>
      </c>
      <c r="J1439" s="222">
        <f>IF(ISNUMBER(FORECAST!H:H),FORECAST!H:H,"")</f>
        <v>33031.269999999997</v>
      </c>
      <c r="BF1439" s="4"/>
    </row>
    <row r="1440" spans="1:58">
      <c r="A1440" s="218" t="str">
        <f>MID(FORECAST!A1439,1,10)</f>
        <v>Non-Group</v>
      </c>
      <c r="B1440" s="218" t="str">
        <f t="shared" si="266"/>
        <v>No</v>
      </c>
      <c r="C1440" s="218" t="str">
        <f t="shared" si="267"/>
        <v>-G</v>
      </c>
      <c r="D1440" s="218" t="str">
        <f t="shared" si="268"/>
        <v>oup</v>
      </c>
      <c r="E1440" s="219" t="e">
        <f t="shared" si="269"/>
        <v>#VALUE!</v>
      </c>
      <c r="F1440" s="219" t="str">
        <f t="shared" si="270"/>
        <v/>
      </c>
      <c r="G1440" s="219">
        <f t="shared" si="271"/>
        <v>45113</v>
      </c>
      <c r="H1440" s="218" t="str">
        <f>IF(ISERROR(VLOOKUP(FORECAST!$A1440,$AY$2:$BA$9,3,FALSE)),"",VLOOKUP(FORECAST!$A1440,$AY$2:$BA$9,3,FALSE))</f>
        <v>Grupos</v>
      </c>
      <c r="I1440" s="218">
        <f>IF(ISNUMBER(FORECAST!G:G),FORECAST!G:G,"")</f>
        <v>0</v>
      </c>
      <c r="J1440" s="222">
        <f>IF(ISNUMBER(FORECAST!H:H),FORECAST!H:H,"")</f>
        <v>0</v>
      </c>
      <c r="BF1440" s="4"/>
    </row>
    <row r="1441" spans="1:58">
      <c r="A1441" s="218" t="str">
        <f>MID(FORECAST!A1440,1,10)</f>
        <v>Group - No</v>
      </c>
      <c r="B1441" s="218" t="str">
        <f t="shared" si="266"/>
        <v>Gr</v>
      </c>
      <c r="C1441" s="218" t="str">
        <f t="shared" si="267"/>
        <v>up</v>
      </c>
      <c r="D1441" s="218" t="str">
        <f t="shared" si="268"/>
        <v>- No</v>
      </c>
      <c r="E1441" s="219" t="e">
        <f t="shared" si="269"/>
        <v>#VALUE!</v>
      </c>
      <c r="F1441" s="219" t="str">
        <f t="shared" si="270"/>
        <v/>
      </c>
      <c r="G1441" s="219">
        <f t="shared" si="271"/>
        <v>45113</v>
      </c>
      <c r="H1441" s="218" t="str">
        <f>IF(ISERROR(VLOOKUP(FORECAST!$A1441,$AY$2:$BA$9,3,FALSE)),"",VLOOKUP(FORECAST!$A1441,$AY$2:$BA$9,3,FALSE))</f>
        <v>Dueños e invitados</v>
      </c>
      <c r="I1441" s="218">
        <f>IF(ISNUMBER(FORECAST!G:G),FORECAST!G:G,"")</f>
        <v>28</v>
      </c>
      <c r="J1441" s="222">
        <f>IF(ISNUMBER(FORECAST!H:H),FORECAST!H:H,"")</f>
        <v>0</v>
      </c>
      <c r="BF1441" s="4"/>
    </row>
    <row r="1442" spans="1:58">
      <c r="A1442" s="218" t="str">
        <f>MID(FORECAST!A1441,1,10)</f>
        <v>Owner &amp; Gu</v>
      </c>
      <c r="B1442" s="218" t="str">
        <f t="shared" si="266"/>
        <v>Ow</v>
      </c>
      <c r="C1442" s="218" t="str">
        <f t="shared" si="267"/>
        <v>er</v>
      </c>
      <c r="D1442" s="218" t="str">
        <f t="shared" si="268"/>
        <v>&amp; Gu</v>
      </c>
      <c r="E1442" s="219" t="e">
        <f t="shared" si="269"/>
        <v>#VALUE!</v>
      </c>
      <c r="F1442" s="219" t="str">
        <f t="shared" si="270"/>
        <v/>
      </c>
      <c r="G1442" s="219">
        <f t="shared" si="271"/>
        <v>45113</v>
      </c>
      <c r="H1442" s="218" t="str">
        <f>IF(ISERROR(VLOOKUP(FORECAST!$A1442,$AY$2:$BA$9,3,FALSE)),"",VLOOKUP(FORECAST!$A1442,$AY$2:$BA$9,3,FALSE))</f>
        <v>Referidos</v>
      </c>
      <c r="I1442" s="218">
        <f>IF(ISNUMBER(FORECAST!G:G),FORECAST!G:G,"")</f>
        <v>164</v>
      </c>
      <c r="J1442" s="222">
        <f>IF(ISNUMBER(FORECAST!H:H),FORECAST!H:H,"")</f>
        <v>45426.66</v>
      </c>
      <c r="BF1442" s="4"/>
    </row>
    <row r="1443" spans="1:58">
      <c r="A1443" s="218" t="str">
        <f>MID(FORECAST!A1442,1,10)</f>
        <v>Owner Refe</v>
      </c>
      <c r="B1443" s="218" t="str">
        <f t="shared" si="266"/>
        <v>Ow</v>
      </c>
      <c r="C1443" s="218" t="str">
        <f t="shared" si="267"/>
        <v>er</v>
      </c>
      <c r="D1443" s="218" t="str">
        <f t="shared" si="268"/>
        <v>Refe</v>
      </c>
      <c r="E1443" s="219" t="e">
        <f t="shared" si="269"/>
        <v>#VALUE!</v>
      </c>
      <c r="F1443" s="219" t="str">
        <f t="shared" si="270"/>
        <v/>
      </c>
      <c r="G1443" s="219">
        <f t="shared" si="271"/>
        <v>45113</v>
      </c>
      <c r="H1443" s="218" t="str">
        <f>IF(ISERROR(VLOOKUP(FORECAST!$A1443,$AY$2:$BA$9,3,FALSE)),"",VLOOKUP(FORECAST!$A1443,$AY$2:$BA$9,3,FALSE))</f>
        <v>Maintenance</v>
      </c>
      <c r="I1443" s="218">
        <f>IF(ISNUMBER(FORECAST!G:G),FORECAST!G:G,"")</f>
        <v>23</v>
      </c>
      <c r="J1443" s="222">
        <f>IF(ISNUMBER(FORECAST!H:H),FORECAST!H:H,"")</f>
        <v>0</v>
      </c>
      <c r="BF1443" s="4"/>
    </row>
    <row r="1444" spans="1:58">
      <c r="A1444" s="218" t="str">
        <f>MID(FORECAST!A1443,1,10)</f>
        <v>Maintenanc</v>
      </c>
      <c r="B1444" s="218" t="str">
        <f t="shared" si="266"/>
        <v>Ma</v>
      </c>
      <c r="C1444" s="218" t="str">
        <f t="shared" si="267"/>
        <v>nt</v>
      </c>
      <c r="D1444" s="218" t="str">
        <f t="shared" si="268"/>
        <v>nanc</v>
      </c>
      <c r="E1444" s="219" t="e">
        <f t="shared" si="269"/>
        <v>#VALUE!</v>
      </c>
      <c r="F1444" s="219" t="str">
        <f t="shared" si="270"/>
        <v/>
      </c>
      <c r="G1444" s="219">
        <f t="shared" si="271"/>
        <v>45113</v>
      </c>
      <c r="H1444" s="218" t="str">
        <f>IF(ISERROR(VLOOKUP(FORECAST!$A1444,$AY$2:$BA$9,3,FALSE)),"",VLOOKUP(FORECAST!$A1444,$AY$2:$BA$9,3,FALSE))</f>
        <v>Complementarias</v>
      </c>
      <c r="I1444" s="218">
        <f>IF(ISNUMBER(FORECAST!G:G),FORECAST!G:G,"")</f>
        <v>5</v>
      </c>
      <c r="J1444" s="222">
        <f>IF(ISNUMBER(FORECAST!H:H),FORECAST!H:H,"")</f>
        <v>275</v>
      </c>
      <c r="BF1444" s="4"/>
    </row>
    <row r="1445" spans="1:58">
      <c r="A1445" s="218" t="str">
        <f>MID(FORECAST!A1444,1,10)</f>
        <v>Compliment</v>
      </c>
      <c r="B1445" s="218" t="str">
        <f t="shared" si="266"/>
        <v>Co</v>
      </c>
      <c r="C1445" s="218" t="str">
        <f t="shared" si="267"/>
        <v>pl</v>
      </c>
      <c r="D1445" s="218" t="str">
        <f t="shared" si="268"/>
        <v>ment</v>
      </c>
      <c r="E1445" s="219" t="e">
        <f t="shared" si="269"/>
        <v>#VALUE!</v>
      </c>
      <c r="F1445" s="219" t="str">
        <f t="shared" si="270"/>
        <v/>
      </c>
      <c r="G1445" s="219">
        <f t="shared" si="271"/>
        <v>45113</v>
      </c>
      <c r="H1445" s="218" t="str">
        <f>IF(ISERROR(VLOOKUP(FORECAST!$A1445,$AY$2:$BA$9,3,FALSE)),"",VLOOKUP(FORECAST!$A1445,$AY$2:$BA$9,3,FALSE))</f>
        <v>Total día</v>
      </c>
      <c r="I1445" s="218">
        <f>IF(ISNUMBER(FORECAST!G:G),FORECAST!G:G,"")</f>
        <v>320</v>
      </c>
      <c r="J1445" s="222">
        <f>IF(ISNUMBER(FORECAST!H:H),FORECAST!H:H,"")</f>
        <v>78732.929999999993</v>
      </c>
      <c r="BF1445" s="4"/>
    </row>
    <row r="1446" spans="1:58">
      <c r="A1446" s="218" t="str">
        <f>MID(FORECAST!A1445,1,10)</f>
        <v>Totals:</v>
      </c>
      <c r="B1446" s="218" t="str">
        <f t="shared" si="266"/>
        <v>To</v>
      </c>
      <c r="C1446" s="218" t="str">
        <f t="shared" si="267"/>
        <v>al</v>
      </c>
      <c r="D1446" s="218" t="str">
        <f t="shared" si="268"/>
        <v>:</v>
      </c>
      <c r="E1446" s="219" t="e">
        <f t="shared" si="269"/>
        <v>#VALUE!</v>
      </c>
      <c r="F1446" s="219" t="str">
        <f t="shared" si="270"/>
        <v/>
      </c>
      <c r="G1446" s="219">
        <f t="shared" si="271"/>
        <v>45113</v>
      </c>
      <c r="H1446" s="218" t="str">
        <f>IF(ISERROR(VLOOKUP(FORECAST!$A1446,$AY$2:$BA$9,3,FALSE)),"",VLOOKUP(FORECAST!$A1446,$AY$2:$BA$9,3,FALSE))</f>
        <v/>
      </c>
      <c r="I1446" s="218" t="str">
        <f>IF(ISNUMBER(FORECAST!G:G),FORECAST!G:G,"")</f>
        <v/>
      </c>
      <c r="J1446" s="222" t="str">
        <f>IF(ISNUMBER(FORECAST!H:H),FORECAST!H:H,"")</f>
        <v/>
      </c>
      <c r="BF1446" s="4"/>
    </row>
    <row r="1447" spans="1:58">
      <c r="A1447" s="218" t="str">
        <f>MID(FORECAST!A1446,1,10)</f>
        <v>07-07-2023</v>
      </c>
      <c r="B1447" s="218" t="str">
        <f t="shared" si="266"/>
        <v>07</v>
      </c>
      <c r="C1447" s="218" t="str">
        <f t="shared" si="267"/>
        <v>07</v>
      </c>
      <c r="D1447" s="218" t="str">
        <f t="shared" si="268"/>
        <v>2023</v>
      </c>
      <c r="E1447" s="219">
        <f t="shared" si="269"/>
        <v>45114</v>
      </c>
      <c r="F1447" s="219">
        <f t="shared" si="270"/>
        <v>45114</v>
      </c>
      <c r="G1447" s="219">
        <f t="shared" si="271"/>
        <v>45114</v>
      </c>
      <c r="H1447" s="218" t="str">
        <f>IF(ISERROR(VLOOKUP(FORECAST!$A1447,$AY$2:$BA$9,3,FALSE)),"",VLOOKUP(FORECAST!$A1447,$AY$2:$BA$9,3,FALSE))</f>
        <v>Pagadores</v>
      </c>
      <c r="I1447" s="218">
        <f>IF(ISNUMBER(FORECAST!G:G),FORECAST!G:G,"")</f>
        <v>155</v>
      </c>
      <c r="J1447" s="222">
        <f>IF(ISNUMBER(FORECAST!H:H),FORECAST!H:H,"")</f>
        <v>62543.199999999997</v>
      </c>
      <c r="BF1447" s="4"/>
    </row>
    <row r="1448" spans="1:58">
      <c r="A1448" s="218" t="str">
        <f>MID(FORECAST!A1447,1,10)</f>
        <v>Non-Group</v>
      </c>
      <c r="B1448" s="218" t="str">
        <f t="shared" si="266"/>
        <v>No</v>
      </c>
      <c r="C1448" s="218" t="str">
        <f t="shared" si="267"/>
        <v>-G</v>
      </c>
      <c r="D1448" s="218" t="str">
        <f t="shared" si="268"/>
        <v>oup</v>
      </c>
      <c r="E1448" s="219" t="e">
        <f t="shared" si="269"/>
        <v>#VALUE!</v>
      </c>
      <c r="F1448" s="219" t="str">
        <f t="shared" si="270"/>
        <v/>
      </c>
      <c r="G1448" s="219">
        <f t="shared" si="271"/>
        <v>45114</v>
      </c>
      <c r="H1448" s="218" t="str">
        <f>IF(ISERROR(VLOOKUP(FORECAST!$A1448,$AY$2:$BA$9,3,FALSE)),"",VLOOKUP(FORECAST!$A1448,$AY$2:$BA$9,3,FALSE))</f>
        <v>Grupos</v>
      </c>
      <c r="I1448" s="218">
        <f>IF(ISNUMBER(FORECAST!G:G),FORECAST!G:G,"")</f>
        <v>3</v>
      </c>
      <c r="J1448" s="222">
        <f>IF(ISNUMBER(FORECAST!H:H),FORECAST!H:H,"")</f>
        <v>1003</v>
      </c>
      <c r="BF1448" s="4"/>
    </row>
    <row r="1449" spans="1:58">
      <c r="A1449" s="218" t="str">
        <f>MID(FORECAST!A1448,1,10)</f>
        <v>Group - No</v>
      </c>
      <c r="B1449" s="218" t="str">
        <f t="shared" si="266"/>
        <v>Gr</v>
      </c>
      <c r="C1449" s="218" t="str">
        <f t="shared" si="267"/>
        <v>up</v>
      </c>
      <c r="D1449" s="218" t="str">
        <f t="shared" si="268"/>
        <v>- No</v>
      </c>
      <c r="E1449" s="219" t="e">
        <f t="shared" si="269"/>
        <v>#VALUE!</v>
      </c>
      <c r="F1449" s="219" t="str">
        <f t="shared" si="270"/>
        <v/>
      </c>
      <c r="G1449" s="219">
        <f t="shared" si="271"/>
        <v>45114</v>
      </c>
      <c r="H1449" s="218" t="str">
        <f>IF(ISERROR(VLOOKUP(FORECAST!$A1449,$AY$2:$BA$9,3,FALSE)),"",VLOOKUP(FORECAST!$A1449,$AY$2:$BA$9,3,FALSE))</f>
        <v>Dueños e invitados</v>
      </c>
      <c r="I1449" s="218">
        <f>IF(ISNUMBER(FORECAST!G:G),FORECAST!G:G,"")</f>
        <v>40</v>
      </c>
      <c r="J1449" s="222">
        <f>IF(ISNUMBER(FORECAST!H:H),FORECAST!H:H,"")</f>
        <v>0</v>
      </c>
      <c r="BF1449" s="4"/>
    </row>
    <row r="1450" spans="1:58">
      <c r="A1450" s="218" t="str">
        <f>MID(FORECAST!A1449,1,10)</f>
        <v>Owner &amp; Gu</v>
      </c>
      <c r="B1450" s="218" t="str">
        <f t="shared" si="266"/>
        <v>Ow</v>
      </c>
      <c r="C1450" s="218" t="str">
        <f t="shared" si="267"/>
        <v>er</v>
      </c>
      <c r="D1450" s="218" t="str">
        <f t="shared" si="268"/>
        <v>&amp; Gu</v>
      </c>
      <c r="E1450" s="219" t="e">
        <f t="shared" si="269"/>
        <v>#VALUE!</v>
      </c>
      <c r="F1450" s="219" t="str">
        <f t="shared" si="270"/>
        <v/>
      </c>
      <c r="G1450" s="219">
        <f t="shared" si="271"/>
        <v>45114</v>
      </c>
      <c r="H1450" s="218" t="str">
        <f>IF(ISERROR(VLOOKUP(FORECAST!$A1450,$AY$2:$BA$9,3,FALSE)),"",VLOOKUP(FORECAST!$A1450,$AY$2:$BA$9,3,FALSE))</f>
        <v>Referidos</v>
      </c>
      <c r="I1450" s="218">
        <f>IF(ISNUMBER(FORECAST!G:G),FORECAST!G:G,"")</f>
        <v>193</v>
      </c>
      <c r="J1450" s="222">
        <f>IF(ISNUMBER(FORECAST!H:H),FORECAST!H:H,"")</f>
        <v>63244.43</v>
      </c>
      <c r="BF1450" s="4"/>
    </row>
    <row r="1451" spans="1:58">
      <c r="A1451" s="218" t="str">
        <f>MID(FORECAST!A1450,1,10)</f>
        <v>Owner Refe</v>
      </c>
      <c r="B1451" s="218" t="str">
        <f t="shared" si="266"/>
        <v>Ow</v>
      </c>
      <c r="C1451" s="218" t="str">
        <f t="shared" si="267"/>
        <v>er</v>
      </c>
      <c r="D1451" s="218" t="str">
        <f t="shared" si="268"/>
        <v>Refe</v>
      </c>
      <c r="E1451" s="219" t="e">
        <f t="shared" si="269"/>
        <v>#VALUE!</v>
      </c>
      <c r="F1451" s="219" t="str">
        <f t="shared" si="270"/>
        <v/>
      </c>
      <c r="G1451" s="219">
        <f t="shared" si="271"/>
        <v>45114</v>
      </c>
      <c r="H1451" s="218" t="str">
        <f>IF(ISERROR(VLOOKUP(FORECAST!$A1451,$AY$2:$BA$9,3,FALSE)),"",VLOOKUP(FORECAST!$A1451,$AY$2:$BA$9,3,FALSE))</f>
        <v>Maintenance</v>
      </c>
      <c r="I1451" s="218">
        <f>IF(ISNUMBER(FORECAST!G:G),FORECAST!G:G,"")</f>
        <v>15</v>
      </c>
      <c r="J1451" s="222">
        <f>IF(ISNUMBER(FORECAST!H:H),FORECAST!H:H,"")</f>
        <v>0</v>
      </c>
      <c r="BF1451" s="4"/>
    </row>
    <row r="1452" spans="1:58">
      <c r="A1452" s="218" t="str">
        <f>MID(FORECAST!A1451,1,10)</f>
        <v>Maintenanc</v>
      </c>
      <c r="B1452" s="218" t="str">
        <f t="shared" si="266"/>
        <v>Ma</v>
      </c>
      <c r="C1452" s="218" t="str">
        <f t="shared" si="267"/>
        <v>nt</v>
      </c>
      <c r="D1452" s="218" t="str">
        <f t="shared" si="268"/>
        <v>nanc</v>
      </c>
      <c r="E1452" s="219" t="e">
        <f t="shared" si="269"/>
        <v>#VALUE!</v>
      </c>
      <c r="F1452" s="219" t="str">
        <f t="shared" si="270"/>
        <v/>
      </c>
      <c r="G1452" s="219">
        <f t="shared" si="271"/>
        <v>45114</v>
      </c>
      <c r="H1452" s="218" t="str">
        <f>IF(ISERROR(VLOOKUP(FORECAST!$A1452,$AY$2:$BA$9,3,FALSE)),"",VLOOKUP(FORECAST!$A1452,$AY$2:$BA$9,3,FALSE))</f>
        <v>Complementarias</v>
      </c>
      <c r="I1452" s="218">
        <f>IF(ISNUMBER(FORECAST!G:G),FORECAST!G:G,"")</f>
        <v>4</v>
      </c>
      <c r="J1452" s="222">
        <f>IF(ISNUMBER(FORECAST!H:H),FORECAST!H:H,"")</f>
        <v>324</v>
      </c>
      <c r="BF1452" s="4"/>
    </row>
    <row r="1453" spans="1:58">
      <c r="A1453" s="218" t="str">
        <f>MID(FORECAST!A1452,1,10)</f>
        <v>Compliment</v>
      </c>
      <c r="B1453" s="218" t="str">
        <f t="shared" si="266"/>
        <v>Co</v>
      </c>
      <c r="C1453" s="218" t="str">
        <f t="shared" si="267"/>
        <v>pl</v>
      </c>
      <c r="D1453" s="218" t="str">
        <f t="shared" si="268"/>
        <v>ment</v>
      </c>
      <c r="E1453" s="219" t="e">
        <f t="shared" si="269"/>
        <v>#VALUE!</v>
      </c>
      <c r="F1453" s="219" t="str">
        <f t="shared" si="270"/>
        <v/>
      </c>
      <c r="G1453" s="219">
        <f t="shared" si="271"/>
        <v>45114</v>
      </c>
      <c r="H1453" s="218" t="str">
        <f>IF(ISERROR(VLOOKUP(FORECAST!$A1453,$AY$2:$BA$9,3,FALSE)),"",VLOOKUP(FORECAST!$A1453,$AY$2:$BA$9,3,FALSE))</f>
        <v>Total día</v>
      </c>
      <c r="I1453" s="218">
        <f>IF(ISNUMBER(FORECAST!G:G),FORECAST!G:G,"")</f>
        <v>410</v>
      </c>
      <c r="J1453" s="222">
        <f>IF(ISNUMBER(FORECAST!H:H),FORECAST!H:H,"")</f>
        <v>127114.63</v>
      </c>
      <c r="BF1453" s="4"/>
    </row>
    <row r="1454" spans="1:58">
      <c r="A1454" s="218" t="str">
        <f>MID(FORECAST!A1453,1,10)</f>
        <v>Totals:</v>
      </c>
      <c r="B1454" s="218" t="str">
        <f t="shared" si="266"/>
        <v>To</v>
      </c>
      <c r="C1454" s="218" t="str">
        <f t="shared" si="267"/>
        <v>al</v>
      </c>
      <c r="D1454" s="218" t="str">
        <f t="shared" si="268"/>
        <v>:</v>
      </c>
      <c r="E1454" s="219" t="e">
        <f t="shared" si="269"/>
        <v>#VALUE!</v>
      </c>
      <c r="F1454" s="219" t="str">
        <f t="shared" si="270"/>
        <v/>
      </c>
      <c r="G1454" s="219">
        <f t="shared" si="271"/>
        <v>45114</v>
      </c>
      <c r="H1454" s="218" t="str">
        <f>IF(ISERROR(VLOOKUP(FORECAST!$A1454,$AY$2:$BA$9,3,FALSE)),"",VLOOKUP(FORECAST!$A1454,$AY$2:$BA$9,3,FALSE))</f>
        <v/>
      </c>
      <c r="I1454" s="218" t="str">
        <f>IF(ISNUMBER(FORECAST!G:G),FORECAST!G:G,"")</f>
        <v/>
      </c>
      <c r="J1454" s="222" t="str">
        <f>IF(ISNUMBER(FORECAST!H:H),FORECAST!H:H,"")</f>
        <v/>
      </c>
      <c r="BF1454" s="4"/>
    </row>
    <row r="1455" spans="1:58">
      <c r="A1455" s="218" t="str">
        <f>MID(FORECAST!A1454,1,10)</f>
        <v>08-07-2023</v>
      </c>
      <c r="B1455" s="218" t="str">
        <f t="shared" si="266"/>
        <v>08</v>
      </c>
      <c r="C1455" s="218" t="str">
        <f t="shared" si="267"/>
        <v>07</v>
      </c>
      <c r="D1455" s="218" t="str">
        <f t="shared" si="268"/>
        <v>2023</v>
      </c>
      <c r="E1455" s="219">
        <f t="shared" si="269"/>
        <v>45115</v>
      </c>
      <c r="F1455" s="219">
        <f t="shared" si="270"/>
        <v>45115</v>
      </c>
      <c r="G1455" s="219">
        <f t="shared" si="271"/>
        <v>45115</v>
      </c>
      <c r="H1455" s="218" t="str">
        <f>IF(ISERROR(VLOOKUP(FORECAST!$A1455,$AY$2:$BA$9,3,FALSE)),"",VLOOKUP(FORECAST!$A1455,$AY$2:$BA$9,3,FALSE))</f>
        <v>Pagadores</v>
      </c>
      <c r="I1455" s="218">
        <f>IF(ISNUMBER(FORECAST!G:G),FORECAST!G:G,"")</f>
        <v>179</v>
      </c>
      <c r="J1455" s="222">
        <f>IF(ISNUMBER(FORECAST!H:H),FORECAST!H:H,"")</f>
        <v>72348.97</v>
      </c>
      <c r="BF1455" s="4"/>
    </row>
    <row r="1456" spans="1:58">
      <c r="A1456" s="218" t="str">
        <f>MID(FORECAST!A1455,1,10)</f>
        <v>Non-Group</v>
      </c>
      <c r="B1456" s="218" t="str">
        <f t="shared" si="266"/>
        <v>No</v>
      </c>
      <c r="C1456" s="218" t="str">
        <f t="shared" si="267"/>
        <v>-G</v>
      </c>
      <c r="D1456" s="218" t="str">
        <f t="shared" si="268"/>
        <v>oup</v>
      </c>
      <c r="E1456" s="219" t="e">
        <f t="shared" si="269"/>
        <v>#VALUE!</v>
      </c>
      <c r="F1456" s="219" t="str">
        <f t="shared" si="270"/>
        <v/>
      </c>
      <c r="G1456" s="219">
        <f t="shared" si="271"/>
        <v>45115</v>
      </c>
      <c r="H1456" s="218" t="str">
        <f>IF(ISERROR(VLOOKUP(FORECAST!$A1456,$AY$2:$BA$9,3,FALSE)),"",VLOOKUP(FORECAST!$A1456,$AY$2:$BA$9,3,FALSE))</f>
        <v>Grupos</v>
      </c>
      <c r="I1456" s="218">
        <f>IF(ISNUMBER(FORECAST!G:G),FORECAST!G:G,"")</f>
        <v>3</v>
      </c>
      <c r="J1456" s="222">
        <f>IF(ISNUMBER(FORECAST!H:H),FORECAST!H:H,"")</f>
        <v>1003</v>
      </c>
      <c r="BF1456" s="4"/>
    </row>
    <row r="1457" spans="1:58">
      <c r="A1457" s="218" t="str">
        <f>MID(FORECAST!A1456,1,10)</f>
        <v>Group - No</v>
      </c>
      <c r="B1457" s="218" t="str">
        <f t="shared" si="266"/>
        <v>Gr</v>
      </c>
      <c r="C1457" s="218" t="str">
        <f t="shared" si="267"/>
        <v>up</v>
      </c>
      <c r="D1457" s="218" t="str">
        <f t="shared" si="268"/>
        <v>- No</v>
      </c>
      <c r="E1457" s="219" t="e">
        <f t="shared" si="269"/>
        <v>#VALUE!</v>
      </c>
      <c r="F1457" s="219" t="str">
        <f t="shared" si="270"/>
        <v/>
      </c>
      <c r="G1457" s="219">
        <f t="shared" si="271"/>
        <v>45115</v>
      </c>
      <c r="H1457" s="218" t="str">
        <f>IF(ISERROR(VLOOKUP(FORECAST!$A1457,$AY$2:$BA$9,3,FALSE)),"",VLOOKUP(FORECAST!$A1457,$AY$2:$BA$9,3,FALSE))</f>
        <v>Dueños e invitados</v>
      </c>
      <c r="I1457" s="218">
        <f>IF(ISNUMBER(FORECAST!G:G),FORECAST!G:G,"")</f>
        <v>39</v>
      </c>
      <c r="J1457" s="222">
        <f>IF(ISNUMBER(FORECAST!H:H),FORECAST!H:H,"")</f>
        <v>0</v>
      </c>
      <c r="BF1457" s="4"/>
    </row>
    <row r="1458" spans="1:58">
      <c r="A1458" s="218" t="str">
        <f>MID(FORECAST!A1457,1,10)</f>
        <v>Owner &amp; Gu</v>
      </c>
      <c r="B1458" s="218" t="str">
        <f t="shared" si="266"/>
        <v>Ow</v>
      </c>
      <c r="C1458" s="218" t="str">
        <f t="shared" si="267"/>
        <v>er</v>
      </c>
      <c r="D1458" s="218" t="str">
        <f t="shared" si="268"/>
        <v>&amp; Gu</v>
      </c>
      <c r="E1458" s="219" t="e">
        <f t="shared" si="269"/>
        <v>#VALUE!</v>
      </c>
      <c r="F1458" s="219" t="str">
        <f t="shared" si="270"/>
        <v/>
      </c>
      <c r="G1458" s="219">
        <f t="shared" si="271"/>
        <v>45115</v>
      </c>
      <c r="H1458" s="218" t="str">
        <f>IF(ISERROR(VLOOKUP(FORECAST!$A1458,$AY$2:$BA$9,3,FALSE)),"",VLOOKUP(FORECAST!$A1458,$AY$2:$BA$9,3,FALSE))</f>
        <v>Referidos</v>
      </c>
      <c r="I1458" s="218">
        <f>IF(ISNUMBER(FORECAST!G:G),FORECAST!G:G,"")</f>
        <v>181</v>
      </c>
      <c r="J1458" s="222">
        <f>IF(ISNUMBER(FORECAST!H:H),FORECAST!H:H,"")</f>
        <v>59541.62</v>
      </c>
      <c r="BF1458" s="4"/>
    </row>
    <row r="1459" spans="1:58">
      <c r="A1459" s="218" t="str">
        <f>MID(FORECAST!A1458,1,10)</f>
        <v>Owner Refe</v>
      </c>
      <c r="B1459" s="218" t="str">
        <f t="shared" si="266"/>
        <v>Ow</v>
      </c>
      <c r="C1459" s="218" t="str">
        <f t="shared" si="267"/>
        <v>er</v>
      </c>
      <c r="D1459" s="218" t="str">
        <f t="shared" si="268"/>
        <v>Refe</v>
      </c>
      <c r="E1459" s="219" t="e">
        <f t="shared" si="269"/>
        <v>#VALUE!</v>
      </c>
      <c r="F1459" s="219" t="str">
        <f t="shared" si="270"/>
        <v/>
      </c>
      <c r="G1459" s="219">
        <f t="shared" si="271"/>
        <v>45115</v>
      </c>
      <c r="H1459" s="218" t="str">
        <f>IF(ISERROR(VLOOKUP(FORECAST!$A1459,$AY$2:$BA$9,3,FALSE)),"",VLOOKUP(FORECAST!$A1459,$AY$2:$BA$9,3,FALSE))</f>
        <v>Maintenance</v>
      </c>
      <c r="I1459" s="218">
        <f>IF(ISNUMBER(FORECAST!G:G),FORECAST!G:G,"")</f>
        <v>17</v>
      </c>
      <c r="J1459" s="222">
        <f>IF(ISNUMBER(FORECAST!H:H),FORECAST!H:H,"")</f>
        <v>0</v>
      </c>
      <c r="BF1459" s="4"/>
    </row>
    <row r="1460" spans="1:58">
      <c r="A1460" s="218" t="str">
        <f>MID(FORECAST!A1459,1,10)</f>
        <v>Maintenanc</v>
      </c>
      <c r="B1460" s="218" t="str">
        <f t="shared" si="266"/>
        <v>Ma</v>
      </c>
      <c r="C1460" s="218" t="str">
        <f t="shared" si="267"/>
        <v>nt</v>
      </c>
      <c r="D1460" s="218" t="str">
        <f t="shared" si="268"/>
        <v>nanc</v>
      </c>
      <c r="E1460" s="219" t="e">
        <f t="shared" si="269"/>
        <v>#VALUE!</v>
      </c>
      <c r="F1460" s="219" t="str">
        <f t="shared" si="270"/>
        <v/>
      </c>
      <c r="G1460" s="219">
        <f t="shared" si="271"/>
        <v>45115</v>
      </c>
      <c r="H1460" s="218" t="str">
        <f>IF(ISERROR(VLOOKUP(FORECAST!$A1460,$AY$2:$BA$9,3,FALSE)),"",VLOOKUP(FORECAST!$A1460,$AY$2:$BA$9,3,FALSE))</f>
        <v>Complementarias</v>
      </c>
      <c r="I1460" s="218">
        <f>IF(ISNUMBER(FORECAST!G:G),FORECAST!G:G,"")</f>
        <v>4</v>
      </c>
      <c r="J1460" s="222">
        <f>IF(ISNUMBER(FORECAST!H:H),FORECAST!H:H,"")</f>
        <v>0</v>
      </c>
      <c r="BF1460" s="4"/>
    </row>
    <row r="1461" spans="1:58">
      <c r="A1461" s="218" t="str">
        <f>MID(FORECAST!A1460,1,10)</f>
        <v>Compliment</v>
      </c>
      <c r="B1461" s="218" t="str">
        <f t="shared" si="266"/>
        <v>Co</v>
      </c>
      <c r="C1461" s="218" t="str">
        <f t="shared" si="267"/>
        <v>pl</v>
      </c>
      <c r="D1461" s="218" t="str">
        <f t="shared" si="268"/>
        <v>ment</v>
      </c>
      <c r="E1461" s="219" t="e">
        <f t="shared" si="269"/>
        <v>#VALUE!</v>
      </c>
      <c r="F1461" s="219" t="str">
        <f t="shared" si="270"/>
        <v/>
      </c>
      <c r="G1461" s="219">
        <f t="shared" si="271"/>
        <v>45115</v>
      </c>
      <c r="H1461" s="218" t="str">
        <f>IF(ISERROR(VLOOKUP(FORECAST!$A1461,$AY$2:$BA$9,3,FALSE)),"",VLOOKUP(FORECAST!$A1461,$AY$2:$BA$9,3,FALSE))</f>
        <v>Total día</v>
      </c>
      <c r="I1461" s="218">
        <f>IF(ISNUMBER(FORECAST!G:G),FORECAST!G:G,"")</f>
        <v>423</v>
      </c>
      <c r="J1461" s="222">
        <f>IF(ISNUMBER(FORECAST!H:H),FORECAST!H:H,"")</f>
        <v>132893.59</v>
      </c>
      <c r="BF1461" s="4"/>
    </row>
    <row r="1462" spans="1:58">
      <c r="A1462" s="218" t="str">
        <f>MID(FORECAST!A1461,1,10)</f>
        <v>Totals:</v>
      </c>
      <c r="B1462" s="218" t="str">
        <f t="shared" si="266"/>
        <v>To</v>
      </c>
      <c r="C1462" s="218" t="str">
        <f t="shared" si="267"/>
        <v>al</v>
      </c>
      <c r="D1462" s="218" t="str">
        <f t="shared" si="268"/>
        <v>:</v>
      </c>
      <c r="E1462" s="219" t="e">
        <f t="shared" si="269"/>
        <v>#VALUE!</v>
      </c>
      <c r="F1462" s="219" t="str">
        <f t="shared" si="270"/>
        <v/>
      </c>
      <c r="G1462" s="219">
        <f t="shared" si="271"/>
        <v>45115</v>
      </c>
      <c r="H1462" s="218" t="str">
        <f>IF(ISERROR(VLOOKUP(FORECAST!$A1462,$AY$2:$BA$9,3,FALSE)),"",VLOOKUP(FORECAST!$A1462,$AY$2:$BA$9,3,FALSE))</f>
        <v/>
      </c>
      <c r="I1462" s="218" t="str">
        <f>IF(ISNUMBER(FORECAST!G:G),FORECAST!G:G,"")</f>
        <v/>
      </c>
      <c r="J1462" s="222" t="str">
        <f>IF(ISNUMBER(FORECAST!H:H),FORECAST!H:H,"")</f>
        <v/>
      </c>
      <c r="BF1462" s="4"/>
    </row>
    <row r="1463" spans="1:58">
      <c r="A1463" s="218" t="str">
        <f>MID(FORECAST!A1462,1,10)</f>
        <v>09-07-2023</v>
      </c>
      <c r="B1463" s="218" t="str">
        <f t="shared" si="266"/>
        <v>09</v>
      </c>
      <c r="C1463" s="218" t="str">
        <f t="shared" si="267"/>
        <v>07</v>
      </c>
      <c r="D1463" s="218" t="str">
        <f t="shared" si="268"/>
        <v>2023</v>
      </c>
      <c r="E1463" s="219">
        <f t="shared" si="269"/>
        <v>45116</v>
      </c>
      <c r="F1463" s="219">
        <f t="shared" si="270"/>
        <v>45116</v>
      </c>
      <c r="G1463" s="219">
        <f t="shared" si="271"/>
        <v>45116</v>
      </c>
      <c r="H1463" s="218" t="str">
        <f>IF(ISERROR(VLOOKUP(FORECAST!$A1463,$AY$2:$BA$9,3,FALSE)),"",VLOOKUP(FORECAST!$A1463,$AY$2:$BA$9,3,FALSE))</f>
        <v>Pagadores</v>
      </c>
      <c r="I1463" s="218">
        <f>IF(ISNUMBER(FORECAST!G:G),FORECAST!G:G,"")</f>
        <v>153</v>
      </c>
      <c r="J1463" s="222">
        <f>IF(ISNUMBER(FORECAST!H:H),FORECAST!H:H,"")</f>
        <v>47462.19</v>
      </c>
      <c r="BF1463" s="4"/>
    </row>
    <row r="1464" spans="1:58">
      <c r="A1464" s="218" t="str">
        <f>MID(FORECAST!A1463,1,10)</f>
        <v>Non-Group</v>
      </c>
      <c r="B1464" s="218" t="str">
        <f t="shared" si="266"/>
        <v>No</v>
      </c>
      <c r="C1464" s="218" t="str">
        <f t="shared" si="267"/>
        <v>-G</v>
      </c>
      <c r="D1464" s="218" t="str">
        <f t="shared" si="268"/>
        <v>oup</v>
      </c>
      <c r="E1464" s="219" t="e">
        <f t="shared" si="269"/>
        <v>#VALUE!</v>
      </c>
      <c r="F1464" s="219" t="str">
        <f t="shared" si="270"/>
        <v/>
      </c>
      <c r="G1464" s="219">
        <f t="shared" si="271"/>
        <v>45116</v>
      </c>
      <c r="H1464" s="218" t="str">
        <f>IF(ISERROR(VLOOKUP(FORECAST!$A1464,$AY$2:$BA$9,3,FALSE)),"",VLOOKUP(FORECAST!$A1464,$AY$2:$BA$9,3,FALSE))</f>
        <v>Grupos</v>
      </c>
      <c r="I1464" s="218">
        <f>IF(ISNUMBER(FORECAST!G:G),FORECAST!G:G,"")</f>
        <v>0</v>
      </c>
      <c r="J1464" s="222">
        <f>IF(ISNUMBER(FORECAST!H:H),FORECAST!H:H,"")</f>
        <v>0</v>
      </c>
      <c r="BF1464" s="4"/>
    </row>
    <row r="1465" spans="1:58">
      <c r="A1465" s="218" t="str">
        <f>MID(FORECAST!A1464,1,10)</f>
        <v>Group - No</v>
      </c>
      <c r="B1465" s="218" t="str">
        <f t="shared" si="266"/>
        <v>Gr</v>
      </c>
      <c r="C1465" s="218" t="str">
        <f t="shared" si="267"/>
        <v>up</v>
      </c>
      <c r="D1465" s="218" t="str">
        <f t="shared" si="268"/>
        <v>- No</v>
      </c>
      <c r="E1465" s="219" t="e">
        <f t="shared" si="269"/>
        <v>#VALUE!</v>
      </c>
      <c r="F1465" s="219" t="str">
        <f t="shared" si="270"/>
        <v/>
      </c>
      <c r="G1465" s="219">
        <f t="shared" si="271"/>
        <v>45116</v>
      </c>
      <c r="H1465" s="218" t="str">
        <f>IF(ISERROR(VLOOKUP(FORECAST!$A1465,$AY$2:$BA$9,3,FALSE)),"",VLOOKUP(FORECAST!$A1465,$AY$2:$BA$9,3,FALSE))</f>
        <v>Dueños e invitados</v>
      </c>
      <c r="I1465" s="218">
        <f>IF(ISNUMBER(FORECAST!G:G),FORECAST!G:G,"")</f>
        <v>33</v>
      </c>
      <c r="J1465" s="222">
        <f>IF(ISNUMBER(FORECAST!H:H),FORECAST!H:H,"")</f>
        <v>0</v>
      </c>
      <c r="BF1465" s="4"/>
    </row>
    <row r="1466" spans="1:58">
      <c r="A1466" s="218" t="str">
        <f>MID(FORECAST!A1465,1,10)</f>
        <v>Owner &amp; Gu</v>
      </c>
      <c r="B1466" s="218" t="str">
        <f t="shared" si="266"/>
        <v>Ow</v>
      </c>
      <c r="C1466" s="218" t="str">
        <f t="shared" si="267"/>
        <v>er</v>
      </c>
      <c r="D1466" s="218" t="str">
        <f t="shared" si="268"/>
        <v>&amp; Gu</v>
      </c>
      <c r="E1466" s="219" t="e">
        <f t="shared" si="269"/>
        <v>#VALUE!</v>
      </c>
      <c r="F1466" s="219" t="str">
        <f t="shared" si="270"/>
        <v/>
      </c>
      <c r="G1466" s="219">
        <f t="shared" si="271"/>
        <v>45116</v>
      </c>
      <c r="H1466" s="218" t="str">
        <f>IF(ISERROR(VLOOKUP(FORECAST!$A1466,$AY$2:$BA$9,3,FALSE)),"",VLOOKUP(FORECAST!$A1466,$AY$2:$BA$9,3,FALSE))</f>
        <v>Referidos</v>
      </c>
      <c r="I1466" s="218">
        <f>IF(ISNUMBER(FORECAST!G:G),FORECAST!G:G,"")</f>
        <v>152</v>
      </c>
      <c r="J1466" s="222">
        <f>IF(ISNUMBER(FORECAST!H:H),FORECAST!H:H,"")</f>
        <v>41340.49</v>
      </c>
      <c r="BF1466" s="4"/>
    </row>
    <row r="1467" spans="1:58">
      <c r="A1467" s="218" t="str">
        <f>MID(FORECAST!A1466,1,10)</f>
        <v>Owner Refe</v>
      </c>
      <c r="B1467" s="218" t="str">
        <f t="shared" si="266"/>
        <v>Ow</v>
      </c>
      <c r="C1467" s="218" t="str">
        <f t="shared" si="267"/>
        <v>er</v>
      </c>
      <c r="D1467" s="218" t="str">
        <f t="shared" si="268"/>
        <v>Refe</v>
      </c>
      <c r="E1467" s="219" t="e">
        <f t="shared" si="269"/>
        <v>#VALUE!</v>
      </c>
      <c r="F1467" s="219" t="str">
        <f t="shared" si="270"/>
        <v/>
      </c>
      <c r="G1467" s="219">
        <f t="shared" si="271"/>
        <v>45116</v>
      </c>
      <c r="H1467" s="218" t="str">
        <f>IF(ISERROR(VLOOKUP(FORECAST!$A1467,$AY$2:$BA$9,3,FALSE)),"",VLOOKUP(FORECAST!$A1467,$AY$2:$BA$9,3,FALSE))</f>
        <v>Maintenance</v>
      </c>
      <c r="I1467" s="218">
        <f>IF(ISNUMBER(FORECAST!G:G),FORECAST!G:G,"")</f>
        <v>20</v>
      </c>
      <c r="J1467" s="222">
        <f>IF(ISNUMBER(FORECAST!H:H),FORECAST!H:H,"")</f>
        <v>0</v>
      </c>
      <c r="BF1467" s="4"/>
    </row>
    <row r="1468" spans="1:58">
      <c r="A1468" s="218" t="str">
        <f>MID(FORECAST!A1467,1,10)</f>
        <v>Maintenanc</v>
      </c>
      <c r="B1468" s="218" t="str">
        <f t="shared" si="266"/>
        <v>Ma</v>
      </c>
      <c r="C1468" s="218" t="str">
        <f t="shared" si="267"/>
        <v>nt</v>
      </c>
      <c r="D1468" s="218" t="str">
        <f t="shared" si="268"/>
        <v>nanc</v>
      </c>
      <c r="E1468" s="219" t="e">
        <f t="shared" si="269"/>
        <v>#VALUE!</v>
      </c>
      <c r="F1468" s="219" t="str">
        <f t="shared" si="270"/>
        <v/>
      </c>
      <c r="G1468" s="219">
        <f t="shared" si="271"/>
        <v>45116</v>
      </c>
      <c r="H1468" s="218" t="str">
        <f>IF(ISERROR(VLOOKUP(FORECAST!$A1468,$AY$2:$BA$9,3,FALSE)),"",VLOOKUP(FORECAST!$A1468,$AY$2:$BA$9,3,FALSE))</f>
        <v>Complementarias</v>
      </c>
      <c r="I1468" s="218">
        <f>IF(ISNUMBER(FORECAST!G:G),FORECAST!G:G,"")</f>
        <v>3</v>
      </c>
      <c r="J1468" s="222">
        <f>IF(ISNUMBER(FORECAST!H:H),FORECAST!H:H,"")</f>
        <v>352</v>
      </c>
      <c r="BF1468" s="4"/>
    </row>
    <row r="1469" spans="1:58">
      <c r="A1469" s="218" t="str">
        <f>MID(FORECAST!A1468,1,10)</f>
        <v>Compliment</v>
      </c>
      <c r="B1469" s="218" t="str">
        <f t="shared" si="266"/>
        <v>Co</v>
      </c>
      <c r="C1469" s="218" t="str">
        <f t="shared" si="267"/>
        <v>pl</v>
      </c>
      <c r="D1469" s="218" t="str">
        <f t="shared" si="268"/>
        <v>ment</v>
      </c>
      <c r="E1469" s="219" t="e">
        <f t="shared" si="269"/>
        <v>#VALUE!</v>
      </c>
      <c r="F1469" s="219" t="str">
        <f t="shared" si="270"/>
        <v/>
      </c>
      <c r="G1469" s="219">
        <f t="shared" si="271"/>
        <v>45116</v>
      </c>
      <c r="H1469" s="218" t="str">
        <f>IF(ISERROR(VLOOKUP(FORECAST!$A1469,$AY$2:$BA$9,3,FALSE)),"",VLOOKUP(FORECAST!$A1469,$AY$2:$BA$9,3,FALSE))</f>
        <v>Total día</v>
      </c>
      <c r="I1469" s="218">
        <f>IF(ISNUMBER(FORECAST!G:G),FORECAST!G:G,"")</f>
        <v>361</v>
      </c>
      <c r="J1469" s="222">
        <f>IF(ISNUMBER(FORECAST!H:H),FORECAST!H:H,"")</f>
        <v>89154.68</v>
      </c>
      <c r="BF1469" s="4"/>
    </row>
    <row r="1470" spans="1:58">
      <c r="A1470" s="218" t="str">
        <f>MID(FORECAST!A1469,1,10)</f>
        <v>Totals:</v>
      </c>
      <c r="B1470" s="218" t="str">
        <f t="shared" si="266"/>
        <v>To</v>
      </c>
      <c r="C1470" s="218" t="str">
        <f t="shared" si="267"/>
        <v>al</v>
      </c>
      <c r="D1470" s="218" t="str">
        <f t="shared" si="268"/>
        <v>:</v>
      </c>
      <c r="E1470" s="219" t="e">
        <f t="shared" si="269"/>
        <v>#VALUE!</v>
      </c>
      <c r="F1470" s="219" t="str">
        <f t="shared" si="270"/>
        <v/>
      </c>
      <c r="G1470" s="219">
        <f t="shared" si="271"/>
        <v>45116</v>
      </c>
      <c r="H1470" s="218" t="str">
        <f>IF(ISERROR(VLOOKUP(FORECAST!$A1470,$AY$2:$BA$9,3,FALSE)),"",VLOOKUP(FORECAST!$A1470,$AY$2:$BA$9,3,FALSE))</f>
        <v/>
      </c>
      <c r="I1470" s="218" t="str">
        <f>IF(ISNUMBER(FORECAST!G:G),FORECAST!G:G,"")</f>
        <v/>
      </c>
      <c r="J1470" s="222" t="str">
        <f>IF(ISNUMBER(FORECAST!H:H),FORECAST!H:H,"")</f>
        <v/>
      </c>
      <c r="BF1470" s="4"/>
    </row>
    <row r="1471" spans="1:58">
      <c r="A1471" s="218" t="str">
        <f>MID(FORECAST!A1470,1,10)</f>
        <v>10-07-2023</v>
      </c>
      <c r="B1471" s="218" t="str">
        <f t="shared" si="266"/>
        <v>10</v>
      </c>
      <c r="C1471" s="218" t="str">
        <f t="shared" si="267"/>
        <v>07</v>
      </c>
      <c r="D1471" s="218" t="str">
        <f t="shared" si="268"/>
        <v>2023</v>
      </c>
      <c r="E1471" s="219">
        <f t="shared" si="269"/>
        <v>45117</v>
      </c>
      <c r="F1471" s="219">
        <f t="shared" si="270"/>
        <v>45117</v>
      </c>
      <c r="G1471" s="219">
        <f t="shared" si="271"/>
        <v>45117</v>
      </c>
      <c r="H1471" s="218" t="str">
        <f>IF(ISERROR(VLOOKUP(FORECAST!$A1471,$AY$2:$BA$9,3,FALSE)),"",VLOOKUP(FORECAST!$A1471,$AY$2:$BA$9,3,FALSE))</f>
        <v>Pagadores</v>
      </c>
      <c r="I1471" s="218">
        <f>IF(ISNUMBER(FORECAST!G:G),FORECAST!G:G,"")</f>
        <v>124</v>
      </c>
      <c r="J1471" s="222">
        <f>IF(ISNUMBER(FORECAST!H:H),FORECAST!H:H,"")</f>
        <v>34585.18</v>
      </c>
      <c r="BF1471" s="4"/>
    </row>
    <row r="1472" spans="1:58">
      <c r="A1472" s="218" t="str">
        <f>MID(FORECAST!A1471,1,10)</f>
        <v>Non-Group</v>
      </c>
      <c r="B1472" s="218" t="str">
        <f t="shared" si="266"/>
        <v>No</v>
      </c>
      <c r="C1472" s="218" t="str">
        <f t="shared" si="267"/>
        <v>-G</v>
      </c>
      <c r="D1472" s="218" t="str">
        <f t="shared" si="268"/>
        <v>oup</v>
      </c>
      <c r="E1472" s="219" t="e">
        <f t="shared" si="269"/>
        <v>#VALUE!</v>
      </c>
      <c r="F1472" s="219" t="str">
        <f t="shared" si="270"/>
        <v/>
      </c>
      <c r="G1472" s="219">
        <f t="shared" si="271"/>
        <v>45117</v>
      </c>
      <c r="H1472" s="218" t="str">
        <f>IF(ISERROR(VLOOKUP(FORECAST!$A1472,$AY$2:$BA$9,3,FALSE)),"",VLOOKUP(FORECAST!$A1472,$AY$2:$BA$9,3,FALSE))</f>
        <v>Dueños e invitados</v>
      </c>
      <c r="I1472" s="218">
        <f>IF(ISNUMBER(FORECAST!G:G),FORECAST!G:G,"")</f>
        <v>26</v>
      </c>
      <c r="J1472" s="222">
        <f>IF(ISNUMBER(FORECAST!H:H),FORECAST!H:H,"")</f>
        <v>0</v>
      </c>
      <c r="BF1472" s="4"/>
    </row>
    <row r="1473" spans="1:58">
      <c r="A1473" s="218" t="str">
        <f>MID(FORECAST!A1472,1,10)</f>
        <v>Owner &amp; Gu</v>
      </c>
      <c r="B1473" s="218" t="str">
        <f t="shared" si="266"/>
        <v>Ow</v>
      </c>
      <c r="C1473" s="218" t="str">
        <f t="shared" si="267"/>
        <v>er</v>
      </c>
      <c r="D1473" s="218" t="str">
        <f t="shared" si="268"/>
        <v>&amp; Gu</v>
      </c>
      <c r="E1473" s="219" t="e">
        <f t="shared" si="269"/>
        <v>#VALUE!</v>
      </c>
      <c r="F1473" s="219" t="str">
        <f t="shared" si="270"/>
        <v/>
      </c>
      <c r="G1473" s="219">
        <f t="shared" si="271"/>
        <v>45117</v>
      </c>
      <c r="H1473" s="218" t="str">
        <f>IF(ISERROR(VLOOKUP(FORECAST!$A1473,$AY$2:$BA$9,3,FALSE)),"",VLOOKUP(FORECAST!$A1473,$AY$2:$BA$9,3,FALSE))</f>
        <v>Referidos</v>
      </c>
      <c r="I1473" s="218">
        <f>IF(ISNUMBER(FORECAST!G:G),FORECAST!G:G,"")</f>
        <v>110</v>
      </c>
      <c r="J1473" s="222">
        <f>IF(ISNUMBER(FORECAST!H:H),FORECAST!H:H,"")</f>
        <v>28289.07</v>
      </c>
      <c r="BF1473" s="4"/>
    </row>
    <row r="1474" spans="1:58">
      <c r="A1474" s="218" t="str">
        <f>MID(FORECAST!A1473,1,10)</f>
        <v>Owner Refe</v>
      </c>
      <c r="B1474" s="218" t="str">
        <f t="shared" si="266"/>
        <v>Ow</v>
      </c>
      <c r="C1474" s="218" t="str">
        <f t="shared" si="267"/>
        <v>er</v>
      </c>
      <c r="D1474" s="218" t="str">
        <f t="shared" si="268"/>
        <v>Refe</v>
      </c>
      <c r="E1474" s="219" t="e">
        <f t="shared" si="269"/>
        <v>#VALUE!</v>
      </c>
      <c r="F1474" s="219" t="str">
        <f t="shared" si="270"/>
        <v/>
      </c>
      <c r="G1474" s="219">
        <f t="shared" si="271"/>
        <v>45117</v>
      </c>
      <c r="H1474" s="218" t="str">
        <f>IF(ISERROR(VLOOKUP(FORECAST!$A1474,$AY$2:$BA$9,3,FALSE)),"",VLOOKUP(FORECAST!$A1474,$AY$2:$BA$9,3,FALSE))</f>
        <v>Maintenance</v>
      </c>
      <c r="I1474" s="218">
        <f>IF(ISNUMBER(FORECAST!G:G),FORECAST!G:G,"")</f>
        <v>32</v>
      </c>
      <c r="J1474" s="222">
        <f>IF(ISNUMBER(FORECAST!H:H),FORECAST!H:H,"")</f>
        <v>0</v>
      </c>
      <c r="BF1474" s="4"/>
    </row>
    <row r="1475" spans="1:58">
      <c r="A1475" s="218" t="str">
        <f>MID(FORECAST!A1474,1,10)</f>
        <v>Maintenanc</v>
      </c>
      <c r="B1475" s="218" t="str">
        <f t="shared" si="266"/>
        <v>Ma</v>
      </c>
      <c r="C1475" s="218" t="str">
        <f t="shared" si="267"/>
        <v>nt</v>
      </c>
      <c r="D1475" s="218" t="str">
        <f t="shared" si="268"/>
        <v>nanc</v>
      </c>
      <c r="E1475" s="219" t="e">
        <f t="shared" si="269"/>
        <v>#VALUE!</v>
      </c>
      <c r="F1475" s="219" t="str">
        <f t="shared" si="270"/>
        <v/>
      </c>
      <c r="G1475" s="219">
        <f t="shared" si="271"/>
        <v>45117</v>
      </c>
      <c r="H1475" s="218" t="str">
        <f>IF(ISERROR(VLOOKUP(FORECAST!$A1475,$AY$2:$BA$9,3,FALSE)),"",VLOOKUP(FORECAST!$A1475,$AY$2:$BA$9,3,FALSE))</f>
        <v>Complementarias</v>
      </c>
      <c r="I1475" s="218">
        <f>IF(ISNUMBER(FORECAST!G:G),FORECAST!G:G,"")</f>
        <v>2</v>
      </c>
      <c r="J1475" s="222">
        <f>IF(ISNUMBER(FORECAST!H:H),FORECAST!H:H,"")</f>
        <v>0</v>
      </c>
      <c r="BF1475" s="4"/>
    </row>
    <row r="1476" spans="1:58">
      <c r="A1476" s="218" t="str">
        <f>MID(FORECAST!A1475,1,10)</f>
        <v>Compliment</v>
      </c>
      <c r="B1476" s="218" t="str">
        <f t="shared" ref="B1476:B1539" si="272">MID(A1476,1,2)</f>
        <v>Co</v>
      </c>
      <c r="C1476" s="218" t="str">
        <f t="shared" ref="C1476:C1539" si="273">MID(A1476,4,2)</f>
        <v>pl</v>
      </c>
      <c r="D1476" s="218" t="str">
        <f t="shared" ref="D1476:D1539" si="274">MID(A1476,7,4)</f>
        <v>ment</v>
      </c>
      <c r="E1476" s="219" t="e">
        <f t="shared" ref="E1476:E1539" si="275">DATE(D1476,C1476,B1476)</f>
        <v>#VALUE!</v>
      </c>
      <c r="F1476" s="219" t="str">
        <f t="shared" ref="F1476:F1539" si="276">IF(ISERROR(E1476),"",E1476)</f>
        <v/>
      </c>
      <c r="G1476" s="219">
        <f t="shared" ref="G1476:G1539" si="277">IF(F1476="",G1475,F1476)</f>
        <v>45117</v>
      </c>
      <c r="H1476" s="218" t="str">
        <f>IF(ISERROR(VLOOKUP(FORECAST!$A1476,$AY$2:$BA$9,3,FALSE)),"",VLOOKUP(FORECAST!$A1476,$AY$2:$BA$9,3,FALSE))</f>
        <v>Total día</v>
      </c>
      <c r="I1476" s="218">
        <f>IF(ISNUMBER(FORECAST!G:G),FORECAST!G:G,"")</f>
        <v>294</v>
      </c>
      <c r="J1476" s="222">
        <f>IF(ISNUMBER(FORECAST!H:H),FORECAST!H:H,"")</f>
        <v>62874.25</v>
      </c>
      <c r="BF1476" s="4"/>
    </row>
    <row r="1477" spans="1:58">
      <c r="A1477" s="218" t="str">
        <f>MID(FORECAST!A1476,1,10)</f>
        <v>Totals:</v>
      </c>
      <c r="B1477" s="218" t="str">
        <f t="shared" si="272"/>
        <v>To</v>
      </c>
      <c r="C1477" s="218" t="str">
        <f t="shared" si="273"/>
        <v>al</v>
      </c>
      <c r="D1477" s="218" t="str">
        <f t="shared" si="274"/>
        <v>:</v>
      </c>
      <c r="E1477" s="219" t="e">
        <f t="shared" si="275"/>
        <v>#VALUE!</v>
      </c>
      <c r="F1477" s="219" t="str">
        <f t="shared" si="276"/>
        <v/>
      </c>
      <c r="G1477" s="219">
        <f t="shared" si="277"/>
        <v>45117</v>
      </c>
      <c r="H1477" s="218" t="str">
        <f>IF(ISERROR(VLOOKUP(FORECAST!$A1477,$AY$2:$BA$9,3,FALSE)),"",VLOOKUP(FORECAST!$A1477,$AY$2:$BA$9,3,FALSE))</f>
        <v/>
      </c>
      <c r="I1477" s="218" t="str">
        <f>IF(ISNUMBER(FORECAST!G:G),FORECAST!G:G,"")</f>
        <v/>
      </c>
      <c r="J1477" s="222" t="str">
        <f>IF(ISNUMBER(FORECAST!H:H),FORECAST!H:H,"")</f>
        <v/>
      </c>
      <c r="BF1477" s="4"/>
    </row>
    <row r="1478" spans="1:58">
      <c r="A1478" s="218" t="str">
        <f>MID(FORECAST!A1477,1,10)</f>
        <v>11-07-2023</v>
      </c>
      <c r="B1478" s="218" t="str">
        <f t="shared" si="272"/>
        <v>11</v>
      </c>
      <c r="C1478" s="218" t="str">
        <f t="shared" si="273"/>
        <v>07</v>
      </c>
      <c r="D1478" s="218" t="str">
        <f t="shared" si="274"/>
        <v>2023</v>
      </c>
      <c r="E1478" s="219">
        <f t="shared" si="275"/>
        <v>45118</v>
      </c>
      <c r="F1478" s="219">
        <f t="shared" si="276"/>
        <v>45118</v>
      </c>
      <c r="G1478" s="219">
        <f t="shared" si="277"/>
        <v>45118</v>
      </c>
      <c r="H1478" s="218" t="str">
        <f>IF(ISERROR(VLOOKUP(FORECAST!$A1478,$AY$2:$BA$9,3,FALSE)),"",VLOOKUP(FORECAST!$A1478,$AY$2:$BA$9,3,FALSE))</f>
        <v>Pagadores</v>
      </c>
      <c r="I1478" s="218">
        <f>IF(ISNUMBER(FORECAST!G:G),FORECAST!G:G,"")</f>
        <v>127</v>
      </c>
      <c r="J1478" s="222">
        <f>IF(ISNUMBER(FORECAST!H:H),FORECAST!H:H,"")</f>
        <v>39859.26</v>
      </c>
      <c r="BF1478" s="4"/>
    </row>
    <row r="1479" spans="1:58">
      <c r="A1479" s="218" t="str">
        <f>MID(FORECAST!A1478,1,10)</f>
        <v>Non-Group</v>
      </c>
      <c r="B1479" s="218" t="str">
        <f t="shared" si="272"/>
        <v>No</v>
      </c>
      <c r="C1479" s="218" t="str">
        <f t="shared" si="273"/>
        <v>-G</v>
      </c>
      <c r="D1479" s="218" t="str">
        <f t="shared" si="274"/>
        <v>oup</v>
      </c>
      <c r="E1479" s="219" t="e">
        <f t="shared" si="275"/>
        <v>#VALUE!</v>
      </c>
      <c r="F1479" s="219" t="str">
        <f t="shared" si="276"/>
        <v/>
      </c>
      <c r="G1479" s="219">
        <f t="shared" si="277"/>
        <v>45118</v>
      </c>
      <c r="H1479" s="218" t="str">
        <f>IF(ISERROR(VLOOKUP(FORECAST!$A1479,$AY$2:$BA$9,3,FALSE)),"",VLOOKUP(FORECAST!$A1479,$AY$2:$BA$9,3,FALSE))</f>
        <v>Dueños e invitados</v>
      </c>
      <c r="I1479" s="218">
        <f>IF(ISNUMBER(FORECAST!G:G),FORECAST!G:G,"")</f>
        <v>29</v>
      </c>
      <c r="J1479" s="222">
        <f>IF(ISNUMBER(FORECAST!H:H),FORECAST!H:H,"")</f>
        <v>0</v>
      </c>
      <c r="BF1479" s="4"/>
    </row>
    <row r="1480" spans="1:58">
      <c r="A1480" s="218" t="str">
        <f>MID(FORECAST!A1479,1,10)</f>
        <v>Owner &amp; Gu</v>
      </c>
      <c r="B1480" s="218" t="str">
        <f t="shared" si="272"/>
        <v>Ow</v>
      </c>
      <c r="C1480" s="218" t="str">
        <f t="shared" si="273"/>
        <v>er</v>
      </c>
      <c r="D1480" s="218" t="str">
        <f t="shared" si="274"/>
        <v>&amp; Gu</v>
      </c>
      <c r="E1480" s="219" t="e">
        <f t="shared" si="275"/>
        <v>#VALUE!</v>
      </c>
      <c r="F1480" s="219" t="str">
        <f t="shared" si="276"/>
        <v/>
      </c>
      <c r="G1480" s="219">
        <f t="shared" si="277"/>
        <v>45118</v>
      </c>
      <c r="H1480" s="218" t="str">
        <f>IF(ISERROR(VLOOKUP(FORECAST!$A1480,$AY$2:$BA$9,3,FALSE)),"",VLOOKUP(FORECAST!$A1480,$AY$2:$BA$9,3,FALSE))</f>
        <v>Referidos</v>
      </c>
      <c r="I1480" s="218">
        <f>IF(ISNUMBER(FORECAST!G:G),FORECAST!G:G,"")</f>
        <v>106</v>
      </c>
      <c r="J1480" s="222">
        <f>IF(ISNUMBER(FORECAST!H:H),FORECAST!H:H,"")</f>
        <v>30376.62</v>
      </c>
      <c r="BF1480" s="4"/>
    </row>
    <row r="1481" spans="1:58">
      <c r="A1481" s="218" t="str">
        <f>MID(FORECAST!A1480,1,10)</f>
        <v>Owner Refe</v>
      </c>
      <c r="B1481" s="218" t="str">
        <f t="shared" si="272"/>
        <v>Ow</v>
      </c>
      <c r="C1481" s="218" t="str">
        <f t="shared" si="273"/>
        <v>er</v>
      </c>
      <c r="D1481" s="218" t="str">
        <f t="shared" si="274"/>
        <v>Refe</v>
      </c>
      <c r="E1481" s="219" t="e">
        <f t="shared" si="275"/>
        <v>#VALUE!</v>
      </c>
      <c r="F1481" s="219" t="str">
        <f t="shared" si="276"/>
        <v/>
      </c>
      <c r="G1481" s="219">
        <f t="shared" si="277"/>
        <v>45118</v>
      </c>
      <c r="H1481" s="218" t="str">
        <f>IF(ISERROR(VLOOKUP(FORECAST!$A1481,$AY$2:$BA$9,3,FALSE)),"",VLOOKUP(FORECAST!$A1481,$AY$2:$BA$9,3,FALSE))</f>
        <v>Maintenance</v>
      </c>
      <c r="I1481" s="218">
        <f>IF(ISNUMBER(FORECAST!G:G),FORECAST!G:G,"")</f>
        <v>36</v>
      </c>
      <c r="J1481" s="222">
        <f>IF(ISNUMBER(FORECAST!H:H),FORECAST!H:H,"")</f>
        <v>0</v>
      </c>
      <c r="BF1481" s="4"/>
    </row>
    <row r="1482" spans="1:58">
      <c r="A1482" s="218" t="str">
        <f>MID(FORECAST!A1481,1,10)</f>
        <v>Maintenanc</v>
      </c>
      <c r="B1482" s="218" t="str">
        <f t="shared" si="272"/>
        <v>Ma</v>
      </c>
      <c r="C1482" s="218" t="str">
        <f t="shared" si="273"/>
        <v>nt</v>
      </c>
      <c r="D1482" s="218" t="str">
        <f t="shared" si="274"/>
        <v>nanc</v>
      </c>
      <c r="E1482" s="219" t="e">
        <f t="shared" si="275"/>
        <v>#VALUE!</v>
      </c>
      <c r="F1482" s="219" t="str">
        <f t="shared" si="276"/>
        <v/>
      </c>
      <c r="G1482" s="219">
        <f t="shared" si="277"/>
        <v>45118</v>
      </c>
      <c r="H1482" s="218" t="str">
        <f>IF(ISERROR(VLOOKUP(FORECAST!$A1482,$AY$2:$BA$9,3,FALSE)),"",VLOOKUP(FORECAST!$A1482,$AY$2:$BA$9,3,FALSE))</f>
        <v>Complementarias</v>
      </c>
      <c r="I1482" s="218">
        <f>IF(ISNUMBER(FORECAST!G:G),FORECAST!G:G,"")</f>
        <v>3</v>
      </c>
      <c r="J1482" s="222">
        <f>IF(ISNUMBER(FORECAST!H:H),FORECAST!H:H,"")</f>
        <v>0</v>
      </c>
      <c r="BF1482" s="4"/>
    </row>
    <row r="1483" spans="1:58">
      <c r="A1483" s="218" t="str">
        <f>MID(FORECAST!A1482,1,10)</f>
        <v>Compliment</v>
      </c>
      <c r="B1483" s="218" t="str">
        <f t="shared" si="272"/>
        <v>Co</v>
      </c>
      <c r="C1483" s="218" t="str">
        <f t="shared" si="273"/>
        <v>pl</v>
      </c>
      <c r="D1483" s="218" t="str">
        <f t="shared" si="274"/>
        <v>ment</v>
      </c>
      <c r="E1483" s="219" t="e">
        <f t="shared" si="275"/>
        <v>#VALUE!</v>
      </c>
      <c r="F1483" s="219" t="str">
        <f t="shared" si="276"/>
        <v/>
      </c>
      <c r="G1483" s="219">
        <f t="shared" si="277"/>
        <v>45118</v>
      </c>
      <c r="H1483" s="218" t="str">
        <f>IF(ISERROR(VLOOKUP(FORECAST!$A1483,$AY$2:$BA$9,3,FALSE)),"",VLOOKUP(FORECAST!$A1483,$AY$2:$BA$9,3,FALSE))</f>
        <v>Total día</v>
      </c>
      <c r="I1483" s="218">
        <f>IF(ISNUMBER(FORECAST!G:G),FORECAST!G:G,"")</f>
        <v>301</v>
      </c>
      <c r="J1483" s="222">
        <f>IF(ISNUMBER(FORECAST!H:H),FORECAST!H:H,"")</f>
        <v>70235.88</v>
      </c>
      <c r="BF1483" s="4"/>
    </row>
    <row r="1484" spans="1:58">
      <c r="A1484" s="218" t="str">
        <f>MID(FORECAST!A1483,1,10)</f>
        <v>Totals:</v>
      </c>
      <c r="B1484" s="218" t="str">
        <f t="shared" si="272"/>
        <v>To</v>
      </c>
      <c r="C1484" s="218" t="str">
        <f t="shared" si="273"/>
        <v>al</v>
      </c>
      <c r="D1484" s="218" t="str">
        <f t="shared" si="274"/>
        <v>:</v>
      </c>
      <c r="E1484" s="219" t="e">
        <f t="shared" si="275"/>
        <v>#VALUE!</v>
      </c>
      <c r="F1484" s="219" t="str">
        <f t="shared" si="276"/>
        <v/>
      </c>
      <c r="G1484" s="219">
        <f t="shared" si="277"/>
        <v>45118</v>
      </c>
      <c r="H1484" s="218" t="str">
        <f>IF(ISERROR(VLOOKUP(FORECAST!$A1484,$AY$2:$BA$9,3,FALSE)),"",VLOOKUP(FORECAST!$A1484,$AY$2:$BA$9,3,FALSE))</f>
        <v/>
      </c>
      <c r="I1484" s="218" t="str">
        <f>IF(ISNUMBER(FORECAST!G:G),FORECAST!G:G,"")</f>
        <v/>
      </c>
      <c r="J1484" s="222" t="str">
        <f>IF(ISNUMBER(FORECAST!H:H),FORECAST!H:H,"")</f>
        <v/>
      </c>
      <c r="BF1484" s="4"/>
    </row>
    <row r="1485" spans="1:58">
      <c r="A1485" s="218" t="str">
        <f>MID(FORECAST!A1484,1,10)</f>
        <v>12-07-2023</v>
      </c>
      <c r="B1485" s="218" t="str">
        <f t="shared" si="272"/>
        <v>12</v>
      </c>
      <c r="C1485" s="218" t="str">
        <f t="shared" si="273"/>
        <v>07</v>
      </c>
      <c r="D1485" s="218" t="str">
        <f t="shared" si="274"/>
        <v>2023</v>
      </c>
      <c r="E1485" s="219">
        <f t="shared" si="275"/>
        <v>45119</v>
      </c>
      <c r="F1485" s="219">
        <f t="shared" si="276"/>
        <v>45119</v>
      </c>
      <c r="G1485" s="219">
        <f t="shared" si="277"/>
        <v>45119</v>
      </c>
      <c r="H1485" s="218" t="str">
        <f>IF(ISERROR(VLOOKUP(FORECAST!$A1485,$AY$2:$BA$9,3,FALSE)),"",VLOOKUP(FORECAST!$A1485,$AY$2:$BA$9,3,FALSE))</f>
        <v>Pagadores</v>
      </c>
      <c r="I1485" s="218">
        <f>IF(ISNUMBER(FORECAST!G:G),FORECAST!G:G,"")</f>
        <v>112</v>
      </c>
      <c r="J1485" s="222">
        <f>IF(ISNUMBER(FORECAST!H:H),FORECAST!H:H,"")</f>
        <v>32771.699999999997</v>
      </c>
      <c r="BF1485" s="4"/>
    </row>
    <row r="1486" spans="1:58">
      <c r="A1486" s="218" t="str">
        <f>MID(FORECAST!A1485,1,10)</f>
        <v>Non-Group</v>
      </c>
      <c r="B1486" s="218" t="str">
        <f t="shared" si="272"/>
        <v>No</v>
      </c>
      <c r="C1486" s="218" t="str">
        <f t="shared" si="273"/>
        <v>-G</v>
      </c>
      <c r="D1486" s="218" t="str">
        <f t="shared" si="274"/>
        <v>oup</v>
      </c>
      <c r="E1486" s="219" t="e">
        <f t="shared" si="275"/>
        <v>#VALUE!</v>
      </c>
      <c r="F1486" s="219" t="str">
        <f t="shared" si="276"/>
        <v/>
      </c>
      <c r="G1486" s="219">
        <f t="shared" si="277"/>
        <v>45119</v>
      </c>
      <c r="H1486" s="218" t="str">
        <f>IF(ISERROR(VLOOKUP(FORECAST!$A1486,$AY$2:$BA$9,3,FALSE)),"",VLOOKUP(FORECAST!$A1486,$AY$2:$BA$9,3,FALSE))</f>
        <v>Dueños e invitados</v>
      </c>
      <c r="I1486" s="218">
        <f>IF(ISNUMBER(FORECAST!G:G),FORECAST!G:G,"")</f>
        <v>28</v>
      </c>
      <c r="J1486" s="222">
        <f>IF(ISNUMBER(FORECAST!H:H),FORECAST!H:H,"")</f>
        <v>0</v>
      </c>
      <c r="BF1486" s="4"/>
    </row>
    <row r="1487" spans="1:58">
      <c r="A1487" s="218" t="str">
        <f>MID(FORECAST!A1486,1,10)</f>
        <v>Owner &amp; Gu</v>
      </c>
      <c r="B1487" s="218" t="str">
        <f t="shared" si="272"/>
        <v>Ow</v>
      </c>
      <c r="C1487" s="218" t="str">
        <f t="shared" si="273"/>
        <v>er</v>
      </c>
      <c r="D1487" s="218" t="str">
        <f t="shared" si="274"/>
        <v>&amp; Gu</v>
      </c>
      <c r="E1487" s="219" t="e">
        <f t="shared" si="275"/>
        <v>#VALUE!</v>
      </c>
      <c r="F1487" s="219" t="str">
        <f t="shared" si="276"/>
        <v/>
      </c>
      <c r="G1487" s="219">
        <f t="shared" si="277"/>
        <v>45119</v>
      </c>
      <c r="H1487" s="218" t="str">
        <f>IF(ISERROR(VLOOKUP(FORECAST!$A1487,$AY$2:$BA$9,3,FALSE)),"",VLOOKUP(FORECAST!$A1487,$AY$2:$BA$9,3,FALSE))</f>
        <v>Referidos</v>
      </c>
      <c r="I1487" s="218">
        <f>IF(ISNUMBER(FORECAST!G:G),FORECAST!G:G,"")</f>
        <v>107</v>
      </c>
      <c r="J1487" s="222">
        <f>IF(ISNUMBER(FORECAST!H:H),FORECAST!H:H,"")</f>
        <v>29331.91</v>
      </c>
      <c r="BF1487" s="4"/>
    </row>
    <row r="1488" spans="1:58">
      <c r="A1488" s="218" t="str">
        <f>MID(FORECAST!A1487,1,10)</f>
        <v>Owner Refe</v>
      </c>
      <c r="B1488" s="218" t="str">
        <f t="shared" si="272"/>
        <v>Ow</v>
      </c>
      <c r="C1488" s="218" t="str">
        <f t="shared" si="273"/>
        <v>er</v>
      </c>
      <c r="D1488" s="218" t="str">
        <f t="shared" si="274"/>
        <v>Refe</v>
      </c>
      <c r="E1488" s="219" t="e">
        <f t="shared" si="275"/>
        <v>#VALUE!</v>
      </c>
      <c r="F1488" s="219" t="str">
        <f t="shared" si="276"/>
        <v/>
      </c>
      <c r="G1488" s="219">
        <f t="shared" si="277"/>
        <v>45119</v>
      </c>
      <c r="H1488" s="218" t="str">
        <f>IF(ISERROR(VLOOKUP(FORECAST!$A1488,$AY$2:$BA$9,3,FALSE)),"",VLOOKUP(FORECAST!$A1488,$AY$2:$BA$9,3,FALSE))</f>
        <v>Maintenance</v>
      </c>
      <c r="I1488" s="218">
        <f>IF(ISNUMBER(FORECAST!G:G),FORECAST!G:G,"")</f>
        <v>36</v>
      </c>
      <c r="J1488" s="222">
        <f>IF(ISNUMBER(FORECAST!H:H),FORECAST!H:H,"")</f>
        <v>0</v>
      </c>
      <c r="BF1488" s="4"/>
    </row>
    <row r="1489" spans="1:58">
      <c r="A1489" s="218" t="str">
        <f>MID(FORECAST!A1488,1,10)</f>
        <v>Maintenanc</v>
      </c>
      <c r="B1489" s="218" t="str">
        <f t="shared" si="272"/>
        <v>Ma</v>
      </c>
      <c r="C1489" s="218" t="str">
        <f t="shared" si="273"/>
        <v>nt</v>
      </c>
      <c r="D1489" s="218" t="str">
        <f t="shared" si="274"/>
        <v>nanc</v>
      </c>
      <c r="E1489" s="219" t="e">
        <f t="shared" si="275"/>
        <v>#VALUE!</v>
      </c>
      <c r="F1489" s="219" t="str">
        <f t="shared" si="276"/>
        <v/>
      </c>
      <c r="G1489" s="219">
        <f t="shared" si="277"/>
        <v>45119</v>
      </c>
      <c r="H1489" s="218" t="str">
        <f>IF(ISERROR(VLOOKUP(FORECAST!$A1489,$AY$2:$BA$9,3,FALSE)),"",VLOOKUP(FORECAST!$A1489,$AY$2:$BA$9,3,FALSE))</f>
        <v>Complementarias</v>
      </c>
      <c r="I1489" s="218">
        <f>IF(ISNUMBER(FORECAST!G:G),FORECAST!G:G,"")</f>
        <v>2</v>
      </c>
      <c r="J1489" s="222">
        <f>IF(ISNUMBER(FORECAST!H:H),FORECAST!H:H,"")</f>
        <v>0</v>
      </c>
      <c r="BF1489" s="4"/>
    </row>
    <row r="1490" spans="1:58">
      <c r="A1490" s="218" t="str">
        <f>MID(FORECAST!A1489,1,10)</f>
        <v>Compliment</v>
      </c>
      <c r="B1490" s="218" t="str">
        <f t="shared" si="272"/>
        <v>Co</v>
      </c>
      <c r="C1490" s="218" t="str">
        <f t="shared" si="273"/>
        <v>pl</v>
      </c>
      <c r="D1490" s="218" t="str">
        <f t="shared" si="274"/>
        <v>ment</v>
      </c>
      <c r="E1490" s="219" t="e">
        <f t="shared" si="275"/>
        <v>#VALUE!</v>
      </c>
      <c r="F1490" s="219" t="str">
        <f t="shared" si="276"/>
        <v/>
      </c>
      <c r="G1490" s="219">
        <f t="shared" si="277"/>
        <v>45119</v>
      </c>
      <c r="H1490" s="218" t="str">
        <f>IF(ISERROR(VLOOKUP(FORECAST!$A1490,$AY$2:$BA$9,3,FALSE)),"",VLOOKUP(FORECAST!$A1490,$AY$2:$BA$9,3,FALSE))</f>
        <v>Total día</v>
      </c>
      <c r="I1490" s="218">
        <f>IF(ISNUMBER(FORECAST!G:G),FORECAST!G:G,"")</f>
        <v>285</v>
      </c>
      <c r="J1490" s="222">
        <f>IF(ISNUMBER(FORECAST!H:H),FORECAST!H:H,"")</f>
        <v>62103.61</v>
      </c>
      <c r="BF1490" s="4"/>
    </row>
    <row r="1491" spans="1:58">
      <c r="A1491" s="218" t="str">
        <f>MID(FORECAST!A1490,1,10)</f>
        <v>Totals:</v>
      </c>
      <c r="B1491" s="218" t="str">
        <f t="shared" si="272"/>
        <v>To</v>
      </c>
      <c r="C1491" s="218" t="str">
        <f t="shared" si="273"/>
        <v>al</v>
      </c>
      <c r="D1491" s="218" t="str">
        <f t="shared" si="274"/>
        <v>:</v>
      </c>
      <c r="E1491" s="219" t="e">
        <f t="shared" si="275"/>
        <v>#VALUE!</v>
      </c>
      <c r="F1491" s="219" t="str">
        <f t="shared" si="276"/>
        <v/>
      </c>
      <c r="G1491" s="219">
        <f t="shared" si="277"/>
        <v>45119</v>
      </c>
      <c r="H1491" s="218" t="str">
        <f>IF(ISERROR(VLOOKUP(FORECAST!$A1491,$AY$2:$BA$9,3,FALSE)),"",VLOOKUP(FORECAST!$A1491,$AY$2:$BA$9,3,FALSE))</f>
        <v/>
      </c>
      <c r="I1491" s="218" t="str">
        <f>IF(ISNUMBER(FORECAST!G:G),FORECAST!G:G,"")</f>
        <v/>
      </c>
      <c r="J1491" s="222" t="str">
        <f>IF(ISNUMBER(FORECAST!H:H),FORECAST!H:H,"")</f>
        <v/>
      </c>
      <c r="BF1491" s="4"/>
    </row>
    <row r="1492" spans="1:58">
      <c r="A1492" s="218" t="str">
        <f>MID(FORECAST!A1491,1,10)</f>
        <v>13-07-2023</v>
      </c>
      <c r="B1492" s="218" t="str">
        <f t="shared" si="272"/>
        <v>13</v>
      </c>
      <c r="C1492" s="218" t="str">
        <f t="shared" si="273"/>
        <v>07</v>
      </c>
      <c r="D1492" s="218" t="str">
        <f t="shared" si="274"/>
        <v>2023</v>
      </c>
      <c r="E1492" s="219">
        <f t="shared" si="275"/>
        <v>45120</v>
      </c>
      <c r="F1492" s="219">
        <f t="shared" si="276"/>
        <v>45120</v>
      </c>
      <c r="G1492" s="219">
        <f t="shared" si="277"/>
        <v>45120</v>
      </c>
      <c r="H1492" s="218" t="str">
        <f>IF(ISERROR(VLOOKUP(FORECAST!$A1492,$AY$2:$BA$9,3,FALSE)),"",VLOOKUP(FORECAST!$A1492,$AY$2:$BA$9,3,FALSE))</f>
        <v>Pagadores</v>
      </c>
      <c r="I1492" s="218">
        <f>IF(ISNUMBER(FORECAST!G:G),FORECAST!G:G,"")</f>
        <v>167</v>
      </c>
      <c r="J1492" s="222">
        <f>IF(ISNUMBER(FORECAST!H:H),FORECAST!H:H,"")</f>
        <v>55236.01</v>
      </c>
      <c r="BF1492" s="4"/>
    </row>
    <row r="1493" spans="1:58">
      <c r="A1493" s="218" t="str">
        <f>MID(FORECAST!A1492,1,10)</f>
        <v>Non-Group</v>
      </c>
      <c r="B1493" s="218" t="str">
        <f t="shared" si="272"/>
        <v>No</v>
      </c>
      <c r="C1493" s="218" t="str">
        <f t="shared" si="273"/>
        <v>-G</v>
      </c>
      <c r="D1493" s="218" t="str">
        <f t="shared" si="274"/>
        <v>oup</v>
      </c>
      <c r="E1493" s="219" t="e">
        <f t="shared" si="275"/>
        <v>#VALUE!</v>
      </c>
      <c r="F1493" s="219" t="str">
        <f t="shared" si="276"/>
        <v/>
      </c>
      <c r="G1493" s="219">
        <f t="shared" si="277"/>
        <v>45120</v>
      </c>
      <c r="H1493" s="218" t="str">
        <f>IF(ISERROR(VLOOKUP(FORECAST!$A1493,$AY$2:$BA$9,3,FALSE)),"",VLOOKUP(FORECAST!$A1493,$AY$2:$BA$9,3,FALSE))</f>
        <v>Dueños e invitados</v>
      </c>
      <c r="I1493" s="218">
        <f>IF(ISNUMBER(FORECAST!G:G),FORECAST!G:G,"")</f>
        <v>34</v>
      </c>
      <c r="J1493" s="222">
        <f>IF(ISNUMBER(FORECAST!H:H),FORECAST!H:H,"")</f>
        <v>0</v>
      </c>
      <c r="BF1493" s="4"/>
    </row>
    <row r="1494" spans="1:58">
      <c r="A1494" s="218" t="str">
        <f>MID(FORECAST!A1493,1,10)</f>
        <v>Owner &amp; Gu</v>
      </c>
      <c r="B1494" s="218" t="str">
        <f t="shared" si="272"/>
        <v>Ow</v>
      </c>
      <c r="C1494" s="218" t="str">
        <f t="shared" si="273"/>
        <v>er</v>
      </c>
      <c r="D1494" s="218" t="str">
        <f t="shared" si="274"/>
        <v>&amp; Gu</v>
      </c>
      <c r="E1494" s="219" t="e">
        <f t="shared" si="275"/>
        <v>#VALUE!</v>
      </c>
      <c r="F1494" s="219" t="str">
        <f t="shared" si="276"/>
        <v/>
      </c>
      <c r="G1494" s="219">
        <f t="shared" si="277"/>
        <v>45120</v>
      </c>
      <c r="H1494" s="218" t="str">
        <f>IF(ISERROR(VLOOKUP(FORECAST!$A1494,$AY$2:$BA$9,3,FALSE)),"",VLOOKUP(FORECAST!$A1494,$AY$2:$BA$9,3,FALSE))</f>
        <v>Referidos</v>
      </c>
      <c r="I1494" s="218">
        <f>IF(ISNUMBER(FORECAST!G:G),FORECAST!G:G,"")</f>
        <v>127</v>
      </c>
      <c r="J1494" s="222">
        <f>IF(ISNUMBER(FORECAST!H:H),FORECAST!H:H,"")</f>
        <v>35202.959999999999</v>
      </c>
      <c r="BF1494" s="4"/>
    </row>
    <row r="1495" spans="1:58">
      <c r="A1495" s="218" t="str">
        <f>MID(FORECAST!A1494,1,10)</f>
        <v>Owner Refe</v>
      </c>
      <c r="B1495" s="218" t="str">
        <f t="shared" si="272"/>
        <v>Ow</v>
      </c>
      <c r="C1495" s="218" t="str">
        <f t="shared" si="273"/>
        <v>er</v>
      </c>
      <c r="D1495" s="218" t="str">
        <f t="shared" si="274"/>
        <v>Refe</v>
      </c>
      <c r="E1495" s="219" t="e">
        <f t="shared" si="275"/>
        <v>#VALUE!</v>
      </c>
      <c r="F1495" s="219" t="str">
        <f t="shared" si="276"/>
        <v/>
      </c>
      <c r="G1495" s="219">
        <f t="shared" si="277"/>
        <v>45120</v>
      </c>
      <c r="H1495" s="218" t="str">
        <f>IF(ISERROR(VLOOKUP(FORECAST!$A1495,$AY$2:$BA$9,3,FALSE)),"",VLOOKUP(FORECAST!$A1495,$AY$2:$BA$9,3,FALSE))</f>
        <v>Maintenance</v>
      </c>
      <c r="I1495" s="218">
        <f>IF(ISNUMBER(FORECAST!G:G),FORECAST!G:G,"")</f>
        <v>24</v>
      </c>
      <c r="J1495" s="222">
        <f>IF(ISNUMBER(FORECAST!H:H),FORECAST!H:H,"")</f>
        <v>0</v>
      </c>
      <c r="BF1495" s="4"/>
    </row>
    <row r="1496" spans="1:58">
      <c r="A1496" s="218" t="str">
        <f>MID(FORECAST!A1495,1,10)</f>
        <v>Maintenanc</v>
      </c>
      <c r="B1496" s="218" t="str">
        <f t="shared" si="272"/>
        <v>Ma</v>
      </c>
      <c r="C1496" s="218" t="str">
        <f t="shared" si="273"/>
        <v>nt</v>
      </c>
      <c r="D1496" s="218" t="str">
        <f t="shared" si="274"/>
        <v>nanc</v>
      </c>
      <c r="E1496" s="219" t="e">
        <f t="shared" si="275"/>
        <v>#VALUE!</v>
      </c>
      <c r="F1496" s="219" t="str">
        <f t="shared" si="276"/>
        <v/>
      </c>
      <c r="G1496" s="219">
        <f t="shared" si="277"/>
        <v>45120</v>
      </c>
      <c r="H1496" s="218" t="str">
        <f>IF(ISERROR(VLOOKUP(FORECAST!$A1496,$AY$2:$BA$9,3,FALSE)),"",VLOOKUP(FORECAST!$A1496,$AY$2:$BA$9,3,FALSE))</f>
        <v>Complementarias</v>
      </c>
      <c r="I1496" s="218">
        <f>IF(ISNUMBER(FORECAST!G:G),FORECAST!G:G,"")</f>
        <v>5</v>
      </c>
      <c r="J1496" s="222">
        <f>IF(ISNUMBER(FORECAST!H:H),FORECAST!H:H,"")</f>
        <v>0</v>
      </c>
      <c r="BF1496" s="4"/>
    </row>
    <row r="1497" spans="1:58">
      <c r="A1497" s="218" t="str">
        <f>MID(FORECAST!A1496,1,10)</f>
        <v>Compliment</v>
      </c>
      <c r="B1497" s="218" t="str">
        <f t="shared" si="272"/>
        <v>Co</v>
      </c>
      <c r="C1497" s="218" t="str">
        <f t="shared" si="273"/>
        <v>pl</v>
      </c>
      <c r="D1497" s="218" t="str">
        <f t="shared" si="274"/>
        <v>ment</v>
      </c>
      <c r="E1497" s="219" t="e">
        <f t="shared" si="275"/>
        <v>#VALUE!</v>
      </c>
      <c r="F1497" s="219" t="str">
        <f t="shared" si="276"/>
        <v/>
      </c>
      <c r="G1497" s="219">
        <f t="shared" si="277"/>
        <v>45120</v>
      </c>
      <c r="H1497" s="218" t="str">
        <f>IF(ISERROR(VLOOKUP(FORECAST!$A1497,$AY$2:$BA$9,3,FALSE)),"",VLOOKUP(FORECAST!$A1497,$AY$2:$BA$9,3,FALSE))</f>
        <v>Total día</v>
      </c>
      <c r="I1497" s="218">
        <f>IF(ISNUMBER(FORECAST!G:G),FORECAST!G:G,"")</f>
        <v>357</v>
      </c>
      <c r="J1497" s="222">
        <f>IF(ISNUMBER(FORECAST!H:H),FORECAST!H:H,"")</f>
        <v>90438.97</v>
      </c>
      <c r="BF1497" s="4"/>
    </row>
    <row r="1498" spans="1:58">
      <c r="A1498" s="218" t="str">
        <f>MID(FORECAST!A1497,1,10)</f>
        <v>Totals:</v>
      </c>
      <c r="B1498" s="218" t="str">
        <f t="shared" si="272"/>
        <v>To</v>
      </c>
      <c r="C1498" s="218" t="str">
        <f t="shared" si="273"/>
        <v>al</v>
      </c>
      <c r="D1498" s="218" t="str">
        <f t="shared" si="274"/>
        <v>:</v>
      </c>
      <c r="E1498" s="219" t="e">
        <f t="shared" si="275"/>
        <v>#VALUE!</v>
      </c>
      <c r="F1498" s="219" t="str">
        <f t="shared" si="276"/>
        <v/>
      </c>
      <c r="G1498" s="219">
        <f t="shared" si="277"/>
        <v>45120</v>
      </c>
      <c r="H1498" s="218" t="str">
        <f>IF(ISERROR(VLOOKUP(FORECAST!$A1498,$AY$2:$BA$9,3,FALSE)),"",VLOOKUP(FORECAST!$A1498,$AY$2:$BA$9,3,FALSE))</f>
        <v/>
      </c>
      <c r="I1498" s="218" t="str">
        <f>IF(ISNUMBER(FORECAST!G:G),FORECAST!G:G,"")</f>
        <v/>
      </c>
      <c r="J1498" s="222" t="str">
        <f>IF(ISNUMBER(FORECAST!H:H),FORECAST!H:H,"")</f>
        <v/>
      </c>
      <c r="BF1498" s="4"/>
    </row>
    <row r="1499" spans="1:58">
      <c r="A1499" s="218" t="str">
        <f>MID(FORECAST!A1498,1,10)</f>
        <v>14-07-2023</v>
      </c>
      <c r="B1499" s="218" t="str">
        <f t="shared" si="272"/>
        <v>14</v>
      </c>
      <c r="C1499" s="218" t="str">
        <f t="shared" si="273"/>
        <v>07</v>
      </c>
      <c r="D1499" s="218" t="str">
        <f t="shared" si="274"/>
        <v>2023</v>
      </c>
      <c r="E1499" s="219">
        <f t="shared" si="275"/>
        <v>45121</v>
      </c>
      <c r="F1499" s="219">
        <f t="shared" si="276"/>
        <v>45121</v>
      </c>
      <c r="G1499" s="219">
        <f t="shared" si="277"/>
        <v>45121</v>
      </c>
      <c r="H1499" s="218" t="str">
        <f>IF(ISERROR(VLOOKUP(FORECAST!$A1499,$AY$2:$BA$9,3,FALSE)),"",VLOOKUP(FORECAST!$A1499,$AY$2:$BA$9,3,FALSE))</f>
        <v>Pagadores</v>
      </c>
      <c r="I1499" s="218">
        <f>IF(ISNUMBER(FORECAST!G:G),FORECAST!G:G,"")</f>
        <v>208</v>
      </c>
      <c r="J1499" s="222">
        <f>IF(ISNUMBER(FORECAST!H:H),FORECAST!H:H,"")</f>
        <v>85392.12</v>
      </c>
      <c r="BF1499" s="4"/>
    </row>
    <row r="1500" spans="1:58">
      <c r="A1500" s="218" t="str">
        <f>MID(FORECAST!A1499,1,10)</f>
        <v>Non-Group</v>
      </c>
      <c r="B1500" s="218" t="str">
        <f t="shared" si="272"/>
        <v>No</v>
      </c>
      <c r="C1500" s="218" t="str">
        <f t="shared" si="273"/>
        <v>-G</v>
      </c>
      <c r="D1500" s="218" t="str">
        <f t="shared" si="274"/>
        <v>oup</v>
      </c>
      <c r="E1500" s="219" t="e">
        <f t="shared" si="275"/>
        <v>#VALUE!</v>
      </c>
      <c r="F1500" s="219" t="str">
        <f t="shared" si="276"/>
        <v/>
      </c>
      <c r="G1500" s="219">
        <f t="shared" si="277"/>
        <v>45121</v>
      </c>
      <c r="H1500" s="218" t="str">
        <f>IF(ISERROR(VLOOKUP(FORECAST!$A1500,$AY$2:$BA$9,3,FALSE)),"",VLOOKUP(FORECAST!$A1500,$AY$2:$BA$9,3,FALSE))</f>
        <v>Dueños e invitados</v>
      </c>
      <c r="I1500" s="218">
        <f>IF(ISNUMBER(FORECAST!G:G),FORECAST!G:G,"")</f>
        <v>39</v>
      </c>
      <c r="J1500" s="222">
        <f>IF(ISNUMBER(FORECAST!H:H),FORECAST!H:H,"")</f>
        <v>0</v>
      </c>
      <c r="BF1500" s="4"/>
    </row>
    <row r="1501" spans="1:58">
      <c r="A1501" s="218" t="str">
        <f>MID(FORECAST!A1500,1,10)</f>
        <v>Owner &amp; Gu</v>
      </c>
      <c r="B1501" s="218" t="str">
        <f t="shared" si="272"/>
        <v>Ow</v>
      </c>
      <c r="C1501" s="218" t="str">
        <f t="shared" si="273"/>
        <v>er</v>
      </c>
      <c r="D1501" s="218" t="str">
        <f t="shared" si="274"/>
        <v>&amp; Gu</v>
      </c>
      <c r="E1501" s="219" t="e">
        <f t="shared" si="275"/>
        <v>#VALUE!</v>
      </c>
      <c r="F1501" s="219" t="str">
        <f t="shared" si="276"/>
        <v/>
      </c>
      <c r="G1501" s="219">
        <f t="shared" si="277"/>
        <v>45121</v>
      </c>
      <c r="H1501" s="218" t="str">
        <f>IF(ISERROR(VLOOKUP(FORECAST!$A1501,$AY$2:$BA$9,3,FALSE)),"",VLOOKUP(FORECAST!$A1501,$AY$2:$BA$9,3,FALSE))</f>
        <v>Referidos</v>
      </c>
      <c r="I1501" s="218">
        <f>IF(ISNUMBER(FORECAST!G:G),FORECAST!G:G,"")</f>
        <v>177</v>
      </c>
      <c r="J1501" s="222">
        <f>IF(ISNUMBER(FORECAST!H:H),FORECAST!H:H,"")</f>
        <v>58712.2</v>
      </c>
      <c r="BF1501" s="4"/>
    </row>
    <row r="1502" spans="1:58">
      <c r="A1502" s="218" t="str">
        <f>MID(FORECAST!A1501,1,10)</f>
        <v>Owner Refe</v>
      </c>
      <c r="B1502" s="218" t="str">
        <f t="shared" si="272"/>
        <v>Ow</v>
      </c>
      <c r="C1502" s="218" t="str">
        <f t="shared" si="273"/>
        <v>er</v>
      </c>
      <c r="D1502" s="218" t="str">
        <f t="shared" si="274"/>
        <v>Refe</v>
      </c>
      <c r="E1502" s="219" t="e">
        <f t="shared" si="275"/>
        <v>#VALUE!</v>
      </c>
      <c r="F1502" s="219" t="str">
        <f t="shared" si="276"/>
        <v/>
      </c>
      <c r="G1502" s="219">
        <f t="shared" si="277"/>
        <v>45121</v>
      </c>
      <c r="H1502" s="218" t="str">
        <f>IF(ISERROR(VLOOKUP(FORECAST!$A1502,$AY$2:$BA$9,3,FALSE)),"",VLOOKUP(FORECAST!$A1502,$AY$2:$BA$9,3,FALSE))</f>
        <v>Maintenance</v>
      </c>
      <c r="I1502" s="218">
        <f>IF(ISNUMBER(FORECAST!G:G),FORECAST!G:G,"")</f>
        <v>12</v>
      </c>
      <c r="J1502" s="222">
        <f>IF(ISNUMBER(FORECAST!H:H),FORECAST!H:H,"")</f>
        <v>0</v>
      </c>
      <c r="BF1502" s="4"/>
    </row>
    <row r="1503" spans="1:58">
      <c r="A1503" s="218" t="str">
        <f>MID(FORECAST!A1502,1,10)</f>
        <v>Maintenanc</v>
      </c>
      <c r="B1503" s="218" t="str">
        <f t="shared" si="272"/>
        <v>Ma</v>
      </c>
      <c r="C1503" s="218" t="str">
        <f t="shared" si="273"/>
        <v>nt</v>
      </c>
      <c r="D1503" s="218" t="str">
        <f t="shared" si="274"/>
        <v>nanc</v>
      </c>
      <c r="E1503" s="219" t="e">
        <f t="shared" si="275"/>
        <v>#VALUE!</v>
      </c>
      <c r="F1503" s="219" t="str">
        <f t="shared" si="276"/>
        <v/>
      </c>
      <c r="G1503" s="219">
        <f t="shared" si="277"/>
        <v>45121</v>
      </c>
      <c r="H1503" s="218" t="str">
        <f>IF(ISERROR(VLOOKUP(FORECAST!$A1503,$AY$2:$BA$9,3,FALSE)),"",VLOOKUP(FORECAST!$A1503,$AY$2:$BA$9,3,FALSE))</f>
        <v>Complementarias</v>
      </c>
      <c r="I1503" s="218">
        <f>IF(ISNUMBER(FORECAST!G:G),FORECAST!G:G,"")</f>
        <v>7</v>
      </c>
      <c r="J1503" s="222">
        <f>IF(ISNUMBER(FORECAST!H:H),FORECAST!H:H,"")</f>
        <v>0</v>
      </c>
      <c r="BF1503" s="4"/>
    </row>
    <row r="1504" spans="1:58">
      <c r="A1504" s="218" t="str">
        <f>MID(FORECAST!A1503,1,10)</f>
        <v>Compliment</v>
      </c>
      <c r="B1504" s="218" t="str">
        <f t="shared" si="272"/>
        <v>Co</v>
      </c>
      <c r="C1504" s="218" t="str">
        <f t="shared" si="273"/>
        <v>pl</v>
      </c>
      <c r="D1504" s="218" t="str">
        <f t="shared" si="274"/>
        <v>ment</v>
      </c>
      <c r="E1504" s="219" t="e">
        <f t="shared" si="275"/>
        <v>#VALUE!</v>
      </c>
      <c r="F1504" s="219" t="str">
        <f t="shared" si="276"/>
        <v/>
      </c>
      <c r="G1504" s="219">
        <f t="shared" si="277"/>
        <v>45121</v>
      </c>
      <c r="H1504" s="218" t="str">
        <f>IF(ISERROR(VLOOKUP(FORECAST!$A1504,$AY$2:$BA$9,3,FALSE)),"",VLOOKUP(FORECAST!$A1504,$AY$2:$BA$9,3,FALSE))</f>
        <v>Total día</v>
      </c>
      <c r="I1504" s="218">
        <f>IF(ISNUMBER(FORECAST!G:G),FORECAST!G:G,"")</f>
        <v>443</v>
      </c>
      <c r="J1504" s="222">
        <f>IF(ISNUMBER(FORECAST!H:H),FORECAST!H:H,"")</f>
        <v>144104.32000000001</v>
      </c>
      <c r="BF1504" s="4"/>
    </row>
    <row r="1505" spans="1:58">
      <c r="A1505" s="218" t="str">
        <f>MID(FORECAST!A1504,1,10)</f>
        <v>Totals:</v>
      </c>
      <c r="B1505" s="218" t="str">
        <f t="shared" si="272"/>
        <v>To</v>
      </c>
      <c r="C1505" s="218" t="str">
        <f t="shared" si="273"/>
        <v>al</v>
      </c>
      <c r="D1505" s="218" t="str">
        <f t="shared" si="274"/>
        <v>:</v>
      </c>
      <c r="E1505" s="219" t="e">
        <f t="shared" si="275"/>
        <v>#VALUE!</v>
      </c>
      <c r="F1505" s="219" t="str">
        <f t="shared" si="276"/>
        <v/>
      </c>
      <c r="G1505" s="219">
        <f t="shared" si="277"/>
        <v>45121</v>
      </c>
      <c r="H1505" s="218" t="str">
        <f>IF(ISERROR(VLOOKUP(FORECAST!$A1505,$AY$2:$BA$9,3,FALSE)),"",VLOOKUP(FORECAST!$A1505,$AY$2:$BA$9,3,FALSE))</f>
        <v/>
      </c>
      <c r="I1505" s="218" t="str">
        <f>IF(ISNUMBER(FORECAST!G:G),FORECAST!G:G,"")</f>
        <v/>
      </c>
      <c r="J1505" s="222" t="str">
        <f>IF(ISNUMBER(FORECAST!H:H),FORECAST!H:H,"")</f>
        <v/>
      </c>
      <c r="BF1505" s="4"/>
    </row>
    <row r="1506" spans="1:58">
      <c r="A1506" s="218" t="str">
        <f>MID(FORECAST!A1505,1,10)</f>
        <v>15-07-2023</v>
      </c>
      <c r="B1506" s="218" t="str">
        <f t="shared" si="272"/>
        <v>15</v>
      </c>
      <c r="C1506" s="218" t="str">
        <f t="shared" si="273"/>
        <v>07</v>
      </c>
      <c r="D1506" s="218" t="str">
        <f t="shared" si="274"/>
        <v>2023</v>
      </c>
      <c r="E1506" s="219">
        <f t="shared" si="275"/>
        <v>45122</v>
      </c>
      <c r="F1506" s="219">
        <f t="shared" si="276"/>
        <v>45122</v>
      </c>
      <c r="G1506" s="219">
        <f t="shared" si="277"/>
        <v>45122</v>
      </c>
      <c r="H1506" s="218" t="str">
        <f>IF(ISERROR(VLOOKUP(FORECAST!$A1506,$AY$2:$BA$9,3,FALSE)),"",VLOOKUP(FORECAST!$A1506,$AY$2:$BA$9,3,FALSE))</f>
        <v>Pagadores</v>
      </c>
      <c r="I1506" s="218">
        <f>IF(ISNUMBER(FORECAST!G:G),FORECAST!G:G,"")</f>
        <v>211</v>
      </c>
      <c r="J1506" s="222">
        <f>IF(ISNUMBER(FORECAST!H:H),FORECAST!H:H,"")</f>
        <v>90957.21</v>
      </c>
      <c r="BF1506" s="4"/>
    </row>
    <row r="1507" spans="1:58">
      <c r="A1507" s="218" t="str">
        <f>MID(FORECAST!A1506,1,10)</f>
        <v>Non-Group</v>
      </c>
      <c r="B1507" s="218" t="str">
        <f t="shared" si="272"/>
        <v>No</v>
      </c>
      <c r="C1507" s="218" t="str">
        <f t="shared" si="273"/>
        <v>-G</v>
      </c>
      <c r="D1507" s="218" t="str">
        <f t="shared" si="274"/>
        <v>oup</v>
      </c>
      <c r="E1507" s="219" t="e">
        <f t="shared" si="275"/>
        <v>#VALUE!</v>
      </c>
      <c r="F1507" s="219" t="str">
        <f t="shared" si="276"/>
        <v/>
      </c>
      <c r="G1507" s="219">
        <f t="shared" si="277"/>
        <v>45122</v>
      </c>
      <c r="H1507" s="218" t="str">
        <f>IF(ISERROR(VLOOKUP(FORECAST!$A1507,$AY$2:$BA$9,3,FALSE)),"",VLOOKUP(FORECAST!$A1507,$AY$2:$BA$9,3,FALSE))</f>
        <v>Dueños e invitados</v>
      </c>
      <c r="I1507" s="218">
        <f>IF(ISNUMBER(FORECAST!G:G),FORECAST!G:G,"")</f>
        <v>41</v>
      </c>
      <c r="J1507" s="222">
        <f>IF(ISNUMBER(FORECAST!H:H),FORECAST!H:H,"")</f>
        <v>0</v>
      </c>
      <c r="BF1507" s="4"/>
    </row>
    <row r="1508" spans="1:58">
      <c r="A1508" s="218" t="str">
        <f>MID(FORECAST!A1507,1,10)</f>
        <v>Owner &amp; Gu</v>
      </c>
      <c r="B1508" s="218" t="str">
        <f t="shared" si="272"/>
        <v>Ow</v>
      </c>
      <c r="C1508" s="218" t="str">
        <f t="shared" si="273"/>
        <v>er</v>
      </c>
      <c r="D1508" s="218" t="str">
        <f t="shared" si="274"/>
        <v>&amp; Gu</v>
      </c>
      <c r="E1508" s="219" t="e">
        <f t="shared" si="275"/>
        <v>#VALUE!</v>
      </c>
      <c r="F1508" s="219" t="str">
        <f t="shared" si="276"/>
        <v/>
      </c>
      <c r="G1508" s="219">
        <f t="shared" si="277"/>
        <v>45122</v>
      </c>
      <c r="H1508" s="218" t="str">
        <f>IF(ISERROR(VLOOKUP(FORECAST!$A1508,$AY$2:$BA$9,3,FALSE)),"",VLOOKUP(FORECAST!$A1508,$AY$2:$BA$9,3,FALSE))</f>
        <v>Referidos</v>
      </c>
      <c r="I1508" s="218">
        <f>IF(ISNUMBER(FORECAST!G:G),FORECAST!G:G,"")</f>
        <v>179</v>
      </c>
      <c r="J1508" s="222">
        <f>IF(ISNUMBER(FORECAST!H:H),FORECAST!H:H,"")</f>
        <v>61905.440000000002</v>
      </c>
      <c r="BF1508" s="4"/>
    </row>
    <row r="1509" spans="1:58">
      <c r="A1509" s="218" t="str">
        <f>MID(FORECAST!A1508,1,10)</f>
        <v>Owner Refe</v>
      </c>
      <c r="B1509" s="218" t="str">
        <f t="shared" si="272"/>
        <v>Ow</v>
      </c>
      <c r="C1509" s="218" t="str">
        <f t="shared" si="273"/>
        <v>er</v>
      </c>
      <c r="D1509" s="218" t="str">
        <f t="shared" si="274"/>
        <v>Refe</v>
      </c>
      <c r="E1509" s="219" t="e">
        <f t="shared" si="275"/>
        <v>#VALUE!</v>
      </c>
      <c r="F1509" s="219" t="str">
        <f t="shared" si="276"/>
        <v/>
      </c>
      <c r="G1509" s="219">
        <f t="shared" si="277"/>
        <v>45122</v>
      </c>
      <c r="H1509" s="218" t="str">
        <f>IF(ISERROR(VLOOKUP(FORECAST!$A1509,$AY$2:$BA$9,3,FALSE)),"",VLOOKUP(FORECAST!$A1509,$AY$2:$BA$9,3,FALSE))</f>
        <v>Maintenance</v>
      </c>
      <c r="I1509" s="218">
        <f>IF(ISNUMBER(FORECAST!G:G),FORECAST!G:G,"")</f>
        <v>14</v>
      </c>
      <c r="J1509" s="222">
        <f>IF(ISNUMBER(FORECAST!H:H),FORECAST!H:H,"")</f>
        <v>0</v>
      </c>
      <c r="BF1509" s="4"/>
    </row>
    <row r="1510" spans="1:58">
      <c r="A1510" s="218" t="str">
        <f>MID(FORECAST!A1509,1,10)</f>
        <v>Maintenanc</v>
      </c>
      <c r="B1510" s="218" t="str">
        <f t="shared" si="272"/>
        <v>Ma</v>
      </c>
      <c r="C1510" s="218" t="str">
        <f t="shared" si="273"/>
        <v>nt</v>
      </c>
      <c r="D1510" s="218" t="str">
        <f t="shared" si="274"/>
        <v>nanc</v>
      </c>
      <c r="E1510" s="219" t="e">
        <f t="shared" si="275"/>
        <v>#VALUE!</v>
      </c>
      <c r="F1510" s="219" t="str">
        <f t="shared" si="276"/>
        <v/>
      </c>
      <c r="G1510" s="219">
        <f t="shared" si="277"/>
        <v>45122</v>
      </c>
      <c r="H1510" s="218" t="str">
        <f>IF(ISERROR(VLOOKUP(FORECAST!$A1510,$AY$2:$BA$9,3,FALSE)),"",VLOOKUP(FORECAST!$A1510,$AY$2:$BA$9,3,FALSE))</f>
        <v>Complementarias</v>
      </c>
      <c r="I1510" s="218">
        <f>IF(ISNUMBER(FORECAST!G:G),FORECAST!G:G,"")</f>
        <v>7</v>
      </c>
      <c r="J1510" s="222">
        <f>IF(ISNUMBER(FORECAST!H:H),FORECAST!H:H,"")</f>
        <v>0</v>
      </c>
      <c r="BF1510" s="4"/>
    </row>
    <row r="1511" spans="1:58">
      <c r="A1511" s="218" t="str">
        <f>MID(FORECAST!A1510,1,10)</f>
        <v>Compliment</v>
      </c>
      <c r="B1511" s="218" t="str">
        <f t="shared" si="272"/>
        <v>Co</v>
      </c>
      <c r="C1511" s="218" t="str">
        <f t="shared" si="273"/>
        <v>pl</v>
      </c>
      <c r="D1511" s="218" t="str">
        <f t="shared" si="274"/>
        <v>ment</v>
      </c>
      <c r="E1511" s="219" t="e">
        <f t="shared" si="275"/>
        <v>#VALUE!</v>
      </c>
      <c r="F1511" s="219" t="str">
        <f t="shared" si="276"/>
        <v/>
      </c>
      <c r="G1511" s="219">
        <f t="shared" si="277"/>
        <v>45122</v>
      </c>
      <c r="H1511" s="218" t="str">
        <f>IF(ISERROR(VLOOKUP(FORECAST!$A1511,$AY$2:$BA$9,3,FALSE)),"",VLOOKUP(FORECAST!$A1511,$AY$2:$BA$9,3,FALSE))</f>
        <v>Total día</v>
      </c>
      <c r="I1511" s="218">
        <f>IF(ISNUMBER(FORECAST!G:G),FORECAST!G:G,"")</f>
        <v>452</v>
      </c>
      <c r="J1511" s="222">
        <f>IF(ISNUMBER(FORECAST!H:H),FORECAST!H:H,"")</f>
        <v>152862.65</v>
      </c>
      <c r="BF1511" s="4"/>
    </row>
    <row r="1512" spans="1:58">
      <c r="A1512" s="218" t="str">
        <f>MID(FORECAST!A1511,1,10)</f>
        <v>Totals:</v>
      </c>
      <c r="B1512" s="218" t="str">
        <f t="shared" si="272"/>
        <v>To</v>
      </c>
      <c r="C1512" s="218" t="str">
        <f t="shared" si="273"/>
        <v>al</v>
      </c>
      <c r="D1512" s="218" t="str">
        <f t="shared" si="274"/>
        <v>:</v>
      </c>
      <c r="E1512" s="219" t="e">
        <f t="shared" si="275"/>
        <v>#VALUE!</v>
      </c>
      <c r="F1512" s="219" t="str">
        <f t="shared" si="276"/>
        <v/>
      </c>
      <c r="G1512" s="219">
        <f t="shared" si="277"/>
        <v>45122</v>
      </c>
      <c r="H1512" s="218" t="str">
        <f>IF(ISERROR(VLOOKUP(FORECAST!$A1512,$AY$2:$BA$9,3,FALSE)),"",VLOOKUP(FORECAST!$A1512,$AY$2:$BA$9,3,FALSE))</f>
        <v/>
      </c>
      <c r="I1512" s="218" t="str">
        <f>IF(ISNUMBER(FORECAST!G:G),FORECAST!G:G,"")</f>
        <v/>
      </c>
      <c r="J1512" s="222" t="str">
        <f>IF(ISNUMBER(FORECAST!H:H),FORECAST!H:H,"")</f>
        <v/>
      </c>
      <c r="BF1512" s="4"/>
    </row>
    <row r="1513" spans="1:58">
      <c r="A1513" s="218" t="str">
        <f>MID(FORECAST!A1512,1,10)</f>
        <v>16-07-2023</v>
      </c>
      <c r="B1513" s="218" t="str">
        <f t="shared" si="272"/>
        <v>16</v>
      </c>
      <c r="C1513" s="218" t="str">
        <f t="shared" si="273"/>
        <v>07</v>
      </c>
      <c r="D1513" s="218" t="str">
        <f t="shared" si="274"/>
        <v>2023</v>
      </c>
      <c r="E1513" s="219">
        <f t="shared" si="275"/>
        <v>45123</v>
      </c>
      <c r="F1513" s="219">
        <f t="shared" si="276"/>
        <v>45123</v>
      </c>
      <c r="G1513" s="219">
        <f t="shared" si="277"/>
        <v>45123</v>
      </c>
      <c r="H1513" s="218" t="str">
        <f>IF(ISERROR(VLOOKUP(FORECAST!$A1513,$AY$2:$BA$9,3,FALSE)),"",VLOOKUP(FORECAST!$A1513,$AY$2:$BA$9,3,FALSE))</f>
        <v>Pagadores</v>
      </c>
      <c r="I1513" s="218">
        <f>IF(ISNUMBER(FORECAST!G:G),FORECAST!G:G,"")</f>
        <v>179</v>
      </c>
      <c r="J1513" s="222">
        <f>IF(ISNUMBER(FORECAST!H:H),FORECAST!H:H,"")</f>
        <v>57381.43</v>
      </c>
      <c r="BF1513" s="4"/>
    </row>
    <row r="1514" spans="1:58">
      <c r="A1514" s="218" t="str">
        <f>MID(FORECAST!A1513,1,10)</f>
        <v>Non-Group</v>
      </c>
      <c r="B1514" s="218" t="str">
        <f t="shared" si="272"/>
        <v>No</v>
      </c>
      <c r="C1514" s="218" t="str">
        <f t="shared" si="273"/>
        <v>-G</v>
      </c>
      <c r="D1514" s="218" t="str">
        <f t="shared" si="274"/>
        <v>oup</v>
      </c>
      <c r="E1514" s="219" t="e">
        <f t="shared" si="275"/>
        <v>#VALUE!</v>
      </c>
      <c r="F1514" s="219" t="str">
        <f t="shared" si="276"/>
        <v/>
      </c>
      <c r="G1514" s="219">
        <f t="shared" si="277"/>
        <v>45123</v>
      </c>
      <c r="H1514" s="218" t="str">
        <f>IF(ISERROR(VLOOKUP(FORECAST!$A1514,$AY$2:$BA$9,3,FALSE)),"",VLOOKUP(FORECAST!$A1514,$AY$2:$BA$9,3,FALSE))</f>
        <v>Dueños e invitados</v>
      </c>
      <c r="I1514" s="218">
        <f>IF(ISNUMBER(FORECAST!G:G),FORECAST!G:G,"")</f>
        <v>41</v>
      </c>
      <c r="J1514" s="222">
        <f>IF(ISNUMBER(FORECAST!H:H),FORECAST!H:H,"")</f>
        <v>0</v>
      </c>
      <c r="BF1514" s="4"/>
    </row>
    <row r="1515" spans="1:58">
      <c r="A1515" s="218" t="str">
        <f>MID(FORECAST!A1514,1,10)</f>
        <v>Owner &amp; Gu</v>
      </c>
      <c r="B1515" s="218" t="str">
        <f t="shared" si="272"/>
        <v>Ow</v>
      </c>
      <c r="C1515" s="218" t="str">
        <f t="shared" si="273"/>
        <v>er</v>
      </c>
      <c r="D1515" s="218" t="str">
        <f t="shared" si="274"/>
        <v>&amp; Gu</v>
      </c>
      <c r="E1515" s="219" t="e">
        <f t="shared" si="275"/>
        <v>#VALUE!</v>
      </c>
      <c r="F1515" s="219" t="str">
        <f t="shared" si="276"/>
        <v/>
      </c>
      <c r="G1515" s="219">
        <f t="shared" si="277"/>
        <v>45123</v>
      </c>
      <c r="H1515" s="218" t="str">
        <f>IF(ISERROR(VLOOKUP(FORECAST!$A1515,$AY$2:$BA$9,3,FALSE)),"",VLOOKUP(FORECAST!$A1515,$AY$2:$BA$9,3,FALSE))</f>
        <v>Referidos</v>
      </c>
      <c r="I1515" s="218">
        <f>IF(ISNUMBER(FORECAST!G:G),FORECAST!G:G,"")</f>
        <v>137</v>
      </c>
      <c r="J1515" s="222">
        <f>IF(ISNUMBER(FORECAST!H:H),FORECAST!H:H,"")</f>
        <v>37649.47</v>
      </c>
      <c r="BF1515" s="4"/>
    </row>
    <row r="1516" spans="1:58">
      <c r="A1516" s="218" t="str">
        <f>MID(FORECAST!A1515,1,10)</f>
        <v>Owner Refe</v>
      </c>
      <c r="B1516" s="218" t="str">
        <f t="shared" si="272"/>
        <v>Ow</v>
      </c>
      <c r="C1516" s="218" t="str">
        <f t="shared" si="273"/>
        <v>er</v>
      </c>
      <c r="D1516" s="218" t="str">
        <f t="shared" si="274"/>
        <v>Refe</v>
      </c>
      <c r="E1516" s="219" t="e">
        <f t="shared" si="275"/>
        <v>#VALUE!</v>
      </c>
      <c r="F1516" s="219" t="str">
        <f t="shared" si="276"/>
        <v/>
      </c>
      <c r="G1516" s="219">
        <f t="shared" si="277"/>
        <v>45123</v>
      </c>
      <c r="H1516" s="218" t="str">
        <f>IF(ISERROR(VLOOKUP(FORECAST!$A1516,$AY$2:$BA$9,3,FALSE)),"",VLOOKUP(FORECAST!$A1516,$AY$2:$BA$9,3,FALSE))</f>
        <v>Maintenance</v>
      </c>
      <c r="I1516" s="218">
        <f>IF(ISNUMBER(FORECAST!G:G),FORECAST!G:G,"")</f>
        <v>17</v>
      </c>
      <c r="J1516" s="222">
        <f>IF(ISNUMBER(FORECAST!H:H),FORECAST!H:H,"")</f>
        <v>0</v>
      </c>
      <c r="BF1516" s="4"/>
    </row>
    <row r="1517" spans="1:58">
      <c r="A1517" s="218" t="str">
        <f>MID(FORECAST!A1516,1,10)</f>
        <v>Maintenanc</v>
      </c>
      <c r="B1517" s="218" t="str">
        <f t="shared" si="272"/>
        <v>Ma</v>
      </c>
      <c r="C1517" s="218" t="str">
        <f t="shared" si="273"/>
        <v>nt</v>
      </c>
      <c r="D1517" s="218" t="str">
        <f t="shared" si="274"/>
        <v>nanc</v>
      </c>
      <c r="E1517" s="219" t="e">
        <f t="shared" si="275"/>
        <v>#VALUE!</v>
      </c>
      <c r="F1517" s="219" t="str">
        <f t="shared" si="276"/>
        <v/>
      </c>
      <c r="G1517" s="219">
        <f t="shared" si="277"/>
        <v>45123</v>
      </c>
      <c r="H1517" s="218" t="str">
        <f>IF(ISERROR(VLOOKUP(FORECAST!$A1517,$AY$2:$BA$9,3,FALSE)),"",VLOOKUP(FORECAST!$A1517,$AY$2:$BA$9,3,FALSE))</f>
        <v>Complementarias</v>
      </c>
      <c r="I1517" s="218">
        <f>IF(ISNUMBER(FORECAST!G:G),FORECAST!G:G,"")</f>
        <v>3</v>
      </c>
      <c r="J1517" s="222">
        <f>IF(ISNUMBER(FORECAST!H:H),FORECAST!H:H,"")</f>
        <v>0</v>
      </c>
      <c r="BF1517" s="4"/>
    </row>
    <row r="1518" spans="1:58">
      <c r="A1518" s="218" t="str">
        <f>MID(FORECAST!A1517,1,10)</f>
        <v>Compliment</v>
      </c>
      <c r="B1518" s="218" t="str">
        <f t="shared" si="272"/>
        <v>Co</v>
      </c>
      <c r="C1518" s="218" t="str">
        <f t="shared" si="273"/>
        <v>pl</v>
      </c>
      <c r="D1518" s="218" t="str">
        <f t="shared" si="274"/>
        <v>ment</v>
      </c>
      <c r="E1518" s="219" t="e">
        <f t="shared" si="275"/>
        <v>#VALUE!</v>
      </c>
      <c r="F1518" s="219" t="str">
        <f t="shared" si="276"/>
        <v/>
      </c>
      <c r="G1518" s="219">
        <f t="shared" si="277"/>
        <v>45123</v>
      </c>
      <c r="H1518" s="218" t="str">
        <f>IF(ISERROR(VLOOKUP(FORECAST!$A1518,$AY$2:$BA$9,3,FALSE)),"",VLOOKUP(FORECAST!$A1518,$AY$2:$BA$9,3,FALSE))</f>
        <v>Total día</v>
      </c>
      <c r="I1518" s="218">
        <f>IF(ISNUMBER(FORECAST!G:G),FORECAST!G:G,"")</f>
        <v>377</v>
      </c>
      <c r="J1518" s="222">
        <f>IF(ISNUMBER(FORECAST!H:H),FORECAST!H:H,"")</f>
        <v>95030.9</v>
      </c>
      <c r="BF1518" s="4"/>
    </row>
    <row r="1519" spans="1:58">
      <c r="A1519" s="218" t="str">
        <f>MID(FORECAST!A1518,1,10)</f>
        <v>Totals:</v>
      </c>
      <c r="B1519" s="218" t="str">
        <f t="shared" si="272"/>
        <v>To</v>
      </c>
      <c r="C1519" s="218" t="str">
        <f t="shared" si="273"/>
        <v>al</v>
      </c>
      <c r="D1519" s="218" t="str">
        <f t="shared" si="274"/>
        <v>:</v>
      </c>
      <c r="E1519" s="219" t="e">
        <f t="shared" si="275"/>
        <v>#VALUE!</v>
      </c>
      <c r="F1519" s="219" t="str">
        <f t="shared" si="276"/>
        <v/>
      </c>
      <c r="G1519" s="219">
        <f t="shared" si="277"/>
        <v>45123</v>
      </c>
      <c r="H1519" s="218" t="str">
        <f>IF(ISERROR(VLOOKUP(FORECAST!$A1519,$AY$2:$BA$9,3,FALSE)),"",VLOOKUP(FORECAST!$A1519,$AY$2:$BA$9,3,FALSE))</f>
        <v/>
      </c>
      <c r="I1519" s="218" t="str">
        <f>IF(ISNUMBER(FORECAST!G:G),FORECAST!G:G,"")</f>
        <v/>
      </c>
      <c r="J1519" s="222" t="str">
        <f>IF(ISNUMBER(FORECAST!H:H),FORECAST!H:H,"")</f>
        <v/>
      </c>
      <c r="BF1519" s="4"/>
    </row>
    <row r="1520" spans="1:58">
      <c r="A1520" s="218" t="str">
        <f>MID(FORECAST!A1519,1,10)</f>
        <v>17-07-2023</v>
      </c>
      <c r="B1520" s="218" t="str">
        <f t="shared" si="272"/>
        <v>17</v>
      </c>
      <c r="C1520" s="218" t="str">
        <f t="shared" si="273"/>
        <v>07</v>
      </c>
      <c r="D1520" s="218" t="str">
        <f t="shared" si="274"/>
        <v>2023</v>
      </c>
      <c r="E1520" s="219">
        <f t="shared" si="275"/>
        <v>45124</v>
      </c>
      <c r="F1520" s="219">
        <f t="shared" si="276"/>
        <v>45124</v>
      </c>
      <c r="G1520" s="219">
        <f t="shared" si="277"/>
        <v>45124</v>
      </c>
      <c r="H1520" s="218" t="str">
        <f>IF(ISERROR(VLOOKUP(FORECAST!$A1520,$AY$2:$BA$9,3,FALSE)),"",VLOOKUP(FORECAST!$A1520,$AY$2:$BA$9,3,FALSE))</f>
        <v>Pagadores</v>
      </c>
      <c r="I1520" s="218">
        <f>IF(ISNUMBER(FORECAST!G:G),FORECAST!G:G,"")</f>
        <v>140</v>
      </c>
      <c r="J1520" s="222">
        <f>IF(ISNUMBER(FORECAST!H:H),FORECAST!H:H,"")</f>
        <v>49658.21</v>
      </c>
      <c r="BF1520" s="4"/>
    </row>
    <row r="1521" spans="1:58">
      <c r="A1521" s="218" t="str">
        <f>MID(FORECAST!A1520,1,10)</f>
        <v>Non-Group</v>
      </c>
      <c r="B1521" s="218" t="str">
        <f t="shared" si="272"/>
        <v>No</v>
      </c>
      <c r="C1521" s="218" t="str">
        <f t="shared" si="273"/>
        <v>-G</v>
      </c>
      <c r="D1521" s="218" t="str">
        <f t="shared" si="274"/>
        <v>oup</v>
      </c>
      <c r="E1521" s="219" t="e">
        <f t="shared" si="275"/>
        <v>#VALUE!</v>
      </c>
      <c r="F1521" s="219" t="str">
        <f t="shared" si="276"/>
        <v/>
      </c>
      <c r="G1521" s="219">
        <f t="shared" si="277"/>
        <v>45124</v>
      </c>
      <c r="H1521" s="218" t="str">
        <f>IF(ISERROR(VLOOKUP(FORECAST!$A1521,$AY$2:$BA$9,3,FALSE)),"",VLOOKUP(FORECAST!$A1521,$AY$2:$BA$9,3,FALSE))</f>
        <v>Dueños e invitados</v>
      </c>
      <c r="I1521" s="218">
        <f>IF(ISNUMBER(FORECAST!G:G),FORECAST!G:G,"")</f>
        <v>27</v>
      </c>
      <c r="J1521" s="222">
        <f>IF(ISNUMBER(FORECAST!H:H),FORECAST!H:H,"")</f>
        <v>0</v>
      </c>
      <c r="BF1521" s="4"/>
    </row>
    <row r="1522" spans="1:58">
      <c r="A1522" s="218" t="str">
        <f>MID(FORECAST!A1521,1,10)</f>
        <v>Owner &amp; Gu</v>
      </c>
      <c r="B1522" s="218" t="str">
        <f t="shared" si="272"/>
        <v>Ow</v>
      </c>
      <c r="C1522" s="218" t="str">
        <f t="shared" si="273"/>
        <v>er</v>
      </c>
      <c r="D1522" s="218" t="str">
        <f t="shared" si="274"/>
        <v>&amp; Gu</v>
      </c>
      <c r="E1522" s="219" t="e">
        <f t="shared" si="275"/>
        <v>#VALUE!</v>
      </c>
      <c r="F1522" s="219" t="str">
        <f t="shared" si="276"/>
        <v/>
      </c>
      <c r="G1522" s="219">
        <f t="shared" si="277"/>
        <v>45124</v>
      </c>
      <c r="H1522" s="218" t="str">
        <f>IF(ISERROR(VLOOKUP(FORECAST!$A1522,$AY$2:$BA$9,3,FALSE)),"",VLOOKUP(FORECAST!$A1522,$AY$2:$BA$9,3,FALSE))</f>
        <v>Referidos</v>
      </c>
      <c r="I1522" s="218">
        <f>IF(ISNUMBER(FORECAST!G:G),FORECAST!G:G,"")</f>
        <v>122</v>
      </c>
      <c r="J1522" s="222">
        <f>IF(ISNUMBER(FORECAST!H:H),FORECAST!H:H,"")</f>
        <v>36466.1</v>
      </c>
      <c r="BF1522" s="4"/>
    </row>
    <row r="1523" spans="1:58">
      <c r="A1523" s="218" t="str">
        <f>MID(FORECAST!A1522,1,10)</f>
        <v>Owner Refe</v>
      </c>
      <c r="B1523" s="218" t="str">
        <f t="shared" si="272"/>
        <v>Ow</v>
      </c>
      <c r="C1523" s="218" t="str">
        <f t="shared" si="273"/>
        <v>er</v>
      </c>
      <c r="D1523" s="218" t="str">
        <f t="shared" si="274"/>
        <v>Refe</v>
      </c>
      <c r="E1523" s="219" t="e">
        <f t="shared" si="275"/>
        <v>#VALUE!</v>
      </c>
      <c r="F1523" s="219" t="str">
        <f t="shared" si="276"/>
        <v/>
      </c>
      <c r="G1523" s="219">
        <f t="shared" si="277"/>
        <v>45124</v>
      </c>
      <c r="H1523" s="218" t="str">
        <f>IF(ISERROR(VLOOKUP(FORECAST!$A1523,$AY$2:$BA$9,3,FALSE)),"",VLOOKUP(FORECAST!$A1523,$AY$2:$BA$9,3,FALSE))</f>
        <v>Maintenance</v>
      </c>
      <c r="I1523" s="218">
        <f>IF(ISNUMBER(FORECAST!G:G),FORECAST!G:G,"")</f>
        <v>25</v>
      </c>
      <c r="J1523" s="222">
        <f>IF(ISNUMBER(FORECAST!H:H),FORECAST!H:H,"")</f>
        <v>0</v>
      </c>
      <c r="BF1523" s="4"/>
    </row>
    <row r="1524" spans="1:58">
      <c r="A1524" s="218" t="str">
        <f>MID(FORECAST!A1523,1,10)</f>
        <v>Maintenanc</v>
      </c>
      <c r="B1524" s="218" t="str">
        <f t="shared" si="272"/>
        <v>Ma</v>
      </c>
      <c r="C1524" s="218" t="str">
        <f t="shared" si="273"/>
        <v>nt</v>
      </c>
      <c r="D1524" s="218" t="str">
        <f t="shared" si="274"/>
        <v>nanc</v>
      </c>
      <c r="E1524" s="219" t="e">
        <f t="shared" si="275"/>
        <v>#VALUE!</v>
      </c>
      <c r="F1524" s="219" t="str">
        <f t="shared" si="276"/>
        <v/>
      </c>
      <c r="G1524" s="219">
        <f t="shared" si="277"/>
        <v>45124</v>
      </c>
      <c r="H1524" s="218" t="str">
        <f>IF(ISERROR(VLOOKUP(FORECAST!$A1524,$AY$2:$BA$9,3,FALSE)),"",VLOOKUP(FORECAST!$A1524,$AY$2:$BA$9,3,FALSE))</f>
        <v>Complementarias</v>
      </c>
      <c r="I1524" s="218">
        <f>IF(ISNUMBER(FORECAST!G:G),FORECAST!G:G,"")</f>
        <v>0</v>
      </c>
      <c r="J1524" s="222">
        <f>IF(ISNUMBER(FORECAST!H:H),FORECAST!H:H,"")</f>
        <v>0</v>
      </c>
      <c r="BF1524" s="4"/>
    </row>
    <row r="1525" spans="1:58">
      <c r="A1525" s="218" t="str">
        <f>MID(FORECAST!A1524,1,10)</f>
        <v>Compliment</v>
      </c>
      <c r="B1525" s="218" t="str">
        <f t="shared" si="272"/>
        <v>Co</v>
      </c>
      <c r="C1525" s="218" t="str">
        <f t="shared" si="273"/>
        <v>pl</v>
      </c>
      <c r="D1525" s="218" t="str">
        <f t="shared" si="274"/>
        <v>ment</v>
      </c>
      <c r="E1525" s="219" t="e">
        <f t="shared" si="275"/>
        <v>#VALUE!</v>
      </c>
      <c r="F1525" s="219" t="str">
        <f t="shared" si="276"/>
        <v/>
      </c>
      <c r="G1525" s="219">
        <f t="shared" si="277"/>
        <v>45124</v>
      </c>
      <c r="H1525" s="218" t="str">
        <f>IF(ISERROR(VLOOKUP(FORECAST!$A1525,$AY$2:$BA$9,3,FALSE)),"",VLOOKUP(FORECAST!$A1525,$AY$2:$BA$9,3,FALSE))</f>
        <v>Total día</v>
      </c>
      <c r="I1525" s="218">
        <f>IF(ISNUMBER(FORECAST!G:G),FORECAST!G:G,"")</f>
        <v>314</v>
      </c>
      <c r="J1525" s="222">
        <f>IF(ISNUMBER(FORECAST!H:H),FORECAST!H:H,"")</f>
        <v>86124.31</v>
      </c>
      <c r="BF1525" s="4"/>
    </row>
    <row r="1526" spans="1:58">
      <c r="A1526" s="218" t="str">
        <f>MID(FORECAST!A1525,1,10)</f>
        <v>Totals:</v>
      </c>
      <c r="B1526" s="218" t="str">
        <f t="shared" si="272"/>
        <v>To</v>
      </c>
      <c r="C1526" s="218" t="str">
        <f t="shared" si="273"/>
        <v>al</v>
      </c>
      <c r="D1526" s="218" t="str">
        <f t="shared" si="274"/>
        <v>:</v>
      </c>
      <c r="E1526" s="219" t="e">
        <f t="shared" si="275"/>
        <v>#VALUE!</v>
      </c>
      <c r="F1526" s="219" t="str">
        <f t="shared" si="276"/>
        <v/>
      </c>
      <c r="G1526" s="219">
        <f t="shared" si="277"/>
        <v>45124</v>
      </c>
      <c r="H1526" s="218" t="str">
        <f>IF(ISERROR(VLOOKUP(FORECAST!$A1526,$AY$2:$BA$9,3,FALSE)),"",VLOOKUP(FORECAST!$A1526,$AY$2:$BA$9,3,FALSE))</f>
        <v/>
      </c>
      <c r="I1526" s="218" t="str">
        <f>IF(ISNUMBER(FORECAST!G:G),FORECAST!G:G,"")</f>
        <v/>
      </c>
      <c r="J1526" s="222" t="str">
        <f>IF(ISNUMBER(FORECAST!H:H),FORECAST!H:H,"")</f>
        <v/>
      </c>
      <c r="BF1526" s="4"/>
    </row>
    <row r="1527" spans="1:58">
      <c r="A1527" s="218" t="str">
        <f>MID(FORECAST!A1526,1,10)</f>
        <v>18-07-2023</v>
      </c>
      <c r="B1527" s="218" t="str">
        <f t="shared" si="272"/>
        <v>18</v>
      </c>
      <c r="C1527" s="218" t="str">
        <f t="shared" si="273"/>
        <v>07</v>
      </c>
      <c r="D1527" s="218" t="str">
        <f t="shared" si="274"/>
        <v>2023</v>
      </c>
      <c r="E1527" s="219">
        <f t="shared" si="275"/>
        <v>45125</v>
      </c>
      <c r="F1527" s="219">
        <f t="shared" si="276"/>
        <v>45125</v>
      </c>
      <c r="G1527" s="219">
        <f t="shared" si="277"/>
        <v>45125</v>
      </c>
      <c r="H1527" s="218" t="str">
        <f>IF(ISERROR(VLOOKUP(FORECAST!$A1527,$AY$2:$BA$9,3,FALSE)),"",VLOOKUP(FORECAST!$A1527,$AY$2:$BA$9,3,FALSE))</f>
        <v>Pagadores</v>
      </c>
      <c r="I1527" s="218">
        <f>IF(ISNUMBER(FORECAST!G:G),FORECAST!G:G,"")</f>
        <v>114</v>
      </c>
      <c r="J1527" s="222">
        <f>IF(ISNUMBER(FORECAST!H:H),FORECAST!H:H,"")</f>
        <v>35350.31</v>
      </c>
      <c r="BF1527" s="4"/>
    </row>
    <row r="1528" spans="1:58">
      <c r="A1528" s="218" t="str">
        <f>MID(FORECAST!A1527,1,10)</f>
        <v>Non-Group</v>
      </c>
      <c r="B1528" s="218" t="str">
        <f t="shared" si="272"/>
        <v>No</v>
      </c>
      <c r="C1528" s="218" t="str">
        <f t="shared" si="273"/>
        <v>-G</v>
      </c>
      <c r="D1528" s="218" t="str">
        <f t="shared" si="274"/>
        <v>oup</v>
      </c>
      <c r="E1528" s="219" t="e">
        <f t="shared" si="275"/>
        <v>#VALUE!</v>
      </c>
      <c r="F1528" s="219" t="str">
        <f t="shared" si="276"/>
        <v/>
      </c>
      <c r="G1528" s="219">
        <f t="shared" si="277"/>
        <v>45125</v>
      </c>
      <c r="H1528" s="218" t="str">
        <f>IF(ISERROR(VLOOKUP(FORECAST!$A1528,$AY$2:$BA$9,3,FALSE)),"",VLOOKUP(FORECAST!$A1528,$AY$2:$BA$9,3,FALSE))</f>
        <v>Grupos</v>
      </c>
      <c r="I1528" s="218">
        <f>IF(ISNUMBER(FORECAST!G:G),FORECAST!G:G,"")</f>
        <v>1</v>
      </c>
      <c r="J1528" s="222">
        <f>IF(ISNUMBER(FORECAST!H:H),FORECAST!H:H,"")</f>
        <v>325</v>
      </c>
      <c r="BF1528" s="4"/>
    </row>
    <row r="1529" spans="1:58">
      <c r="A1529" s="218" t="str">
        <f>MID(FORECAST!A1528,1,10)</f>
        <v>Group - No</v>
      </c>
      <c r="B1529" s="218" t="str">
        <f t="shared" si="272"/>
        <v>Gr</v>
      </c>
      <c r="C1529" s="218" t="str">
        <f t="shared" si="273"/>
        <v>up</v>
      </c>
      <c r="D1529" s="218" t="str">
        <f t="shared" si="274"/>
        <v>- No</v>
      </c>
      <c r="E1529" s="219" t="e">
        <f t="shared" si="275"/>
        <v>#VALUE!</v>
      </c>
      <c r="F1529" s="219" t="str">
        <f t="shared" si="276"/>
        <v/>
      </c>
      <c r="G1529" s="219">
        <f t="shared" si="277"/>
        <v>45125</v>
      </c>
      <c r="H1529" s="218" t="str">
        <f>IF(ISERROR(VLOOKUP(FORECAST!$A1529,$AY$2:$BA$9,3,FALSE)),"",VLOOKUP(FORECAST!$A1529,$AY$2:$BA$9,3,FALSE))</f>
        <v>Dueños e invitados</v>
      </c>
      <c r="I1529" s="218">
        <f>IF(ISNUMBER(FORECAST!G:G),FORECAST!G:G,"")</f>
        <v>26</v>
      </c>
      <c r="J1529" s="222">
        <f>IF(ISNUMBER(FORECAST!H:H),FORECAST!H:H,"")</f>
        <v>0</v>
      </c>
      <c r="BF1529" s="4"/>
    </row>
    <row r="1530" spans="1:58">
      <c r="A1530" s="218" t="str">
        <f>MID(FORECAST!A1529,1,10)</f>
        <v>Owner &amp; Gu</v>
      </c>
      <c r="B1530" s="218" t="str">
        <f t="shared" si="272"/>
        <v>Ow</v>
      </c>
      <c r="C1530" s="218" t="str">
        <f t="shared" si="273"/>
        <v>er</v>
      </c>
      <c r="D1530" s="218" t="str">
        <f t="shared" si="274"/>
        <v>&amp; Gu</v>
      </c>
      <c r="E1530" s="219" t="e">
        <f t="shared" si="275"/>
        <v>#VALUE!</v>
      </c>
      <c r="F1530" s="219" t="str">
        <f t="shared" si="276"/>
        <v/>
      </c>
      <c r="G1530" s="219">
        <f t="shared" si="277"/>
        <v>45125</v>
      </c>
      <c r="H1530" s="218" t="str">
        <f>IF(ISERROR(VLOOKUP(FORECAST!$A1530,$AY$2:$BA$9,3,FALSE)),"",VLOOKUP(FORECAST!$A1530,$AY$2:$BA$9,3,FALSE))</f>
        <v>Referidos</v>
      </c>
      <c r="I1530" s="218">
        <f>IF(ISNUMBER(FORECAST!G:G),FORECAST!G:G,"")</f>
        <v>93</v>
      </c>
      <c r="J1530" s="222">
        <f>IF(ISNUMBER(FORECAST!H:H),FORECAST!H:H,"")</f>
        <v>28944.53</v>
      </c>
      <c r="BF1530" s="4"/>
    </row>
    <row r="1531" spans="1:58">
      <c r="A1531" s="218" t="str">
        <f>MID(FORECAST!A1530,1,10)</f>
        <v>Owner Refe</v>
      </c>
      <c r="B1531" s="218" t="str">
        <f t="shared" si="272"/>
        <v>Ow</v>
      </c>
      <c r="C1531" s="218" t="str">
        <f t="shared" si="273"/>
        <v>er</v>
      </c>
      <c r="D1531" s="218" t="str">
        <f t="shared" si="274"/>
        <v>Refe</v>
      </c>
      <c r="E1531" s="219" t="e">
        <f t="shared" si="275"/>
        <v>#VALUE!</v>
      </c>
      <c r="F1531" s="219" t="str">
        <f t="shared" si="276"/>
        <v/>
      </c>
      <c r="G1531" s="219">
        <f t="shared" si="277"/>
        <v>45125</v>
      </c>
      <c r="H1531" s="218" t="str">
        <f>IF(ISERROR(VLOOKUP(FORECAST!$A1531,$AY$2:$BA$9,3,FALSE)),"",VLOOKUP(FORECAST!$A1531,$AY$2:$BA$9,3,FALSE))</f>
        <v>Maintenance</v>
      </c>
      <c r="I1531" s="218">
        <f>IF(ISNUMBER(FORECAST!G:G),FORECAST!G:G,"")</f>
        <v>32</v>
      </c>
      <c r="J1531" s="222">
        <f>IF(ISNUMBER(FORECAST!H:H),FORECAST!H:H,"")</f>
        <v>0</v>
      </c>
      <c r="BF1531" s="4"/>
    </row>
    <row r="1532" spans="1:58">
      <c r="A1532" s="218" t="str">
        <f>MID(FORECAST!A1531,1,10)</f>
        <v>Maintenanc</v>
      </c>
      <c r="B1532" s="218" t="str">
        <f t="shared" si="272"/>
        <v>Ma</v>
      </c>
      <c r="C1532" s="218" t="str">
        <f t="shared" si="273"/>
        <v>nt</v>
      </c>
      <c r="D1532" s="218" t="str">
        <f t="shared" si="274"/>
        <v>nanc</v>
      </c>
      <c r="E1532" s="219" t="e">
        <f t="shared" si="275"/>
        <v>#VALUE!</v>
      </c>
      <c r="F1532" s="219" t="str">
        <f t="shared" si="276"/>
        <v/>
      </c>
      <c r="G1532" s="219">
        <f t="shared" si="277"/>
        <v>45125</v>
      </c>
      <c r="H1532" s="218" t="str">
        <f>IF(ISERROR(VLOOKUP(FORECAST!$A1532,$AY$2:$BA$9,3,FALSE)),"",VLOOKUP(FORECAST!$A1532,$AY$2:$BA$9,3,FALSE))</f>
        <v>Complementarias</v>
      </c>
      <c r="I1532" s="218">
        <f>IF(ISNUMBER(FORECAST!G:G),FORECAST!G:G,"")</f>
        <v>2</v>
      </c>
      <c r="J1532" s="222">
        <f>IF(ISNUMBER(FORECAST!H:H),FORECAST!H:H,"")</f>
        <v>312</v>
      </c>
      <c r="BF1532" s="4"/>
    </row>
    <row r="1533" spans="1:58">
      <c r="A1533" s="218" t="str">
        <f>MID(FORECAST!A1532,1,10)</f>
        <v>Compliment</v>
      </c>
      <c r="B1533" s="218" t="str">
        <f t="shared" si="272"/>
        <v>Co</v>
      </c>
      <c r="C1533" s="218" t="str">
        <f t="shared" si="273"/>
        <v>pl</v>
      </c>
      <c r="D1533" s="218" t="str">
        <f t="shared" si="274"/>
        <v>ment</v>
      </c>
      <c r="E1533" s="219" t="e">
        <f t="shared" si="275"/>
        <v>#VALUE!</v>
      </c>
      <c r="F1533" s="219" t="str">
        <f t="shared" si="276"/>
        <v/>
      </c>
      <c r="G1533" s="219">
        <f t="shared" si="277"/>
        <v>45125</v>
      </c>
      <c r="H1533" s="218" t="str">
        <f>IF(ISERROR(VLOOKUP(FORECAST!$A1533,$AY$2:$BA$9,3,FALSE)),"",VLOOKUP(FORECAST!$A1533,$AY$2:$BA$9,3,FALSE))</f>
        <v>Total día</v>
      </c>
      <c r="I1533" s="218">
        <f>IF(ISNUMBER(FORECAST!G:G),FORECAST!G:G,"")</f>
        <v>268</v>
      </c>
      <c r="J1533" s="222">
        <f>IF(ISNUMBER(FORECAST!H:H),FORECAST!H:H,"")</f>
        <v>64931.839999999997</v>
      </c>
      <c r="BF1533" s="4"/>
    </row>
    <row r="1534" spans="1:58">
      <c r="A1534" s="218" t="str">
        <f>MID(FORECAST!A1533,1,10)</f>
        <v>Totals:</v>
      </c>
      <c r="B1534" s="218" t="str">
        <f t="shared" si="272"/>
        <v>To</v>
      </c>
      <c r="C1534" s="218" t="str">
        <f t="shared" si="273"/>
        <v>al</v>
      </c>
      <c r="D1534" s="218" t="str">
        <f t="shared" si="274"/>
        <v>:</v>
      </c>
      <c r="E1534" s="219" t="e">
        <f t="shared" si="275"/>
        <v>#VALUE!</v>
      </c>
      <c r="F1534" s="219" t="str">
        <f t="shared" si="276"/>
        <v/>
      </c>
      <c r="G1534" s="219">
        <f t="shared" si="277"/>
        <v>45125</v>
      </c>
      <c r="H1534" s="218" t="str">
        <f>IF(ISERROR(VLOOKUP(FORECAST!$A1534,$AY$2:$BA$9,3,FALSE)),"",VLOOKUP(FORECAST!$A1534,$AY$2:$BA$9,3,FALSE))</f>
        <v/>
      </c>
      <c r="I1534" s="218" t="str">
        <f>IF(ISNUMBER(FORECAST!G:G),FORECAST!G:G,"")</f>
        <v/>
      </c>
      <c r="J1534" s="222" t="str">
        <f>IF(ISNUMBER(FORECAST!H:H),FORECAST!H:H,"")</f>
        <v/>
      </c>
      <c r="BF1534" s="4"/>
    </row>
    <row r="1535" spans="1:58">
      <c r="A1535" s="218" t="str">
        <f>MID(FORECAST!A1534,1,10)</f>
        <v>19-07-2023</v>
      </c>
      <c r="B1535" s="218" t="str">
        <f t="shared" si="272"/>
        <v>19</v>
      </c>
      <c r="C1535" s="218" t="str">
        <f t="shared" si="273"/>
        <v>07</v>
      </c>
      <c r="D1535" s="218" t="str">
        <f t="shared" si="274"/>
        <v>2023</v>
      </c>
      <c r="E1535" s="219">
        <f t="shared" si="275"/>
        <v>45126</v>
      </c>
      <c r="F1535" s="219">
        <f t="shared" si="276"/>
        <v>45126</v>
      </c>
      <c r="G1535" s="219">
        <f t="shared" si="277"/>
        <v>45126</v>
      </c>
      <c r="H1535" s="218" t="str">
        <f>IF(ISERROR(VLOOKUP(FORECAST!$A1535,$AY$2:$BA$9,3,FALSE)),"",VLOOKUP(FORECAST!$A1535,$AY$2:$BA$9,3,FALSE))</f>
        <v>Pagadores</v>
      </c>
      <c r="I1535" s="218">
        <f>IF(ISNUMBER(FORECAST!G:G),FORECAST!G:G,"")</f>
        <v>110</v>
      </c>
      <c r="J1535" s="222">
        <f>IF(ISNUMBER(FORECAST!H:H),FORECAST!H:H,"")</f>
        <v>33585.65</v>
      </c>
      <c r="BF1535" s="4"/>
    </row>
    <row r="1536" spans="1:58">
      <c r="A1536" s="218" t="str">
        <f>MID(FORECAST!A1535,1,10)</f>
        <v>Non-Group</v>
      </c>
      <c r="B1536" s="218" t="str">
        <f t="shared" si="272"/>
        <v>No</v>
      </c>
      <c r="C1536" s="218" t="str">
        <f t="shared" si="273"/>
        <v>-G</v>
      </c>
      <c r="D1536" s="218" t="str">
        <f t="shared" si="274"/>
        <v>oup</v>
      </c>
      <c r="E1536" s="219" t="e">
        <f t="shared" si="275"/>
        <v>#VALUE!</v>
      </c>
      <c r="F1536" s="219" t="str">
        <f t="shared" si="276"/>
        <v/>
      </c>
      <c r="G1536" s="219">
        <f t="shared" si="277"/>
        <v>45126</v>
      </c>
      <c r="H1536" s="218" t="str">
        <f>IF(ISERROR(VLOOKUP(FORECAST!$A1536,$AY$2:$BA$9,3,FALSE)),"",VLOOKUP(FORECAST!$A1536,$AY$2:$BA$9,3,FALSE))</f>
        <v>Grupos</v>
      </c>
      <c r="I1536" s="218">
        <f>IF(ISNUMBER(FORECAST!G:G),FORECAST!G:G,"")</f>
        <v>1</v>
      </c>
      <c r="J1536" s="222">
        <f>IF(ISNUMBER(FORECAST!H:H),FORECAST!H:H,"")</f>
        <v>325</v>
      </c>
      <c r="BF1536" s="4"/>
    </row>
    <row r="1537" spans="1:58">
      <c r="A1537" s="218" t="str">
        <f>MID(FORECAST!A1536,1,10)</f>
        <v>Group - No</v>
      </c>
      <c r="B1537" s="218" t="str">
        <f t="shared" si="272"/>
        <v>Gr</v>
      </c>
      <c r="C1537" s="218" t="str">
        <f t="shared" si="273"/>
        <v>up</v>
      </c>
      <c r="D1537" s="218" t="str">
        <f t="shared" si="274"/>
        <v>- No</v>
      </c>
      <c r="E1537" s="219" t="e">
        <f t="shared" si="275"/>
        <v>#VALUE!</v>
      </c>
      <c r="F1537" s="219" t="str">
        <f t="shared" si="276"/>
        <v/>
      </c>
      <c r="G1537" s="219">
        <f t="shared" si="277"/>
        <v>45126</v>
      </c>
      <c r="H1537" s="218" t="str">
        <f>IF(ISERROR(VLOOKUP(FORECAST!$A1537,$AY$2:$BA$9,3,FALSE)),"",VLOOKUP(FORECAST!$A1537,$AY$2:$BA$9,3,FALSE))</f>
        <v>Dueños e invitados</v>
      </c>
      <c r="I1537" s="218">
        <f>IF(ISNUMBER(FORECAST!G:G),FORECAST!G:G,"")</f>
        <v>27</v>
      </c>
      <c r="J1537" s="222">
        <f>IF(ISNUMBER(FORECAST!H:H),FORECAST!H:H,"")</f>
        <v>0</v>
      </c>
      <c r="BF1537" s="4"/>
    </row>
    <row r="1538" spans="1:58">
      <c r="A1538" s="218" t="str">
        <f>MID(FORECAST!A1537,1,10)</f>
        <v>Owner &amp; Gu</v>
      </c>
      <c r="B1538" s="218" t="str">
        <f t="shared" si="272"/>
        <v>Ow</v>
      </c>
      <c r="C1538" s="218" t="str">
        <f t="shared" si="273"/>
        <v>er</v>
      </c>
      <c r="D1538" s="218" t="str">
        <f t="shared" si="274"/>
        <v>&amp; Gu</v>
      </c>
      <c r="E1538" s="219" t="e">
        <f t="shared" si="275"/>
        <v>#VALUE!</v>
      </c>
      <c r="F1538" s="219" t="str">
        <f t="shared" si="276"/>
        <v/>
      </c>
      <c r="G1538" s="219">
        <f t="shared" si="277"/>
        <v>45126</v>
      </c>
      <c r="H1538" s="218" t="str">
        <f>IF(ISERROR(VLOOKUP(FORECAST!$A1538,$AY$2:$BA$9,3,FALSE)),"",VLOOKUP(FORECAST!$A1538,$AY$2:$BA$9,3,FALSE))</f>
        <v>Referidos</v>
      </c>
      <c r="I1538" s="218">
        <f>IF(ISNUMBER(FORECAST!G:G),FORECAST!G:G,"")</f>
        <v>86</v>
      </c>
      <c r="J1538" s="222">
        <f>IF(ISNUMBER(FORECAST!H:H),FORECAST!H:H,"")</f>
        <v>26531.599999999999</v>
      </c>
      <c r="BF1538" s="4"/>
    </row>
    <row r="1539" spans="1:58">
      <c r="A1539" s="218" t="str">
        <f>MID(FORECAST!A1538,1,10)</f>
        <v>Owner Refe</v>
      </c>
      <c r="B1539" s="218" t="str">
        <f t="shared" si="272"/>
        <v>Ow</v>
      </c>
      <c r="C1539" s="218" t="str">
        <f t="shared" si="273"/>
        <v>er</v>
      </c>
      <c r="D1539" s="218" t="str">
        <f t="shared" si="274"/>
        <v>Refe</v>
      </c>
      <c r="E1539" s="219" t="e">
        <f t="shared" si="275"/>
        <v>#VALUE!</v>
      </c>
      <c r="F1539" s="219" t="str">
        <f t="shared" si="276"/>
        <v/>
      </c>
      <c r="G1539" s="219">
        <f t="shared" si="277"/>
        <v>45126</v>
      </c>
      <c r="H1539" s="218" t="str">
        <f>IF(ISERROR(VLOOKUP(FORECAST!$A1539,$AY$2:$BA$9,3,FALSE)),"",VLOOKUP(FORECAST!$A1539,$AY$2:$BA$9,3,FALSE))</f>
        <v>Maintenance</v>
      </c>
      <c r="I1539" s="218">
        <f>IF(ISNUMBER(FORECAST!G:G),FORECAST!G:G,"")</f>
        <v>33</v>
      </c>
      <c r="J1539" s="222">
        <f>IF(ISNUMBER(FORECAST!H:H),FORECAST!H:H,"")</f>
        <v>0</v>
      </c>
      <c r="BF1539" s="4"/>
    </row>
    <row r="1540" spans="1:58">
      <c r="A1540" s="218" t="str">
        <f>MID(FORECAST!A1539,1,10)</f>
        <v>Maintenanc</v>
      </c>
      <c r="B1540" s="218" t="str">
        <f t="shared" ref="B1540:B1603" si="278">MID(A1540,1,2)</f>
        <v>Ma</v>
      </c>
      <c r="C1540" s="218" t="str">
        <f t="shared" ref="C1540:C1603" si="279">MID(A1540,4,2)</f>
        <v>nt</v>
      </c>
      <c r="D1540" s="218" t="str">
        <f t="shared" ref="D1540:D1603" si="280">MID(A1540,7,4)</f>
        <v>nanc</v>
      </c>
      <c r="E1540" s="219" t="e">
        <f t="shared" ref="E1540:E1603" si="281">DATE(D1540,C1540,B1540)</f>
        <v>#VALUE!</v>
      </c>
      <c r="F1540" s="219" t="str">
        <f t="shared" ref="F1540:F1603" si="282">IF(ISERROR(E1540),"",E1540)</f>
        <v/>
      </c>
      <c r="G1540" s="219">
        <f t="shared" ref="G1540:G1603" si="283">IF(F1540="",G1539,F1540)</f>
        <v>45126</v>
      </c>
      <c r="H1540" s="218" t="str">
        <f>IF(ISERROR(VLOOKUP(FORECAST!$A1540,$AY$2:$BA$9,3,FALSE)),"",VLOOKUP(FORECAST!$A1540,$AY$2:$BA$9,3,FALSE))</f>
        <v>Complementarias</v>
      </c>
      <c r="I1540" s="218">
        <f>IF(ISNUMBER(FORECAST!G:G),FORECAST!G:G,"")</f>
        <v>1</v>
      </c>
      <c r="J1540" s="222">
        <f>IF(ISNUMBER(FORECAST!H:H),FORECAST!H:H,"")</f>
        <v>0</v>
      </c>
      <c r="BF1540" s="4"/>
    </row>
    <row r="1541" spans="1:58">
      <c r="A1541" s="218" t="str">
        <f>MID(FORECAST!A1540,1,10)</f>
        <v>Compliment</v>
      </c>
      <c r="B1541" s="218" t="str">
        <f t="shared" si="278"/>
        <v>Co</v>
      </c>
      <c r="C1541" s="218" t="str">
        <f t="shared" si="279"/>
        <v>pl</v>
      </c>
      <c r="D1541" s="218" t="str">
        <f t="shared" si="280"/>
        <v>ment</v>
      </c>
      <c r="E1541" s="219" t="e">
        <f t="shared" si="281"/>
        <v>#VALUE!</v>
      </c>
      <c r="F1541" s="219" t="str">
        <f t="shared" si="282"/>
        <v/>
      </c>
      <c r="G1541" s="219">
        <f t="shared" si="283"/>
        <v>45126</v>
      </c>
      <c r="H1541" s="218" t="str">
        <f>IF(ISERROR(VLOOKUP(FORECAST!$A1541,$AY$2:$BA$9,3,FALSE)),"",VLOOKUP(FORECAST!$A1541,$AY$2:$BA$9,3,FALSE))</f>
        <v>Total día</v>
      </c>
      <c r="I1541" s="218">
        <f>IF(ISNUMBER(FORECAST!G:G),FORECAST!G:G,"")</f>
        <v>258</v>
      </c>
      <c r="J1541" s="222">
        <f>IF(ISNUMBER(FORECAST!H:H),FORECAST!H:H,"")</f>
        <v>60442.25</v>
      </c>
      <c r="BF1541" s="4"/>
    </row>
    <row r="1542" spans="1:58">
      <c r="A1542" s="218" t="str">
        <f>MID(FORECAST!A1541,1,10)</f>
        <v>Totals:</v>
      </c>
      <c r="B1542" s="218" t="str">
        <f t="shared" si="278"/>
        <v>To</v>
      </c>
      <c r="C1542" s="218" t="str">
        <f t="shared" si="279"/>
        <v>al</v>
      </c>
      <c r="D1542" s="218" t="str">
        <f t="shared" si="280"/>
        <v>:</v>
      </c>
      <c r="E1542" s="219" t="e">
        <f t="shared" si="281"/>
        <v>#VALUE!</v>
      </c>
      <c r="F1542" s="219" t="str">
        <f t="shared" si="282"/>
        <v/>
      </c>
      <c r="G1542" s="219">
        <f t="shared" si="283"/>
        <v>45126</v>
      </c>
      <c r="H1542" s="218" t="str">
        <f>IF(ISERROR(VLOOKUP(FORECAST!$A1542,$AY$2:$BA$9,3,FALSE)),"",VLOOKUP(FORECAST!$A1542,$AY$2:$BA$9,3,FALSE))</f>
        <v/>
      </c>
      <c r="I1542" s="218" t="str">
        <f>IF(ISNUMBER(FORECAST!G:G),FORECAST!G:G,"")</f>
        <v/>
      </c>
      <c r="J1542" s="222" t="str">
        <f>IF(ISNUMBER(FORECAST!H:H),FORECAST!H:H,"")</f>
        <v/>
      </c>
      <c r="BF1542" s="4"/>
    </row>
    <row r="1543" spans="1:58">
      <c r="A1543" s="218" t="str">
        <f>MID(FORECAST!A1542,1,10)</f>
        <v>20-07-2023</v>
      </c>
      <c r="B1543" s="218" t="str">
        <f t="shared" si="278"/>
        <v>20</v>
      </c>
      <c r="C1543" s="218" t="str">
        <f t="shared" si="279"/>
        <v>07</v>
      </c>
      <c r="D1543" s="218" t="str">
        <f t="shared" si="280"/>
        <v>2023</v>
      </c>
      <c r="E1543" s="219">
        <f t="shared" si="281"/>
        <v>45127</v>
      </c>
      <c r="F1543" s="219">
        <f t="shared" si="282"/>
        <v>45127</v>
      </c>
      <c r="G1543" s="219">
        <f t="shared" si="283"/>
        <v>45127</v>
      </c>
      <c r="H1543" s="218" t="str">
        <f>IF(ISERROR(VLOOKUP(FORECAST!$A1543,$AY$2:$BA$9,3,FALSE)),"",VLOOKUP(FORECAST!$A1543,$AY$2:$BA$9,3,FALSE))</f>
        <v>Pagadores</v>
      </c>
      <c r="I1543" s="218">
        <f>IF(ISNUMBER(FORECAST!G:G),FORECAST!G:G,"")</f>
        <v>150</v>
      </c>
      <c r="J1543" s="222">
        <f>IF(ISNUMBER(FORECAST!H:H),FORECAST!H:H,"")</f>
        <v>43670.71</v>
      </c>
      <c r="BF1543" s="4"/>
    </row>
    <row r="1544" spans="1:58">
      <c r="A1544" s="218" t="str">
        <f>MID(FORECAST!A1543,1,10)</f>
        <v>Non-Group</v>
      </c>
      <c r="B1544" s="218" t="str">
        <f t="shared" si="278"/>
        <v>No</v>
      </c>
      <c r="C1544" s="218" t="str">
        <f t="shared" si="279"/>
        <v>-G</v>
      </c>
      <c r="D1544" s="218" t="str">
        <f t="shared" si="280"/>
        <v>oup</v>
      </c>
      <c r="E1544" s="219" t="e">
        <f t="shared" si="281"/>
        <v>#VALUE!</v>
      </c>
      <c r="F1544" s="219" t="str">
        <f t="shared" si="282"/>
        <v/>
      </c>
      <c r="G1544" s="219">
        <f t="shared" si="283"/>
        <v>45127</v>
      </c>
      <c r="H1544" s="218" t="str">
        <f>IF(ISERROR(VLOOKUP(FORECAST!$A1544,$AY$2:$BA$9,3,FALSE)),"",VLOOKUP(FORECAST!$A1544,$AY$2:$BA$9,3,FALSE))</f>
        <v>Grupos</v>
      </c>
      <c r="I1544" s="218">
        <f>IF(ISNUMBER(FORECAST!G:G),FORECAST!G:G,"")</f>
        <v>0</v>
      </c>
      <c r="J1544" s="222">
        <f>IF(ISNUMBER(FORECAST!H:H),FORECAST!H:H,"")</f>
        <v>0</v>
      </c>
      <c r="BF1544" s="4"/>
    </row>
    <row r="1545" spans="1:58">
      <c r="A1545" s="218" t="str">
        <f>MID(FORECAST!A1544,1,10)</f>
        <v>Group - No</v>
      </c>
      <c r="B1545" s="218" t="str">
        <f t="shared" si="278"/>
        <v>Gr</v>
      </c>
      <c r="C1545" s="218" t="str">
        <f t="shared" si="279"/>
        <v>up</v>
      </c>
      <c r="D1545" s="218" t="str">
        <f t="shared" si="280"/>
        <v>- No</v>
      </c>
      <c r="E1545" s="219" t="e">
        <f t="shared" si="281"/>
        <v>#VALUE!</v>
      </c>
      <c r="F1545" s="219" t="str">
        <f t="shared" si="282"/>
        <v/>
      </c>
      <c r="G1545" s="219">
        <f t="shared" si="283"/>
        <v>45127</v>
      </c>
      <c r="H1545" s="218" t="str">
        <f>IF(ISERROR(VLOOKUP(FORECAST!$A1545,$AY$2:$BA$9,3,FALSE)),"",VLOOKUP(FORECAST!$A1545,$AY$2:$BA$9,3,FALSE))</f>
        <v>Dueños e invitados</v>
      </c>
      <c r="I1545" s="218">
        <f>IF(ISNUMBER(FORECAST!G:G),FORECAST!G:G,"")</f>
        <v>34</v>
      </c>
      <c r="J1545" s="222">
        <f>IF(ISNUMBER(FORECAST!H:H),FORECAST!H:H,"")</f>
        <v>0</v>
      </c>
      <c r="BF1545" s="4"/>
    </row>
    <row r="1546" spans="1:58">
      <c r="A1546" s="218" t="str">
        <f>MID(FORECAST!A1545,1,10)</f>
        <v>Owner &amp; Gu</v>
      </c>
      <c r="B1546" s="218" t="str">
        <f t="shared" si="278"/>
        <v>Ow</v>
      </c>
      <c r="C1546" s="218" t="str">
        <f t="shared" si="279"/>
        <v>er</v>
      </c>
      <c r="D1546" s="218" t="str">
        <f t="shared" si="280"/>
        <v>&amp; Gu</v>
      </c>
      <c r="E1546" s="219" t="e">
        <f t="shared" si="281"/>
        <v>#VALUE!</v>
      </c>
      <c r="F1546" s="219" t="str">
        <f t="shared" si="282"/>
        <v/>
      </c>
      <c r="G1546" s="219">
        <f t="shared" si="283"/>
        <v>45127</v>
      </c>
      <c r="H1546" s="218" t="str">
        <f>IF(ISERROR(VLOOKUP(FORECAST!$A1546,$AY$2:$BA$9,3,FALSE)),"",VLOOKUP(FORECAST!$A1546,$AY$2:$BA$9,3,FALSE))</f>
        <v>Referidos</v>
      </c>
      <c r="I1546" s="218">
        <f>IF(ISNUMBER(FORECAST!G:G),FORECAST!G:G,"")</f>
        <v>106</v>
      </c>
      <c r="J1546" s="222">
        <f>IF(ISNUMBER(FORECAST!H:H),FORECAST!H:H,"")</f>
        <v>30169.06</v>
      </c>
      <c r="BF1546" s="4"/>
    </row>
    <row r="1547" spans="1:58">
      <c r="A1547" s="218" t="str">
        <f>MID(FORECAST!A1546,1,10)</f>
        <v>Owner Refe</v>
      </c>
      <c r="B1547" s="218" t="str">
        <f t="shared" si="278"/>
        <v>Ow</v>
      </c>
      <c r="C1547" s="218" t="str">
        <f t="shared" si="279"/>
        <v>er</v>
      </c>
      <c r="D1547" s="218" t="str">
        <f t="shared" si="280"/>
        <v>Refe</v>
      </c>
      <c r="E1547" s="219" t="e">
        <f t="shared" si="281"/>
        <v>#VALUE!</v>
      </c>
      <c r="F1547" s="219" t="str">
        <f t="shared" si="282"/>
        <v/>
      </c>
      <c r="G1547" s="219">
        <f t="shared" si="283"/>
        <v>45127</v>
      </c>
      <c r="H1547" s="218" t="str">
        <f>IF(ISERROR(VLOOKUP(FORECAST!$A1547,$AY$2:$BA$9,3,FALSE)),"",VLOOKUP(FORECAST!$A1547,$AY$2:$BA$9,3,FALSE))</f>
        <v>Maintenance</v>
      </c>
      <c r="I1547" s="218">
        <f>IF(ISNUMBER(FORECAST!G:G),FORECAST!G:G,"")</f>
        <v>29</v>
      </c>
      <c r="J1547" s="222">
        <f>IF(ISNUMBER(FORECAST!H:H),FORECAST!H:H,"")</f>
        <v>0</v>
      </c>
      <c r="BF1547" s="4"/>
    </row>
    <row r="1548" spans="1:58">
      <c r="A1548" s="218" t="str">
        <f>MID(FORECAST!A1547,1,10)</f>
        <v>Maintenanc</v>
      </c>
      <c r="B1548" s="218" t="str">
        <f t="shared" si="278"/>
        <v>Ma</v>
      </c>
      <c r="C1548" s="218" t="str">
        <f t="shared" si="279"/>
        <v>nt</v>
      </c>
      <c r="D1548" s="218" t="str">
        <f t="shared" si="280"/>
        <v>nanc</v>
      </c>
      <c r="E1548" s="219" t="e">
        <f t="shared" si="281"/>
        <v>#VALUE!</v>
      </c>
      <c r="F1548" s="219" t="str">
        <f t="shared" si="282"/>
        <v/>
      </c>
      <c r="G1548" s="219">
        <f t="shared" si="283"/>
        <v>45127</v>
      </c>
      <c r="H1548" s="218" t="str">
        <f>IF(ISERROR(VLOOKUP(FORECAST!$A1548,$AY$2:$BA$9,3,FALSE)),"",VLOOKUP(FORECAST!$A1548,$AY$2:$BA$9,3,FALSE))</f>
        <v>Complementarias</v>
      </c>
      <c r="I1548" s="218">
        <f>IF(ISNUMBER(FORECAST!G:G),FORECAST!G:G,"")</f>
        <v>3</v>
      </c>
      <c r="J1548" s="222">
        <f>IF(ISNUMBER(FORECAST!H:H),FORECAST!H:H,"")</f>
        <v>0</v>
      </c>
      <c r="BF1548" s="4"/>
    </row>
    <row r="1549" spans="1:58">
      <c r="A1549" s="218" t="str">
        <f>MID(FORECAST!A1548,1,10)</f>
        <v>Compliment</v>
      </c>
      <c r="B1549" s="218" t="str">
        <f t="shared" si="278"/>
        <v>Co</v>
      </c>
      <c r="C1549" s="218" t="str">
        <f t="shared" si="279"/>
        <v>pl</v>
      </c>
      <c r="D1549" s="218" t="str">
        <f t="shared" si="280"/>
        <v>ment</v>
      </c>
      <c r="E1549" s="219" t="e">
        <f t="shared" si="281"/>
        <v>#VALUE!</v>
      </c>
      <c r="F1549" s="219" t="str">
        <f t="shared" si="282"/>
        <v/>
      </c>
      <c r="G1549" s="219">
        <f t="shared" si="283"/>
        <v>45127</v>
      </c>
      <c r="H1549" s="218" t="str">
        <f>IF(ISERROR(VLOOKUP(FORECAST!$A1549,$AY$2:$BA$9,3,FALSE)),"",VLOOKUP(FORECAST!$A1549,$AY$2:$BA$9,3,FALSE))</f>
        <v>Total día</v>
      </c>
      <c r="I1549" s="218">
        <f>IF(ISNUMBER(FORECAST!G:G),FORECAST!G:G,"")</f>
        <v>322</v>
      </c>
      <c r="J1549" s="222">
        <f>IF(ISNUMBER(FORECAST!H:H),FORECAST!H:H,"")</f>
        <v>73839.77</v>
      </c>
      <c r="BF1549" s="4"/>
    </row>
    <row r="1550" spans="1:58">
      <c r="A1550" s="218" t="str">
        <f>MID(FORECAST!A1549,1,10)</f>
        <v>Totals:</v>
      </c>
      <c r="B1550" s="218" t="str">
        <f t="shared" si="278"/>
        <v>To</v>
      </c>
      <c r="C1550" s="218" t="str">
        <f t="shared" si="279"/>
        <v>al</v>
      </c>
      <c r="D1550" s="218" t="str">
        <f t="shared" si="280"/>
        <v>:</v>
      </c>
      <c r="E1550" s="219" t="e">
        <f t="shared" si="281"/>
        <v>#VALUE!</v>
      </c>
      <c r="F1550" s="219" t="str">
        <f t="shared" si="282"/>
        <v/>
      </c>
      <c r="G1550" s="219">
        <f t="shared" si="283"/>
        <v>45127</v>
      </c>
      <c r="H1550" s="218" t="str">
        <f>IF(ISERROR(VLOOKUP(FORECAST!$A1550,$AY$2:$BA$9,3,FALSE)),"",VLOOKUP(FORECAST!$A1550,$AY$2:$BA$9,3,FALSE))</f>
        <v/>
      </c>
      <c r="I1550" s="218" t="str">
        <f>IF(ISNUMBER(FORECAST!G:G),FORECAST!G:G,"")</f>
        <v/>
      </c>
      <c r="J1550" s="222" t="str">
        <f>IF(ISNUMBER(FORECAST!H:H),FORECAST!H:H,"")</f>
        <v/>
      </c>
      <c r="BF1550" s="4"/>
    </row>
    <row r="1551" spans="1:58">
      <c r="A1551" s="218" t="str">
        <f>MID(FORECAST!A1550,1,10)</f>
        <v>21-07-2023</v>
      </c>
      <c r="B1551" s="218" t="str">
        <f t="shared" si="278"/>
        <v>21</v>
      </c>
      <c r="C1551" s="218" t="str">
        <f t="shared" si="279"/>
        <v>07</v>
      </c>
      <c r="D1551" s="218" t="str">
        <f t="shared" si="280"/>
        <v>2023</v>
      </c>
      <c r="E1551" s="219">
        <f t="shared" si="281"/>
        <v>45128</v>
      </c>
      <c r="F1551" s="219">
        <f t="shared" si="282"/>
        <v>45128</v>
      </c>
      <c r="G1551" s="219">
        <f t="shared" si="283"/>
        <v>45128</v>
      </c>
      <c r="H1551" s="218" t="str">
        <f>IF(ISERROR(VLOOKUP(FORECAST!$A1551,$AY$2:$BA$9,3,FALSE)),"",VLOOKUP(FORECAST!$A1551,$AY$2:$BA$9,3,FALSE))</f>
        <v>Pagadores</v>
      </c>
      <c r="I1551" s="218">
        <f>IF(ISNUMBER(FORECAST!G:G),FORECAST!G:G,"")</f>
        <v>211</v>
      </c>
      <c r="J1551" s="222">
        <f>IF(ISNUMBER(FORECAST!H:H),FORECAST!H:H,"")</f>
        <v>82019.97</v>
      </c>
      <c r="BF1551" s="4"/>
    </row>
    <row r="1552" spans="1:58">
      <c r="A1552" s="218" t="str">
        <f>MID(FORECAST!A1551,1,10)</f>
        <v>Non-Group</v>
      </c>
      <c r="B1552" s="218" t="str">
        <f t="shared" si="278"/>
        <v>No</v>
      </c>
      <c r="C1552" s="218" t="str">
        <f t="shared" si="279"/>
        <v>-G</v>
      </c>
      <c r="D1552" s="218" t="str">
        <f t="shared" si="280"/>
        <v>oup</v>
      </c>
      <c r="E1552" s="219" t="e">
        <f t="shared" si="281"/>
        <v>#VALUE!</v>
      </c>
      <c r="F1552" s="219" t="str">
        <f t="shared" si="282"/>
        <v/>
      </c>
      <c r="G1552" s="219">
        <f t="shared" si="283"/>
        <v>45128</v>
      </c>
      <c r="H1552" s="218" t="str">
        <f>IF(ISERROR(VLOOKUP(FORECAST!$A1552,$AY$2:$BA$9,3,FALSE)),"",VLOOKUP(FORECAST!$A1552,$AY$2:$BA$9,3,FALSE))</f>
        <v>Grupos</v>
      </c>
      <c r="I1552" s="218">
        <f>IF(ISNUMBER(FORECAST!G:G),FORECAST!G:G,"")</f>
        <v>0</v>
      </c>
      <c r="J1552" s="222">
        <f>IF(ISNUMBER(FORECAST!H:H),FORECAST!H:H,"")</f>
        <v>385</v>
      </c>
      <c r="BF1552" s="4"/>
    </row>
    <row r="1553" spans="1:58">
      <c r="A1553" s="218" t="str">
        <f>MID(FORECAST!A1552,1,10)</f>
        <v>Group - No</v>
      </c>
      <c r="B1553" s="218" t="str">
        <f t="shared" si="278"/>
        <v>Gr</v>
      </c>
      <c r="C1553" s="218" t="str">
        <f t="shared" si="279"/>
        <v>up</v>
      </c>
      <c r="D1553" s="218" t="str">
        <f t="shared" si="280"/>
        <v>- No</v>
      </c>
      <c r="E1553" s="219" t="e">
        <f t="shared" si="281"/>
        <v>#VALUE!</v>
      </c>
      <c r="F1553" s="219" t="str">
        <f t="shared" si="282"/>
        <v/>
      </c>
      <c r="G1553" s="219">
        <f t="shared" si="283"/>
        <v>45128</v>
      </c>
      <c r="H1553" s="218" t="str">
        <f>IF(ISERROR(VLOOKUP(FORECAST!$A1553,$AY$2:$BA$9,3,FALSE)),"",VLOOKUP(FORECAST!$A1553,$AY$2:$BA$9,3,FALSE))</f>
        <v>Dueños e invitados</v>
      </c>
      <c r="I1553" s="218">
        <f>IF(ISNUMBER(FORECAST!G:G),FORECAST!G:G,"")</f>
        <v>44</v>
      </c>
      <c r="J1553" s="222">
        <f>IF(ISNUMBER(FORECAST!H:H),FORECAST!H:H,"")</f>
        <v>0</v>
      </c>
      <c r="BF1553" s="4"/>
    </row>
    <row r="1554" spans="1:58">
      <c r="A1554" s="218" t="str">
        <f>MID(FORECAST!A1553,1,10)</f>
        <v>Owner &amp; Gu</v>
      </c>
      <c r="B1554" s="218" t="str">
        <f t="shared" si="278"/>
        <v>Ow</v>
      </c>
      <c r="C1554" s="218" t="str">
        <f t="shared" si="279"/>
        <v>er</v>
      </c>
      <c r="D1554" s="218" t="str">
        <f t="shared" si="280"/>
        <v>&amp; Gu</v>
      </c>
      <c r="E1554" s="219" t="e">
        <f t="shared" si="281"/>
        <v>#VALUE!</v>
      </c>
      <c r="F1554" s="219" t="str">
        <f t="shared" si="282"/>
        <v/>
      </c>
      <c r="G1554" s="219">
        <f t="shared" si="283"/>
        <v>45128</v>
      </c>
      <c r="H1554" s="218" t="str">
        <f>IF(ISERROR(VLOOKUP(FORECAST!$A1554,$AY$2:$BA$9,3,FALSE)),"",VLOOKUP(FORECAST!$A1554,$AY$2:$BA$9,3,FALSE))</f>
        <v>Referidos</v>
      </c>
      <c r="I1554" s="218">
        <f>IF(ISNUMBER(FORECAST!G:G),FORECAST!G:G,"")</f>
        <v>145</v>
      </c>
      <c r="J1554" s="222">
        <f>IF(ISNUMBER(FORECAST!H:H),FORECAST!H:H,"")</f>
        <v>49627.81</v>
      </c>
      <c r="BF1554" s="4"/>
    </row>
    <row r="1555" spans="1:58">
      <c r="A1555" s="218" t="str">
        <f>MID(FORECAST!A1554,1,10)</f>
        <v>Owner Refe</v>
      </c>
      <c r="B1555" s="218" t="str">
        <f t="shared" si="278"/>
        <v>Ow</v>
      </c>
      <c r="C1555" s="218" t="str">
        <f t="shared" si="279"/>
        <v>er</v>
      </c>
      <c r="D1555" s="218" t="str">
        <f t="shared" si="280"/>
        <v>Refe</v>
      </c>
      <c r="E1555" s="219" t="e">
        <f t="shared" si="281"/>
        <v>#VALUE!</v>
      </c>
      <c r="F1555" s="219" t="str">
        <f t="shared" si="282"/>
        <v/>
      </c>
      <c r="G1555" s="219">
        <f t="shared" si="283"/>
        <v>45128</v>
      </c>
      <c r="H1555" s="218" t="str">
        <f>IF(ISERROR(VLOOKUP(FORECAST!$A1555,$AY$2:$BA$9,3,FALSE)),"",VLOOKUP(FORECAST!$A1555,$AY$2:$BA$9,3,FALSE))</f>
        <v>Maintenance</v>
      </c>
      <c r="I1555" s="218">
        <f>IF(ISNUMBER(FORECAST!G:G),FORECAST!G:G,"")</f>
        <v>18</v>
      </c>
      <c r="J1555" s="222">
        <f>IF(ISNUMBER(FORECAST!H:H),FORECAST!H:H,"")</f>
        <v>0</v>
      </c>
      <c r="BF1555" s="4"/>
    </row>
    <row r="1556" spans="1:58">
      <c r="A1556" s="218" t="str">
        <f>MID(FORECAST!A1555,1,10)</f>
        <v>Maintenanc</v>
      </c>
      <c r="B1556" s="218" t="str">
        <f t="shared" si="278"/>
        <v>Ma</v>
      </c>
      <c r="C1556" s="218" t="str">
        <f t="shared" si="279"/>
        <v>nt</v>
      </c>
      <c r="D1556" s="218" t="str">
        <f t="shared" si="280"/>
        <v>nanc</v>
      </c>
      <c r="E1556" s="219" t="e">
        <f t="shared" si="281"/>
        <v>#VALUE!</v>
      </c>
      <c r="F1556" s="219" t="str">
        <f t="shared" si="282"/>
        <v/>
      </c>
      <c r="G1556" s="219">
        <f t="shared" si="283"/>
        <v>45128</v>
      </c>
      <c r="H1556" s="218" t="str">
        <f>IF(ISERROR(VLOOKUP(FORECAST!$A1556,$AY$2:$BA$9,3,FALSE)),"",VLOOKUP(FORECAST!$A1556,$AY$2:$BA$9,3,FALSE))</f>
        <v>Complementarias</v>
      </c>
      <c r="I1556" s="218">
        <f>IF(ISNUMBER(FORECAST!G:G),FORECAST!G:G,"")</f>
        <v>7</v>
      </c>
      <c r="J1556" s="222">
        <f>IF(ISNUMBER(FORECAST!H:H),FORECAST!H:H,"")</f>
        <v>0</v>
      </c>
      <c r="BF1556" s="4"/>
    </row>
    <row r="1557" spans="1:58">
      <c r="A1557" s="218" t="str">
        <f>MID(FORECAST!A1556,1,10)</f>
        <v>Compliment</v>
      </c>
      <c r="B1557" s="218" t="str">
        <f t="shared" si="278"/>
        <v>Co</v>
      </c>
      <c r="C1557" s="218" t="str">
        <f t="shared" si="279"/>
        <v>pl</v>
      </c>
      <c r="D1557" s="218" t="str">
        <f t="shared" si="280"/>
        <v>ment</v>
      </c>
      <c r="E1557" s="219" t="e">
        <f t="shared" si="281"/>
        <v>#VALUE!</v>
      </c>
      <c r="F1557" s="219" t="str">
        <f t="shared" si="282"/>
        <v/>
      </c>
      <c r="G1557" s="219">
        <f t="shared" si="283"/>
        <v>45128</v>
      </c>
      <c r="H1557" s="218" t="str">
        <f>IF(ISERROR(VLOOKUP(FORECAST!$A1557,$AY$2:$BA$9,3,FALSE)),"",VLOOKUP(FORECAST!$A1557,$AY$2:$BA$9,3,FALSE))</f>
        <v>Total día</v>
      </c>
      <c r="I1557" s="218">
        <f>IF(ISNUMBER(FORECAST!G:G),FORECAST!G:G,"")</f>
        <v>425</v>
      </c>
      <c r="J1557" s="222">
        <f>IF(ISNUMBER(FORECAST!H:H),FORECAST!H:H,"")</f>
        <v>132032.78</v>
      </c>
      <c r="BF1557" s="4"/>
    </row>
    <row r="1558" spans="1:58">
      <c r="A1558" s="218" t="str">
        <f>MID(FORECAST!A1557,1,10)</f>
        <v>Totals:</v>
      </c>
      <c r="B1558" s="218" t="str">
        <f t="shared" si="278"/>
        <v>To</v>
      </c>
      <c r="C1558" s="218" t="str">
        <f t="shared" si="279"/>
        <v>al</v>
      </c>
      <c r="D1558" s="218" t="str">
        <f t="shared" si="280"/>
        <v>:</v>
      </c>
      <c r="E1558" s="219" t="e">
        <f t="shared" si="281"/>
        <v>#VALUE!</v>
      </c>
      <c r="F1558" s="219" t="str">
        <f t="shared" si="282"/>
        <v/>
      </c>
      <c r="G1558" s="219">
        <f t="shared" si="283"/>
        <v>45128</v>
      </c>
      <c r="H1558" s="218" t="str">
        <f>IF(ISERROR(VLOOKUP(FORECAST!$A1558,$AY$2:$BA$9,3,FALSE)),"",VLOOKUP(FORECAST!$A1558,$AY$2:$BA$9,3,FALSE))</f>
        <v/>
      </c>
      <c r="I1558" s="218" t="str">
        <f>IF(ISNUMBER(FORECAST!G:G),FORECAST!G:G,"")</f>
        <v/>
      </c>
      <c r="J1558" s="222" t="str">
        <f>IF(ISNUMBER(FORECAST!H:H),FORECAST!H:H,"")</f>
        <v/>
      </c>
      <c r="BF1558" s="4"/>
    </row>
    <row r="1559" spans="1:58">
      <c r="A1559" s="218" t="str">
        <f>MID(FORECAST!A1558,1,10)</f>
        <v>22-07-2023</v>
      </c>
      <c r="B1559" s="218" t="str">
        <f t="shared" si="278"/>
        <v>22</v>
      </c>
      <c r="C1559" s="218" t="str">
        <f t="shared" si="279"/>
        <v>07</v>
      </c>
      <c r="D1559" s="218" t="str">
        <f t="shared" si="280"/>
        <v>2023</v>
      </c>
      <c r="E1559" s="219">
        <f t="shared" si="281"/>
        <v>45129</v>
      </c>
      <c r="F1559" s="219">
        <f t="shared" si="282"/>
        <v>45129</v>
      </c>
      <c r="G1559" s="219">
        <f t="shared" si="283"/>
        <v>45129</v>
      </c>
      <c r="H1559" s="218" t="str">
        <f>IF(ISERROR(VLOOKUP(FORECAST!$A1559,$AY$2:$BA$9,3,FALSE)),"",VLOOKUP(FORECAST!$A1559,$AY$2:$BA$9,3,FALSE))</f>
        <v>Pagadores</v>
      </c>
      <c r="I1559" s="218">
        <f>IF(ISNUMBER(FORECAST!G:G),FORECAST!G:G,"")</f>
        <v>222</v>
      </c>
      <c r="J1559" s="222">
        <f>IF(ISNUMBER(FORECAST!H:H),FORECAST!H:H,"")</f>
        <v>89654.52</v>
      </c>
      <c r="BF1559" s="4"/>
    </row>
    <row r="1560" spans="1:58">
      <c r="A1560" s="218" t="str">
        <f>MID(FORECAST!A1559,1,10)</f>
        <v>Non-Group</v>
      </c>
      <c r="B1560" s="218" t="str">
        <f t="shared" si="278"/>
        <v>No</v>
      </c>
      <c r="C1560" s="218" t="str">
        <f t="shared" si="279"/>
        <v>-G</v>
      </c>
      <c r="D1560" s="218" t="str">
        <f t="shared" si="280"/>
        <v>oup</v>
      </c>
      <c r="E1560" s="219" t="e">
        <f t="shared" si="281"/>
        <v>#VALUE!</v>
      </c>
      <c r="F1560" s="219" t="str">
        <f t="shared" si="282"/>
        <v/>
      </c>
      <c r="G1560" s="219">
        <f t="shared" si="283"/>
        <v>45129</v>
      </c>
      <c r="H1560" s="218" t="str">
        <f>IF(ISERROR(VLOOKUP(FORECAST!$A1560,$AY$2:$BA$9,3,FALSE)),"",VLOOKUP(FORECAST!$A1560,$AY$2:$BA$9,3,FALSE))</f>
        <v>Grupos</v>
      </c>
      <c r="I1560" s="218">
        <f>IF(ISNUMBER(FORECAST!G:G),FORECAST!G:G,"")</f>
        <v>1</v>
      </c>
      <c r="J1560" s="222">
        <f>IF(ISNUMBER(FORECAST!H:H),FORECAST!H:H,"")</f>
        <v>225</v>
      </c>
      <c r="BF1560" s="4"/>
    </row>
    <row r="1561" spans="1:58">
      <c r="A1561" s="218" t="str">
        <f>MID(FORECAST!A1560,1,10)</f>
        <v>Group - No</v>
      </c>
      <c r="B1561" s="218" t="str">
        <f t="shared" si="278"/>
        <v>Gr</v>
      </c>
      <c r="C1561" s="218" t="str">
        <f t="shared" si="279"/>
        <v>up</v>
      </c>
      <c r="D1561" s="218" t="str">
        <f t="shared" si="280"/>
        <v>- No</v>
      </c>
      <c r="E1561" s="219" t="e">
        <f t="shared" si="281"/>
        <v>#VALUE!</v>
      </c>
      <c r="F1561" s="219" t="str">
        <f t="shared" si="282"/>
        <v/>
      </c>
      <c r="G1561" s="219">
        <f t="shared" si="283"/>
        <v>45129</v>
      </c>
      <c r="H1561" s="218" t="str">
        <f>IF(ISERROR(VLOOKUP(FORECAST!$A1561,$AY$2:$BA$9,3,FALSE)),"",VLOOKUP(FORECAST!$A1561,$AY$2:$BA$9,3,FALSE))</f>
        <v>Dueños e invitados</v>
      </c>
      <c r="I1561" s="218">
        <f>IF(ISNUMBER(FORECAST!G:G),FORECAST!G:G,"")</f>
        <v>50</v>
      </c>
      <c r="J1561" s="222">
        <f>IF(ISNUMBER(FORECAST!H:H),FORECAST!H:H,"")</f>
        <v>0</v>
      </c>
      <c r="BF1561" s="4"/>
    </row>
    <row r="1562" spans="1:58">
      <c r="A1562" s="218" t="str">
        <f>MID(FORECAST!A1561,1,10)</f>
        <v>Owner &amp; Gu</v>
      </c>
      <c r="B1562" s="218" t="str">
        <f t="shared" si="278"/>
        <v>Ow</v>
      </c>
      <c r="C1562" s="218" t="str">
        <f t="shared" si="279"/>
        <v>er</v>
      </c>
      <c r="D1562" s="218" t="str">
        <f t="shared" si="280"/>
        <v>&amp; Gu</v>
      </c>
      <c r="E1562" s="219" t="e">
        <f t="shared" si="281"/>
        <v>#VALUE!</v>
      </c>
      <c r="F1562" s="219" t="str">
        <f t="shared" si="282"/>
        <v/>
      </c>
      <c r="G1562" s="219">
        <f t="shared" si="283"/>
        <v>45129</v>
      </c>
      <c r="H1562" s="218" t="str">
        <f>IF(ISERROR(VLOOKUP(FORECAST!$A1562,$AY$2:$BA$9,3,FALSE)),"",VLOOKUP(FORECAST!$A1562,$AY$2:$BA$9,3,FALSE))</f>
        <v>Referidos</v>
      </c>
      <c r="I1562" s="218">
        <f>IF(ISNUMBER(FORECAST!G:G),FORECAST!G:G,"")</f>
        <v>150</v>
      </c>
      <c r="J1562" s="222">
        <f>IF(ISNUMBER(FORECAST!H:H),FORECAST!H:H,"")</f>
        <v>50844.56</v>
      </c>
      <c r="BF1562" s="4"/>
    </row>
    <row r="1563" spans="1:58">
      <c r="A1563" s="218" t="str">
        <f>MID(FORECAST!A1562,1,10)</f>
        <v>Owner Refe</v>
      </c>
      <c r="B1563" s="218" t="str">
        <f t="shared" si="278"/>
        <v>Ow</v>
      </c>
      <c r="C1563" s="218" t="str">
        <f t="shared" si="279"/>
        <v>er</v>
      </c>
      <c r="D1563" s="218" t="str">
        <f t="shared" si="280"/>
        <v>Refe</v>
      </c>
      <c r="E1563" s="219" t="e">
        <f t="shared" si="281"/>
        <v>#VALUE!</v>
      </c>
      <c r="F1563" s="219" t="str">
        <f t="shared" si="282"/>
        <v/>
      </c>
      <c r="G1563" s="219">
        <f t="shared" si="283"/>
        <v>45129</v>
      </c>
      <c r="H1563" s="218" t="str">
        <f>IF(ISERROR(VLOOKUP(FORECAST!$A1563,$AY$2:$BA$9,3,FALSE)),"",VLOOKUP(FORECAST!$A1563,$AY$2:$BA$9,3,FALSE))</f>
        <v>Maintenance</v>
      </c>
      <c r="I1563" s="218">
        <f>IF(ISNUMBER(FORECAST!G:G),FORECAST!G:G,"")</f>
        <v>15</v>
      </c>
      <c r="J1563" s="222">
        <f>IF(ISNUMBER(FORECAST!H:H),FORECAST!H:H,"")</f>
        <v>0</v>
      </c>
      <c r="BF1563" s="4"/>
    </row>
    <row r="1564" spans="1:58">
      <c r="A1564" s="218" t="str">
        <f>MID(FORECAST!A1563,1,10)</f>
        <v>Maintenanc</v>
      </c>
      <c r="B1564" s="218" t="str">
        <f t="shared" si="278"/>
        <v>Ma</v>
      </c>
      <c r="C1564" s="218" t="str">
        <f t="shared" si="279"/>
        <v>nt</v>
      </c>
      <c r="D1564" s="218" t="str">
        <f t="shared" si="280"/>
        <v>nanc</v>
      </c>
      <c r="E1564" s="219" t="e">
        <f t="shared" si="281"/>
        <v>#VALUE!</v>
      </c>
      <c r="F1564" s="219" t="str">
        <f t="shared" si="282"/>
        <v/>
      </c>
      <c r="G1564" s="219">
        <f t="shared" si="283"/>
        <v>45129</v>
      </c>
      <c r="H1564" s="218" t="str">
        <f>IF(ISERROR(VLOOKUP(FORECAST!$A1564,$AY$2:$BA$9,3,FALSE)),"",VLOOKUP(FORECAST!$A1564,$AY$2:$BA$9,3,FALSE))</f>
        <v>Complementarias</v>
      </c>
      <c r="I1564" s="218">
        <f>IF(ISNUMBER(FORECAST!G:G),FORECAST!G:G,"")</f>
        <v>7</v>
      </c>
      <c r="J1564" s="222">
        <f>IF(ISNUMBER(FORECAST!H:H),FORECAST!H:H,"")</f>
        <v>0</v>
      </c>
      <c r="BF1564" s="4"/>
    </row>
    <row r="1565" spans="1:58">
      <c r="A1565" s="218" t="str">
        <f>MID(FORECAST!A1564,1,10)</f>
        <v>Compliment</v>
      </c>
      <c r="B1565" s="218" t="str">
        <f t="shared" si="278"/>
        <v>Co</v>
      </c>
      <c r="C1565" s="218" t="str">
        <f t="shared" si="279"/>
        <v>pl</v>
      </c>
      <c r="D1565" s="218" t="str">
        <f t="shared" si="280"/>
        <v>ment</v>
      </c>
      <c r="E1565" s="219" t="e">
        <f t="shared" si="281"/>
        <v>#VALUE!</v>
      </c>
      <c r="F1565" s="219" t="str">
        <f t="shared" si="282"/>
        <v/>
      </c>
      <c r="G1565" s="219">
        <f t="shared" si="283"/>
        <v>45129</v>
      </c>
      <c r="H1565" s="218" t="str">
        <f>IF(ISERROR(VLOOKUP(FORECAST!$A1565,$AY$2:$BA$9,3,FALSE)),"",VLOOKUP(FORECAST!$A1565,$AY$2:$BA$9,3,FALSE))</f>
        <v>Total día</v>
      </c>
      <c r="I1565" s="218">
        <f>IF(ISNUMBER(FORECAST!G:G),FORECAST!G:G,"")</f>
        <v>445</v>
      </c>
      <c r="J1565" s="222">
        <f>IF(ISNUMBER(FORECAST!H:H),FORECAST!H:H,"")</f>
        <v>140724.07999999999</v>
      </c>
      <c r="BF1565" s="4"/>
    </row>
    <row r="1566" spans="1:58">
      <c r="A1566" s="218" t="str">
        <f>MID(FORECAST!A1565,1,10)</f>
        <v>Totals:</v>
      </c>
      <c r="B1566" s="218" t="str">
        <f t="shared" si="278"/>
        <v>To</v>
      </c>
      <c r="C1566" s="218" t="str">
        <f t="shared" si="279"/>
        <v>al</v>
      </c>
      <c r="D1566" s="218" t="str">
        <f t="shared" si="280"/>
        <v>:</v>
      </c>
      <c r="E1566" s="219" t="e">
        <f t="shared" si="281"/>
        <v>#VALUE!</v>
      </c>
      <c r="F1566" s="219" t="str">
        <f t="shared" si="282"/>
        <v/>
      </c>
      <c r="G1566" s="219">
        <f t="shared" si="283"/>
        <v>45129</v>
      </c>
      <c r="H1566" s="218" t="str">
        <f>IF(ISERROR(VLOOKUP(FORECAST!$A1566,$AY$2:$BA$9,3,FALSE)),"",VLOOKUP(FORECAST!$A1566,$AY$2:$BA$9,3,FALSE))</f>
        <v/>
      </c>
      <c r="I1566" s="218" t="str">
        <f>IF(ISNUMBER(FORECAST!G:G),FORECAST!G:G,"")</f>
        <v/>
      </c>
      <c r="J1566" s="222" t="str">
        <f>IF(ISNUMBER(FORECAST!H:H),FORECAST!H:H,"")</f>
        <v/>
      </c>
      <c r="BF1566" s="4"/>
    </row>
    <row r="1567" spans="1:58">
      <c r="A1567" s="218" t="str">
        <f>MID(FORECAST!A1566,1,10)</f>
        <v>23-07-2023</v>
      </c>
      <c r="B1567" s="218" t="str">
        <f t="shared" si="278"/>
        <v>23</v>
      </c>
      <c r="C1567" s="218" t="str">
        <f t="shared" si="279"/>
        <v>07</v>
      </c>
      <c r="D1567" s="218" t="str">
        <f t="shared" si="280"/>
        <v>2023</v>
      </c>
      <c r="E1567" s="219">
        <f t="shared" si="281"/>
        <v>45130</v>
      </c>
      <c r="F1567" s="219">
        <f t="shared" si="282"/>
        <v>45130</v>
      </c>
      <c r="G1567" s="219">
        <f t="shared" si="283"/>
        <v>45130</v>
      </c>
      <c r="H1567" s="218" t="str">
        <f>IF(ISERROR(VLOOKUP(FORECAST!$A1567,$AY$2:$BA$9,3,FALSE)),"",VLOOKUP(FORECAST!$A1567,$AY$2:$BA$9,3,FALSE))</f>
        <v>Pagadores</v>
      </c>
      <c r="I1567" s="218">
        <f>IF(ISNUMBER(FORECAST!G:G),FORECAST!G:G,"")</f>
        <v>163</v>
      </c>
      <c r="J1567" s="222">
        <f>IF(ISNUMBER(FORECAST!H:H),FORECAST!H:H,"")</f>
        <v>50188.02</v>
      </c>
      <c r="BF1567" s="4"/>
    </row>
    <row r="1568" spans="1:58">
      <c r="A1568" s="218" t="str">
        <f>MID(FORECAST!A1567,1,10)</f>
        <v>Non-Group</v>
      </c>
      <c r="B1568" s="218" t="str">
        <f t="shared" si="278"/>
        <v>No</v>
      </c>
      <c r="C1568" s="218" t="str">
        <f t="shared" si="279"/>
        <v>-G</v>
      </c>
      <c r="D1568" s="218" t="str">
        <f t="shared" si="280"/>
        <v>oup</v>
      </c>
      <c r="E1568" s="219" t="e">
        <f t="shared" si="281"/>
        <v>#VALUE!</v>
      </c>
      <c r="F1568" s="219" t="str">
        <f t="shared" si="282"/>
        <v/>
      </c>
      <c r="G1568" s="219">
        <f t="shared" si="283"/>
        <v>45130</v>
      </c>
      <c r="H1568" s="218" t="str">
        <f>IF(ISERROR(VLOOKUP(FORECAST!$A1568,$AY$2:$BA$9,3,FALSE)),"",VLOOKUP(FORECAST!$A1568,$AY$2:$BA$9,3,FALSE))</f>
        <v>Grupos</v>
      </c>
      <c r="I1568" s="218">
        <f>IF(ISNUMBER(FORECAST!G:G),FORECAST!G:G,"")</f>
        <v>0</v>
      </c>
      <c r="J1568" s="222">
        <f>IF(ISNUMBER(FORECAST!H:H),FORECAST!H:H,"")</f>
        <v>0</v>
      </c>
      <c r="BF1568" s="4"/>
    </row>
    <row r="1569" spans="1:58">
      <c r="A1569" s="218" t="str">
        <f>MID(FORECAST!A1568,1,10)</f>
        <v>Group - No</v>
      </c>
      <c r="B1569" s="218" t="str">
        <f t="shared" si="278"/>
        <v>Gr</v>
      </c>
      <c r="C1569" s="218" t="str">
        <f t="shared" si="279"/>
        <v>up</v>
      </c>
      <c r="D1569" s="218" t="str">
        <f t="shared" si="280"/>
        <v>- No</v>
      </c>
      <c r="E1569" s="219" t="e">
        <f t="shared" si="281"/>
        <v>#VALUE!</v>
      </c>
      <c r="F1569" s="219" t="str">
        <f t="shared" si="282"/>
        <v/>
      </c>
      <c r="G1569" s="219">
        <f t="shared" si="283"/>
        <v>45130</v>
      </c>
      <c r="H1569" s="218" t="str">
        <f>IF(ISERROR(VLOOKUP(FORECAST!$A1569,$AY$2:$BA$9,3,FALSE)),"",VLOOKUP(FORECAST!$A1569,$AY$2:$BA$9,3,FALSE))</f>
        <v>Dueños e invitados</v>
      </c>
      <c r="I1569" s="218">
        <f>IF(ISNUMBER(FORECAST!G:G),FORECAST!G:G,"")</f>
        <v>47</v>
      </c>
      <c r="J1569" s="222">
        <f>IF(ISNUMBER(FORECAST!H:H),FORECAST!H:H,"")</f>
        <v>0</v>
      </c>
      <c r="BF1569" s="4"/>
    </row>
    <row r="1570" spans="1:58">
      <c r="A1570" s="218" t="str">
        <f>MID(FORECAST!A1569,1,10)</f>
        <v>Owner &amp; Gu</v>
      </c>
      <c r="B1570" s="218" t="str">
        <f t="shared" si="278"/>
        <v>Ow</v>
      </c>
      <c r="C1570" s="218" t="str">
        <f t="shared" si="279"/>
        <v>er</v>
      </c>
      <c r="D1570" s="218" t="str">
        <f t="shared" si="280"/>
        <v>&amp; Gu</v>
      </c>
      <c r="E1570" s="219" t="e">
        <f t="shared" si="281"/>
        <v>#VALUE!</v>
      </c>
      <c r="F1570" s="219" t="str">
        <f t="shared" si="282"/>
        <v/>
      </c>
      <c r="G1570" s="219">
        <f t="shared" si="283"/>
        <v>45130</v>
      </c>
      <c r="H1570" s="218" t="str">
        <f>IF(ISERROR(VLOOKUP(FORECAST!$A1570,$AY$2:$BA$9,3,FALSE)),"",VLOOKUP(FORECAST!$A1570,$AY$2:$BA$9,3,FALSE))</f>
        <v>Referidos</v>
      </c>
      <c r="I1570" s="218">
        <f>IF(ISNUMBER(FORECAST!G:G),FORECAST!G:G,"")</f>
        <v>115</v>
      </c>
      <c r="J1570" s="222">
        <f>IF(ISNUMBER(FORECAST!H:H),FORECAST!H:H,"")</f>
        <v>32309.77</v>
      </c>
      <c r="BF1570" s="4"/>
    </row>
    <row r="1571" spans="1:58">
      <c r="A1571" s="218" t="str">
        <f>MID(FORECAST!A1570,1,10)</f>
        <v>Owner Refe</v>
      </c>
      <c r="B1571" s="218" t="str">
        <f t="shared" si="278"/>
        <v>Ow</v>
      </c>
      <c r="C1571" s="218" t="str">
        <f t="shared" si="279"/>
        <v>er</v>
      </c>
      <c r="D1571" s="218" t="str">
        <f t="shared" si="280"/>
        <v>Refe</v>
      </c>
      <c r="E1571" s="219" t="e">
        <f t="shared" si="281"/>
        <v>#VALUE!</v>
      </c>
      <c r="F1571" s="219" t="str">
        <f t="shared" si="282"/>
        <v/>
      </c>
      <c r="G1571" s="219">
        <f t="shared" si="283"/>
        <v>45130</v>
      </c>
      <c r="H1571" s="218" t="str">
        <f>IF(ISERROR(VLOOKUP(FORECAST!$A1571,$AY$2:$BA$9,3,FALSE)),"",VLOOKUP(FORECAST!$A1571,$AY$2:$BA$9,3,FALSE))</f>
        <v>Maintenance</v>
      </c>
      <c r="I1571" s="218">
        <f>IF(ISNUMBER(FORECAST!G:G),FORECAST!G:G,"")</f>
        <v>15</v>
      </c>
      <c r="J1571" s="222">
        <f>IF(ISNUMBER(FORECAST!H:H),FORECAST!H:H,"")</f>
        <v>0</v>
      </c>
      <c r="BF1571" s="4"/>
    </row>
    <row r="1572" spans="1:58">
      <c r="A1572" s="218" t="str">
        <f>MID(FORECAST!A1571,1,10)</f>
        <v>Maintenanc</v>
      </c>
      <c r="B1572" s="218" t="str">
        <f t="shared" si="278"/>
        <v>Ma</v>
      </c>
      <c r="C1572" s="218" t="str">
        <f t="shared" si="279"/>
        <v>nt</v>
      </c>
      <c r="D1572" s="218" t="str">
        <f t="shared" si="280"/>
        <v>nanc</v>
      </c>
      <c r="E1572" s="219" t="e">
        <f t="shared" si="281"/>
        <v>#VALUE!</v>
      </c>
      <c r="F1572" s="219" t="str">
        <f t="shared" si="282"/>
        <v/>
      </c>
      <c r="G1572" s="219">
        <f t="shared" si="283"/>
        <v>45130</v>
      </c>
      <c r="H1572" s="218" t="str">
        <f>IF(ISERROR(VLOOKUP(FORECAST!$A1572,$AY$2:$BA$9,3,FALSE)),"",VLOOKUP(FORECAST!$A1572,$AY$2:$BA$9,3,FALSE))</f>
        <v>Complementarias</v>
      </c>
      <c r="I1572" s="218">
        <f>IF(ISNUMBER(FORECAST!G:G),FORECAST!G:G,"")</f>
        <v>3</v>
      </c>
      <c r="J1572" s="222">
        <f>IF(ISNUMBER(FORECAST!H:H),FORECAST!H:H,"")</f>
        <v>0</v>
      </c>
      <c r="BF1572" s="4"/>
    </row>
    <row r="1573" spans="1:58">
      <c r="A1573" s="218" t="str">
        <f>MID(FORECAST!A1572,1,10)</f>
        <v>Compliment</v>
      </c>
      <c r="B1573" s="218" t="str">
        <f t="shared" si="278"/>
        <v>Co</v>
      </c>
      <c r="C1573" s="218" t="str">
        <f t="shared" si="279"/>
        <v>pl</v>
      </c>
      <c r="D1573" s="218" t="str">
        <f t="shared" si="280"/>
        <v>ment</v>
      </c>
      <c r="E1573" s="219" t="e">
        <f t="shared" si="281"/>
        <v>#VALUE!</v>
      </c>
      <c r="F1573" s="219" t="str">
        <f t="shared" si="282"/>
        <v/>
      </c>
      <c r="G1573" s="219">
        <f t="shared" si="283"/>
        <v>45130</v>
      </c>
      <c r="H1573" s="218" t="str">
        <f>IF(ISERROR(VLOOKUP(FORECAST!$A1573,$AY$2:$BA$9,3,FALSE)),"",VLOOKUP(FORECAST!$A1573,$AY$2:$BA$9,3,FALSE))</f>
        <v>Total día</v>
      </c>
      <c r="I1573" s="218">
        <f>IF(ISNUMBER(FORECAST!G:G),FORECAST!G:G,"")</f>
        <v>343</v>
      </c>
      <c r="J1573" s="222">
        <f>IF(ISNUMBER(FORECAST!H:H),FORECAST!H:H,"")</f>
        <v>82497.789999999994</v>
      </c>
      <c r="BF1573" s="4"/>
    </row>
    <row r="1574" spans="1:58">
      <c r="A1574" s="218" t="str">
        <f>MID(FORECAST!A1573,1,10)</f>
        <v>Totals:</v>
      </c>
      <c r="B1574" s="218" t="str">
        <f t="shared" si="278"/>
        <v>To</v>
      </c>
      <c r="C1574" s="218" t="str">
        <f t="shared" si="279"/>
        <v>al</v>
      </c>
      <c r="D1574" s="218" t="str">
        <f t="shared" si="280"/>
        <v>:</v>
      </c>
      <c r="E1574" s="219" t="e">
        <f t="shared" si="281"/>
        <v>#VALUE!</v>
      </c>
      <c r="F1574" s="219" t="str">
        <f t="shared" si="282"/>
        <v/>
      </c>
      <c r="G1574" s="219">
        <f t="shared" si="283"/>
        <v>45130</v>
      </c>
      <c r="H1574" s="218" t="str">
        <f>IF(ISERROR(VLOOKUP(FORECAST!$A1574,$AY$2:$BA$9,3,FALSE)),"",VLOOKUP(FORECAST!$A1574,$AY$2:$BA$9,3,FALSE))</f>
        <v/>
      </c>
      <c r="I1574" s="218" t="str">
        <f>IF(ISNUMBER(FORECAST!G:G),FORECAST!G:G,"")</f>
        <v/>
      </c>
      <c r="J1574" s="222" t="str">
        <f>IF(ISNUMBER(FORECAST!H:H),FORECAST!H:H,"")</f>
        <v/>
      </c>
      <c r="BF1574" s="4"/>
    </row>
    <row r="1575" spans="1:58">
      <c r="A1575" s="218" t="str">
        <f>MID(FORECAST!A1574,1,10)</f>
        <v>24-07-2023</v>
      </c>
      <c r="B1575" s="218" t="str">
        <f t="shared" si="278"/>
        <v>24</v>
      </c>
      <c r="C1575" s="218" t="str">
        <f t="shared" si="279"/>
        <v>07</v>
      </c>
      <c r="D1575" s="218" t="str">
        <f t="shared" si="280"/>
        <v>2023</v>
      </c>
      <c r="E1575" s="219">
        <f t="shared" si="281"/>
        <v>45131</v>
      </c>
      <c r="F1575" s="219">
        <f t="shared" si="282"/>
        <v>45131</v>
      </c>
      <c r="G1575" s="219">
        <f t="shared" si="283"/>
        <v>45131</v>
      </c>
      <c r="H1575" s="218" t="str">
        <f>IF(ISERROR(VLOOKUP(FORECAST!$A1575,$AY$2:$BA$9,3,FALSE)),"",VLOOKUP(FORECAST!$A1575,$AY$2:$BA$9,3,FALSE))</f>
        <v>Pagadores</v>
      </c>
      <c r="I1575" s="218">
        <f>IF(ISNUMBER(FORECAST!G:G),FORECAST!G:G,"")</f>
        <v>129</v>
      </c>
      <c r="J1575" s="222">
        <f>IF(ISNUMBER(FORECAST!H:H),FORECAST!H:H,"")</f>
        <v>35641.910000000003</v>
      </c>
      <c r="BF1575" s="4"/>
    </row>
    <row r="1576" spans="1:58">
      <c r="A1576" s="218" t="str">
        <f>MID(FORECAST!A1575,1,10)</f>
        <v>Non-Group</v>
      </c>
      <c r="B1576" s="218" t="str">
        <f t="shared" si="278"/>
        <v>No</v>
      </c>
      <c r="C1576" s="218" t="str">
        <f t="shared" si="279"/>
        <v>-G</v>
      </c>
      <c r="D1576" s="218" t="str">
        <f t="shared" si="280"/>
        <v>oup</v>
      </c>
      <c r="E1576" s="219" t="e">
        <f t="shared" si="281"/>
        <v>#VALUE!</v>
      </c>
      <c r="F1576" s="219" t="str">
        <f t="shared" si="282"/>
        <v/>
      </c>
      <c r="G1576" s="219">
        <f t="shared" si="283"/>
        <v>45131</v>
      </c>
      <c r="H1576" s="218" t="str">
        <f>IF(ISERROR(VLOOKUP(FORECAST!$A1576,$AY$2:$BA$9,3,FALSE)),"",VLOOKUP(FORECAST!$A1576,$AY$2:$BA$9,3,FALSE))</f>
        <v>Dueños e invitados</v>
      </c>
      <c r="I1576" s="218">
        <f>IF(ISNUMBER(FORECAST!G:G),FORECAST!G:G,"")</f>
        <v>45</v>
      </c>
      <c r="J1576" s="222">
        <f>IF(ISNUMBER(FORECAST!H:H),FORECAST!H:H,"")</f>
        <v>0</v>
      </c>
      <c r="BF1576" s="4"/>
    </row>
    <row r="1577" spans="1:58">
      <c r="A1577" s="218" t="str">
        <f>MID(FORECAST!A1576,1,10)</f>
        <v>Owner &amp; Gu</v>
      </c>
      <c r="B1577" s="218" t="str">
        <f t="shared" si="278"/>
        <v>Ow</v>
      </c>
      <c r="C1577" s="218" t="str">
        <f t="shared" si="279"/>
        <v>er</v>
      </c>
      <c r="D1577" s="218" t="str">
        <f t="shared" si="280"/>
        <v>&amp; Gu</v>
      </c>
      <c r="E1577" s="219" t="e">
        <f t="shared" si="281"/>
        <v>#VALUE!</v>
      </c>
      <c r="F1577" s="219" t="str">
        <f t="shared" si="282"/>
        <v/>
      </c>
      <c r="G1577" s="219">
        <f t="shared" si="283"/>
        <v>45131</v>
      </c>
      <c r="H1577" s="218" t="str">
        <f>IF(ISERROR(VLOOKUP(FORECAST!$A1577,$AY$2:$BA$9,3,FALSE)),"",VLOOKUP(FORECAST!$A1577,$AY$2:$BA$9,3,FALSE))</f>
        <v>Referidos</v>
      </c>
      <c r="I1577" s="218">
        <f>IF(ISNUMBER(FORECAST!G:G),FORECAST!G:G,"")</f>
        <v>86</v>
      </c>
      <c r="J1577" s="222">
        <f>IF(ISNUMBER(FORECAST!H:H),FORECAST!H:H,"")</f>
        <v>30391.86</v>
      </c>
      <c r="BF1577" s="4"/>
    </row>
    <row r="1578" spans="1:58">
      <c r="A1578" s="218" t="str">
        <f>MID(FORECAST!A1577,1,10)</f>
        <v>Owner Refe</v>
      </c>
      <c r="B1578" s="218" t="str">
        <f t="shared" si="278"/>
        <v>Ow</v>
      </c>
      <c r="C1578" s="218" t="str">
        <f t="shared" si="279"/>
        <v>er</v>
      </c>
      <c r="D1578" s="218" t="str">
        <f t="shared" si="280"/>
        <v>Refe</v>
      </c>
      <c r="E1578" s="219" t="e">
        <f t="shared" si="281"/>
        <v>#VALUE!</v>
      </c>
      <c r="F1578" s="219" t="str">
        <f t="shared" si="282"/>
        <v/>
      </c>
      <c r="G1578" s="219">
        <f t="shared" si="283"/>
        <v>45131</v>
      </c>
      <c r="H1578" s="218" t="str">
        <f>IF(ISERROR(VLOOKUP(FORECAST!$A1578,$AY$2:$BA$9,3,FALSE)),"",VLOOKUP(FORECAST!$A1578,$AY$2:$BA$9,3,FALSE))</f>
        <v>Maintenance</v>
      </c>
      <c r="I1578" s="218">
        <f>IF(ISNUMBER(FORECAST!G:G),FORECAST!G:G,"")</f>
        <v>28</v>
      </c>
      <c r="J1578" s="222">
        <f>IF(ISNUMBER(FORECAST!H:H),FORECAST!H:H,"")</f>
        <v>0</v>
      </c>
      <c r="BF1578" s="4"/>
    </row>
    <row r="1579" spans="1:58">
      <c r="A1579" s="218" t="str">
        <f>MID(FORECAST!A1578,1,10)</f>
        <v>Maintenanc</v>
      </c>
      <c r="B1579" s="218" t="str">
        <f t="shared" si="278"/>
        <v>Ma</v>
      </c>
      <c r="C1579" s="218" t="str">
        <f t="shared" si="279"/>
        <v>nt</v>
      </c>
      <c r="D1579" s="218" t="str">
        <f t="shared" si="280"/>
        <v>nanc</v>
      </c>
      <c r="E1579" s="219" t="e">
        <f t="shared" si="281"/>
        <v>#VALUE!</v>
      </c>
      <c r="F1579" s="219" t="str">
        <f t="shared" si="282"/>
        <v/>
      </c>
      <c r="G1579" s="219">
        <f t="shared" si="283"/>
        <v>45131</v>
      </c>
      <c r="H1579" s="218" t="str">
        <f>IF(ISERROR(VLOOKUP(FORECAST!$A1579,$AY$2:$BA$9,3,FALSE)),"",VLOOKUP(FORECAST!$A1579,$AY$2:$BA$9,3,FALSE))</f>
        <v>Complementarias</v>
      </c>
      <c r="I1579" s="218">
        <f>IF(ISNUMBER(FORECAST!G:G),FORECAST!G:G,"")</f>
        <v>2</v>
      </c>
      <c r="J1579" s="222">
        <f>IF(ISNUMBER(FORECAST!H:H),FORECAST!H:H,"")</f>
        <v>0</v>
      </c>
      <c r="BF1579" s="4"/>
    </row>
    <row r="1580" spans="1:58">
      <c r="A1580" s="218" t="str">
        <f>MID(FORECAST!A1579,1,10)</f>
        <v>Compliment</v>
      </c>
      <c r="B1580" s="218" t="str">
        <f t="shared" si="278"/>
        <v>Co</v>
      </c>
      <c r="C1580" s="218" t="str">
        <f t="shared" si="279"/>
        <v>pl</v>
      </c>
      <c r="D1580" s="218" t="str">
        <f t="shared" si="280"/>
        <v>ment</v>
      </c>
      <c r="E1580" s="219" t="e">
        <f t="shared" si="281"/>
        <v>#VALUE!</v>
      </c>
      <c r="F1580" s="219" t="str">
        <f t="shared" si="282"/>
        <v/>
      </c>
      <c r="G1580" s="219">
        <f t="shared" si="283"/>
        <v>45131</v>
      </c>
      <c r="H1580" s="218" t="str">
        <f>IF(ISERROR(VLOOKUP(FORECAST!$A1580,$AY$2:$BA$9,3,FALSE)),"",VLOOKUP(FORECAST!$A1580,$AY$2:$BA$9,3,FALSE))</f>
        <v>Total día</v>
      </c>
      <c r="I1580" s="218">
        <f>IF(ISNUMBER(FORECAST!G:G),FORECAST!G:G,"")</f>
        <v>290</v>
      </c>
      <c r="J1580" s="222">
        <f>IF(ISNUMBER(FORECAST!H:H),FORECAST!H:H,"")</f>
        <v>66033.77</v>
      </c>
      <c r="BF1580" s="4"/>
    </row>
    <row r="1581" spans="1:58">
      <c r="A1581" s="218" t="str">
        <f>MID(FORECAST!A1580,1,10)</f>
        <v>Totals:</v>
      </c>
      <c r="B1581" s="218" t="str">
        <f t="shared" si="278"/>
        <v>To</v>
      </c>
      <c r="C1581" s="218" t="str">
        <f t="shared" si="279"/>
        <v>al</v>
      </c>
      <c r="D1581" s="218" t="str">
        <f t="shared" si="280"/>
        <v>:</v>
      </c>
      <c r="E1581" s="219" t="e">
        <f t="shared" si="281"/>
        <v>#VALUE!</v>
      </c>
      <c r="F1581" s="219" t="str">
        <f t="shared" si="282"/>
        <v/>
      </c>
      <c r="G1581" s="219">
        <f t="shared" si="283"/>
        <v>45131</v>
      </c>
      <c r="H1581" s="218" t="str">
        <f>IF(ISERROR(VLOOKUP(FORECAST!$A1581,$AY$2:$BA$9,3,FALSE)),"",VLOOKUP(FORECAST!$A1581,$AY$2:$BA$9,3,FALSE))</f>
        <v/>
      </c>
      <c r="I1581" s="218" t="str">
        <f>IF(ISNUMBER(FORECAST!G:G),FORECAST!G:G,"")</f>
        <v/>
      </c>
      <c r="J1581" s="222" t="str">
        <f>IF(ISNUMBER(FORECAST!H:H),FORECAST!H:H,"")</f>
        <v/>
      </c>
      <c r="BF1581" s="4"/>
    </row>
    <row r="1582" spans="1:58">
      <c r="A1582" s="218" t="str">
        <f>MID(FORECAST!A1581,1,10)</f>
        <v>25-07-2023</v>
      </c>
      <c r="B1582" s="218" t="str">
        <f t="shared" si="278"/>
        <v>25</v>
      </c>
      <c r="C1582" s="218" t="str">
        <f t="shared" si="279"/>
        <v>07</v>
      </c>
      <c r="D1582" s="218" t="str">
        <f t="shared" si="280"/>
        <v>2023</v>
      </c>
      <c r="E1582" s="219">
        <f t="shared" si="281"/>
        <v>45132</v>
      </c>
      <c r="F1582" s="219">
        <f t="shared" si="282"/>
        <v>45132</v>
      </c>
      <c r="G1582" s="219">
        <f t="shared" si="283"/>
        <v>45132</v>
      </c>
      <c r="H1582" s="218" t="str">
        <f>IF(ISERROR(VLOOKUP(FORECAST!$A1582,$AY$2:$BA$9,3,FALSE)),"",VLOOKUP(FORECAST!$A1582,$AY$2:$BA$9,3,FALSE))</f>
        <v>Pagadores</v>
      </c>
      <c r="I1582" s="218">
        <f>IF(ISNUMBER(FORECAST!G:G),FORECAST!G:G,"")</f>
        <v>117</v>
      </c>
      <c r="J1582" s="222">
        <f>IF(ISNUMBER(FORECAST!H:H),FORECAST!H:H,"")</f>
        <v>39360.39</v>
      </c>
      <c r="BF1582" s="4"/>
    </row>
    <row r="1583" spans="1:58">
      <c r="A1583" s="218" t="str">
        <f>MID(FORECAST!A1582,1,10)</f>
        <v>Non-Group</v>
      </c>
      <c r="B1583" s="218" t="str">
        <f t="shared" si="278"/>
        <v>No</v>
      </c>
      <c r="C1583" s="218" t="str">
        <f t="shared" si="279"/>
        <v>-G</v>
      </c>
      <c r="D1583" s="218" t="str">
        <f t="shared" si="280"/>
        <v>oup</v>
      </c>
      <c r="E1583" s="219" t="e">
        <f t="shared" si="281"/>
        <v>#VALUE!</v>
      </c>
      <c r="F1583" s="219" t="str">
        <f t="shared" si="282"/>
        <v/>
      </c>
      <c r="G1583" s="219">
        <f t="shared" si="283"/>
        <v>45132</v>
      </c>
      <c r="H1583" s="218" t="str">
        <f>IF(ISERROR(VLOOKUP(FORECAST!$A1583,$AY$2:$BA$9,3,FALSE)),"",VLOOKUP(FORECAST!$A1583,$AY$2:$BA$9,3,FALSE))</f>
        <v>Dueños e invitados</v>
      </c>
      <c r="I1583" s="218">
        <f>IF(ISNUMBER(FORECAST!G:G),FORECAST!G:G,"")</f>
        <v>39</v>
      </c>
      <c r="J1583" s="222">
        <f>IF(ISNUMBER(FORECAST!H:H),FORECAST!H:H,"")</f>
        <v>0</v>
      </c>
      <c r="BF1583" s="4"/>
    </row>
    <row r="1584" spans="1:58">
      <c r="A1584" s="218" t="str">
        <f>MID(FORECAST!A1583,1,10)</f>
        <v>Owner &amp; Gu</v>
      </c>
      <c r="B1584" s="218" t="str">
        <f t="shared" si="278"/>
        <v>Ow</v>
      </c>
      <c r="C1584" s="218" t="str">
        <f t="shared" si="279"/>
        <v>er</v>
      </c>
      <c r="D1584" s="218" t="str">
        <f t="shared" si="280"/>
        <v>&amp; Gu</v>
      </c>
      <c r="E1584" s="219" t="e">
        <f t="shared" si="281"/>
        <v>#VALUE!</v>
      </c>
      <c r="F1584" s="219" t="str">
        <f t="shared" si="282"/>
        <v/>
      </c>
      <c r="G1584" s="219">
        <f t="shared" si="283"/>
        <v>45132</v>
      </c>
      <c r="H1584" s="218" t="str">
        <f>IF(ISERROR(VLOOKUP(FORECAST!$A1584,$AY$2:$BA$9,3,FALSE)),"",VLOOKUP(FORECAST!$A1584,$AY$2:$BA$9,3,FALSE))</f>
        <v>Referidos</v>
      </c>
      <c r="I1584" s="218">
        <f>IF(ISNUMBER(FORECAST!G:G),FORECAST!G:G,"")</f>
        <v>89</v>
      </c>
      <c r="J1584" s="222">
        <f>IF(ISNUMBER(FORECAST!H:H),FORECAST!H:H,"")</f>
        <v>24499.11</v>
      </c>
      <c r="BF1584" s="4"/>
    </row>
    <row r="1585" spans="1:58">
      <c r="A1585" s="218" t="str">
        <f>MID(FORECAST!A1584,1,10)</f>
        <v>Owner Refe</v>
      </c>
      <c r="B1585" s="218" t="str">
        <f t="shared" si="278"/>
        <v>Ow</v>
      </c>
      <c r="C1585" s="218" t="str">
        <f t="shared" si="279"/>
        <v>er</v>
      </c>
      <c r="D1585" s="218" t="str">
        <f t="shared" si="280"/>
        <v>Refe</v>
      </c>
      <c r="E1585" s="219" t="e">
        <f t="shared" si="281"/>
        <v>#VALUE!</v>
      </c>
      <c r="F1585" s="219" t="str">
        <f t="shared" si="282"/>
        <v/>
      </c>
      <c r="G1585" s="219">
        <f t="shared" si="283"/>
        <v>45132</v>
      </c>
      <c r="H1585" s="218" t="str">
        <f>IF(ISERROR(VLOOKUP(FORECAST!$A1585,$AY$2:$BA$9,3,FALSE)),"",VLOOKUP(FORECAST!$A1585,$AY$2:$BA$9,3,FALSE))</f>
        <v>Maintenance</v>
      </c>
      <c r="I1585" s="218">
        <f>IF(ISNUMBER(FORECAST!G:G),FORECAST!G:G,"")</f>
        <v>34</v>
      </c>
      <c r="J1585" s="222">
        <f>IF(ISNUMBER(FORECAST!H:H),FORECAST!H:H,"")</f>
        <v>0</v>
      </c>
      <c r="BF1585" s="4"/>
    </row>
    <row r="1586" spans="1:58">
      <c r="A1586" s="218" t="str">
        <f>MID(FORECAST!A1585,1,10)</f>
        <v>Maintenanc</v>
      </c>
      <c r="B1586" s="218" t="str">
        <f t="shared" si="278"/>
        <v>Ma</v>
      </c>
      <c r="C1586" s="218" t="str">
        <f t="shared" si="279"/>
        <v>nt</v>
      </c>
      <c r="D1586" s="218" t="str">
        <f t="shared" si="280"/>
        <v>nanc</v>
      </c>
      <c r="E1586" s="219" t="e">
        <f t="shared" si="281"/>
        <v>#VALUE!</v>
      </c>
      <c r="F1586" s="219" t="str">
        <f t="shared" si="282"/>
        <v/>
      </c>
      <c r="G1586" s="219">
        <f t="shared" si="283"/>
        <v>45132</v>
      </c>
      <c r="H1586" s="218" t="str">
        <f>IF(ISERROR(VLOOKUP(FORECAST!$A1586,$AY$2:$BA$9,3,FALSE)),"",VLOOKUP(FORECAST!$A1586,$AY$2:$BA$9,3,FALSE))</f>
        <v>Complementarias</v>
      </c>
      <c r="I1586" s="218">
        <f>IF(ISNUMBER(FORECAST!G:G),FORECAST!G:G,"")</f>
        <v>5</v>
      </c>
      <c r="J1586" s="222">
        <f>IF(ISNUMBER(FORECAST!H:H),FORECAST!H:H,"")</f>
        <v>812</v>
      </c>
      <c r="BF1586" s="4"/>
    </row>
    <row r="1587" spans="1:58">
      <c r="A1587" s="218" t="str">
        <f>MID(FORECAST!A1586,1,10)</f>
        <v>Compliment</v>
      </c>
      <c r="B1587" s="218" t="str">
        <f t="shared" si="278"/>
        <v>Co</v>
      </c>
      <c r="C1587" s="218" t="str">
        <f t="shared" si="279"/>
        <v>pl</v>
      </c>
      <c r="D1587" s="218" t="str">
        <f t="shared" si="280"/>
        <v>ment</v>
      </c>
      <c r="E1587" s="219" t="e">
        <f t="shared" si="281"/>
        <v>#VALUE!</v>
      </c>
      <c r="F1587" s="219" t="str">
        <f t="shared" si="282"/>
        <v/>
      </c>
      <c r="G1587" s="219">
        <f t="shared" si="283"/>
        <v>45132</v>
      </c>
      <c r="H1587" s="218" t="str">
        <f>IF(ISERROR(VLOOKUP(FORECAST!$A1587,$AY$2:$BA$9,3,FALSE)),"",VLOOKUP(FORECAST!$A1587,$AY$2:$BA$9,3,FALSE))</f>
        <v>Total día</v>
      </c>
      <c r="I1587" s="218">
        <f>IF(ISNUMBER(FORECAST!G:G),FORECAST!G:G,"")</f>
        <v>284</v>
      </c>
      <c r="J1587" s="222">
        <f>IF(ISNUMBER(FORECAST!H:H),FORECAST!H:H,"")</f>
        <v>64671.5</v>
      </c>
      <c r="BF1587" s="4"/>
    </row>
    <row r="1588" spans="1:58">
      <c r="A1588" s="218" t="str">
        <f>MID(FORECAST!A1587,1,10)</f>
        <v>Totals:</v>
      </c>
      <c r="B1588" s="218" t="str">
        <f t="shared" si="278"/>
        <v>To</v>
      </c>
      <c r="C1588" s="218" t="str">
        <f t="shared" si="279"/>
        <v>al</v>
      </c>
      <c r="D1588" s="218" t="str">
        <f t="shared" si="280"/>
        <v>:</v>
      </c>
      <c r="E1588" s="219" t="e">
        <f t="shared" si="281"/>
        <v>#VALUE!</v>
      </c>
      <c r="F1588" s="219" t="str">
        <f t="shared" si="282"/>
        <v/>
      </c>
      <c r="G1588" s="219">
        <f t="shared" si="283"/>
        <v>45132</v>
      </c>
      <c r="H1588" s="218" t="str">
        <f>IF(ISERROR(VLOOKUP(FORECAST!$A1588,$AY$2:$BA$9,3,FALSE)),"",VLOOKUP(FORECAST!$A1588,$AY$2:$BA$9,3,FALSE))</f>
        <v/>
      </c>
      <c r="I1588" s="218" t="str">
        <f>IF(ISNUMBER(FORECAST!G:G),FORECAST!G:G,"")</f>
        <v/>
      </c>
      <c r="J1588" s="222" t="str">
        <f>IF(ISNUMBER(FORECAST!H:H),FORECAST!H:H,"")</f>
        <v/>
      </c>
      <c r="BF1588" s="4"/>
    </row>
    <row r="1589" spans="1:58">
      <c r="A1589" s="218" t="str">
        <f>MID(FORECAST!A1588,1,10)</f>
        <v>26-07-2023</v>
      </c>
      <c r="B1589" s="218" t="str">
        <f t="shared" si="278"/>
        <v>26</v>
      </c>
      <c r="C1589" s="218" t="str">
        <f t="shared" si="279"/>
        <v>07</v>
      </c>
      <c r="D1589" s="218" t="str">
        <f t="shared" si="280"/>
        <v>2023</v>
      </c>
      <c r="E1589" s="219">
        <f t="shared" si="281"/>
        <v>45133</v>
      </c>
      <c r="F1589" s="219">
        <f t="shared" si="282"/>
        <v>45133</v>
      </c>
      <c r="G1589" s="219">
        <f t="shared" si="283"/>
        <v>45133</v>
      </c>
      <c r="H1589" s="218" t="str">
        <f>IF(ISERROR(VLOOKUP(FORECAST!$A1589,$AY$2:$BA$9,3,FALSE)),"",VLOOKUP(FORECAST!$A1589,$AY$2:$BA$9,3,FALSE))</f>
        <v>Pagadores</v>
      </c>
      <c r="I1589" s="218">
        <f>IF(ISNUMBER(FORECAST!G:G),FORECAST!G:G,"")</f>
        <v>123</v>
      </c>
      <c r="J1589" s="222">
        <f>IF(ISNUMBER(FORECAST!H:H),FORECAST!H:H,"")</f>
        <v>33425.94</v>
      </c>
      <c r="BF1589" s="4"/>
    </row>
    <row r="1590" spans="1:58">
      <c r="A1590" s="218" t="str">
        <f>MID(FORECAST!A1589,1,10)</f>
        <v>Non-Group</v>
      </c>
      <c r="B1590" s="218" t="str">
        <f t="shared" si="278"/>
        <v>No</v>
      </c>
      <c r="C1590" s="218" t="str">
        <f t="shared" si="279"/>
        <v>-G</v>
      </c>
      <c r="D1590" s="218" t="str">
        <f t="shared" si="280"/>
        <v>oup</v>
      </c>
      <c r="E1590" s="219" t="e">
        <f t="shared" si="281"/>
        <v>#VALUE!</v>
      </c>
      <c r="F1590" s="219" t="str">
        <f t="shared" si="282"/>
        <v/>
      </c>
      <c r="G1590" s="219">
        <f t="shared" si="283"/>
        <v>45133</v>
      </c>
      <c r="H1590" s="218" t="str">
        <f>IF(ISERROR(VLOOKUP(FORECAST!$A1590,$AY$2:$BA$9,3,FALSE)),"",VLOOKUP(FORECAST!$A1590,$AY$2:$BA$9,3,FALSE))</f>
        <v>Dueños e invitados</v>
      </c>
      <c r="I1590" s="218">
        <f>IF(ISNUMBER(FORECAST!G:G),FORECAST!G:G,"")</f>
        <v>36</v>
      </c>
      <c r="J1590" s="222">
        <f>IF(ISNUMBER(FORECAST!H:H),FORECAST!H:H,"")</f>
        <v>0</v>
      </c>
      <c r="BF1590" s="4"/>
    </row>
    <row r="1591" spans="1:58">
      <c r="A1591" s="218" t="str">
        <f>MID(FORECAST!A1590,1,10)</f>
        <v>Owner &amp; Gu</v>
      </c>
      <c r="B1591" s="218" t="str">
        <f t="shared" si="278"/>
        <v>Ow</v>
      </c>
      <c r="C1591" s="218" t="str">
        <f t="shared" si="279"/>
        <v>er</v>
      </c>
      <c r="D1591" s="218" t="str">
        <f t="shared" si="280"/>
        <v>&amp; Gu</v>
      </c>
      <c r="E1591" s="219" t="e">
        <f t="shared" si="281"/>
        <v>#VALUE!</v>
      </c>
      <c r="F1591" s="219" t="str">
        <f t="shared" si="282"/>
        <v/>
      </c>
      <c r="G1591" s="219">
        <f t="shared" si="283"/>
        <v>45133</v>
      </c>
      <c r="H1591" s="218" t="str">
        <f>IF(ISERROR(VLOOKUP(FORECAST!$A1591,$AY$2:$BA$9,3,FALSE)),"",VLOOKUP(FORECAST!$A1591,$AY$2:$BA$9,3,FALSE))</f>
        <v>Referidos</v>
      </c>
      <c r="I1591" s="218">
        <f>IF(ISNUMBER(FORECAST!G:G),FORECAST!G:G,"")</f>
        <v>94</v>
      </c>
      <c r="J1591" s="222">
        <f>IF(ISNUMBER(FORECAST!H:H),FORECAST!H:H,"")</f>
        <v>27558.35</v>
      </c>
      <c r="BF1591" s="4"/>
    </row>
    <row r="1592" spans="1:58">
      <c r="A1592" s="218" t="str">
        <f>MID(FORECAST!A1591,1,10)</f>
        <v>Owner Refe</v>
      </c>
      <c r="B1592" s="218" t="str">
        <f t="shared" si="278"/>
        <v>Ow</v>
      </c>
      <c r="C1592" s="218" t="str">
        <f t="shared" si="279"/>
        <v>er</v>
      </c>
      <c r="D1592" s="218" t="str">
        <f t="shared" si="280"/>
        <v>Refe</v>
      </c>
      <c r="E1592" s="219" t="e">
        <f t="shared" si="281"/>
        <v>#VALUE!</v>
      </c>
      <c r="F1592" s="219" t="str">
        <f t="shared" si="282"/>
        <v/>
      </c>
      <c r="G1592" s="219">
        <f t="shared" si="283"/>
        <v>45133</v>
      </c>
      <c r="H1592" s="218" t="str">
        <f>IF(ISERROR(VLOOKUP(FORECAST!$A1592,$AY$2:$BA$9,3,FALSE)),"",VLOOKUP(FORECAST!$A1592,$AY$2:$BA$9,3,FALSE))</f>
        <v>Maintenance</v>
      </c>
      <c r="I1592" s="218">
        <f>IF(ISNUMBER(FORECAST!G:G),FORECAST!G:G,"")</f>
        <v>32</v>
      </c>
      <c r="J1592" s="222">
        <f>IF(ISNUMBER(FORECAST!H:H),FORECAST!H:H,"")</f>
        <v>0</v>
      </c>
      <c r="BF1592" s="4"/>
    </row>
    <row r="1593" spans="1:58">
      <c r="A1593" s="218" t="str">
        <f>MID(FORECAST!A1592,1,10)</f>
        <v>Maintenanc</v>
      </c>
      <c r="B1593" s="218" t="str">
        <f t="shared" si="278"/>
        <v>Ma</v>
      </c>
      <c r="C1593" s="218" t="str">
        <f t="shared" si="279"/>
        <v>nt</v>
      </c>
      <c r="D1593" s="218" t="str">
        <f t="shared" si="280"/>
        <v>nanc</v>
      </c>
      <c r="E1593" s="219" t="e">
        <f t="shared" si="281"/>
        <v>#VALUE!</v>
      </c>
      <c r="F1593" s="219" t="str">
        <f t="shared" si="282"/>
        <v/>
      </c>
      <c r="G1593" s="219">
        <f t="shared" si="283"/>
        <v>45133</v>
      </c>
      <c r="H1593" s="218" t="str">
        <f>IF(ISERROR(VLOOKUP(FORECAST!$A1593,$AY$2:$BA$9,3,FALSE)),"",VLOOKUP(FORECAST!$A1593,$AY$2:$BA$9,3,FALSE))</f>
        <v>Complementarias</v>
      </c>
      <c r="I1593" s="218">
        <f>IF(ISNUMBER(FORECAST!G:G),FORECAST!G:G,"")</f>
        <v>3</v>
      </c>
      <c r="J1593" s="222">
        <f>IF(ISNUMBER(FORECAST!H:H),FORECAST!H:H,"")</f>
        <v>0</v>
      </c>
      <c r="BF1593" s="4"/>
    </row>
    <row r="1594" spans="1:58">
      <c r="A1594" s="218" t="str">
        <f>MID(FORECAST!A1593,1,10)</f>
        <v>Compliment</v>
      </c>
      <c r="B1594" s="218" t="str">
        <f t="shared" si="278"/>
        <v>Co</v>
      </c>
      <c r="C1594" s="218" t="str">
        <f t="shared" si="279"/>
        <v>pl</v>
      </c>
      <c r="D1594" s="218" t="str">
        <f t="shared" si="280"/>
        <v>ment</v>
      </c>
      <c r="E1594" s="219" t="e">
        <f t="shared" si="281"/>
        <v>#VALUE!</v>
      </c>
      <c r="F1594" s="219" t="str">
        <f t="shared" si="282"/>
        <v/>
      </c>
      <c r="G1594" s="219">
        <f t="shared" si="283"/>
        <v>45133</v>
      </c>
      <c r="H1594" s="218" t="str">
        <f>IF(ISERROR(VLOOKUP(FORECAST!$A1594,$AY$2:$BA$9,3,FALSE)),"",VLOOKUP(FORECAST!$A1594,$AY$2:$BA$9,3,FALSE))</f>
        <v>Total día</v>
      </c>
      <c r="I1594" s="218">
        <f>IF(ISNUMBER(FORECAST!G:G),FORECAST!G:G,"")</f>
        <v>288</v>
      </c>
      <c r="J1594" s="222">
        <f>IF(ISNUMBER(FORECAST!H:H),FORECAST!H:H,"")</f>
        <v>60984.29</v>
      </c>
      <c r="BF1594" s="4"/>
    </row>
    <row r="1595" spans="1:58">
      <c r="A1595" s="218" t="str">
        <f>MID(FORECAST!A1594,1,10)</f>
        <v>Totals:</v>
      </c>
      <c r="B1595" s="218" t="str">
        <f t="shared" si="278"/>
        <v>To</v>
      </c>
      <c r="C1595" s="218" t="str">
        <f t="shared" si="279"/>
        <v>al</v>
      </c>
      <c r="D1595" s="218" t="str">
        <f t="shared" si="280"/>
        <v>:</v>
      </c>
      <c r="E1595" s="219" t="e">
        <f t="shared" si="281"/>
        <v>#VALUE!</v>
      </c>
      <c r="F1595" s="219" t="str">
        <f t="shared" si="282"/>
        <v/>
      </c>
      <c r="G1595" s="219">
        <f t="shared" si="283"/>
        <v>45133</v>
      </c>
      <c r="H1595" s="218" t="str">
        <f>IF(ISERROR(VLOOKUP(FORECAST!$A1595,$AY$2:$BA$9,3,FALSE)),"",VLOOKUP(FORECAST!$A1595,$AY$2:$BA$9,3,FALSE))</f>
        <v/>
      </c>
      <c r="I1595" s="218" t="str">
        <f>IF(ISNUMBER(FORECAST!G:G),FORECAST!G:G,"")</f>
        <v/>
      </c>
      <c r="J1595" s="222" t="str">
        <f>IF(ISNUMBER(FORECAST!H:H),FORECAST!H:H,"")</f>
        <v/>
      </c>
      <c r="BF1595" s="4"/>
    </row>
    <row r="1596" spans="1:58">
      <c r="A1596" s="218" t="str">
        <f>MID(FORECAST!A1595,1,10)</f>
        <v>27-07-2023</v>
      </c>
      <c r="B1596" s="218" t="str">
        <f t="shared" si="278"/>
        <v>27</v>
      </c>
      <c r="C1596" s="218" t="str">
        <f t="shared" si="279"/>
        <v>07</v>
      </c>
      <c r="D1596" s="218" t="str">
        <f t="shared" si="280"/>
        <v>2023</v>
      </c>
      <c r="E1596" s="219">
        <f t="shared" si="281"/>
        <v>45134</v>
      </c>
      <c r="F1596" s="219">
        <f t="shared" si="282"/>
        <v>45134</v>
      </c>
      <c r="G1596" s="219">
        <f t="shared" si="283"/>
        <v>45134</v>
      </c>
      <c r="H1596" s="218" t="str">
        <f>IF(ISERROR(VLOOKUP(FORECAST!$A1596,$AY$2:$BA$9,3,FALSE)),"",VLOOKUP(FORECAST!$A1596,$AY$2:$BA$9,3,FALSE))</f>
        <v>Pagadores</v>
      </c>
      <c r="I1596" s="218">
        <f>IF(ISNUMBER(FORECAST!G:G),FORECAST!G:G,"")</f>
        <v>163</v>
      </c>
      <c r="J1596" s="222">
        <f>IF(ISNUMBER(FORECAST!H:H),FORECAST!H:H,"")</f>
        <v>49536.15</v>
      </c>
      <c r="BF1596" s="4"/>
    </row>
    <row r="1597" spans="1:58">
      <c r="A1597" s="218" t="str">
        <f>MID(FORECAST!A1596,1,10)</f>
        <v>Non-Group</v>
      </c>
      <c r="B1597" s="218" t="str">
        <f t="shared" si="278"/>
        <v>No</v>
      </c>
      <c r="C1597" s="218" t="str">
        <f t="shared" si="279"/>
        <v>-G</v>
      </c>
      <c r="D1597" s="218" t="str">
        <f t="shared" si="280"/>
        <v>oup</v>
      </c>
      <c r="E1597" s="219" t="e">
        <f t="shared" si="281"/>
        <v>#VALUE!</v>
      </c>
      <c r="F1597" s="219" t="str">
        <f t="shared" si="282"/>
        <v/>
      </c>
      <c r="G1597" s="219">
        <f t="shared" si="283"/>
        <v>45134</v>
      </c>
      <c r="H1597" s="218" t="str">
        <f>IF(ISERROR(VLOOKUP(FORECAST!$A1597,$AY$2:$BA$9,3,FALSE)),"",VLOOKUP(FORECAST!$A1597,$AY$2:$BA$9,3,FALSE))</f>
        <v>Grupos</v>
      </c>
      <c r="I1597" s="218">
        <f>IF(ISNUMBER(FORECAST!G:G),FORECAST!G:G,"")</f>
        <v>1</v>
      </c>
      <c r="J1597" s="222">
        <f>IF(ISNUMBER(FORECAST!H:H),FORECAST!H:H,"")</f>
        <v>495</v>
      </c>
      <c r="BF1597" s="4"/>
    </row>
    <row r="1598" spans="1:58">
      <c r="A1598" s="218" t="str">
        <f>MID(FORECAST!A1597,1,10)</f>
        <v>Group - No</v>
      </c>
      <c r="B1598" s="218" t="str">
        <f t="shared" si="278"/>
        <v>Gr</v>
      </c>
      <c r="C1598" s="218" t="str">
        <f t="shared" si="279"/>
        <v>up</v>
      </c>
      <c r="D1598" s="218" t="str">
        <f t="shared" si="280"/>
        <v>- No</v>
      </c>
      <c r="E1598" s="219" t="e">
        <f t="shared" si="281"/>
        <v>#VALUE!</v>
      </c>
      <c r="F1598" s="219" t="str">
        <f t="shared" si="282"/>
        <v/>
      </c>
      <c r="G1598" s="219">
        <f t="shared" si="283"/>
        <v>45134</v>
      </c>
      <c r="H1598" s="218" t="str">
        <f>IF(ISERROR(VLOOKUP(FORECAST!$A1598,$AY$2:$BA$9,3,FALSE)),"",VLOOKUP(FORECAST!$A1598,$AY$2:$BA$9,3,FALSE))</f>
        <v>Dueños e invitados</v>
      </c>
      <c r="I1598" s="218">
        <f>IF(ISNUMBER(FORECAST!G:G),FORECAST!G:G,"")</f>
        <v>29</v>
      </c>
      <c r="J1598" s="222">
        <f>IF(ISNUMBER(FORECAST!H:H),FORECAST!H:H,"")</f>
        <v>0</v>
      </c>
      <c r="BF1598" s="4"/>
    </row>
    <row r="1599" spans="1:58">
      <c r="A1599" s="218" t="str">
        <f>MID(FORECAST!A1598,1,10)</f>
        <v>Owner &amp; Gu</v>
      </c>
      <c r="B1599" s="218" t="str">
        <f t="shared" si="278"/>
        <v>Ow</v>
      </c>
      <c r="C1599" s="218" t="str">
        <f t="shared" si="279"/>
        <v>er</v>
      </c>
      <c r="D1599" s="218" t="str">
        <f t="shared" si="280"/>
        <v>&amp; Gu</v>
      </c>
      <c r="E1599" s="219" t="e">
        <f t="shared" si="281"/>
        <v>#VALUE!</v>
      </c>
      <c r="F1599" s="219" t="str">
        <f t="shared" si="282"/>
        <v/>
      </c>
      <c r="G1599" s="219">
        <f t="shared" si="283"/>
        <v>45134</v>
      </c>
      <c r="H1599" s="218" t="str">
        <f>IF(ISERROR(VLOOKUP(FORECAST!$A1599,$AY$2:$BA$9,3,FALSE)),"",VLOOKUP(FORECAST!$A1599,$AY$2:$BA$9,3,FALSE))</f>
        <v>Referidos</v>
      </c>
      <c r="I1599" s="218">
        <f>IF(ISNUMBER(FORECAST!G:G),FORECAST!G:G,"")</f>
        <v>115</v>
      </c>
      <c r="J1599" s="222">
        <f>IF(ISNUMBER(FORECAST!H:H),FORECAST!H:H,"")</f>
        <v>33278.76</v>
      </c>
      <c r="BF1599" s="4"/>
    </row>
    <row r="1600" spans="1:58">
      <c r="A1600" s="218" t="str">
        <f>MID(FORECAST!A1599,1,10)</f>
        <v>Owner Refe</v>
      </c>
      <c r="B1600" s="218" t="str">
        <f t="shared" si="278"/>
        <v>Ow</v>
      </c>
      <c r="C1600" s="218" t="str">
        <f t="shared" si="279"/>
        <v>er</v>
      </c>
      <c r="D1600" s="218" t="str">
        <f t="shared" si="280"/>
        <v>Refe</v>
      </c>
      <c r="E1600" s="219" t="e">
        <f t="shared" si="281"/>
        <v>#VALUE!</v>
      </c>
      <c r="F1600" s="219" t="str">
        <f t="shared" si="282"/>
        <v/>
      </c>
      <c r="G1600" s="219">
        <f t="shared" si="283"/>
        <v>45134</v>
      </c>
      <c r="H1600" s="218" t="str">
        <f>IF(ISERROR(VLOOKUP(FORECAST!$A1600,$AY$2:$BA$9,3,FALSE)),"",VLOOKUP(FORECAST!$A1600,$AY$2:$BA$9,3,FALSE))</f>
        <v>Maintenance</v>
      </c>
      <c r="I1600" s="218">
        <f>IF(ISNUMBER(FORECAST!G:G),FORECAST!G:G,"")</f>
        <v>30</v>
      </c>
      <c r="J1600" s="222">
        <f>IF(ISNUMBER(FORECAST!H:H),FORECAST!H:H,"")</f>
        <v>0</v>
      </c>
      <c r="BF1600" s="4"/>
    </row>
    <row r="1601" spans="1:58">
      <c r="A1601" s="218" t="str">
        <f>MID(FORECAST!A1600,1,10)</f>
        <v>Maintenanc</v>
      </c>
      <c r="B1601" s="218" t="str">
        <f t="shared" si="278"/>
        <v>Ma</v>
      </c>
      <c r="C1601" s="218" t="str">
        <f t="shared" si="279"/>
        <v>nt</v>
      </c>
      <c r="D1601" s="218" t="str">
        <f t="shared" si="280"/>
        <v>nanc</v>
      </c>
      <c r="E1601" s="219" t="e">
        <f t="shared" si="281"/>
        <v>#VALUE!</v>
      </c>
      <c r="F1601" s="219" t="str">
        <f t="shared" si="282"/>
        <v/>
      </c>
      <c r="G1601" s="219">
        <f t="shared" si="283"/>
        <v>45134</v>
      </c>
      <c r="H1601" s="218" t="str">
        <f>IF(ISERROR(VLOOKUP(FORECAST!$A1601,$AY$2:$BA$9,3,FALSE)),"",VLOOKUP(FORECAST!$A1601,$AY$2:$BA$9,3,FALSE))</f>
        <v>Complementarias</v>
      </c>
      <c r="I1601" s="218">
        <f>IF(ISNUMBER(FORECAST!G:G),FORECAST!G:G,"")</f>
        <v>3</v>
      </c>
      <c r="J1601" s="222">
        <f>IF(ISNUMBER(FORECAST!H:H),FORECAST!H:H,"")</f>
        <v>0</v>
      </c>
      <c r="BF1601" s="4"/>
    </row>
    <row r="1602" spans="1:58">
      <c r="A1602" s="218" t="str">
        <f>MID(FORECAST!A1601,1,10)</f>
        <v>Compliment</v>
      </c>
      <c r="B1602" s="218" t="str">
        <f t="shared" si="278"/>
        <v>Co</v>
      </c>
      <c r="C1602" s="218" t="str">
        <f t="shared" si="279"/>
        <v>pl</v>
      </c>
      <c r="D1602" s="218" t="str">
        <f t="shared" si="280"/>
        <v>ment</v>
      </c>
      <c r="E1602" s="219" t="e">
        <f t="shared" si="281"/>
        <v>#VALUE!</v>
      </c>
      <c r="F1602" s="219" t="str">
        <f t="shared" si="282"/>
        <v/>
      </c>
      <c r="G1602" s="219">
        <f t="shared" si="283"/>
        <v>45134</v>
      </c>
      <c r="H1602" s="218" t="str">
        <f>IF(ISERROR(VLOOKUP(FORECAST!$A1602,$AY$2:$BA$9,3,FALSE)),"",VLOOKUP(FORECAST!$A1602,$AY$2:$BA$9,3,FALSE))</f>
        <v>Total día</v>
      </c>
      <c r="I1602" s="218">
        <f>IF(ISNUMBER(FORECAST!G:G),FORECAST!G:G,"")</f>
        <v>341</v>
      </c>
      <c r="J1602" s="222">
        <f>IF(ISNUMBER(FORECAST!H:H),FORECAST!H:H,"")</f>
        <v>83309.91</v>
      </c>
      <c r="BF1602" s="4"/>
    </row>
    <row r="1603" spans="1:58">
      <c r="A1603" s="218" t="str">
        <f>MID(FORECAST!A1602,1,10)</f>
        <v>Totals:</v>
      </c>
      <c r="B1603" s="218" t="str">
        <f t="shared" si="278"/>
        <v>To</v>
      </c>
      <c r="C1603" s="218" t="str">
        <f t="shared" si="279"/>
        <v>al</v>
      </c>
      <c r="D1603" s="218" t="str">
        <f t="shared" si="280"/>
        <v>:</v>
      </c>
      <c r="E1603" s="219" t="e">
        <f t="shared" si="281"/>
        <v>#VALUE!</v>
      </c>
      <c r="F1603" s="219" t="str">
        <f t="shared" si="282"/>
        <v/>
      </c>
      <c r="G1603" s="219">
        <f t="shared" si="283"/>
        <v>45134</v>
      </c>
      <c r="H1603" s="218" t="str">
        <f>IF(ISERROR(VLOOKUP(FORECAST!$A1603,$AY$2:$BA$9,3,FALSE)),"",VLOOKUP(FORECAST!$A1603,$AY$2:$BA$9,3,FALSE))</f>
        <v/>
      </c>
      <c r="I1603" s="218" t="str">
        <f>IF(ISNUMBER(FORECAST!G:G),FORECAST!G:G,"")</f>
        <v/>
      </c>
      <c r="J1603" s="222" t="str">
        <f>IF(ISNUMBER(FORECAST!H:H),FORECAST!H:H,"")</f>
        <v/>
      </c>
      <c r="BF1603" s="4"/>
    </row>
    <row r="1604" spans="1:58">
      <c r="A1604" s="218" t="str">
        <f>MID(FORECAST!A1603,1,10)</f>
        <v>28-07-2023</v>
      </c>
      <c r="B1604" s="218" t="str">
        <f t="shared" ref="B1604:B1667" si="284">MID(A1604,1,2)</f>
        <v>28</v>
      </c>
      <c r="C1604" s="218" t="str">
        <f t="shared" ref="C1604:C1667" si="285">MID(A1604,4,2)</f>
        <v>07</v>
      </c>
      <c r="D1604" s="218" t="str">
        <f t="shared" ref="D1604:D1667" si="286">MID(A1604,7,4)</f>
        <v>2023</v>
      </c>
      <c r="E1604" s="219">
        <f t="shared" ref="E1604:E1667" si="287">DATE(D1604,C1604,B1604)</f>
        <v>45135</v>
      </c>
      <c r="F1604" s="219">
        <f t="shared" ref="F1604:F1667" si="288">IF(ISERROR(E1604),"",E1604)</f>
        <v>45135</v>
      </c>
      <c r="G1604" s="219">
        <f t="shared" ref="G1604:G1667" si="289">IF(F1604="",G1603,F1604)</f>
        <v>45135</v>
      </c>
      <c r="H1604" s="218" t="str">
        <f>IF(ISERROR(VLOOKUP(FORECAST!$A1604,$AY$2:$BA$9,3,FALSE)),"",VLOOKUP(FORECAST!$A1604,$AY$2:$BA$9,3,FALSE))</f>
        <v>Pagadores</v>
      </c>
      <c r="I1604" s="218">
        <f>IF(ISNUMBER(FORECAST!G:G),FORECAST!G:G,"")</f>
        <v>209</v>
      </c>
      <c r="J1604" s="222">
        <f>IF(ISNUMBER(FORECAST!H:H),FORECAST!H:H,"")</f>
        <v>79817.7</v>
      </c>
      <c r="BF1604" s="4"/>
    </row>
    <row r="1605" spans="1:58">
      <c r="A1605" s="218" t="str">
        <f>MID(FORECAST!A1604,1,10)</f>
        <v>Non-Group</v>
      </c>
      <c r="B1605" s="218" t="str">
        <f t="shared" si="284"/>
        <v>No</v>
      </c>
      <c r="C1605" s="218" t="str">
        <f t="shared" si="285"/>
        <v>-G</v>
      </c>
      <c r="D1605" s="218" t="str">
        <f t="shared" si="286"/>
        <v>oup</v>
      </c>
      <c r="E1605" s="219" t="e">
        <f t="shared" si="287"/>
        <v>#VALUE!</v>
      </c>
      <c r="F1605" s="219" t="str">
        <f t="shared" si="288"/>
        <v/>
      </c>
      <c r="G1605" s="219">
        <f t="shared" si="289"/>
        <v>45135</v>
      </c>
      <c r="H1605" s="218" t="str">
        <f>IF(ISERROR(VLOOKUP(FORECAST!$A1605,$AY$2:$BA$9,3,FALSE)),"",VLOOKUP(FORECAST!$A1605,$AY$2:$BA$9,3,FALSE))</f>
        <v>Grupos</v>
      </c>
      <c r="I1605" s="218">
        <f>IF(ISNUMBER(FORECAST!G:G),FORECAST!G:G,"")</f>
        <v>4</v>
      </c>
      <c r="J1605" s="222">
        <f>IF(ISNUMBER(FORECAST!H:H),FORECAST!H:H,"")</f>
        <v>1794</v>
      </c>
      <c r="BF1605" s="4"/>
    </row>
    <row r="1606" spans="1:58">
      <c r="A1606" s="218" t="str">
        <f>MID(FORECAST!A1605,1,10)</f>
        <v>Group - No</v>
      </c>
      <c r="B1606" s="218" t="str">
        <f t="shared" si="284"/>
        <v>Gr</v>
      </c>
      <c r="C1606" s="218" t="str">
        <f t="shared" si="285"/>
        <v>up</v>
      </c>
      <c r="D1606" s="218" t="str">
        <f t="shared" si="286"/>
        <v>- No</v>
      </c>
      <c r="E1606" s="219" t="e">
        <f t="shared" si="287"/>
        <v>#VALUE!</v>
      </c>
      <c r="F1606" s="219" t="str">
        <f t="shared" si="288"/>
        <v/>
      </c>
      <c r="G1606" s="219">
        <f t="shared" si="289"/>
        <v>45135</v>
      </c>
      <c r="H1606" s="218" t="str">
        <f>IF(ISERROR(VLOOKUP(FORECAST!$A1606,$AY$2:$BA$9,3,FALSE)),"",VLOOKUP(FORECAST!$A1606,$AY$2:$BA$9,3,FALSE))</f>
        <v>Dueños e invitados</v>
      </c>
      <c r="I1606" s="218">
        <f>IF(ISNUMBER(FORECAST!G:G),FORECAST!G:G,"")</f>
        <v>31</v>
      </c>
      <c r="J1606" s="222">
        <f>IF(ISNUMBER(FORECAST!H:H),FORECAST!H:H,"")</f>
        <v>0</v>
      </c>
      <c r="BF1606" s="4"/>
    </row>
    <row r="1607" spans="1:58">
      <c r="A1607" s="218" t="str">
        <f>MID(FORECAST!A1606,1,10)</f>
        <v>Owner &amp; Gu</v>
      </c>
      <c r="B1607" s="218" t="str">
        <f t="shared" si="284"/>
        <v>Ow</v>
      </c>
      <c r="C1607" s="218" t="str">
        <f t="shared" si="285"/>
        <v>er</v>
      </c>
      <c r="D1607" s="218" t="str">
        <f t="shared" si="286"/>
        <v>&amp; Gu</v>
      </c>
      <c r="E1607" s="219" t="e">
        <f t="shared" si="287"/>
        <v>#VALUE!</v>
      </c>
      <c r="F1607" s="219" t="str">
        <f t="shared" si="288"/>
        <v/>
      </c>
      <c r="G1607" s="219">
        <f t="shared" si="289"/>
        <v>45135</v>
      </c>
      <c r="H1607" s="218" t="str">
        <f>IF(ISERROR(VLOOKUP(FORECAST!$A1607,$AY$2:$BA$9,3,FALSE)),"",VLOOKUP(FORECAST!$A1607,$AY$2:$BA$9,3,FALSE))</f>
        <v>Referidos</v>
      </c>
      <c r="I1607" s="218">
        <f>IF(ISNUMBER(FORECAST!G:G),FORECAST!G:G,"")</f>
        <v>160</v>
      </c>
      <c r="J1607" s="222">
        <f>IF(ISNUMBER(FORECAST!H:H),FORECAST!H:H,"")</f>
        <v>54464.24</v>
      </c>
      <c r="BF1607" s="4"/>
    </row>
    <row r="1608" spans="1:58">
      <c r="A1608" s="218" t="str">
        <f>MID(FORECAST!A1607,1,10)</f>
        <v>Owner Refe</v>
      </c>
      <c r="B1608" s="218" t="str">
        <f t="shared" si="284"/>
        <v>Ow</v>
      </c>
      <c r="C1608" s="218" t="str">
        <f t="shared" si="285"/>
        <v>er</v>
      </c>
      <c r="D1608" s="218" t="str">
        <f t="shared" si="286"/>
        <v>Refe</v>
      </c>
      <c r="E1608" s="219" t="e">
        <f t="shared" si="287"/>
        <v>#VALUE!</v>
      </c>
      <c r="F1608" s="219" t="str">
        <f t="shared" si="288"/>
        <v/>
      </c>
      <c r="G1608" s="219">
        <f t="shared" si="289"/>
        <v>45135</v>
      </c>
      <c r="H1608" s="218" t="str">
        <f>IF(ISERROR(VLOOKUP(FORECAST!$A1608,$AY$2:$BA$9,3,FALSE)),"",VLOOKUP(FORECAST!$A1608,$AY$2:$BA$9,3,FALSE))</f>
        <v>Maintenance</v>
      </c>
      <c r="I1608" s="218">
        <f>IF(ISNUMBER(FORECAST!G:G),FORECAST!G:G,"")</f>
        <v>18</v>
      </c>
      <c r="J1608" s="222">
        <f>IF(ISNUMBER(FORECAST!H:H),FORECAST!H:H,"")</f>
        <v>0</v>
      </c>
      <c r="BF1608" s="4"/>
    </row>
    <row r="1609" spans="1:58">
      <c r="A1609" s="218" t="str">
        <f>MID(FORECAST!A1608,1,10)</f>
        <v>Maintenanc</v>
      </c>
      <c r="B1609" s="218" t="str">
        <f t="shared" si="284"/>
        <v>Ma</v>
      </c>
      <c r="C1609" s="218" t="str">
        <f t="shared" si="285"/>
        <v>nt</v>
      </c>
      <c r="D1609" s="218" t="str">
        <f t="shared" si="286"/>
        <v>nanc</v>
      </c>
      <c r="E1609" s="219" t="e">
        <f t="shared" si="287"/>
        <v>#VALUE!</v>
      </c>
      <c r="F1609" s="219" t="str">
        <f t="shared" si="288"/>
        <v/>
      </c>
      <c r="G1609" s="219">
        <f t="shared" si="289"/>
        <v>45135</v>
      </c>
      <c r="H1609" s="218" t="str">
        <f>IF(ISERROR(VLOOKUP(FORECAST!$A1609,$AY$2:$BA$9,3,FALSE)),"",VLOOKUP(FORECAST!$A1609,$AY$2:$BA$9,3,FALSE))</f>
        <v>Complementarias</v>
      </c>
      <c r="I1609" s="218">
        <f>IF(ISNUMBER(FORECAST!G:G),FORECAST!G:G,"")</f>
        <v>4</v>
      </c>
      <c r="J1609" s="222">
        <f>IF(ISNUMBER(FORECAST!H:H),FORECAST!H:H,"")</f>
        <v>490</v>
      </c>
      <c r="BF1609" s="4"/>
    </row>
    <row r="1610" spans="1:58">
      <c r="A1610" s="218" t="str">
        <f>MID(FORECAST!A1609,1,10)</f>
        <v>Compliment</v>
      </c>
      <c r="B1610" s="218" t="str">
        <f t="shared" si="284"/>
        <v>Co</v>
      </c>
      <c r="C1610" s="218" t="str">
        <f t="shared" si="285"/>
        <v>pl</v>
      </c>
      <c r="D1610" s="218" t="str">
        <f t="shared" si="286"/>
        <v>ment</v>
      </c>
      <c r="E1610" s="219" t="e">
        <f t="shared" si="287"/>
        <v>#VALUE!</v>
      </c>
      <c r="F1610" s="219" t="str">
        <f t="shared" si="288"/>
        <v/>
      </c>
      <c r="G1610" s="219">
        <f t="shared" si="289"/>
        <v>45135</v>
      </c>
      <c r="H1610" s="218" t="str">
        <f>IF(ISERROR(VLOOKUP(FORECAST!$A1610,$AY$2:$BA$9,3,FALSE)),"",VLOOKUP(FORECAST!$A1610,$AY$2:$BA$9,3,FALSE))</f>
        <v>Total día</v>
      </c>
      <c r="I1610" s="218">
        <f>IF(ISNUMBER(FORECAST!G:G),FORECAST!G:G,"")</f>
        <v>426</v>
      </c>
      <c r="J1610" s="222">
        <f>IF(ISNUMBER(FORECAST!H:H),FORECAST!H:H,"")</f>
        <v>136565.94</v>
      </c>
      <c r="BF1610" s="4"/>
    </row>
    <row r="1611" spans="1:58">
      <c r="A1611" s="218" t="str">
        <f>MID(FORECAST!A1610,1,10)</f>
        <v>Totals:</v>
      </c>
      <c r="B1611" s="218" t="str">
        <f t="shared" si="284"/>
        <v>To</v>
      </c>
      <c r="C1611" s="218" t="str">
        <f t="shared" si="285"/>
        <v>al</v>
      </c>
      <c r="D1611" s="218" t="str">
        <f t="shared" si="286"/>
        <v>:</v>
      </c>
      <c r="E1611" s="219" t="e">
        <f t="shared" si="287"/>
        <v>#VALUE!</v>
      </c>
      <c r="F1611" s="219" t="str">
        <f t="shared" si="288"/>
        <v/>
      </c>
      <c r="G1611" s="219">
        <f t="shared" si="289"/>
        <v>45135</v>
      </c>
      <c r="H1611" s="218" t="str">
        <f>IF(ISERROR(VLOOKUP(FORECAST!$A1611,$AY$2:$BA$9,3,FALSE)),"",VLOOKUP(FORECAST!$A1611,$AY$2:$BA$9,3,FALSE))</f>
        <v/>
      </c>
      <c r="I1611" s="218" t="str">
        <f>IF(ISNUMBER(FORECAST!G:G),FORECAST!G:G,"")</f>
        <v/>
      </c>
      <c r="J1611" s="222" t="str">
        <f>IF(ISNUMBER(FORECAST!H:H),FORECAST!H:H,"")</f>
        <v/>
      </c>
      <c r="BF1611" s="4"/>
    </row>
    <row r="1612" spans="1:58">
      <c r="A1612" s="218" t="str">
        <f>MID(FORECAST!A1611,1,10)</f>
        <v>29-07-2023</v>
      </c>
      <c r="B1612" s="218" t="str">
        <f t="shared" si="284"/>
        <v>29</v>
      </c>
      <c r="C1612" s="218" t="str">
        <f t="shared" si="285"/>
        <v>07</v>
      </c>
      <c r="D1612" s="218" t="str">
        <f t="shared" si="286"/>
        <v>2023</v>
      </c>
      <c r="E1612" s="219">
        <f t="shared" si="287"/>
        <v>45136</v>
      </c>
      <c r="F1612" s="219">
        <f t="shared" si="288"/>
        <v>45136</v>
      </c>
      <c r="G1612" s="219">
        <f t="shared" si="289"/>
        <v>45136</v>
      </c>
      <c r="H1612" s="218" t="str">
        <f>IF(ISERROR(VLOOKUP(FORECAST!$A1612,$AY$2:$BA$9,3,FALSE)),"",VLOOKUP(FORECAST!$A1612,$AY$2:$BA$9,3,FALSE))</f>
        <v>Pagadores</v>
      </c>
      <c r="I1612" s="218">
        <f>IF(ISNUMBER(FORECAST!G:G),FORECAST!G:G,"")</f>
        <v>223</v>
      </c>
      <c r="J1612" s="222">
        <f>IF(ISNUMBER(FORECAST!H:H),FORECAST!H:H,"")</f>
        <v>86433.06</v>
      </c>
      <c r="BF1612" s="4"/>
    </row>
    <row r="1613" spans="1:58">
      <c r="A1613" s="218" t="str">
        <f>MID(FORECAST!A1612,1,10)</f>
        <v>Non-Group</v>
      </c>
      <c r="B1613" s="218" t="str">
        <f t="shared" si="284"/>
        <v>No</v>
      </c>
      <c r="C1613" s="218" t="str">
        <f t="shared" si="285"/>
        <v>-G</v>
      </c>
      <c r="D1613" s="218" t="str">
        <f t="shared" si="286"/>
        <v>oup</v>
      </c>
      <c r="E1613" s="219" t="e">
        <f t="shared" si="287"/>
        <v>#VALUE!</v>
      </c>
      <c r="F1613" s="219" t="str">
        <f t="shared" si="288"/>
        <v/>
      </c>
      <c r="G1613" s="219">
        <f t="shared" si="289"/>
        <v>45136</v>
      </c>
      <c r="H1613" s="218" t="str">
        <f>IF(ISERROR(VLOOKUP(FORECAST!$A1613,$AY$2:$BA$9,3,FALSE)),"",VLOOKUP(FORECAST!$A1613,$AY$2:$BA$9,3,FALSE))</f>
        <v>Grupos</v>
      </c>
      <c r="I1613" s="218">
        <f>IF(ISNUMBER(FORECAST!G:G),FORECAST!G:G,"")</f>
        <v>4</v>
      </c>
      <c r="J1613" s="222">
        <f>IF(ISNUMBER(FORECAST!H:H),FORECAST!H:H,"")</f>
        <v>1794</v>
      </c>
      <c r="BF1613" s="4"/>
    </row>
    <row r="1614" spans="1:58">
      <c r="A1614" s="218" t="str">
        <f>MID(FORECAST!A1613,1,10)</f>
        <v>Group - No</v>
      </c>
      <c r="B1614" s="218" t="str">
        <f t="shared" si="284"/>
        <v>Gr</v>
      </c>
      <c r="C1614" s="218" t="str">
        <f t="shared" si="285"/>
        <v>up</v>
      </c>
      <c r="D1614" s="218" t="str">
        <f t="shared" si="286"/>
        <v>- No</v>
      </c>
      <c r="E1614" s="219" t="e">
        <f t="shared" si="287"/>
        <v>#VALUE!</v>
      </c>
      <c r="F1614" s="219" t="str">
        <f t="shared" si="288"/>
        <v/>
      </c>
      <c r="G1614" s="219">
        <f t="shared" si="289"/>
        <v>45136</v>
      </c>
      <c r="H1614" s="218" t="str">
        <f>IF(ISERROR(VLOOKUP(FORECAST!$A1614,$AY$2:$BA$9,3,FALSE)),"",VLOOKUP(FORECAST!$A1614,$AY$2:$BA$9,3,FALSE))</f>
        <v>Dueños e invitados</v>
      </c>
      <c r="I1614" s="218">
        <f>IF(ISNUMBER(FORECAST!G:G),FORECAST!G:G,"")</f>
        <v>27</v>
      </c>
      <c r="J1614" s="222">
        <f>IF(ISNUMBER(FORECAST!H:H),FORECAST!H:H,"")</f>
        <v>0</v>
      </c>
      <c r="BF1614" s="4"/>
    </row>
    <row r="1615" spans="1:58">
      <c r="A1615" s="218" t="str">
        <f>MID(FORECAST!A1614,1,10)</f>
        <v>Owner &amp; Gu</v>
      </c>
      <c r="B1615" s="218" t="str">
        <f t="shared" si="284"/>
        <v>Ow</v>
      </c>
      <c r="C1615" s="218" t="str">
        <f t="shared" si="285"/>
        <v>er</v>
      </c>
      <c r="D1615" s="218" t="str">
        <f t="shared" si="286"/>
        <v>&amp; Gu</v>
      </c>
      <c r="E1615" s="219" t="e">
        <f t="shared" si="287"/>
        <v>#VALUE!</v>
      </c>
      <c r="F1615" s="219" t="str">
        <f t="shared" si="288"/>
        <v/>
      </c>
      <c r="G1615" s="219">
        <f t="shared" si="289"/>
        <v>45136</v>
      </c>
      <c r="H1615" s="218" t="str">
        <f>IF(ISERROR(VLOOKUP(FORECAST!$A1615,$AY$2:$BA$9,3,FALSE)),"",VLOOKUP(FORECAST!$A1615,$AY$2:$BA$9,3,FALSE))</f>
        <v>Referidos</v>
      </c>
      <c r="I1615" s="218">
        <f>IF(ISNUMBER(FORECAST!G:G),FORECAST!G:G,"")</f>
        <v>163</v>
      </c>
      <c r="J1615" s="222">
        <f>IF(ISNUMBER(FORECAST!H:H),FORECAST!H:H,"")</f>
        <v>55574.75</v>
      </c>
      <c r="BF1615" s="4"/>
    </row>
    <row r="1616" spans="1:58">
      <c r="A1616" s="218" t="str">
        <f>MID(FORECAST!A1615,1,10)</f>
        <v>Owner Refe</v>
      </c>
      <c r="B1616" s="218" t="str">
        <f t="shared" si="284"/>
        <v>Ow</v>
      </c>
      <c r="C1616" s="218" t="str">
        <f t="shared" si="285"/>
        <v>er</v>
      </c>
      <c r="D1616" s="218" t="str">
        <f t="shared" si="286"/>
        <v>Refe</v>
      </c>
      <c r="E1616" s="219" t="e">
        <f t="shared" si="287"/>
        <v>#VALUE!</v>
      </c>
      <c r="F1616" s="219" t="str">
        <f t="shared" si="288"/>
        <v/>
      </c>
      <c r="G1616" s="219">
        <f t="shared" si="289"/>
        <v>45136</v>
      </c>
      <c r="H1616" s="218" t="str">
        <f>IF(ISERROR(VLOOKUP(FORECAST!$A1616,$AY$2:$BA$9,3,FALSE)),"",VLOOKUP(FORECAST!$A1616,$AY$2:$BA$9,3,FALSE))</f>
        <v>Maintenance</v>
      </c>
      <c r="I1616" s="218">
        <f>IF(ISNUMBER(FORECAST!G:G),FORECAST!G:G,"")</f>
        <v>17</v>
      </c>
      <c r="J1616" s="222">
        <f>IF(ISNUMBER(FORECAST!H:H),FORECAST!H:H,"")</f>
        <v>0</v>
      </c>
      <c r="BF1616" s="4"/>
    </row>
    <row r="1617" spans="1:58">
      <c r="A1617" s="218" t="str">
        <f>MID(FORECAST!A1616,1,10)</f>
        <v>Maintenanc</v>
      </c>
      <c r="B1617" s="218" t="str">
        <f t="shared" si="284"/>
        <v>Ma</v>
      </c>
      <c r="C1617" s="218" t="str">
        <f t="shared" si="285"/>
        <v>nt</v>
      </c>
      <c r="D1617" s="218" t="str">
        <f t="shared" si="286"/>
        <v>nanc</v>
      </c>
      <c r="E1617" s="219" t="e">
        <f t="shared" si="287"/>
        <v>#VALUE!</v>
      </c>
      <c r="F1617" s="219" t="str">
        <f t="shared" si="288"/>
        <v/>
      </c>
      <c r="G1617" s="219">
        <f t="shared" si="289"/>
        <v>45136</v>
      </c>
      <c r="H1617" s="218" t="str">
        <f>IF(ISERROR(VLOOKUP(FORECAST!$A1617,$AY$2:$BA$9,3,FALSE)),"",VLOOKUP(FORECAST!$A1617,$AY$2:$BA$9,3,FALSE))</f>
        <v>Complementarias</v>
      </c>
      <c r="I1617" s="218">
        <f>IF(ISNUMBER(FORECAST!G:G),FORECAST!G:G,"")</f>
        <v>4</v>
      </c>
      <c r="J1617" s="222">
        <f>IF(ISNUMBER(FORECAST!H:H),FORECAST!H:H,"")</f>
        <v>490</v>
      </c>
      <c r="BF1617" s="4"/>
    </row>
    <row r="1618" spans="1:58">
      <c r="A1618" s="218" t="str">
        <f>MID(FORECAST!A1617,1,10)</f>
        <v>Compliment</v>
      </c>
      <c r="B1618" s="218" t="str">
        <f t="shared" si="284"/>
        <v>Co</v>
      </c>
      <c r="C1618" s="218" t="str">
        <f t="shared" si="285"/>
        <v>pl</v>
      </c>
      <c r="D1618" s="218" t="str">
        <f t="shared" si="286"/>
        <v>ment</v>
      </c>
      <c r="E1618" s="219" t="e">
        <f t="shared" si="287"/>
        <v>#VALUE!</v>
      </c>
      <c r="F1618" s="219" t="str">
        <f t="shared" si="288"/>
        <v/>
      </c>
      <c r="G1618" s="219">
        <f t="shared" si="289"/>
        <v>45136</v>
      </c>
      <c r="H1618" s="218" t="str">
        <f>IF(ISERROR(VLOOKUP(FORECAST!$A1618,$AY$2:$BA$9,3,FALSE)),"",VLOOKUP(FORECAST!$A1618,$AY$2:$BA$9,3,FALSE))</f>
        <v>Total día</v>
      </c>
      <c r="I1618" s="218">
        <f>IF(ISNUMBER(FORECAST!G:G),FORECAST!G:G,"")</f>
        <v>438</v>
      </c>
      <c r="J1618" s="222">
        <f>IF(ISNUMBER(FORECAST!H:H),FORECAST!H:H,"")</f>
        <v>144291.81</v>
      </c>
      <c r="BF1618" s="4"/>
    </row>
    <row r="1619" spans="1:58">
      <c r="A1619" s="218" t="str">
        <f>MID(FORECAST!A1618,1,10)</f>
        <v>Totals:</v>
      </c>
      <c r="B1619" s="218" t="str">
        <f t="shared" si="284"/>
        <v>To</v>
      </c>
      <c r="C1619" s="218" t="str">
        <f t="shared" si="285"/>
        <v>al</v>
      </c>
      <c r="D1619" s="218" t="str">
        <f t="shared" si="286"/>
        <v>:</v>
      </c>
      <c r="E1619" s="219" t="e">
        <f t="shared" si="287"/>
        <v>#VALUE!</v>
      </c>
      <c r="F1619" s="219" t="str">
        <f t="shared" si="288"/>
        <v/>
      </c>
      <c r="G1619" s="219">
        <f t="shared" si="289"/>
        <v>45136</v>
      </c>
      <c r="H1619" s="218" t="str">
        <f>IF(ISERROR(VLOOKUP(FORECAST!$A1619,$AY$2:$BA$9,3,FALSE)),"",VLOOKUP(FORECAST!$A1619,$AY$2:$BA$9,3,FALSE))</f>
        <v/>
      </c>
      <c r="I1619" s="218" t="str">
        <f>IF(ISNUMBER(FORECAST!G:G),FORECAST!G:G,"")</f>
        <v/>
      </c>
      <c r="J1619" s="222" t="str">
        <f>IF(ISNUMBER(FORECAST!H:H),FORECAST!H:H,"")</f>
        <v/>
      </c>
      <c r="BF1619" s="4"/>
    </row>
    <row r="1620" spans="1:58">
      <c r="A1620" s="218" t="str">
        <f>MID(FORECAST!A1619,1,10)</f>
        <v>30-07-2023</v>
      </c>
      <c r="B1620" s="218" t="str">
        <f t="shared" si="284"/>
        <v>30</v>
      </c>
      <c r="C1620" s="218" t="str">
        <f t="shared" si="285"/>
        <v>07</v>
      </c>
      <c r="D1620" s="218" t="str">
        <f t="shared" si="286"/>
        <v>2023</v>
      </c>
      <c r="E1620" s="219">
        <f t="shared" si="287"/>
        <v>45137</v>
      </c>
      <c r="F1620" s="219">
        <f t="shared" si="288"/>
        <v>45137</v>
      </c>
      <c r="G1620" s="219">
        <f t="shared" si="289"/>
        <v>45137</v>
      </c>
      <c r="H1620" s="218" t="str">
        <f>IF(ISERROR(VLOOKUP(FORECAST!$A1620,$AY$2:$BA$9,3,FALSE)),"",VLOOKUP(FORECAST!$A1620,$AY$2:$BA$9,3,FALSE))</f>
        <v>Pagadores</v>
      </c>
      <c r="I1620" s="218">
        <f>IF(ISNUMBER(FORECAST!G:G),FORECAST!G:G,"")</f>
        <v>153</v>
      </c>
      <c r="J1620" s="222">
        <f>IF(ISNUMBER(FORECAST!H:H),FORECAST!H:H,"")</f>
        <v>45527.62</v>
      </c>
      <c r="BF1620" s="4"/>
    </row>
    <row r="1621" spans="1:58">
      <c r="A1621" s="218" t="str">
        <f>MID(FORECAST!A1620,1,10)</f>
        <v>Non-Group</v>
      </c>
      <c r="B1621" s="218" t="str">
        <f t="shared" si="284"/>
        <v>No</v>
      </c>
      <c r="C1621" s="218" t="str">
        <f t="shared" si="285"/>
        <v>-G</v>
      </c>
      <c r="D1621" s="218" t="str">
        <f t="shared" si="286"/>
        <v>oup</v>
      </c>
      <c r="E1621" s="219" t="e">
        <f t="shared" si="287"/>
        <v>#VALUE!</v>
      </c>
      <c r="F1621" s="219" t="str">
        <f t="shared" si="288"/>
        <v/>
      </c>
      <c r="G1621" s="219">
        <f t="shared" si="289"/>
        <v>45137</v>
      </c>
      <c r="H1621" s="218" t="str">
        <f>IF(ISERROR(VLOOKUP(FORECAST!$A1621,$AY$2:$BA$9,3,FALSE)),"",VLOOKUP(FORECAST!$A1621,$AY$2:$BA$9,3,FALSE))</f>
        <v>Grupos</v>
      </c>
      <c r="I1621" s="218">
        <f>IF(ISNUMBER(FORECAST!G:G),FORECAST!G:G,"")</f>
        <v>4</v>
      </c>
      <c r="J1621" s="222">
        <f>IF(ISNUMBER(FORECAST!H:H),FORECAST!H:H,"")</f>
        <v>1527</v>
      </c>
      <c r="BF1621" s="4"/>
    </row>
    <row r="1622" spans="1:58">
      <c r="A1622" s="218" t="str">
        <f>MID(FORECAST!A1621,1,10)</f>
        <v>Group - No</v>
      </c>
      <c r="B1622" s="218" t="str">
        <f t="shared" si="284"/>
        <v>Gr</v>
      </c>
      <c r="C1622" s="218" t="str">
        <f t="shared" si="285"/>
        <v>up</v>
      </c>
      <c r="D1622" s="218" t="str">
        <f t="shared" si="286"/>
        <v>- No</v>
      </c>
      <c r="E1622" s="219" t="e">
        <f t="shared" si="287"/>
        <v>#VALUE!</v>
      </c>
      <c r="F1622" s="219" t="str">
        <f t="shared" si="288"/>
        <v/>
      </c>
      <c r="G1622" s="219">
        <f t="shared" si="289"/>
        <v>45137</v>
      </c>
      <c r="H1622" s="218" t="str">
        <f>IF(ISERROR(VLOOKUP(FORECAST!$A1622,$AY$2:$BA$9,3,FALSE)),"",VLOOKUP(FORECAST!$A1622,$AY$2:$BA$9,3,FALSE))</f>
        <v>Dueños e invitados</v>
      </c>
      <c r="I1622" s="218">
        <f>IF(ISNUMBER(FORECAST!G:G),FORECAST!G:G,"")</f>
        <v>22</v>
      </c>
      <c r="J1622" s="222">
        <f>IF(ISNUMBER(FORECAST!H:H),FORECAST!H:H,"")</f>
        <v>0</v>
      </c>
      <c r="BF1622" s="4"/>
    </row>
    <row r="1623" spans="1:58">
      <c r="A1623" s="218" t="str">
        <f>MID(FORECAST!A1622,1,10)</f>
        <v>Owner &amp; Gu</v>
      </c>
      <c r="B1623" s="218" t="str">
        <f t="shared" si="284"/>
        <v>Ow</v>
      </c>
      <c r="C1623" s="218" t="str">
        <f t="shared" si="285"/>
        <v>er</v>
      </c>
      <c r="D1623" s="218" t="str">
        <f t="shared" si="286"/>
        <v>&amp; Gu</v>
      </c>
      <c r="E1623" s="219" t="e">
        <f t="shared" si="287"/>
        <v>#VALUE!</v>
      </c>
      <c r="F1623" s="219" t="str">
        <f t="shared" si="288"/>
        <v/>
      </c>
      <c r="G1623" s="219">
        <f t="shared" si="289"/>
        <v>45137</v>
      </c>
      <c r="H1623" s="218" t="str">
        <f>IF(ISERROR(VLOOKUP(FORECAST!$A1623,$AY$2:$BA$9,3,FALSE)),"",VLOOKUP(FORECAST!$A1623,$AY$2:$BA$9,3,FALSE))</f>
        <v>Referidos</v>
      </c>
      <c r="I1623" s="218">
        <f>IF(ISNUMBER(FORECAST!G:G),FORECAST!G:G,"")</f>
        <v>96</v>
      </c>
      <c r="J1623" s="222">
        <f>IF(ISNUMBER(FORECAST!H:H),FORECAST!H:H,"")</f>
        <v>27422.9</v>
      </c>
      <c r="BF1623" s="4"/>
    </row>
    <row r="1624" spans="1:58">
      <c r="A1624" s="218" t="str">
        <f>MID(FORECAST!A1623,1,10)</f>
        <v>Owner Refe</v>
      </c>
      <c r="B1624" s="218" t="str">
        <f t="shared" si="284"/>
        <v>Ow</v>
      </c>
      <c r="C1624" s="218" t="str">
        <f t="shared" si="285"/>
        <v>er</v>
      </c>
      <c r="D1624" s="218" t="str">
        <f t="shared" si="286"/>
        <v>Refe</v>
      </c>
      <c r="E1624" s="219" t="e">
        <f t="shared" si="287"/>
        <v>#VALUE!</v>
      </c>
      <c r="F1624" s="219" t="str">
        <f t="shared" si="288"/>
        <v/>
      </c>
      <c r="G1624" s="219">
        <f t="shared" si="289"/>
        <v>45137</v>
      </c>
      <c r="H1624" s="218" t="str">
        <f>IF(ISERROR(VLOOKUP(FORECAST!$A1624,$AY$2:$BA$9,3,FALSE)),"",VLOOKUP(FORECAST!$A1624,$AY$2:$BA$9,3,FALSE))</f>
        <v>Maintenance</v>
      </c>
      <c r="I1624" s="218">
        <f>IF(ISNUMBER(FORECAST!G:G),FORECAST!G:G,"")</f>
        <v>19</v>
      </c>
      <c r="J1624" s="222">
        <f>IF(ISNUMBER(FORECAST!H:H),FORECAST!H:H,"")</f>
        <v>0</v>
      </c>
      <c r="BF1624" s="4"/>
    </row>
    <row r="1625" spans="1:58">
      <c r="A1625" s="218" t="str">
        <f>MID(FORECAST!A1624,1,10)</f>
        <v>Maintenanc</v>
      </c>
      <c r="B1625" s="218" t="str">
        <f t="shared" si="284"/>
        <v>Ma</v>
      </c>
      <c r="C1625" s="218" t="str">
        <f t="shared" si="285"/>
        <v>nt</v>
      </c>
      <c r="D1625" s="218" t="str">
        <f t="shared" si="286"/>
        <v>nanc</v>
      </c>
      <c r="E1625" s="219" t="e">
        <f t="shared" si="287"/>
        <v>#VALUE!</v>
      </c>
      <c r="F1625" s="219" t="str">
        <f t="shared" si="288"/>
        <v/>
      </c>
      <c r="G1625" s="219">
        <f t="shared" si="289"/>
        <v>45137</v>
      </c>
      <c r="H1625" s="218" t="str">
        <f>IF(ISERROR(VLOOKUP(FORECAST!$A1625,$AY$2:$BA$9,3,FALSE)),"",VLOOKUP(FORECAST!$A1625,$AY$2:$BA$9,3,FALSE))</f>
        <v>Complementarias</v>
      </c>
      <c r="I1625" s="218">
        <f>IF(ISNUMBER(FORECAST!G:G),FORECAST!G:G,"")</f>
        <v>5</v>
      </c>
      <c r="J1625" s="222">
        <f>IF(ISNUMBER(FORECAST!H:H),FORECAST!H:H,"")</f>
        <v>0</v>
      </c>
      <c r="BF1625" s="4"/>
    </row>
    <row r="1626" spans="1:58">
      <c r="A1626" s="218" t="str">
        <f>MID(FORECAST!A1625,1,10)</f>
        <v>Compliment</v>
      </c>
      <c r="B1626" s="218" t="str">
        <f t="shared" si="284"/>
        <v>Co</v>
      </c>
      <c r="C1626" s="218" t="str">
        <f t="shared" si="285"/>
        <v>pl</v>
      </c>
      <c r="D1626" s="218" t="str">
        <f t="shared" si="286"/>
        <v>ment</v>
      </c>
      <c r="E1626" s="219" t="e">
        <f t="shared" si="287"/>
        <v>#VALUE!</v>
      </c>
      <c r="F1626" s="219" t="str">
        <f t="shared" si="288"/>
        <v/>
      </c>
      <c r="G1626" s="219">
        <f t="shared" si="289"/>
        <v>45137</v>
      </c>
      <c r="H1626" s="218" t="str">
        <f>IF(ISERROR(VLOOKUP(FORECAST!$A1626,$AY$2:$BA$9,3,FALSE)),"",VLOOKUP(FORECAST!$A1626,$AY$2:$BA$9,3,FALSE))</f>
        <v>Total día</v>
      </c>
      <c r="I1626" s="218">
        <f>IF(ISNUMBER(FORECAST!G:G),FORECAST!G:G,"")</f>
        <v>299</v>
      </c>
      <c r="J1626" s="222">
        <f>IF(ISNUMBER(FORECAST!H:H),FORECAST!H:H,"")</f>
        <v>74477.52</v>
      </c>
      <c r="BF1626" s="4"/>
    </row>
    <row r="1627" spans="1:58">
      <c r="A1627" s="218" t="str">
        <f>MID(FORECAST!A1626,1,10)</f>
        <v>Totals:</v>
      </c>
      <c r="B1627" s="218" t="str">
        <f t="shared" si="284"/>
        <v>To</v>
      </c>
      <c r="C1627" s="218" t="str">
        <f t="shared" si="285"/>
        <v>al</v>
      </c>
      <c r="D1627" s="218" t="str">
        <f t="shared" si="286"/>
        <v>:</v>
      </c>
      <c r="E1627" s="219" t="e">
        <f t="shared" si="287"/>
        <v>#VALUE!</v>
      </c>
      <c r="F1627" s="219" t="str">
        <f t="shared" si="288"/>
        <v/>
      </c>
      <c r="G1627" s="219">
        <f t="shared" si="289"/>
        <v>45137</v>
      </c>
      <c r="H1627" s="218" t="str">
        <f>IF(ISERROR(VLOOKUP(FORECAST!$A1627,$AY$2:$BA$9,3,FALSE)),"",VLOOKUP(FORECAST!$A1627,$AY$2:$BA$9,3,FALSE))</f>
        <v/>
      </c>
      <c r="I1627" s="218" t="str">
        <f>IF(ISNUMBER(FORECAST!G:G),FORECAST!G:G,"")</f>
        <v/>
      </c>
      <c r="J1627" s="222" t="str">
        <f>IF(ISNUMBER(FORECAST!H:H),FORECAST!H:H,"")</f>
        <v/>
      </c>
      <c r="BF1627" s="4"/>
    </row>
    <row r="1628" spans="1:58">
      <c r="A1628" s="218" t="str">
        <f>MID(FORECAST!A1627,1,10)</f>
        <v>31-07-2023</v>
      </c>
      <c r="B1628" s="218" t="str">
        <f t="shared" si="284"/>
        <v>31</v>
      </c>
      <c r="C1628" s="218" t="str">
        <f t="shared" si="285"/>
        <v>07</v>
      </c>
      <c r="D1628" s="218" t="str">
        <f t="shared" si="286"/>
        <v>2023</v>
      </c>
      <c r="E1628" s="219">
        <f t="shared" si="287"/>
        <v>45138</v>
      </c>
      <c r="F1628" s="219">
        <f t="shared" si="288"/>
        <v>45138</v>
      </c>
      <c r="G1628" s="219">
        <f t="shared" si="289"/>
        <v>45138</v>
      </c>
      <c r="H1628" s="218" t="str">
        <f>IF(ISERROR(VLOOKUP(FORECAST!$A1628,$AY$2:$BA$9,3,FALSE)),"",VLOOKUP(FORECAST!$A1628,$AY$2:$BA$9,3,FALSE))</f>
        <v>Pagadores</v>
      </c>
      <c r="I1628" s="218">
        <f>IF(ISNUMBER(FORECAST!G:G),FORECAST!G:G,"")</f>
        <v>115</v>
      </c>
      <c r="J1628" s="222">
        <f>IF(ISNUMBER(FORECAST!H:H),FORECAST!H:H,"")</f>
        <v>37923.769999999997</v>
      </c>
      <c r="BF1628" s="4"/>
    </row>
    <row r="1629" spans="1:58">
      <c r="A1629" s="218" t="str">
        <f>MID(FORECAST!A1628,1,10)</f>
        <v>Non-Group</v>
      </c>
      <c r="B1629" s="218" t="str">
        <f t="shared" si="284"/>
        <v>No</v>
      </c>
      <c r="C1629" s="218" t="str">
        <f t="shared" si="285"/>
        <v>-G</v>
      </c>
      <c r="D1629" s="218" t="str">
        <f t="shared" si="286"/>
        <v>oup</v>
      </c>
      <c r="E1629" s="219" t="e">
        <f t="shared" si="287"/>
        <v>#VALUE!</v>
      </c>
      <c r="F1629" s="219" t="str">
        <f t="shared" si="288"/>
        <v/>
      </c>
      <c r="G1629" s="219">
        <f t="shared" si="289"/>
        <v>45138</v>
      </c>
      <c r="H1629" s="218" t="str">
        <f>IF(ISERROR(VLOOKUP(FORECAST!$A1629,$AY$2:$BA$9,3,FALSE)),"",VLOOKUP(FORECAST!$A1629,$AY$2:$BA$9,3,FALSE))</f>
        <v>Grupos</v>
      </c>
      <c r="I1629" s="218">
        <f>IF(ISNUMBER(FORECAST!G:G),FORECAST!G:G,"")</f>
        <v>0</v>
      </c>
      <c r="J1629" s="222">
        <f>IF(ISNUMBER(FORECAST!H:H),FORECAST!H:H,"")</f>
        <v>509.22</v>
      </c>
      <c r="BF1629" s="4"/>
    </row>
    <row r="1630" spans="1:58">
      <c r="A1630" s="218" t="str">
        <f>MID(FORECAST!A1629,1,10)</f>
        <v>Group - No</v>
      </c>
      <c r="B1630" s="218" t="str">
        <f t="shared" si="284"/>
        <v>Gr</v>
      </c>
      <c r="C1630" s="218" t="str">
        <f t="shared" si="285"/>
        <v>up</v>
      </c>
      <c r="D1630" s="218" t="str">
        <f t="shared" si="286"/>
        <v>- No</v>
      </c>
      <c r="E1630" s="219" t="e">
        <f t="shared" si="287"/>
        <v>#VALUE!</v>
      </c>
      <c r="F1630" s="219" t="str">
        <f t="shared" si="288"/>
        <v/>
      </c>
      <c r="G1630" s="219">
        <f t="shared" si="289"/>
        <v>45138</v>
      </c>
      <c r="H1630" s="218" t="str">
        <f>IF(ISERROR(VLOOKUP(FORECAST!$A1630,$AY$2:$BA$9,3,FALSE)),"",VLOOKUP(FORECAST!$A1630,$AY$2:$BA$9,3,FALSE))</f>
        <v>Dueños e invitados</v>
      </c>
      <c r="I1630" s="218">
        <f>IF(ISNUMBER(FORECAST!G:G),FORECAST!G:G,"")</f>
        <v>24</v>
      </c>
      <c r="J1630" s="222">
        <f>IF(ISNUMBER(FORECAST!H:H),FORECAST!H:H,"")</f>
        <v>0</v>
      </c>
      <c r="BF1630" s="4"/>
    </row>
    <row r="1631" spans="1:58">
      <c r="A1631" s="218" t="str">
        <f>MID(FORECAST!A1630,1,10)</f>
        <v>Owner &amp; Gu</v>
      </c>
      <c r="B1631" s="218" t="str">
        <f t="shared" si="284"/>
        <v>Ow</v>
      </c>
      <c r="C1631" s="218" t="str">
        <f t="shared" si="285"/>
        <v>er</v>
      </c>
      <c r="D1631" s="218" t="str">
        <f t="shared" si="286"/>
        <v>&amp; Gu</v>
      </c>
      <c r="E1631" s="219" t="e">
        <f t="shared" si="287"/>
        <v>#VALUE!</v>
      </c>
      <c r="F1631" s="219" t="str">
        <f t="shared" si="288"/>
        <v/>
      </c>
      <c r="G1631" s="219">
        <f t="shared" si="289"/>
        <v>45138</v>
      </c>
      <c r="H1631" s="218" t="str">
        <f>IF(ISERROR(VLOOKUP(FORECAST!$A1631,$AY$2:$BA$9,3,FALSE)),"",VLOOKUP(FORECAST!$A1631,$AY$2:$BA$9,3,FALSE))</f>
        <v>Referidos</v>
      </c>
      <c r="I1631" s="218">
        <f>IF(ISNUMBER(FORECAST!G:G),FORECAST!G:G,"")</f>
        <v>50</v>
      </c>
      <c r="J1631" s="222">
        <f>IF(ISNUMBER(FORECAST!H:H),FORECAST!H:H,"")</f>
        <v>18027.2</v>
      </c>
      <c r="BF1631" s="4"/>
    </row>
    <row r="1632" spans="1:58">
      <c r="A1632" s="218" t="str">
        <f>MID(FORECAST!A1631,1,10)</f>
        <v>Owner Refe</v>
      </c>
      <c r="B1632" s="218" t="str">
        <f t="shared" si="284"/>
        <v>Ow</v>
      </c>
      <c r="C1632" s="218" t="str">
        <f t="shared" si="285"/>
        <v>er</v>
      </c>
      <c r="D1632" s="218" t="str">
        <f t="shared" si="286"/>
        <v>Refe</v>
      </c>
      <c r="E1632" s="219" t="e">
        <f t="shared" si="287"/>
        <v>#VALUE!</v>
      </c>
      <c r="F1632" s="219" t="str">
        <f t="shared" si="288"/>
        <v/>
      </c>
      <c r="G1632" s="219">
        <f t="shared" si="289"/>
        <v>45138</v>
      </c>
      <c r="H1632" s="218" t="str">
        <f>IF(ISERROR(VLOOKUP(FORECAST!$A1632,$AY$2:$BA$9,3,FALSE)),"",VLOOKUP(FORECAST!$A1632,$AY$2:$BA$9,3,FALSE))</f>
        <v>Maintenance</v>
      </c>
      <c r="I1632" s="218">
        <f>IF(ISNUMBER(FORECAST!G:G),FORECAST!G:G,"")</f>
        <v>46</v>
      </c>
      <c r="J1632" s="222">
        <f>IF(ISNUMBER(FORECAST!H:H),FORECAST!H:H,"")</f>
        <v>0</v>
      </c>
      <c r="BF1632" s="4"/>
    </row>
    <row r="1633" spans="1:58">
      <c r="A1633" s="218" t="str">
        <f>MID(FORECAST!A1632,1,10)</f>
        <v>Maintenanc</v>
      </c>
      <c r="B1633" s="218" t="str">
        <f t="shared" si="284"/>
        <v>Ma</v>
      </c>
      <c r="C1633" s="218" t="str">
        <f t="shared" si="285"/>
        <v>nt</v>
      </c>
      <c r="D1633" s="218" t="str">
        <f t="shared" si="286"/>
        <v>nanc</v>
      </c>
      <c r="E1633" s="219" t="e">
        <f t="shared" si="287"/>
        <v>#VALUE!</v>
      </c>
      <c r="F1633" s="219" t="str">
        <f t="shared" si="288"/>
        <v/>
      </c>
      <c r="G1633" s="219">
        <f t="shared" si="289"/>
        <v>45138</v>
      </c>
      <c r="H1633" s="218" t="str">
        <f>IF(ISERROR(VLOOKUP(FORECAST!$A1633,$AY$2:$BA$9,3,FALSE)),"",VLOOKUP(FORECAST!$A1633,$AY$2:$BA$9,3,FALSE))</f>
        <v>Complementarias</v>
      </c>
      <c r="I1633" s="218">
        <f>IF(ISNUMBER(FORECAST!G:G),FORECAST!G:G,"")</f>
        <v>2</v>
      </c>
      <c r="J1633" s="222">
        <f>IF(ISNUMBER(FORECAST!H:H),FORECAST!H:H,"")</f>
        <v>302</v>
      </c>
      <c r="BF1633" s="4"/>
    </row>
    <row r="1634" spans="1:58">
      <c r="A1634" s="218" t="str">
        <f>MID(FORECAST!A1633,1,10)</f>
        <v>Compliment</v>
      </c>
      <c r="B1634" s="218" t="str">
        <f t="shared" si="284"/>
        <v>Co</v>
      </c>
      <c r="C1634" s="218" t="str">
        <f t="shared" si="285"/>
        <v>pl</v>
      </c>
      <c r="D1634" s="218" t="str">
        <f t="shared" si="286"/>
        <v>ment</v>
      </c>
      <c r="E1634" s="219" t="e">
        <f t="shared" si="287"/>
        <v>#VALUE!</v>
      </c>
      <c r="F1634" s="219" t="str">
        <f t="shared" si="288"/>
        <v/>
      </c>
      <c r="G1634" s="219">
        <f t="shared" si="289"/>
        <v>45138</v>
      </c>
      <c r="H1634" s="218" t="str">
        <f>IF(ISERROR(VLOOKUP(FORECAST!$A1634,$AY$2:$BA$9,3,FALSE)),"",VLOOKUP(FORECAST!$A1634,$AY$2:$BA$9,3,FALSE))</f>
        <v>Total día</v>
      </c>
      <c r="I1634" s="218">
        <f>IF(ISNUMBER(FORECAST!G:G),FORECAST!G:G,"")</f>
        <v>237</v>
      </c>
      <c r="J1634" s="222">
        <f>IF(ISNUMBER(FORECAST!H:H),FORECAST!H:H,"")</f>
        <v>56762.19</v>
      </c>
      <c r="BF1634" s="4"/>
    </row>
    <row r="1635" spans="1:58">
      <c r="A1635" s="218" t="str">
        <f>MID(FORECAST!A1634,1,10)</f>
        <v>Totals:</v>
      </c>
      <c r="B1635" s="218" t="str">
        <f t="shared" si="284"/>
        <v>To</v>
      </c>
      <c r="C1635" s="218" t="str">
        <f t="shared" si="285"/>
        <v>al</v>
      </c>
      <c r="D1635" s="218" t="str">
        <f t="shared" si="286"/>
        <v>:</v>
      </c>
      <c r="E1635" s="219" t="e">
        <f t="shared" si="287"/>
        <v>#VALUE!</v>
      </c>
      <c r="F1635" s="219" t="str">
        <f t="shared" si="288"/>
        <v/>
      </c>
      <c r="G1635" s="219">
        <f t="shared" si="289"/>
        <v>45138</v>
      </c>
      <c r="H1635" s="218" t="str">
        <f>IF(ISERROR(VLOOKUP(FORECAST!$A1635,$AY$2:$BA$9,3,FALSE)),"",VLOOKUP(FORECAST!$A1635,$AY$2:$BA$9,3,FALSE))</f>
        <v/>
      </c>
      <c r="I1635" s="218" t="str">
        <f>IF(ISNUMBER(FORECAST!G:G),FORECAST!G:G,"")</f>
        <v/>
      </c>
      <c r="J1635" s="222" t="str">
        <f>IF(ISNUMBER(FORECAST!H:H),FORECAST!H:H,"")</f>
        <v/>
      </c>
      <c r="BF1635" s="4"/>
    </row>
    <row r="1636" spans="1:58">
      <c r="A1636" s="218" t="str">
        <f>MID(FORECAST!A1635,1,10)</f>
        <v>01-08-2023</v>
      </c>
      <c r="B1636" s="218" t="str">
        <f t="shared" si="284"/>
        <v>01</v>
      </c>
      <c r="C1636" s="218" t="str">
        <f t="shared" si="285"/>
        <v>08</v>
      </c>
      <c r="D1636" s="218" t="str">
        <f t="shared" si="286"/>
        <v>2023</v>
      </c>
      <c r="E1636" s="219">
        <f t="shared" si="287"/>
        <v>45139</v>
      </c>
      <c r="F1636" s="219">
        <f t="shared" si="288"/>
        <v>45139</v>
      </c>
      <c r="G1636" s="219">
        <f t="shared" si="289"/>
        <v>45139</v>
      </c>
      <c r="H1636" s="218" t="str">
        <f>IF(ISERROR(VLOOKUP(FORECAST!$A1636,$AY$2:$BA$9,3,FALSE)),"",VLOOKUP(FORECAST!$A1636,$AY$2:$BA$9,3,FALSE))</f>
        <v>Pagadores</v>
      </c>
      <c r="I1636" s="218">
        <f>IF(ISNUMBER(FORECAST!G:G),FORECAST!G:G,"")</f>
        <v>95</v>
      </c>
      <c r="J1636" s="222">
        <f>IF(ISNUMBER(FORECAST!H:H),FORECAST!H:H,"")</f>
        <v>26911.279999999999</v>
      </c>
      <c r="BF1636" s="4"/>
    </row>
    <row r="1637" spans="1:58">
      <c r="A1637" s="218" t="str">
        <f>MID(FORECAST!A1636,1,10)</f>
        <v>Non-Group</v>
      </c>
      <c r="B1637" s="218" t="str">
        <f t="shared" si="284"/>
        <v>No</v>
      </c>
      <c r="C1637" s="218" t="str">
        <f t="shared" si="285"/>
        <v>-G</v>
      </c>
      <c r="D1637" s="218" t="str">
        <f t="shared" si="286"/>
        <v>oup</v>
      </c>
      <c r="E1637" s="219" t="e">
        <f t="shared" si="287"/>
        <v>#VALUE!</v>
      </c>
      <c r="F1637" s="219" t="str">
        <f t="shared" si="288"/>
        <v/>
      </c>
      <c r="G1637" s="219">
        <f t="shared" si="289"/>
        <v>45139</v>
      </c>
      <c r="H1637" s="218" t="str">
        <f>IF(ISERROR(VLOOKUP(FORECAST!$A1637,$AY$2:$BA$9,3,FALSE)),"",VLOOKUP(FORECAST!$A1637,$AY$2:$BA$9,3,FALSE))</f>
        <v>Dueños e invitados</v>
      </c>
      <c r="I1637" s="218">
        <f>IF(ISNUMBER(FORECAST!G:G),FORECAST!G:G,"")</f>
        <v>25</v>
      </c>
      <c r="J1637" s="222">
        <f>IF(ISNUMBER(FORECAST!H:H),FORECAST!H:H,"")</f>
        <v>0</v>
      </c>
      <c r="BF1637" s="4"/>
    </row>
    <row r="1638" spans="1:58">
      <c r="A1638" s="218" t="str">
        <f>MID(FORECAST!A1637,1,10)</f>
        <v>Owner &amp; Gu</v>
      </c>
      <c r="B1638" s="218" t="str">
        <f t="shared" si="284"/>
        <v>Ow</v>
      </c>
      <c r="C1638" s="218" t="str">
        <f t="shared" si="285"/>
        <v>er</v>
      </c>
      <c r="D1638" s="218" t="str">
        <f t="shared" si="286"/>
        <v>&amp; Gu</v>
      </c>
      <c r="E1638" s="219" t="e">
        <f t="shared" si="287"/>
        <v>#VALUE!</v>
      </c>
      <c r="F1638" s="219" t="str">
        <f t="shared" si="288"/>
        <v/>
      </c>
      <c r="G1638" s="219">
        <f t="shared" si="289"/>
        <v>45139</v>
      </c>
      <c r="H1638" s="218" t="str">
        <f>IF(ISERROR(VLOOKUP(FORECAST!$A1638,$AY$2:$BA$9,3,FALSE)),"",VLOOKUP(FORECAST!$A1638,$AY$2:$BA$9,3,FALSE))</f>
        <v>Referidos</v>
      </c>
      <c r="I1638" s="218">
        <f>IF(ISNUMBER(FORECAST!G:G),FORECAST!G:G,"")</f>
        <v>40</v>
      </c>
      <c r="J1638" s="222">
        <f>IF(ISNUMBER(FORECAST!H:H),FORECAST!H:H,"")</f>
        <v>9924.15</v>
      </c>
      <c r="BF1638" s="4"/>
    </row>
    <row r="1639" spans="1:58">
      <c r="A1639" s="218" t="str">
        <f>MID(FORECAST!A1638,1,10)</f>
        <v>Owner Refe</v>
      </c>
      <c r="B1639" s="218" t="str">
        <f t="shared" si="284"/>
        <v>Ow</v>
      </c>
      <c r="C1639" s="218" t="str">
        <f t="shared" si="285"/>
        <v>er</v>
      </c>
      <c r="D1639" s="218" t="str">
        <f t="shared" si="286"/>
        <v>Refe</v>
      </c>
      <c r="E1639" s="219" t="e">
        <f t="shared" si="287"/>
        <v>#VALUE!</v>
      </c>
      <c r="F1639" s="219" t="str">
        <f t="shared" si="288"/>
        <v/>
      </c>
      <c r="G1639" s="219">
        <f t="shared" si="289"/>
        <v>45139</v>
      </c>
      <c r="H1639" s="218" t="str">
        <f>IF(ISERROR(VLOOKUP(FORECAST!$A1639,$AY$2:$BA$9,3,FALSE)),"",VLOOKUP(FORECAST!$A1639,$AY$2:$BA$9,3,FALSE))</f>
        <v>Maintenance</v>
      </c>
      <c r="I1639" s="218">
        <f>IF(ISNUMBER(FORECAST!G:G),FORECAST!G:G,"")</f>
        <v>48</v>
      </c>
      <c r="J1639" s="222">
        <f>IF(ISNUMBER(FORECAST!H:H),FORECAST!H:H,"")</f>
        <v>0</v>
      </c>
      <c r="BF1639" s="4"/>
    </row>
    <row r="1640" spans="1:58">
      <c r="A1640" s="218" t="str">
        <f>MID(FORECAST!A1639,1,10)</f>
        <v>Maintenanc</v>
      </c>
      <c r="B1640" s="218" t="str">
        <f t="shared" si="284"/>
        <v>Ma</v>
      </c>
      <c r="C1640" s="218" t="str">
        <f t="shared" si="285"/>
        <v>nt</v>
      </c>
      <c r="D1640" s="218" t="str">
        <f t="shared" si="286"/>
        <v>nanc</v>
      </c>
      <c r="E1640" s="219" t="e">
        <f t="shared" si="287"/>
        <v>#VALUE!</v>
      </c>
      <c r="F1640" s="219" t="str">
        <f t="shared" si="288"/>
        <v/>
      </c>
      <c r="G1640" s="219">
        <f t="shared" si="289"/>
        <v>45139</v>
      </c>
      <c r="H1640" s="218" t="str">
        <f>IF(ISERROR(VLOOKUP(FORECAST!$A1640,$AY$2:$BA$9,3,FALSE)),"",VLOOKUP(FORECAST!$A1640,$AY$2:$BA$9,3,FALSE))</f>
        <v>Complementarias</v>
      </c>
      <c r="I1640" s="218">
        <f>IF(ISNUMBER(FORECAST!G:G),FORECAST!G:G,"")</f>
        <v>4</v>
      </c>
      <c r="J1640" s="222">
        <f>IF(ISNUMBER(FORECAST!H:H),FORECAST!H:H,"")</f>
        <v>0</v>
      </c>
      <c r="BF1640" s="4"/>
    </row>
    <row r="1641" spans="1:58">
      <c r="A1641" s="218" t="str">
        <f>MID(FORECAST!A1640,1,10)</f>
        <v>Compliment</v>
      </c>
      <c r="B1641" s="218" t="str">
        <f t="shared" si="284"/>
        <v>Co</v>
      </c>
      <c r="C1641" s="218" t="str">
        <f t="shared" si="285"/>
        <v>pl</v>
      </c>
      <c r="D1641" s="218" t="str">
        <f t="shared" si="286"/>
        <v>ment</v>
      </c>
      <c r="E1641" s="219" t="e">
        <f t="shared" si="287"/>
        <v>#VALUE!</v>
      </c>
      <c r="F1641" s="219" t="str">
        <f t="shared" si="288"/>
        <v/>
      </c>
      <c r="G1641" s="219">
        <f t="shared" si="289"/>
        <v>45139</v>
      </c>
      <c r="H1641" s="218" t="str">
        <f>IF(ISERROR(VLOOKUP(FORECAST!$A1641,$AY$2:$BA$9,3,FALSE)),"",VLOOKUP(FORECAST!$A1641,$AY$2:$BA$9,3,FALSE))</f>
        <v>Total día</v>
      </c>
      <c r="I1641" s="218">
        <f>IF(ISNUMBER(FORECAST!G:G),FORECAST!G:G,"")</f>
        <v>212</v>
      </c>
      <c r="J1641" s="222">
        <f>IF(ISNUMBER(FORECAST!H:H),FORECAST!H:H,"")</f>
        <v>36835.43</v>
      </c>
      <c r="BF1641" s="4"/>
    </row>
    <row r="1642" spans="1:58">
      <c r="A1642" s="218" t="str">
        <f>MID(FORECAST!A1641,1,10)</f>
        <v>Totals:</v>
      </c>
      <c r="B1642" s="218" t="str">
        <f t="shared" si="284"/>
        <v>To</v>
      </c>
      <c r="C1642" s="218" t="str">
        <f t="shared" si="285"/>
        <v>al</v>
      </c>
      <c r="D1642" s="218" t="str">
        <f t="shared" si="286"/>
        <v>:</v>
      </c>
      <c r="E1642" s="219" t="e">
        <f t="shared" si="287"/>
        <v>#VALUE!</v>
      </c>
      <c r="F1642" s="219" t="str">
        <f t="shared" si="288"/>
        <v/>
      </c>
      <c r="G1642" s="219">
        <f t="shared" si="289"/>
        <v>45139</v>
      </c>
      <c r="H1642" s="218" t="str">
        <f>IF(ISERROR(VLOOKUP(FORECAST!$A1642,$AY$2:$BA$9,3,FALSE)),"",VLOOKUP(FORECAST!$A1642,$AY$2:$BA$9,3,FALSE))</f>
        <v/>
      </c>
      <c r="I1642" s="218" t="str">
        <f>IF(ISNUMBER(FORECAST!G:G),FORECAST!G:G,"")</f>
        <v/>
      </c>
      <c r="J1642" s="222" t="str">
        <f>IF(ISNUMBER(FORECAST!H:H),FORECAST!H:H,"")</f>
        <v/>
      </c>
      <c r="BF1642" s="4"/>
    </row>
    <row r="1643" spans="1:58">
      <c r="A1643" s="218" t="str">
        <f>MID(FORECAST!A1642,1,10)</f>
        <v>02-08-2023</v>
      </c>
      <c r="B1643" s="218" t="str">
        <f t="shared" si="284"/>
        <v>02</v>
      </c>
      <c r="C1643" s="218" t="str">
        <f t="shared" si="285"/>
        <v>08</v>
      </c>
      <c r="D1643" s="218" t="str">
        <f t="shared" si="286"/>
        <v>2023</v>
      </c>
      <c r="E1643" s="219">
        <f t="shared" si="287"/>
        <v>45140</v>
      </c>
      <c r="F1643" s="219">
        <f t="shared" si="288"/>
        <v>45140</v>
      </c>
      <c r="G1643" s="219">
        <f t="shared" si="289"/>
        <v>45140</v>
      </c>
      <c r="H1643" s="218" t="str">
        <f>IF(ISERROR(VLOOKUP(FORECAST!$A1643,$AY$2:$BA$9,3,FALSE)),"",VLOOKUP(FORECAST!$A1643,$AY$2:$BA$9,3,FALSE))</f>
        <v>Pagadores</v>
      </c>
      <c r="I1643" s="218">
        <f>IF(ISNUMBER(FORECAST!G:G),FORECAST!G:G,"")</f>
        <v>91</v>
      </c>
      <c r="J1643" s="222">
        <f>IF(ISNUMBER(FORECAST!H:H),FORECAST!H:H,"")</f>
        <v>24997.66</v>
      </c>
      <c r="BF1643" s="4"/>
    </row>
    <row r="1644" spans="1:58">
      <c r="A1644" s="218" t="str">
        <f>MID(FORECAST!A1643,1,10)</f>
        <v>Non-Group</v>
      </c>
      <c r="B1644" s="218" t="str">
        <f t="shared" si="284"/>
        <v>No</v>
      </c>
      <c r="C1644" s="218" t="str">
        <f t="shared" si="285"/>
        <v>-G</v>
      </c>
      <c r="D1644" s="218" t="str">
        <f t="shared" si="286"/>
        <v>oup</v>
      </c>
      <c r="E1644" s="219" t="e">
        <f t="shared" si="287"/>
        <v>#VALUE!</v>
      </c>
      <c r="F1644" s="219" t="str">
        <f t="shared" si="288"/>
        <v/>
      </c>
      <c r="G1644" s="219">
        <f t="shared" si="289"/>
        <v>45140</v>
      </c>
      <c r="H1644" s="218" t="str">
        <f>IF(ISERROR(VLOOKUP(FORECAST!$A1644,$AY$2:$BA$9,3,FALSE)),"",VLOOKUP(FORECAST!$A1644,$AY$2:$BA$9,3,FALSE))</f>
        <v>Dueños e invitados</v>
      </c>
      <c r="I1644" s="218">
        <f>IF(ISNUMBER(FORECAST!G:G),FORECAST!G:G,"")</f>
        <v>25</v>
      </c>
      <c r="J1644" s="222">
        <f>IF(ISNUMBER(FORECAST!H:H),FORECAST!H:H,"")</f>
        <v>0</v>
      </c>
      <c r="BF1644" s="4"/>
    </row>
    <row r="1645" spans="1:58">
      <c r="A1645" s="218" t="str">
        <f>MID(FORECAST!A1644,1,10)</f>
        <v>Owner &amp; Gu</v>
      </c>
      <c r="B1645" s="218" t="str">
        <f t="shared" si="284"/>
        <v>Ow</v>
      </c>
      <c r="C1645" s="218" t="str">
        <f t="shared" si="285"/>
        <v>er</v>
      </c>
      <c r="D1645" s="218" t="str">
        <f t="shared" si="286"/>
        <v>&amp; Gu</v>
      </c>
      <c r="E1645" s="219" t="e">
        <f t="shared" si="287"/>
        <v>#VALUE!</v>
      </c>
      <c r="F1645" s="219" t="str">
        <f t="shared" si="288"/>
        <v/>
      </c>
      <c r="G1645" s="219">
        <f t="shared" si="289"/>
        <v>45140</v>
      </c>
      <c r="H1645" s="218" t="str">
        <f>IF(ISERROR(VLOOKUP(FORECAST!$A1645,$AY$2:$BA$9,3,FALSE)),"",VLOOKUP(FORECAST!$A1645,$AY$2:$BA$9,3,FALSE))</f>
        <v>Referidos</v>
      </c>
      <c r="I1645" s="218">
        <f>IF(ISNUMBER(FORECAST!G:G),FORECAST!G:G,"")</f>
        <v>42</v>
      </c>
      <c r="J1645" s="222">
        <f>IF(ISNUMBER(FORECAST!H:H),FORECAST!H:H,"")</f>
        <v>12942.36</v>
      </c>
      <c r="BF1645" s="4"/>
    </row>
    <row r="1646" spans="1:58">
      <c r="A1646" s="218" t="str">
        <f>MID(FORECAST!A1645,1,10)</f>
        <v>Owner Refe</v>
      </c>
      <c r="B1646" s="218" t="str">
        <f t="shared" si="284"/>
        <v>Ow</v>
      </c>
      <c r="C1646" s="218" t="str">
        <f t="shared" si="285"/>
        <v>er</v>
      </c>
      <c r="D1646" s="218" t="str">
        <f t="shared" si="286"/>
        <v>Refe</v>
      </c>
      <c r="E1646" s="219" t="e">
        <f t="shared" si="287"/>
        <v>#VALUE!</v>
      </c>
      <c r="F1646" s="219" t="str">
        <f t="shared" si="288"/>
        <v/>
      </c>
      <c r="G1646" s="219">
        <f t="shared" si="289"/>
        <v>45140</v>
      </c>
      <c r="H1646" s="218" t="str">
        <f>IF(ISERROR(VLOOKUP(FORECAST!$A1646,$AY$2:$BA$9,3,FALSE)),"",VLOOKUP(FORECAST!$A1646,$AY$2:$BA$9,3,FALSE))</f>
        <v>Maintenance</v>
      </c>
      <c r="I1646" s="218">
        <f>IF(ISNUMBER(FORECAST!G:G),FORECAST!G:G,"")</f>
        <v>46</v>
      </c>
      <c r="J1646" s="222">
        <f>IF(ISNUMBER(FORECAST!H:H),FORECAST!H:H,"")</f>
        <v>0</v>
      </c>
      <c r="BF1646" s="4"/>
    </row>
    <row r="1647" spans="1:58">
      <c r="A1647" s="218" t="str">
        <f>MID(FORECAST!A1646,1,10)</f>
        <v>Maintenanc</v>
      </c>
      <c r="B1647" s="218" t="str">
        <f t="shared" si="284"/>
        <v>Ma</v>
      </c>
      <c r="C1647" s="218" t="str">
        <f t="shared" si="285"/>
        <v>nt</v>
      </c>
      <c r="D1647" s="218" t="str">
        <f t="shared" si="286"/>
        <v>nanc</v>
      </c>
      <c r="E1647" s="219" t="e">
        <f t="shared" si="287"/>
        <v>#VALUE!</v>
      </c>
      <c r="F1647" s="219" t="str">
        <f t="shared" si="288"/>
        <v/>
      </c>
      <c r="G1647" s="219">
        <f t="shared" si="289"/>
        <v>45140</v>
      </c>
      <c r="H1647" s="218" t="str">
        <f>IF(ISERROR(VLOOKUP(FORECAST!$A1647,$AY$2:$BA$9,3,FALSE)),"",VLOOKUP(FORECAST!$A1647,$AY$2:$BA$9,3,FALSE))</f>
        <v>Complementarias</v>
      </c>
      <c r="I1647" s="218">
        <f>IF(ISNUMBER(FORECAST!G:G),FORECAST!G:G,"")</f>
        <v>7</v>
      </c>
      <c r="J1647" s="222">
        <f>IF(ISNUMBER(FORECAST!H:H),FORECAST!H:H,"")</f>
        <v>0</v>
      </c>
      <c r="BF1647" s="4"/>
    </row>
    <row r="1648" spans="1:58">
      <c r="A1648" s="218" t="str">
        <f>MID(FORECAST!A1647,1,10)</f>
        <v>Compliment</v>
      </c>
      <c r="B1648" s="218" t="str">
        <f t="shared" si="284"/>
        <v>Co</v>
      </c>
      <c r="C1648" s="218" t="str">
        <f t="shared" si="285"/>
        <v>pl</v>
      </c>
      <c r="D1648" s="218" t="str">
        <f t="shared" si="286"/>
        <v>ment</v>
      </c>
      <c r="E1648" s="219" t="e">
        <f t="shared" si="287"/>
        <v>#VALUE!</v>
      </c>
      <c r="F1648" s="219" t="str">
        <f t="shared" si="288"/>
        <v/>
      </c>
      <c r="G1648" s="219">
        <f t="shared" si="289"/>
        <v>45140</v>
      </c>
      <c r="H1648" s="218" t="str">
        <f>IF(ISERROR(VLOOKUP(FORECAST!$A1648,$AY$2:$BA$9,3,FALSE)),"",VLOOKUP(FORECAST!$A1648,$AY$2:$BA$9,3,FALSE))</f>
        <v>Total día</v>
      </c>
      <c r="I1648" s="218">
        <f>IF(ISNUMBER(FORECAST!G:G),FORECAST!G:G,"")</f>
        <v>211</v>
      </c>
      <c r="J1648" s="222">
        <f>IF(ISNUMBER(FORECAST!H:H),FORECAST!H:H,"")</f>
        <v>37940.019999999997</v>
      </c>
      <c r="BF1648" s="4"/>
    </row>
    <row r="1649" spans="1:58">
      <c r="A1649" s="218" t="str">
        <f>MID(FORECAST!A1648,1,10)</f>
        <v>Totals:</v>
      </c>
      <c r="B1649" s="218" t="str">
        <f t="shared" si="284"/>
        <v>To</v>
      </c>
      <c r="C1649" s="218" t="str">
        <f t="shared" si="285"/>
        <v>al</v>
      </c>
      <c r="D1649" s="218" t="str">
        <f t="shared" si="286"/>
        <v>:</v>
      </c>
      <c r="E1649" s="219" t="e">
        <f t="shared" si="287"/>
        <v>#VALUE!</v>
      </c>
      <c r="F1649" s="219" t="str">
        <f t="shared" si="288"/>
        <v/>
      </c>
      <c r="G1649" s="219">
        <f t="shared" si="289"/>
        <v>45140</v>
      </c>
      <c r="H1649" s="218" t="str">
        <f>IF(ISERROR(VLOOKUP(FORECAST!$A1649,$AY$2:$BA$9,3,FALSE)),"",VLOOKUP(FORECAST!$A1649,$AY$2:$BA$9,3,FALSE))</f>
        <v/>
      </c>
      <c r="I1649" s="218" t="str">
        <f>IF(ISNUMBER(FORECAST!G:G),FORECAST!G:G,"")</f>
        <v/>
      </c>
      <c r="J1649" s="222" t="str">
        <f>IF(ISNUMBER(FORECAST!H:H),FORECAST!H:H,"")</f>
        <v/>
      </c>
      <c r="BF1649" s="4"/>
    </row>
    <row r="1650" spans="1:58">
      <c r="A1650" s="218" t="str">
        <f>MID(FORECAST!A1649,1,10)</f>
        <v>03-08-2023</v>
      </c>
      <c r="B1650" s="218" t="str">
        <f t="shared" si="284"/>
        <v>03</v>
      </c>
      <c r="C1650" s="218" t="str">
        <f t="shared" si="285"/>
        <v>08</v>
      </c>
      <c r="D1650" s="218" t="str">
        <f t="shared" si="286"/>
        <v>2023</v>
      </c>
      <c r="E1650" s="219">
        <f t="shared" si="287"/>
        <v>45141</v>
      </c>
      <c r="F1650" s="219">
        <f t="shared" si="288"/>
        <v>45141</v>
      </c>
      <c r="G1650" s="219">
        <f t="shared" si="289"/>
        <v>45141</v>
      </c>
      <c r="H1650" s="218" t="str">
        <f>IF(ISERROR(VLOOKUP(FORECAST!$A1650,$AY$2:$BA$9,3,FALSE)),"",VLOOKUP(FORECAST!$A1650,$AY$2:$BA$9,3,FALSE))</f>
        <v>Pagadores</v>
      </c>
      <c r="I1650" s="218">
        <f>IF(ISNUMBER(FORECAST!G:G),FORECAST!G:G,"")</f>
        <v>102</v>
      </c>
      <c r="J1650" s="222">
        <f>IF(ISNUMBER(FORECAST!H:H),FORECAST!H:H,"")</f>
        <v>29993.599999999999</v>
      </c>
      <c r="BF1650" s="4"/>
    </row>
    <row r="1651" spans="1:58">
      <c r="A1651" s="218" t="str">
        <f>MID(FORECAST!A1650,1,10)</f>
        <v>Non-Group</v>
      </c>
      <c r="B1651" s="218" t="str">
        <f t="shared" si="284"/>
        <v>No</v>
      </c>
      <c r="C1651" s="218" t="str">
        <f t="shared" si="285"/>
        <v>-G</v>
      </c>
      <c r="D1651" s="218" t="str">
        <f t="shared" si="286"/>
        <v>oup</v>
      </c>
      <c r="E1651" s="219" t="e">
        <f t="shared" si="287"/>
        <v>#VALUE!</v>
      </c>
      <c r="F1651" s="219" t="str">
        <f t="shared" si="288"/>
        <v/>
      </c>
      <c r="G1651" s="219">
        <f t="shared" si="289"/>
        <v>45141</v>
      </c>
      <c r="H1651" s="218" t="str">
        <f>IF(ISERROR(VLOOKUP(FORECAST!$A1651,$AY$2:$BA$9,3,FALSE)),"",VLOOKUP(FORECAST!$A1651,$AY$2:$BA$9,3,FALSE))</f>
        <v>Dueños e invitados</v>
      </c>
      <c r="I1651" s="218">
        <f>IF(ISNUMBER(FORECAST!G:G),FORECAST!G:G,"")</f>
        <v>33</v>
      </c>
      <c r="J1651" s="222">
        <f>IF(ISNUMBER(FORECAST!H:H),FORECAST!H:H,"")</f>
        <v>0</v>
      </c>
      <c r="BF1651" s="4"/>
    </row>
    <row r="1652" spans="1:58">
      <c r="A1652" s="218" t="str">
        <f>MID(FORECAST!A1651,1,10)</f>
        <v>Owner &amp; Gu</v>
      </c>
      <c r="B1652" s="218" t="str">
        <f t="shared" si="284"/>
        <v>Ow</v>
      </c>
      <c r="C1652" s="218" t="str">
        <f t="shared" si="285"/>
        <v>er</v>
      </c>
      <c r="D1652" s="218" t="str">
        <f t="shared" si="286"/>
        <v>&amp; Gu</v>
      </c>
      <c r="E1652" s="219" t="e">
        <f t="shared" si="287"/>
        <v>#VALUE!</v>
      </c>
      <c r="F1652" s="219" t="str">
        <f t="shared" si="288"/>
        <v/>
      </c>
      <c r="G1652" s="219">
        <f t="shared" si="289"/>
        <v>45141</v>
      </c>
      <c r="H1652" s="218" t="str">
        <f>IF(ISERROR(VLOOKUP(FORECAST!$A1652,$AY$2:$BA$9,3,FALSE)),"",VLOOKUP(FORECAST!$A1652,$AY$2:$BA$9,3,FALSE))</f>
        <v>Referidos</v>
      </c>
      <c r="I1652" s="218">
        <f>IF(ISNUMBER(FORECAST!G:G),FORECAST!G:G,"")</f>
        <v>64</v>
      </c>
      <c r="J1652" s="222">
        <f>IF(ISNUMBER(FORECAST!H:H),FORECAST!H:H,"")</f>
        <v>17431.150000000001</v>
      </c>
      <c r="BF1652" s="4"/>
    </row>
    <row r="1653" spans="1:58">
      <c r="A1653" s="218" t="str">
        <f>MID(FORECAST!A1652,1,10)</f>
        <v>Owner Refe</v>
      </c>
      <c r="B1653" s="218" t="str">
        <f t="shared" si="284"/>
        <v>Ow</v>
      </c>
      <c r="C1653" s="218" t="str">
        <f t="shared" si="285"/>
        <v>er</v>
      </c>
      <c r="D1653" s="218" t="str">
        <f t="shared" si="286"/>
        <v>Refe</v>
      </c>
      <c r="E1653" s="219" t="e">
        <f t="shared" si="287"/>
        <v>#VALUE!</v>
      </c>
      <c r="F1653" s="219" t="str">
        <f t="shared" si="288"/>
        <v/>
      </c>
      <c r="G1653" s="219">
        <f t="shared" si="289"/>
        <v>45141</v>
      </c>
      <c r="H1653" s="218" t="str">
        <f>IF(ISERROR(VLOOKUP(FORECAST!$A1653,$AY$2:$BA$9,3,FALSE)),"",VLOOKUP(FORECAST!$A1653,$AY$2:$BA$9,3,FALSE))</f>
        <v>Maintenance</v>
      </c>
      <c r="I1653" s="218">
        <f>IF(ISNUMBER(FORECAST!G:G),FORECAST!G:G,"")</f>
        <v>41</v>
      </c>
      <c r="J1653" s="222">
        <f>IF(ISNUMBER(FORECAST!H:H),FORECAST!H:H,"")</f>
        <v>0</v>
      </c>
      <c r="BF1653" s="4"/>
    </row>
    <row r="1654" spans="1:58">
      <c r="A1654" s="218" t="str">
        <f>MID(FORECAST!A1653,1,10)</f>
        <v>Maintenanc</v>
      </c>
      <c r="B1654" s="218" t="str">
        <f t="shared" si="284"/>
        <v>Ma</v>
      </c>
      <c r="C1654" s="218" t="str">
        <f t="shared" si="285"/>
        <v>nt</v>
      </c>
      <c r="D1654" s="218" t="str">
        <f t="shared" si="286"/>
        <v>nanc</v>
      </c>
      <c r="E1654" s="219" t="e">
        <f t="shared" si="287"/>
        <v>#VALUE!</v>
      </c>
      <c r="F1654" s="219" t="str">
        <f t="shared" si="288"/>
        <v/>
      </c>
      <c r="G1654" s="219">
        <f t="shared" si="289"/>
        <v>45141</v>
      </c>
      <c r="H1654" s="218" t="str">
        <f>IF(ISERROR(VLOOKUP(FORECAST!$A1654,$AY$2:$BA$9,3,FALSE)),"",VLOOKUP(FORECAST!$A1654,$AY$2:$BA$9,3,FALSE))</f>
        <v>Complementarias</v>
      </c>
      <c r="I1654" s="218">
        <f>IF(ISNUMBER(FORECAST!G:G),FORECAST!G:G,"")</f>
        <v>5</v>
      </c>
      <c r="J1654" s="222">
        <f>IF(ISNUMBER(FORECAST!H:H),FORECAST!H:H,"")</f>
        <v>0</v>
      </c>
      <c r="BF1654" s="4"/>
    </row>
    <row r="1655" spans="1:58">
      <c r="A1655" s="218" t="str">
        <f>MID(FORECAST!A1654,1,10)</f>
        <v>Compliment</v>
      </c>
      <c r="B1655" s="218" t="str">
        <f t="shared" si="284"/>
        <v>Co</v>
      </c>
      <c r="C1655" s="218" t="str">
        <f t="shared" si="285"/>
        <v>pl</v>
      </c>
      <c r="D1655" s="218" t="str">
        <f t="shared" si="286"/>
        <v>ment</v>
      </c>
      <c r="E1655" s="219" t="e">
        <f t="shared" si="287"/>
        <v>#VALUE!</v>
      </c>
      <c r="F1655" s="219" t="str">
        <f t="shared" si="288"/>
        <v/>
      </c>
      <c r="G1655" s="219">
        <f t="shared" si="289"/>
        <v>45141</v>
      </c>
      <c r="H1655" s="218" t="str">
        <f>IF(ISERROR(VLOOKUP(FORECAST!$A1655,$AY$2:$BA$9,3,FALSE)),"",VLOOKUP(FORECAST!$A1655,$AY$2:$BA$9,3,FALSE))</f>
        <v>Total día</v>
      </c>
      <c r="I1655" s="218">
        <f>IF(ISNUMBER(FORECAST!G:G),FORECAST!G:G,"")</f>
        <v>245</v>
      </c>
      <c r="J1655" s="222">
        <f>IF(ISNUMBER(FORECAST!H:H),FORECAST!H:H,"")</f>
        <v>47424.75</v>
      </c>
      <c r="BF1655" s="4"/>
    </row>
    <row r="1656" spans="1:58">
      <c r="A1656" s="218" t="str">
        <f>MID(FORECAST!A1655,1,10)</f>
        <v>Totals:</v>
      </c>
      <c r="B1656" s="218" t="str">
        <f t="shared" si="284"/>
        <v>To</v>
      </c>
      <c r="C1656" s="218" t="str">
        <f t="shared" si="285"/>
        <v>al</v>
      </c>
      <c r="D1656" s="218" t="str">
        <f t="shared" si="286"/>
        <v>:</v>
      </c>
      <c r="E1656" s="219" t="e">
        <f t="shared" si="287"/>
        <v>#VALUE!</v>
      </c>
      <c r="F1656" s="219" t="str">
        <f t="shared" si="288"/>
        <v/>
      </c>
      <c r="G1656" s="219">
        <f t="shared" si="289"/>
        <v>45141</v>
      </c>
      <c r="H1656" s="218" t="str">
        <f>IF(ISERROR(VLOOKUP(FORECAST!$A1656,$AY$2:$BA$9,3,FALSE)),"",VLOOKUP(FORECAST!$A1656,$AY$2:$BA$9,3,FALSE))</f>
        <v/>
      </c>
      <c r="I1656" s="218" t="str">
        <f>IF(ISNUMBER(FORECAST!G:G),FORECAST!G:G,"")</f>
        <v/>
      </c>
      <c r="J1656" s="222" t="str">
        <f>IF(ISNUMBER(FORECAST!H:H),FORECAST!H:H,"")</f>
        <v/>
      </c>
      <c r="BF1656" s="4"/>
    </row>
    <row r="1657" spans="1:58">
      <c r="A1657" s="218" t="str">
        <f>MID(FORECAST!A1656,1,10)</f>
        <v>04-08-2023</v>
      </c>
      <c r="B1657" s="218" t="str">
        <f t="shared" si="284"/>
        <v>04</v>
      </c>
      <c r="C1657" s="218" t="str">
        <f t="shared" si="285"/>
        <v>08</v>
      </c>
      <c r="D1657" s="218" t="str">
        <f t="shared" si="286"/>
        <v>2023</v>
      </c>
      <c r="E1657" s="219">
        <f t="shared" si="287"/>
        <v>45142</v>
      </c>
      <c r="F1657" s="219">
        <f t="shared" si="288"/>
        <v>45142</v>
      </c>
      <c r="G1657" s="219">
        <f t="shared" si="289"/>
        <v>45142</v>
      </c>
      <c r="H1657" s="218" t="str">
        <f>IF(ISERROR(VLOOKUP(FORECAST!$A1657,$AY$2:$BA$9,3,FALSE)),"",VLOOKUP(FORECAST!$A1657,$AY$2:$BA$9,3,FALSE))</f>
        <v>Pagadores</v>
      </c>
      <c r="I1657" s="218">
        <f>IF(ISNUMBER(FORECAST!G:G),FORECAST!G:G,"")</f>
        <v>115</v>
      </c>
      <c r="J1657" s="222">
        <f>IF(ISNUMBER(FORECAST!H:H),FORECAST!H:H,"")</f>
        <v>43111.09</v>
      </c>
      <c r="BF1657" s="4"/>
    </row>
    <row r="1658" spans="1:58">
      <c r="A1658" s="218" t="str">
        <f>MID(FORECAST!A1657,1,10)</f>
        <v>Non-Group</v>
      </c>
      <c r="B1658" s="218" t="str">
        <f t="shared" si="284"/>
        <v>No</v>
      </c>
      <c r="C1658" s="218" t="str">
        <f t="shared" si="285"/>
        <v>-G</v>
      </c>
      <c r="D1658" s="218" t="str">
        <f t="shared" si="286"/>
        <v>oup</v>
      </c>
      <c r="E1658" s="219" t="e">
        <f t="shared" si="287"/>
        <v>#VALUE!</v>
      </c>
      <c r="F1658" s="219" t="str">
        <f t="shared" si="288"/>
        <v/>
      </c>
      <c r="G1658" s="219">
        <f t="shared" si="289"/>
        <v>45142</v>
      </c>
      <c r="H1658" s="218" t="str">
        <f>IF(ISERROR(VLOOKUP(FORECAST!$A1658,$AY$2:$BA$9,3,FALSE)),"",VLOOKUP(FORECAST!$A1658,$AY$2:$BA$9,3,FALSE))</f>
        <v>Dueños e invitados</v>
      </c>
      <c r="I1658" s="218">
        <f>IF(ISNUMBER(FORECAST!G:G),FORECAST!G:G,"")</f>
        <v>40</v>
      </c>
      <c r="J1658" s="222">
        <f>IF(ISNUMBER(FORECAST!H:H),FORECAST!H:H,"")</f>
        <v>0</v>
      </c>
      <c r="BF1658" s="4"/>
    </row>
    <row r="1659" spans="1:58">
      <c r="A1659" s="218" t="str">
        <f>MID(FORECAST!A1658,1,10)</f>
        <v>Owner &amp; Gu</v>
      </c>
      <c r="B1659" s="218" t="str">
        <f t="shared" si="284"/>
        <v>Ow</v>
      </c>
      <c r="C1659" s="218" t="str">
        <f t="shared" si="285"/>
        <v>er</v>
      </c>
      <c r="D1659" s="218" t="str">
        <f t="shared" si="286"/>
        <v>&amp; Gu</v>
      </c>
      <c r="E1659" s="219" t="e">
        <f t="shared" si="287"/>
        <v>#VALUE!</v>
      </c>
      <c r="F1659" s="219" t="str">
        <f t="shared" si="288"/>
        <v/>
      </c>
      <c r="G1659" s="219">
        <f t="shared" si="289"/>
        <v>45142</v>
      </c>
      <c r="H1659" s="218" t="str">
        <f>IF(ISERROR(VLOOKUP(FORECAST!$A1659,$AY$2:$BA$9,3,FALSE)),"",VLOOKUP(FORECAST!$A1659,$AY$2:$BA$9,3,FALSE))</f>
        <v>Referidos</v>
      </c>
      <c r="I1659" s="218">
        <f>IF(ISNUMBER(FORECAST!G:G),FORECAST!G:G,"")</f>
        <v>94</v>
      </c>
      <c r="J1659" s="222">
        <f>IF(ISNUMBER(FORECAST!H:H),FORECAST!H:H,"")</f>
        <v>31950.080000000002</v>
      </c>
      <c r="BF1659" s="4"/>
    </row>
    <row r="1660" spans="1:58">
      <c r="A1660" s="218" t="str">
        <f>MID(FORECAST!A1659,1,10)</f>
        <v>Owner Refe</v>
      </c>
      <c r="B1660" s="218" t="str">
        <f t="shared" si="284"/>
        <v>Ow</v>
      </c>
      <c r="C1660" s="218" t="str">
        <f t="shared" si="285"/>
        <v>er</v>
      </c>
      <c r="D1660" s="218" t="str">
        <f t="shared" si="286"/>
        <v>Refe</v>
      </c>
      <c r="E1660" s="219" t="e">
        <f t="shared" si="287"/>
        <v>#VALUE!</v>
      </c>
      <c r="F1660" s="219" t="str">
        <f t="shared" si="288"/>
        <v/>
      </c>
      <c r="G1660" s="219">
        <f t="shared" si="289"/>
        <v>45142</v>
      </c>
      <c r="H1660" s="218" t="str">
        <f>IF(ISERROR(VLOOKUP(FORECAST!$A1660,$AY$2:$BA$9,3,FALSE)),"",VLOOKUP(FORECAST!$A1660,$AY$2:$BA$9,3,FALSE))</f>
        <v>Maintenance</v>
      </c>
      <c r="I1660" s="218">
        <f>IF(ISNUMBER(FORECAST!G:G),FORECAST!G:G,"")</f>
        <v>28</v>
      </c>
      <c r="J1660" s="222">
        <f>IF(ISNUMBER(FORECAST!H:H),FORECAST!H:H,"")</f>
        <v>0</v>
      </c>
      <c r="BF1660" s="4"/>
    </row>
    <row r="1661" spans="1:58">
      <c r="A1661" s="218" t="str">
        <f>MID(FORECAST!A1660,1,10)</f>
        <v>Maintenanc</v>
      </c>
      <c r="B1661" s="218" t="str">
        <f t="shared" si="284"/>
        <v>Ma</v>
      </c>
      <c r="C1661" s="218" t="str">
        <f t="shared" si="285"/>
        <v>nt</v>
      </c>
      <c r="D1661" s="218" t="str">
        <f t="shared" si="286"/>
        <v>nanc</v>
      </c>
      <c r="E1661" s="219" t="e">
        <f t="shared" si="287"/>
        <v>#VALUE!</v>
      </c>
      <c r="F1661" s="219" t="str">
        <f t="shared" si="288"/>
        <v/>
      </c>
      <c r="G1661" s="219">
        <f t="shared" si="289"/>
        <v>45142</v>
      </c>
      <c r="H1661" s="218" t="str">
        <f>IF(ISERROR(VLOOKUP(FORECAST!$A1661,$AY$2:$BA$9,3,FALSE)),"",VLOOKUP(FORECAST!$A1661,$AY$2:$BA$9,3,FALSE))</f>
        <v>Complementarias</v>
      </c>
      <c r="I1661" s="218">
        <f>IF(ISNUMBER(FORECAST!G:G),FORECAST!G:G,"")</f>
        <v>5</v>
      </c>
      <c r="J1661" s="222">
        <f>IF(ISNUMBER(FORECAST!H:H),FORECAST!H:H,"")</f>
        <v>0</v>
      </c>
      <c r="BF1661" s="4"/>
    </row>
    <row r="1662" spans="1:58">
      <c r="A1662" s="218" t="str">
        <f>MID(FORECAST!A1661,1,10)</f>
        <v>Compliment</v>
      </c>
      <c r="B1662" s="218" t="str">
        <f t="shared" si="284"/>
        <v>Co</v>
      </c>
      <c r="C1662" s="218" t="str">
        <f t="shared" si="285"/>
        <v>pl</v>
      </c>
      <c r="D1662" s="218" t="str">
        <f t="shared" si="286"/>
        <v>ment</v>
      </c>
      <c r="E1662" s="219" t="e">
        <f t="shared" si="287"/>
        <v>#VALUE!</v>
      </c>
      <c r="F1662" s="219" t="str">
        <f t="shared" si="288"/>
        <v/>
      </c>
      <c r="G1662" s="219">
        <f t="shared" si="289"/>
        <v>45142</v>
      </c>
      <c r="H1662" s="218" t="str">
        <f>IF(ISERROR(VLOOKUP(FORECAST!$A1662,$AY$2:$BA$9,3,FALSE)),"",VLOOKUP(FORECAST!$A1662,$AY$2:$BA$9,3,FALSE))</f>
        <v>Total día</v>
      </c>
      <c r="I1662" s="218">
        <f>IF(ISNUMBER(FORECAST!G:G),FORECAST!G:G,"")</f>
        <v>282</v>
      </c>
      <c r="J1662" s="222">
        <f>IF(ISNUMBER(FORECAST!H:H),FORECAST!H:H,"")</f>
        <v>75061.17</v>
      </c>
      <c r="BF1662" s="4"/>
    </row>
    <row r="1663" spans="1:58">
      <c r="A1663" s="218" t="str">
        <f>MID(FORECAST!A1662,1,10)</f>
        <v>Totals:</v>
      </c>
      <c r="B1663" s="218" t="str">
        <f t="shared" si="284"/>
        <v>To</v>
      </c>
      <c r="C1663" s="218" t="str">
        <f t="shared" si="285"/>
        <v>al</v>
      </c>
      <c r="D1663" s="218" t="str">
        <f t="shared" si="286"/>
        <v>:</v>
      </c>
      <c r="E1663" s="219" t="e">
        <f t="shared" si="287"/>
        <v>#VALUE!</v>
      </c>
      <c r="F1663" s="219" t="str">
        <f t="shared" si="288"/>
        <v/>
      </c>
      <c r="G1663" s="219">
        <f t="shared" si="289"/>
        <v>45142</v>
      </c>
      <c r="H1663" s="218" t="str">
        <f>IF(ISERROR(VLOOKUP(FORECAST!$A1663,$AY$2:$BA$9,3,FALSE)),"",VLOOKUP(FORECAST!$A1663,$AY$2:$BA$9,3,FALSE))</f>
        <v/>
      </c>
      <c r="I1663" s="218" t="str">
        <f>IF(ISNUMBER(FORECAST!G:G),FORECAST!G:G,"")</f>
        <v/>
      </c>
      <c r="J1663" s="222" t="str">
        <f>IF(ISNUMBER(FORECAST!H:H),FORECAST!H:H,"")</f>
        <v/>
      </c>
      <c r="BF1663" s="4"/>
    </row>
    <row r="1664" spans="1:58">
      <c r="A1664" s="218" t="str">
        <f>MID(FORECAST!A1663,1,10)</f>
        <v>05-08-2023</v>
      </c>
      <c r="B1664" s="218" t="str">
        <f t="shared" si="284"/>
        <v>05</v>
      </c>
      <c r="C1664" s="218" t="str">
        <f t="shared" si="285"/>
        <v>08</v>
      </c>
      <c r="D1664" s="218" t="str">
        <f t="shared" si="286"/>
        <v>2023</v>
      </c>
      <c r="E1664" s="219">
        <f t="shared" si="287"/>
        <v>45143</v>
      </c>
      <c r="F1664" s="219">
        <f t="shared" si="288"/>
        <v>45143</v>
      </c>
      <c r="G1664" s="219">
        <f t="shared" si="289"/>
        <v>45143</v>
      </c>
      <c r="H1664" s="218" t="str">
        <f>IF(ISERROR(VLOOKUP(FORECAST!$A1664,$AY$2:$BA$9,3,FALSE)),"",VLOOKUP(FORECAST!$A1664,$AY$2:$BA$9,3,FALSE))</f>
        <v>Pagadores</v>
      </c>
      <c r="I1664" s="218">
        <f>IF(ISNUMBER(FORECAST!G:G),FORECAST!G:G,"")</f>
        <v>124</v>
      </c>
      <c r="J1664" s="222">
        <f>IF(ISNUMBER(FORECAST!H:H),FORECAST!H:H,"")</f>
        <v>42539.77</v>
      </c>
      <c r="BF1664" s="4"/>
    </row>
    <row r="1665" spans="1:58">
      <c r="A1665" s="218" t="str">
        <f>MID(FORECAST!A1664,1,10)</f>
        <v>Non-Group</v>
      </c>
      <c r="B1665" s="218" t="str">
        <f t="shared" si="284"/>
        <v>No</v>
      </c>
      <c r="C1665" s="218" t="str">
        <f t="shared" si="285"/>
        <v>-G</v>
      </c>
      <c r="D1665" s="218" t="str">
        <f t="shared" si="286"/>
        <v>oup</v>
      </c>
      <c r="E1665" s="219" t="e">
        <f t="shared" si="287"/>
        <v>#VALUE!</v>
      </c>
      <c r="F1665" s="219" t="str">
        <f t="shared" si="288"/>
        <v/>
      </c>
      <c r="G1665" s="219">
        <f t="shared" si="289"/>
        <v>45143</v>
      </c>
      <c r="H1665" s="218" t="str">
        <f>IF(ISERROR(VLOOKUP(FORECAST!$A1665,$AY$2:$BA$9,3,FALSE)),"",VLOOKUP(FORECAST!$A1665,$AY$2:$BA$9,3,FALSE))</f>
        <v>Dueños e invitados</v>
      </c>
      <c r="I1665" s="218">
        <f>IF(ISNUMBER(FORECAST!G:G),FORECAST!G:G,"")</f>
        <v>36</v>
      </c>
      <c r="J1665" s="222">
        <f>IF(ISNUMBER(FORECAST!H:H),FORECAST!H:H,"")</f>
        <v>0</v>
      </c>
      <c r="BF1665" s="4"/>
    </row>
    <row r="1666" spans="1:58">
      <c r="A1666" s="218" t="str">
        <f>MID(FORECAST!A1665,1,10)</f>
        <v>Owner &amp; Gu</v>
      </c>
      <c r="B1666" s="218" t="str">
        <f t="shared" si="284"/>
        <v>Ow</v>
      </c>
      <c r="C1666" s="218" t="str">
        <f t="shared" si="285"/>
        <v>er</v>
      </c>
      <c r="D1666" s="218" t="str">
        <f t="shared" si="286"/>
        <v>&amp; Gu</v>
      </c>
      <c r="E1666" s="219" t="e">
        <f t="shared" si="287"/>
        <v>#VALUE!</v>
      </c>
      <c r="F1666" s="219" t="str">
        <f t="shared" si="288"/>
        <v/>
      </c>
      <c r="G1666" s="219">
        <f t="shared" si="289"/>
        <v>45143</v>
      </c>
      <c r="H1666" s="218" t="str">
        <f>IF(ISERROR(VLOOKUP(FORECAST!$A1666,$AY$2:$BA$9,3,FALSE)),"",VLOOKUP(FORECAST!$A1666,$AY$2:$BA$9,3,FALSE))</f>
        <v>Referidos</v>
      </c>
      <c r="I1666" s="218">
        <f>IF(ISNUMBER(FORECAST!G:G),FORECAST!G:G,"")</f>
        <v>108</v>
      </c>
      <c r="J1666" s="222">
        <f>IF(ISNUMBER(FORECAST!H:H),FORECAST!H:H,"")</f>
        <v>35282.39</v>
      </c>
      <c r="BF1666" s="4"/>
    </row>
    <row r="1667" spans="1:58">
      <c r="A1667" s="218" t="str">
        <f>MID(FORECAST!A1666,1,10)</f>
        <v>Owner Refe</v>
      </c>
      <c r="B1667" s="218" t="str">
        <f t="shared" si="284"/>
        <v>Ow</v>
      </c>
      <c r="C1667" s="218" t="str">
        <f t="shared" si="285"/>
        <v>er</v>
      </c>
      <c r="D1667" s="218" t="str">
        <f t="shared" si="286"/>
        <v>Refe</v>
      </c>
      <c r="E1667" s="219" t="e">
        <f t="shared" si="287"/>
        <v>#VALUE!</v>
      </c>
      <c r="F1667" s="219" t="str">
        <f t="shared" si="288"/>
        <v/>
      </c>
      <c r="G1667" s="219">
        <f t="shared" si="289"/>
        <v>45143</v>
      </c>
      <c r="H1667" s="218" t="str">
        <f>IF(ISERROR(VLOOKUP(FORECAST!$A1667,$AY$2:$BA$9,3,FALSE)),"",VLOOKUP(FORECAST!$A1667,$AY$2:$BA$9,3,FALSE))</f>
        <v>Maintenance</v>
      </c>
      <c r="I1667" s="218">
        <f>IF(ISNUMBER(FORECAST!G:G),FORECAST!G:G,"")</f>
        <v>27</v>
      </c>
      <c r="J1667" s="222">
        <f>IF(ISNUMBER(FORECAST!H:H),FORECAST!H:H,"")</f>
        <v>0</v>
      </c>
      <c r="BF1667" s="4"/>
    </row>
    <row r="1668" spans="1:58">
      <c r="A1668" s="218" t="str">
        <f>MID(FORECAST!A1667,1,10)</f>
        <v>Maintenanc</v>
      </c>
      <c r="B1668" s="218" t="str">
        <f t="shared" ref="B1668:B1731" si="290">MID(A1668,1,2)</f>
        <v>Ma</v>
      </c>
      <c r="C1668" s="218" t="str">
        <f t="shared" ref="C1668:C1731" si="291">MID(A1668,4,2)</f>
        <v>nt</v>
      </c>
      <c r="D1668" s="218" t="str">
        <f t="shared" ref="D1668:D1731" si="292">MID(A1668,7,4)</f>
        <v>nanc</v>
      </c>
      <c r="E1668" s="219" t="e">
        <f t="shared" ref="E1668:E1731" si="293">DATE(D1668,C1668,B1668)</f>
        <v>#VALUE!</v>
      </c>
      <c r="F1668" s="219" t="str">
        <f t="shared" ref="F1668:F1731" si="294">IF(ISERROR(E1668),"",E1668)</f>
        <v/>
      </c>
      <c r="G1668" s="219">
        <f t="shared" ref="G1668:G1731" si="295">IF(F1668="",G1667,F1668)</f>
        <v>45143</v>
      </c>
      <c r="H1668" s="218" t="str">
        <f>IF(ISERROR(VLOOKUP(FORECAST!$A1668,$AY$2:$BA$9,3,FALSE)),"",VLOOKUP(FORECAST!$A1668,$AY$2:$BA$9,3,FALSE))</f>
        <v>Complementarias</v>
      </c>
      <c r="I1668" s="218">
        <f>IF(ISNUMBER(FORECAST!G:G),FORECAST!G:G,"")</f>
        <v>4</v>
      </c>
      <c r="J1668" s="222">
        <f>IF(ISNUMBER(FORECAST!H:H),FORECAST!H:H,"")</f>
        <v>0</v>
      </c>
      <c r="BF1668" s="4"/>
    </row>
    <row r="1669" spans="1:58">
      <c r="A1669" s="218" t="str">
        <f>MID(FORECAST!A1668,1,10)</f>
        <v>Compliment</v>
      </c>
      <c r="B1669" s="218" t="str">
        <f t="shared" si="290"/>
        <v>Co</v>
      </c>
      <c r="C1669" s="218" t="str">
        <f t="shared" si="291"/>
        <v>pl</v>
      </c>
      <c r="D1669" s="218" t="str">
        <f t="shared" si="292"/>
        <v>ment</v>
      </c>
      <c r="E1669" s="219" t="e">
        <f t="shared" si="293"/>
        <v>#VALUE!</v>
      </c>
      <c r="F1669" s="219" t="str">
        <f t="shared" si="294"/>
        <v/>
      </c>
      <c r="G1669" s="219">
        <f t="shared" si="295"/>
        <v>45143</v>
      </c>
      <c r="H1669" s="218" t="str">
        <f>IF(ISERROR(VLOOKUP(FORECAST!$A1669,$AY$2:$BA$9,3,FALSE)),"",VLOOKUP(FORECAST!$A1669,$AY$2:$BA$9,3,FALSE))</f>
        <v>Total día</v>
      </c>
      <c r="I1669" s="218">
        <f>IF(ISNUMBER(FORECAST!G:G),FORECAST!G:G,"")</f>
        <v>299</v>
      </c>
      <c r="J1669" s="222">
        <f>IF(ISNUMBER(FORECAST!H:H),FORECAST!H:H,"")</f>
        <v>77822.16</v>
      </c>
      <c r="BF1669" s="4"/>
    </row>
    <row r="1670" spans="1:58">
      <c r="A1670" s="218" t="str">
        <f>MID(FORECAST!A1669,1,10)</f>
        <v>Totals:</v>
      </c>
      <c r="B1670" s="218" t="str">
        <f t="shared" si="290"/>
        <v>To</v>
      </c>
      <c r="C1670" s="218" t="str">
        <f t="shared" si="291"/>
        <v>al</v>
      </c>
      <c r="D1670" s="218" t="str">
        <f t="shared" si="292"/>
        <v>:</v>
      </c>
      <c r="E1670" s="219" t="e">
        <f t="shared" si="293"/>
        <v>#VALUE!</v>
      </c>
      <c r="F1670" s="219" t="str">
        <f t="shared" si="294"/>
        <v/>
      </c>
      <c r="G1670" s="219">
        <f t="shared" si="295"/>
        <v>45143</v>
      </c>
      <c r="H1670" s="218" t="str">
        <f>IF(ISERROR(VLOOKUP(FORECAST!$A1670,$AY$2:$BA$9,3,FALSE)),"",VLOOKUP(FORECAST!$A1670,$AY$2:$BA$9,3,FALSE))</f>
        <v/>
      </c>
      <c r="I1670" s="218" t="str">
        <f>IF(ISNUMBER(FORECAST!G:G),FORECAST!G:G,"")</f>
        <v/>
      </c>
      <c r="J1670" s="222" t="str">
        <f>IF(ISNUMBER(FORECAST!H:H),FORECAST!H:H,"")</f>
        <v/>
      </c>
      <c r="BF1670" s="4"/>
    </row>
    <row r="1671" spans="1:58">
      <c r="A1671" s="218" t="str">
        <f>MID(FORECAST!A1670,1,10)</f>
        <v>06-08-2023</v>
      </c>
      <c r="B1671" s="218" t="str">
        <f t="shared" si="290"/>
        <v>06</v>
      </c>
      <c r="C1671" s="218" t="str">
        <f t="shared" si="291"/>
        <v>08</v>
      </c>
      <c r="D1671" s="218" t="str">
        <f t="shared" si="292"/>
        <v>2023</v>
      </c>
      <c r="E1671" s="219">
        <f t="shared" si="293"/>
        <v>45144</v>
      </c>
      <c r="F1671" s="219">
        <f t="shared" si="294"/>
        <v>45144</v>
      </c>
      <c r="G1671" s="219">
        <f t="shared" si="295"/>
        <v>45144</v>
      </c>
      <c r="H1671" s="218" t="str">
        <f>IF(ISERROR(VLOOKUP(FORECAST!$A1671,$AY$2:$BA$9,3,FALSE)),"",VLOOKUP(FORECAST!$A1671,$AY$2:$BA$9,3,FALSE))</f>
        <v>Pagadores</v>
      </c>
      <c r="I1671" s="218">
        <f>IF(ISNUMBER(FORECAST!G:G),FORECAST!G:G,"")</f>
        <v>83</v>
      </c>
      <c r="J1671" s="222">
        <f>IF(ISNUMBER(FORECAST!H:H),FORECAST!H:H,"")</f>
        <v>20250.91</v>
      </c>
      <c r="BF1671" s="4"/>
    </row>
    <row r="1672" spans="1:58">
      <c r="A1672" s="218" t="str">
        <f>MID(FORECAST!A1671,1,10)</f>
        <v>Non-Group</v>
      </c>
      <c r="B1672" s="218" t="str">
        <f t="shared" si="290"/>
        <v>No</v>
      </c>
      <c r="C1672" s="218" t="str">
        <f t="shared" si="291"/>
        <v>-G</v>
      </c>
      <c r="D1672" s="218" t="str">
        <f t="shared" si="292"/>
        <v>oup</v>
      </c>
      <c r="E1672" s="219" t="e">
        <f t="shared" si="293"/>
        <v>#VALUE!</v>
      </c>
      <c r="F1672" s="219" t="str">
        <f t="shared" si="294"/>
        <v/>
      </c>
      <c r="G1672" s="219">
        <f t="shared" si="295"/>
        <v>45144</v>
      </c>
      <c r="H1672" s="218" t="str">
        <f>IF(ISERROR(VLOOKUP(FORECAST!$A1672,$AY$2:$BA$9,3,FALSE)),"",VLOOKUP(FORECAST!$A1672,$AY$2:$BA$9,3,FALSE))</f>
        <v>Dueños e invitados</v>
      </c>
      <c r="I1672" s="218">
        <f>IF(ISNUMBER(FORECAST!G:G),FORECAST!G:G,"")</f>
        <v>29</v>
      </c>
      <c r="J1672" s="222">
        <f>IF(ISNUMBER(FORECAST!H:H),FORECAST!H:H,"")</f>
        <v>0</v>
      </c>
      <c r="BF1672" s="4"/>
    </row>
    <row r="1673" spans="1:58">
      <c r="A1673" s="218" t="str">
        <f>MID(FORECAST!A1672,1,10)</f>
        <v>Owner &amp; Gu</v>
      </c>
      <c r="B1673" s="218" t="str">
        <f t="shared" si="290"/>
        <v>Ow</v>
      </c>
      <c r="C1673" s="218" t="str">
        <f t="shared" si="291"/>
        <v>er</v>
      </c>
      <c r="D1673" s="218" t="str">
        <f t="shared" si="292"/>
        <v>&amp; Gu</v>
      </c>
      <c r="E1673" s="219" t="e">
        <f t="shared" si="293"/>
        <v>#VALUE!</v>
      </c>
      <c r="F1673" s="219" t="str">
        <f t="shared" si="294"/>
        <v/>
      </c>
      <c r="G1673" s="219">
        <f t="shared" si="295"/>
        <v>45144</v>
      </c>
      <c r="H1673" s="218" t="str">
        <f>IF(ISERROR(VLOOKUP(FORECAST!$A1673,$AY$2:$BA$9,3,FALSE)),"",VLOOKUP(FORECAST!$A1673,$AY$2:$BA$9,3,FALSE))</f>
        <v>Referidos</v>
      </c>
      <c r="I1673" s="218">
        <f>IF(ISNUMBER(FORECAST!G:G),FORECAST!G:G,"")</f>
        <v>66</v>
      </c>
      <c r="J1673" s="222">
        <f>IF(ISNUMBER(FORECAST!H:H),FORECAST!H:H,"")</f>
        <v>17582.91</v>
      </c>
      <c r="BF1673" s="4"/>
    </row>
    <row r="1674" spans="1:58">
      <c r="A1674" s="218" t="str">
        <f>MID(FORECAST!A1673,1,10)</f>
        <v>Owner Refe</v>
      </c>
      <c r="B1674" s="218" t="str">
        <f t="shared" si="290"/>
        <v>Ow</v>
      </c>
      <c r="C1674" s="218" t="str">
        <f t="shared" si="291"/>
        <v>er</v>
      </c>
      <c r="D1674" s="218" t="str">
        <f t="shared" si="292"/>
        <v>Refe</v>
      </c>
      <c r="E1674" s="219" t="e">
        <f t="shared" si="293"/>
        <v>#VALUE!</v>
      </c>
      <c r="F1674" s="219" t="str">
        <f t="shared" si="294"/>
        <v/>
      </c>
      <c r="G1674" s="219">
        <f t="shared" si="295"/>
        <v>45144</v>
      </c>
      <c r="H1674" s="218" t="str">
        <f>IF(ISERROR(VLOOKUP(FORECAST!$A1674,$AY$2:$BA$9,3,FALSE)),"",VLOOKUP(FORECAST!$A1674,$AY$2:$BA$9,3,FALSE))</f>
        <v>Maintenance</v>
      </c>
      <c r="I1674" s="218">
        <f>IF(ISNUMBER(FORECAST!G:G),FORECAST!G:G,"")</f>
        <v>25</v>
      </c>
      <c r="J1674" s="222">
        <f>IF(ISNUMBER(FORECAST!H:H),FORECAST!H:H,"")</f>
        <v>0</v>
      </c>
      <c r="BF1674" s="4"/>
    </row>
    <row r="1675" spans="1:58">
      <c r="A1675" s="218" t="str">
        <f>MID(FORECAST!A1674,1,10)</f>
        <v>Maintenanc</v>
      </c>
      <c r="B1675" s="218" t="str">
        <f t="shared" si="290"/>
        <v>Ma</v>
      </c>
      <c r="C1675" s="218" t="str">
        <f t="shared" si="291"/>
        <v>nt</v>
      </c>
      <c r="D1675" s="218" t="str">
        <f t="shared" si="292"/>
        <v>nanc</v>
      </c>
      <c r="E1675" s="219" t="e">
        <f t="shared" si="293"/>
        <v>#VALUE!</v>
      </c>
      <c r="F1675" s="219" t="str">
        <f t="shared" si="294"/>
        <v/>
      </c>
      <c r="G1675" s="219">
        <f t="shared" si="295"/>
        <v>45144</v>
      </c>
      <c r="H1675" s="218" t="str">
        <f>IF(ISERROR(VLOOKUP(FORECAST!$A1675,$AY$2:$BA$9,3,FALSE)),"",VLOOKUP(FORECAST!$A1675,$AY$2:$BA$9,3,FALSE))</f>
        <v>Complementarias</v>
      </c>
      <c r="I1675" s="218">
        <f>IF(ISNUMBER(FORECAST!G:G),FORECAST!G:G,"")</f>
        <v>2</v>
      </c>
      <c r="J1675" s="222">
        <f>IF(ISNUMBER(FORECAST!H:H),FORECAST!H:H,"")</f>
        <v>0</v>
      </c>
      <c r="BF1675" s="4"/>
    </row>
    <row r="1676" spans="1:58">
      <c r="A1676" s="218" t="str">
        <f>MID(FORECAST!A1675,1,10)</f>
        <v>Compliment</v>
      </c>
      <c r="B1676" s="218" t="str">
        <f t="shared" si="290"/>
        <v>Co</v>
      </c>
      <c r="C1676" s="218" t="str">
        <f t="shared" si="291"/>
        <v>pl</v>
      </c>
      <c r="D1676" s="218" t="str">
        <f t="shared" si="292"/>
        <v>ment</v>
      </c>
      <c r="E1676" s="219" t="e">
        <f t="shared" si="293"/>
        <v>#VALUE!</v>
      </c>
      <c r="F1676" s="219" t="str">
        <f t="shared" si="294"/>
        <v/>
      </c>
      <c r="G1676" s="219">
        <f t="shared" si="295"/>
        <v>45144</v>
      </c>
      <c r="H1676" s="218" t="str">
        <f>IF(ISERROR(VLOOKUP(FORECAST!$A1676,$AY$2:$BA$9,3,FALSE)),"",VLOOKUP(FORECAST!$A1676,$AY$2:$BA$9,3,FALSE))</f>
        <v>Total día</v>
      </c>
      <c r="I1676" s="218">
        <f>IF(ISNUMBER(FORECAST!G:G),FORECAST!G:G,"")</f>
        <v>205</v>
      </c>
      <c r="J1676" s="222">
        <f>IF(ISNUMBER(FORECAST!H:H),FORECAST!H:H,"")</f>
        <v>37833.82</v>
      </c>
      <c r="BF1676" s="4"/>
    </row>
    <row r="1677" spans="1:58">
      <c r="A1677" s="218" t="str">
        <f>MID(FORECAST!A1676,1,10)</f>
        <v>Totals:</v>
      </c>
      <c r="B1677" s="218" t="str">
        <f t="shared" si="290"/>
        <v>To</v>
      </c>
      <c r="C1677" s="218" t="str">
        <f t="shared" si="291"/>
        <v>al</v>
      </c>
      <c r="D1677" s="218" t="str">
        <f t="shared" si="292"/>
        <v>:</v>
      </c>
      <c r="E1677" s="219" t="e">
        <f t="shared" si="293"/>
        <v>#VALUE!</v>
      </c>
      <c r="F1677" s="219" t="str">
        <f t="shared" si="294"/>
        <v/>
      </c>
      <c r="G1677" s="219">
        <f t="shared" si="295"/>
        <v>45144</v>
      </c>
      <c r="H1677" s="218" t="str">
        <f>IF(ISERROR(VLOOKUP(FORECAST!$A1677,$AY$2:$BA$9,3,FALSE)),"",VLOOKUP(FORECAST!$A1677,$AY$2:$BA$9,3,FALSE))</f>
        <v/>
      </c>
      <c r="I1677" s="218" t="str">
        <f>IF(ISNUMBER(FORECAST!G:G),FORECAST!G:G,"")</f>
        <v/>
      </c>
      <c r="J1677" s="222" t="str">
        <f>IF(ISNUMBER(FORECAST!H:H),FORECAST!H:H,"")</f>
        <v/>
      </c>
      <c r="BF1677" s="4"/>
    </row>
    <row r="1678" spans="1:58">
      <c r="A1678" s="218" t="str">
        <f>MID(FORECAST!A1677,1,10)</f>
        <v>07-08-2023</v>
      </c>
      <c r="B1678" s="218" t="str">
        <f t="shared" si="290"/>
        <v>07</v>
      </c>
      <c r="C1678" s="218" t="str">
        <f t="shared" si="291"/>
        <v>08</v>
      </c>
      <c r="D1678" s="218" t="str">
        <f t="shared" si="292"/>
        <v>2023</v>
      </c>
      <c r="E1678" s="219">
        <f t="shared" si="293"/>
        <v>45145</v>
      </c>
      <c r="F1678" s="219">
        <f t="shared" si="294"/>
        <v>45145</v>
      </c>
      <c r="G1678" s="219">
        <f t="shared" si="295"/>
        <v>45145</v>
      </c>
      <c r="H1678" s="218" t="str">
        <f>IF(ISERROR(VLOOKUP(FORECAST!$A1678,$AY$2:$BA$9,3,FALSE)),"",VLOOKUP(FORECAST!$A1678,$AY$2:$BA$9,3,FALSE))</f>
        <v>Pagadores</v>
      </c>
      <c r="I1678" s="218">
        <f>IF(ISNUMBER(FORECAST!G:G),FORECAST!G:G,"")</f>
        <v>63</v>
      </c>
      <c r="J1678" s="222">
        <f>IF(ISNUMBER(FORECAST!H:H),FORECAST!H:H,"")</f>
        <v>15669.75</v>
      </c>
      <c r="BF1678" s="4"/>
    </row>
    <row r="1679" spans="1:58">
      <c r="A1679" s="218" t="str">
        <f>MID(FORECAST!A1678,1,10)</f>
        <v>Non-Group</v>
      </c>
      <c r="B1679" s="218" t="str">
        <f t="shared" si="290"/>
        <v>No</v>
      </c>
      <c r="C1679" s="218" t="str">
        <f t="shared" si="291"/>
        <v>-G</v>
      </c>
      <c r="D1679" s="218" t="str">
        <f t="shared" si="292"/>
        <v>oup</v>
      </c>
      <c r="E1679" s="219" t="e">
        <f t="shared" si="293"/>
        <v>#VALUE!</v>
      </c>
      <c r="F1679" s="219" t="str">
        <f t="shared" si="294"/>
        <v/>
      </c>
      <c r="G1679" s="219">
        <f t="shared" si="295"/>
        <v>45145</v>
      </c>
      <c r="H1679" s="218" t="str">
        <f>IF(ISERROR(VLOOKUP(FORECAST!$A1679,$AY$2:$BA$9,3,FALSE)),"",VLOOKUP(FORECAST!$A1679,$AY$2:$BA$9,3,FALSE))</f>
        <v>Dueños e invitados</v>
      </c>
      <c r="I1679" s="218">
        <f>IF(ISNUMBER(FORECAST!G:G),FORECAST!G:G,"")</f>
        <v>21</v>
      </c>
      <c r="J1679" s="222">
        <f>IF(ISNUMBER(FORECAST!H:H),FORECAST!H:H,"")</f>
        <v>0</v>
      </c>
      <c r="BF1679" s="4"/>
    </row>
    <row r="1680" spans="1:58">
      <c r="A1680" s="218" t="str">
        <f>MID(FORECAST!A1679,1,10)</f>
        <v>Owner &amp; Gu</v>
      </c>
      <c r="B1680" s="218" t="str">
        <f t="shared" si="290"/>
        <v>Ow</v>
      </c>
      <c r="C1680" s="218" t="str">
        <f t="shared" si="291"/>
        <v>er</v>
      </c>
      <c r="D1680" s="218" t="str">
        <f t="shared" si="292"/>
        <v>&amp; Gu</v>
      </c>
      <c r="E1680" s="219" t="e">
        <f t="shared" si="293"/>
        <v>#VALUE!</v>
      </c>
      <c r="F1680" s="219" t="str">
        <f t="shared" si="294"/>
        <v/>
      </c>
      <c r="G1680" s="219">
        <f t="shared" si="295"/>
        <v>45145</v>
      </c>
      <c r="H1680" s="218" t="str">
        <f>IF(ISERROR(VLOOKUP(FORECAST!$A1680,$AY$2:$BA$9,3,FALSE)),"",VLOOKUP(FORECAST!$A1680,$AY$2:$BA$9,3,FALSE))</f>
        <v>Referidos</v>
      </c>
      <c r="I1680" s="218">
        <f>IF(ISNUMBER(FORECAST!G:G),FORECAST!G:G,"")</f>
        <v>37</v>
      </c>
      <c r="J1680" s="222">
        <f>IF(ISNUMBER(FORECAST!H:H),FORECAST!H:H,"")</f>
        <v>9768.61</v>
      </c>
      <c r="BF1680" s="4"/>
    </row>
    <row r="1681" spans="1:58">
      <c r="A1681" s="218" t="str">
        <f>MID(FORECAST!A1680,1,10)</f>
        <v>Owner Refe</v>
      </c>
      <c r="B1681" s="218" t="str">
        <f t="shared" si="290"/>
        <v>Ow</v>
      </c>
      <c r="C1681" s="218" t="str">
        <f t="shared" si="291"/>
        <v>er</v>
      </c>
      <c r="D1681" s="218" t="str">
        <f t="shared" si="292"/>
        <v>Refe</v>
      </c>
      <c r="E1681" s="219" t="e">
        <f t="shared" si="293"/>
        <v>#VALUE!</v>
      </c>
      <c r="F1681" s="219" t="str">
        <f t="shared" si="294"/>
        <v/>
      </c>
      <c r="G1681" s="219">
        <f t="shared" si="295"/>
        <v>45145</v>
      </c>
      <c r="H1681" s="218" t="str">
        <f>IF(ISERROR(VLOOKUP(FORECAST!$A1681,$AY$2:$BA$9,3,FALSE)),"",VLOOKUP(FORECAST!$A1681,$AY$2:$BA$9,3,FALSE))</f>
        <v>Maintenance</v>
      </c>
      <c r="I1681" s="218">
        <f>IF(ISNUMBER(FORECAST!G:G),FORECAST!G:G,"")</f>
        <v>51</v>
      </c>
      <c r="J1681" s="222">
        <f>IF(ISNUMBER(FORECAST!H:H),FORECAST!H:H,"")</f>
        <v>0</v>
      </c>
      <c r="BF1681" s="4"/>
    </row>
    <row r="1682" spans="1:58">
      <c r="A1682" s="218" t="str">
        <f>MID(FORECAST!A1681,1,10)</f>
        <v>Maintenanc</v>
      </c>
      <c r="B1682" s="218" t="str">
        <f t="shared" si="290"/>
        <v>Ma</v>
      </c>
      <c r="C1682" s="218" t="str">
        <f t="shared" si="291"/>
        <v>nt</v>
      </c>
      <c r="D1682" s="218" t="str">
        <f t="shared" si="292"/>
        <v>nanc</v>
      </c>
      <c r="E1682" s="219" t="e">
        <f t="shared" si="293"/>
        <v>#VALUE!</v>
      </c>
      <c r="F1682" s="219" t="str">
        <f t="shared" si="294"/>
        <v/>
      </c>
      <c r="G1682" s="219">
        <f t="shared" si="295"/>
        <v>45145</v>
      </c>
      <c r="H1682" s="218" t="str">
        <f>IF(ISERROR(VLOOKUP(FORECAST!$A1682,$AY$2:$BA$9,3,FALSE)),"",VLOOKUP(FORECAST!$A1682,$AY$2:$BA$9,3,FALSE))</f>
        <v>Complementarias</v>
      </c>
      <c r="I1682" s="218">
        <f>IF(ISNUMBER(FORECAST!G:G),FORECAST!G:G,"")</f>
        <v>2</v>
      </c>
      <c r="J1682" s="222">
        <f>IF(ISNUMBER(FORECAST!H:H),FORECAST!H:H,"")</f>
        <v>0</v>
      </c>
      <c r="BF1682" s="4"/>
    </row>
    <row r="1683" spans="1:58">
      <c r="A1683" s="218" t="str">
        <f>MID(FORECAST!A1682,1,10)</f>
        <v>Compliment</v>
      </c>
      <c r="B1683" s="218" t="str">
        <f t="shared" si="290"/>
        <v>Co</v>
      </c>
      <c r="C1683" s="218" t="str">
        <f t="shared" si="291"/>
        <v>pl</v>
      </c>
      <c r="D1683" s="218" t="str">
        <f t="shared" si="292"/>
        <v>ment</v>
      </c>
      <c r="E1683" s="219" t="e">
        <f t="shared" si="293"/>
        <v>#VALUE!</v>
      </c>
      <c r="F1683" s="219" t="str">
        <f t="shared" si="294"/>
        <v/>
      </c>
      <c r="G1683" s="219">
        <f t="shared" si="295"/>
        <v>45145</v>
      </c>
      <c r="H1683" s="218" t="str">
        <f>IF(ISERROR(VLOOKUP(FORECAST!$A1683,$AY$2:$BA$9,3,FALSE)),"",VLOOKUP(FORECAST!$A1683,$AY$2:$BA$9,3,FALSE))</f>
        <v>Total día</v>
      </c>
      <c r="I1683" s="218">
        <f>IF(ISNUMBER(FORECAST!G:G),FORECAST!G:G,"")</f>
        <v>174</v>
      </c>
      <c r="J1683" s="222">
        <f>IF(ISNUMBER(FORECAST!H:H),FORECAST!H:H,"")</f>
        <v>25438.36</v>
      </c>
      <c r="BF1683" s="4"/>
    </row>
    <row r="1684" spans="1:58">
      <c r="A1684" s="218" t="str">
        <f>MID(FORECAST!A1683,1,10)</f>
        <v>Totals:</v>
      </c>
      <c r="B1684" s="218" t="str">
        <f t="shared" si="290"/>
        <v>To</v>
      </c>
      <c r="C1684" s="218" t="str">
        <f t="shared" si="291"/>
        <v>al</v>
      </c>
      <c r="D1684" s="218" t="str">
        <f t="shared" si="292"/>
        <v>:</v>
      </c>
      <c r="E1684" s="219" t="e">
        <f t="shared" si="293"/>
        <v>#VALUE!</v>
      </c>
      <c r="F1684" s="219" t="str">
        <f t="shared" si="294"/>
        <v/>
      </c>
      <c r="G1684" s="219">
        <f t="shared" si="295"/>
        <v>45145</v>
      </c>
      <c r="H1684" s="218" t="str">
        <f>IF(ISERROR(VLOOKUP(FORECAST!$A1684,$AY$2:$BA$9,3,FALSE)),"",VLOOKUP(FORECAST!$A1684,$AY$2:$BA$9,3,FALSE))</f>
        <v/>
      </c>
      <c r="I1684" s="218" t="str">
        <f>IF(ISNUMBER(FORECAST!G:G),FORECAST!G:G,"")</f>
        <v/>
      </c>
      <c r="J1684" s="222" t="str">
        <f>IF(ISNUMBER(FORECAST!H:H),FORECAST!H:H,"")</f>
        <v/>
      </c>
      <c r="BF1684" s="4"/>
    </row>
    <row r="1685" spans="1:58">
      <c r="A1685" s="218" t="str">
        <f>MID(FORECAST!A1684,1,10)</f>
        <v>08-08-2023</v>
      </c>
      <c r="B1685" s="218" t="str">
        <f t="shared" si="290"/>
        <v>08</v>
      </c>
      <c r="C1685" s="218" t="str">
        <f t="shared" si="291"/>
        <v>08</v>
      </c>
      <c r="D1685" s="218" t="str">
        <f t="shared" si="292"/>
        <v>2023</v>
      </c>
      <c r="E1685" s="219">
        <f t="shared" si="293"/>
        <v>45146</v>
      </c>
      <c r="F1685" s="219">
        <f t="shared" si="294"/>
        <v>45146</v>
      </c>
      <c r="G1685" s="219">
        <f t="shared" si="295"/>
        <v>45146</v>
      </c>
      <c r="H1685" s="218" t="str">
        <f>IF(ISERROR(VLOOKUP(FORECAST!$A1685,$AY$2:$BA$9,3,FALSE)),"",VLOOKUP(FORECAST!$A1685,$AY$2:$BA$9,3,FALSE))</f>
        <v>Pagadores</v>
      </c>
      <c r="I1685" s="218">
        <f>IF(ISNUMBER(FORECAST!G:G),FORECAST!G:G,"")</f>
        <v>58</v>
      </c>
      <c r="J1685" s="222">
        <f>IF(ISNUMBER(FORECAST!H:H),FORECAST!H:H,"")</f>
        <v>13995.43</v>
      </c>
      <c r="BF1685" s="4"/>
    </row>
    <row r="1686" spans="1:58">
      <c r="A1686" s="218" t="str">
        <f>MID(FORECAST!A1685,1,10)</f>
        <v>Non-Group</v>
      </c>
      <c r="B1686" s="218" t="str">
        <f t="shared" si="290"/>
        <v>No</v>
      </c>
      <c r="C1686" s="218" t="str">
        <f t="shared" si="291"/>
        <v>-G</v>
      </c>
      <c r="D1686" s="218" t="str">
        <f t="shared" si="292"/>
        <v>oup</v>
      </c>
      <c r="E1686" s="219" t="e">
        <f t="shared" si="293"/>
        <v>#VALUE!</v>
      </c>
      <c r="F1686" s="219" t="str">
        <f t="shared" si="294"/>
        <v/>
      </c>
      <c r="G1686" s="219">
        <f t="shared" si="295"/>
        <v>45146</v>
      </c>
      <c r="H1686" s="218" t="str">
        <f>IF(ISERROR(VLOOKUP(FORECAST!$A1686,$AY$2:$BA$9,3,FALSE)),"",VLOOKUP(FORECAST!$A1686,$AY$2:$BA$9,3,FALSE))</f>
        <v>Dueños e invitados</v>
      </c>
      <c r="I1686" s="218">
        <f>IF(ISNUMBER(FORECAST!G:G),FORECAST!G:G,"")</f>
        <v>18</v>
      </c>
      <c r="J1686" s="222">
        <f>IF(ISNUMBER(FORECAST!H:H),FORECAST!H:H,"")</f>
        <v>0</v>
      </c>
      <c r="BF1686" s="4"/>
    </row>
    <row r="1687" spans="1:58">
      <c r="A1687" s="218" t="str">
        <f>MID(FORECAST!A1686,1,10)</f>
        <v>Owner &amp; Gu</v>
      </c>
      <c r="B1687" s="218" t="str">
        <f t="shared" si="290"/>
        <v>Ow</v>
      </c>
      <c r="C1687" s="218" t="str">
        <f t="shared" si="291"/>
        <v>er</v>
      </c>
      <c r="D1687" s="218" t="str">
        <f t="shared" si="292"/>
        <v>&amp; Gu</v>
      </c>
      <c r="E1687" s="219" t="e">
        <f t="shared" si="293"/>
        <v>#VALUE!</v>
      </c>
      <c r="F1687" s="219" t="str">
        <f t="shared" si="294"/>
        <v/>
      </c>
      <c r="G1687" s="219">
        <f t="shared" si="295"/>
        <v>45146</v>
      </c>
      <c r="H1687" s="218" t="str">
        <f>IF(ISERROR(VLOOKUP(FORECAST!$A1687,$AY$2:$BA$9,3,FALSE)),"",VLOOKUP(FORECAST!$A1687,$AY$2:$BA$9,3,FALSE))</f>
        <v>Referidos</v>
      </c>
      <c r="I1687" s="218">
        <f>IF(ISNUMBER(FORECAST!G:G),FORECAST!G:G,"")</f>
        <v>31</v>
      </c>
      <c r="J1687" s="222">
        <f>IF(ISNUMBER(FORECAST!H:H),FORECAST!H:H,"")</f>
        <v>8484.9599999999991</v>
      </c>
      <c r="BF1687" s="4"/>
    </row>
    <row r="1688" spans="1:58">
      <c r="A1688" s="218" t="str">
        <f>MID(FORECAST!A1687,1,10)</f>
        <v>Owner Refe</v>
      </c>
      <c r="B1688" s="218" t="str">
        <f t="shared" si="290"/>
        <v>Ow</v>
      </c>
      <c r="C1688" s="218" t="str">
        <f t="shared" si="291"/>
        <v>er</v>
      </c>
      <c r="D1688" s="218" t="str">
        <f t="shared" si="292"/>
        <v>Refe</v>
      </c>
      <c r="E1688" s="219" t="e">
        <f t="shared" si="293"/>
        <v>#VALUE!</v>
      </c>
      <c r="F1688" s="219" t="str">
        <f t="shared" si="294"/>
        <v/>
      </c>
      <c r="G1688" s="219">
        <f t="shared" si="295"/>
        <v>45146</v>
      </c>
      <c r="H1688" s="218" t="str">
        <f>IF(ISERROR(VLOOKUP(FORECAST!$A1688,$AY$2:$BA$9,3,FALSE)),"",VLOOKUP(FORECAST!$A1688,$AY$2:$BA$9,3,FALSE))</f>
        <v>Maintenance</v>
      </c>
      <c r="I1688" s="218">
        <f>IF(ISNUMBER(FORECAST!G:G),FORECAST!G:G,"")</f>
        <v>50</v>
      </c>
      <c r="J1688" s="222">
        <f>IF(ISNUMBER(FORECAST!H:H),FORECAST!H:H,"")</f>
        <v>0</v>
      </c>
      <c r="BF1688" s="4"/>
    </row>
    <row r="1689" spans="1:58">
      <c r="A1689" s="218" t="str">
        <f>MID(FORECAST!A1688,1,10)</f>
        <v>Maintenanc</v>
      </c>
      <c r="B1689" s="218" t="str">
        <f t="shared" si="290"/>
        <v>Ma</v>
      </c>
      <c r="C1689" s="218" t="str">
        <f t="shared" si="291"/>
        <v>nt</v>
      </c>
      <c r="D1689" s="218" t="str">
        <f t="shared" si="292"/>
        <v>nanc</v>
      </c>
      <c r="E1689" s="219" t="e">
        <f t="shared" si="293"/>
        <v>#VALUE!</v>
      </c>
      <c r="F1689" s="219" t="str">
        <f t="shared" si="294"/>
        <v/>
      </c>
      <c r="G1689" s="219">
        <f t="shared" si="295"/>
        <v>45146</v>
      </c>
      <c r="H1689" s="218" t="str">
        <f>IF(ISERROR(VLOOKUP(FORECAST!$A1689,$AY$2:$BA$9,3,FALSE)),"",VLOOKUP(FORECAST!$A1689,$AY$2:$BA$9,3,FALSE))</f>
        <v>Complementarias</v>
      </c>
      <c r="I1689" s="218">
        <f>IF(ISNUMBER(FORECAST!G:G),FORECAST!G:G,"")</f>
        <v>2</v>
      </c>
      <c r="J1689" s="222">
        <f>IF(ISNUMBER(FORECAST!H:H),FORECAST!H:H,"")</f>
        <v>0</v>
      </c>
      <c r="BF1689" s="4"/>
    </row>
    <row r="1690" spans="1:58">
      <c r="A1690" s="218" t="str">
        <f>MID(FORECAST!A1689,1,10)</f>
        <v>Compliment</v>
      </c>
      <c r="B1690" s="218" t="str">
        <f t="shared" si="290"/>
        <v>Co</v>
      </c>
      <c r="C1690" s="218" t="str">
        <f t="shared" si="291"/>
        <v>pl</v>
      </c>
      <c r="D1690" s="218" t="str">
        <f t="shared" si="292"/>
        <v>ment</v>
      </c>
      <c r="E1690" s="219" t="e">
        <f t="shared" si="293"/>
        <v>#VALUE!</v>
      </c>
      <c r="F1690" s="219" t="str">
        <f t="shared" si="294"/>
        <v/>
      </c>
      <c r="G1690" s="219">
        <f t="shared" si="295"/>
        <v>45146</v>
      </c>
      <c r="H1690" s="218" t="str">
        <f>IF(ISERROR(VLOOKUP(FORECAST!$A1690,$AY$2:$BA$9,3,FALSE)),"",VLOOKUP(FORECAST!$A1690,$AY$2:$BA$9,3,FALSE))</f>
        <v>Total día</v>
      </c>
      <c r="I1690" s="218">
        <f>IF(ISNUMBER(FORECAST!G:G),FORECAST!G:G,"")</f>
        <v>159</v>
      </c>
      <c r="J1690" s="222">
        <f>IF(ISNUMBER(FORECAST!H:H),FORECAST!H:H,"")</f>
        <v>22480.39</v>
      </c>
      <c r="BF1690" s="4"/>
    </row>
    <row r="1691" spans="1:58">
      <c r="A1691" s="218" t="str">
        <f>MID(FORECAST!A1690,1,10)</f>
        <v>Totals:</v>
      </c>
      <c r="B1691" s="218" t="str">
        <f t="shared" si="290"/>
        <v>To</v>
      </c>
      <c r="C1691" s="218" t="str">
        <f t="shared" si="291"/>
        <v>al</v>
      </c>
      <c r="D1691" s="218" t="str">
        <f t="shared" si="292"/>
        <v>:</v>
      </c>
      <c r="E1691" s="219" t="e">
        <f t="shared" si="293"/>
        <v>#VALUE!</v>
      </c>
      <c r="F1691" s="219" t="str">
        <f t="shared" si="294"/>
        <v/>
      </c>
      <c r="G1691" s="219">
        <f t="shared" si="295"/>
        <v>45146</v>
      </c>
      <c r="H1691" s="218" t="str">
        <f>IF(ISERROR(VLOOKUP(FORECAST!$A1691,$AY$2:$BA$9,3,FALSE)),"",VLOOKUP(FORECAST!$A1691,$AY$2:$BA$9,3,FALSE))</f>
        <v/>
      </c>
      <c r="I1691" s="218" t="str">
        <f>IF(ISNUMBER(FORECAST!G:G),FORECAST!G:G,"")</f>
        <v/>
      </c>
      <c r="J1691" s="222" t="str">
        <f>IF(ISNUMBER(FORECAST!H:H),FORECAST!H:H,"")</f>
        <v/>
      </c>
      <c r="BF1691" s="4"/>
    </row>
    <row r="1692" spans="1:58">
      <c r="A1692" s="218" t="str">
        <f>MID(FORECAST!A1691,1,10)</f>
        <v>09-08-2023</v>
      </c>
      <c r="B1692" s="218" t="str">
        <f t="shared" si="290"/>
        <v>09</v>
      </c>
      <c r="C1692" s="218" t="str">
        <f t="shared" si="291"/>
        <v>08</v>
      </c>
      <c r="D1692" s="218" t="str">
        <f t="shared" si="292"/>
        <v>2023</v>
      </c>
      <c r="E1692" s="219">
        <f t="shared" si="293"/>
        <v>45147</v>
      </c>
      <c r="F1692" s="219">
        <f t="shared" si="294"/>
        <v>45147</v>
      </c>
      <c r="G1692" s="219">
        <f t="shared" si="295"/>
        <v>45147</v>
      </c>
      <c r="H1692" s="218" t="str">
        <f>IF(ISERROR(VLOOKUP(FORECAST!$A1692,$AY$2:$BA$9,3,FALSE)),"",VLOOKUP(FORECAST!$A1692,$AY$2:$BA$9,3,FALSE))</f>
        <v>Pagadores</v>
      </c>
      <c r="I1692" s="218">
        <f>IF(ISNUMBER(FORECAST!G:G),FORECAST!G:G,"")</f>
        <v>48</v>
      </c>
      <c r="J1692" s="222">
        <f>IF(ISNUMBER(FORECAST!H:H),FORECAST!H:H,"")</f>
        <v>11282.5</v>
      </c>
      <c r="BF1692" s="4"/>
    </row>
    <row r="1693" spans="1:58">
      <c r="A1693" s="218" t="str">
        <f>MID(FORECAST!A1692,1,10)</f>
        <v>Non-Group</v>
      </c>
      <c r="B1693" s="218" t="str">
        <f t="shared" si="290"/>
        <v>No</v>
      </c>
      <c r="C1693" s="218" t="str">
        <f t="shared" si="291"/>
        <v>-G</v>
      </c>
      <c r="D1693" s="218" t="str">
        <f t="shared" si="292"/>
        <v>oup</v>
      </c>
      <c r="E1693" s="219" t="e">
        <f t="shared" si="293"/>
        <v>#VALUE!</v>
      </c>
      <c r="F1693" s="219" t="str">
        <f t="shared" si="294"/>
        <v/>
      </c>
      <c r="G1693" s="219">
        <f t="shared" si="295"/>
        <v>45147</v>
      </c>
      <c r="H1693" s="218" t="str">
        <f>IF(ISERROR(VLOOKUP(FORECAST!$A1693,$AY$2:$BA$9,3,FALSE)),"",VLOOKUP(FORECAST!$A1693,$AY$2:$BA$9,3,FALSE))</f>
        <v>Dueños e invitados</v>
      </c>
      <c r="I1693" s="218">
        <f>IF(ISNUMBER(FORECAST!G:G),FORECAST!G:G,"")</f>
        <v>22</v>
      </c>
      <c r="J1693" s="222">
        <f>IF(ISNUMBER(FORECAST!H:H),FORECAST!H:H,"")</f>
        <v>0</v>
      </c>
      <c r="BF1693" s="4"/>
    </row>
    <row r="1694" spans="1:58">
      <c r="A1694" s="218" t="str">
        <f>MID(FORECAST!A1693,1,10)</f>
        <v>Owner &amp; Gu</v>
      </c>
      <c r="B1694" s="218" t="str">
        <f t="shared" si="290"/>
        <v>Ow</v>
      </c>
      <c r="C1694" s="218" t="str">
        <f t="shared" si="291"/>
        <v>er</v>
      </c>
      <c r="D1694" s="218" t="str">
        <f t="shared" si="292"/>
        <v>&amp; Gu</v>
      </c>
      <c r="E1694" s="219" t="e">
        <f t="shared" si="293"/>
        <v>#VALUE!</v>
      </c>
      <c r="F1694" s="219" t="str">
        <f t="shared" si="294"/>
        <v/>
      </c>
      <c r="G1694" s="219">
        <f t="shared" si="295"/>
        <v>45147</v>
      </c>
      <c r="H1694" s="218" t="str">
        <f>IF(ISERROR(VLOOKUP(FORECAST!$A1694,$AY$2:$BA$9,3,FALSE)),"",VLOOKUP(FORECAST!$A1694,$AY$2:$BA$9,3,FALSE))</f>
        <v>Referidos</v>
      </c>
      <c r="I1694" s="218">
        <f>IF(ISNUMBER(FORECAST!G:G),FORECAST!G:G,"")</f>
        <v>27</v>
      </c>
      <c r="J1694" s="222">
        <f>IF(ISNUMBER(FORECAST!H:H),FORECAST!H:H,"")</f>
        <v>5798.52</v>
      </c>
      <c r="BF1694" s="4"/>
    </row>
    <row r="1695" spans="1:58">
      <c r="A1695" s="218" t="str">
        <f>MID(FORECAST!A1694,1,10)</f>
        <v>Owner Refe</v>
      </c>
      <c r="B1695" s="218" t="str">
        <f t="shared" si="290"/>
        <v>Ow</v>
      </c>
      <c r="C1695" s="218" t="str">
        <f t="shared" si="291"/>
        <v>er</v>
      </c>
      <c r="D1695" s="218" t="str">
        <f t="shared" si="292"/>
        <v>Refe</v>
      </c>
      <c r="E1695" s="219" t="e">
        <f t="shared" si="293"/>
        <v>#VALUE!</v>
      </c>
      <c r="F1695" s="219" t="str">
        <f t="shared" si="294"/>
        <v/>
      </c>
      <c r="G1695" s="219">
        <f t="shared" si="295"/>
        <v>45147</v>
      </c>
      <c r="H1695" s="218" t="str">
        <f>IF(ISERROR(VLOOKUP(FORECAST!$A1695,$AY$2:$BA$9,3,FALSE)),"",VLOOKUP(FORECAST!$A1695,$AY$2:$BA$9,3,FALSE))</f>
        <v>Maintenance</v>
      </c>
      <c r="I1695" s="218">
        <f>IF(ISNUMBER(FORECAST!G:G),FORECAST!G:G,"")</f>
        <v>45</v>
      </c>
      <c r="J1695" s="222">
        <f>IF(ISNUMBER(FORECAST!H:H),FORECAST!H:H,"")</f>
        <v>0</v>
      </c>
      <c r="BF1695" s="4"/>
    </row>
    <row r="1696" spans="1:58">
      <c r="A1696" s="218" t="str">
        <f>MID(FORECAST!A1695,1,10)</f>
        <v>Maintenanc</v>
      </c>
      <c r="B1696" s="218" t="str">
        <f t="shared" si="290"/>
        <v>Ma</v>
      </c>
      <c r="C1696" s="218" t="str">
        <f t="shared" si="291"/>
        <v>nt</v>
      </c>
      <c r="D1696" s="218" t="str">
        <f t="shared" si="292"/>
        <v>nanc</v>
      </c>
      <c r="E1696" s="219" t="e">
        <f t="shared" si="293"/>
        <v>#VALUE!</v>
      </c>
      <c r="F1696" s="219" t="str">
        <f t="shared" si="294"/>
        <v/>
      </c>
      <c r="G1696" s="219">
        <f t="shared" si="295"/>
        <v>45147</v>
      </c>
      <c r="H1696" s="218" t="str">
        <f>IF(ISERROR(VLOOKUP(FORECAST!$A1696,$AY$2:$BA$9,3,FALSE)),"",VLOOKUP(FORECAST!$A1696,$AY$2:$BA$9,3,FALSE))</f>
        <v>Complementarias</v>
      </c>
      <c r="I1696" s="218">
        <f>IF(ISNUMBER(FORECAST!G:G),FORECAST!G:G,"")</f>
        <v>0</v>
      </c>
      <c r="J1696" s="222">
        <f>IF(ISNUMBER(FORECAST!H:H),FORECAST!H:H,"")</f>
        <v>0</v>
      </c>
      <c r="BF1696" s="4"/>
    </row>
    <row r="1697" spans="1:58">
      <c r="A1697" s="218" t="str">
        <f>MID(FORECAST!A1696,1,10)</f>
        <v>Compliment</v>
      </c>
      <c r="B1697" s="218" t="str">
        <f t="shared" si="290"/>
        <v>Co</v>
      </c>
      <c r="C1697" s="218" t="str">
        <f t="shared" si="291"/>
        <v>pl</v>
      </c>
      <c r="D1697" s="218" t="str">
        <f t="shared" si="292"/>
        <v>ment</v>
      </c>
      <c r="E1697" s="219" t="e">
        <f t="shared" si="293"/>
        <v>#VALUE!</v>
      </c>
      <c r="F1697" s="219" t="str">
        <f t="shared" si="294"/>
        <v/>
      </c>
      <c r="G1697" s="219">
        <f t="shared" si="295"/>
        <v>45147</v>
      </c>
      <c r="H1697" s="218" t="str">
        <f>IF(ISERROR(VLOOKUP(FORECAST!$A1697,$AY$2:$BA$9,3,FALSE)),"",VLOOKUP(FORECAST!$A1697,$AY$2:$BA$9,3,FALSE))</f>
        <v>Total día</v>
      </c>
      <c r="I1697" s="218">
        <f>IF(ISNUMBER(FORECAST!G:G),FORECAST!G:G,"")</f>
        <v>142</v>
      </c>
      <c r="J1697" s="222">
        <f>IF(ISNUMBER(FORECAST!H:H),FORECAST!H:H,"")</f>
        <v>17081.02</v>
      </c>
      <c r="BF1697" s="4"/>
    </row>
    <row r="1698" spans="1:58">
      <c r="A1698" s="218" t="str">
        <f>MID(FORECAST!A1697,1,10)</f>
        <v>Totals:</v>
      </c>
      <c r="B1698" s="218" t="str">
        <f t="shared" si="290"/>
        <v>To</v>
      </c>
      <c r="C1698" s="218" t="str">
        <f t="shared" si="291"/>
        <v>al</v>
      </c>
      <c r="D1698" s="218" t="str">
        <f t="shared" si="292"/>
        <v>:</v>
      </c>
      <c r="E1698" s="219" t="e">
        <f t="shared" si="293"/>
        <v>#VALUE!</v>
      </c>
      <c r="F1698" s="219" t="str">
        <f t="shared" si="294"/>
        <v/>
      </c>
      <c r="G1698" s="219">
        <f t="shared" si="295"/>
        <v>45147</v>
      </c>
      <c r="H1698" s="218" t="str">
        <f>IF(ISERROR(VLOOKUP(FORECAST!$A1698,$AY$2:$BA$9,3,FALSE)),"",VLOOKUP(FORECAST!$A1698,$AY$2:$BA$9,3,FALSE))</f>
        <v/>
      </c>
      <c r="I1698" s="218" t="str">
        <f>IF(ISNUMBER(FORECAST!G:G),FORECAST!G:G,"")</f>
        <v/>
      </c>
      <c r="J1698" s="222" t="str">
        <f>IF(ISNUMBER(FORECAST!H:H),FORECAST!H:H,"")</f>
        <v/>
      </c>
      <c r="BF1698" s="4"/>
    </row>
    <row r="1699" spans="1:58">
      <c r="A1699" s="218" t="str">
        <f>MID(FORECAST!A1698,1,10)</f>
        <v>10-08-2023</v>
      </c>
      <c r="B1699" s="218" t="str">
        <f t="shared" si="290"/>
        <v>10</v>
      </c>
      <c r="C1699" s="218" t="str">
        <f t="shared" si="291"/>
        <v>08</v>
      </c>
      <c r="D1699" s="218" t="str">
        <f t="shared" si="292"/>
        <v>2023</v>
      </c>
      <c r="E1699" s="219">
        <f t="shared" si="293"/>
        <v>45148</v>
      </c>
      <c r="F1699" s="219">
        <f t="shared" si="294"/>
        <v>45148</v>
      </c>
      <c r="G1699" s="219">
        <f t="shared" si="295"/>
        <v>45148</v>
      </c>
      <c r="H1699" s="218" t="str">
        <f>IF(ISERROR(VLOOKUP(FORECAST!$A1699,$AY$2:$BA$9,3,FALSE)),"",VLOOKUP(FORECAST!$A1699,$AY$2:$BA$9,3,FALSE))</f>
        <v>Pagadores</v>
      </c>
      <c r="I1699" s="218">
        <f>IF(ISNUMBER(FORECAST!G:G),FORECAST!G:G,"")</f>
        <v>62</v>
      </c>
      <c r="J1699" s="222">
        <f>IF(ISNUMBER(FORECAST!H:H),FORECAST!H:H,"")</f>
        <v>17240.95</v>
      </c>
      <c r="BF1699" s="4"/>
    </row>
    <row r="1700" spans="1:58">
      <c r="A1700" s="218" t="str">
        <f>MID(FORECAST!A1699,1,10)</f>
        <v>Non-Group</v>
      </c>
      <c r="B1700" s="218" t="str">
        <f t="shared" si="290"/>
        <v>No</v>
      </c>
      <c r="C1700" s="218" t="str">
        <f t="shared" si="291"/>
        <v>-G</v>
      </c>
      <c r="D1700" s="218" t="str">
        <f t="shared" si="292"/>
        <v>oup</v>
      </c>
      <c r="E1700" s="219" t="e">
        <f t="shared" si="293"/>
        <v>#VALUE!</v>
      </c>
      <c r="F1700" s="219" t="str">
        <f t="shared" si="294"/>
        <v/>
      </c>
      <c r="G1700" s="219">
        <f t="shared" si="295"/>
        <v>45148</v>
      </c>
      <c r="H1700" s="218" t="str">
        <f>IF(ISERROR(VLOOKUP(FORECAST!$A1700,$AY$2:$BA$9,3,FALSE)),"",VLOOKUP(FORECAST!$A1700,$AY$2:$BA$9,3,FALSE))</f>
        <v>Dueños e invitados</v>
      </c>
      <c r="I1700" s="218">
        <f>IF(ISNUMBER(FORECAST!G:G),FORECAST!G:G,"")</f>
        <v>25</v>
      </c>
      <c r="J1700" s="222">
        <f>IF(ISNUMBER(FORECAST!H:H),FORECAST!H:H,"")</f>
        <v>0</v>
      </c>
      <c r="BF1700" s="4"/>
    </row>
    <row r="1701" spans="1:58">
      <c r="A1701" s="218" t="str">
        <f>MID(FORECAST!A1700,1,10)</f>
        <v>Owner &amp; Gu</v>
      </c>
      <c r="B1701" s="218" t="str">
        <f t="shared" si="290"/>
        <v>Ow</v>
      </c>
      <c r="C1701" s="218" t="str">
        <f t="shared" si="291"/>
        <v>er</v>
      </c>
      <c r="D1701" s="218" t="str">
        <f t="shared" si="292"/>
        <v>&amp; Gu</v>
      </c>
      <c r="E1701" s="219" t="e">
        <f t="shared" si="293"/>
        <v>#VALUE!</v>
      </c>
      <c r="F1701" s="219" t="str">
        <f t="shared" si="294"/>
        <v/>
      </c>
      <c r="G1701" s="219">
        <f t="shared" si="295"/>
        <v>45148</v>
      </c>
      <c r="H1701" s="218" t="str">
        <f>IF(ISERROR(VLOOKUP(FORECAST!$A1701,$AY$2:$BA$9,3,FALSE)),"",VLOOKUP(FORECAST!$A1701,$AY$2:$BA$9,3,FALSE))</f>
        <v>Referidos</v>
      </c>
      <c r="I1701" s="218">
        <f>IF(ISNUMBER(FORECAST!G:G),FORECAST!G:G,"")</f>
        <v>36</v>
      </c>
      <c r="J1701" s="222">
        <f>IF(ISNUMBER(FORECAST!H:H),FORECAST!H:H,"")</f>
        <v>9673.9699999999993</v>
      </c>
      <c r="BF1701" s="4"/>
    </row>
    <row r="1702" spans="1:58">
      <c r="A1702" s="218" t="str">
        <f>MID(FORECAST!A1701,1,10)</f>
        <v>Owner Refe</v>
      </c>
      <c r="B1702" s="218" t="str">
        <f t="shared" si="290"/>
        <v>Ow</v>
      </c>
      <c r="C1702" s="218" t="str">
        <f t="shared" si="291"/>
        <v>er</v>
      </c>
      <c r="D1702" s="218" t="str">
        <f t="shared" si="292"/>
        <v>Refe</v>
      </c>
      <c r="E1702" s="219" t="e">
        <f t="shared" si="293"/>
        <v>#VALUE!</v>
      </c>
      <c r="F1702" s="219" t="str">
        <f t="shared" si="294"/>
        <v/>
      </c>
      <c r="G1702" s="219">
        <f t="shared" si="295"/>
        <v>45148</v>
      </c>
      <c r="H1702" s="218" t="str">
        <f>IF(ISERROR(VLOOKUP(FORECAST!$A1702,$AY$2:$BA$9,3,FALSE)),"",VLOOKUP(FORECAST!$A1702,$AY$2:$BA$9,3,FALSE))</f>
        <v>Maintenance</v>
      </c>
      <c r="I1702" s="218">
        <f>IF(ISNUMBER(FORECAST!G:G),FORECAST!G:G,"")</f>
        <v>48</v>
      </c>
      <c r="J1702" s="222">
        <f>IF(ISNUMBER(FORECAST!H:H),FORECAST!H:H,"")</f>
        <v>0</v>
      </c>
      <c r="BF1702" s="4"/>
    </row>
    <row r="1703" spans="1:58">
      <c r="A1703" s="218" t="str">
        <f>MID(FORECAST!A1702,1,10)</f>
        <v>Maintenanc</v>
      </c>
      <c r="B1703" s="218" t="str">
        <f t="shared" si="290"/>
        <v>Ma</v>
      </c>
      <c r="C1703" s="218" t="str">
        <f t="shared" si="291"/>
        <v>nt</v>
      </c>
      <c r="D1703" s="218" t="str">
        <f t="shared" si="292"/>
        <v>nanc</v>
      </c>
      <c r="E1703" s="219" t="e">
        <f t="shared" si="293"/>
        <v>#VALUE!</v>
      </c>
      <c r="F1703" s="219" t="str">
        <f t="shared" si="294"/>
        <v/>
      </c>
      <c r="G1703" s="219">
        <f t="shared" si="295"/>
        <v>45148</v>
      </c>
      <c r="H1703" s="218" t="str">
        <f>IF(ISERROR(VLOOKUP(FORECAST!$A1703,$AY$2:$BA$9,3,FALSE)),"",VLOOKUP(FORECAST!$A1703,$AY$2:$BA$9,3,FALSE))</f>
        <v>Complementarias</v>
      </c>
      <c r="I1703" s="218">
        <f>IF(ISNUMBER(FORECAST!G:G),FORECAST!G:G,"")</f>
        <v>3</v>
      </c>
      <c r="J1703" s="222">
        <f>IF(ISNUMBER(FORECAST!H:H),FORECAST!H:H,"")</f>
        <v>0</v>
      </c>
      <c r="BF1703" s="4"/>
    </row>
    <row r="1704" spans="1:58">
      <c r="A1704" s="218" t="str">
        <f>MID(FORECAST!A1703,1,10)</f>
        <v>Compliment</v>
      </c>
      <c r="B1704" s="218" t="str">
        <f t="shared" si="290"/>
        <v>Co</v>
      </c>
      <c r="C1704" s="218" t="str">
        <f t="shared" si="291"/>
        <v>pl</v>
      </c>
      <c r="D1704" s="218" t="str">
        <f t="shared" si="292"/>
        <v>ment</v>
      </c>
      <c r="E1704" s="219" t="e">
        <f t="shared" si="293"/>
        <v>#VALUE!</v>
      </c>
      <c r="F1704" s="219" t="str">
        <f t="shared" si="294"/>
        <v/>
      </c>
      <c r="G1704" s="219">
        <f t="shared" si="295"/>
        <v>45148</v>
      </c>
      <c r="H1704" s="218" t="str">
        <f>IF(ISERROR(VLOOKUP(FORECAST!$A1704,$AY$2:$BA$9,3,FALSE)),"",VLOOKUP(FORECAST!$A1704,$AY$2:$BA$9,3,FALSE))</f>
        <v>Total día</v>
      </c>
      <c r="I1704" s="218">
        <f>IF(ISNUMBER(FORECAST!G:G),FORECAST!G:G,"")</f>
        <v>174</v>
      </c>
      <c r="J1704" s="222">
        <f>IF(ISNUMBER(FORECAST!H:H),FORECAST!H:H,"")</f>
        <v>26914.92</v>
      </c>
      <c r="BF1704" s="4"/>
    </row>
    <row r="1705" spans="1:58">
      <c r="A1705" s="218" t="str">
        <f>MID(FORECAST!A1704,1,10)</f>
        <v>Totals:</v>
      </c>
      <c r="B1705" s="218" t="str">
        <f t="shared" si="290"/>
        <v>To</v>
      </c>
      <c r="C1705" s="218" t="str">
        <f t="shared" si="291"/>
        <v>al</v>
      </c>
      <c r="D1705" s="218" t="str">
        <f t="shared" si="292"/>
        <v>:</v>
      </c>
      <c r="E1705" s="219" t="e">
        <f t="shared" si="293"/>
        <v>#VALUE!</v>
      </c>
      <c r="F1705" s="219" t="str">
        <f t="shared" si="294"/>
        <v/>
      </c>
      <c r="G1705" s="219">
        <f t="shared" si="295"/>
        <v>45148</v>
      </c>
      <c r="H1705" s="218" t="str">
        <f>IF(ISERROR(VLOOKUP(FORECAST!$A1705,$AY$2:$BA$9,3,FALSE)),"",VLOOKUP(FORECAST!$A1705,$AY$2:$BA$9,3,FALSE))</f>
        <v/>
      </c>
      <c r="I1705" s="218" t="str">
        <f>IF(ISNUMBER(FORECAST!G:G),FORECAST!G:G,"")</f>
        <v/>
      </c>
      <c r="J1705" s="222" t="str">
        <f>IF(ISNUMBER(FORECAST!H:H),FORECAST!H:H,"")</f>
        <v/>
      </c>
      <c r="BF1705" s="4"/>
    </row>
    <row r="1706" spans="1:58">
      <c r="A1706" s="218" t="str">
        <f>MID(FORECAST!A1705,1,10)</f>
        <v>11-08-2023</v>
      </c>
      <c r="B1706" s="218" t="str">
        <f t="shared" si="290"/>
        <v>11</v>
      </c>
      <c r="C1706" s="218" t="str">
        <f t="shared" si="291"/>
        <v>08</v>
      </c>
      <c r="D1706" s="218" t="str">
        <f t="shared" si="292"/>
        <v>2023</v>
      </c>
      <c r="E1706" s="219">
        <f t="shared" si="293"/>
        <v>45149</v>
      </c>
      <c r="F1706" s="219">
        <f t="shared" si="294"/>
        <v>45149</v>
      </c>
      <c r="G1706" s="219">
        <f t="shared" si="295"/>
        <v>45149</v>
      </c>
      <c r="H1706" s="218" t="str">
        <f>IF(ISERROR(VLOOKUP(FORECAST!$A1706,$AY$2:$BA$9,3,FALSE)),"",VLOOKUP(FORECAST!$A1706,$AY$2:$BA$9,3,FALSE))</f>
        <v>Pagadores</v>
      </c>
      <c r="I1706" s="218">
        <f>IF(ISNUMBER(FORECAST!G:G),FORECAST!G:G,"")</f>
        <v>131</v>
      </c>
      <c r="J1706" s="222">
        <f>IF(ISNUMBER(FORECAST!H:H),FORECAST!H:H,"")</f>
        <v>41727</v>
      </c>
      <c r="BF1706" s="4"/>
    </row>
    <row r="1707" spans="1:58">
      <c r="A1707" s="218" t="str">
        <f>MID(FORECAST!A1706,1,10)</f>
        <v>Non-Group</v>
      </c>
      <c r="B1707" s="218" t="str">
        <f t="shared" si="290"/>
        <v>No</v>
      </c>
      <c r="C1707" s="218" t="str">
        <f t="shared" si="291"/>
        <v>-G</v>
      </c>
      <c r="D1707" s="218" t="str">
        <f t="shared" si="292"/>
        <v>oup</v>
      </c>
      <c r="E1707" s="219" t="e">
        <f t="shared" si="293"/>
        <v>#VALUE!</v>
      </c>
      <c r="F1707" s="219" t="str">
        <f t="shared" si="294"/>
        <v/>
      </c>
      <c r="G1707" s="219">
        <f t="shared" si="295"/>
        <v>45149</v>
      </c>
      <c r="H1707" s="218" t="str">
        <f>IF(ISERROR(VLOOKUP(FORECAST!$A1707,$AY$2:$BA$9,3,FALSE)),"",VLOOKUP(FORECAST!$A1707,$AY$2:$BA$9,3,FALSE))</f>
        <v>Dueños e invitados</v>
      </c>
      <c r="I1707" s="218">
        <f>IF(ISNUMBER(FORECAST!G:G),FORECAST!G:G,"")</f>
        <v>31</v>
      </c>
      <c r="J1707" s="222">
        <f>IF(ISNUMBER(FORECAST!H:H),FORECAST!H:H,"")</f>
        <v>0</v>
      </c>
      <c r="BF1707" s="4"/>
    </row>
    <row r="1708" spans="1:58">
      <c r="A1708" s="218" t="str">
        <f>MID(FORECAST!A1707,1,10)</f>
        <v>Owner &amp; Gu</v>
      </c>
      <c r="B1708" s="218" t="str">
        <f t="shared" si="290"/>
        <v>Ow</v>
      </c>
      <c r="C1708" s="218" t="str">
        <f t="shared" si="291"/>
        <v>er</v>
      </c>
      <c r="D1708" s="218" t="str">
        <f t="shared" si="292"/>
        <v>&amp; Gu</v>
      </c>
      <c r="E1708" s="219" t="e">
        <f t="shared" si="293"/>
        <v>#VALUE!</v>
      </c>
      <c r="F1708" s="219" t="str">
        <f t="shared" si="294"/>
        <v/>
      </c>
      <c r="G1708" s="219">
        <f t="shared" si="295"/>
        <v>45149</v>
      </c>
      <c r="H1708" s="218" t="str">
        <f>IF(ISERROR(VLOOKUP(FORECAST!$A1708,$AY$2:$BA$9,3,FALSE)),"",VLOOKUP(FORECAST!$A1708,$AY$2:$BA$9,3,FALSE))</f>
        <v>Referidos</v>
      </c>
      <c r="I1708" s="218">
        <f>IF(ISNUMBER(FORECAST!G:G),FORECAST!G:G,"")</f>
        <v>77</v>
      </c>
      <c r="J1708" s="222">
        <f>IF(ISNUMBER(FORECAST!H:H),FORECAST!H:H,"")</f>
        <v>24570.07</v>
      </c>
      <c r="BF1708" s="4"/>
    </row>
    <row r="1709" spans="1:58">
      <c r="A1709" s="218" t="str">
        <f>MID(FORECAST!A1708,1,10)</f>
        <v>Owner Refe</v>
      </c>
      <c r="B1709" s="218" t="str">
        <f t="shared" si="290"/>
        <v>Ow</v>
      </c>
      <c r="C1709" s="218" t="str">
        <f t="shared" si="291"/>
        <v>er</v>
      </c>
      <c r="D1709" s="218" t="str">
        <f t="shared" si="292"/>
        <v>Refe</v>
      </c>
      <c r="E1709" s="219" t="e">
        <f t="shared" si="293"/>
        <v>#VALUE!</v>
      </c>
      <c r="F1709" s="219" t="str">
        <f t="shared" si="294"/>
        <v/>
      </c>
      <c r="G1709" s="219">
        <f t="shared" si="295"/>
        <v>45149</v>
      </c>
      <c r="H1709" s="218" t="str">
        <f>IF(ISERROR(VLOOKUP(FORECAST!$A1709,$AY$2:$BA$9,3,FALSE)),"",VLOOKUP(FORECAST!$A1709,$AY$2:$BA$9,3,FALSE))</f>
        <v>Maintenance</v>
      </c>
      <c r="I1709" s="218">
        <f>IF(ISNUMBER(FORECAST!G:G),FORECAST!G:G,"")</f>
        <v>25</v>
      </c>
      <c r="J1709" s="222">
        <f>IF(ISNUMBER(FORECAST!H:H),FORECAST!H:H,"")</f>
        <v>0</v>
      </c>
      <c r="BF1709" s="4"/>
    </row>
    <row r="1710" spans="1:58">
      <c r="A1710" s="218" t="str">
        <f>MID(FORECAST!A1709,1,10)</f>
        <v>Maintenanc</v>
      </c>
      <c r="B1710" s="218" t="str">
        <f t="shared" si="290"/>
        <v>Ma</v>
      </c>
      <c r="C1710" s="218" t="str">
        <f t="shared" si="291"/>
        <v>nt</v>
      </c>
      <c r="D1710" s="218" t="str">
        <f t="shared" si="292"/>
        <v>nanc</v>
      </c>
      <c r="E1710" s="219" t="e">
        <f t="shared" si="293"/>
        <v>#VALUE!</v>
      </c>
      <c r="F1710" s="219" t="str">
        <f t="shared" si="294"/>
        <v/>
      </c>
      <c r="G1710" s="219">
        <f t="shared" si="295"/>
        <v>45149</v>
      </c>
      <c r="H1710" s="218" t="str">
        <f>IF(ISERROR(VLOOKUP(FORECAST!$A1710,$AY$2:$BA$9,3,FALSE)),"",VLOOKUP(FORECAST!$A1710,$AY$2:$BA$9,3,FALSE))</f>
        <v>Complementarias</v>
      </c>
      <c r="I1710" s="218">
        <f>IF(ISNUMBER(FORECAST!G:G),FORECAST!G:G,"")</f>
        <v>4</v>
      </c>
      <c r="J1710" s="222">
        <f>IF(ISNUMBER(FORECAST!H:H),FORECAST!H:H,"")</f>
        <v>0</v>
      </c>
      <c r="BF1710" s="4"/>
    </row>
    <row r="1711" spans="1:58">
      <c r="A1711" s="218" t="str">
        <f>MID(FORECAST!A1710,1,10)</f>
        <v>Compliment</v>
      </c>
      <c r="B1711" s="218" t="str">
        <f t="shared" si="290"/>
        <v>Co</v>
      </c>
      <c r="C1711" s="218" t="str">
        <f t="shared" si="291"/>
        <v>pl</v>
      </c>
      <c r="D1711" s="218" t="str">
        <f t="shared" si="292"/>
        <v>ment</v>
      </c>
      <c r="E1711" s="219" t="e">
        <f t="shared" si="293"/>
        <v>#VALUE!</v>
      </c>
      <c r="F1711" s="219" t="str">
        <f t="shared" si="294"/>
        <v/>
      </c>
      <c r="G1711" s="219">
        <f t="shared" si="295"/>
        <v>45149</v>
      </c>
      <c r="H1711" s="218" t="str">
        <f>IF(ISERROR(VLOOKUP(FORECAST!$A1711,$AY$2:$BA$9,3,FALSE)),"",VLOOKUP(FORECAST!$A1711,$AY$2:$BA$9,3,FALSE))</f>
        <v>Total día</v>
      </c>
      <c r="I1711" s="218">
        <f>IF(ISNUMBER(FORECAST!G:G),FORECAST!G:G,"")</f>
        <v>268</v>
      </c>
      <c r="J1711" s="222">
        <f>IF(ISNUMBER(FORECAST!H:H),FORECAST!H:H,"")</f>
        <v>66297.070000000007</v>
      </c>
      <c r="BF1711" s="4"/>
    </row>
    <row r="1712" spans="1:58">
      <c r="A1712" s="218" t="str">
        <f>MID(FORECAST!A1711,1,10)</f>
        <v>Totals:</v>
      </c>
      <c r="B1712" s="218" t="str">
        <f t="shared" si="290"/>
        <v>To</v>
      </c>
      <c r="C1712" s="218" t="str">
        <f t="shared" si="291"/>
        <v>al</v>
      </c>
      <c r="D1712" s="218" t="str">
        <f t="shared" si="292"/>
        <v>:</v>
      </c>
      <c r="E1712" s="219" t="e">
        <f t="shared" si="293"/>
        <v>#VALUE!</v>
      </c>
      <c r="F1712" s="219" t="str">
        <f t="shared" si="294"/>
        <v/>
      </c>
      <c r="G1712" s="219">
        <f t="shared" si="295"/>
        <v>45149</v>
      </c>
      <c r="H1712" s="218" t="str">
        <f>IF(ISERROR(VLOOKUP(FORECAST!$A1712,$AY$2:$BA$9,3,FALSE)),"",VLOOKUP(FORECAST!$A1712,$AY$2:$BA$9,3,FALSE))</f>
        <v/>
      </c>
      <c r="I1712" s="218" t="str">
        <f>IF(ISNUMBER(FORECAST!G:G),FORECAST!G:G,"")</f>
        <v/>
      </c>
      <c r="J1712" s="222" t="str">
        <f>IF(ISNUMBER(FORECAST!H:H),FORECAST!H:H,"")</f>
        <v/>
      </c>
      <c r="BF1712" s="4"/>
    </row>
    <row r="1713" spans="1:58">
      <c r="A1713" s="218" t="str">
        <f>MID(FORECAST!A1712,1,10)</f>
        <v>12-08-2023</v>
      </c>
      <c r="B1713" s="218" t="str">
        <f t="shared" si="290"/>
        <v>12</v>
      </c>
      <c r="C1713" s="218" t="str">
        <f t="shared" si="291"/>
        <v>08</v>
      </c>
      <c r="D1713" s="218" t="str">
        <f t="shared" si="292"/>
        <v>2023</v>
      </c>
      <c r="E1713" s="219">
        <f t="shared" si="293"/>
        <v>45150</v>
      </c>
      <c r="F1713" s="219">
        <f t="shared" si="294"/>
        <v>45150</v>
      </c>
      <c r="G1713" s="219">
        <f t="shared" si="295"/>
        <v>45150</v>
      </c>
      <c r="H1713" s="218" t="str">
        <f>IF(ISERROR(VLOOKUP(FORECAST!$A1713,$AY$2:$BA$9,3,FALSE)),"",VLOOKUP(FORECAST!$A1713,$AY$2:$BA$9,3,FALSE))</f>
        <v>Pagadores</v>
      </c>
      <c r="I1713" s="218">
        <f>IF(ISNUMBER(FORECAST!G:G),FORECAST!G:G,"")</f>
        <v>148</v>
      </c>
      <c r="J1713" s="222">
        <f>IF(ISNUMBER(FORECAST!H:H),FORECAST!H:H,"")</f>
        <v>47426.18</v>
      </c>
      <c r="BF1713" s="4"/>
    </row>
    <row r="1714" spans="1:58">
      <c r="A1714" s="218" t="str">
        <f>MID(FORECAST!A1713,1,10)</f>
        <v>Non-Group</v>
      </c>
      <c r="B1714" s="218" t="str">
        <f t="shared" si="290"/>
        <v>No</v>
      </c>
      <c r="C1714" s="218" t="str">
        <f t="shared" si="291"/>
        <v>-G</v>
      </c>
      <c r="D1714" s="218" t="str">
        <f t="shared" si="292"/>
        <v>oup</v>
      </c>
      <c r="E1714" s="219" t="e">
        <f t="shared" si="293"/>
        <v>#VALUE!</v>
      </c>
      <c r="F1714" s="219" t="str">
        <f t="shared" si="294"/>
        <v/>
      </c>
      <c r="G1714" s="219">
        <f t="shared" si="295"/>
        <v>45150</v>
      </c>
      <c r="H1714" s="218" t="str">
        <f>IF(ISERROR(VLOOKUP(FORECAST!$A1714,$AY$2:$BA$9,3,FALSE)),"",VLOOKUP(FORECAST!$A1714,$AY$2:$BA$9,3,FALSE))</f>
        <v>Dueños e invitados</v>
      </c>
      <c r="I1714" s="218">
        <f>IF(ISNUMBER(FORECAST!G:G),FORECAST!G:G,"")</f>
        <v>33</v>
      </c>
      <c r="J1714" s="222">
        <f>IF(ISNUMBER(FORECAST!H:H),FORECAST!H:H,"")</f>
        <v>0</v>
      </c>
      <c r="BF1714" s="4"/>
    </row>
    <row r="1715" spans="1:58">
      <c r="A1715" s="218" t="str">
        <f>MID(FORECAST!A1714,1,10)</f>
        <v>Owner &amp; Gu</v>
      </c>
      <c r="B1715" s="218" t="str">
        <f t="shared" si="290"/>
        <v>Ow</v>
      </c>
      <c r="C1715" s="218" t="str">
        <f t="shared" si="291"/>
        <v>er</v>
      </c>
      <c r="D1715" s="218" t="str">
        <f t="shared" si="292"/>
        <v>&amp; Gu</v>
      </c>
      <c r="E1715" s="219" t="e">
        <f t="shared" si="293"/>
        <v>#VALUE!</v>
      </c>
      <c r="F1715" s="219" t="str">
        <f t="shared" si="294"/>
        <v/>
      </c>
      <c r="G1715" s="219">
        <f t="shared" si="295"/>
        <v>45150</v>
      </c>
      <c r="H1715" s="218" t="str">
        <f>IF(ISERROR(VLOOKUP(FORECAST!$A1715,$AY$2:$BA$9,3,FALSE)),"",VLOOKUP(FORECAST!$A1715,$AY$2:$BA$9,3,FALSE))</f>
        <v>Referidos</v>
      </c>
      <c r="I1715" s="218">
        <f>IF(ISNUMBER(FORECAST!G:G),FORECAST!G:G,"")</f>
        <v>88</v>
      </c>
      <c r="J1715" s="222">
        <f>IF(ISNUMBER(FORECAST!H:H),FORECAST!H:H,"")</f>
        <v>28300.53</v>
      </c>
      <c r="BF1715" s="4"/>
    </row>
    <row r="1716" spans="1:58">
      <c r="A1716" s="218" t="str">
        <f>MID(FORECAST!A1715,1,10)</f>
        <v>Owner Refe</v>
      </c>
      <c r="B1716" s="218" t="str">
        <f t="shared" si="290"/>
        <v>Ow</v>
      </c>
      <c r="C1716" s="218" t="str">
        <f t="shared" si="291"/>
        <v>er</v>
      </c>
      <c r="D1716" s="218" t="str">
        <f t="shared" si="292"/>
        <v>Refe</v>
      </c>
      <c r="E1716" s="219" t="e">
        <f t="shared" si="293"/>
        <v>#VALUE!</v>
      </c>
      <c r="F1716" s="219" t="str">
        <f t="shared" si="294"/>
        <v/>
      </c>
      <c r="G1716" s="219">
        <f t="shared" si="295"/>
        <v>45150</v>
      </c>
      <c r="H1716" s="218" t="str">
        <f>IF(ISERROR(VLOOKUP(FORECAST!$A1716,$AY$2:$BA$9,3,FALSE)),"",VLOOKUP(FORECAST!$A1716,$AY$2:$BA$9,3,FALSE))</f>
        <v>Maintenance</v>
      </c>
      <c r="I1716" s="218">
        <f>IF(ISNUMBER(FORECAST!G:G),FORECAST!G:G,"")</f>
        <v>29</v>
      </c>
      <c r="J1716" s="222">
        <f>IF(ISNUMBER(FORECAST!H:H),FORECAST!H:H,"")</f>
        <v>0</v>
      </c>
      <c r="BF1716" s="4"/>
    </row>
    <row r="1717" spans="1:58">
      <c r="A1717" s="218" t="str">
        <f>MID(FORECAST!A1716,1,10)</f>
        <v>Maintenanc</v>
      </c>
      <c r="B1717" s="218" t="str">
        <f t="shared" si="290"/>
        <v>Ma</v>
      </c>
      <c r="C1717" s="218" t="str">
        <f t="shared" si="291"/>
        <v>nt</v>
      </c>
      <c r="D1717" s="218" t="str">
        <f t="shared" si="292"/>
        <v>nanc</v>
      </c>
      <c r="E1717" s="219" t="e">
        <f t="shared" si="293"/>
        <v>#VALUE!</v>
      </c>
      <c r="F1717" s="219" t="str">
        <f t="shared" si="294"/>
        <v/>
      </c>
      <c r="G1717" s="219">
        <f t="shared" si="295"/>
        <v>45150</v>
      </c>
      <c r="H1717" s="218" t="str">
        <f>IF(ISERROR(VLOOKUP(FORECAST!$A1717,$AY$2:$BA$9,3,FALSE)),"",VLOOKUP(FORECAST!$A1717,$AY$2:$BA$9,3,FALSE))</f>
        <v>Complementarias</v>
      </c>
      <c r="I1717" s="218">
        <f>IF(ISNUMBER(FORECAST!G:G),FORECAST!G:G,"")</f>
        <v>4</v>
      </c>
      <c r="J1717" s="222">
        <f>IF(ISNUMBER(FORECAST!H:H),FORECAST!H:H,"")</f>
        <v>0</v>
      </c>
      <c r="BF1717" s="4"/>
    </row>
    <row r="1718" spans="1:58">
      <c r="A1718" s="218" t="str">
        <f>MID(FORECAST!A1717,1,10)</f>
        <v>Compliment</v>
      </c>
      <c r="B1718" s="218" t="str">
        <f t="shared" si="290"/>
        <v>Co</v>
      </c>
      <c r="C1718" s="218" t="str">
        <f t="shared" si="291"/>
        <v>pl</v>
      </c>
      <c r="D1718" s="218" t="str">
        <f t="shared" si="292"/>
        <v>ment</v>
      </c>
      <c r="E1718" s="219" t="e">
        <f t="shared" si="293"/>
        <v>#VALUE!</v>
      </c>
      <c r="F1718" s="219" t="str">
        <f t="shared" si="294"/>
        <v/>
      </c>
      <c r="G1718" s="219">
        <f t="shared" si="295"/>
        <v>45150</v>
      </c>
      <c r="H1718" s="218" t="str">
        <f>IF(ISERROR(VLOOKUP(FORECAST!$A1718,$AY$2:$BA$9,3,FALSE)),"",VLOOKUP(FORECAST!$A1718,$AY$2:$BA$9,3,FALSE))</f>
        <v>Total día</v>
      </c>
      <c r="I1718" s="218">
        <f>IF(ISNUMBER(FORECAST!G:G),FORECAST!G:G,"")</f>
        <v>302</v>
      </c>
      <c r="J1718" s="222">
        <f>IF(ISNUMBER(FORECAST!H:H),FORECAST!H:H,"")</f>
        <v>75726.710000000006</v>
      </c>
      <c r="BF1718" s="4"/>
    </row>
    <row r="1719" spans="1:58">
      <c r="A1719" s="218" t="str">
        <f>MID(FORECAST!A1718,1,10)</f>
        <v>Totals:</v>
      </c>
      <c r="B1719" s="218" t="str">
        <f t="shared" si="290"/>
        <v>To</v>
      </c>
      <c r="C1719" s="218" t="str">
        <f t="shared" si="291"/>
        <v>al</v>
      </c>
      <c r="D1719" s="218" t="str">
        <f t="shared" si="292"/>
        <v>:</v>
      </c>
      <c r="E1719" s="219" t="e">
        <f t="shared" si="293"/>
        <v>#VALUE!</v>
      </c>
      <c r="F1719" s="219" t="str">
        <f t="shared" si="294"/>
        <v/>
      </c>
      <c r="G1719" s="219">
        <f t="shared" si="295"/>
        <v>45150</v>
      </c>
      <c r="H1719" s="218" t="str">
        <f>IF(ISERROR(VLOOKUP(FORECAST!$A1719,$AY$2:$BA$9,3,FALSE)),"",VLOOKUP(FORECAST!$A1719,$AY$2:$BA$9,3,FALSE))</f>
        <v/>
      </c>
      <c r="I1719" s="218" t="str">
        <f>IF(ISNUMBER(FORECAST!G:G),FORECAST!G:G,"")</f>
        <v/>
      </c>
      <c r="J1719" s="222" t="str">
        <f>IF(ISNUMBER(FORECAST!H:H),FORECAST!H:H,"")</f>
        <v/>
      </c>
      <c r="BF1719" s="4"/>
    </row>
    <row r="1720" spans="1:58">
      <c r="A1720" s="218" t="str">
        <f>MID(FORECAST!A1719,1,10)</f>
        <v>13-08-2023</v>
      </c>
      <c r="B1720" s="218" t="str">
        <f t="shared" si="290"/>
        <v>13</v>
      </c>
      <c r="C1720" s="218" t="str">
        <f t="shared" si="291"/>
        <v>08</v>
      </c>
      <c r="D1720" s="218" t="str">
        <f t="shared" si="292"/>
        <v>2023</v>
      </c>
      <c r="E1720" s="219">
        <f t="shared" si="293"/>
        <v>45151</v>
      </c>
      <c r="F1720" s="219">
        <f t="shared" si="294"/>
        <v>45151</v>
      </c>
      <c r="G1720" s="219">
        <f t="shared" si="295"/>
        <v>45151</v>
      </c>
      <c r="H1720" s="218" t="str">
        <f>IF(ISERROR(VLOOKUP(FORECAST!$A1720,$AY$2:$BA$9,3,FALSE)),"",VLOOKUP(FORECAST!$A1720,$AY$2:$BA$9,3,FALSE))</f>
        <v>Pagadores</v>
      </c>
      <c r="I1720" s="218">
        <f>IF(ISNUMBER(FORECAST!G:G),FORECAST!G:G,"")</f>
        <v>66</v>
      </c>
      <c r="J1720" s="222">
        <f>IF(ISNUMBER(FORECAST!H:H),FORECAST!H:H,"")</f>
        <v>16578.77</v>
      </c>
      <c r="BF1720" s="4"/>
    </row>
    <row r="1721" spans="1:58">
      <c r="A1721" s="218" t="str">
        <f>MID(FORECAST!A1720,1,10)</f>
        <v>Non-Group</v>
      </c>
      <c r="B1721" s="218" t="str">
        <f t="shared" si="290"/>
        <v>No</v>
      </c>
      <c r="C1721" s="218" t="str">
        <f t="shared" si="291"/>
        <v>-G</v>
      </c>
      <c r="D1721" s="218" t="str">
        <f t="shared" si="292"/>
        <v>oup</v>
      </c>
      <c r="E1721" s="219" t="e">
        <f t="shared" si="293"/>
        <v>#VALUE!</v>
      </c>
      <c r="F1721" s="219" t="str">
        <f t="shared" si="294"/>
        <v/>
      </c>
      <c r="G1721" s="219">
        <f t="shared" si="295"/>
        <v>45151</v>
      </c>
      <c r="H1721" s="218" t="str">
        <f>IF(ISERROR(VLOOKUP(FORECAST!$A1721,$AY$2:$BA$9,3,FALSE)),"",VLOOKUP(FORECAST!$A1721,$AY$2:$BA$9,3,FALSE))</f>
        <v>Dueños e invitados</v>
      </c>
      <c r="I1721" s="218">
        <f>IF(ISNUMBER(FORECAST!G:G),FORECAST!G:G,"")</f>
        <v>21</v>
      </c>
      <c r="J1721" s="222">
        <f>IF(ISNUMBER(FORECAST!H:H),FORECAST!H:H,"")</f>
        <v>0</v>
      </c>
      <c r="BF1721" s="4"/>
    </row>
    <row r="1722" spans="1:58">
      <c r="A1722" s="218" t="str">
        <f>MID(FORECAST!A1721,1,10)</f>
        <v>Owner &amp; Gu</v>
      </c>
      <c r="B1722" s="218" t="str">
        <f t="shared" si="290"/>
        <v>Ow</v>
      </c>
      <c r="C1722" s="218" t="str">
        <f t="shared" si="291"/>
        <v>er</v>
      </c>
      <c r="D1722" s="218" t="str">
        <f t="shared" si="292"/>
        <v>&amp; Gu</v>
      </c>
      <c r="E1722" s="219" t="e">
        <f t="shared" si="293"/>
        <v>#VALUE!</v>
      </c>
      <c r="F1722" s="219" t="str">
        <f t="shared" si="294"/>
        <v/>
      </c>
      <c r="G1722" s="219">
        <f t="shared" si="295"/>
        <v>45151</v>
      </c>
      <c r="H1722" s="218" t="str">
        <f>IF(ISERROR(VLOOKUP(FORECAST!$A1722,$AY$2:$BA$9,3,FALSE)),"",VLOOKUP(FORECAST!$A1722,$AY$2:$BA$9,3,FALSE))</f>
        <v>Referidos</v>
      </c>
      <c r="I1722" s="218">
        <f>IF(ISNUMBER(FORECAST!G:G),FORECAST!G:G,"")</f>
        <v>52</v>
      </c>
      <c r="J1722" s="222">
        <f>IF(ISNUMBER(FORECAST!H:H),FORECAST!H:H,"")</f>
        <v>13426.23</v>
      </c>
      <c r="BF1722" s="4"/>
    </row>
    <row r="1723" spans="1:58">
      <c r="A1723" s="218" t="str">
        <f>MID(FORECAST!A1722,1,10)</f>
        <v>Owner Refe</v>
      </c>
      <c r="B1723" s="218" t="str">
        <f t="shared" si="290"/>
        <v>Ow</v>
      </c>
      <c r="C1723" s="218" t="str">
        <f t="shared" si="291"/>
        <v>er</v>
      </c>
      <c r="D1723" s="218" t="str">
        <f t="shared" si="292"/>
        <v>Refe</v>
      </c>
      <c r="E1723" s="219" t="e">
        <f t="shared" si="293"/>
        <v>#VALUE!</v>
      </c>
      <c r="F1723" s="219" t="str">
        <f t="shared" si="294"/>
        <v/>
      </c>
      <c r="G1723" s="219">
        <f t="shared" si="295"/>
        <v>45151</v>
      </c>
      <c r="H1723" s="218" t="str">
        <f>IF(ISERROR(VLOOKUP(FORECAST!$A1723,$AY$2:$BA$9,3,FALSE)),"",VLOOKUP(FORECAST!$A1723,$AY$2:$BA$9,3,FALSE))</f>
        <v>Maintenance</v>
      </c>
      <c r="I1723" s="218">
        <f>IF(ISNUMBER(FORECAST!G:G),FORECAST!G:G,"")</f>
        <v>31</v>
      </c>
      <c r="J1723" s="222">
        <f>IF(ISNUMBER(FORECAST!H:H),FORECAST!H:H,"")</f>
        <v>0</v>
      </c>
      <c r="BF1723" s="4"/>
    </row>
    <row r="1724" spans="1:58">
      <c r="A1724" s="218" t="str">
        <f>MID(FORECAST!A1723,1,10)</f>
        <v>Maintenanc</v>
      </c>
      <c r="B1724" s="218" t="str">
        <f t="shared" si="290"/>
        <v>Ma</v>
      </c>
      <c r="C1724" s="218" t="str">
        <f t="shared" si="291"/>
        <v>nt</v>
      </c>
      <c r="D1724" s="218" t="str">
        <f t="shared" si="292"/>
        <v>nanc</v>
      </c>
      <c r="E1724" s="219" t="e">
        <f t="shared" si="293"/>
        <v>#VALUE!</v>
      </c>
      <c r="F1724" s="219" t="str">
        <f t="shared" si="294"/>
        <v/>
      </c>
      <c r="G1724" s="219">
        <f t="shared" si="295"/>
        <v>45151</v>
      </c>
      <c r="H1724" s="218" t="str">
        <f>IF(ISERROR(VLOOKUP(FORECAST!$A1724,$AY$2:$BA$9,3,FALSE)),"",VLOOKUP(FORECAST!$A1724,$AY$2:$BA$9,3,FALSE))</f>
        <v>Complementarias</v>
      </c>
      <c r="I1724" s="218">
        <f>IF(ISNUMBER(FORECAST!G:G),FORECAST!G:G,"")</f>
        <v>0</v>
      </c>
      <c r="J1724" s="222">
        <f>IF(ISNUMBER(FORECAST!H:H),FORECAST!H:H,"")</f>
        <v>0</v>
      </c>
      <c r="BF1724" s="4"/>
    </row>
    <row r="1725" spans="1:58">
      <c r="A1725" s="218" t="str">
        <f>MID(FORECAST!A1724,1,10)</f>
        <v>Compliment</v>
      </c>
      <c r="B1725" s="218" t="str">
        <f t="shared" si="290"/>
        <v>Co</v>
      </c>
      <c r="C1725" s="218" t="str">
        <f t="shared" si="291"/>
        <v>pl</v>
      </c>
      <c r="D1725" s="218" t="str">
        <f t="shared" si="292"/>
        <v>ment</v>
      </c>
      <c r="E1725" s="219" t="e">
        <f t="shared" si="293"/>
        <v>#VALUE!</v>
      </c>
      <c r="F1725" s="219" t="str">
        <f t="shared" si="294"/>
        <v/>
      </c>
      <c r="G1725" s="219">
        <f t="shared" si="295"/>
        <v>45151</v>
      </c>
      <c r="H1725" s="218" t="str">
        <f>IF(ISERROR(VLOOKUP(FORECAST!$A1725,$AY$2:$BA$9,3,FALSE)),"",VLOOKUP(FORECAST!$A1725,$AY$2:$BA$9,3,FALSE))</f>
        <v>Total día</v>
      </c>
      <c r="I1725" s="218">
        <f>IF(ISNUMBER(FORECAST!G:G),FORECAST!G:G,"")</f>
        <v>170</v>
      </c>
      <c r="J1725" s="222">
        <f>IF(ISNUMBER(FORECAST!H:H),FORECAST!H:H,"")</f>
        <v>30005</v>
      </c>
      <c r="BF1725" s="4"/>
    </row>
    <row r="1726" spans="1:58">
      <c r="A1726" s="218" t="str">
        <f>MID(FORECAST!A1725,1,10)</f>
        <v>Totals:</v>
      </c>
      <c r="B1726" s="218" t="str">
        <f t="shared" si="290"/>
        <v>To</v>
      </c>
      <c r="C1726" s="218" t="str">
        <f t="shared" si="291"/>
        <v>al</v>
      </c>
      <c r="D1726" s="218" t="str">
        <f t="shared" si="292"/>
        <v>:</v>
      </c>
      <c r="E1726" s="219" t="e">
        <f t="shared" si="293"/>
        <v>#VALUE!</v>
      </c>
      <c r="F1726" s="219" t="str">
        <f t="shared" si="294"/>
        <v/>
      </c>
      <c r="G1726" s="219">
        <f t="shared" si="295"/>
        <v>45151</v>
      </c>
      <c r="H1726" s="218" t="str">
        <f>IF(ISERROR(VLOOKUP(FORECAST!$A1726,$AY$2:$BA$9,3,FALSE)),"",VLOOKUP(FORECAST!$A1726,$AY$2:$BA$9,3,FALSE))</f>
        <v/>
      </c>
      <c r="I1726" s="218" t="str">
        <f>IF(ISNUMBER(FORECAST!G:G),FORECAST!G:G,"")</f>
        <v/>
      </c>
      <c r="J1726" s="222" t="str">
        <f>IF(ISNUMBER(FORECAST!H:H),FORECAST!H:H,"")</f>
        <v/>
      </c>
      <c r="BF1726" s="4"/>
    </row>
    <row r="1727" spans="1:58">
      <c r="A1727" s="218" t="str">
        <f>MID(FORECAST!A1726,1,10)</f>
        <v>14-08-2023</v>
      </c>
      <c r="B1727" s="218" t="str">
        <f t="shared" si="290"/>
        <v>14</v>
      </c>
      <c r="C1727" s="218" t="str">
        <f t="shared" si="291"/>
        <v>08</v>
      </c>
      <c r="D1727" s="218" t="str">
        <f t="shared" si="292"/>
        <v>2023</v>
      </c>
      <c r="E1727" s="219">
        <f t="shared" si="293"/>
        <v>45152</v>
      </c>
      <c r="F1727" s="219">
        <f t="shared" si="294"/>
        <v>45152</v>
      </c>
      <c r="G1727" s="219">
        <f t="shared" si="295"/>
        <v>45152</v>
      </c>
      <c r="H1727" s="218" t="str">
        <f>IF(ISERROR(VLOOKUP(FORECAST!$A1727,$AY$2:$BA$9,3,FALSE)),"",VLOOKUP(FORECAST!$A1727,$AY$2:$BA$9,3,FALSE))</f>
        <v>Pagadores</v>
      </c>
      <c r="I1727" s="218">
        <f>IF(ISNUMBER(FORECAST!G:G),FORECAST!G:G,"")</f>
        <v>42</v>
      </c>
      <c r="J1727" s="222">
        <f>IF(ISNUMBER(FORECAST!H:H),FORECAST!H:H,"")</f>
        <v>9713.18</v>
      </c>
      <c r="BF1727" s="4"/>
    </row>
    <row r="1728" spans="1:58">
      <c r="A1728" s="218" t="str">
        <f>MID(FORECAST!A1727,1,10)</f>
        <v>Non-Group</v>
      </c>
      <c r="B1728" s="218" t="str">
        <f t="shared" si="290"/>
        <v>No</v>
      </c>
      <c r="C1728" s="218" t="str">
        <f t="shared" si="291"/>
        <v>-G</v>
      </c>
      <c r="D1728" s="218" t="str">
        <f t="shared" si="292"/>
        <v>oup</v>
      </c>
      <c r="E1728" s="219" t="e">
        <f t="shared" si="293"/>
        <v>#VALUE!</v>
      </c>
      <c r="F1728" s="219" t="str">
        <f t="shared" si="294"/>
        <v/>
      </c>
      <c r="G1728" s="219">
        <f t="shared" si="295"/>
        <v>45152</v>
      </c>
      <c r="H1728" s="218" t="str">
        <f>IF(ISERROR(VLOOKUP(FORECAST!$A1728,$AY$2:$BA$9,3,FALSE)),"",VLOOKUP(FORECAST!$A1728,$AY$2:$BA$9,3,FALSE))</f>
        <v>Dueños e invitados</v>
      </c>
      <c r="I1728" s="218">
        <f>IF(ISNUMBER(FORECAST!G:G),FORECAST!G:G,"")</f>
        <v>17</v>
      </c>
      <c r="J1728" s="222">
        <f>IF(ISNUMBER(FORECAST!H:H),FORECAST!H:H,"")</f>
        <v>0</v>
      </c>
      <c r="BF1728" s="4"/>
    </row>
    <row r="1729" spans="1:58">
      <c r="A1729" s="218" t="str">
        <f>MID(FORECAST!A1728,1,10)</f>
        <v>Owner &amp; Gu</v>
      </c>
      <c r="B1729" s="218" t="str">
        <f t="shared" si="290"/>
        <v>Ow</v>
      </c>
      <c r="C1729" s="218" t="str">
        <f t="shared" si="291"/>
        <v>er</v>
      </c>
      <c r="D1729" s="218" t="str">
        <f t="shared" si="292"/>
        <v>&amp; Gu</v>
      </c>
      <c r="E1729" s="219" t="e">
        <f t="shared" si="293"/>
        <v>#VALUE!</v>
      </c>
      <c r="F1729" s="219" t="str">
        <f t="shared" si="294"/>
        <v/>
      </c>
      <c r="G1729" s="219">
        <f t="shared" si="295"/>
        <v>45152</v>
      </c>
      <c r="H1729" s="218" t="str">
        <f>IF(ISERROR(VLOOKUP(FORECAST!$A1729,$AY$2:$BA$9,3,FALSE)),"",VLOOKUP(FORECAST!$A1729,$AY$2:$BA$9,3,FALSE))</f>
        <v>Referidos</v>
      </c>
      <c r="I1729" s="218">
        <f>IF(ISNUMBER(FORECAST!G:G),FORECAST!G:G,"")</f>
        <v>20</v>
      </c>
      <c r="J1729" s="222">
        <f>IF(ISNUMBER(FORECAST!H:H),FORECAST!H:H,"")</f>
        <v>6040</v>
      </c>
      <c r="BF1729" s="4"/>
    </row>
    <row r="1730" spans="1:58">
      <c r="A1730" s="218" t="str">
        <f>MID(FORECAST!A1729,1,10)</f>
        <v>Owner Refe</v>
      </c>
      <c r="B1730" s="218" t="str">
        <f t="shared" si="290"/>
        <v>Ow</v>
      </c>
      <c r="C1730" s="218" t="str">
        <f t="shared" si="291"/>
        <v>er</v>
      </c>
      <c r="D1730" s="218" t="str">
        <f t="shared" si="292"/>
        <v>Refe</v>
      </c>
      <c r="E1730" s="219" t="e">
        <f t="shared" si="293"/>
        <v>#VALUE!</v>
      </c>
      <c r="F1730" s="219" t="str">
        <f t="shared" si="294"/>
        <v/>
      </c>
      <c r="G1730" s="219">
        <f t="shared" si="295"/>
        <v>45152</v>
      </c>
      <c r="H1730" s="218" t="str">
        <f>IF(ISERROR(VLOOKUP(FORECAST!$A1730,$AY$2:$BA$9,3,FALSE)),"",VLOOKUP(FORECAST!$A1730,$AY$2:$BA$9,3,FALSE))</f>
        <v>Maintenance</v>
      </c>
      <c r="I1730" s="218">
        <f>IF(ISNUMBER(FORECAST!G:G),FORECAST!G:G,"")</f>
        <v>52</v>
      </c>
      <c r="J1730" s="222">
        <f>IF(ISNUMBER(FORECAST!H:H),FORECAST!H:H,"")</f>
        <v>0</v>
      </c>
      <c r="BF1730" s="4"/>
    </row>
    <row r="1731" spans="1:58">
      <c r="A1731" s="218" t="str">
        <f>MID(FORECAST!A1730,1,10)</f>
        <v>Maintenanc</v>
      </c>
      <c r="B1731" s="218" t="str">
        <f t="shared" si="290"/>
        <v>Ma</v>
      </c>
      <c r="C1731" s="218" t="str">
        <f t="shared" si="291"/>
        <v>nt</v>
      </c>
      <c r="D1731" s="218" t="str">
        <f t="shared" si="292"/>
        <v>nanc</v>
      </c>
      <c r="E1731" s="219" t="e">
        <f t="shared" si="293"/>
        <v>#VALUE!</v>
      </c>
      <c r="F1731" s="219" t="str">
        <f t="shared" si="294"/>
        <v/>
      </c>
      <c r="G1731" s="219">
        <f t="shared" si="295"/>
        <v>45152</v>
      </c>
      <c r="H1731" s="218" t="str">
        <f>IF(ISERROR(VLOOKUP(FORECAST!$A1731,$AY$2:$BA$9,3,FALSE)),"",VLOOKUP(FORECAST!$A1731,$AY$2:$BA$9,3,FALSE))</f>
        <v>Total día</v>
      </c>
      <c r="I1731" s="218">
        <f>IF(ISNUMBER(FORECAST!G:G),FORECAST!G:G,"")</f>
        <v>131</v>
      </c>
      <c r="J1731" s="222">
        <f>IF(ISNUMBER(FORECAST!H:H),FORECAST!H:H,"")</f>
        <v>15753.18</v>
      </c>
      <c r="BF1731" s="4"/>
    </row>
    <row r="1732" spans="1:58">
      <c r="A1732" s="218" t="str">
        <f>MID(FORECAST!A1731,1,10)</f>
        <v>Totals:</v>
      </c>
      <c r="B1732" s="218" t="str">
        <f t="shared" ref="B1732:B1795" si="296">MID(A1732,1,2)</f>
        <v>To</v>
      </c>
      <c r="C1732" s="218" t="str">
        <f t="shared" ref="C1732:C1795" si="297">MID(A1732,4,2)</f>
        <v>al</v>
      </c>
      <c r="D1732" s="218" t="str">
        <f t="shared" ref="D1732:D1795" si="298">MID(A1732,7,4)</f>
        <v>:</v>
      </c>
      <c r="E1732" s="219" t="e">
        <f t="shared" ref="E1732:E1795" si="299">DATE(D1732,C1732,B1732)</f>
        <v>#VALUE!</v>
      </c>
      <c r="F1732" s="219" t="str">
        <f t="shared" ref="F1732:F1795" si="300">IF(ISERROR(E1732),"",E1732)</f>
        <v/>
      </c>
      <c r="G1732" s="219">
        <f t="shared" ref="G1732:G1795" si="301">IF(F1732="",G1731,F1732)</f>
        <v>45152</v>
      </c>
      <c r="H1732" s="218" t="str">
        <f>IF(ISERROR(VLOOKUP(FORECAST!$A1732,$AY$2:$BA$9,3,FALSE)),"",VLOOKUP(FORECAST!$A1732,$AY$2:$BA$9,3,FALSE))</f>
        <v/>
      </c>
      <c r="I1732" s="218" t="str">
        <f>IF(ISNUMBER(FORECAST!G:G),FORECAST!G:G,"")</f>
        <v/>
      </c>
      <c r="J1732" s="222" t="str">
        <f>IF(ISNUMBER(FORECAST!H:H),FORECAST!H:H,"")</f>
        <v/>
      </c>
      <c r="BF1732" s="4"/>
    </row>
    <row r="1733" spans="1:58">
      <c r="A1733" s="218" t="str">
        <f>MID(FORECAST!A1732,1,10)</f>
        <v>15-08-2023</v>
      </c>
      <c r="B1733" s="218" t="str">
        <f t="shared" si="296"/>
        <v>15</v>
      </c>
      <c r="C1733" s="218" t="str">
        <f t="shared" si="297"/>
        <v>08</v>
      </c>
      <c r="D1733" s="218" t="str">
        <f t="shared" si="298"/>
        <v>2023</v>
      </c>
      <c r="E1733" s="219">
        <f t="shared" si="299"/>
        <v>45153</v>
      </c>
      <c r="F1733" s="219">
        <f t="shared" si="300"/>
        <v>45153</v>
      </c>
      <c r="G1733" s="219">
        <f t="shared" si="301"/>
        <v>45153</v>
      </c>
      <c r="H1733" s="218" t="str">
        <f>IF(ISERROR(VLOOKUP(FORECAST!$A1733,$AY$2:$BA$9,3,FALSE)),"",VLOOKUP(FORECAST!$A1733,$AY$2:$BA$9,3,FALSE))</f>
        <v>Pagadores</v>
      </c>
      <c r="I1733" s="218">
        <f>IF(ISNUMBER(FORECAST!G:G),FORECAST!G:G,"")</f>
        <v>46</v>
      </c>
      <c r="J1733" s="222">
        <f>IF(ISNUMBER(FORECAST!H:H),FORECAST!H:H,"")</f>
        <v>10756.67</v>
      </c>
      <c r="BF1733" s="4"/>
    </row>
    <row r="1734" spans="1:58">
      <c r="A1734" s="218" t="str">
        <f>MID(FORECAST!A1733,1,10)</f>
        <v>Non-Group</v>
      </c>
      <c r="B1734" s="218" t="str">
        <f t="shared" si="296"/>
        <v>No</v>
      </c>
      <c r="C1734" s="218" t="str">
        <f t="shared" si="297"/>
        <v>-G</v>
      </c>
      <c r="D1734" s="218" t="str">
        <f t="shared" si="298"/>
        <v>oup</v>
      </c>
      <c r="E1734" s="219" t="e">
        <f t="shared" si="299"/>
        <v>#VALUE!</v>
      </c>
      <c r="F1734" s="219" t="str">
        <f t="shared" si="300"/>
        <v/>
      </c>
      <c r="G1734" s="219">
        <f t="shared" si="301"/>
        <v>45153</v>
      </c>
      <c r="H1734" s="218" t="str">
        <f>IF(ISERROR(VLOOKUP(FORECAST!$A1734,$AY$2:$BA$9,3,FALSE)),"",VLOOKUP(FORECAST!$A1734,$AY$2:$BA$9,3,FALSE))</f>
        <v>Dueños e invitados</v>
      </c>
      <c r="I1734" s="218">
        <f>IF(ISNUMBER(FORECAST!G:G),FORECAST!G:G,"")</f>
        <v>21</v>
      </c>
      <c r="J1734" s="222">
        <f>IF(ISNUMBER(FORECAST!H:H),FORECAST!H:H,"")</f>
        <v>0</v>
      </c>
      <c r="BF1734" s="4"/>
    </row>
    <row r="1735" spans="1:58">
      <c r="A1735" s="218" t="str">
        <f>MID(FORECAST!A1734,1,10)</f>
        <v>Owner &amp; Gu</v>
      </c>
      <c r="B1735" s="218" t="str">
        <f t="shared" si="296"/>
        <v>Ow</v>
      </c>
      <c r="C1735" s="218" t="str">
        <f t="shared" si="297"/>
        <v>er</v>
      </c>
      <c r="D1735" s="218" t="str">
        <f t="shared" si="298"/>
        <v>&amp; Gu</v>
      </c>
      <c r="E1735" s="219" t="e">
        <f t="shared" si="299"/>
        <v>#VALUE!</v>
      </c>
      <c r="F1735" s="219" t="str">
        <f t="shared" si="300"/>
        <v/>
      </c>
      <c r="G1735" s="219">
        <f t="shared" si="301"/>
        <v>45153</v>
      </c>
      <c r="H1735" s="218" t="str">
        <f>IF(ISERROR(VLOOKUP(FORECAST!$A1735,$AY$2:$BA$9,3,FALSE)),"",VLOOKUP(FORECAST!$A1735,$AY$2:$BA$9,3,FALSE))</f>
        <v>Referidos</v>
      </c>
      <c r="I1735" s="218">
        <f>IF(ISNUMBER(FORECAST!G:G),FORECAST!G:G,"")</f>
        <v>16</v>
      </c>
      <c r="J1735" s="222">
        <f>IF(ISNUMBER(FORECAST!H:H),FORECAST!H:H,"")</f>
        <v>4942.8599999999997</v>
      </c>
      <c r="BF1735" s="4"/>
    </row>
    <row r="1736" spans="1:58">
      <c r="A1736" s="218" t="str">
        <f>MID(FORECAST!A1735,1,10)</f>
        <v>Owner Refe</v>
      </c>
      <c r="B1736" s="218" t="str">
        <f t="shared" si="296"/>
        <v>Ow</v>
      </c>
      <c r="C1736" s="218" t="str">
        <f t="shared" si="297"/>
        <v>er</v>
      </c>
      <c r="D1736" s="218" t="str">
        <f t="shared" si="298"/>
        <v>Refe</v>
      </c>
      <c r="E1736" s="219" t="e">
        <f t="shared" si="299"/>
        <v>#VALUE!</v>
      </c>
      <c r="F1736" s="219" t="str">
        <f t="shared" si="300"/>
        <v/>
      </c>
      <c r="G1736" s="219">
        <f t="shared" si="301"/>
        <v>45153</v>
      </c>
      <c r="H1736" s="218" t="str">
        <f>IF(ISERROR(VLOOKUP(FORECAST!$A1736,$AY$2:$BA$9,3,FALSE)),"",VLOOKUP(FORECAST!$A1736,$AY$2:$BA$9,3,FALSE))</f>
        <v>Maintenance</v>
      </c>
      <c r="I1736" s="218">
        <f>IF(ISNUMBER(FORECAST!G:G),FORECAST!G:G,"")</f>
        <v>60</v>
      </c>
      <c r="J1736" s="222">
        <f>IF(ISNUMBER(FORECAST!H:H),FORECAST!H:H,"")</f>
        <v>0</v>
      </c>
      <c r="BF1736" s="4"/>
    </row>
    <row r="1737" spans="1:58">
      <c r="A1737" s="218" t="str">
        <f>MID(FORECAST!A1736,1,10)</f>
        <v>Maintenanc</v>
      </c>
      <c r="B1737" s="218" t="str">
        <f t="shared" si="296"/>
        <v>Ma</v>
      </c>
      <c r="C1737" s="218" t="str">
        <f t="shared" si="297"/>
        <v>nt</v>
      </c>
      <c r="D1737" s="218" t="str">
        <f t="shared" si="298"/>
        <v>nanc</v>
      </c>
      <c r="E1737" s="219" t="e">
        <f t="shared" si="299"/>
        <v>#VALUE!</v>
      </c>
      <c r="F1737" s="219" t="str">
        <f t="shared" si="300"/>
        <v/>
      </c>
      <c r="G1737" s="219">
        <f t="shared" si="301"/>
        <v>45153</v>
      </c>
      <c r="H1737" s="218" t="str">
        <f>IF(ISERROR(VLOOKUP(FORECAST!$A1737,$AY$2:$BA$9,3,FALSE)),"",VLOOKUP(FORECAST!$A1737,$AY$2:$BA$9,3,FALSE))</f>
        <v>Total día</v>
      </c>
      <c r="I1737" s="218">
        <f>IF(ISNUMBER(FORECAST!G:G),FORECAST!G:G,"")</f>
        <v>143</v>
      </c>
      <c r="J1737" s="222">
        <f>IF(ISNUMBER(FORECAST!H:H),FORECAST!H:H,"")</f>
        <v>15699.53</v>
      </c>
      <c r="BF1737" s="4"/>
    </row>
    <row r="1738" spans="1:58">
      <c r="A1738" s="218" t="str">
        <f>MID(FORECAST!A1737,1,10)</f>
        <v>Totals:</v>
      </c>
      <c r="B1738" s="218" t="str">
        <f t="shared" si="296"/>
        <v>To</v>
      </c>
      <c r="C1738" s="218" t="str">
        <f t="shared" si="297"/>
        <v>al</v>
      </c>
      <c r="D1738" s="218" t="str">
        <f t="shared" si="298"/>
        <v>:</v>
      </c>
      <c r="E1738" s="219" t="e">
        <f t="shared" si="299"/>
        <v>#VALUE!</v>
      </c>
      <c r="F1738" s="219" t="str">
        <f t="shared" si="300"/>
        <v/>
      </c>
      <c r="G1738" s="219">
        <f t="shared" si="301"/>
        <v>45153</v>
      </c>
      <c r="H1738" s="218" t="str">
        <f>IF(ISERROR(VLOOKUP(FORECAST!$A1738,$AY$2:$BA$9,3,FALSE)),"",VLOOKUP(FORECAST!$A1738,$AY$2:$BA$9,3,FALSE))</f>
        <v/>
      </c>
      <c r="I1738" s="218" t="str">
        <f>IF(ISNUMBER(FORECAST!G:G),FORECAST!G:G,"")</f>
        <v/>
      </c>
      <c r="J1738" s="222" t="str">
        <f>IF(ISNUMBER(FORECAST!H:H),FORECAST!H:H,"")</f>
        <v/>
      </c>
      <c r="BF1738" s="4"/>
    </row>
    <row r="1739" spans="1:58">
      <c r="A1739" s="218" t="str">
        <f>MID(FORECAST!A1738,1,10)</f>
        <v>16-08-2023</v>
      </c>
      <c r="B1739" s="218" t="str">
        <f t="shared" si="296"/>
        <v>16</v>
      </c>
      <c r="C1739" s="218" t="str">
        <f t="shared" si="297"/>
        <v>08</v>
      </c>
      <c r="D1739" s="218" t="str">
        <f t="shared" si="298"/>
        <v>2023</v>
      </c>
      <c r="E1739" s="219">
        <f t="shared" si="299"/>
        <v>45154</v>
      </c>
      <c r="F1739" s="219">
        <f t="shared" si="300"/>
        <v>45154</v>
      </c>
      <c r="G1739" s="219">
        <f t="shared" si="301"/>
        <v>45154</v>
      </c>
      <c r="H1739" s="218" t="str">
        <f>IF(ISERROR(VLOOKUP(FORECAST!$A1739,$AY$2:$BA$9,3,FALSE)),"",VLOOKUP(FORECAST!$A1739,$AY$2:$BA$9,3,FALSE))</f>
        <v>Pagadores</v>
      </c>
      <c r="I1739" s="218">
        <f>IF(ISNUMBER(FORECAST!G:G),FORECAST!G:G,"")</f>
        <v>48</v>
      </c>
      <c r="J1739" s="222">
        <f>IF(ISNUMBER(FORECAST!H:H),FORECAST!H:H,"")</f>
        <v>10931.06</v>
      </c>
      <c r="BF1739" s="4"/>
    </row>
    <row r="1740" spans="1:58">
      <c r="A1740" s="218" t="str">
        <f>MID(FORECAST!A1739,1,10)</f>
        <v>Non-Group</v>
      </c>
      <c r="B1740" s="218" t="str">
        <f t="shared" si="296"/>
        <v>No</v>
      </c>
      <c r="C1740" s="218" t="str">
        <f t="shared" si="297"/>
        <v>-G</v>
      </c>
      <c r="D1740" s="218" t="str">
        <f t="shared" si="298"/>
        <v>oup</v>
      </c>
      <c r="E1740" s="219" t="e">
        <f t="shared" si="299"/>
        <v>#VALUE!</v>
      </c>
      <c r="F1740" s="219" t="str">
        <f t="shared" si="300"/>
        <v/>
      </c>
      <c r="G1740" s="219">
        <f t="shared" si="301"/>
        <v>45154</v>
      </c>
      <c r="H1740" s="218" t="str">
        <f>IF(ISERROR(VLOOKUP(FORECAST!$A1740,$AY$2:$BA$9,3,FALSE)),"",VLOOKUP(FORECAST!$A1740,$AY$2:$BA$9,3,FALSE))</f>
        <v>Dueños e invitados</v>
      </c>
      <c r="I1740" s="218">
        <f>IF(ISNUMBER(FORECAST!G:G),FORECAST!G:G,"")</f>
        <v>20</v>
      </c>
      <c r="J1740" s="222">
        <f>IF(ISNUMBER(FORECAST!H:H),FORECAST!H:H,"")</f>
        <v>0</v>
      </c>
      <c r="BF1740" s="4"/>
    </row>
    <row r="1741" spans="1:58">
      <c r="A1741" s="218" t="str">
        <f>MID(FORECAST!A1740,1,10)</f>
        <v>Owner &amp; Gu</v>
      </c>
      <c r="B1741" s="218" t="str">
        <f t="shared" si="296"/>
        <v>Ow</v>
      </c>
      <c r="C1741" s="218" t="str">
        <f t="shared" si="297"/>
        <v>er</v>
      </c>
      <c r="D1741" s="218" t="str">
        <f t="shared" si="298"/>
        <v>&amp; Gu</v>
      </c>
      <c r="E1741" s="219" t="e">
        <f t="shared" si="299"/>
        <v>#VALUE!</v>
      </c>
      <c r="F1741" s="219" t="str">
        <f t="shared" si="300"/>
        <v/>
      </c>
      <c r="G1741" s="219">
        <f t="shared" si="301"/>
        <v>45154</v>
      </c>
      <c r="H1741" s="218" t="str">
        <f>IF(ISERROR(VLOOKUP(FORECAST!$A1741,$AY$2:$BA$9,3,FALSE)),"",VLOOKUP(FORECAST!$A1741,$AY$2:$BA$9,3,FALSE))</f>
        <v>Referidos</v>
      </c>
      <c r="I1741" s="218">
        <f>IF(ISNUMBER(FORECAST!G:G),FORECAST!G:G,"")</f>
        <v>23</v>
      </c>
      <c r="J1741" s="222">
        <f>IF(ISNUMBER(FORECAST!H:H),FORECAST!H:H,"")</f>
        <v>6807.43</v>
      </c>
      <c r="BF1741" s="4"/>
    </row>
    <row r="1742" spans="1:58">
      <c r="A1742" s="218" t="str">
        <f>MID(FORECAST!A1741,1,10)</f>
        <v>Owner Refe</v>
      </c>
      <c r="B1742" s="218" t="str">
        <f t="shared" si="296"/>
        <v>Ow</v>
      </c>
      <c r="C1742" s="218" t="str">
        <f t="shared" si="297"/>
        <v>er</v>
      </c>
      <c r="D1742" s="218" t="str">
        <f t="shared" si="298"/>
        <v>Refe</v>
      </c>
      <c r="E1742" s="219" t="e">
        <f t="shared" si="299"/>
        <v>#VALUE!</v>
      </c>
      <c r="F1742" s="219" t="str">
        <f t="shared" si="300"/>
        <v/>
      </c>
      <c r="G1742" s="219">
        <f t="shared" si="301"/>
        <v>45154</v>
      </c>
      <c r="H1742" s="218" t="str">
        <f>IF(ISERROR(VLOOKUP(FORECAST!$A1742,$AY$2:$BA$9,3,FALSE)),"",VLOOKUP(FORECAST!$A1742,$AY$2:$BA$9,3,FALSE))</f>
        <v>Maintenance</v>
      </c>
      <c r="I1742" s="218">
        <f>IF(ISNUMBER(FORECAST!G:G),FORECAST!G:G,"")</f>
        <v>63</v>
      </c>
      <c r="J1742" s="222">
        <f>IF(ISNUMBER(FORECAST!H:H),FORECAST!H:H,"")</f>
        <v>0</v>
      </c>
      <c r="BF1742" s="4"/>
    </row>
    <row r="1743" spans="1:58">
      <c r="A1743" s="218" t="str">
        <f>MID(FORECAST!A1742,1,10)</f>
        <v>Maintenanc</v>
      </c>
      <c r="B1743" s="218" t="str">
        <f t="shared" si="296"/>
        <v>Ma</v>
      </c>
      <c r="C1743" s="218" t="str">
        <f t="shared" si="297"/>
        <v>nt</v>
      </c>
      <c r="D1743" s="218" t="str">
        <f t="shared" si="298"/>
        <v>nanc</v>
      </c>
      <c r="E1743" s="219" t="e">
        <f t="shared" si="299"/>
        <v>#VALUE!</v>
      </c>
      <c r="F1743" s="219" t="str">
        <f t="shared" si="300"/>
        <v/>
      </c>
      <c r="G1743" s="219">
        <f t="shared" si="301"/>
        <v>45154</v>
      </c>
      <c r="H1743" s="218" t="str">
        <f>IF(ISERROR(VLOOKUP(FORECAST!$A1743,$AY$2:$BA$9,3,FALSE)),"",VLOOKUP(FORECAST!$A1743,$AY$2:$BA$9,3,FALSE))</f>
        <v>Complementarias</v>
      </c>
      <c r="I1743" s="218">
        <f>IF(ISNUMBER(FORECAST!G:G),FORECAST!G:G,"")</f>
        <v>1</v>
      </c>
      <c r="J1743" s="222">
        <f>IF(ISNUMBER(FORECAST!H:H),FORECAST!H:H,"")</f>
        <v>0</v>
      </c>
      <c r="BF1743" s="4"/>
    </row>
    <row r="1744" spans="1:58">
      <c r="A1744" s="218" t="str">
        <f>MID(FORECAST!A1743,1,10)</f>
        <v>Compliment</v>
      </c>
      <c r="B1744" s="218" t="str">
        <f t="shared" si="296"/>
        <v>Co</v>
      </c>
      <c r="C1744" s="218" t="str">
        <f t="shared" si="297"/>
        <v>pl</v>
      </c>
      <c r="D1744" s="218" t="str">
        <f t="shared" si="298"/>
        <v>ment</v>
      </c>
      <c r="E1744" s="219" t="e">
        <f t="shared" si="299"/>
        <v>#VALUE!</v>
      </c>
      <c r="F1744" s="219" t="str">
        <f t="shared" si="300"/>
        <v/>
      </c>
      <c r="G1744" s="219">
        <f t="shared" si="301"/>
        <v>45154</v>
      </c>
      <c r="H1744" s="218" t="str">
        <f>IF(ISERROR(VLOOKUP(FORECAST!$A1744,$AY$2:$BA$9,3,FALSE)),"",VLOOKUP(FORECAST!$A1744,$AY$2:$BA$9,3,FALSE))</f>
        <v>Total día</v>
      </c>
      <c r="I1744" s="218">
        <f>IF(ISNUMBER(FORECAST!G:G),FORECAST!G:G,"")</f>
        <v>155</v>
      </c>
      <c r="J1744" s="222">
        <f>IF(ISNUMBER(FORECAST!H:H),FORECAST!H:H,"")</f>
        <v>17738.490000000002</v>
      </c>
      <c r="BF1744" s="4"/>
    </row>
    <row r="1745" spans="1:58">
      <c r="A1745" s="218" t="str">
        <f>MID(FORECAST!A1744,1,10)</f>
        <v>Totals:</v>
      </c>
      <c r="B1745" s="218" t="str">
        <f t="shared" si="296"/>
        <v>To</v>
      </c>
      <c r="C1745" s="218" t="str">
        <f t="shared" si="297"/>
        <v>al</v>
      </c>
      <c r="D1745" s="218" t="str">
        <f t="shared" si="298"/>
        <v>:</v>
      </c>
      <c r="E1745" s="219" t="e">
        <f t="shared" si="299"/>
        <v>#VALUE!</v>
      </c>
      <c r="F1745" s="219" t="str">
        <f t="shared" si="300"/>
        <v/>
      </c>
      <c r="G1745" s="219">
        <f t="shared" si="301"/>
        <v>45154</v>
      </c>
      <c r="H1745" s="218" t="str">
        <f>IF(ISERROR(VLOOKUP(FORECAST!$A1745,$AY$2:$BA$9,3,FALSE)),"",VLOOKUP(FORECAST!$A1745,$AY$2:$BA$9,3,FALSE))</f>
        <v/>
      </c>
      <c r="I1745" s="218" t="str">
        <f>IF(ISNUMBER(FORECAST!G:G),FORECAST!G:G,"")</f>
        <v/>
      </c>
      <c r="J1745" s="222" t="str">
        <f>IF(ISNUMBER(FORECAST!H:H),FORECAST!H:H,"")</f>
        <v/>
      </c>
      <c r="BF1745" s="4"/>
    </row>
    <row r="1746" spans="1:58">
      <c r="A1746" s="218" t="str">
        <f>MID(FORECAST!A1745,1,10)</f>
        <v>17-08-2023</v>
      </c>
      <c r="B1746" s="218" t="str">
        <f t="shared" si="296"/>
        <v>17</v>
      </c>
      <c r="C1746" s="218" t="str">
        <f t="shared" si="297"/>
        <v>08</v>
      </c>
      <c r="D1746" s="218" t="str">
        <f t="shared" si="298"/>
        <v>2023</v>
      </c>
      <c r="E1746" s="219">
        <f t="shared" si="299"/>
        <v>45155</v>
      </c>
      <c r="F1746" s="219">
        <f t="shared" si="300"/>
        <v>45155</v>
      </c>
      <c r="G1746" s="219">
        <f t="shared" si="301"/>
        <v>45155</v>
      </c>
      <c r="H1746" s="218" t="str">
        <f>IF(ISERROR(VLOOKUP(FORECAST!$A1746,$AY$2:$BA$9,3,FALSE)),"",VLOOKUP(FORECAST!$A1746,$AY$2:$BA$9,3,FALSE))</f>
        <v>Pagadores</v>
      </c>
      <c r="I1746" s="218">
        <f>IF(ISNUMBER(FORECAST!G:G),FORECAST!G:G,"")</f>
        <v>72</v>
      </c>
      <c r="J1746" s="222">
        <f>IF(ISNUMBER(FORECAST!H:H),FORECAST!H:H,"")</f>
        <v>18380.18</v>
      </c>
      <c r="BF1746" s="4"/>
    </row>
    <row r="1747" spans="1:58">
      <c r="A1747" s="218" t="str">
        <f>MID(FORECAST!A1746,1,10)</f>
        <v>Non-Group</v>
      </c>
      <c r="B1747" s="218" t="str">
        <f t="shared" si="296"/>
        <v>No</v>
      </c>
      <c r="C1747" s="218" t="str">
        <f t="shared" si="297"/>
        <v>-G</v>
      </c>
      <c r="D1747" s="218" t="str">
        <f t="shared" si="298"/>
        <v>oup</v>
      </c>
      <c r="E1747" s="219" t="e">
        <f t="shared" si="299"/>
        <v>#VALUE!</v>
      </c>
      <c r="F1747" s="219" t="str">
        <f t="shared" si="300"/>
        <v/>
      </c>
      <c r="G1747" s="219">
        <f t="shared" si="301"/>
        <v>45155</v>
      </c>
      <c r="H1747" s="218" t="str">
        <f>IF(ISERROR(VLOOKUP(FORECAST!$A1747,$AY$2:$BA$9,3,FALSE)),"",VLOOKUP(FORECAST!$A1747,$AY$2:$BA$9,3,FALSE))</f>
        <v>Dueños e invitados</v>
      </c>
      <c r="I1747" s="218">
        <f>IF(ISNUMBER(FORECAST!G:G),FORECAST!G:G,"")</f>
        <v>20</v>
      </c>
      <c r="J1747" s="222">
        <f>IF(ISNUMBER(FORECAST!H:H),FORECAST!H:H,"")</f>
        <v>0</v>
      </c>
      <c r="BF1747" s="4"/>
    </row>
    <row r="1748" spans="1:58">
      <c r="A1748" s="218" t="str">
        <f>MID(FORECAST!A1747,1,10)</f>
        <v>Owner &amp; Gu</v>
      </c>
      <c r="B1748" s="218" t="str">
        <f t="shared" si="296"/>
        <v>Ow</v>
      </c>
      <c r="C1748" s="218" t="str">
        <f t="shared" si="297"/>
        <v>er</v>
      </c>
      <c r="D1748" s="218" t="str">
        <f t="shared" si="298"/>
        <v>&amp; Gu</v>
      </c>
      <c r="E1748" s="219" t="e">
        <f t="shared" si="299"/>
        <v>#VALUE!</v>
      </c>
      <c r="F1748" s="219" t="str">
        <f t="shared" si="300"/>
        <v/>
      </c>
      <c r="G1748" s="219">
        <f t="shared" si="301"/>
        <v>45155</v>
      </c>
      <c r="H1748" s="218" t="str">
        <f>IF(ISERROR(VLOOKUP(FORECAST!$A1748,$AY$2:$BA$9,3,FALSE)),"",VLOOKUP(FORECAST!$A1748,$AY$2:$BA$9,3,FALSE))</f>
        <v>Referidos</v>
      </c>
      <c r="I1748" s="218">
        <f>IF(ISNUMBER(FORECAST!G:G),FORECAST!G:G,"")</f>
        <v>35</v>
      </c>
      <c r="J1748" s="222">
        <f>IF(ISNUMBER(FORECAST!H:H),FORECAST!H:H,"")</f>
        <v>11354.82</v>
      </c>
      <c r="BF1748" s="4"/>
    </row>
    <row r="1749" spans="1:58">
      <c r="A1749" s="218" t="str">
        <f>MID(FORECAST!A1748,1,10)</f>
        <v>Owner Refe</v>
      </c>
      <c r="B1749" s="218" t="str">
        <f t="shared" si="296"/>
        <v>Ow</v>
      </c>
      <c r="C1749" s="218" t="str">
        <f t="shared" si="297"/>
        <v>er</v>
      </c>
      <c r="D1749" s="218" t="str">
        <f t="shared" si="298"/>
        <v>Refe</v>
      </c>
      <c r="E1749" s="219" t="e">
        <f t="shared" si="299"/>
        <v>#VALUE!</v>
      </c>
      <c r="F1749" s="219" t="str">
        <f t="shared" si="300"/>
        <v/>
      </c>
      <c r="G1749" s="219">
        <f t="shared" si="301"/>
        <v>45155</v>
      </c>
      <c r="H1749" s="218" t="str">
        <f>IF(ISERROR(VLOOKUP(FORECAST!$A1749,$AY$2:$BA$9,3,FALSE)),"",VLOOKUP(FORECAST!$A1749,$AY$2:$BA$9,3,FALSE))</f>
        <v>Maintenance</v>
      </c>
      <c r="I1749" s="218">
        <f>IF(ISNUMBER(FORECAST!G:G),FORECAST!G:G,"")</f>
        <v>56</v>
      </c>
      <c r="J1749" s="222">
        <f>IF(ISNUMBER(FORECAST!H:H),FORECAST!H:H,"")</f>
        <v>0</v>
      </c>
      <c r="BF1749" s="4"/>
    </row>
    <row r="1750" spans="1:58">
      <c r="A1750" s="218" t="str">
        <f>MID(FORECAST!A1749,1,10)</f>
        <v>Maintenanc</v>
      </c>
      <c r="B1750" s="218" t="str">
        <f t="shared" si="296"/>
        <v>Ma</v>
      </c>
      <c r="C1750" s="218" t="str">
        <f t="shared" si="297"/>
        <v>nt</v>
      </c>
      <c r="D1750" s="218" t="str">
        <f t="shared" si="298"/>
        <v>nanc</v>
      </c>
      <c r="E1750" s="219" t="e">
        <f t="shared" si="299"/>
        <v>#VALUE!</v>
      </c>
      <c r="F1750" s="219" t="str">
        <f t="shared" si="300"/>
        <v/>
      </c>
      <c r="G1750" s="219">
        <f t="shared" si="301"/>
        <v>45155</v>
      </c>
      <c r="H1750" s="218" t="str">
        <f>IF(ISERROR(VLOOKUP(FORECAST!$A1750,$AY$2:$BA$9,3,FALSE)),"",VLOOKUP(FORECAST!$A1750,$AY$2:$BA$9,3,FALSE))</f>
        <v>Complementarias</v>
      </c>
      <c r="I1750" s="218">
        <f>IF(ISNUMBER(FORECAST!G:G),FORECAST!G:G,"")</f>
        <v>1</v>
      </c>
      <c r="J1750" s="222">
        <f>IF(ISNUMBER(FORECAST!H:H),FORECAST!H:H,"")</f>
        <v>0</v>
      </c>
      <c r="BF1750" s="4"/>
    </row>
    <row r="1751" spans="1:58">
      <c r="A1751" s="218" t="str">
        <f>MID(FORECAST!A1750,1,10)</f>
        <v>Compliment</v>
      </c>
      <c r="B1751" s="218" t="str">
        <f t="shared" si="296"/>
        <v>Co</v>
      </c>
      <c r="C1751" s="218" t="str">
        <f t="shared" si="297"/>
        <v>pl</v>
      </c>
      <c r="D1751" s="218" t="str">
        <f t="shared" si="298"/>
        <v>ment</v>
      </c>
      <c r="E1751" s="219" t="e">
        <f t="shared" si="299"/>
        <v>#VALUE!</v>
      </c>
      <c r="F1751" s="219" t="str">
        <f t="shared" si="300"/>
        <v/>
      </c>
      <c r="G1751" s="219">
        <f t="shared" si="301"/>
        <v>45155</v>
      </c>
      <c r="H1751" s="218" t="str">
        <f>IF(ISERROR(VLOOKUP(FORECAST!$A1751,$AY$2:$BA$9,3,FALSE)),"",VLOOKUP(FORECAST!$A1751,$AY$2:$BA$9,3,FALSE))</f>
        <v>Total día</v>
      </c>
      <c r="I1751" s="218">
        <f>IF(ISNUMBER(FORECAST!G:G),FORECAST!G:G,"")</f>
        <v>184</v>
      </c>
      <c r="J1751" s="222">
        <f>IF(ISNUMBER(FORECAST!H:H),FORECAST!H:H,"")</f>
        <v>29735</v>
      </c>
      <c r="BF1751" s="4"/>
    </row>
    <row r="1752" spans="1:58">
      <c r="A1752" s="218" t="str">
        <f>MID(FORECAST!A1751,1,10)</f>
        <v>Totals:</v>
      </c>
      <c r="B1752" s="218" t="str">
        <f t="shared" si="296"/>
        <v>To</v>
      </c>
      <c r="C1752" s="218" t="str">
        <f t="shared" si="297"/>
        <v>al</v>
      </c>
      <c r="D1752" s="218" t="str">
        <f t="shared" si="298"/>
        <v>:</v>
      </c>
      <c r="E1752" s="219" t="e">
        <f t="shared" si="299"/>
        <v>#VALUE!</v>
      </c>
      <c r="F1752" s="219" t="str">
        <f t="shared" si="300"/>
        <v/>
      </c>
      <c r="G1752" s="219">
        <f t="shared" si="301"/>
        <v>45155</v>
      </c>
      <c r="H1752" s="218" t="str">
        <f>IF(ISERROR(VLOOKUP(FORECAST!$A1752,$AY$2:$BA$9,3,FALSE)),"",VLOOKUP(FORECAST!$A1752,$AY$2:$BA$9,3,FALSE))</f>
        <v/>
      </c>
      <c r="I1752" s="218" t="str">
        <f>IF(ISNUMBER(FORECAST!G:G),FORECAST!G:G,"")</f>
        <v/>
      </c>
      <c r="J1752" s="222" t="str">
        <f>IF(ISNUMBER(FORECAST!H:H),FORECAST!H:H,"")</f>
        <v/>
      </c>
      <c r="BF1752" s="4"/>
    </row>
    <row r="1753" spans="1:58">
      <c r="A1753" s="218" t="str">
        <f>MID(FORECAST!A1752,1,10)</f>
        <v>18-08-2023</v>
      </c>
      <c r="B1753" s="218" t="str">
        <f t="shared" si="296"/>
        <v>18</v>
      </c>
      <c r="C1753" s="218" t="str">
        <f t="shared" si="297"/>
        <v>08</v>
      </c>
      <c r="D1753" s="218" t="str">
        <f t="shared" si="298"/>
        <v>2023</v>
      </c>
      <c r="E1753" s="219">
        <f t="shared" si="299"/>
        <v>45156</v>
      </c>
      <c r="F1753" s="219">
        <f t="shared" si="300"/>
        <v>45156</v>
      </c>
      <c r="G1753" s="219">
        <f t="shared" si="301"/>
        <v>45156</v>
      </c>
      <c r="H1753" s="218" t="str">
        <f>IF(ISERROR(VLOOKUP(FORECAST!$A1753,$AY$2:$BA$9,3,FALSE)),"",VLOOKUP(FORECAST!$A1753,$AY$2:$BA$9,3,FALSE))</f>
        <v>Pagadores</v>
      </c>
      <c r="I1753" s="218">
        <f>IF(ISNUMBER(FORECAST!G:G),FORECAST!G:G,"")</f>
        <v>117</v>
      </c>
      <c r="J1753" s="222">
        <f>IF(ISNUMBER(FORECAST!H:H),FORECAST!H:H,"")</f>
        <v>36416.949999999997</v>
      </c>
      <c r="BF1753" s="4"/>
    </row>
    <row r="1754" spans="1:58">
      <c r="A1754" s="218" t="str">
        <f>MID(FORECAST!A1753,1,10)</f>
        <v>Non-Group</v>
      </c>
      <c r="B1754" s="218" t="str">
        <f t="shared" si="296"/>
        <v>No</v>
      </c>
      <c r="C1754" s="218" t="str">
        <f t="shared" si="297"/>
        <v>-G</v>
      </c>
      <c r="D1754" s="218" t="str">
        <f t="shared" si="298"/>
        <v>oup</v>
      </c>
      <c r="E1754" s="219" t="e">
        <f t="shared" si="299"/>
        <v>#VALUE!</v>
      </c>
      <c r="F1754" s="219" t="str">
        <f t="shared" si="300"/>
        <v/>
      </c>
      <c r="G1754" s="219">
        <f t="shared" si="301"/>
        <v>45156</v>
      </c>
      <c r="H1754" s="218" t="str">
        <f>IF(ISERROR(VLOOKUP(FORECAST!$A1754,$AY$2:$BA$9,3,FALSE)),"",VLOOKUP(FORECAST!$A1754,$AY$2:$BA$9,3,FALSE))</f>
        <v>Dueños e invitados</v>
      </c>
      <c r="I1754" s="218">
        <f>IF(ISNUMBER(FORECAST!G:G),FORECAST!G:G,"")</f>
        <v>23</v>
      </c>
      <c r="J1754" s="222">
        <f>IF(ISNUMBER(FORECAST!H:H),FORECAST!H:H,"")</f>
        <v>0</v>
      </c>
      <c r="BF1754" s="4"/>
    </row>
    <row r="1755" spans="1:58">
      <c r="A1755" s="218" t="str">
        <f>MID(FORECAST!A1754,1,10)</f>
        <v>Owner &amp; Gu</v>
      </c>
      <c r="B1755" s="218" t="str">
        <f t="shared" si="296"/>
        <v>Ow</v>
      </c>
      <c r="C1755" s="218" t="str">
        <f t="shared" si="297"/>
        <v>er</v>
      </c>
      <c r="D1755" s="218" t="str">
        <f t="shared" si="298"/>
        <v>&amp; Gu</v>
      </c>
      <c r="E1755" s="219" t="e">
        <f t="shared" si="299"/>
        <v>#VALUE!</v>
      </c>
      <c r="F1755" s="219" t="str">
        <f t="shared" si="300"/>
        <v/>
      </c>
      <c r="G1755" s="219">
        <f t="shared" si="301"/>
        <v>45156</v>
      </c>
      <c r="H1755" s="218" t="str">
        <f>IF(ISERROR(VLOOKUP(FORECAST!$A1755,$AY$2:$BA$9,3,FALSE)),"",VLOOKUP(FORECAST!$A1755,$AY$2:$BA$9,3,FALSE))</f>
        <v>Referidos</v>
      </c>
      <c r="I1755" s="218">
        <f>IF(ISNUMBER(FORECAST!G:G),FORECAST!G:G,"")</f>
        <v>67</v>
      </c>
      <c r="J1755" s="222">
        <f>IF(ISNUMBER(FORECAST!H:H),FORECAST!H:H,"")</f>
        <v>22538.94</v>
      </c>
      <c r="BF1755" s="4"/>
    </row>
    <row r="1756" spans="1:58">
      <c r="A1756" s="218" t="str">
        <f>MID(FORECAST!A1755,1,10)</f>
        <v>Owner Refe</v>
      </c>
      <c r="B1756" s="218" t="str">
        <f t="shared" si="296"/>
        <v>Ow</v>
      </c>
      <c r="C1756" s="218" t="str">
        <f t="shared" si="297"/>
        <v>er</v>
      </c>
      <c r="D1756" s="218" t="str">
        <f t="shared" si="298"/>
        <v>Refe</v>
      </c>
      <c r="E1756" s="219" t="e">
        <f t="shared" si="299"/>
        <v>#VALUE!</v>
      </c>
      <c r="F1756" s="219" t="str">
        <f t="shared" si="300"/>
        <v/>
      </c>
      <c r="G1756" s="219">
        <f t="shared" si="301"/>
        <v>45156</v>
      </c>
      <c r="H1756" s="218" t="str">
        <f>IF(ISERROR(VLOOKUP(FORECAST!$A1756,$AY$2:$BA$9,3,FALSE)),"",VLOOKUP(FORECAST!$A1756,$AY$2:$BA$9,3,FALSE))</f>
        <v>Maintenance</v>
      </c>
      <c r="I1756" s="218">
        <f>IF(ISNUMBER(FORECAST!G:G),FORECAST!G:G,"")</f>
        <v>45</v>
      </c>
      <c r="J1756" s="222">
        <f>IF(ISNUMBER(FORECAST!H:H),FORECAST!H:H,"")</f>
        <v>0</v>
      </c>
      <c r="BF1756" s="4"/>
    </row>
    <row r="1757" spans="1:58">
      <c r="A1757" s="218" t="str">
        <f>MID(FORECAST!A1756,1,10)</f>
        <v>Maintenanc</v>
      </c>
      <c r="B1757" s="218" t="str">
        <f t="shared" si="296"/>
        <v>Ma</v>
      </c>
      <c r="C1757" s="218" t="str">
        <f t="shared" si="297"/>
        <v>nt</v>
      </c>
      <c r="D1757" s="218" t="str">
        <f t="shared" si="298"/>
        <v>nanc</v>
      </c>
      <c r="E1757" s="219" t="e">
        <f t="shared" si="299"/>
        <v>#VALUE!</v>
      </c>
      <c r="F1757" s="219" t="str">
        <f t="shared" si="300"/>
        <v/>
      </c>
      <c r="G1757" s="219">
        <f t="shared" si="301"/>
        <v>45156</v>
      </c>
      <c r="H1757" s="218" t="str">
        <f>IF(ISERROR(VLOOKUP(FORECAST!$A1757,$AY$2:$BA$9,3,FALSE)),"",VLOOKUP(FORECAST!$A1757,$AY$2:$BA$9,3,FALSE))</f>
        <v>Complementarias</v>
      </c>
      <c r="I1757" s="218">
        <f>IF(ISNUMBER(FORECAST!G:G),FORECAST!G:G,"")</f>
        <v>1</v>
      </c>
      <c r="J1757" s="222">
        <f>IF(ISNUMBER(FORECAST!H:H),FORECAST!H:H,"")</f>
        <v>0</v>
      </c>
      <c r="BF1757" s="4"/>
    </row>
    <row r="1758" spans="1:58">
      <c r="A1758" s="218" t="str">
        <f>MID(FORECAST!A1757,1,10)</f>
        <v>Compliment</v>
      </c>
      <c r="B1758" s="218" t="str">
        <f t="shared" si="296"/>
        <v>Co</v>
      </c>
      <c r="C1758" s="218" t="str">
        <f t="shared" si="297"/>
        <v>pl</v>
      </c>
      <c r="D1758" s="218" t="str">
        <f t="shared" si="298"/>
        <v>ment</v>
      </c>
      <c r="E1758" s="219" t="e">
        <f t="shared" si="299"/>
        <v>#VALUE!</v>
      </c>
      <c r="F1758" s="219" t="str">
        <f t="shared" si="300"/>
        <v/>
      </c>
      <c r="G1758" s="219">
        <f t="shared" si="301"/>
        <v>45156</v>
      </c>
      <c r="H1758" s="218" t="str">
        <f>IF(ISERROR(VLOOKUP(FORECAST!$A1758,$AY$2:$BA$9,3,FALSE)),"",VLOOKUP(FORECAST!$A1758,$AY$2:$BA$9,3,FALSE))</f>
        <v>Total día</v>
      </c>
      <c r="I1758" s="218">
        <f>IF(ISNUMBER(FORECAST!G:G),FORECAST!G:G,"")</f>
        <v>253</v>
      </c>
      <c r="J1758" s="222">
        <f>IF(ISNUMBER(FORECAST!H:H),FORECAST!H:H,"")</f>
        <v>58955.89</v>
      </c>
      <c r="BF1758" s="4"/>
    </row>
    <row r="1759" spans="1:58">
      <c r="A1759" s="218" t="str">
        <f>MID(FORECAST!A1758,1,10)</f>
        <v>Totals:</v>
      </c>
      <c r="B1759" s="218" t="str">
        <f t="shared" si="296"/>
        <v>To</v>
      </c>
      <c r="C1759" s="218" t="str">
        <f t="shared" si="297"/>
        <v>al</v>
      </c>
      <c r="D1759" s="218" t="str">
        <f t="shared" si="298"/>
        <v>:</v>
      </c>
      <c r="E1759" s="219" t="e">
        <f t="shared" si="299"/>
        <v>#VALUE!</v>
      </c>
      <c r="F1759" s="219" t="str">
        <f t="shared" si="300"/>
        <v/>
      </c>
      <c r="G1759" s="219">
        <f t="shared" si="301"/>
        <v>45156</v>
      </c>
      <c r="H1759" s="218" t="str">
        <f>IF(ISERROR(VLOOKUP(FORECAST!$A1759,$AY$2:$BA$9,3,FALSE)),"",VLOOKUP(FORECAST!$A1759,$AY$2:$BA$9,3,FALSE))</f>
        <v/>
      </c>
      <c r="I1759" s="218" t="str">
        <f>IF(ISNUMBER(FORECAST!G:G),FORECAST!G:G,"")</f>
        <v/>
      </c>
      <c r="J1759" s="222" t="str">
        <f>IF(ISNUMBER(FORECAST!H:H),FORECAST!H:H,"")</f>
        <v/>
      </c>
      <c r="BF1759" s="4"/>
    </row>
    <row r="1760" spans="1:58">
      <c r="A1760" s="218" t="str">
        <f>MID(FORECAST!A1759,1,10)</f>
        <v>19-08-2023</v>
      </c>
      <c r="B1760" s="218" t="str">
        <f t="shared" si="296"/>
        <v>19</v>
      </c>
      <c r="C1760" s="218" t="str">
        <f t="shared" si="297"/>
        <v>08</v>
      </c>
      <c r="D1760" s="218" t="str">
        <f t="shared" si="298"/>
        <v>2023</v>
      </c>
      <c r="E1760" s="219">
        <f t="shared" si="299"/>
        <v>45157</v>
      </c>
      <c r="F1760" s="219">
        <f t="shared" si="300"/>
        <v>45157</v>
      </c>
      <c r="G1760" s="219">
        <f t="shared" si="301"/>
        <v>45157</v>
      </c>
      <c r="H1760" s="218" t="str">
        <f>IF(ISERROR(VLOOKUP(FORECAST!$A1760,$AY$2:$BA$9,3,FALSE)),"",VLOOKUP(FORECAST!$A1760,$AY$2:$BA$9,3,FALSE))</f>
        <v>Pagadores</v>
      </c>
      <c r="I1760" s="218">
        <f>IF(ISNUMBER(FORECAST!G:G),FORECAST!G:G,"")</f>
        <v>116</v>
      </c>
      <c r="J1760" s="222">
        <f>IF(ISNUMBER(FORECAST!H:H),FORECAST!H:H,"")</f>
        <v>38049.46</v>
      </c>
      <c r="BF1760" s="4"/>
    </row>
    <row r="1761" spans="1:58">
      <c r="A1761" s="218" t="str">
        <f>MID(FORECAST!A1760,1,10)</f>
        <v>Non-Group</v>
      </c>
      <c r="B1761" s="218" t="str">
        <f t="shared" si="296"/>
        <v>No</v>
      </c>
      <c r="C1761" s="218" t="str">
        <f t="shared" si="297"/>
        <v>-G</v>
      </c>
      <c r="D1761" s="218" t="str">
        <f t="shared" si="298"/>
        <v>oup</v>
      </c>
      <c r="E1761" s="219" t="e">
        <f t="shared" si="299"/>
        <v>#VALUE!</v>
      </c>
      <c r="F1761" s="219" t="str">
        <f t="shared" si="300"/>
        <v/>
      </c>
      <c r="G1761" s="219">
        <f t="shared" si="301"/>
        <v>45157</v>
      </c>
      <c r="H1761" s="218" t="str">
        <f>IF(ISERROR(VLOOKUP(FORECAST!$A1761,$AY$2:$BA$9,3,FALSE)),"",VLOOKUP(FORECAST!$A1761,$AY$2:$BA$9,3,FALSE))</f>
        <v>Dueños e invitados</v>
      </c>
      <c r="I1761" s="218">
        <f>IF(ISNUMBER(FORECAST!G:G),FORECAST!G:G,"")</f>
        <v>25</v>
      </c>
      <c r="J1761" s="222">
        <f>IF(ISNUMBER(FORECAST!H:H),FORECAST!H:H,"")</f>
        <v>0</v>
      </c>
      <c r="BF1761" s="4"/>
    </row>
    <row r="1762" spans="1:58">
      <c r="A1762" s="218" t="str">
        <f>MID(FORECAST!A1761,1,10)</f>
        <v>Owner &amp; Gu</v>
      </c>
      <c r="B1762" s="218" t="str">
        <f t="shared" si="296"/>
        <v>Ow</v>
      </c>
      <c r="C1762" s="218" t="str">
        <f t="shared" si="297"/>
        <v>er</v>
      </c>
      <c r="D1762" s="218" t="str">
        <f t="shared" si="298"/>
        <v>&amp; Gu</v>
      </c>
      <c r="E1762" s="219" t="e">
        <f t="shared" si="299"/>
        <v>#VALUE!</v>
      </c>
      <c r="F1762" s="219" t="str">
        <f t="shared" si="300"/>
        <v/>
      </c>
      <c r="G1762" s="219">
        <f t="shared" si="301"/>
        <v>45157</v>
      </c>
      <c r="H1762" s="218" t="str">
        <f>IF(ISERROR(VLOOKUP(FORECAST!$A1762,$AY$2:$BA$9,3,FALSE)),"",VLOOKUP(FORECAST!$A1762,$AY$2:$BA$9,3,FALSE))</f>
        <v>Referidos</v>
      </c>
      <c r="I1762" s="218">
        <f>IF(ISNUMBER(FORECAST!G:G),FORECAST!G:G,"")</f>
        <v>67</v>
      </c>
      <c r="J1762" s="222">
        <f>IF(ISNUMBER(FORECAST!H:H),FORECAST!H:H,"")</f>
        <v>23239.03</v>
      </c>
      <c r="BF1762" s="4"/>
    </row>
    <row r="1763" spans="1:58">
      <c r="A1763" s="218" t="str">
        <f>MID(FORECAST!A1762,1,10)</f>
        <v>Owner Refe</v>
      </c>
      <c r="B1763" s="218" t="str">
        <f t="shared" si="296"/>
        <v>Ow</v>
      </c>
      <c r="C1763" s="218" t="str">
        <f t="shared" si="297"/>
        <v>er</v>
      </c>
      <c r="D1763" s="218" t="str">
        <f t="shared" si="298"/>
        <v>Refe</v>
      </c>
      <c r="E1763" s="219" t="e">
        <f t="shared" si="299"/>
        <v>#VALUE!</v>
      </c>
      <c r="F1763" s="219" t="str">
        <f t="shared" si="300"/>
        <v/>
      </c>
      <c r="G1763" s="219">
        <f t="shared" si="301"/>
        <v>45157</v>
      </c>
      <c r="H1763" s="218" t="str">
        <f>IF(ISERROR(VLOOKUP(FORECAST!$A1763,$AY$2:$BA$9,3,FALSE)),"",VLOOKUP(FORECAST!$A1763,$AY$2:$BA$9,3,FALSE))</f>
        <v>Maintenance</v>
      </c>
      <c r="I1763" s="218">
        <f>IF(ISNUMBER(FORECAST!G:G),FORECAST!G:G,"")</f>
        <v>39</v>
      </c>
      <c r="J1763" s="222">
        <f>IF(ISNUMBER(FORECAST!H:H),FORECAST!H:H,"")</f>
        <v>0</v>
      </c>
      <c r="BF1763" s="4"/>
    </row>
    <row r="1764" spans="1:58">
      <c r="A1764" s="218" t="str">
        <f>MID(FORECAST!A1763,1,10)</f>
        <v>Maintenanc</v>
      </c>
      <c r="B1764" s="218" t="str">
        <f t="shared" si="296"/>
        <v>Ma</v>
      </c>
      <c r="C1764" s="218" t="str">
        <f t="shared" si="297"/>
        <v>nt</v>
      </c>
      <c r="D1764" s="218" t="str">
        <f t="shared" si="298"/>
        <v>nanc</v>
      </c>
      <c r="E1764" s="219" t="e">
        <f t="shared" si="299"/>
        <v>#VALUE!</v>
      </c>
      <c r="F1764" s="219" t="str">
        <f t="shared" si="300"/>
        <v/>
      </c>
      <c r="G1764" s="219">
        <f t="shared" si="301"/>
        <v>45157</v>
      </c>
      <c r="H1764" s="218" t="str">
        <f>IF(ISERROR(VLOOKUP(FORECAST!$A1764,$AY$2:$BA$9,3,FALSE)),"",VLOOKUP(FORECAST!$A1764,$AY$2:$BA$9,3,FALSE))</f>
        <v>Complementarias</v>
      </c>
      <c r="I1764" s="218">
        <f>IF(ISNUMBER(FORECAST!G:G),FORECAST!G:G,"")</f>
        <v>2</v>
      </c>
      <c r="J1764" s="222">
        <f>IF(ISNUMBER(FORECAST!H:H),FORECAST!H:H,"")</f>
        <v>0</v>
      </c>
      <c r="BF1764" s="4"/>
    </row>
    <row r="1765" spans="1:58">
      <c r="A1765" s="218" t="str">
        <f>MID(FORECAST!A1764,1,10)</f>
        <v>Compliment</v>
      </c>
      <c r="B1765" s="218" t="str">
        <f t="shared" si="296"/>
        <v>Co</v>
      </c>
      <c r="C1765" s="218" t="str">
        <f t="shared" si="297"/>
        <v>pl</v>
      </c>
      <c r="D1765" s="218" t="str">
        <f t="shared" si="298"/>
        <v>ment</v>
      </c>
      <c r="E1765" s="219" t="e">
        <f t="shared" si="299"/>
        <v>#VALUE!</v>
      </c>
      <c r="F1765" s="219" t="str">
        <f t="shared" si="300"/>
        <v/>
      </c>
      <c r="G1765" s="219">
        <f t="shared" si="301"/>
        <v>45157</v>
      </c>
      <c r="H1765" s="218" t="str">
        <f>IF(ISERROR(VLOOKUP(FORECAST!$A1765,$AY$2:$BA$9,3,FALSE)),"",VLOOKUP(FORECAST!$A1765,$AY$2:$BA$9,3,FALSE))</f>
        <v>Total día</v>
      </c>
      <c r="I1765" s="218">
        <f>IF(ISNUMBER(FORECAST!G:G),FORECAST!G:G,"")</f>
        <v>249</v>
      </c>
      <c r="J1765" s="222">
        <f>IF(ISNUMBER(FORECAST!H:H),FORECAST!H:H,"")</f>
        <v>61288.49</v>
      </c>
      <c r="BF1765" s="4"/>
    </row>
    <row r="1766" spans="1:58">
      <c r="A1766" s="218" t="str">
        <f>MID(FORECAST!A1765,1,10)</f>
        <v>Totals:</v>
      </c>
      <c r="B1766" s="218" t="str">
        <f t="shared" si="296"/>
        <v>To</v>
      </c>
      <c r="C1766" s="218" t="str">
        <f t="shared" si="297"/>
        <v>al</v>
      </c>
      <c r="D1766" s="218" t="str">
        <f t="shared" si="298"/>
        <v>:</v>
      </c>
      <c r="E1766" s="219" t="e">
        <f t="shared" si="299"/>
        <v>#VALUE!</v>
      </c>
      <c r="F1766" s="219" t="str">
        <f t="shared" si="300"/>
        <v/>
      </c>
      <c r="G1766" s="219">
        <f t="shared" si="301"/>
        <v>45157</v>
      </c>
      <c r="H1766" s="218" t="str">
        <f>IF(ISERROR(VLOOKUP(FORECAST!$A1766,$AY$2:$BA$9,3,FALSE)),"",VLOOKUP(FORECAST!$A1766,$AY$2:$BA$9,3,FALSE))</f>
        <v/>
      </c>
      <c r="I1766" s="218" t="str">
        <f>IF(ISNUMBER(FORECAST!G:G),FORECAST!G:G,"")</f>
        <v/>
      </c>
      <c r="J1766" s="222" t="str">
        <f>IF(ISNUMBER(FORECAST!H:H),FORECAST!H:H,"")</f>
        <v/>
      </c>
      <c r="BF1766" s="4"/>
    </row>
    <row r="1767" spans="1:58">
      <c r="A1767" s="218" t="str">
        <f>MID(FORECAST!A1766,1,10)</f>
        <v>20-08-2023</v>
      </c>
      <c r="B1767" s="218" t="str">
        <f t="shared" si="296"/>
        <v>20</v>
      </c>
      <c r="C1767" s="218" t="str">
        <f t="shared" si="297"/>
        <v>08</v>
      </c>
      <c r="D1767" s="218" t="str">
        <f t="shared" si="298"/>
        <v>2023</v>
      </c>
      <c r="E1767" s="219">
        <f t="shared" si="299"/>
        <v>45158</v>
      </c>
      <c r="F1767" s="219">
        <f t="shared" si="300"/>
        <v>45158</v>
      </c>
      <c r="G1767" s="219">
        <f t="shared" si="301"/>
        <v>45158</v>
      </c>
      <c r="H1767" s="218" t="str">
        <f>IF(ISERROR(VLOOKUP(FORECAST!$A1767,$AY$2:$BA$9,3,FALSE)),"",VLOOKUP(FORECAST!$A1767,$AY$2:$BA$9,3,FALSE))</f>
        <v>Pagadores</v>
      </c>
      <c r="I1767" s="218">
        <f>IF(ISNUMBER(FORECAST!G:G),FORECAST!G:G,"")</f>
        <v>54</v>
      </c>
      <c r="J1767" s="222">
        <f>IF(ISNUMBER(FORECAST!H:H),FORECAST!H:H,"")</f>
        <v>15491.21</v>
      </c>
      <c r="BF1767" s="4"/>
    </row>
    <row r="1768" spans="1:58">
      <c r="A1768" s="218" t="str">
        <f>MID(FORECAST!A1767,1,10)</f>
        <v>Non-Group</v>
      </c>
      <c r="B1768" s="218" t="str">
        <f t="shared" si="296"/>
        <v>No</v>
      </c>
      <c r="C1768" s="218" t="str">
        <f t="shared" si="297"/>
        <v>-G</v>
      </c>
      <c r="D1768" s="218" t="str">
        <f t="shared" si="298"/>
        <v>oup</v>
      </c>
      <c r="E1768" s="219" t="e">
        <f t="shared" si="299"/>
        <v>#VALUE!</v>
      </c>
      <c r="F1768" s="219" t="str">
        <f t="shared" si="300"/>
        <v/>
      </c>
      <c r="G1768" s="219">
        <f t="shared" si="301"/>
        <v>45158</v>
      </c>
      <c r="H1768" s="218" t="str">
        <f>IF(ISERROR(VLOOKUP(FORECAST!$A1768,$AY$2:$BA$9,3,FALSE)),"",VLOOKUP(FORECAST!$A1768,$AY$2:$BA$9,3,FALSE))</f>
        <v>Dueños e invitados</v>
      </c>
      <c r="I1768" s="218">
        <f>IF(ISNUMBER(FORECAST!G:G),FORECAST!G:G,"")</f>
        <v>23</v>
      </c>
      <c r="J1768" s="222">
        <f>IF(ISNUMBER(FORECAST!H:H),FORECAST!H:H,"")</f>
        <v>0</v>
      </c>
      <c r="BF1768" s="4"/>
    </row>
    <row r="1769" spans="1:58">
      <c r="A1769" s="218" t="str">
        <f>MID(FORECAST!A1768,1,10)</f>
        <v>Owner &amp; Gu</v>
      </c>
      <c r="B1769" s="218" t="str">
        <f t="shared" si="296"/>
        <v>Ow</v>
      </c>
      <c r="C1769" s="218" t="str">
        <f t="shared" si="297"/>
        <v>er</v>
      </c>
      <c r="D1769" s="218" t="str">
        <f t="shared" si="298"/>
        <v>&amp; Gu</v>
      </c>
      <c r="E1769" s="219" t="e">
        <f t="shared" si="299"/>
        <v>#VALUE!</v>
      </c>
      <c r="F1769" s="219" t="str">
        <f t="shared" si="300"/>
        <v/>
      </c>
      <c r="G1769" s="219">
        <f t="shared" si="301"/>
        <v>45158</v>
      </c>
      <c r="H1769" s="218" t="str">
        <f>IF(ISERROR(VLOOKUP(FORECAST!$A1769,$AY$2:$BA$9,3,FALSE)),"",VLOOKUP(FORECAST!$A1769,$AY$2:$BA$9,3,FALSE))</f>
        <v>Referidos</v>
      </c>
      <c r="I1769" s="218">
        <f>IF(ISNUMBER(FORECAST!G:G),FORECAST!G:G,"")</f>
        <v>39</v>
      </c>
      <c r="J1769" s="222">
        <f>IF(ISNUMBER(FORECAST!H:H),FORECAST!H:H,"")</f>
        <v>10118.9</v>
      </c>
      <c r="BF1769" s="4"/>
    </row>
    <row r="1770" spans="1:58">
      <c r="A1770" s="218" t="str">
        <f>MID(FORECAST!A1769,1,10)</f>
        <v>Owner Refe</v>
      </c>
      <c r="B1770" s="218" t="str">
        <f t="shared" si="296"/>
        <v>Ow</v>
      </c>
      <c r="C1770" s="218" t="str">
        <f t="shared" si="297"/>
        <v>er</v>
      </c>
      <c r="D1770" s="218" t="str">
        <f t="shared" si="298"/>
        <v>Refe</v>
      </c>
      <c r="E1770" s="219" t="e">
        <f t="shared" si="299"/>
        <v>#VALUE!</v>
      </c>
      <c r="F1770" s="219" t="str">
        <f t="shared" si="300"/>
        <v/>
      </c>
      <c r="G1770" s="219">
        <f t="shared" si="301"/>
        <v>45158</v>
      </c>
      <c r="H1770" s="218" t="str">
        <f>IF(ISERROR(VLOOKUP(FORECAST!$A1770,$AY$2:$BA$9,3,FALSE)),"",VLOOKUP(FORECAST!$A1770,$AY$2:$BA$9,3,FALSE))</f>
        <v>Maintenance</v>
      </c>
      <c r="I1770" s="218">
        <f>IF(ISNUMBER(FORECAST!G:G),FORECAST!G:G,"")</f>
        <v>43</v>
      </c>
      <c r="J1770" s="222">
        <f>IF(ISNUMBER(FORECAST!H:H),FORECAST!H:H,"")</f>
        <v>0</v>
      </c>
      <c r="BF1770" s="4"/>
    </row>
    <row r="1771" spans="1:58">
      <c r="A1771" s="218" t="str">
        <f>MID(FORECAST!A1770,1,10)</f>
        <v>Maintenanc</v>
      </c>
      <c r="B1771" s="218" t="str">
        <f t="shared" si="296"/>
        <v>Ma</v>
      </c>
      <c r="C1771" s="218" t="str">
        <f t="shared" si="297"/>
        <v>nt</v>
      </c>
      <c r="D1771" s="218" t="str">
        <f t="shared" si="298"/>
        <v>nanc</v>
      </c>
      <c r="E1771" s="219" t="e">
        <f t="shared" si="299"/>
        <v>#VALUE!</v>
      </c>
      <c r="F1771" s="219" t="str">
        <f t="shared" si="300"/>
        <v/>
      </c>
      <c r="G1771" s="219">
        <f t="shared" si="301"/>
        <v>45158</v>
      </c>
      <c r="H1771" s="218" t="str">
        <f>IF(ISERROR(VLOOKUP(FORECAST!$A1771,$AY$2:$BA$9,3,FALSE)),"",VLOOKUP(FORECAST!$A1771,$AY$2:$BA$9,3,FALSE))</f>
        <v>Complementarias</v>
      </c>
      <c r="I1771" s="218">
        <f>IF(ISNUMBER(FORECAST!G:G),FORECAST!G:G,"")</f>
        <v>2</v>
      </c>
      <c r="J1771" s="222">
        <f>IF(ISNUMBER(FORECAST!H:H),FORECAST!H:H,"")</f>
        <v>0</v>
      </c>
      <c r="BF1771" s="4"/>
    </row>
    <row r="1772" spans="1:58">
      <c r="A1772" s="218" t="str">
        <f>MID(FORECAST!A1771,1,10)</f>
        <v>Compliment</v>
      </c>
      <c r="B1772" s="218" t="str">
        <f t="shared" si="296"/>
        <v>Co</v>
      </c>
      <c r="C1772" s="218" t="str">
        <f t="shared" si="297"/>
        <v>pl</v>
      </c>
      <c r="D1772" s="218" t="str">
        <f t="shared" si="298"/>
        <v>ment</v>
      </c>
      <c r="E1772" s="219" t="e">
        <f t="shared" si="299"/>
        <v>#VALUE!</v>
      </c>
      <c r="F1772" s="219" t="str">
        <f t="shared" si="300"/>
        <v/>
      </c>
      <c r="G1772" s="219">
        <f t="shared" si="301"/>
        <v>45158</v>
      </c>
      <c r="H1772" s="218" t="str">
        <f>IF(ISERROR(VLOOKUP(FORECAST!$A1772,$AY$2:$BA$9,3,FALSE)),"",VLOOKUP(FORECAST!$A1772,$AY$2:$BA$9,3,FALSE))</f>
        <v>Total día</v>
      </c>
      <c r="I1772" s="218">
        <f>IF(ISNUMBER(FORECAST!G:G),FORECAST!G:G,"")</f>
        <v>161</v>
      </c>
      <c r="J1772" s="222">
        <f>IF(ISNUMBER(FORECAST!H:H),FORECAST!H:H,"")</f>
        <v>25610.11</v>
      </c>
      <c r="BF1772" s="4"/>
    </row>
    <row r="1773" spans="1:58">
      <c r="A1773" s="218" t="str">
        <f>MID(FORECAST!A1772,1,10)</f>
        <v>Totals:</v>
      </c>
      <c r="B1773" s="218" t="str">
        <f t="shared" si="296"/>
        <v>To</v>
      </c>
      <c r="C1773" s="218" t="str">
        <f t="shared" si="297"/>
        <v>al</v>
      </c>
      <c r="D1773" s="218" t="str">
        <f t="shared" si="298"/>
        <v>:</v>
      </c>
      <c r="E1773" s="219" t="e">
        <f t="shared" si="299"/>
        <v>#VALUE!</v>
      </c>
      <c r="F1773" s="219" t="str">
        <f t="shared" si="300"/>
        <v/>
      </c>
      <c r="G1773" s="219">
        <f t="shared" si="301"/>
        <v>45158</v>
      </c>
      <c r="H1773" s="218" t="str">
        <f>IF(ISERROR(VLOOKUP(FORECAST!$A1773,$AY$2:$BA$9,3,FALSE)),"",VLOOKUP(FORECAST!$A1773,$AY$2:$BA$9,3,FALSE))</f>
        <v/>
      </c>
      <c r="I1773" s="218" t="str">
        <f>IF(ISNUMBER(FORECAST!G:G),FORECAST!G:G,"")</f>
        <v/>
      </c>
      <c r="J1773" s="222" t="str">
        <f>IF(ISNUMBER(FORECAST!H:H),FORECAST!H:H,"")</f>
        <v/>
      </c>
      <c r="BF1773" s="4"/>
    </row>
    <row r="1774" spans="1:58">
      <c r="A1774" s="218" t="str">
        <f>MID(FORECAST!A1773,1,10)</f>
        <v>21-08-2023</v>
      </c>
      <c r="B1774" s="218" t="str">
        <f t="shared" si="296"/>
        <v>21</v>
      </c>
      <c r="C1774" s="218" t="str">
        <f t="shared" si="297"/>
        <v>08</v>
      </c>
      <c r="D1774" s="218" t="str">
        <f t="shared" si="298"/>
        <v>2023</v>
      </c>
      <c r="E1774" s="219">
        <f t="shared" si="299"/>
        <v>45159</v>
      </c>
      <c r="F1774" s="219">
        <f t="shared" si="300"/>
        <v>45159</v>
      </c>
      <c r="G1774" s="219">
        <f t="shared" si="301"/>
        <v>45159</v>
      </c>
      <c r="H1774" s="218" t="str">
        <f>IF(ISERROR(VLOOKUP(FORECAST!$A1774,$AY$2:$BA$9,3,FALSE)),"",VLOOKUP(FORECAST!$A1774,$AY$2:$BA$9,3,FALSE))</f>
        <v>Pagadores</v>
      </c>
      <c r="I1774" s="218">
        <f>IF(ISNUMBER(FORECAST!G:G),FORECAST!G:G,"")</f>
        <v>33</v>
      </c>
      <c r="J1774" s="222">
        <f>IF(ISNUMBER(FORECAST!H:H),FORECAST!H:H,"")</f>
        <v>8942.6299999999992</v>
      </c>
      <c r="BF1774" s="4"/>
    </row>
    <row r="1775" spans="1:58">
      <c r="A1775" s="218" t="str">
        <f>MID(FORECAST!A1774,1,10)</f>
        <v>Non-Group</v>
      </c>
      <c r="B1775" s="218" t="str">
        <f t="shared" si="296"/>
        <v>No</v>
      </c>
      <c r="C1775" s="218" t="str">
        <f t="shared" si="297"/>
        <v>-G</v>
      </c>
      <c r="D1775" s="218" t="str">
        <f t="shared" si="298"/>
        <v>oup</v>
      </c>
      <c r="E1775" s="219" t="e">
        <f t="shared" si="299"/>
        <v>#VALUE!</v>
      </c>
      <c r="F1775" s="219" t="str">
        <f t="shared" si="300"/>
        <v/>
      </c>
      <c r="G1775" s="219">
        <f t="shared" si="301"/>
        <v>45159</v>
      </c>
      <c r="H1775" s="218" t="str">
        <f>IF(ISERROR(VLOOKUP(FORECAST!$A1775,$AY$2:$BA$9,3,FALSE)),"",VLOOKUP(FORECAST!$A1775,$AY$2:$BA$9,3,FALSE))</f>
        <v>Grupos</v>
      </c>
      <c r="I1775" s="218">
        <f>IF(ISNUMBER(FORECAST!G:G),FORECAST!G:G,"")</f>
        <v>0</v>
      </c>
      <c r="J1775" s="222">
        <f>IF(ISNUMBER(FORECAST!H:H),FORECAST!H:H,"")</f>
        <v>0</v>
      </c>
      <c r="BF1775" s="4"/>
    </row>
    <row r="1776" spans="1:58">
      <c r="A1776" s="218" t="str">
        <f>MID(FORECAST!A1775,1,10)</f>
        <v>Group - No</v>
      </c>
      <c r="B1776" s="218" t="str">
        <f t="shared" si="296"/>
        <v>Gr</v>
      </c>
      <c r="C1776" s="218" t="str">
        <f t="shared" si="297"/>
        <v>up</v>
      </c>
      <c r="D1776" s="218" t="str">
        <f t="shared" si="298"/>
        <v>- No</v>
      </c>
      <c r="E1776" s="219" t="e">
        <f t="shared" si="299"/>
        <v>#VALUE!</v>
      </c>
      <c r="F1776" s="219" t="str">
        <f t="shared" si="300"/>
        <v/>
      </c>
      <c r="G1776" s="219">
        <f t="shared" si="301"/>
        <v>45159</v>
      </c>
      <c r="H1776" s="218" t="str">
        <f>IF(ISERROR(VLOOKUP(FORECAST!$A1776,$AY$2:$BA$9,3,FALSE)),"",VLOOKUP(FORECAST!$A1776,$AY$2:$BA$9,3,FALSE))</f>
        <v>Dueños e invitados</v>
      </c>
      <c r="I1776" s="218">
        <f>IF(ISNUMBER(FORECAST!G:G),FORECAST!G:G,"")</f>
        <v>22</v>
      </c>
      <c r="J1776" s="222">
        <f>IF(ISNUMBER(FORECAST!H:H),FORECAST!H:H,"")</f>
        <v>0</v>
      </c>
      <c r="BF1776" s="4"/>
    </row>
    <row r="1777" spans="1:58">
      <c r="A1777" s="218" t="str">
        <f>MID(FORECAST!A1776,1,10)</f>
        <v>Owner &amp; Gu</v>
      </c>
      <c r="B1777" s="218" t="str">
        <f t="shared" si="296"/>
        <v>Ow</v>
      </c>
      <c r="C1777" s="218" t="str">
        <f t="shared" si="297"/>
        <v>er</v>
      </c>
      <c r="D1777" s="218" t="str">
        <f t="shared" si="298"/>
        <v>&amp; Gu</v>
      </c>
      <c r="E1777" s="219" t="e">
        <f t="shared" si="299"/>
        <v>#VALUE!</v>
      </c>
      <c r="F1777" s="219" t="str">
        <f t="shared" si="300"/>
        <v/>
      </c>
      <c r="G1777" s="219">
        <f t="shared" si="301"/>
        <v>45159</v>
      </c>
      <c r="H1777" s="218" t="str">
        <f>IF(ISERROR(VLOOKUP(FORECAST!$A1777,$AY$2:$BA$9,3,FALSE)),"",VLOOKUP(FORECAST!$A1777,$AY$2:$BA$9,3,FALSE))</f>
        <v>Referidos</v>
      </c>
      <c r="I1777" s="218">
        <f>IF(ISNUMBER(FORECAST!G:G),FORECAST!G:G,"")</f>
        <v>16</v>
      </c>
      <c r="J1777" s="222">
        <f>IF(ISNUMBER(FORECAST!H:H),FORECAST!H:H,"")</f>
        <v>4180</v>
      </c>
      <c r="BF1777" s="4"/>
    </row>
    <row r="1778" spans="1:58">
      <c r="A1778" s="218" t="str">
        <f>MID(FORECAST!A1777,1,10)</f>
        <v>Owner Refe</v>
      </c>
      <c r="B1778" s="218" t="str">
        <f t="shared" si="296"/>
        <v>Ow</v>
      </c>
      <c r="C1778" s="218" t="str">
        <f t="shared" si="297"/>
        <v>er</v>
      </c>
      <c r="D1778" s="218" t="str">
        <f t="shared" si="298"/>
        <v>Refe</v>
      </c>
      <c r="E1778" s="219" t="e">
        <f t="shared" si="299"/>
        <v>#VALUE!</v>
      </c>
      <c r="F1778" s="219" t="str">
        <f t="shared" si="300"/>
        <v/>
      </c>
      <c r="G1778" s="219">
        <f t="shared" si="301"/>
        <v>45159</v>
      </c>
      <c r="H1778" s="218" t="str">
        <f>IF(ISERROR(VLOOKUP(FORECAST!$A1778,$AY$2:$BA$9,3,FALSE)),"",VLOOKUP(FORECAST!$A1778,$AY$2:$BA$9,3,FALSE))</f>
        <v>Maintenance</v>
      </c>
      <c r="I1778" s="218">
        <f>IF(ISNUMBER(FORECAST!G:G),FORECAST!G:G,"")</f>
        <v>102</v>
      </c>
      <c r="J1778" s="222">
        <f>IF(ISNUMBER(FORECAST!H:H),FORECAST!H:H,"")</f>
        <v>0</v>
      </c>
      <c r="BF1778" s="4"/>
    </row>
    <row r="1779" spans="1:58">
      <c r="A1779" s="218" t="str">
        <f>MID(FORECAST!A1778,1,10)</f>
        <v>Maintenanc</v>
      </c>
      <c r="B1779" s="218" t="str">
        <f t="shared" si="296"/>
        <v>Ma</v>
      </c>
      <c r="C1779" s="218" t="str">
        <f t="shared" si="297"/>
        <v>nt</v>
      </c>
      <c r="D1779" s="218" t="str">
        <f t="shared" si="298"/>
        <v>nanc</v>
      </c>
      <c r="E1779" s="219" t="e">
        <f t="shared" si="299"/>
        <v>#VALUE!</v>
      </c>
      <c r="F1779" s="219" t="str">
        <f t="shared" si="300"/>
        <v/>
      </c>
      <c r="G1779" s="219">
        <f t="shared" si="301"/>
        <v>45159</v>
      </c>
      <c r="H1779" s="218" t="str">
        <f>IF(ISERROR(VLOOKUP(FORECAST!$A1779,$AY$2:$BA$9,3,FALSE)),"",VLOOKUP(FORECAST!$A1779,$AY$2:$BA$9,3,FALSE))</f>
        <v>Complementarias</v>
      </c>
      <c r="I1779" s="218">
        <f>IF(ISNUMBER(FORECAST!G:G),FORECAST!G:G,"")</f>
        <v>2</v>
      </c>
      <c r="J1779" s="222">
        <f>IF(ISNUMBER(FORECAST!H:H),FORECAST!H:H,"")</f>
        <v>0</v>
      </c>
      <c r="BF1779" s="4"/>
    </row>
    <row r="1780" spans="1:58">
      <c r="A1780" s="218" t="str">
        <f>MID(FORECAST!A1779,1,10)</f>
        <v>Compliment</v>
      </c>
      <c r="B1780" s="218" t="str">
        <f t="shared" si="296"/>
        <v>Co</v>
      </c>
      <c r="C1780" s="218" t="str">
        <f t="shared" si="297"/>
        <v>pl</v>
      </c>
      <c r="D1780" s="218" t="str">
        <f t="shared" si="298"/>
        <v>ment</v>
      </c>
      <c r="E1780" s="219" t="e">
        <f t="shared" si="299"/>
        <v>#VALUE!</v>
      </c>
      <c r="F1780" s="219" t="str">
        <f t="shared" si="300"/>
        <v/>
      </c>
      <c r="G1780" s="219">
        <f t="shared" si="301"/>
        <v>45159</v>
      </c>
      <c r="H1780" s="218" t="str">
        <f>IF(ISERROR(VLOOKUP(FORECAST!$A1780,$AY$2:$BA$9,3,FALSE)),"",VLOOKUP(FORECAST!$A1780,$AY$2:$BA$9,3,FALSE))</f>
        <v>Total día</v>
      </c>
      <c r="I1780" s="218">
        <f>IF(ISNUMBER(FORECAST!G:G),FORECAST!G:G,"")</f>
        <v>175</v>
      </c>
      <c r="J1780" s="222">
        <f>IF(ISNUMBER(FORECAST!H:H),FORECAST!H:H,"")</f>
        <v>13122.63</v>
      </c>
      <c r="BF1780" s="4"/>
    </row>
    <row r="1781" spans="1:58">
      <c r="A1781" s="218" t="str">
        <f>MID(FORECAST!A1780,1,10)</f>
        <v>Totals:</v>
      </c>
      <c r="B1781" s="218" t="str">
        <f t="shared" si="296"/>
        <v>To</v>
      </c>
      <c r="C1781" s="218" t="str">
        <f t="shared" si="297"/>
        <v>al</v>
      </c>
      <c r="D1781" s="218" t="str">
        <f t="shared" si="298"/>
        <v>:</v>
      </c>
      <c r="E1781" s="219" t="e">
        <f t="shared" si="299"/>
        <v>#VALUE!</v>
      </c>
      <c r="F1781" s="219" t="str">
        <f t="shared" si="300"/>
        <v/>
      </c>
      <c r="G1781" s="219">
        <f t="shared" si="301"/>
        <v>45159</v>
      </c>
      <c r="H1781" s="218" t="str">
        <f>IF(ISERROR(VLOOKUP(FORECAST!$A1781,$AY$2:$BA$9,3,FALSE)),"",VLOOKUP(FORECAST!$A1781,$AY$2:$BA$9,3,FALSE))</f>
        <v/>
      </c>
      <c r="I1781" s="218" t="str">
        <f>IF(ISNUMBER(FORECAST!G:G),FORECAST!G:G,"")</f>
        <v/>
      </c>
      <c r="J1781" s="222" t="str">
        <f>IF(ISNUMBER(FORECAST!H:H),FORECAST!H:H,"")</f>
        <v/>
      </c>
      <c r="BF1781" s="4"/>
    </row>
    <row r="1782" spans="1:58">
      <c r="A1782" s="218" t="str">
        <f>MID(FORECAST!A1781,1,10)</f>
        <v>22-08-2023</v>
      </c>
      <c r="B1782" s="218" t="str">
        <f t="shared" si="296"/>
        <v>22</v>
      </c>
      <c r="C1782" s="218" t="str">
        <f t="shared" si="297"/>
        <v>08</v>
      </c>
      <c r="D1782" s="218" t="str">
        <f t="shared" si="298"/>
        <v>2023</v>
      </c>
      <c r="E1782" s="219">
        <f t="shared" si="299"/>
        <v>45160</v>
      </c>
      <c r="F1782" s="219">
        <f t="shared" si="300"/>
        <v>45160</v>
      </c>
      <c r="G1782" s="219">
        <f t="shared" si="301"/>
        <v>45160</v>
      </c>
      <c r="H1782" s="218" t="str">
        <f>IF(ISERROR(VLOOKUP(FORECAST!$A1782,$AY$2:$BA$9,3,FALSE)),"",VLOOKUP(FORECAST!$A1782,$AY$2:$BA$9,3,FALSE))</f>
        <v>Pagadores</v>
      </c>
      <c r="I1782" s="218">
        <f>IF(ISNUMBER(FORECAST!G:G),FORECAST!G:G,"")</f>
        <v>32</v>
      </c>
      <c r="J1782" s="222">
        <f>IF(ISNUMBER(FORECAST!H:H),FORECAST!H:H,"")</f>
        <v>8354.09</v>
      </c>
      <c r="BF1782" s="4"/>
    </row>
    <row r="1783" spans="1:58">
      <c r="A1783" s="218" t="str">
        <f>MID(FORECAST!A1782,1,10)</f>
        <v>Non-Group</v>
      </c>
      <c r="B1783" s="218" t="str">
        <f t="shared" si="296"/>
        <v>No</v>
      </c>
      <c r="C1783" s="218" t="str">
        <f t="shared" si="297"/>
        <v>-G</v>
      </c>
      <c r="D1783" s="218" t="str">
        <f t="shared" si="298"/>
        <v>oup</v>
      </c>
      <c r="E1783" s="219" t="e">
        <f t="shared" si="299"/>
        <v>#VALUE!</v>
      </c>
      <c r="F1783" s="219" t="str">
        <f t="shared" si="300"/>
        <v/>
      </c>
      <c r="G1783" s="219">
        <f t="shared" si="301"/>
        <v>45160</v>
      </c>
      <c r="H1783" s="218" t="str">
        <f>IF(ISERROR(VLOOKUP(FORECAST!$A1783,$AY$2:$BA$9,3,FALSE)),"",VLOOKUP(FORECAST!$A1783,$AY$2:$BA$9,3,FALSE))</f>
        <v>Dueños e invitados</v>
      </c>
      <c r="I1783" s="218">
        <f>IF(ISNUMBER(FORECAST!G:G),FORECAST!G:G,"")</f>
        <v>17</v>
      </c>
      <c r="J1783" s="222">
        <f>IF(ISNUMBER(FORECAST!H:H),FORECAST!H:H,"")</f>
        <v>0</v>
      </c>
      <c r="BF1783" s="4"/>
    </row>
    <row r="1784" spans="1:58">
      <c r="A1784" s="218" t="str">
        <f>MID(FORECAST!A1783,1,10)</f>
        <v>Owner &amp; Gu</v>
      </c>
      <c r="B1784" s="218" t="str">
        <f t="shared" si="296"/>
        <v>Ow</v>
      </c>
      <c r="C1784" s="218" t="str">
        <f t="shared" si="297"/>
        <v>er</v>
      </c>
      <c r="D1784" s="218" t="str">
        <f t="shared" si="298"/>
        <v>&amp; Gu</v>
      </c>
      <c r="E1784" s="219" t="e">
        <f t="shared" si="299"/>
        <v>#VALUE!</v>
      </c>
      <c r="F1784" s="219" t="str">
        <f t="shared" si="300"/>
        <v/>
      </c>
      <c r="G1784" s="219">
        <f t="shared" si="301"/>
        <v>45160</v>
      </c>
      <c r="H1784" s="218" t="str">
        <f>IF(ISERROR(VLOOKUP(FORECAST!$A1784,$AY$2:$BA$9,3,FALSE)),"",VLOOKUP(FORECAST!$A1784,$AY$2:$BA$9,3,FALSE))</f>
        <v>Referidos</v>
      </c>
      <c r="I1784" s="218">
        <f>IF(ISNUMBER(FORECAST!G:G),FORECAST!G:G,"")</f>
        <v>9</v>
      </c>
      <c r="J1784" s="222">
        <f>IF(ISNUMBER(FORECAST!H:H),FORECAST!H:H,"")</f>
        <v>2849.37</v>
      </c>
      <c r="BF1784" s="4"/>
    </row>
    <row r="1785" spans="1:58">
      <c r="A1785" s="218" t="str">
        <f>MID(FORECAST!A1784,1,10)</f>
        <v>Owner Refe</v>
      </c>
      <c r="B1785" s="218" t="str">
        <f t="shared" si="296"/>
        <v>Ow</v>
      </c>
      <c r="C1785" s="218" t="str">
        <f t="shared" si="297"/>
        <v>er</v>
      </c>
      <c r="D1785" s="218" t="str">
        <f t="shared" si="298"/>
        <v>Refe</v>
      </c>
      <c r="E1785" s="219" t="e">
        <f t="shared" si="299"/>
        <v>#VALUE!</v>
      </c>
      <c r="F1785" s="219" t="str">
        <f t="shared" si="300"/>
        <v/>
      </c>
      <c r="G1785" s="219">
        <f t="shared" si="301"/>
        <v>45160</v>
      </c>
      <c r="H1785" s="218" t="str">
        <f>IF(ISERROR(VLOOKUP(FORECAST!$A1785,$AY$2:$BA$9,3,FALSE)),"",VLOOKUP(FORECAST!$A1785,$AY$2:$BA$9,3,FALSE))</f>
        <v>Maintenance</v>
      </c>
      <c r="I1785" s="218">
        <f>IF(ISNUMBER(FORECAST!G:G),FORECAST!G:G,"")</f>
        <v>77</v>
      </c>
      <c r="J1785" s="222">
        <f>IF(ISNUMBER(FORECAST!H:H),FORECAST!H:H,"")</f>
        <v>0</v>
      </c>
      <c r="BF1785" s="4"/>
    </row>
    <row r="1786" spans="1:58">
      <c r="A1786" s="218" t="str">
        <f>MID(FORECAST!A1785,1,10)</f>
        <v>Maintenanc</v>
      </c>
      <c r="B1786" s="218" t="str">
        <f t="shared" si="296"/>
        <v>Ma</v>
      </c>
      <c r="C1786" s="218" t="str">
        <f t="shared" si="297"/>
        <v>nt</v>
      </c>
      <c r="D1786" s="218" t="str">
        <f t="shared" si="298"/>
        <v>nanc</v>
      </c>
      <c r="E1786" s="219" t="e">
        <f t="shared" si="299"/>
        <v>#VALUE!</v>
      </c>
      <c r="F1786" s="219" t="str">
        <f t="shared" si="300"/>
        <v/>
      </c>
      <c r="G1786" s="219">
        <f t="shared" si="301"/>
        <v>45160</v>
      </c>
      <c r="H1786" s="218" t="str">
        <f>IF(ISERROR(VLOOKUP(FORECAST!$A1786,$AY$2:$BA$9,3,FALSE)),"",VLOOKUP(FORECAST!$A1786,$AY$2:$BA$9,3,FALSE))</f>
        <v>Complementarias</v>
      </c>
      <c r="I1786" s="218">
        <f>IF(ISNUMBER(FORECAST!G:G),FORECAST!G:G,"")</f>
        <v>1</v>
      </c>
      <c r="J1786" s="222">
        <f>IF(ISNUMBER(FORECAST!H:H),FORECAST!H:H,"")</f>
        <v>0</v>
      </c>
      <c r="BF1786" s="4"/>
    </row>
    <row r="1787" spans="1:58">
      <c r="A1787" s="218" t="str">
        <f>MID(FORECAST!A1786,1,10)</f>
        <v>Compliment</v>
      </c>
      <c r="B1787" s="218" t="str">
        <f t="shared" si="296"/>
        <v>Co</v>
      </c>
      <c r="C1787" s="218" t="str">
        <f t="shared" si="297"/>
        <v>pl</v>
      </c>
      <c r="D1787" s="218" t="str">
        <f t="shared" si="298"/>
        <v>ment</v>
      </c>
      <c r="E1787" s="219" t="e">
        <f t="shared" si="299"/>
        <v>#VALUE!</v>
      </c>
      <c r="F1787" s="219" t="str">
        <f t="shared" si="300"/>
        <v/>
      </c>
      <c r="G1787" s="219">
        <f t="shared" si="301"/>
        <v>45160</v>
      </c>
      <c r="H1787" s="218" t="str">
        <f>IF(ISERROR(VLOOKUP(FORECAST!$A1787,$AY$2:$BA$9,3,FALSE)),"",VLOOKUP(FORECAST!$A1787,$AY$2:$BA$9,3,FALSE))</f>
        <v>Total día</v>
      </c>
      <c r="I1787" s="218">
        <f>IF(ISNUMBER(FORECAST!G:G),FORECAST!G:G,"")</f>
        <v>136</v>
      </c>
      <c r="J1787" s="222">
        <f>IF(ISNUMBER(FORECAST!H:H),FORECAST!H:H,"")</f>
        <v>11203.46</v>
      </c>
      <c r="BF1787" s="4"/>
    </row>
    <row r="1788" spans="1:58">
      <c r="A1788" s="218" t="str">
        <f>MID(FORECAST!A1787,1,10)</f>
        <v>Totals:</v>
      </c>
      <c r="B1788" s="218" t="str">
        <f t="shared" si="296"/>
        <v>To</v>
      </c>
      <c r="C1788" s="218" t="str">
        <f t="shared" si="297"/>
        <v>al</v>
      </c>
      <c r="D1788" s="218" t="str">
        <f t="shared" si="298"/>
        <v>:</v>
      </c>
      <c r="E1788" s="219" t="e">
        <f t="shared" si="299"/>
        <v>#VALUE!</v>
      </c>
      <c r="F1788" s="219" t="str">
        <f t="shared" si="300"/>
        <v/>
      </c>
      <c r="G1788" s="219">
        <f t="shared" si="301"/>
        <v>45160</v>
      </c>
      <c r="H1788" s="218" t="str">
        <f>IF(ISERROR(VLOOKUP(FORECAST!$A1788,$AY$2:$BA$9,3,FALSE)),"",VLOOKUP(FORECAST!$A1788,$AY$2:$BA$9,3,FALSE))</f>
        <v/>
      </c>
      <c r="I1788" s="218" t="str">
        <f>IF(ISNUMBER(FORECAST!G:G),FORECAST!G:G,"")</f>
        <v/>
      </c>
      <c r="J1788" s="222" t="str">
        <f>IF(ISNUMBER(FORECAST!H:H),FORECAST!H:H,"")</f>
        <v/>
      </c>
      <c r="BF1788" s="4"/>
    </row>
    <row r="1789" spans="1:58">
      <c r="A1789" s="218" t="str">
        <f>MID(FORECAST!A1788,1,10)</f>
        <v>23-08-2023</v>
      </c>
      <c r="B1789" s="218" t="str">
        <f t="shared" si="296"/>
        <v>23</v>
      </c>
      <c r="C1789" s="218" t="str">
        <f t="shared" si="297"/>
        <v>08</v>
      </c>
      <c r="D1789" s="218" t="str">
        <f t="shared" si="298"/>
        <v>2023</v>
      </c>
      <c r="E1789" s="219">
        <f t="shared" si="299"/>
        <v>45161</v>
      </c>
      <c r="F1789" s="219">
        <f t="shared" si="300"/>
        <v>45161</v>
      </c>
      <c r="G1789" s="219">
        <f t="shared" si="301"/>
        <v>45161</v>
      </c>
      <c r="H1789" s="218" t="str">
        <f>IF(ISERROR(VLOOKUP(FORECAST!$A1789,$AY$2:$BA$9,3,FALSE)),"",VLOOKUP(FORECAST!$A1789,$AY$2:$BA$9,3,FALSE))</f>
        <v>Pagadores</v>
      </c>
      <c r="I1789" s="218">
        <f>IF(ISNUMBER(FORECAST!G:G),FORECAST!G:G,"")</f>
        <v>35</v>
      </c>
      <c r="J1789" s="222">
        <f>IF(ISNUMBER(FORECAST!H:H),FORECAST!H:H,"")</f>
        <v>15683.21</v>
      </c>
      <c r="BF1789" s="4"/>
    </row>
    <row r="1790" spans="1:58">
      <c r="A1790" s="218" t="str">
        <f>MID(FORECAST!A1789,1,10)</f>
        <v>Non-Group</v>
      </c>
      <c r="B1790" s="218" t="str">
        <f t="shared" si="296"/>
        <v>No</v>
      </c>
      <c r="C1790" s="218" t="str">
        <f t="shared" si="297"/>
        <v>-G</v>
      </c>
      <c r="D1790" s="218" t="str">
        <f t="shared" si="298"/>
        <v>oup</v>
      </c>
      <c r="E1790" s="219" t="e">
        <f t="shared" si="299"/>
        <v>#VALUE!</v>
      </c>
      <c r="F1790" s="219" t="str">
        <f t="shared" si="300"/>
        <v/>
      </c>
      <c r="G1790" s="219">
        <f t="shared" si="301"/>
        <v>45161</v>
      </c>
      <c r="H1790" s="218" t="str">
        <f>IF(ISERROR(VLOOKUP(FORECAST!$A1790,$AY$2:$BA$9,3,FALSE)),"",VLOOKUP(FORECAST!$A1790,$AY$2:$BA$9,3,FALSE))</f>
        <v>Dueños e invitados</v>
      </c>
      <c r="I1790" s="218">
        <f>IF(ISNUMBER(FORECAST!G:G),FORECAST!G:G,"")</f>
        <v>17</v>
      </c>
      <c r="J1790" s="222">
        <f>IF(ISNUMBER(FORECAST!H:H),FORECAST!H:H,"")</f>
        <v>0</v>
      </c>
      <c r="BF1790" s="4"/>
    </row>
    <row r="1791" spans="1:58">
      <c r="A1791" s="218" t="str">
        <f>MID(FORECAST!A1790,1,10)</f>
        <v>Owner &amp; Gu</v>
      </c>
      <c r="B1791" s="218" t="str">
        <f t="shared" si="296"/>
        <v>Ow</v>
      </c>
      <c r="C1791" s="218" t="str">
        <f t="shared" si="297"/>
        <v>er</v>
      </c>
      <c r="D1791" s="218" t="str">
        <f t="shared" si="298"/>
        <v>&amp; Gu</v>
      </c>
      <c r="E1791" s="219" t="e">
        <f t="shared" si="299"/>
        <v>#VALUE!</v>
      </c>
      <c r="F1791" s="219" t="str">
        <f t="shared" si="300"/>
        <v/>
      </c>
      <c r="G1791" s="219">
        <f t="shared" si="301"/>
        <v>45161</v>
      </c>
      <c r="H1791" s="218" t="str">
        <f>IF(ISERROR(VLOOKUP(FORECAST!$A1791,$AY$2:$BA$9,3,FALSE)),"",VLOOKUP(FORECAST!$A1791,$AY$2:$BA$9,3,FALSE))</f>
        <v>Referidos</v>
      </c>
      <c r="I1791" s="218">
        <f>IF(ISNUMBER(FORECAST!G:G),FORECAST!G:G,"")</f>
        <v>13</v>
      </c>
      <c r="J1791" s="222">
        <f>IF(ISNUMBER(FORECAST!H:H),FORECAST!H:H,"")</f>
        <v>3682.52</v>
      </c>
      <c r="BF1791" s="4"/>
    </row>
    <row r="1792" spans="1:58">
      <c r="A1792" s="218" t="str">
        <f>MID(FORECAST!A1791,1,10)</f>
        <v>Owner Refe</v>
      </c>
      <c r="B1792" s="218" t="str">
        <f t="shared" si="296"/>
        <v>Ow</v>
      </c>
      <c r="C1792" s="218" t="str">
        <f t="shared" si="297"/>
        <v>er</v>
      </c>
      <c r="D1792" s="218" t="str">
        <f t="shared" si="298"/>
        <v>Refe</v>
      </c>
      <c r="E1792" s="219" t="e">
        <f t="shared" si="299"/>
        <v>#VALUE!</v>
      </c>
      <c r="F1792" s="219" t="str">
        <f t="shared" si="300"/>
        <v/>
      </c>
      <c r="G1792" s="219">
        <f t="shared" si="301"/>
        <v>45161</v>
      </c>
      <c r="H1792" s="218" t="str">
        <f>IF(ISERROR(VLOOKUP(FORECAST!$A1792,$AY$2:$BA$9,3,FALSE)),"",VLOOKUP(FORECAST!$A1792,$AY$2:$BA$9,3,FALSE))</f>
        <v>Maintenance</v>
      </c>
      <c r="I1792" s="218">
        <f>IF(ISNUMBER(FORECAST!G:G),FORECAST!G:G,"")</f>
        <v>88</v>
      </c>
      <c r="J1792" s="222">
        <f>IF(ISNUMBER(FORECAST!H:H),FORECAST!H:H,"")</f>
        <v>0</v>
      </c>
      <c r="BF1792" s="4"/>
    </row>
    <row r="1793" spans="1:58">
      <c r="A1793" s="218" t="str">
        <f>MID(FORECAST!A1792,1,10)</f>
        <v>Maintenanc</v>
      </c>
      <c r="B1793" s="218" t="str">
        <f t="shared" si="296"/>
        <v>Ma</v>
      </c>
      <c r="C1793" s="218" t="str">
        <f t="shared" si="297"/>
        <v>nt</v>
      </c>
      <c r="D1793" s="218" t="str">
        <f t="shared" si="298"/>
        <v>nanc</v>
      </c>
      <c r="E1793" s="219" t="e">
        <f t="shared" si="299"/>
        <v>#VALUE!</v>
      </c>
      <c r="F1793" s="219" t="str">
        <f t="shared" si="300"/>
        <v/>
      </c>
      <c r="G1793" s="219">
        <f t="shared" si="301"/>
        <v>45161</v>
      </c>
      <c r="H1793" s="218" t="str">
        <f>IF(ISERROR(VLOOKUP(FORECAST!$A1793,$AY$2:$BA$9,3,FALSE)),"",VLOOKUP(FORECAST!$A1793,$AY$2:$BA$9,3,FALSE))</f>
        <v>Complementarias</v>
      </c>
      <c r="I1793" s="218">
        <f>IF(ISNUMBER(FORECAST!G:G),FORECAST!G:G,"")</f>
        <v>1</v>
      </c>
      <c r="J1793" s="222">
        <f>IF(ISNUMBER(FORECAST!H:H),FORECAST!H:H,"")</f>
        <v>190</v>
      </c>
      <c r="BF1793" s="4"/>
    </row>
    <row r="1794" spans="1:58">
      <c r="A1794" s="218" t="str">
        <f>MID(FORECAST!A1793,1,10)</f>
        <v>Compliment</v>
      </c>
      <c r="B1794" s="218" t="str">
        <f t="shared" si="296"/>
        <v>Co</v>
      </c>
      <c r="C1794" s="218" t="str">
        <f t="shared" si="297"/>
        <v>pl</v>
      </c>
      <c r="D1794" s="218" t="str">
        <f t="shared" si="298"/>
        <v>ment</v>
      </c>
      <c r="E1794" s="219" t="e">
        <f t="shared" si="299"/>
        <v>#VALUE!</v>
      </c>
      <c r="F1794" s="219" t="str">
        <f t="shared" si="300"/>
        <v/>
      </c>
      <c r="G1794" s="219">
        <f t="shared" si="301"/>
        <v>45161</v>
      </c>
      <c r="H1794" s="218" t="str">
        <f>IF(ISERROR(VLOOKUP(FORECAST!$A1794,$AY$2:$BA$9,3,FALSE)),"",VLOOKUP(FORECAST!$A1794,$AY$2:$BA$9,3,FALSE))</f>
        <v>Total día</v>
      </c>
      <c r="I1794" s="218">
        <f>IF(ISNUMBER(FORECAST!G:G),FORECAST!G:G,"")</f>
        <v>154</v>
      </c>
      <c r="J1794" s="222">
        <f>IF(ISNUMBER(FORECAST!H:H),FORECAST!H:H,"")</f>
        <v>19555.73</v>
      </c>
      <c r="BF1794" s="4"/>
    </row>
    <row r="1795" spans="1:58">
      <c r="A1795" s="218" t="str">
        <f>MID(FORECAST!A1794,1,10)</f>
        <v>Totals:</v>
      </c>
      <c r="B1795" s="218" t="str">
        <f t="shared" si="296"/>
        <v>To</v>
      </c>
      <c r="C1795" s="218" t="str">
        <f t="shared" si="297"/>
        <v>al</v>
      </c>
      <c r="D1795" s="218" t="str">
        <f t="shared" si="298"/>
        <v>:</v>
      </c>
      <c r="E1795" s="219" t="e">
        <f t="shared" si="299"/>
        <v>#VALUE!</v>
      </c>
      <c r="F1795" s="219" t="str">
        <f t="shared" si="300"/>
        <v/>
      </c>
      <c r="G1795" s="219">
        <f t="shared" si="301"/>
        <v>45161</v>
      </c>
      <c r="H1795" s="218" t="str">
        <f>IF(ISERROR(VLOOKUP(FORECAST!$A1795,$AY$2:$BA$9,3,FALSE)),"",VLOOKUP(FORECAST!$A1795,$AY$2:$BA$9,3,FALSE))</f>
        <v/>
      </c>
      <c r="I1795" s="218" t="str">
        <f>IF(ISNUMBER(FORECAST!G:G),FORECAST!G:G,"")</f>
        <v/>
      </c>
      <c r="J1795" s="222" t="str">
        <f>IF(ISNUMBER(FORECAST!H:H),FORECAST!H:H,"")</f>
        <v/>
      </c>
      <c r="BF1795" s="4"/>
    </row>
    <row r="1796" spans="1:58">
      <c r="A1796" s="218" t="str">
        <f>MID(FORECAST!A1795,1,10)</f>
        <v>24-08-2023</v>
      </c>
      <c r="B1796" s="218" t="str">
        <f t="shared" ref="B1796:B1859" si="302">MID(A1796,1,2)</f>
        <v>24</v>
      </c>
      <c r="C1796" s="218" t="str">
        <f t="shared" ref="C1796:C1859" si="303">MID(A1796,4,2)</f>
        <v>08</v>
      </c>
      <c r="D1796" s="218" t="str">
        <f t="shared" ref="D1796:D1859" si="304">MID(A1796,7,4)</f>
        <v>2023</v>
      </c>
      <c r="E1796" s="219">
        <f t="shared" ref="E1796:E1859" si="305">DATE(D1796,C1796,B1796)</f>
        <v>45162</v>
      </c>
      <c r="F1796" s="219">
        <f t="shared" ref="F1796:F1859" si="306">IF(ISERROR(E1796),"",E1796)</f>
        <v>45162</v>
      </c>
      <c r="G1796" s="219">
        <f t="shared" ref="G1796:G1859" si="307">IF(F1796="",G1795,F1796)</f>
        <v>45162</v>
      </c>
      <c r="H1796" s="218" t="str">
        <f>IF(ISERROR(VLOOKUP(FORECAST!$A1796,$AY$2:$BA$9,3,FALSE)),"",VLOOKUP(FORECAST!$A1796,$AY$2:$BA$9,3,FALSE))</f>
        <v>Pagadores</v>
      </c>
      <c r="I1796" s="218">
        <f>IF(ISNUMBER(FORECAST!G:G),FORECAST!G:G,"")</f>
        <v>55</v>
      </c>
      <c r="J1796" s="222">
        <f>IF(ISNUMBER(FORECAST!H:H),FORECAST!H:H,"")</f>
        <v>15973.07</v>
      </c>
      <c r="BF1796" s="4"/>
    </row>
    <row r="1797" spans="1:58">
      <c r="A1797" s="218" t="str">
        <f>MID(FORECAST!A1796,1,10)</f>
        <v>Non-Group</v>
      </c>
      <c r="B1797" s="218" t="str">
        <f t="shared" si="302"/>
        <v>No</v>
      </c>
      <c r="C1797" s="218" t="str">
        <f t="shared" si="303"/>
        <v>-G</v>
      </c>
      <c r="D1797" s="218" t="str">
        <f t="shared" si="304"/>
        <v>oup</v>
      </c>
      <c r="E1797" s="219" t="e">
        <f t="shared" si="305"/>
        <v>#VALUE!</v>
      </c>
      <c r="F1797" s="219" t="str">
        <f t="shared" si="306"/>
        <v/>
      </c>
      <c r="G1797" s="219">
        <f t="shared" si="307"/>
        <v>45162</v>
      </c>
      <c r="H1797" s="218" t="str">
        <f>IF(ISERROR(VLOOKUP(FORECAST!$A1797,$AY$2:$BA$9,3,FALSE)),"",VLOOKUP(FORECAST!$A1797,$AY$2:$BA$9,3,FALSE))</f>
        <v>Dueños e invitados</v>
      </c>
      <c r="I1797" s="218">
        <f>IF(ISNUMBER(FORECAST!G:G),FORECAST!G:G,"")</f>
        <v>21</v>
      </c>
      <c r="J1797" s="222">
        <f>IF(ISNUMBER(FORECAST!H:H),FORECAST!H:H,"")</f>
        <v>0</v>
      </c>
      <c r="BF1797" s="4"/>
    </row>
    <row r="1798" spans="1:58">
      <c r="A1798" s="218" t="str">
        <f>MID(FORECAST!A1797,1,10)</f>
        <v>Owner &amp; Gu</v>
      </c>
      <c r="B1798" s="218" t="str">
        <f t="shared" si="302"/>
        <v>Ow</v>
      </c>
      <c r="C1798" s="218" t="str">
        <f t="shared" si="303"/>
        <v>er</v>
      </c>
      <c r="D1798" s="218" t="str">
        <f t="shared" si="304"/>
        <v>&amp; Gu</v>
      </c>
      <c r="E1798" s="219" t="e">
        <f t="shared" si="305"/>
        <v>#VALUE!</v>
      </c>
      <c r="F1798" s="219" t="str">
        <f t="shared" si="306"/>
        <v/>
      </c>
      <c r="G1798" s="219">
        <f t="shared" si="307"/>
        <v>45162</v>
      </c>
      <c r="H1798" s="218" t="str">
        <f>IF(ISERROR(VLOOKUP(FORECAST!$A1798,$AY$2:$BA$9,3,FALSE)),"",VLOOKUP(FORECAST!$A1798,$AY$2:$BA$9,3,FALSE))</f>
        <v>Referidos</v>
      </c>
      <c r="I1798" s="218">
        <f>IF(ISNUMBER(FORECAST!G:G),FORECAST!G:G,"")</f>
        <v>27</v>
      </c>
      <c r="J1798" s="222">
        <f>IF(ISNUMBER(FORECAST!H:H),FORECAST!H:H,"")</f>
        <v>8969.9500000000007</v>
      </c>
      <c r="BF1798" s="4"/>
    </row>
    <row r="1799" spans="1:58">
      <c r="A1799" s="218" t="str">
        <f>MID(FORECAST!A1798,1,10)</f>
        <v>Owner Refe</v>
      </c>
      <c r="B1799" s="218" t="str">
        <f t="shared" si="302"/>
        <v>Ow</v>
      </c>
      <c r="C1799" s="218" t="str">
        <f t="shared" si="303"/>
        <v>er</v>
      </c>
      <c r="D1799" s="218" t="str">
        <f t="shared" si="304"/>
        <v>Refe</v>
      </c>
      <c r="E1799" s="219" t="e">
        <f t="shared" si="305"/>
        <v>#VALUE!</v>
      </c>
      <c r="F1799" s="219" t="str">
        <f t="shared" si="306"/>
        <v/>
      </c>
      <c r="G1799" s="219">
        <f t="shared" si="307"/>
        <v>45162</v>
      </c>
      <c r="H1799" s="218" t="str">
        <f>IF(ISERROR(VLOOKUP(FORECAST!$A1799,$AY$2:$BA$9,3,FALSE)),"",VLOOKUP(FORECAST!$A1799,$AY$2:$BA$9,3,FALSE))</f>
        <v>Maintenance</v>
      </c>
      <c r="I1799" s="218">
        <f>IF(ISNUMBER(FORECAST!G:G),FORECAST!G:G,"")</f>
        <v>62</v>
      </c>
      <c r="J1799" s="222">
        <f>IF(ISNUMBER(FORECAST!H:H),FORECAST!H:H,"")</f>
        <v>0</v>
      </c>
      <c r="BF1799" s="4"/>
    </row>
    <row r="1800" spans="1:58">
      <c r="A1800" s="218" t="str">
        <f>MID(FORECAST!A1799,1,10)</f>
        <v>Maintenanc</v>
      </c>
      <c r="B1800" s="218" t="str">
        <f t="shared" si="302"/>
        <v>Ma</v>
      </c>
      <c r="C1800" s="218" t="str">
        <f t="shared" si="303"/>
        <v>nt</v>
      </c>
      <c r="D1800" s="218" t="str">
        <f t="shared" si="304"/>
        <v>nanc</v>
      </c>
      <c r="E1800" s="219" t="e">
        <f t="shared" si="305"/>
        <v>#VALUE!</v>
      </c>
      <c r="F1800" s="219" t="str">
        <f t="shared" si="306"/>
        <v/>
      </c>
      <c r="G1800" s="219">
        <f t="shared" si="307"/>
        <v>45162</v>
      </c>
      <c r="H1800" s="218" t="str">
        <f>IF(ISERROR(VLOOKUP(FORECAST!$A1800,$AY$2:$BA$9,3,FALSE)),"",VLOOKUP(FORECAST!$A1800,$AY$2:$BA$9,3,FALSE))</f>
        <v>Complementarias</v>
      </c>
      <c r="I1800" s="218">
        <f>IF(ISNUMBER(FORECAST!G:G),FORECAST!G:G,"")</f>
        <v>1</v>
      </c>
      <c r="J1800" s="222">
        <f>IF(ISNUMBER(FORECAST!H:H),FORECAST!H:H,"")</f>
        <v>0</v>
      </c>
      <c r="BF1800" s="4"/>
    </row>
    <row r="1801" spans="1:58">
      <c r="A1801" s="218" t="str">
        <f>MID(FORECAST!A1800,1,10)</f>
        <v>Compliment</v>
      </c>
      <c r="B1801" s="218" t="str">
        <f t="shared" si="302"/>
        <v>Co</v>
      </c>
      <c r="C1801" s="218" t="str">
        <f t="shared" si="303"/>
        <v>pl</v>
      </c>
      <c r="D1801" s="218" t="str">
        <f t="shared" si="304"/>
        <v>ment</v>
      </c>
      <c r="E1801" s="219" t="e">
        <f t="shared" si="305"/>
        <v>#VALUE!</v>
      </c>
      <c r="F1801" s="219" t="str">
        <f t="shared" si="306"/>
        <v/>
      </c>
      <c r="G1801" s="219">
        <f t="shared" si="307"/>
        <v>45162</v>
      </c>
      <c r="H1801" s="218" t="str">
        <f>IF(ISERROR(VLOOKUP(FORECAST!$A1801,$AY$2:$BA$9,3,FALSE)),"",VLOOKUP(FORECAST!$A1801,$AY$2:$BA$9,3,FALSE))</f>
        <v>Total día</v>
      </c>
      <c r="I1801" s="218">
        <f>IF(ISNUMBER(FORECAST!G:G),FORECAST!G:G,"")</f>
        <v>166</v>
      </c>
      <c r="J1801" s="222">
        <f>IF(ISNUMBER(FORECAST!H:H),FORECAST!H:H,"")</f>
        <v>24943.02</v>
      </c>
      <c r="BF1801" s="4"/>
    </row>
    <row r="1802" spans="1:58">
      <c r="A1802" s="218" t="str">
        <f>MID(FORECAST!A1801,1,10)</f>
        <v>Totals:</v>
      </c>
      <c r="B1802" s="218" t="str">
        <f t="shared" si="302"/>
        <v>To</v>
      </c>
      <c r="C1802" s="218" t="str">
        <f t="shared" si="303"/>
        <v>al</v>
      </c>
      <c r="D1802" s="218" t="str">
        <f t="shared" si="304"/>
        <v>:</v>
      </c>
      <c r="E1802" s="219" t="e">
        <f t="shared" si="305"/>
        <v>#VALUE!</v>
      </c>
      <c r="F1802" s="219" t="str">
        <f t="shared" si="306"/>
        <v/>
      </c>
      <c r="G1802" s="219">
        <f t="shared" si="307"/>
        <v>45162</v>
      </c>
      <c r="H1802" s="218" t="str">
        <f>IF(ISERROR(VLOOKUP(FORECAST!$A1802,$AY$2:$BA$9,3,FALSE)),"",VLOOKUP(FORECAST!$A1802,$AY$2:$BA$9,3,FALSE))</f>
        <v/>
      </c>
      <c r="I1802" s="218" t="str">
        <f>IF(ISNUMBER(FORECAST!G:G),FORECAST!G:G,"")</f>
        <v/>
      </c>
      <c r="J1802" s="222" t="str">
        <f>IF(ISNUMBER(FORECAST!H:H),FORECAST!H:H,"")</f>
        <v/>
      </c>
      <c r="BF1802" s="4"/>
    </row>
    <row r="1803" spans="1:58">
      <c r="A1803" s="218" t="str">
        <f>MID(FORECAST!A1802,1,10)</f>
        <v>25-08-2023</v>
      </c>
      <c r="B1803" s="218" t="str">
        <f t="shared" si="302"/>
        <v>25</v>
      </c>
      <c r="C1803" s="218" t="str">
        <f t="shared" si="303"/>
        <v>08</v>
      </c>
      <c r="D1803" s="218" t="str">
        <f t="shared" si="304"/>
        <v>2023</v>
      </c>
      <c r="E1803" s="219">
        <f t="shared" si="305"/>
        <v>45163</v>
      </c>
      <c r="F1803" s="219">
        <f t="shared" si="306"/>
        <v>45163</v>
      </c>
      <c r="G1803" s="219">
        <f t="shared" si="307"/>
        <v>45163</v>
      </c>
      <c r="H1803" s="218" t="str">
        <f>IF(ISERROR(VLOOKUP(FORECAST!$A1803,$AY$2:$BA$9,3,FALSE)),"",VLOOKUP(FORECAST!$A1803,$AY$2:$BA$9,3,FALSE))</f>
        <v>Pagadores</v>
      </c>
      <c r="I1803" s="218">
        <f>IF(ISNUMBER(FORECAST!G:G),FORECAST!G:G,"")</f>
        <v>92</v>
      </c>
      <c r="J1803" s="222">
        <f>IF(ISNUMBER(FORECAST!H:H),FORECAST!H:H,"")</f>
        <v>27964.12</v>
      </c>
      <c r="BF1803" s="4"/>
    </row>
    <row r="1804" spans="1:58">
      <c r="A1804" s="218" t="str">
        <f>MID(FORECAST!A1803,1,10)</f>
        <v>Non-Group</v>
      </c>
      <c r="B1804" s="218" t="str">
        <f t="shared" si="302"/>
        <v>No</v>
      </c>
      <c r="C1804" s="218" t="str">
        <f t="shared" si="303"/>
        <v>-G</v>
      </c>
      <c r="D1804" s="218" t="str">
        <f t="shared" si="304"/>
        <v>oup</v>
      </c>
      <c r="E1804" s="219" t="e">
        <f t="shared" si="305"/>
        <v>#VALUE!</v>
      </c>
      <c r="F1804" s="219" t="str">
        <f t="shared" si="306"/>
        <v/>
      </c>
      <c r="G1804" s="219">
        <f t="shared" si="307"/>
        <v>45163</v>
      </c>
      <c r="H1804" s="218" t="str">
        <f>IF(ISERROR(VLOOKUP(FORECAST!$A1804,$AY$2:$BA$9,3,FALSE)),"",VLOOKUP(FORECAST!$A1804,$AY$2:$BA$9,3,FALSE))</f>
        <v>Dueños e invitados</v>
      </c>
      <c r="I1804" s="218">
        <f>IF(ISNUMBER(FORECAST!G:G),FORECAST!G:G,"")</f>
        <v>24</v>
      </c>
      <c r="J1804" s="222">
        <f>IF(ISNUMBER(FORECAST!H:H),FORECAST!H:H,"")</f>
        <v>0</v>
      </c>
      <c r="BF1804" s="4"/>
    </row>
    <row r="1805" spans="1:58">
      <c r="A1805" s="218" t="str">
        <f>MID(FORECAST!A1804,1,10)</f>
        <v>Owner &amp; Gu</v>
      </c>
      <c r="B1805" s="218" t="str">
        <f t="shared" si="302"/>
        <v>Ow</v>
      </c>
      <c r="C1805" s="218" t="str">
        <f t="shared" si="303"/>
        <v>er</v>
      </c>
      <c r="D1805" s="218" t="str">
        <f t="shared" si="304"/>
        <v>&amp; Gu</v>
      </c>
      <c r="E1805" s="219" t="e">
        <f t="shared" si="305"/>
        <v>#VALUE!</v>
      </c>
      <c r="F1805" s="219" t="str">
        <f t="shared" si="306"/>
        <v/>
      </c>
      <c r="G1805" s="219">
        <f t="shared" si="307"/>
        <v>45163</v>
      </c>
      <c r="H1805" s="218" t="str">
        <f>IF(ISERROR(VLOOKUP(FORECAST!$A1805,$AY$2:$BA$9,3,FALSE)),"",VLOOKUP(FORECAST!$A1805,$AY$2:$BA$9,3,FALSE))</f>
        <v>Referidos</v>
      </c>
      <c r="I1805" s="218">
        <f>IF(ISNUMBER(FORECAST!G:G),FORECAST!G:G,"")</f>
        <v>60</v>
      </c>
      <c r="J1805" s="222">
        <f>IF(ISNUMBER(FORECAST!H:H),FORECAST!H:H,"")</f>
        <v>20456.78</v>
      </c>
      <c r="BF1805" s="4"/>
    </row>
    <row r="1806" spans="1:58">
      <c r="A1806" s="218" t="str">
        <f>MID(FORECAST!A1805,1,10)</f>
        <v>Owner Refe</v>
      </c>
      <c r="B1806" s="218" t="str">
        <f t="shared" si="302"/>
        <v>Ow</v>
      </c>
      <c r="C1806" s="218" t="str">
        <f t="shared" si="303"/>
        <v>er</v>
      </c>
      <c r="D1806" s="218" t="str">
        <f t="shared" si="304"/>
        <v>Refe</v>
      </c>
      <c r="E1806" s="219" t="e">
        <f t="shared" si="305"/>
        <v>#VALUE!</v>
      </c>
      <c r="F1806" s="219" t="str">
        <f t="shared" si="306"/>
        <v/>
      </c>
      <c r="G1806" s="219">
        <f t="shared" si="307"/>
        <v>45163</v>
      </c>
      <c r="H1806" s="218" t="str">
        <f>IF(ISERROR(VLOOKUP(FORECAST!$A1806,$AY$2:$BA$9,3,FALSE)),"",VLOOKUP(FORECAST!$A1806,$AY$2:$BA$9,3,FALSE))</f>
        <v>Maintenance</v>
      </c>
      <c r="I1806" s="218">
        <f>IF(ISNUMBER(FORECAST!G:G),FORECAST!G:G,"")</f>
        <v>48</v>
      </c>
      <c r="J1806" s="222">
        <f>IF(ISNUMBER(FORECAST!H:H),FORECAST!H:H,"")</f>
        <v>0</v>
      </c>
      <c r="BF1806" s="4"/>
    </row>
    <row r="1807" spans="1:58">
      <c r="A1807" s="218" t="str">
        <f>MID(FORECAST!A1806,1,10)</f>
        <v>Maintenanc</v>
      </c>
      <c r="B1807" s="218" t="str">
        <f t="shared" si="302"/>
        <v>Ma</v>
      </c>
      <c r="C1807" s="218" t="str">
        <f t="shared" si="303"/>
        <v>nt</v>
      </c>
      <c r="D1807" s="218" t="str">
        <f t="shared" si="304"/>
        <v>nanc</v>
      </c>
      <c r="E1807" s="219" t="e">
        <f t="shared" si="305"/>
        <v>#VALUE!</v>
      </c>
      <c r="F1807" s="219" t="str">
        <f t="shared" si="306"/>
        <v/>
      </c>
      <c r="G1807" s="219">
        <f t="shared" si="307"/>
        <v>45163</v>
      </c>
      <c r="H1807" s="218" t="str">
        <f>IF(ISERROR(VLOOKUP(FORECAST!$A1807,$AY$2:$BA$9,3,FALSE)),"",VLOOKUP(FORECAST!$A1807,$AY$2:$BA$9,3,FALSE))</f>
        <v>Complementarias</v>
      </c>
      <c r="I1807" s="218">
        <f>IF(ISNUMBER(FORECAST!G:G),FORECAST!G:G,"")</f>
        <v>1</v>
      </c>
      <c r="J1807" s="222">
        <f>IF(ISNUMBER(FORECAST!H:H),FORECAST!H:H,"")</f>
        <v>0</v>
      </c>
      <c r="BF1807" s="4"/>
    </row>
    <row r="1808" spans="1:58">
      <c r="A1808" s="218" t="str">
        <f>MID(FORECAST!A1807,1,10)</f>
        <v>Compliment</v>
      </c>
      <c r="B1808" s="218" t="str">
        <f t="shared" si="302"/>
        <v>Co</v>
      </c>
      <c r="C1808" s="218" t="str">
        <f t="shared" si="303"/>
        <v>pl</v>
      </c>
      <c r="D1808" s="218" t="str">
        <f t="shared" si="304"/>
        <v>ment</v>
      </c>
      <c r="E1808" s="219" t="e">
        <f t="shared" si="305"/>
        <v>#VALUE!</v>
      </c>
      <c r="F1808" s="219" t="str">
        <f t="shared" si="306"/>
        <v/>
      </c>
      <c r="G1808" s="219">
        <f t="shared" si="307"/>
        <v>45163</v>
      </c>
      <c r="H1808" s="218" t="str">
        <f>IF(ISERROR(VLOOKUP(FORECAST!$A1808,$AY$2:$BA$9,3,FALSE)),"",VLOOKUP(FORECAST!$A1808,$AY$2:$BA$9,3,FALSE))</f>
        <v>Total día</v>
      </c>
      <c r="I1808" s="218">
        <f>IF(ISNUMBER(FORECAST!G:G),FORECAST!G:G,"")</f>
        <v>225</v>
      </c>
      <c r="J1808" s="222">
        <f>IF(ISNUMBER(FORECAST!H:H),FORECAST!H:H,"")</f>
        <v>48420.9</v>
      </c>
      <c r="BF1808" s="4"/>
    </row>
    <row r="1809" spans="1:58">
      <c r="A1809" s="218" t="str">
        <f>MID(FORECAST!A1808,1,10)</f>
        <v>Totals:</v>
      </c>
      <c r="B1809" s="218" t="str">
        <f t="shared" si="302"/>
        <v>To</v>
      </c>
      <c r="C1809" s="218" t="str">
        <f t="shared" si="303"/>
        <v>al</v>
      </c>
      <c r="D1809" s="218" t="str">
        <f t="shared" si="304"/>
        <v>:</v>
      </c>
      <c r="E1809" s="219" t="e">
        <f t="shared" si="305"/>
        <v>#VALUE!</v>
      </c>
      <c r="F1809" s="219" t="str">
        <f t="shared" si="306"/>
        <v/>
      </c>
      <c r="G1809" s="219">
        <f t="shared" si="307"/>
        <v>45163</v>
      </c>
      <c r="H1809" s="218" t="str">
        <f>IF(ISERROR(VLOOKUP(FORECAST!$A1809,$AY$2:$BA$9,3,FALSE)),"",VLOOKUP(FORECAST!$A1809,$AY$2:$BA$9,3,FALSE))</f>
        <v/>
      </c>
      <c r="I1809" s="218" t="str">
        <f>IF(ISNUMBER(FORECAST!G:G),FORECAST!G:G,"")</f>
        <v/>
      </c>
      <c r="J1809" s="222" t="str">
        <f>IF(ISNUMBER(FORECAST!H:H),FORECAST!H:H,"")</f>
        <v/>
      </c>
      <c r="BF1809" s="4"/>
    </row>
    <row r="1810" spans="1:58">
      <c r="A1810" s="218" t="str">
        <f>MID(FORECAST!A1809,1,10)</f>
        <v>26-08-2023</v>
      </c>
      <c r="B1810" s="218" t="str">
        <f t="shared" si="302"/>
        <v>26</v>
      </c>
      <c r="C1810" s="218" t="str">
        <f t="shared" si="303"/>
        <v>08</v>
      </c>
      <c r="D1810" s="218" t="str">
        <f t="shared" si="304"/>
        <v>2023</v>
      </c>
      <c r="E1810" s="219">
        <f t="shared" si="305"/>
        <v>45164</v>
      </c>
      <c r="F1810" s="219">
        <f t="shared" si="306"/>
        <v>45164</v>
      </c>
      <c r="G1810" s="219">
        <f t="shared" si="307"/>
        <v>45164</v>
      </c>
      <c r="H1810" s="218" t="str">
        <f>IF(ISERROR(VLOOKUP(FORECAST!$A1810,$AY$2:$BA$9,3,FALSE)),"",VLOOKUP(FORECAST!$A1810,$AY$2:$BA$9,3,FALSE))</f>
        <v>Pagadores</v>
      </c>
      <c r="I1810" s="218">
        <f>IF(ISNUMBER(FORECAST!G:G),FORECAST!G:G,"")</f>
        <v>115</v>
      </c>
      <c r="J1810" s="222">
        <f>IF(ISNUMBER(FORECAST!H:H),FORECAST!H:H,"")</f>
        <v>32681.24</v>
      </c>
      <c r="BF1810" s="4"/>
    </row>
    <row r="1811" spans="1:58">
      <c r="A1811" s="218" t="str">
        <f>MID(FORECAST!A1810,1,10)</f>
        <v>Non-Group</v>
      </c>
      <c r="B1811" s="218" t="str">
        <f t="shared" si="302"/>
        <v>No</v>
      </c>
      <c r="C1811" s="218" t="str">
        <f t="shared" si="303"/>
        <v>-G</v>
      </c>
      <c r="D1811" s="218" t="str">
        <f t="shared" si="304"/>
        <v>oup</v>
      </c>
      <c r="E1811" s="219" t="e">
        <f t="shared" si="305"/>
        <v>#VALUE!</v>
      </c>
      <c r="F1811" s="219" t="str">
        <f t="shared" si="306"/>
        <v/>
      </c>
      <c r="G1811" s="219">
        <f t="shared" si="307"/>
        <v>45164</v>
      </c>
      <c r="H1811" s="218" t="str">
        <f>IF(ISERROR(VLOOKUP(FORECAST!$A1811,$AY$2:$BA$9,3,FALSE)),"",VLOOKUP(FORECAST!$A1811,$AY$2:$BA$9,3,FALSE))</f>
        <v>Dueños e invitados</v>
      </c>
      <c r="I1811" s="218">
        <f>IF(ISNUMBER(FORECAST!G:G),FORECAST!G:G,"")</f>
        <v>29</v>
      </c>
      <c r="J1811" s="222">
        <f>IF(ISNUMBER(FORECAST!H:H),FORECAST!H:H,"")</f>
        <v>0</v>
      </c>
      <c r="BF1811" s="4"/>
    </row>
    <row r="1812" spans="1:58">
      <c r="A1812" s="218" t="str">
        <f>MID(FORECAST!A1811,1,10)</f>
        <v>Owner &amp; Gu</v>
      </c>
      <c r="B1812" s="218" t="str">
        <f t="shared" si="302"/>
        <v>Ow</v>
      </c>
      <c r="C1812" s="218" t="str">
        <f t="shared" si="303"/>
        <v>er</v>
      </c>
      <c r="D1812" s="218" t="str">
        <f t="shared" si="304"/>
        <v>&amp; Gu</v>
      </c>
      <c r="E1812" s="219" t="e">
        <f t="shared" si="305"/>
        <v>#VALUE!</v>
      </c>
      <c r="F1812" s="219" t="str">
        <f t="shared" si="306"/>
        <v/>
      </c>
      <c r="G1812" s="219">
        <f t="shared" si="307"/>
        <v>45164</v>
      </c>
      <c r="H1812" s="218" t="str">
        <f>IF(ISERROR(VLOOKUP(FORECAST!$A1812,$AY$2:$BA$9,3,FALSE)),"",VLOOKUP(FORECAST!$A1812,$AY$2:$BA$9,3,FALSE))</f>
        <v>Referidos</v>
      </c>
      <c r="I1812" s="218">
        <f>IF(ISNUMBER(FORECAST!G:G),FORECAST!G:G,"")</f>
        <v>72</v>
      </c>
      <c r="J1812" s="222">
        <f>IF(ISNUMBER(FORECAST!H:H),FORECAST!H:H,"")</f>
        <v>24497.759999999998</v>
      </c>
      <c r="BF1812" s="4"/>
    </row>
    <row r="1813" spans="1:58">
      <c r="A1813" s="218" t="str">
        <f>MID(FORECAST!A1812,1,10)</f>
        <v>Owner Refe</v>
      </c>
      <c r="B1813" s="218" t="str">
        <f t="shared" si="302"/>
        <v>Ow</v>
      </c>
      <c r="C1813" s="218" t="str">
        <f t="shared" si="303"/>
        <v>er</v>
      </c>
      <c r="D1813" s="218" t="str">
        <f t="shared" si="304"/>
        <v>Refe</v>
      </c>
      <c r="E1813" s="219" t="e">
        <f t="shared" si="305"/>
        <v>#VALUE!</v>
      </c>
      <c r="F1813" s="219" t="str">
        <f t="shared" si="306"/>
        <v/>
      </c>
      <c r="G1813" s="219">
        <f t="shared" si="307"/>
        <v>45164</v>
      </c>
      <c r="H1813" s="218" t="str">
        <f>IF(ISERROR(VLOOKUP(FORECAST!$A1813,$AY$2:$BA$9,3,FALSE)),"",VLOOKUP(FORECAST!$A1813,$AY$2:$BA$9,3,FALSE))</f>
        <v>Maintenance</v>
      </c>
      <c r="I1813" s="218">
        <f>IF(ISNUMBER(FORECAST!G:G),FORECAST!G:G,"")</f>
        <v>48</v>
      </c>
      <c r="J1813" s="222">
        <f>IF(ISNUMBER(FORECAST!H:H),FORECAST!H:H,"")</f>
        <v>0</v>
      </c>
      <c r="BF1813" s="4"/>
    </row>
    <row r="1814" spans="1:58">
      <c r="A1814" s="218" t="str">
        <f>MID(FORECAST!A1813,1,10)</f>
        <v>Maintenanc</v>
      </c>
      <c r="B1814" s="218" t="str">
        <f t="shared" si="302"/>
        <v>Ma</v>
      </c>
      <c r="C1814" s="218" t="str">
        <f t="shared" si="303"/>
        <v>nt</v>
      </c>
      <c r="D1814" s="218" t="str">
        <f t="shared" si="304"/>
        <v>nanc</v>
      </c>
      <c r="E1814" s="219" t="e">
        <f t="shared" si="305"/>
        <v>#VALUE!</v>
      </c>
      <c r="F1814" s="219" t="str">
        <f t="shared" si="306"/>
        <v/>
      </c>
      <c r="G1814" s="219">
        <f t="shared" si="307"/>
        <v>45164</v>
      </c>
      <c r="H1814" s="218" t="str">
        <f>IF(ISERROR(VLOOKUP(FORECAST!$A1814,$AY$2:$BA$9,3,FALSE)),"",VLOOKUP(FORECAST!$A1814,$AY$2:$BA$9,3,FALSE))</f>
        <v>Complementarias</v>
      </c>
      <c r="I1814" s="218">
        <f>IF(ISNUMBER(FORECAST!G:G),FORECAST!G:G,"")</f>
        <v>1</v>
      </c>
      <c r="J1814" s="222">
        <f>IF(ISNUMBER(FORECAST!H:H),FORECAST!H:H,"")</f>
        <v>0</v>
      </c>
      <c r="BF1814" s="4"/>
    </row>
    <row r="1815" spans="1:58">
      <c r="A1815" s="218" t="str">
        <f>MID(FORECAST!A1814,1,10)</f>
        <v>Compliment</v>
      </c>
      <c r="B1815" s="218" t="str">
        <f t="shared" si="302"/>
        <v>Co</v>
      </c>
      <c r="C1815" s="218" t="str">
        <f t="shared" si="303"/>
        <v>pl</v>
      </c>
      <c r="D1815" s="218" t="str">
        <f t="shared" si="304"/>
        <v>ment</v>
      </c>
      <c r="E1815" s="219" t="e">
        <f t="shared" si="305"/>
        <v>#VALUE!</v>
      </c>
      <c r="F1815" s="219" t="str">
        <f t="shared" si="306"/>
        <v/>
      </c>
      <c r="G1815" s="219">
        <f t="shared" si="307"/>
        <v>45164</v>
      </c>
      <c r="H1815" s="218" t="str">
        <f>IF(ISERROR(VLOOKUP(FORECAST!$A1815,$AY$2:$BA$9,3,FALSE)),"",VLOOKUP(FORECAST!$A1815,$AY$2:$BA$9,3,FALSE))</f>
        <v>Total día</v>
      </c>
      <c r="I1815" s="218">
        <f>IF(ISNUMBER(FORECAST!G:G),FORECAST!G:G,"")</f>
        <v>265</v>
      </c>
      <c r="J1815" s="222">
        <f>IF(ISNUMBER(FORECAST!H:H),FORECAST!H:H,"")</f>
        <v>57179</v>
      </c>
      <c r="BF1815" s="4"/>
    </row>
    <row r="1816" spans="1:58">
      <c r="A1816" s="218" t="str">
        <f>MID(FORECAST!A1815,1,10)</f>
        <v>Totals:</v>
      </c>
      <c r="B1816" s="218" t="str">
        <f t="shared" si="302"/>
        <v>To</v>
      </c>
      <c r="C1816" s="218" t="str">
        <f t="shared" si="303"/>
        <v>al</v>
      </c>
      <c r="D1816" s="218" t="str">
        <f t="shared" si="304"/>
        <v>:</v>
      </c>
      <c r="E1816" s="219" t="e">
        <f t="shared" si="305"/>
        <v>#VALUE!</v>
      </c>
      <c r="F1816" s="219" t="str">
        <f t="shared" si="306"/>
        <v/>
      </c>
      <c r="G1816" s="219">
        <f t="shared" si="307"/>
        <v>45164</v>
      </c>
      <c r="H1816" s="218" t="str">
        <f>IF(ISERROR(VLOOKUP(FORECAST!$A1816,$AY$2:$BA$9,3,FALSE)),"",VLOOKUP(FORECAST!$A1816,$AY$2:$BA$9,3,FALSE))</f>
        <v/>
      </c>
      <c r="I1816" s="218" t="str">
        <f>IF(ISNUMBER(FORECAST!G:G),FORECAST!G:G,"")</f>
        <v/>
      </c>
      <c r="J1816" s="222" t="str">
        <f>IF(ISNUMBER(FORECAST!H:H),FORECAST!H:H,"")</f>
        <v/>
      </c>
      <c r="BF1816" s="4"/>
    </row>
    <row r="1817" spans="1:58">
      <c r="A1817" s="218" t="str">
        <f>MID(FORECAST!A1816,1,10)</f>
        <v>27-08-2023</v>
      </c>
      <c r="B1817" s="218" t="str">
        <f t="shared" si="302"/>
        <v>27</v>
      </c>
      <c r="C1817" s="218" t="str">
        <f t="shared" si="303"/>
        <v>08</v>
      </c>
      <c r="D1817" s="218" t="str">
        <f t="shared" si="304"/>
        <v>2023</v>
      </c>
      <c r="E1817" s="219">
        <f t="shared" si="305"/>
        <v>45165</v>
      </c>
      <c r="F1817" s="219">
        <f t="shared" si="306"/>
        <v>45165</v>
      </c>
      <c r="G1817" s="219">
        <f t="shared" si="307"/>
        <v>45165</v>
      </c>
      <c r="H1817" s="218" t="str">
        <f>IF(ISERROR(VLOOKUP(FORECAST!$A1817,$AY$2:$BA$9,3,FALSE)),"",VLOOKUP(FORECAST!$A1817,$AY$2:$BA$9,3,FALSE))</f>
        <v>Pagadores</v>
      </c>
      <c r="I1817" s="218">
        <f>IF(ISNUMBER(FORECAST!G:G),FORECAST!G:G,"")</f>
        <v>48</v>
      </c>
      <c r="J1817" s="222">
        <f>IF(ISNUMBER(FORECAST!H:H),FORECAST!H:H,"")</f>
        <v>11413.96</v>
      </c>
      <c r="BF1817" s="4"/>
    </row>
    <row r="1818" spans="1:58">
      <c r="A1818" s="218" t="str">
        <f>MID(FORECAST!A1817,1,10)</f>
        <v>Non-Group</v>
      </c>
      <c r="B1818" s="218" t="str">
        <f t="shared" si="302"/>
        <v>No</v>
      </c>
      <c r="C1818" s="218" t="str">
        <f t="shared" si="303"/>
        <v>-G</v>
      </c>
      <c r="D1818" s="218" t="str">
        <f t="shared" si="304"/>
        <v>oup</v>
      </c>
      <c r="E1818" s="219" t="e">
        <f t="shared" si="305"/>
        <v>#VALUE!</v>
      </c>
      <c r="F1818" s="219" t="str">
        <f t="shared" si="306"/>
        <v/>
      </c>
      <c r="G1818" s="219">
        <f t="shared" si="307"/>
        <v>45165</v>
      </c>
      <c r="H1818" s="218" t="str">
        <f>IF(ISERROR(VLOOKUP(FORECAST!$A1818,$AY$2:$BA$9,3,FALSE)),"",VLOOKUP(FORECAST!$A1818,$AY$2:$BA$9,3,FALSE))</f>
        <v>Dueños e invitados</v>
      </c>
      <c r="I1818" s="218">
        <f>IF(ISNUMBER(FORECAST!G:G),FORECAST!G:G,"")</f>
        <v>25</v>
      </c>
      <c r="J1818" s="222">
        <f>IF(ISNUMBER(FORECAST!H:H),FORECAST!H:H,"")</f>
        <v>0</v>
      </c>
      <c r="BF1818" s="4"/>
    </row>
    <row r="1819" spans="1:58">
      <c r="A1819" s="218" t="str">
        <f>MID(FORECAST!A1818,1,10)</f>
        <v>Owner &amp; Gu</v>
      </c>
      <c r="B1819" s="218" t="str">
        <f t="shared" si="302"/>
        <v>Ow</v>
      </c>
      <c r="C1819" s="218" t="str">
        <f t="shared" si="303"/>
        <v>er</v>
      </c>
      <c r="D1819" s="218" t="str">
        <f t="shared" si="304"/>
        <v>&amp; Gu</v>
      </c>
      <c r="E1819" s="219" t="e">
        <f t="shared" si="305"/>
        <v>#VALUE!</v>
      </c>
      <c r="F1819" s="219" t="str">
        <f t="shared" si="306"/>
        <v/>
      </c>
      <c r="G1819" s="219">
        <f t="shared" si="307"/>
        <v>45165</v>
      </c>
      <c r="H1819" s="218" t="str">
        <f>IF(ISERROR(VLOOKUP(FORECAST!$A1819,$AY$2:$BA$9,3,FALSE)),"",VLOOKUP(FORECAST!$A1819,$AY$2:$BA$9,3,FALSE))</f>
        <v>Referidos</v>
      </c>
      <c r="I1819" s="218">
        <f>IF(ISNUMBER(FORECAST!G:G),FORECAST!G:G,"")</f>
        <v>32</v>
      </c>
      <c r="J1819" s="222">
        <f>IF(ISNUMBER(FORECAST!H:H),FORECAST!H:H,"")</f>
        <v>8882.74</v>
      </c>
      <c r="BF1819" s="4"/>
    </row>
    <row r="1820" spans="1:58">
      <c r="A1820" s="218" t="str">
        <f>MID(FORECAST!A1819,1,10)</f>
        <v>Owner Refe</v>
      </c>
      <c r="B1820" s="218" t="str">
        <f t="shared" si="302"/>
        <v>Ow</v>
      </c>
      <c r="C1820" s="218" t="str">
        <f t="shared" si="303"/>
        <v>er</v>
      </c>
      <c r="D1820" s="218" t="str">
        <f t="shared" si="304"/>
        <v>Refe</v>
      </c>
      <c r="E1820" s="219" t="e">
        <f t="shared" si="305"/>
        <v>#VALUE!</v>
      </c>
      <c r="F1820" s="219" t="str">
        <f t="shared" si="306"/>
        <v/>
      </c>
      <c r="G1820" s="219">
        <f t="shared" si="307"/>
        <v>45165</v>
      </c>
      <c r="H1820" s="218" t="str">
        <f>IF(ISERROR(VLOOKUP(FORECAST!$A1820,$AY$2:$BA$9,3,FALSE)),"",VLOOKUP(FORECAST!$A1820,$AY$2:$BA$9,3,FALSE))</f>
        <v>Maintenance</v>
      </c>
      <c r="I1820" s="218">
        <f>IF(ISNUMBER(FORECAST!G:G),FORECAST!G:G,"")</f>
        <v>53</v>
      </c>
      <c r="J1820" s="222">
        <f>IF(ISNUMBER(FORECAST!H:H),FORECAST!H:H,"")</f>
        <v>0</v>
      </c>
      <c r="BF1820" s="4"/>
    </row>
    <row r="1821" spans="1:58">
      <c r="A1821" s="218" t="str">
        <f>MID(FORECAST!A1820,1,10)</f>
        <v>Maintenanc</v>
      </c>
      <c r="B1821" s="218" t="str">
        <f t="shared" si="302"/>
        <v>Ma</v>
      </c>
      <c r="C1821" s="218" t="str">
        <f t="shared" si="303"/>
        <v>nt</v>
      </c>
      <c r="D1821" s="218" t="str">
        <f t="shared" si="304"/>
        <v>nanc</v>
      </c>
      <c r="E1821" s="219" t="e">
        <f t="shared" si="305"/>
        <v>#VALUE!</v>
      </c>
      <c r="F1821" s="219" t="str">
        <f t="shared" si="306"/>
        <v/>
      </c>
      <c r="G1821" s="219">
        <f t="shared" si="307"/>
        <v>45165</v>
      </c>
      <c r="H1821" s="218" t="str">
        <f>IF(ISERROR(VLOOKUP(FORECAST!$A1821,$AY$2:$BA$9,3,FALSE)),"",VLOOKUP(FORECAST!$A1821,$AY$2:$BA$9,3,FALSE))</f>
        <v>Complementarias</v>
      </c>
      <c r="I1821" s="218">
        <f>IF(ISNUMBER(FORECAST!G:G),FORECAST!G:G,"")</f>
        <v>0</v>
      </c>
      <c r="J1821" s="222">
        <f>IF(ISNUMBER(FORECAST!H:H),FORECAST!H:H,"")</f>
        <v>0</v>
      </c>
      <c r="BF1821" s="4"/>
    </row>
    <row r="1822" spans="1:58">
      <c r="A1822" s="218" t="str">
        <f>MID(FORECAST!A1821,1,10)</f>
        <v>Compliment</v>
      </c>
      <c r="B1822" s="218" t="str">
        <f t="shared" si="302"/>
        <v>Co</v>
      </c>
      <c r="C1822" s="218" t="str">
        <f t="shared" si="303"/>
        <v>pl</v>
      </c>
      <c r="D1822" s="218" t="str">
        <f t="shared" si="304"/>
        <v>ment</v>
      </c>
      <c r="E1822" s="219" t="e">
        <f t="shared" si="305"/>
        <v>#VALUE!</v>
      </c>
      <c r="F1822" s="219" t="str">
        <f t="shared" si="306"/>
        <v/>
      </c>
      <c r="G1822" s="219">
        <f t="shared" si="307"/>
        <v>45165</v>
      </c>
      <c r="H1822" s="218" t="str">
        <f>IF(ISERROR(VLOOKUP(FORECAST!$A1822,$AY$2:$BA$9,3,FALSE)),"",VLOOKUP(FORECAST!$A1822,$AY$2:$BA$9,3,FALSE))</f>
        <v>Total día</v>
      </c>
      <c r="I1822" s="218">
        <f>IF(ISNUMBER(FORECAST!G:G),FORECAST!G:G,"")</f>
        <v>158</v>
      </c>
      <c r="J1822" s="222">
        <f>IF(ISNUMBER(FORECAST!H:H),FORECAST!H:H,"")</f>
        <v>20296.7</v>
      </c>
      <c r="BF1822" s="4"/>
    </row>
    <row r="1823" spans="1:58">
      <c r="A1823" s="218" t="str">
        <f>MID(FORECAST!A1822,1,10)</f>
        <v>Totals:</v>
      </c>
      <c r="B1823" s="218" t="str">
        <f t="shared" si="302"/>
        <v>To</v>
      </c>
      <c r="C1823" s="218" t="str">
        <f t="shared" si="303"/>
        <v>al</v>
      </c>
      <c r="D1823" s="218" t="str">
        <f t="shared" si="304"/>
        <v>:</v>
      </c>
      <c r="E1823" s="219" t="e">
        <f t="shared" si="305"/>
        <v>#VALUE!</v>
      </c>
      <c r="F1823" s="219" t="str">
        <f t="shared" si="306"/>
        <v/>
      </c>
      <c r="G1823" s="219">
        <f t="shared" si="307"/>
        <v>45165</v>
      </c>
      <c r="H1823" s="218" t="str">
        <f>IF(ISERROR(VLOOKUP(FORECAST!$A1823,$AY$2:$BA$9,3,FALSE)),"",VLOOKUP(FORECAST!$A1823,$AY$2:$BA$9,3,FALSE))</f>
        <v/>
      </c>
      <c r="I1823" s="218" t="str">
        <f>IF(ISNUMBER(FORECAST!G:G),FORECAST!G:G,"")</f>
        <v/>
      </c>
      <c r="J1823" s="222" t="str">
        <f>IF(ISNUMBER(FORECAST!H:H),FORECAST!H:H,"")</f>
        <v/>
      </c>
      <c r="BF1823" s="4"/>
    </row>
    <row r="1824" spans="1:58">
      <c r="A1824" s="218" t="str">
        <f>MID(FORECAST!A1823,1,10)</f>
        <v>28-08-2023</v>
      </c>
      <c r="B1824" s="218" t="str">
        <f t="shared" si="302"/>
        <v>28</v>
      </c>
      <c r="C1824" s="218" t="str">
        <f t="shared" si="303"/>
        <v>08</v>
      </c>
      <c r="D1824" s="218" t="str">
        <f t="shared" si="304"/>
        <v>2023</v>
      </c>
      <c r="E1824" s="219">
        <f t="shared" si="305"/>
        <v>45166</v>
      </c>
      <c r="F1824" s="219">
        <f t="shared" si="306"/>
        <v>45166</v>
      </c>
      <c r="G1824" s="219">
        <f t="shared" si="307"/>
        <v>45166</v>
      </c>
      <c r="H1824" s="218" t="str">
        <f>IF(ISERROR(VLOOKUP(FORECAST!$A1824,$AY$2:$BA$9,3,FALSE)),"",VLOOKUP(FORECAST!$A1824,$AY$2:$BA$9,3,FALSE))</f>
        <v>Pagadores</v>
      </c>
      <c r="I1824" s="218">
        <f>IF(ISNUMBER(FORECAST!G:G),FORECAST!G:G,"")</f>
        <v>24</v>
      </c>
      <c r="J1824" s="222">
        <f>IF(ISNUMBER(FORECAST!H:H),FORECAST!H:H,"")</f>
        <v>7089.04</v>
      </c>
      <c r="BF1824" s="4"/>
    </row>
    <row r="1825" spans="1:58">
      <c r="A1825" s="218" t="str">
        <f>MID(FORECAST!A1824,1,10)</f>
        <v>Non-Group</v>
      </c>
      <c r="B1825" s="218" t="str">
        <f t="shared" si="302"/>
        <v>No</v>
      </c>
      <c r="C1825" s="218" t="str">
        <f t="shared" si="303"/>
        <v>-G</v>
      </c>
      <c r="D1825" s="218" t="str">
        <f t="shared" si="304"/>
        <v>oup</v>
      </c>
      <c r="E1825" s="219" t="e">
        <f t="shared" si="305"/>
        <v>#VALUE!</v>
      </c>
      <c r="F1825" s="219" t="str">
        <f t="shared" si="306"/>
        <v/>
      </c>
      <c r="G1825" s="219">
        <f t="shared" si="307"/>
        <v>45166</v>
      </c>
      <c r="H1825" s="218" t="str">
        <f>IF(ISERROR(VLOOKUP(FORECAST!$A1825,$AY$2:$BA$9,3,FALSE)),"",VLOOKUP(FORECAST!$A1825,$AY$2:$BA$9,3,FALSE))</f>
        <v>Dueños e invitados</v>
      </c>
      <c r="I1825" s="218">
        <f>IF(ISNUMBER(FORECAST!G:G),FORECAST!G:G,"")</f>
        <v>15</v>
      </c>
      <c r="J1825" s="222">
        <f>IF(ISNUMBER(FORECAST!H:H),FORECAST!H:H,"")</f>
        <v>0</v>
      </c>
      <c r="BF1825" s="4"/>
    </row>
    <row r="1826" spans="1:58">
      <c r="A1826" s="218" t="str">
        <f>MID(FORECAST!A1825,1,10)</f>
        <v>Owner &amp; Gu</v>
      </c>
      <c r="B1826" s="218" t="str">
        <f t="shared" si="302"/>
        <v>Ow</v>
      </c>
      <c r="C1826" s="218" t="str">
        <f t="shared" si="303"/>
        <v>er</v>
      </c>
      <c r="D1826" s="218" t="str">
        <f t="shared" si="304"/>
        <v>&amp; Gu</v>
      </c>
      <c r="E1826" s="219" t="e">
        <f t="shared" si="305"/>
        <v>#VALUE!</v>
      </c>
      <c r="F1826" s="219" t="str">
        <f t="shared" si="306"/>
        <v/>
      </c>
      <c r="G1826" s="219">
        <f t="shared" si="307"/>
        <v>45166</v>
      </c>
      <c r="H1826" s="218" t="str">
        <f>IF(ISERROR(VLOOKUP(FORECAST!$A1826,$AY$2:$BA$9,3,FALSE)),"",VLOOKUP(FORECAST!$A1826,$AY$2:$BA$9,3,FALSE))</f>
        <v>Referidos</v>
      </c>
      <c r="I1826" s="218">
        <f>IF(ISNUMBER(FORECAST!G:G),FORECAST!G:G,"")</f>
        <v>14</v>
      </c>
      <c r="J1826" s="222">
        <f>IF(ISNUMBER(FORECAST!H:H),FORECAST!H:H,"")</f>
        <v>3960.68</v>
      </c>
      <c r="BF1826" s="4"/>
    </row>
    <row r="1827" spans="1:58">
      <c r="A1827" s="218" t="str">
        <f>MID(FORECAST!A1826,1,10)</f>
        <v>Owner Refe</v>
      </c>
      <c r="B1827" s="218" t="str">
        <f t="shared" si="302"/>
        <v>Ow</v>
      </c>
      <c r="C1827" s="218" t="str">
        <f t="shared" si="303"/>
        <v>er</v>
      </c>
      <c r="D1827" s="218" t="str">
        <f t="shared" si="304"/>
        <v>Refe</v>
      </c>
      <c r="E1827" s="219" t="e">
        <f t="shared" si="305"/>
        <v>#VALUE!</v>
      </c>
      <c r="F1827" s="219" t="str">
        <f t="shared" si="306"/>
        <v/>
      </c>
      <c r="G1827" s="219">
        <f t="shared" si="307"/>
        <v>45166</v>
      </c>
      <c r="H1827" s="218" t="str">
        <f>IF(ISERROR(VLOOKUP(FORECAST!$A1827,$AY$2:$BA$9,3,FALSE)),"",VLOOKUP(FORECAST!$A1827,$AY$2:$BA$9,3,FALSE))</f>
        <v>Maintenance</v>
      </c>
      <c r="I1827" s="218">
        <f>IF(ISNUMBER(FORECAST!G:G),FORECAST!G:G,"")</f>
        <v>64</v>
      </c>
      <c r="J1827" s="222">
        <f>IF(ISNUMBER(FORECAST!H:H),FORECAST!H:H,"")</f>
        <v>0</v>
      </c>
      <c r="BF1827" s="4"/>
    </row>
    <row r="1828" spans="1:58">
      <c r="A1828" s="218" t="str">
        <f>MID(FORECAST!A1827,1,10)</f>
        <v>Maintenanc</v>
      </c>
      <c r="B1828" s="218" t="str">
        <f t="shared" si="302"/>
        <v>Ma</v>
      </c>
      <c r="C1828" s="218" t="str">
        <f t="shared" si="303"/>
        <v>nt</v>
      </c>
      <c r="D1828" s="218" t="str">
        <f t="shared" si="304"/>
        <v>nanc</v>
      </c>
      <c r="E1828" s="219" t="e">
        <f t="shared" si="305"/>
        <v>#VALUE!</v>
      </c>
      <c r="F1828" s="219" t="str">
        <f t="shared" si="306"/>
        <v/>
      </c>
      <c r="G1828" s="219">
        <f t="shared" si="307"/>
        <v>45166</v>
      </c>
      <c r="H1828" s="218" t="str">
        <f>IF(ISERROR(VLOOKUP(FORECAST!$A1828,$AY$2:$BA$9,3,FALSE)),"",VLOOKUP(FORECAST!$A1828,$AY$2:$BA$9,3,FALSE))</f>
        <v>Total día</v>
      </c>
      <c r="I1828" s="218">
        <f>IF(ISNUMBER(FORECAST!G:G),FORECAST!G:G,"")</f>
        <v>117</v>
      </c>
      <c r="J1828" s="222">
        <f>IF(ISNUMBER(FORECAST!H:H),FORECAST!H:H,"")</f>
        <v>11049.72</v>
      </c>
      <c r="BF1828" s="4"/>
    </row>
    <row r="1829" spans="1:58">
      <c r="A1829" s="218" t="str">
        <f>MID(FORECAST!A1828,1,10)</f>
        <v>Totals:</v>
      </c>
      <c r="B1829" s="218" t="str">
        <f t="shared" si="302"/>
        <v>To</v>
      </c>
      <c r="C1829" s="218" t="str">
        <f t="shared" si="303"/>
        <v>al</v>
      </c>
      <c r="D1829" s="218" t="str">
        <f t="shared" si="304"/>
        <v>:</v>
      </c>
      <c r="E1829" s="219" t="e">
        <f t="shared" si="305"/>
        <v>#VALUE!</v>
      </c>
      <c r="F1829" s="219" t="str">
        <f t="shared" si="306"/>
        <v/>
      </c>
      <c r="G1829" s="219">
        <f t="shared" si="307"/>
        <v>45166</v>
      </c>
      <c r="H1829" s="218" t="str">
        <f>IF(ISERROR(VLOOKUP(FORECAST!$A1829,$AY$2:$BA$9,3,FALSE)),"",VLOOKUP(FORECAST!$A1829,$AY$2:$BA$9,3,FALSE))</f>
        <v/>
      </c>
      <c r="I1829" s="218" t="str">
        <f>IF(ISNUMBER(FORECAST!G:G),FORECAST!G:G,"")</f>
        <v/>
      </c>
      <c r="J1829" s="222" t="str">
        <f>IF(ISNUMBER(FORECAST!H:H),FORECAST!H:H,"")</f>
        <v/>
      </c>
      <c r="BF1829" s="4"/>
    </row>
    <row r="1830" spans="1:58">
      <c r="A1830" s="218" t="str">
        <f>MID(FORECAST!A1829,1,10)</f>
        <v>29-08-2023</v>
      </c>
      <c r="B1830" s="218" t="str">
        <f t="shared" si="302"/>
        <v>29</v>
      </c>
      <c r="C1830" s="218" t="str">
        <f t="shared" si="303"/>
        <v>08</v>
      </c>
      <c r="D1830" s="218" t="str">
        <f t="shared" si="304"/>
        <v>2023</v>
      </c>
      <c r="E1830" s="219">
        <f t="shared" si="305"/>
        <v>45167</v>
      </c>
      <c r="F1830" s="219">
        <f t="shared" si="306"/>
        <v>45167</v>
      </c>
      <c r="G1830" s="219">
        <f t="shared" si="307"/>
        <v>45167</v>
      </c>
      <c r="H1830" s="218" t="str">
        <f>IF(ISERROR(VLOOKUP(FORECAST!$A1830,$AY$2:$BA$9,3,FALSE)),"",VLOOKUP(FORECAST!$A1830,$AY$2:$BA$9,3,FALSE))</f>
        <v>Pagadores</v>
      </c>
      <c r="I1830" s="218">
        <f>IF(ISNUMBER(FORECAST!G:G),FORECAST!G:G,"")</f>
        <v>18</v>
      </c>
      <c r="J1830" s="222">
        <f>IF(ISNUMBER(FORECAST!H:H),FORECAST!H:H,"")</f>
        <v>4256.7</v>
      </c>
      <c r="BF1830" s="4"/>
    </row>
    <row r="1831" spans="1:58">
      <c r="A1831" s="218" t="str">
        <f>MID(FORECAST!A1830,1,10)</f>
        <v>Non-Group</v>
      </c>
      <c r="B1831" s="218" t="str">
        <f t="shared" si="302"/>
        <v>No</v>
      </c>
      <c r="C1831" s="218" t="str">
        <f t="shared" si="303"/>
        <v>-G</v>
      </c>
      <c r="D1831" s="218" t="str">
        <f t="shared" si="304"/>
        <v>oup</v>
      </c>
      <c r="E1831" s="219" t="e">
        <f t="shared" si="305"/>
        <v>#VALUE!</v>
      </c>
      <c r="F1831" s="219" t="str">
        <f t="shared" si="306"/>
        <v/>
      </c>
      <c r="G1831" s="219">
        <f t="shared" si="307"/>
        <v>45167</v>
      </c>
      <c r="H1831" s="218" t="str">
        <f>IF(ISERROR(VLOOKUP(FORECAST!$A1831,$AY$2:$BA$9,3,FALSE)),"",VLOOKUP(FORECAST!$A1831,$AY$2:$BA$9,3,FALSE))</f>
        <v>Dueños e invitados</v>
      </c>
      <c r="I1831" s="218">
        <f>IF(ISNUMBER(FORECAST!G:G),FORECAST!G:G,"")</f>
        <v>15</v>
      </c>
      <c r="J1831" s="222">
        <f>IF(ISNUMBER(FORECAST!H:H),FORECAST!H:H,"")</f>
        <v>0</v>
      </c>
      <c r="BF1831" s="4"/>
    </row>
    <row r="1832" spans="1:58">
      <c r="A1832" s="218" t="str">
        <f>MID(FORECAST!A1831,1,10)</f>
        <v>Owner &amp; Gu</v>
      </c>
      <c r="B1832" s="218" t="str">
        <f t="shared" si="302"/>
        <v>Ow</v>
      </c>
      <c r="C1832" s="218" t="str">
        <f t="shared" si="303"/>
        <v>er</v>
      </c>
      <c r="D1832" s="218" t="str">
        <f t="shared" si="304"/>
        <v>&amp; Gu</v>
      </c>
      <c r="E1832" s="219" t="e">
        <f t="shared" si="305"/>
        <v>#VALUE!</v>
      </c>
      <c r="F1832" s="219" t="str">
        <f t="shared" si="306"/>
        <v/>
      </c>
      <c r="G1832" s="219">
        <f t="shared" si="307"/>
        <v>45167</v>
      </c>
      <c r="H1832" s="218" t="str">
        <f>IF(ISERROR(VLOOKUP(FORECAST!$A1832,$AY$2:$BA$9,3,FALSE)),"",VLOOKUP(FORECAST!$A1832,$AY$2:$BA$9,3,FALSE))</f>
        <v>Referidos</v>
      </c>
      <c r="I1832" s="218">
        <f>IF(ISNUMBER(FORECAST!G:G),FORECAST!G:G,"")</f>
        <v>13</v>
      </c>
      <c r="J1832" s="222">
        <f>IF(ISNUMBER(FORECAST!H:H),FORECAST!H:H,"")</f>
        <v>4519.45</v>
      </c>
      <c r="BF1832" s="4"/>
    </row>
    <row r="1833" spans="1:58">
      <c r="A1833" s="218" t="str">
        <f>MID(FORECAST!A1832,1,10)</f>
        <v>Owner Refe</v>
      </c>
      <c r="B1833" s="218" t="str">
        <f t="shared" si="302"/>
        <v>Ow</v>
      </c>
      <c r="C1833" s="218" t="str">
        <f t="shared" si="303"/>
        <v>er</v>
      </c>
      <c r="D1833" s="218" t="str">
        <f t="shared" si="304"/>
        <v>Refe</v>
      </c>
      <c r="E1833" s="219" t="e">
        <f t="shared" si="305"/>
        <v>#VALUE!</v>
      </c>
      <c r="F1833" s="219" t="str">
        <f t="shared" si="306"/>
        <v/>
      </c>
      <c r="G1833" s="219">
        <f t="shared" si="307"/>
        <v>45167</v>
      </c>
      <c r="H1833" s="218" t="str">
        <f>IF(ISERROR(VLOOKUP(FORECAST!$A1833,$AY$2:$BA$9,3,FALSE)),"",VLOOKUP(FORECAST!$A1833,$AY$2:$BA$9,3,FALSE))</f>
        <v>Maintenance</v>
      </c>
      <c r="I1833" s="218">
        <f>IF(ISNUMBER(FORECAST!G:G),FORECAST!G:G,"")</f>
        <v>73</v>
      </c>
      <c r="J1833" s="222">
        <f>IF(ISNUMBER(FORECAST!H:H),FORECAST!H:H,"")</f>
        <v>0</v>
      </c>
      <c r="BF1833" s="4"/>
    </row>
    <row r="1834" spans="1:58">
      <c r="A1834" s="218" t="str">
        <f>MID(FORECAST!A1833,1,10)</f>
        <v>Maintenanc</v>
      </c>
      <c r="B1834" s="218" t="str">
        <f t="shared" si="302"/>
        <v>Ma</v>
      </c>
      <c r="C1834" s="218" t="str">
        <f t="shared" si="303"/>
        <v>nt</v>
      </c>
      <c r="D1834" s="218" t="str">
        <f t="shared" si="304"/>
        <v>nanc</v>
      </c>
      <c r="E1834" s="219" t="e">
        <f t="shared" si="305"/>
        <v>#VALUE!</v>
      </c>
      <c r="F1834" s="219" t="str">
        <f t="shared" si="306"/>
        <v/>
      </c>
      <c r="G1834" s="219">
        <f t="shared" si="307"/>
        <v>45167</v>
      </c>
      <c r="H1834" s="218" t="str">
        <f>IF(ISERROR(VLOOKUP(FORECAST!$A1834,$AY$2:$BA$9,3,FALSE)),"",VLOOKUP(FORECAST!$A1834,$AY$2:$BA$9,3,FALSE))</f>
        <v>Total día</v>
      </c>
      <c r="I1834" s="218">
        <f>IF(ISNUMBER(FORECAST!G:G),FORECAST!G:G,"")</f>
        <v>119</v>
      </c>
      <c r="J1834" s="222">
        <f>IF(ISNUMBER(FORECAST!H:H),FORECAST!H:H,"")</f>
        <v>8776.15</v>
      </c>
      <c r="BF1834" s="4"/>
    </row>
    <row r="1835" spans="1:58">
      <c r="A1835" s="218" t="str">
        <f>MID(FORECAST!A1834,1,10)</f>
        <v>Totals:</v>
      </c>
      <c r="B1835" s="218" t="str">
        <f t="shared" si="302"/>
        <v>To</v>
      </c>
      <c r="C1835" s="218" t="str">
        <f t="shared" si="303"/>
        <v>al</v>
      </c>
      <c r="D1835" s="218" t="str">
        <f t="shared" si="304"/>
        <v>:</v>
      </c>
      <c r="E1835" s="219" t="e">
        <f t="shared" si="305"/>
        <v>#VALUE!</v>
      </c>
      <c r="F1835" s="219" t="str">
        <f t="shared" si="306"/>
        <v/>
      </c>
      <c r="G1835" s="219">
        <f t="shared" si="307"/>
        <v>45167</v>
      </c>
      <c r="H1835" s="218" t="str">
        <f>IF(ISERROR(VLOOKUP(FORECAST!$A1835,$AY$2:$BA$9,3,FALSE)),"",VLOOKUP(FORECAST!$A1835,$AY$2:$BA$9,3,FALSE))</f>
        <v/>
      </c>
      <c r="I1835" s="218" t="str">
        <f>IF(ISNUMBER(FORECAST!G:G),FORECAST!G:G,"")</f>
        <v/>
      </c>
      <c r="J1835" s="222" t="str">
        <f>IF(ISNUMBER(FORECAST!H:H),FORECAST!H:H,"")</f>
        <v/>
      </c>
      <c r="BF1835" s="4"/>
    </row>
    <row r="1836" spans="1:58">
      <c r="A1836" s="218" t="str">
        <f>MID(FORECAST!A1835,1,10)</f>
        <v>30-08-2023</v>
      </c>
      <c r="B1836" s="218" t="str">
        <f t="shared" si="302"/>
        <v>30</v>
      </c>
      <c r="C1836" s="218" t="str">
        <f t="shared" si="303"/>
        <v>08</v>
      </c>
      <c r="D1836" s="218" t="str">
        <f t="shared" si="304"/>
        <v>2023</v>
      </c>
      <c r="E1836" s="219">
        <f t="shared" si="305"/>
        <v>45168</v>
      </c>
      <c r="F1836" s="219">
        <f t="shared" si="306"/>
        <v>45168</v>
      </c>
      <c r="G1836" s="219">
        <f t="shared" si="307"/>
        <v>45168</v>
      </c>
      <c r="H1836" s="218" t="str">
        <f>IF(ISERROR(VLOOKUP(FORECAST!$A1836,$AY$2:$BA$9,3,FALSE)),"",VLOOKUP(FORECAST!$A1836,$AY$2:$BA$9,3,FALSE))</f>
        <v>Pagadores</v>
      </c>
      <c r="I1836" s="218">
        <f>IF(ISNUMBER(FORECAST!G:G),FORECAST!G:G,"")</f>
        <v>21</v>
      </c>
      <c r="J1836" s="222">
        <f>IF(ISNUMBER(FORECAST!H:H),FORECAST!H:H,"")</f>
        <v>5280.45</v>
      </c>
      <c r="BF1836" s="4"/>
    </row>
    <row r="1837" spans="1:58">
      <c r="A1837" s="218" t="str">
        <f>MID(FORECAST!A1836,1,10)</f>
        <v>Non-Group</v>
      </c>
      <c r="B1837" s="218" t="str">
        <f t="shared" si="302"/>
        <v>No</v>
      </c>
      <c r="C1837" s="218" t="str">
        <f t="shared" si="303"/>
        <v>-G</v>
      </c>
      <c r="D1837" s="218" t="str">
        <f t="shared" si="304"/>
        <v>oup</v>
      </c>
      <c r="E1837" s="219" t="e">
        <f t="shared" si="305"/>
        <v>#VALUE!</v>
      </c>
      <c r="F1837" s="219" t="str">
        <f t="shared" si="306"/>
        <v/>
      </c>
      <c r="G1837" s="219">
        <f t="shared" si="307"/>
        <v>45168</v>
      </c>
      <c r="H1837" s="218" t="str">
        <f>IF(ISERROR(VLOOKUP(FORECAST!$A1837,$AY$2:$BA$9,3,FALSE)),"",VLOOKUP(FORECAST!$A1837,$AY$2:$BA$9,3,FALSE))</f>
        <v>Dueños e invitados</v>
      </c>
      <c r="I1837" s="218">
        <f>IF(ISNUMBER(FORECAST!G:G),FORECAST!G:G,"")</f>
        <v>13</v>
      </c>
      <c r="J1837" s="222">
        <f>IF(ISNUMBER(FORECAST!H:H),FORECAST!H:H,"")</f>
        <v>0</v>
      </c>
      <c r="BF1837" s="4"/>
    </row>
    <row r="1838" spans="1:58">
      <c r="A1838" s="218" t="str">
        <f>MID(FORECAST!A1837,1,10)</f>
        <v>Owner &amp; Gu</v>
      </c>
      <c r="B1838" s="218" t="str">
        <f t="shared" si="302"/>
        <v>Ow</v>
      </c>
      <c r="C1838" s="218" t="str">
        <f t="shared" si="303"/>
        <v>er</v>
      </c>
      <c r="D1838" s="218" t="str">
        <f t="shared" si="304"/>
        <v>&amp; Gu</v>
      </c>
      <c r="E1838" s="219" t="e">
        <f t="shared" si="305"/>
        <v>#VALUE!</v>
      </c>
      <c r="F1838" s="219" t="str">
        <f t="shared" si="306"/>
        <v/>
      </c>
      <c r="G1838" s="219">
        <f t="shared" si="307"/>
        <v>45168</v>
      </c>
      <c r="H1838" s="218" t="str">
        <f>IF(ISERROR(VLOOKUP(FORECAST!$A1838,$AY$2:$BA$9,3,FALSE)),"",VLOOKUP(FORECAST!$A1838,$AY$2:$BA$9,3,FALSE))</f>
        <v>Referidos</v>
      </c>
      <c r="I1838" s="218">
        <f>IF(ISNUMBER(FORECAST!G:G),FORECAST!G:G,"")</f>
        <v>10</v>
      </c>
      <c r="J1838" s="222">
        <f>IF(ISNUMBER(FORECAST!H:H),FORECAST!H:H,"")</f>
        <v>2480</v>
      </c>
      <c r="BF1838" s="4"/>
    </row>
    <row r="1839" spans="1:58">
      <c r="A1839" s="218" t="str">
        <f>MID(FORECAST!A1838,1,10)</f>
        <v>Owner Refe</v>
      </c>
      <c r="B1839" s="218" t="str">
        <f t="shared" si="302"/>
        <v>Ow</v>
      </c>
      <c r="C1839" s="218" t="str">
        <f t="shared" si="303"/>
        <v>er</v>
      </c>
      <c r="D1839" s="218" t="str">
        <f t="shared" si="304"/>
        <v>Refe</v>
      </c>
      <c r="E1839" s="219" t="e">
        <f t="shared" si="305"/>
        <v>#VALUE!</v>
      </c>
      <c r="F1839" s="219" t="str">
        <f t="shared" si="306"/>
        <v/>
      </c>
      <c r="G1839" s="219">
        <f t="shared" si="307"/>
        <v>45168</v>
      </c>
      <c r="H1839" s="218" t="str">
        <f>IF(ISERROR(VLOOKUP(FORECAST!$A1839,$AY$2:$BA$9,3,FALSE)),"",VLOOKUP(FORECAST!$A1839,$AY$2:$BA$9,3,FALSE))</f>
        <v>Maintenance</v>
      </c>
      <c r="I1839" s="218">
        <f>IF(ISNUMBER(FORECAST!G:G),FORECAST!G:G,"")</f>
        <v>74</v>
      </c>
      <c r="J1839" s="222">
        <f>IF(ISNUMBER(FORECAST!H:H),FORECAST!H:H,"")</f>
        <v>0</v>
      </c>
      <c r="BF1839" s="4"/>
    </row>
    <row r="1840" spans="1:58">
      <c r="A1840" s="218" t="str">
        <f>MID(FORECAST!A1839,1,10)</f>
        <v>Maintenanc</v>
      </c>
      <c r="B1840" s="218" t="str">
        <f t="shared" si="302"/>
        <v>Ma</v>
      </c>
      <c r="C1840" s="218" t="str">
        <f t="shared" si="303"/>
        <v>nt</v>
      </c>
      <c r="D1840" s="218" t="str">
        <f t="shared" si="304"/>
        <v>nanc</v>
      </c>
      <c r="E1840" s="219" t="e">
        <f t="shared" si="305"/>
        <v>#VALUE!</v>
      </c>
      <c r="F1840" s="219" t="str">
        <f t="shared" si="306"/>
        <v/>
      </c>
      <c r="G1840" s="219">
        <f t="shared" si="307"/>
        <v>45168</v>
      </c>
      <c r="H1840" s="218" t="str">
        <f>IF(ISERROR(VLOOKUP(FORECAST!$A1840,$AY$2:$BA$9,3,FALSE)),"",VLOOKUP(FORECAST!$A1840,$AY$2:$BA$9,3,FALSE))</f>
        <v>Total día</v>
      </c>
      <c r="I1840" s="218">
        <f>IF(ISNUMBER(FORECAST!G:G),FORECAST!G:G,"")</f>
        <v>118</v>
      </c>
      <c r="J1840" s="222">
        <f>IF(ISNUMBER(FORECAST!H:H),FORECAST!H:H,"")</f>
        <v>7760.45</v>
      </c>
      <c r="BF1840" s="4"/>
    </row>
    <row r="1841" spans="1:58">
      <c r="A1841" s="218" t="str">
        <f>MID(FORECAST!A1840,1,10)</f>
        <v>Totals:</v>
      </c>
      <c r="B1841" s="218" t="str">
        <f t="shared" si="302"/>
        <v>To</v>
      </c>
      <c r="C1841" s="218" t="str">
        <f t="shared" si="303"/>
        <v>al</v>
      </c>
      <c r="D1841" s="218" t="str">
        <f t="shared" si="304"/>
        <v>:</v>
      </c>
      <c r="E1841" s="219" t="e">
        <f t="shared" si="305"/>
        <v>#VALUE!</v>
      </c>
      <c r="F1841" s="219" t="str">
        <f t="shared" si="306"/>
        <v/>
      </c>
      <c r="G1841" s="219">
        <f t="shared" si="307"/>
        <v>45168</v>
      </c>
      <c r="H1841" s="218" t="str">
        <f>IF(ISERROR(VLOOKUP(FORECAST!$A1841,$AY$2:$BA$9,3,FALSE)),"",VLOOKUP(FORECAST!$A1841,$AY$2:$BA$9,3,FALSE))</f>
        <v/>
      </c>
      <c r="I1841" s="218" t="str">
        <f>IF(ISNUMBER(FORECAST!G:G),FORECAST!G:G,"")</f>
        <v/>
      </c>
      <c r="J1841" s="222" t="str">
        <f>IF(ISNUMBER(FORECAST!H:H),FORECAST!H:H,"")</f>
        <v/>
      </c>
      <c r="BF1841" s="4"/>
    </row>
    <row r="1842" spans="1:58">
      <c r="A1842" s="218" t="str">
        <f>MID(FORECAST!A1841,1,10)</f>
        <v>31-08-2023</v>
      </c>
      <c r="B1842" s="218" t="str">
        <f t="shared" si="302"/>
        <v>31</v>
      </c>
      <c r="C1842" s="218" t="str">
        <f t="shared" si="303"/>
        <v>08</v>
      </c>
      <c r="D1842" s="218" t="str">
        <f t="shared" si="304"/>
        <v>2023</v>
      </c>
      <c r="E1842" s="219">
        <f t="shared" si="305"/>
        <v>45169</v>
      </c>
      <c r="F1842" s="219">
        <f t="shared" si="306"/>
        <v>45169</v>
      </c>
      <c r="G1842" s="219">
        <f t="shared" si="307"/>
        <v>45169</v>
      </c>
      <c r="H1842" s="218" t="str">
        <f>IF(ISERROR(VLOOKUP(FORECAST!$A1842,$AY$2:$BA$9,3,FALSE)),"",VLOOKUP(FORECAST!$A1842,$AY$2:$BA$9,3,FALSE))</f>
        <v>Pagadores</v>
      </c>
      <c r="I1842" s="218">
        <f>IF(ISNUMBER(FORECAST!G:G),FORECAST!G:G,"")</f>
        <v>52</v>
      </c>
      <c r="J1842" s="222">
        <f>IF(ISNUMBER(FORECAST!H:H),FORECAST!H:H,"")</f>
        <v>13972.52</v>
      </c>
      <c r="BF1842" s="4"/>
    </row>
    <row r="1843" spans="1:58">
      <c r="A1843" s="218" t="str">
        <f>MID(FORECAST!A1842,1,10)</f>
        <v>Non-Group</v>
      </c>
      <c r="B1843" s="218" t="str">
        <f t="shared" si="302"/>
        <v>No</v>
      </c>
      <c r="C1843" s="218" t="str">
        <f t="shared" si="303"/>
        <v>-G</v>
      </c>
      <c r="D1843" s="218" t="str">
        <f t="shared" si="304"/>
        <v>oup</v>
      </c>
      <c r="E1843" s="219" t="e">
        <f t="shared" si="305"/>
        <v>#VALUE!</v>
      </c>
      <c r="F1843" s="219" t="str">
        <f t="shared" si="306"/>
        <v/>
      </c>
      <c r="G1843" s="219">
        <f t="shared" si="307"/>
        <v>45169</v>
      </c>
      <c r="H1843" s="218" t="str">
        <f>IF(ISERROR(VLOOKUP(FORECAST!$A1843,$AY$2:$BA$9,3,FALSE)),"",VLOOKUP(FORECAST!$A1843,$AY$2:$BA$9,3,FALSE))</f>
        <v>Dueños e invitados</v>
      </c>
      <c r="I1843" s="218">
        <f>IF(ISNUMBER(FORECAST!G:G),FORECAST!G:G,"")</f>
        <v>25</v>
      </c>
      <c r="J1843" s="222">
        <f>IF(ISNUMBER(FORECAST!H:H),FORECAST!H:H,"")</f>
        <v>0</v>
      </c>
      <c r="BF1843" s="4"/>
    </row>
    <row r="1844" spans="1:58">
      <c r="A1844" s="218" t="str">
        <f>MID(FORECAST!A1843,1,10)</f>
        <v>Owner &amp; Gu</v>
      </c>
      <c r="B1844" s="218" t="str">
        <f t="shared" si="302"/>
        <v>Ow</v>
      </c>
      <c r="C1844" s="218" t="str">
        <f t="shared" si="303"/>
        <v>er</v>
      </c>
      <c r="D1844" s="218" t="str">
        <f t="shared" si="304"/>
        <v>&amp; Gu</v>
      </c>
      <c r="E1844" s="219" t="e">
        <f t="shared" si="305"/>
        <v>#VALUE!</v>
      </c>
      <c r="F1844" s="219" t="str">
        <f t="shared" si="306"/>
        <v/>
      </c>
      <c r="G1844" s="219">
        <f t="shared" si="307"/>
        <v>45169</v>
      </c>
      <c r="H1844" s="218" t="str">
        <f>IF(ISERROR(VLOOKUP(FORECAST!$A1844,$AY$2:$BA$9,3,FALSE)),"",VLOOKUP(FORECAST!$A1844,$AY$2:$BA$9,3,FALSE))</f>
        <v>Referidos</v>
      </c>
      <c r="I1844" s="218">
        <f>IF(ISNUMBER(FORECAST!G:G),FORECAST!G:G,"")</f>
        <v>28</v>
      </c>
      <c r="J1844" s="222">
        <f>IF(ISNUMBER(FORECAST!H:H),FORECAST!H:H,"")</f>
        <v>8006.87</v>
      </c>
      <c r="BF1844" s="4"/>
    </row>
    <row r="1845" spans="1:58">
      <c r="A1845" s="218" t="str">
        <f>MID(FORECAST!A1844,1,10)</f>
        <v>Owner Refe</v>
      </c>
      <c r="B1845" s="218" t="str">
        <f t="shared" si="302"/>
        <v>Ow</v>
      </c>
      <c r="C1845" s="218" t="str">
        <f t="shared" si="303"/>
        <v>er</v>
      </c>
      <c r="D1845" s="218" t="str">
        <f t="shared" si="304"/>
        <v>Refe</v>
      </c>
      <c r="E1845" s="219" t="e">
        <f t="shared" si="305"/>
        <v>#VALUE!</v>
      </c>
      <c r="F1845" s="219" t="str">
        <f t="shared" si="306"/>
        <v/>
      </c>
      <c r="G1845" s="219">
        <f t="shared" si="307"/>
        <v>45169</v>
      </c>
      <c r="H1845" s="218" t="str">
        <f>IF(ISERROR(VLOOKUP(FORECAST!$A1845,$AY$2:$BA$9,3,FALSE)),"",VLOOKUP(FORECAST!$A1845,$AY$2:$BA$9,3,FALSE))</f>
        <v>Maintenance</v>
      </c>
      <c r="I1845" s="218">
        <f>IF(ISNUMBER(FORECAST!G:G),FORECAST!G:G,"")</f>
        <v>70</v>
      </c>
      <c r="J1845" s="222">
        <f>IF(ISNUMBER(FORECAST!H:H),FORECAST!H:H,"")</f>
        <v>0</v>
      </c>
      <c r="BF1845" s="4"/>
    </row>
    <row r="1846" spans="1:58">
      <c r="A1846" s="218" t="str">
        <f>MID(FORECAST!A1845,1,10)</f>
        <v>Maintenanc</v>
      </c>
      <c r="B1846" s="218" t="str">
        <f t="shared" si="302"/>
        <v>Ma</v>
      </c>
      <c r="C1846" s="218" t="str">
        <f t="shared" si="303"/>
        <v>nt</v>
      </c>
      <c r="D1846" s="218" t="str">
        <f t="shared" si="304"/>
        <v>nanc</v>
      </c>
      <c r="E1846" s="219" t="e">
        <f t="shared" si="305"/>
        <v>#VALUE!</v>
      </c>
      <c r="F1846" s="219" t="str">
        <f t="shared" si="306"/>
        <v/>
      </c>
      <c r="G1846" s="219">
        <f t="shared" si="307"/>
        <v>45169</v>
      </c>
      <c r="H1846" s="218" t="str">
        <f>IF(ISERROR(VLOOKUP(FORECAST!$A1846,$AY$2:$BA$9,3,FALSE)),"",VLOOKUP(FORECAST!$A1846,$AY$2:$BA$9,3,FALSE))</f>
        <v>Complementarias</v>
      </c>
      <c r="I1846" s="218">
        <f>IF(ISNUMBER(FORECAST!G:G),FORECAST!G:G,"")</f>
        <v>1</v>
      </c>
      <c r="J1846" s="222">
        <f>IF(ISNUMBER(FORECAST!H:H),FORECAST!H:H,"")</f>
        <v>0</v>
      </c>
      <c r="BF1846" s="4"/>
    </row>
    <row r="1847" spans="1:58">
      <c r="A1847" s="218" t="str">
        <f>MID(FORECAST!A1846,1,10)</f>
        <v>Compliment</v>
      </c>
      <c r="B1847" s="218" t="str">
        <f t="shared" si="302"/>
        <v>Co</v>
      </c>
      <c r="C1847" s="218" t="str">
        <f t="shared" si="303"/>
        <v>pl</v>
      </c>
      <c r="D1847" s="218" t="str">
        <f t="shared" si="304"/>
        <v>ment</v>
      </c>
      <c r="E1847" s="219" t="e">
        <f t="shared" si="305"/>
        <v>#VALUE!</v>
      </c>
      <c r="F1847" s="219" t="str">
        <f t="shared" si="306"/>
        <v/>
      </c>
      <c r="G1847" s="219">
        <f t="shared" si="307"/>
        <v>45169</v>
      </c>
      <c r="H1847" s="218" t="str">
        <f>IF(ISERROR(VLOOKUP(FORECAST!$A1847,$AY$2:$BA$9,3,FALSE)),"",VLOOKUP(FORECAST!$A1847,$AY$2:$BA$9,3,FALSE))</f>
        <v>Total día</v>
      </c>
      <c r="I1847" s="218">
        <f>IF(ISNUMBER(FORECAST!G:G),FORECAST!G:G,"")</f>
        <v>176</v>
      </c>
      <c r="J1847" s="222">
        <f>IF(ISNUMBER(FORECAST!H:H),FORECAST!H:H,"")</f>
        <v>21979.39</v>
      </c>
      <c r="BF1847" s="4"/>
    </row>
    <row r="1848" spans="1:58">
      <c r="A1848" s="218" t="str">
        <f>MID(FORECAST!A1847,1,10)</f>
        <v>Totals:</v>
      </c>
      <c r="B1848" s="218" t="str">
        <f t="shared" si="302"/>
        <v>To</v>
      </c>
      <c r="C1848" s="218" t="str">
        <f t="shared" si="303"/>
        <v>al</v>
      </c>
      <c r="D1848" s="218" t="str">
        <f t="shared" si="304"/>
        <v>:</v>
      </c>
      <c r="E1848" s="219" t="e">
        <f t="shared" si="305"/>
        <v>#VALUE!</v>
      </c>
      <c r="F1848" s="219" t="str">
        <f t="shared" si="306"/>
        <v/>
      </c>
      <c r="G1848" s="219">
        <f t="shared" si="307"/>
        <v>45169</v>
      </c>
      <c r="H1848" s="218" t="str">
        <f>IF(ISERROR(VLOOKUP(FORECAST!$A1848,$AY$2:$BA$9,3,FALSE)),"",VLOOKUP(FORECAST!$A1848,$AY$2:$BA$9,3,FALSE))</f>
        <v/>
      </c>
      <c r="I1848" s="218" t="str">
        <f>IF(ISNUMBER(FORECAST!G:G),FORECAST!G:G,"")</f>
        <v/>
      </c>
      <c r="J1848" s="222" t="str">
        <f>IF(ISNUMBER(FORECAST!H:H),FORECAST!H:H,"")</f>
        <v/>
      </c>
      <c r="BF1848" s="4"/>
    </row>
    <row r="1849" spans="1:58">
      <c r="A1849" s="218" t="str">
        <f>MID(FORECAST!A1848,1,10)</f>
        <v>01-09-2023</v>
      </c>
      <c r="B1849" s="218" t="str">
        <f t="shared" si="302"/>
        <v>01</v>
      </c>
      <c r="C1849" s="218" t="str">
        <f t="shared" si="303"/>
        <v>09</v>
      </c>
      <c r="D1849" s="218" t="str">
        <f t="shared" si="304"/>
        <v>2023</v>
      </c>
      <c r="E1849" s="219">
        <f t="shared" si="305"/>
        <v>45170</v>
      </c>
      <c r="F1849" s="219">
        <f t="shared" si="306"/>
        <v>45170</v>
      </c>
      <c r="G1849" s="219">
        <f t="shared" si="307"/>
        <v>45170</v>
      </c>
      <c r="H1849" s="218" t="str">
        <f>IF(ISERROR(VLOOKUP(FORECAST!$A1849,$AY$2:$BA$9,3,FALSE)),"",VLOOKUP(FORECAST!$A1849,$AY$2:$BA$9,3,FALSE))</f>
        <v>Pagadores</v>
      </c>
      <c r="I1849" s="218">
        <f>IF(ISNUMBER(FORECAST!G:G),FORECAST!G:G,"")</f>
        <v>166</v>
      </c>
      <c r="J1849" s="222">
        <f>IF(ISNUMBER(FORECAST!H:H),FORECAST!H:H,"")</f>
        <v>66186.12</v>
      </c>
      <c r="BF1849" s="4"/>
    </row>
    <row r="1850" spans="1:58">
      <c r="A1850" s="218" t="str">
        <f>MID(FORECAST!A1849,1,10)</f>
        <v>Non-Group</v>
      </c>
      <c r="B1850" s="218" t="str">
        <f t="shared" si="302"/>
        <v>No</v>
      </c>
      <c r="C1850" s="218" t="str">
        <f t="shared" si="303"/>
        <v>-G</v>
      </c>
      <c r="D1850" s="218" t="str">
        <f t="shared" si="304"/>
        <v>oup</v>
      </c>
      <c r="E1850" s="219" t="e">
        <f t="shared" si="305"/>
        <v>#VALUE!</v>
      </c>
      <c r="F1850" s="219" t="str">
        <f t="shared" si="306"/>
        <v/>
      </c>
      <c r="G1850" s="219">
        <f t="shared" si="307"/>
        <v>45170</v>
      </c>
      <c r="H1850" s="218" t="str">
        <f>IF(ISERROR(VLOOKUP(FORECAST!$A1850,$AY$2:$BA$9,3,FALSE)),"",VLOOKUP(FORECAST!$A1850,$AY$2:$BA$9,3,FALSE))</f>
        <v>Grupos</v>
      </c>
      <c r="I1850" s="218">
        <f>IF(ISNUMBER(FORECAST!G:G),FORECAST!G:G,"")</f>
        <v>1</v>
      </c>
      <c r="J1850" s="222">
        <f>IF(ISNUMBER(FORECAST!H:H),FORECAST!H:H,"")</f>
        <v>0</v>
      </c>
      <c r="BF1850" s="4"/>
    </row>
    <row r="1851" spans="1:58">
      <c r="A1851" s="218" t="str">
        <f>MID(FORECAST!A1850,1,10)</f>
        <v>Group - No</v>
      </c>
      <c r="B1851" s="218" t="str">
        <f t="shared" si="302"/>
        <v>Gr</v>
      </c>
      <c r="C1851" s="218" t="str">
        <f t="shared" si="303"/>
        <v>up</v>
      </c>
      <c r="D1851" s="218" t="str">
        <f t="shared" si="304"/>
        <v>- No</v>
      </c>
      <c r="E1851" s="219" t="e">
        <f t="shared" si="305"/>
        <v>#VALUE!</v>
      </c>
      <c r="F1851" s="219" t="str">
        <f t="shared" si="306"/>
        <v/>
      </c>
      <c r="G1851" s="219">
        <f t="shared" si="307"/>
        <v>45170</v>
      </c>
      <c r="H1851" s="218" t="str">
        <f>IF(ISERROR(VLOOKUP(FORECAST!$A1851,$AY$2:$BA$9,3,FALSE)),"",VLOOKUP(FORECAST!$A1851,$AY$2:$BA$9,3,FALSE))</f>
        <v>Dueños e invitados</v>
      </c>
      <c r="I1851" s="218">
        <f>IF(ISNUMBER(FORECAST!G:G),FORECAST!G:G,"")</f>
        <v>46</v>
      </c>
      <c r="J1851" s="222">
        <f>IF(ISNUMBER(FORECAST!H:H),FORECAST!H:H,"")</f>
        <v>0</v>
      </c>
      <c r="BF1851" s="4"/>
    </row>
    <row r="1852" spans="1:58">
      <c r="A1852" s="218" t="str">
        <f>MID(FORECAST!A1851,1,10)</f>
        <v>Owner &amp; Gu</v>
      </c>
      <c r="B1852" s="218" t="str">
        <f t="shared" si="302"/>
        <v>Ow</v>
      </c>
      <c r="C1852" s="218" t="str">
        <f t="shared" si="303"/>
        <v>er</v>
      </c>
      <c r="D1852" s="218" t="str">
        <f t="shared" si="304"/>
        <v>&amp; Gu</v>
      </c>
      <c r="E1852" s="219" t="e">
        <f t="shared" si="305"/>
        <v>#VALUE!</v>
      </c>
      <c r="F1852" s="219" t="str">
        <f t="shared" si="306"/>
        <v/>
      </c>
      <c r="G1852" s="219">
        <f t="shared" si="307"/>
        <v>45170</v>
      </c>
      <c r="H1852" s="218" t="str">
        <f>IF(ISERROR(VLOOKUP(FORECAST!$A1852,$AY$2:$BA$9,3,FALSE)),"",VLOOKUP(FORECAST!$A1852,$AY$2:$BA$9,3,FALSE))</f>
        <v>Referidos</v>
      </c>
      <c r="I1852" s="218">
        <f>IF(ISNUMBER(FORECAST!G:G),FORECAST!G:G,"")</f>
        <v>101</v>
      </c>
      <c r="J1852" s="222">
        <f>IF(ISNUMBER(FORECAST!H:H),FORECAST!H:H,"")</f>
        <v>40798.129999999997</v>
      </c>
      <c r="BF1852" s="4"/>
    </row>
    <row r="1853" spans="1:58">
      <c r="A1853" s="218" t="str">
        <f>MID(FORECAST!A1852,1,10)</f>
        <v>Owner Refe</v>
      </c>
      <c r="B1853" s="218" t="str">
        <f t="shared" si="302"/>
        <v>Ow</v>
      </c>
      <c r="C1853" s="218" t="str">
        <f t="shared" si="303"/>
        <v>er</v>
      </c>
      <c r="D1853" s="218" t="str">
        <f t="shared" si="304"/>
        <v>Refe</v>
      </c>
      <c r="E1853" s="219" t="e">
        <f t="shared" si="305"/>
        <v>#VALUE!</v>
      </c>
      <c r="F1853" s="219" t="str">
        <f t="shared" si="306"/>
        <v/>
      </c>
      <c r="G1853" s="219">
        <f t="shared" si="307"/>
        <v>45170</v>
      </c>
      <c r="H1853" s="218" t="str">
        <f>IF(ISERROR(VLOOKUP(FORECAST!$A1853,$AY$2:$BA$9,3,FALSE)),"",VLOOKUP(FORECAST!$A1853,$AY$2:$BA$9,3,FALSE))</f>
        <v>Maintenance</v>
      </c>
      <c r="I1853" s="218">
        <f>IF(ISNUMBER(FORECAST!G:G),FORECAST!G:G,"")</f>
        <v>41</v>
      </c>
      <c r="J1853" s="222">
        <f>IF(ISNUMBER(FORECAST!H:H),FORECAST!H:H,"")</f>
        <v>0</v>
      </c>
      <c r="BF1853" s="4"/>
    </row>
    <row r="1854" spans="1:58">
      <c r="A1854" s="218" t="str">
        <f>MID(FORECAST!A1853,1,10)</f>
        <v>Maintenanc</v>
      </c>
      <c r="B1854" s="218" t="str">
        <f t="shared" si="302"/>
        <v>Ma</v>
      </c>
      <c r="C1854" s="218" t="str">
        <f t="shared" si="303"/>
        <v>nt</v>
      </c>
      <c r="D1854" s="218" t="str">
        <f t="shared" si="304"/>
        <v>nanc</v>
      </c>
      <c r="E1854" s="219" t="e">
        <f t="shared" si="305"/>
        <v>#VALUE!</v>
      </c>
      <c r="F1854" s="219" t="str">
        <f t="shared" si="306"/>
        <v/>
      </c>
      <c r="G1854" s="219">
        <f t="shared" si="307"/>
        <v>45170</v>
      </c>
      <c r="H1854" s="218" t="str">
        <f>IF(ISERROR(VLOOKUP(FORECAST!$A1854,$AY$2:$BA$9,3,FALSE)),"",VLOOKUP(FORECAST!$A1854,$AY$2:$BA$9,3,FALSE))</f>
        <v>Complementarias</v>
      </c>
      <c r="I1854" s="218">
        <f>IF(ISNUMBER(FORECAST!G:G),FORECAST!G:G,"")</f>
        <v>5</v>
      </c>
      <c r="J1854" s="222">
        <f>IF(ISNUMBER(FORECAST!H:H),FORECAST!H:H,"")</f>
        <v>0</v>
      </c>
      <c r="BF1854" s="4"/>
    </row>
    <row r="1855" spans="1:58">
      <c r="A1855" s="218" t="str">
        <f>MID(FORECAST!A1854,1,10)</f>
        <v>Compliment</v>
      </c>
      <c r="B1855" s="218" t="str">
        <f t="shared" si="302"/>
        <v>Co</v>
      </c>
      <c r="C1855" s="218" t="str">
        <f t="shared" si="303"/>
        <v>pl</v>
      </c>
      <c r="D1855" s="218" t="str">
        <f t="shared" si="304"/>
        <v>ment</v>
      </c>
      <c r="E1855" s="219" t="e">
        <f t="shared" si="305"/>
        <v>#VALUE!</v>
      </c>
      <c r="F1855" s="219" t="str">
        <f t="shared" si="306"/>
        <v/>
      </c>
      <c r="G1855" s="219">
        <f t="shared" si="307"/>
        <v>45170</v>
      </c>
      <c r="H1855" s="218" t="str">
        <f>IF(ISERROR(VLOOKUP(FORECAST!$A1855,$AY$2:$BA$9,3,FALSE)),"",VLOOKUP(FORECAST!$A1855,$AY$2:$BA$9,3,FALSE))</f>
        <v>Total día</v>
      </c>
      <c r="I1855" s="218">
        <f>IF(ISNUMBER(FORECAST!G:G),FORECAST!G:G,"")</f>
        <v>360</v>
      </c>
      <c r="J1855" s="222">
        <f>IF(ISNUMBER(FORECAST!H:H),FORECAST!H:H,"")</f>
        <v>106984.25</v>
      </c>
      <c r="BF1855" s="4"/>
    </row>
    <row r="1856" spans="1:58">
      <c r="A1856" s="218" t="str">
        <f>MID(FORECAST!A1855,1,10)</f>
        <v>Totals:</v>
      </c>
      <c r="B1856" s="218" t="str">
        <f t="shared" si="302"/>
        <v>To</v>
      </c>
      <c r="C1856" s="218" t="str">
        <f t="shared" si="303"/>
        <v>al</v>
      </c>
      <c r="D1856" s="218" t="str">
        <f t="shared" si="304"/>
        <v>:</v>
      </c>
      <c r="E1856" s="219" t="e">
        <f t="shared" si="305"/>
        <v>#VALUE!</v>
      </c>
      <c r="F1856" s="219" t="str">
        <f t="shared" si="306"/>
        <v/>
      </c>
      <c r="G1856" s="219">
        <f t="shared" si="307"/>
        <v>45170</v>
      </c>
      <c r="H1856" s="218" t="str">
        <f>IF(ISERROR(VLOOKUP(FORECAST!$A1856,$AY$2:$BA$9,3,FALSE)),"",VLOOKUP(FORECAST!$A1856,$AY$2:$BA$9,3,FALSE))</f>
        <v/>
      </c>
      <c r="I1856" s="218" t="str">
        <f>IF(ISNUMBER(FORECAST!G:G),FORECAST!G:G,"")</f>
        <v/>
      </c>
      <c r="J1856" s="222" t="str">
        <f>IF(ISNUMBER(FORECAST!H:H),FORECAST!H:H,"")</f>
        <v/>
      </c>
      <c r="BF1856" s="4"/>
    </row>
    <row r="1857" spans="1:58">
      <c r="A1857" s="218" t="str">
        <f>MID(FORECAST!A1856,1,10)</f>
        <v>02-09-2023</v>
      </c>
      <c r="B1857" s="218" t="str">
        <f t="shared" si="302"/>
        <v>02</v>
      </c>
      <c r="C1857" s="218" t="str">
        <f t="shared" si="303"/>
        <v>09</v>
      </c>
      <c r="D1857" s="218" t="str">
        <f t="shared" si="304"/>
        <v>2023</v>
      </c>
      <c r="E1857" s="219">
        <f t="shared" si="305"/>
        <v>45171</v>
      </c>
      <c r="F1857" s="219">
        <f t="shared" si="306"/>
        <v>45171</v>
      </c>
      <c r="G1857" s="219">
        <f t="shared" si="307"/>
        <v>45171</v>
      </c>
      <c r="H1857" s="218" t="str">
        <f>IF(ISERROR(VLOOKUP(FORECAST!$A1857,$AY$2:$BA$9,3,FALSE)),"",VLOOKUP(FORECAST!$A1857,$AY$2:$BA$9,3,FALSE))</f>
        <v>Pagadores</v>
      </c>
      <c r="I1857" s="218">
        <f>IF(ISNUMBER(FORECAST!G:G),FORECAST!G:G,"")</f>
        <v>231</v>
      </c>
      <c r="J1857" s="222">
        <f>IF(ISNUMBER(FORECAST!H:H),FORECAST!H:H,"")</f>
        <v>98079.91</v>
      </c>
      <c r="BF1857" s="4"/>
    </row>
    <row r="1858" spans="1:58">
      <c r="A1858" s="218" t="str">
        <f>MID(FORECAST!A1857,1,10)</f>
        <v>Non-Group</v>
      </c>
      <c r="B1858" s="218" t="str">
        <f t="shared" si="302"/>
        <v>No</v>
      </c>
      <c r="C1858" s="218" t="str">
        <f t="shared" si="303"/>
        <v>-G</v>
      </c>
      <c r="D1858" s="218" t="str">
        <f t="shared" si="304"/>
        <v>oup</v>
      </c>
      <c r="E1858" s="219" t="e">
        <f t="shared" si="305"/>
        <v>#VALUE!</v>
      </c>
      <c r="F1858" s="219" t="str">
        <f t="shared" si="306"/>
        <v/>
      </c>
      <c r="G1858" s="219">
        <f t="shared" si="307"/>
        <v>45171</v>
      </c>
      <c r="H1858" s="218" t="str">
        <f>IF(ISERROR(VLOOKUP(FORECAST!$A1858,$AY$2:$BA$9,3,FALSE)),"",VLOOKUP(FORECAST!$A1858,$AY$2:$BA$9,3,FALSE))</f>
        <v>Grupos</v>
      </c>
      <c r="I1858" s="218">
        <f>IF(ISNUMBER(FORECAST!G:G),FORECAST!G:G,"")</f>
        <v>0</v>
      </c>
      <c r="J1858" s="222">
        <f>IF(ISNUMBER(FORECAST!H:H),FORECAST!H:H,"")</f>
        <v>412</v>
      </c>
      <c r="BF1858" s="4"/>
    </row>
    <row r="1859" spans="1:58">
      <c r="A1859" s="218" t="str">
        <f>MID(FORECAST!A1858,1,10)</f>
        <v>Group - No</v>
      </c>
      <c r="B1859" s="218" t="str">
        <f t="shared" si="302"/>
        <v>Gr</v>
      </c>
      <c r="C1859" s="218" t="str">
        <f t="shared" si="303"/>
        <v>up</v>
      </c>
      <c r="D1859" s="218" t="str">
        <f t="shared" si="304"/>
        <v>- No</v>
      </c>
      <c r="E1859" s="219" t="e">
        <f t="shared" si="305"/>
        <v>#VALUE!</v>
      </c>
      <c r="F1859" s="219" t="str">
        <f t="shared" si="306"/>
        <v/>
      </c>
      <c r="G1859" s="219">
        <f t="shared" si="307"/>
        <v>45171</v>
      </c>
      <c r="H1859" s="218" t="str">
        <f>IF(ISERROR(VLOOKUP(FORECAST!$A1859,$AY$2:$BA$9,3,FALSE)),"",VLOOKUP(FORECAST!$A1859,$AY$2:$BA$9,3,FALSE))</f>
        <v>Dueños e invitados</v>
      </c>
      <c r="I1859" s="218">
        <f>IF(ISNUMBER(FORECAST!G:G),FORECAST!G:G,"")</f>
        <v>48</v>
      </c>
      <c r="J1859" s="222">
        <f>IF(ISNUMBER(FORECAST!H:H),FORECAST!H:H,"")</f>
        <v>0</v>
      </c>
      <c r="BF1859" s="4"/>
    </row>
    <row r="1860" spans="1:58">
      <c r="A1860" s="218" t="str">
        <f>MID(FORECAST!A1859,1,10)</f>
        <v>Owner &amp; Gu</v>
      </c>
      <c r="B1860" s="218" t="str">
        <f t="shared" ref="B1860:B1923" si="308">MID(A1860,1,2)</f>
        <v>Ow</v>
      </c>
      <c r="C1860" s="218" t="str">
        <f t="shared" ref="C1860:C1923" si="309">MID(A1860,4,2)</f>
        <v>er</v>
      </c>
      <c r="D1860" s="218" t="str">
        <f t="shared" ref="D1860:D1923" si="310">MID(A1860,7,4)</f>
        <v>&amp; Gu</v>
      </c>
      <c r="E1860" s="219" t="e">
        <f t="shared" ref="E1860:E1923" si="311">DATE(D1860,C1860,B1860)</f>
        <v>#VALUE!</v>
      </c>
      <c r="F1860" s="219" t="str">
        <f t="shared" ref="F1860:F1923" si="312">IF(ISERROR(E1860),"",E1860)</f>
        <v/>
      </c>
      <c r="G1860" s="219">
        <f t="shared" ref="G1860:G1923" si="313">IF(F1860="",G1859,F1860)</f>
        <v>45171</v>
      </c>
      <c r="H1860" s="218" t="str">
        <f>IF(ISERROR(VLOOKUP(FORECAST!$A1860,$AY$2:$BA$9,3,FALSE)),"",VLOOKUP(FORECAST!$A1860,$AY$2:$BA$9,3,FALSE))</f>
        <v>Referidos</v>
      </c>
      <c r="I1860" s="218">
        <f>IF(ISNUMBER(FORECAST!G:G),FORECAST!G:G,"")</f>
        <v>132</v>
      </c>
      <c r="J1860" s="222">
        <f>IF(ISNUMBER(FORECAST!H:H),FORECAST!H:H,"")</f>
        <v>53667.24</v>
      </c>
      <c r="BF1860" s="4"/>
    </row>
    <row r="1861" spans="1:58">
      <c r="A1861" s="218" t="str">
        <f>MID(FORECAST!A1860,1,10)</f>
        <v>Owner Refe</v>
      </c>
      <c r="B1861" s="218" t="str">
        <f t="shared" si="308"/>
        <v>Ow</v>
      </c>
      <c r="C1861" s="218" t="str">
        <f t="shared" si="309"/>
        <v>er</v>
      </c>
      <c r="D1861" s="218" t="str">
        <f t="shared" si="310"/>
        <v>Refe</v>
      </c>
      <c r="E1861" s="219" t="e">
        <f t="shared" si="311"/>
        <v>#VALUE!</v>
      </c>
      <c r="F1861" s="219" t="str">
        <f t="shared" si="312"/>
        <v/>
      </c>
      <c r="G1861" s="219">
        <f t="shared" si="313"/>
        <v>45171</v>
      </c>
      <c r="H1861" s="218" t="str">
        <f>IF(ISERROR(VLOOKUP(FORECAST!$A1861,$AY$2:$BA$9,3,FALSE)),"",VLOOKUP(FORECAST!$A1861,$AY$2:$BA$9,3,FALSE))</f>
        <v>Maintenance</v>
      </c>
      <c r="I1861" s="218">
        <f>IF(ISNUMBER(FORECAST!G:G),FORECAST!G:G,"")</f>
        <v>31</v>
      </c>
      <c r="J1861" s="222">
        <f>IF(ISNUMBER(FORECAST!H:H),FORECAST!H:H,"")</f>
        <v>0</v>
      </c>
      <c r="BF1861" s="4"/>
    </row>
    <row r="1862" spans="1:58">
      <c r="A1862" s="218" t="str">
        <f>MID(FORECAST!A1861,1,10)</f>
        <v>Maintenanc</v>
      </c>
      <c r="B1862" s="218" t="str">
        <f t="shared" si="308"/>
        <v>Ma</v>
      </c>
      <c r="C1862" s="218" t="str">
        <f t="shared" si="309"/>
        <v>nt</v>
      </c>
      <c r="D1862" s="218" t="str">
        <f t="shared" si="310"/>
        <v>nanc</v>
      </c>
      <c r="E1862" s="219" t="e">
        <f t="shared" si="311"/>
        <v>#VALUE!</v>
      </c>
      <c r="F1862" s="219" t="str">
        <f t="shared" si="312"/>
        <v/>
      </c>
      <c r="G1862" s="219">
        <f t="shared" si="313"/>
        <v>45171</v>
      </c>
      <c r="H1862" s="218" t="str">
        <f>IF(ISERROR(VLOOKUP(FORECAST!$A1862,$AY$2:$BA$9,3,FALSE)),"",VLOOKUP(FORECAST!$A1862,$AY$2:$BA$9,3,FALSE))</f>
        <v>Complementarias</v>
      </c>
      <c r="I1862" s="218">
        <f>IF(ISNUMBER(FORECAST!G:G),FORECAST!G:G,"")</f>
        <v>5</v>
      </c>
      <c r="J1862" s="222">
        <f>IF(ISNUMBER(FORECAST!H:H),FORECAST!H:H,"")</f>
        <v>0</v>
      </c>
      <c r="BF1862" s="4"/>
    </row>
    <row r="1863" spans="1:58">
      <c r="A1863" s="218" t="str">
        <f>MID(FORECAST!A1862,1,10)</f>
        <v>Compliment</v>
      </c>
      <c r="B1863" s="218" t="str">
        <f t="shared" si="308"/>
        <v>Co</v>
      </c>
      <c r="C1863" s="218" t="str">
        <f t="shared" si="309"/>
        <v>pl</v>
      </c>
      <c r="D1863" s="218" t="str">
        <f t="shared" si="310"/>
        <v>ment</v>
      </c>
      <c r="E1863" s="219" t="e">
        <f t="shared" si="311"/>
        <v>#VALUE!</v>
      </c>
      <c r="F1863" s="219" t="str">
        <f t="shared" si="312"/>
        <v/>
      </c>
      <c r="G1863" s="219">
        <f t="shared" si="313"/>
        <v>45171</v>
      </c>
      <c r="H1863" s="218" t="str">
        <f>IF(ISERROR(VLOOKUP(FORECAST!$A1863,$AY$2:$BA$9,3,FALSE)),"",VLOOKUP(FORECAST!$A1863,$AY$2:$BA$9,3,FALSE))</f>
        <v>Total día</v>
      </c>
      <c r="I1863" s="218">
        <f>IF(ISNUMBER(FORECAST!G:G),FORECAST!G:G,"")</f>
        <v>447</v>
      </c>
      <c r="J1863" s="222">
        <f>IF(ISNUMBER(FORECAST!H:H),FORECAST!H:H,"")</f>
        <v>152159.15</v>
      </c>
      <c r="BF1863" s="4"/>
    </row>
    <row r="1864" spans="1:58">
      <c r="A1864" s="218" t="str">
        <f>MID(FORECAST!A1863,1,10)</f>
        <v>Totals:</v>
      </c>
      <c r="B1864" s="218" t="str">
        <f t="shared" si="308"/>
        <v>To</v>
      </c>
      <c r="C1864" s="218" t="str">
        <f t="shared" si="309"/>
        <v>al</v>
      </c>
      <c r="D1864" s="218" t="str">
        <f t="shared" si="310"/>
        <v>:</v>
      </c>
      <c r="E1864" s="219" t="e">
        <f t="shared" si="311"/>
        <v>#VALUE!</v>
      </c>
      <c r="F1864" s="219" t="str">
        <f t="shared" si="312"/>
        <v/>
      </c>
      <c r="G1864" s="219">
        <f t="shared" si="313"/>
        <v>45171</v>
      </c>
      <c r="H1864" s="218" t="str">
        <f>IF(ISERROR(VLOOKUP(FORECAST!$A1864,$AY$2:$BA$9,3,FALSE)),"",VLOOKUP(FORECAST!$A1864,$AY$2:$BA$9,3,FALSE))</f>
        <v/>
      </c>
      <c r="I1864" s="218" t="str">
        <f>IF(ISNUMBER(FORECAST!G:G),FORECAST!G:G,"")</f>
        <v/>
      </c>
      <c r="J1864" s="222" t="str">
        <f>IF(ISNUMBER(FORECAST!H:H),FORECAST!H:H,"")</f>
        <v/>
      </c>
      <c r="BF1864" s="4"/>
    </row>
    <row r="1865" spans="1:58">
      <c r="A1865" s="218" t="str">
        <f>MID(FORECAST!A1864,1,10)</f>
        <v>03-09-2023</v>
      </c>
      <c r="B1865" s="218" t="str">
        <f t="shared" si="308"/>
        <v>03</v>
      </c>
      <c r="C1865" s="218" t="str">
        <f t="shared" si="309"/>
        <v>09</v>
      </c>
      <c r="D1865" s="218" t="str">
        <f t="shared" si="310"/>
        <v>2023</v>
      </c>
      <c r="E1865" s="219">
        <f t="shared" si="311"/>
        <v>45172</v>
      </c>
      <c r="F1865" s="219">
        <f t="shared" si="312"/>
        <v>45172</v>
      </c>
      <c r="G1865" s="219">
        <f t="shared" si="313"/>
        <v>45172</v>
      </c>
      <c r="H1865" s="218" t="str">
        <f>IF(ISERROR(VLOOKUP(FORECAST!$A1865,$AY$2:$BA$9,3,FALSE)),"",VLOOKUP(FORECAST!$A1865,$AY$2:$BA$9,3,FALSE))</f>
        <v>Pagadores</v>
      </c>
      <c r="I1865" s="218">
        <f>IF(ISNUMBER(FORECAST!G:G),FORECAST!G:G,"")</f>
        <v>221</v>
      </c>
      <c r="J1865" s="222">
        <f>IF(ISNUMBER(FORECAST!H:H),FORECAST!H:H,"")</f>
        <v>89613.19</v>
      </c>
      <c r="BF1865" s="4"/>
    </row>
    <row r="1866" spans="1:58">
      <c r="A1866" s="218" t="str">
        <f>MID(FORECAST!A1865,1,10)</f>
        <v>Non-Group</v>
      </c>
      <c r="B1866" s="218" t="str">
        <f t="shared" si="308"/>
        <v>No</v>
      </c>
      <c r="C1866" s="218" t="str">
        <f t="shared" si="309"/>
        <v>-G</v>
      </c>
      <c r="D1866" s="218" t="str">
        <f t="shared" si="310"/>
        <v>oup</v>
      </c>
      <c r="E1866" s="219" t="e">
        <f t="shared" si="311"/>
        <v>#VALUE!</v>
      </c>
      <c r="F1866" s="219" t="str">
        <f t="shared" si="312"/>
        <v/>
      </c>
      <c r="G1866" s="219">
        <f t="shared" si="313"/>
        <v>45172</v>
      </c>
      <c r="H1866" s="218" t="str">
        <f>IF(ISERROR(VLOOKUP(FORECAST!$A1866,$AY$2:$BA$9,3,FALSE)),"",VLOOKUP(FORECAST!$A1866,$AY$2:$BA$9,3,FALSE))</f>
        <v>Grupos</v>
      </c>
      <c r="I1866" s="218">
        <f>IF(ISNUMBER(FORECAST!G:G),FORECAST!G:G,"")</f>
        <v>1</v>
      </c>
      <c r="J1866" s="222">
        <f>IF(ISNUMBER(FORECAST!H:H),FORECAST!H:H,"")</f>
        <v>338</v>
      </c>
      <c r="BF1866" s="4"/>
    </row>
    <row r="1867" spans="1:58">
      <c r="A1867" s="218" t="str">
        <f>MID(FORECAST!A1866,1,10)</f>
        <v>Group - No</v>
      </c>
      <c r="B1867" s="218" t="str">
        <f t="shared" si="308"/>
        <v>Gr</v>
      </c>
      <c r="C1867" s="218" t="str">
        <f t="shared" si="309"/>
        <v>up</v>
      </c>
      <c r="D1867" s="218" t="str">
        <f t="shared" si="310"/>
        <v>- No</v>
      </c>
      <c r="E1867" s="219" t="e">
        <f t="shared" si="311"/>
        <v>#VALUE!</v>
      </c>
      <c r="F1867" s="219" t="str">
        <f t="shared" si="312"/>
        <v/>
      </c>
      <c r="G1867" s="219">
        <f t="shared" si="313"/>
        <v>45172</v>
      </c>
      <c r="H1867" s="218" t="str">
        <f>IF(ISERROR(VLOOKUP(FORECAST!$A1867,$AY$2:$BA$9,3,FALSE)),"",VLOOKUP(FORECAST!$A1867,$AY$2:$BA$9,3,FALSE))</f>
        <v>Dueños e invitados</v>
      </c>
      <c r="I1867" s="218">
        <f>IF(ISNUMBER(FORECAST!G:G),FORECAST!G:G,"")</f>
        <v>48</v>
      </c>
      <c r="J1867" s="222">
        <f>IF(ISNUMBER(FORECAST!H:H),FORECAST!H:H,"")</f>
        <v>0</v>
      </c>
      <c r="BF1867" s="4"/>
    </row>
    <row r="1868" spans="1:58">
      <c r="A1868" s="218" t="str">
        <f>MID(FORECAST!A1867,1,10)</f>
        <v>Owner &amp; Gu</v>
      </c>
      <c r="B1868" s="218" t="str">
        <f t="shared" si="308"/>
        <v>Ow</v>
      </c>
      <c r="C1868" s="218" t="str">
        <f t="shared" si="309"/>
        <v>er</v>
      </c>
      <c r="D1868" s="218" t="str">
        <f t="shared" si="310"/>
        <v>&amp; Gu</v>
      </c>
      <c r="E1868" s="219" t="e">
        <f t="shared" si="311"/>
        <v>#VALUE!</v>
      </c>
      <c r="F1868" s="219" t="str">
        <f t="shared" si="312"/>
        <v/>
      </c>
      <c r="G1868" s="219">
        <f t="shared" si="313"/>
        <v>45172</v>
      </c>
      <c r="H1868" s="218" t="str">
        <f>IF(ISERROR(VLOOKUP(FORECAST!$A1868,$AY$2:$BA$9,3,FALSE)),"",VLOOKUP(FORECAST!$A1868,$AY$2:$BA$9,3,FALSE))</f>
        <v>Referidos</v>
      </c>
      <c r="I1868" s="218">
        <f>IF(ISNUMBER(FORECAST!G:G),FORECAST!G:G,"")</f>
        <v>122</v>
      </c>
      <c r="J1868" s="222">
        <f>IF(ISNUMBER(FORECAST!H:H),FORECAST!H:H,"")</f>
        <v>49390.16</v>
      </c>
      <c r="BF1868" s="4"/>
    </row>
    <row r="1869" spans="1:58">
      <c r="A1869" s="218" t="str">
        <f>MID(FORECAST!A1868,1,10)</f>
        <v>Owner Refe</v>
      </c>
      <c r="B1869" s="218" t="str">
        <f t="shared" si="308"/>
        <v>Ow</v>
      </c>
      <c r="C1869" s="218" t="str">
        <f t="shared" si="309"/>
        <v>er</v>
      </c>
      <c r="D1869" s="218" t="str">
        <f t="shared" si="310"/>
        <v>Refe</v>
      </c>
      <c r="E1869" s="219" t="e">
        <f t="shared" si="311"/>
        <v>#VALUE!</v>
      </c>
      <c r="F1869" s="219" t="str">
        <f t="shared" si="312"/>
        <v/>
      </c>
      <c r="G1869" s="219">
        <f t="shared" si="313"/>
        <v>45172</v>
      </c>
      <c r="H1869" s="218" t="str">
        <f>IF(ISERROR(VLOOKUP(FORECAST!$A1869,$AY$2:$BA$9,3,FALSE)),"",VLOOKUP(FORECAST!$A1869,$AY$2:$BA$9,3,FALSE))</f>
        <v>Maintenance</v>
      </c>
      <c r="I1869" s="218">
        <f>IF(ISNUMBER(FORECAST!G:G),FORECAST!G:G,"")</f>
        <v>30</v>
      </c>
      <c r="J1869" s="222">
        <f>IF(ISNUMBER(FORECAST!H:H),FORECAST!H:H,"")</f>
        <v>0</v>
      </c>
      <c r="BF1869" s="4"/>
    </row>
    <row r="1870" spans="1:58">
      <c r="A1870" s="218" t="str">
        <f>MID(FORECAST!A1869,1,10)</f>
        <v>Maintenanc</v>
      </c>
      <c r="B1870" s="218" t="str">
        <f t="shared" si="308"/>
        <v>Ma</v>
      </c>
      <c r="C1870" s="218" t="str">
        <f t="shared" si="309"/>
        <v>nt</v>
      </c>
      <c r="D1870" s="218" t="str">
        <f t="shared" si="310"/>
        <v>nanc</v>
      </c>
      <c r="E1870" s="219" t="e">
        <f t="shared" si="311"/>
        <v>#VALUE!</v>
      </c>
      <c r="F1870" s="219" t="str">
        <f t="shared" si="312"/>
        <v/>
      </c>
      <c r="G1870" s="219">
        <f t="shared" si="313"/>
        <v>45172</v>
      </c>
      <c r="H1870" s="218" t="str">
        <f>IF(ISERROR(VLOOKUP(FORECAST!$A1870,$AY$2:$BA$9,3,FALSE)),"",VLOOKUP(FORECAST!$A1870,$AY$2:$BA$9,3,FALSE))</f>
        <v>Complementarias</v>
      </c>
      <c r="I1870" s="218">
        <f>IF(ISNUMBER(FORECAST!G:G),FORECAST!G:G,"")</f>
        <v>4</v>
      </c>
      <c r="J1870" s="222">
        <f>IF(ISNUMBER(FORECAST!H:H),FORECAST!H:H,"")</f>
        <v>0</v>
      </c>
      <c r="BF1870" s="4"/>
    </row>
    <row r="1871" spans="1:58">
      <c r="A1871" s="218" t="str">
        <f>MID(FORECAST!A1870,1,10)</f>
        <v>Compliment</v>
      </c>
      <c r="B1871" s="218" t="str">
        <f t="shared" si="308"/>
        <v>Co</v>
      </c>
      <c r="C1871" s="218" t="str">
        <f t="shared" si="309"/>
        <v>pl</v>
      </c>
      <c r="D1871" s="218" t="str">
        <f t="shared" si="310"/>
        <v>ment</v>
      </c>
      <c r="E1871" s="219" t="e">
        <f t="shared" si="311"/>
        <v>#VALUE!</v>
      </c>
      <c r="F1871" s="219" t="str">
        <f t="shared" si="312"/>
        <v/>
      </c>
      <c r="G1871" s="219">
        <f t="shared" si="313"/>
        <v>45172</v>
      </c>
      <c r="H1871" s="218" t="str">
        <f>IF(ISERROR(VLOOKUP(FORECAST!$A1871,$AY$2:$BA$9,3,FALSE)),"",VLOOKUP(FORECAST!$A1871,$AY$2:$BA$9,3,FALSE))</f>
        <v>Total día</v>
      </c>
      <c r="I1871" s="218">
        <f>IF(ISNUMBER(FORECAST!G:G),FORECAST!G:G,"")</f>
        <v>426</v>
      </c>
      <c r="J1871" s="222">
        <f>IF(ISNUMBER(FORECAST!H:H),FORECAST!H:H,"")</f>
        <v>139341.35</v>
      </c>
      <c r="BF1871" s="4"/>
    </row>
    <row r="1872" spans="1:58">
      <c r="A1872" s="218" t="str">
        <f>MID(FORECAST!A1871,1,10)</f>
        <v>Totals:</v>
      </c>
      <c r="B1872" s="218" t="str">
        <f t="shared" si="308"/>
        <v>To</v>
      </c>
      <c r="C1872" s="218" t="str">
        <f t="shared" si="309"/>
        <v>al</v>
      </c>
      <c r="D1872" s="218" t="str">
        <f t="shared" si="310"/>
        <v>:</v>
      </c>
      <c r="E1872" s="219" t="e">
        <f t="shared" si="311"/>
        <v>#VALUE!</v>
      </c>
      <c r="F1872" s="219" t="str">
        <f t="shared" si="312"/>
        <v/>
      </c>
      <c r="G1872" s="219">
        <f t="shared" si="313"/>
        <v>45172</v>
      </c>
      <c r="H1872" s="218" t="str">
        <f>IF(ISERROR(VLOOKUP(FORECAST!$A1872,$AY$2:$BA$9,3,FALSE)),"",VLOOKUP(FORECAST!$A1872,$AY$2:$BA$9,3,FALSE))</f>
        <v/>
      </c>
      <c r="I1872" s="218" t="str">
        <f>IF(ISNUMBER(FORECAST!G:G),FORECAST!G:G,"")</f>
        <v/>
      </c>
      <c r="J1872" s="222" t="str">
        <f>IF(ISNUMBER(FORECAST!H:H),FORECAST!H:H,"")</f>
        <v/>
      </c>
      <c r="BF1872" s="4"/>
    </row>
    <row r="1873" spans="1:58">
      <c r="A1873" s="218" t="str">
        <f>MID(FORECAST!A1872,1,10)</f>
        <v>04-09-2023</v>
      </c>
      <c r="B1873" s="218" t="str">
        <f t="shared" si="308"/>
        <v>04</v>
      </c>
      <c r="C1873" s="218" t="str">
        <f t="shared" si="309"/>
        <v>09</v>
      </c>
      <c r="D1873" s="218" t="str">
        <f t="shared" si="310"/>
        <v>2023</v>
      </c>
      <c r="E1873" s="219">
        <f t="shared" si="311"/>
        <v>45173</v>
      </c>
      <c r="F1873" s="219">
        <f t="shared" si="312"/>
        <v>45173</v>
      </c>
      <c r="G1873" s="219">
        <f t="shared" si="313"/>
        <v>45173</v>
      </c>
      <c r="H1873" s="218" t="str">
        <f>IF(ISERROR(VLOOKUP(FORECAST!$A1873,$AY$2:$BA$9,3,FALSE)),"",VLOOKUP(FORECAST!$A1873,$AY$2:$BA$9,3,FALSE))</f>
        <v>Pagadores</v>
      </c>
      <c r="I1873" s="218">
        <f>IF(ISNUMBER(FORECAST!G:G),FORECAST!G:G,"")</f>
        <v>62</v>
      </c>
      <c r="J1873" s="222">
        <f>IF(ISNUMBER(FORECAST!H:H),FORECAST!H:H,"")</f>
        <v>16462.53</v>
      </c>
      <c r="BF1873" s="4"/>
    </row>
    <row r="1874" spans="1:58">
      <c r="A1874" s="218" t="str">
        <f>MID(FORECAST!A1873,1,10)</f>
        <v>Non-Group</v>
      </c>
      <c r="B1874" s="218" t="str">
        <f t="shared" si="308"/>
        <v>No</v>
      </c>
      <c r="C1874" s="218" t="str">
        <f t="shared" si="309"/>
        <v>-G</v>
      </c>
      <c r="D1874" s="218" t="str">
        <f t="shared" si="310"/>
        <v>oup</v>
      </c>
      <c r="E1874" s="219" t="e">
        <f t="shared" si="311"/>
        <v>#VALUE!</v>
      </c>
      <c r="F1874" s="219" t="str">
        <f t="shared" si="312"/>
        <v/>
      </c>
      <c r="G1874" s="219">
        <f t="shared" si="313"/>
        <v>45173</v>
      </c>
      <c r="H1874" s="218" t="str">
        <f>IF(ISERROR(VLOOKUP(FORECAST!$A1874,$AY$2:$BA$9,3,FALSE)),"",VLOOKUP(FORECAST!$A1874,$AY$2:$BA$9,3,FALSE))</f>
        <v>Grupos</v>
      </c>
      <c r="I1874" s="218">
        <f>IF(ISNUMBER(FORECAST!G:G),FORECAST!G:G,"")</f>
        <v>0</v>
      </c>
      <c r="J1874" s="222">
        <f>IF(ISNUMBER(FORECAST!H:H),FORECAST!H:H,"")</f>
        <v>0</v>
      </c>
      <c r="BF1874" s="4"/>
    </row>
    <row r="1875" spans="1:58">
      <c r="A1875" s="218" t="str">
        <f>MID(FORECAST!A1874,1,10)</f>
        <v>Group - No</v>
      </c>
      <c r="B1875" s="218" t="str">
        <f t="shared" si="308"/>
        <v>Gr</v>
      </c>
      <c r="C1875" s="218" t="str">
        <f t="shared" si="309"/>
        <v>up</v>
      </c>
      <c r="D1875" s="218" t="str">
        <f t="shared" si="310"/>
        <v>- No</v>
      </c>
      <c r="E1875" s="219" t="e">
        <f t="shared" si="311"/>
        <v>#VALUE!</v>
      </c>
      <c r="F1875" s="219" t="str">
        <f t="shared" si="312"/>
        <v/>
      </c>
      <c r="G1875" s="219">
        <f t="shared" si="313"/>
        <v>45173</v>
      </c>
      <c r="H1875" s="218" t="str">
        <f>IF(ISERROR(VLOOKUP(FORECAST!$A1875,$AY$2:$BA$9,3,FALSE)),"",VLOOKUP(FORECAST!$A1875,$AY$2:$BA$9,3,FALSE))</f>
        <v>Dueños e invitados</v>
      </c>
      <c r="I1875" s="218">
        <f>IF(ISNUMBER(FORECAST!G:G),FORECAST!G:G,"")</f>
        <v>31</v>
      </c>
      <c r="J1875" s="222">
        <f>IF(ISNUMBER(FORECAST!H:H),FORECAST!H:H,"")</f>
        <v>0</v>
      </c>
      <c r="BF1875" s="4"/>
    </row>
    <row r="1876" spans="1:58">
      <c r="A1876" s="218" t="str">
        <f>MID(FORECAST!A1875,1,10)</f>
        <v>Owner &amp; Gu</v>
      </c>
      <c r="B1876" s="218" t="str">
        <f t="shared" si="308"/>
        <v>Ow</v>
      </c>
      <c r="C1876" s="218" t="str">
        <f t="shared" si="309"/>
        <v>er</v>
      </c>
      <c r="D1876" s="218" t="str">
        <f t="shared" si="310"/>
        <v>&amp; Gu</v>
      </c>
      <c r="E1876" s="219" t="e">
        <f t="shared" si="311"/>
        <v>#VALUE!</v>
      </c>
      <c r="F1876" s="219" t="str">
        <f t="shared" si="312"/>
        <v/>
      </c>
      <c r="G1876" s="219">
        <f t="shared" si="313"/>
        <v>45173</v>
      </c>
      <c r="H1876" s="218" t="str">
        <f>IF(ISERROR(VLOOKUP(FORECAST!$A1876,$AY$2:$BA$9,3,FALSE)),"",VLOOKUP(FORECAST!$A1876,$AY$2:$BA$9,3,FALSE))</f>
        <v>Referidos</v>
      </c>
      <c r="I1876" s="218">
        <f>IF(ISNUMBER(FORECAST!G:G),FORECAST!G:G,"")</f>
        <v>39</v>
      </c>
      <c r="J1876" s="222">
        <f>IF(ISNUMBER(FORECAST!H:H),FORECAST!H:H,"")</f>
        <v>11050.82</v>
      </c>
      <c r="BF1876" s="4"/>
    </row>
    <row r="1877" spans="1:58">
      <c r="A1877" s="218" t="str">
        <f>MID(FORECAST!A1876,1,10)</f>
        <v>Owner Refe</v>
      </c>
      <c r="B1877" s="218" t="str">
        <f t="shared" si="308"/>
        <v>Ow</v>
      </c>
      <c r="C1877" s="218" t="str">
        <f t="shared" si="309"/>
        <v>er</v>
      </c>
      <c r="D1877" s="218" t="str">
        <f t="shared" si="310"/>
        <v>Refe</v>
      </c>
      <c r="E1877" s="219" t="e">
        <f t="shared" si="311"/>
        <v>#VALUE!</v>
      </c>
      <c r="F1877" s="219" t="str">
        <f t="shared" si="312"/>
        <v/>
      </c>
      <c r="G1877" s="219">
        <f t="shared" si="313"/>
        <v>45173</v>
      </c>
      <c r="H1877" s="218" t="str">
        <f>IF(ISERROR(VLOOKUP(FORECAST!$A1877,$AY$2:$BA$9,3,FALSE)),"",VLOOKUP(FORECAST!$A1877,$AY$2:$BA$9,3,FALSE))</f>
        <v>Maintenance</v>
      </c>
      <c r="I1877" s="218">
        <f>IF(ISNUMBER(FORECAST!G:G),FORECAST!G:G,"")</f>
        <v>48</v>
      </c>
      <c r="J1877" s="222">
        <f>IF(ISNUMBER(FORECAST!H:H),FORECAST!H:H,"")</f>
        <v>0</v>
      </c>
      <c r="BF1877" s="4"/>
    </row>
    <row r="1878" spans="1:58">
      <c r="A1878" s="218" t="str">
        <f>MID(FORECAST!A1877,1,10)</f>
        <v>Maintenanc</v>
      </c>
      <c r="B1878" s="218" t="str">
        <f t="shared" si="308"/>
        <v>Ma</v>
      </c>
      <c r="C1878" s="218" t="str">
        <f t="shared" si="309"/>
        <v>nt</v>
      </c>
      <c r="D1878" s="218" t="str">
        <f t="shared" si="310"/>
        <v>nanc</v>
      </c>
      <c r="E1878" s="219" t="e">
        <f t="shared" si="311"/>
        <v>#VALUE!</v>
      </c>
      <c r="F1878" s="219" t="str">
        <f t="shared" si="312"/>
        <v/>
      </c>
      <c r="G1878" s="219">
        <f t="shared" si="313"/>
        <v>45173</v>
      </c>
      <c r="H1878" s="218" t="str">
        <f>IF(ISERROR(VLOOKUP(FORECAST!$A1878,$AY$2:$BA$9,3,FALSE)),"",VLOOKUP(FORECAST!$A1878,$AY$2:$BA$9,3,FALSE))</f>
        <v>Complementarias</v>
      </c>
      <c r="I1878" s="218">
        <f>IF(ISNUMBER(FORECAST!G:G),FORECAST!G:G,"")</f>
        <v>2</v>
      </c>
      <c r="J1878" s="222">
        <f>IF(ISNUMBER(FORECAST!H:H),FORECAST!H:H,"")</f>
        <v>0</v>
      </c>
      <c r="BF1878" s="4"/>
    </row>
    <row r="1879" spans="1:58">
      <c r="A1879" s="218" t="str">
        <f>MID(FORECAST!A1878,1,10)</f>
        <v>Compliment</v>
      </c>
      <c r="B1879" s="218" t="str">
        <f t="shared" si="308"/>
        <v>Co</v>
      </c>
      <c r="C1879" s="218" t="str">
        <f t="shared" si="309"/>
        <v>pl</v>
      </c>
      <c r="D1879" s="218" t="str">
        <f t="shared" si="310"/>
        <v>ment</v>
      </c>
      <c r="E1879" s="219" t="e">
        <f t="shared" si="311"/>
        <v>#VALUE!</v>
      </c>
      <c r="F1879" s="219" t="str">
        <f t="shared" si="312"/>
        <v/>
      </c>
      <c r="G1879" s="219">
        <f t="shared" si="313"/>
        <v>45173</v>
      </c>
      <c r="H1879" s="218" t="str">
        <f>IF(ISERROR(VLOOKUP(FORECAST!$A1879,$AY$2:$BA$9,3,FALSE)),"",VLOOKUP(FORECAST!$A1879,$AY$2:$BA$9,3,FALSE))</f>
        <v>Total día</v>
      </c>
      <c r="I1879" s="218">
        <f>IF(ISNUMBER(FORECAST!G:G),FORECAST!G:G,"")</f>
        <v>182</v>
      </c>
      <c r="J1879" s="222">
        <f>IF(ISNUMBER(FORECAST!H:H),FORECAST!H:H,"")</f>
        <v>27513.35</v>
      </c>
      <c r="BF1879" s="4"/>
    </row>
    <row r="1880" spans="1:58">
      <c r="A1880" s="218" t="str">
        <f>MID(FORECAST!A1879,1,10)</f>
        <v>Totals:</v>
      </c>
      <c r="B1880" s="218" t="str">
        <f t="shared" si="308"/>
        <v>To</v>
      </c>
      <c r="C1880" s="218" t="str">
        <f t="shared" si="309"/>
        <v>al</v>
      </c>
      <c r="D1880" s="218" t="str">
        <f t="shared" si="310"/>
        <v>:</v>
      </c>
      <c r="E1880" s="219" t="e">
        <f t="shared" si="311"/>
        <v>#VALUE!</v>
      </c>
      <c r="F1880" s="219" t="str">
        <f t="shared" si="312"/>
        <v/>
      </c>
      <c r="G1880" s="219">
        <f t="shared" si="313"/>
        <v>45173</v>
      </c>
      <c r="H1880" s="218" t="str">
        <f>IF(ISERROR(VLOOKUP(FORECAST!$A1880,$AY$2:$BA$9,3,FALSE)),"",VLOOKUP(FORECAST!$A1880,$AY$2:$BA$9,3,FALSE))</f>
        <v/>
      </c>
      <c r="I1880" s="218" t="str">
        <f>IF(ISNUMBER(FORECAST!G:G),FORECAST!G:G,"")</f>
        <v/>
      </c>
      <c r="J1880" s="222" t="str">
        <f>IF(ISNUMBER(FORECAST!H:H),FORECAST!H:H,"")</f>
        <v/>
      </c>
      <c r="BF1880" s="4"/>
    </row>
    <row r="1881" spans="1:58">
      <c r="A1881" s="218" t="str">
        <f>MID(FORECAST!A1880,1,10)</f>
        <v>05-09-2023</v>
      </c>
      <c r="B1881" s="218" t="str">
        <f t="shared" si="308"/>
        <v>05</v>
      </c>
      <c r="C1881" s="218" t="str">
        <f t="shared" si="309"/>
        <v>09</v>
      </c>
      <c r="D1881" s="218" t="str">
        <f t="shared" si="310"/>
        <v>2023</v>
      </c>
      <c r="E1881" s="219">
        <f t="shared" si="311"/>
        <v>45174</v>
      </c>
      <c r="F1881" s="219">
        <f t="shared" si="312"/>
        <v>45174</v>
      </c>
      <c r="G1881" s="219">
        <f t="shared" si="313"/>
        <v>45174</v>
      </c>
      <c r="H1881" s="218" t="str">
        <f>IF(ISERROR(VLOOKUP(FORECAST!$A1881,$AY$2:$BA$9,3,FALSE)),"",VLOOKUP(FORECAST!$A1881,$AY$2:$BA$9,3,FALSE))</f>
        <v>Pagadores</v>
      </c>
      <c r="I1881" s="218">
        <f>IF(ISNUMBER(FORECAST!G:G),FORECAST!G:G,"")</f>
        <v>53</v>
      </c>
      <c r="J1881" s="222">
        <f>IF(ISNUMBER(FORECAST!H:H),FORECAST!H:H,"")</f>
        <v>13817.34</v>
      </c>
      <c r="BF1881" s="4"/>
    </row>
    <row r="1882" spans="1:58">
      <c r="A1882" s="218" t="str">
        <f>MID(FORECAST!A1881,1,10)</f>
        <v>Non-Group</v>
      </c>
      <c r="B1882" s="218" t="str">
        <f t="shared" si="308"/>
        <v>No</v>
      </c>
      <c r="C1882" s="218" t="str">
        <f t="shared" si="309"/>
        <v>-G</v>
      </c>
      <c r="D1882" s="218" t="str">
        <f t="shared" si="310"/>
        <v>oup</v>
      </c>
      <c r="E1882" s="219" t="e">
        <f t="shared" si="311"/>
        <v>#VALUE!</v>
      </c>
      <c r="F1882" s="219" t="str">
        <f t="shared" si="312"/>
        <v/>
      </c>
      <c r="G1882" s="219">
        <f t="shared" si="313"/>
        <v>45174</v>
      </c>
      <c r="H1882" s="218" t="str">
        <f>IF(ISERROR(VLOOKUP(FORECAST!$A1882,$AY$2:$BA$9,3,FALSE)),"",VLOOKUP(FORECAST!$A1882,$AY$2:$BA$9,3,FALSE))</f>
        <v>Dueños e invitados</v>
      </c>
      <c r="I1882" s="218">
        <f>IF(ISNUMBER(FORECAST!G:G),FORECAST!G:G,"")</f>
        <v>15</v>
      </c>
      <c r="J1882" s="222">
        <f>IF(ISNUMBER(FORECAST!H:H),FORECAST!H:H,"")</f>
        <v>0</v>
      </c>
      <c r="BF1882" s="4"/>
    </row>
    <row r="1883" spans="1:58">
      <c r="A1883" s="218" t="str">
        <f>MID(FORECAST!A1882,1,10)</f>
        <v>Owner &amp; Gu</v>
      </c>
      <c r="B1883" s="218" t="str">
        <f t="shared" si="308"/>
        <v>Ow</v>
      </c>
      <c r="C1883" s="218" t="str">
        <f t="shared" si="309"/>
        <v>er</v>
      </c>
      <c r="D1883" s="218" t="str">
        <f t="shared" si="310"/>
        <v>&amp; Gu</v>
      </c>
      <c r="E1883" s="219" t="e">
        <f t="shared" si="311"/>
        <v>#VALUE!</v>
      </c>
      <c r="F1883" s="219" t="str">
        <f t="shared" si="312"/>
        <v/>
      </c>
      <c r="G1883" s="219">
        <f t="shared" si="313"/>
        <v>45174</v>
      </c>
      <c r="H1883" s="218" t="str">
        <f>IF(ISERROR(VLOOKUP(FORECAST!$A1883,$AY$2:$BA$9,3,FALSE)),"",VLOOKUP(FORECAST!$A1883,$AY$2:$BA$9,3,FALSE))</f>
        <v>Referidos</v>
      </c>
      <c r="I1883" s="218">
        <f>IF(ISNUMBER(FORECAST!G:G),FORECAST!G:G,"")</f>
        <v>17</v>
      </c>
      <c r="J1883" s="222">
        <f>IF(ISNUMBER(FORECAST!H:H),FORECAST!H:H,"")</f>
        <v>4428.05</v>
      </c>
      <c r="BF1883" s="4"/>
    </row>
    <row r="1884" spans="1:58">
      <c r="A1884" s="218" t="str">
        <f>MID(FORECAST!A1883,1,10)</f>
        <v>Owner Refe</v>
      </c>
      <c r="B1884" s="218" t="str">
        <f t="shared" si="308"/>
        <v>Ow</v>
      </c>
      <c r="C1884" s="218" t="str">
        <f t="shared" si="309"/>
        <v>er</v>
      </c>
      <c r="D1884" s="218" t="str">
        <f t="shared" si="310"/>
        <v>Refe</v>
      </c>
      <c r="E1884" s="219" t="e">
        <f t="shared" si="311"/>
        <v>#VALUE!</v>
      </c>
      <c r="F1884" s="219" t="str">
        <f t="shared" si="312"/>
        <v/>
      </c>
      <c r="G1884" s="219">
        <f t="shared" si="313"/>
        <v>45174</v>
      </c>
      <c r="H1884" s="218" t="str">
        <f>IF(ISERROR(VLOOKUP(FORECAST!$A1884,$AY$2:$BA$9,3,FALSE)),"",VLOOKUP(FORECAST!$A1884,$AY$2:$BA$9,3,FALSE))</f>
        <v>Maintenance</v>
      </c>
      <c r="I1884" s="218">
        <f>IF(ISNUMBER(FORECAST!G:G),FORECAST!G:G,"")</f>
        <v>64</v>
      </c>
      <c r="J1884" s="222">
        <f>IF(ISNUMBER(FORECAST!H:H),FORECAST!H:H,"")</f>
        <v>0</v>
      </c>
      <c r="BF1884" s="4"/>
    </row>
    <row r="1885" spans="1:58">
      <c r="A1885" s="218" t="str">
        <f>MID(FORECAST!A1884,1,10)</f>
        <v>Maintenanc</v>
      </c>
      <c r="B1885" s="218" t="str">
        <f t="shared" si="308"/>
        <v>Ma</v>
      </c>
      <c r="C1885" s="218" t="str">
        <f t="shared" si="309"/>
        <v>nt</v>
      </c>
      <c r="D1885" s="218" t="str">
        <f t="shared" si="310"/>
        <v>nanc</v>
      </c>
      <c r="E1885" s="219" t="e">
        <f t="shared" si="311"/>
        <v>#VALUE!</v>
      </c>
      <c r="F1885" s="219" t="str">
        <f t="shared" si="312"/>
        <v/>
      </c>
      <c r="G1885" s="219">
        <f t="shared" si="313"/>
        <v>45174</v>
      </c>
      <c r="H1885" s="218" t="str">
        <f>IF(ISERROR(VLOOKUP(FORECAST!$A1885,$AY$2:$BA$9,3,FALSE)),"",VLOOKUP(FORECAST!$A1885,$AY$2:$BA$9,3,FALSE))</f>
        <v>Complementarias</v>
      </c>
      <c r="I1885" s="218">
        <f>IF(ISNUMBER(FORECAST!G:G),FORECAST!G:G,"")</f>
        <v>2</v>
      </c>
      <c r="J1885" s="222">
        <f>IF(ISNUMBER(FORECAST!H:H),FORECAST!H:H,"")</f>
        <v>1.78</v>
      </c>
      <c r="BF1885" s="4"/>
    </row>
    <row r="1886" spans="1:58">
      <c r="A1886" s="218" t="str">
        <f>MID(FORECAST!A1885,1,10)</f>
        <v>Compliment</v>
      </c>
      <c r="B1886" s="218" t="str">
        <f t="shared" si="308"/>
        <v>Co</v>
      </c>
      <c r="C1886" s="218" t="str">
        <f t="shared" si="309"/>
        <v>pl</v>
      </c>
      <c r="D1886" s="218" t="str">
        <f t="shared" si="310"/>
        <v>ment</v>
      </c>
      <c r="E1886" s="219" t="e">
        <f t="shared" si="311"/>
        <v>#VALUE!</v>
      </c>
      <c r="F1886" s="219" t="str">
        <f t="shared" si="312"/>
        <v/>
      </c>
      <c r="G1886" s="219">
        <f t="shared" si="313"/>
        <v>45174</v>
      </c>
      <c r="H1886" s="218" t="str">
        <f>IF(ISERROR(VLOOKUP(FORECAST!$A1886,$AY$2:$BA$9,3,FALSE)),"",VLOOKUP(FORECAST!$A1886,$AY$2:$BA$9,3,FALSE))</f>
        <v>Total día</v>
      </c>
      <c r="I1886" s="218">
        <f>IF(ISNUMBER(FORECAST!G:G),FORECAST!G:G,"")</f>
        <v>151</v>
      </c>
      <c r="J1886" s="222">
        <f>IF(ISNUMBER(FORECAST!H:H),FORECAST!H:H,"")</f>
        <v>18247.169999999998</v>
      </c>
      <c r="BF1886" s="4"/>
    </row>
    <row r="1887" spans="1:58">
      <c r="A1887" s="218" t="str">
        <f>MID(FORECAST!A1886,1,10)</f>
        <v>Totals:</v>
      </c>
      <c r="B1887" s="218" t="str">
        <f t="shared" si="308"/>
        <v>To</v>
      </c>
      <c r="C1887" s="218" t="str">
        <f t="shared" si="309"/>
        <v>al</v>
      </c>
      <c r="D1887" s="218" t="str">
        <f t="shared" si="310"/>
        <v>:</v>
      </c>
      <c r="E1887" s="219" t="e">
        <f t="shared" si="311"/>
        <v>#VALUE!</v>
      </c>
      <c r="F1887" s="219" t="str">
        <f t="shared" si="312"/>
        <v/>
      </c>
      <c r="G1887" s="219">
        <f t="shared" si="313"/>
        <v>45174</v>
      </c>
      <c r="H1887" s="218" t="str">
        <f>IF(ISERROR(VLOOKUP(FORECAST!$A1887,$AY$2:$BA$9,3,FALSE)),"",VLOOKUP(FORECAST!$A1887,$AY$2:$BA$9,3,FALSE))</f>
        <v/>
      </c>
      <c r="I1887" s="218" t="str">
        <f>IF(ISNUMBER(FORECAST!G:G),FORECAST!G:G,"")</f>
        <v/>
      </c>
      <c r="J1887" s="222" t="str">
        <f>IF(ISNUMBER(FORECAST!H:H),FORECAST!H:H,"")</f>
        <v/>
      </c>
      <c r="BF1887" s="4"/>
    </row>
    <row r="1888" spans="1:58">
      <c r="A1888" s="218" t="str">
        <f>MID(FORECAST!A1887,1,10)</f>
        <v>06-09-2023</v>
      </c>
      <c r="B1888" s="218" t="str">
        <f t="shared" si="308"/>
        <v>06</v>
      </c>
      <c r="C1888" s="218" t="str">
        <f t="shared" si="309"/>
        <v>09</v>
      </c>
      <c r="D1888" s="218" t="str">
        <f t="shared" si="310"/>
        <v>2023</v>
      </c>
      <c r="E1888" s="219">
        <f t="shared" si="311"/>
        <v>45175</v>
      </c>
      <c r="F1888" s="219">
        <f t="shared" si="312"/>
        <v>45175</v>
      </c>
      <c r="G1888" s="219">
        <f t="shared" si="313"/>
        <v>45175</v>
      </c>
      <c r="H1888" s="218" t="str">
        <f>IF(ISERROR(VLOOKUP(FORECAST!$A1888,$AY$2:$BA$9,3,FALSE)),"",VLOOKUP(FORECAST!$A1888,$AY$2:$BA$9,3,FALSE))</f>
        <v>Pagadores</v>
      </c>
      <c r="I1888" s="218">
        <f>IF(ISNUMBER(FORECAST!G:G),FORECAST!G:G,"")</f>
        <v>47</v>
      </c>
      <c r="J1888" s="222">
        <f>IF(ISNUMBER(FORECAST!H:H),FORECAST!H:H,"")</f>
        <v>12931.78</v>
      </c>
      <c r="BF1888" s="4"/>
    </row>
    <row r="1889" spans="1:58">
      <c r="A1889" s="218" t="str">
        <f>MID(FORECAST!A1888,1,10)</f>
        <v>Non-Group</v>
      </c>
      <c r="B1889" s="218" t="str">
        <f t="shared" si="308"/>
        <v>No</v>
      </c>
      <c r="C1889" s="218" t="str">
        <f t="shared" si="309"/>
        <v>-G</v>
      </c>
      <c r="D1889" s="218" t="str">
        <f t="shared" si="310"/>
        <v>oup</v>
      </c>
      <c r="E1889" s="219" t="e">
        <f t="shared" si="311"/>
        <v>#VALUE!</v>
      </c>
      <c r="F1889" s="219" t="str">
        <f t="shared" si="312"/>
        <v/>
      </c>
      <c r="G1889" s="219">
        <f t="shared" si="313"/>
        <v>45175</v>
      </c>
      <c r="H1889" s="218" t="str">
        <f>IF(ISERROR(VLOOKUP(FORECAST!$A1889,$AY$2:$BA$9,3,FALSE)),"",VLOOKUP(FORECAST!$A1889,$AY$2:$BA$9,3,FALSE))</f>
        <v>Grupos</v>
      </c>
      <c r="I1889" s="218">
        <f>IF(ISNUMBER(FORECAST!G:G),FORECAST!G:G,"")</f>
        <v>5</v>
      </c>
      <c r="J1889" s="222">
        <f>IF(ISNUMBER(FORECAST!H:H),FORECAST!H:H,"")</f>
        <v>282</v>
      </c>
      <c r="BF1889" s="4"/>
    </row>
    <row r="1890" spans="1:58">
      <c r="A1890" s="218" t="str">
        <f>MID(FORECAST!A1889,1,10)</f>
        <v>Group - No</v>
      </c>
      <c r="B1890" s="218" t="str">
        <f t="shared" si="308"/>
        <v>Gr</v>
      </c>
      <c r="C1890" s="218" t="str">
        <f t="shared" si="309"/>
        <v>up</v>
      </c>
      <c r="D1890" s="218" t="str">
        <f t="shared" si="310"/>
        <v>- No</v>
      </c>
      <c r="E1890" s="219" t="e">
        <f t="shared" si="311"/>
        <v>#VALUE!</v>
      </c>
      <c r="F1890" s="219" t="str">
        <f t="shared" si="312"/>
        <v/>
      </c>
      <c r="G1890" s="219">
        <f t="shared" si="313"/>
        <v>45175</v>
      </c>
      <c r="H1890" s="218" t="str">
        <f>IF(ISERROR(VLOOKUP(FORECAST!$A1890,$AY$2:$BA$9,3,FALSE)),"",VLOOKUP(FORECAST!$A1890,$AY$2:$BA$9,3,FALSE))</f>
        <v>Dueños e invitados</v>
      </c>
      <c r="I1890" s="218">
        <f>IF(ISNUMBER(FORECAST!G:G),FORECAST!G:G,"")</f>
        <v>14</v>
      </c>
      <c r="J1890" s="222">
        <f>IF(ISNUMBER(FORECAST!H:H),FORECAST!H:H,"")</f>
        <v>0</v>
      </c>
      <c r="BF1890" s="4"/>
    </row>
    <row r="1891" spans="1:58">
      <c r="A1891" s="218" t="str">
        <f>MID(FORECAST!A1890,1,10)</f>
        <v>Owner &amp; Gu</v>
      </c>
      <c r="B1891" s="218" t="str">
        <f t="shared" si="308"/>
        <v>Ow</v>
      </c>
      <c r="C1891" s="218" t="str">
        <f t="shared" si="309"/>
        <v>er</v>
      </c>
      <c r="D1891" s="218" t="str">
        <f t="shared" si="310"/>
        <v>&amp; Gu</v>
      </c>
      <c r="E1891" s="219" t="e">
        <f t="shared" si="311"/>
        <v>#VALUE!</v>
      </c>
      <c r="F1891" s="219" t="str">
        <f t="shared" si="312"/>
        <v/>
      </c>
      <c r="G1891" s="219">
        <f t="shared" si="313"/>
        <v>45175</v>
      </c>
      <c r="H1891" s="218" t="str">
        <f>IF(ISERROR(VLOOKUP(FORECAST!$A1891,$AY$2:$BA$9,3,FALSE)),"",VLOOKUP(FORECAST!$A1891,$AY$2:$BA$9,3,FALSE))</f>
        <v>Referidos</v>
      </c>
      <c r="I1891" s="218">
        <f>IF(ISNUMBER(FORECAST!G:G),FORECAST!G:G,"")</f>
        <v>18</v>
      </c>
      <c r="J1891" s="222">
        <f>IF(ISNUMBER(FORECAST!H:H),FORECAST!H:H,"")</f>
        <v>5029.5</v>
      </c>
      <c r="BF1891" s="4"/>
    </row>
    <row r="1892" spans="1:58">
      <c r="A1892" s="218" t="str">
        <f>MID(FORECAST!A1891,1,10)</f>
        <v>Owner Refe</v>
      </c>
      <c r="B1892" s="218" t="str">
        <f t="shared" si="308"/>
        <v>Ow</v>
      </c>
      <c r="C1892" s="218" t="str">
        <f t="shared" si="309"/>
        <v>er</v>
      </c>
      <c r="D1892" s="218" t="str">
        <f t="shared" si="310"/>
        <v>Refe</v>
      </c>
      <c r="E1892" s="219" t="e">
        <f t="shared" si="311"/>
        <v>#VALUE!</v>
      </c>
      <c r="F1892" s="219" t="str">
        <f t="shared" si="312"/>
        <v/>
      </c>
      <c r="G1892" s="219">
        <f t="shared" si="313"/>
        <v>45175</v>
      </c>
      <c r="H1892" s="218" t="str">
        <f>IF(ISERROR(VLOOKUP(FORECAST!$A1892,$AY$2:$BA$9,3,FALSE)),"",VLOOKUP(FORECAST!$A1892,$AY$2:$BA$9,3,FALSE))</f>
        <v>Maintenance</v>
      </c>
      <c r="I1892" s="218">
        <f>IF(ISNUMBER(FORECAST!G:G),FORECAST!G:G,"")</f>
        <v>66</v>
      </c>
      <c r="J1892" s="222">
        <f>IF(ISNUMBER(FORECAST!H:H),FORECAST!H:H,"")</f>
        <v>0</v>
      </c>
      <c r="BF1892" s="4"/>
    </row>
    <row r="1893" spans="1:58">
      <c r="A1893" s="218" t="str">
        <f>MID(FORECAST!A1892,1,10)</f>
        <v>Maintenanc</v>
      </c>
      <c r="B1893" s="218" t="str">
        <f t="shared" si="308"/>
        <v>Ma</v>
      </c>
      <c r="C1893" s="218" t="str">
        <f t="shared" si="309"/>
        <v>nt</v>
      </c>
      <c r="D1893" s="218" t="str">
        <f t="shared" si="310"/>
        <v>nanc</v>
      </c>
      <c r="E1893" s="219" t="e">
        <f t="shared" si="311"/>
        <v>#VALUE!</v>
      </c>
      <c r="F1893" s="219" t="str">
        <f t="shared" si="312"/>
        <v/>
      </c>
      <c r="G1893" s="219">
        <f t="shared" si="313"/>
        <v>45175</v>
      </c>
      <c r="H1893" s="218" t="str">
        <f>IF(ISERROR(VLOOKUP(FORECAST!$A1893,$AY$2:$BA$9,3,FALSE)),"",VLOOKUP(FORECAST!$A1893,$AY$2:$BA$9,3,FALSE))</f>
        <v>Complementarias</v>
      </c>
      <c r="I1893" s="218">
        <f>IF(ISNUMBER(FORECAST!G:G),FORECAST!G:G,"")</f>
        <v>3</v>
      </c>
      <c r="J1893" s="222">
        <f>IF(ISNUMBER(FORECAST!H:H),FORECAST!H:H,"")</f>
        <v>0</v>
      </c>
      <c r="BF1893" s="4"/>
    </row>
    <row r="1894" spans="1:58">
      <c r="A1894" s="218" t="str">
        <f>MID(FORECAST!A1893,1,10)</f>
        <v>Compliment</v>
      </c>
      <c r="B1894" s="218" t="str">
        <f t="shared" si="308"/>
        <v>Co</v>
      </c>
      <c r="C1894" s="218" t="str">
        <f t="shared" si="309"/>
        <v>pl</v>
      </c>
      <c r="D1894" s="218" t="str">
        <f t="shared" si="310"/>
        <v>ment</v>
      </c>
      <c r="E1894" s="219" t="e">
        <f t="shared" si="311"/>
        <v>#VALUE!</v>
      </c>
      <c r="F1894" s="219" t="str">
        <f t="shared" si="312"/>
        <v/>
      </c>
      <c r="G1894" s="219">
        <f t="shared" si="313"/>
        <v>45175</v>
      </c>
      <c r="H1894" s="218" t="str">
        <f>IF(ISERROR(VLOOKUP(FORECAST!$A1894,$AY$2:$BA$9,3,FALSE)),"",VLOOKUP(FORECAST!$A1894,$AY$2:$BA$9,3,FALSE))</f>
        <v>Total día</v>
      </c>
      <c r="I1894" s="218">
        <f>IF(ISNUMBER(FORECAST!G:G),FORECAST!G:G,"")</f>
        <v>153</v>
      </c>
      <c r="J1894" s="222">
        <f>IF(ISNUMBER(FORECAST!H:H),FORECAST!H:H,"")</f>
        <v>18243.28</v>
      </c>
      <c r="BF1894" s="4"/>
    </row>
    <row r="1895" spans="1:58">
      <c r="A1895" s="218" t="str">
        <f>MID(FORECAST!A1894,1,10)</f>
        <v>Totals:</v>
      </c>
      <c r="B1895" s="218" t="str">
        <f t="shared" si="308"/>
        <v>To</v>
      </c>
      <c r="C1895" s="218" t="str">
        <f t="shared" si="309"/>
        <v>al</v>
      </c>
      <c r="D1895" s="218" t="str">
        <f t="shared" si="310"/>
        <v>:</v>
      </c>
      <c r="E1895" s="219" t="e">
        <f t="shared" si="311"/>
        <v>#VALUE!</v>
      </c>
      <c r="F1895" s="219" t="str">
        <f t="shared" si="312"/>
        <v/>
      </c>
      <c r="G1895" s="219">
        <f t="shared" si="313"/>
        <v>45175</v>
      </c>
      <c r="H1895" s="218" t="str">
        <f>IF(ISERROR(VLOOKUP(FORECAST!$A1895,$AY$2:$BA$9,3,FALSE)),"",VLOOKUP(FORECAST!$A1895,$AY$2:$BA$9,3,FALSE))</f>
        <v/>
      </c>
      <c r="I1895" s="218" t="str">
        <f>IF(ISNUMBER(FORECAST!G:G),FORECAST!G:G,"")</f>
        <v/>
      </c>
      <c r="J1895" s="222" t="str">
        <f>IF(ISNUMBER(FORECAST!H:H),FORECAST!H:H,"")</f>
        <v/>
      </c>
      <c r="BF1895" s="4"/>
    </row>
    <row r="1896" spans="1:58">
      <c r="A1896" s="218" t="str">
        <f>MID(FORECAST!A1895,1,10)</f>
        <v>07-09-2023</v>
      </c>
      <c r="B1896" s="218" t="str">
        <f t="shared" si="308"/>
        <v>07</v>
      </c>
      <c r="C1896" s="218" t="str">
        <f t="shared" si="309"/>
        <v>09</v>
      </c>
      <c r="D1896" s="218" t="str">
        <f t="shared" si="310"/>
        <v>2023</v>
      </c>
      <c r="E1896" s="219">
        <f t="shared" si="311"/>
        <v>45176</v>
      </c>
      <c r="F1896" s="219">
        <f t="shared" si="312"/>
        <v>45176</v>
      </c>
      <c r="G1896" s="219">
        <f t="shared" si="313"/>
        <v>45176</v>
      </c>
      <c r="H1896" s="218" t="str">
        <f>IF(ISERROR(VLOOKUP(FORECAST!$A1896,$AY$2:$BA$9,3,FALSE)),"",VLOOKUP(FORECAST!$A1896,$AY$2:$BA$9,3,FALSE))</f>
        <v>Pagadores</v>
      </c>
      <c r="I1896" s="218">
        <f>IF(ISNUMBER(FORECAST!G:G),FORECAST!G:G,"")</f>
        <v>50</v>
      </c>
      <c r="J1896" s="222">
        <f>IF(ISNUMBER(FORECAST!H:H),FORECAST!H:H,"")</f>
        <v>13973</v>
      </c>
      <c r="BF1896" s="4"/>
    </row>
    <row r="1897" spans="1:58">
      <c r="A1897" s="218" t="str">
        <f>MID(FORECAST!A1896,1,10)</f>
        <v>Non-Group</v>
      </c>
      <c r="B1897" s="218" t="str">
        <f t="shared" si="308"/>
        <v>No</v>
      </c>
      <c r="C1897" s="218" t="str">
        <f t="shared" si="309"/>
        <v>-G</v>
      </c>
      <c r="D1897" s="218" t="str">
        <f t="shared" si="310"/>
        <v>oup</v>
      </c>
      <c r="E1897" s="219" t="e">
        <f t="shared" si="311"/>
        <v>#VALUE!</v>
      </c>
      <c r="F1897" s="219" t="str">
        <f t="shared" si="312"/>
        <v/>
      </c>
      <c r="G1897" s="219">
        <f t="shared" si="313"/>
        <v>45176</v>
      </c>
      <c r="H1897" s="218" t="str">
        <f>IF(ISERROR(VLOOKUP(FORECAST!$A1897,$AY$2:$BA$9,3,FALSE)),"",VLOOKUP(FORECAST!$A1897,$AY$2:$BA$9,3,FALSE))</f>
        <v>Grupos</v>
      </c>
      <c r="I1897" s="218">
        <f>IF(ISNUMBER(FORECAST!G:G),FORECAST!G:G,"")</f>
        <v>13</v>
      </c>
      <c r="J1897" s="222">
        <f>IF(ISNUMBER(FORECAST!H:H),FORECAST!H:H,"")</f>
        <v>5995.12</v>
      </c>
      <c r="BF1897" s="4"/>
    </row>
    <row r="1898" spans="1:58">
      <c r="A1898" s="218" t="str">
        <f>MID(FORECAST!A1897,1,10)</f>
        <v>Group - No</v>
      </c>
      <c r="B1898" s="218" t="str">
        <f t="shared" si="308"/>
        <v>Gr</v>
      </c>
      <c r="C1898" s="218" t="str">
        <f t="shared" si="309"/>
        <v>up</v>
      </c>
      <c r="D1898" s="218" t="str">
        <f t="shared" si="310"/>
        <v>- No</v>
      </c>
      <c r="E1898" s="219" t="e">
        <f t="shared" si="311"/>
        <v>#VALUE!</v>
      </c>
      <c r="F1898" s="219" t="str">
        <f t="shared" si="312"/>
        <v/>
      </c>
      <c r="G1898" s="219">
        <f t="shared" si="313"/>
        <v>45176</v>
      </c>
      <c r="H1898" s="218" t="str">
        <f>IF(ISERROR(VLOOKUP(FORECAST!$A1898,$AY$2:$BA$9,3,FALSE)),"",VLOOKUP(FORECAST!$A1898,$AY$2:$BA$9,3,FALSE))</f>
        <v>Dueños e invitados</v>
      </c>
      <c r="I1898" s="218">
        <f>IF(ISNUMBER(FORECAST!G:G),FORECAST!G:G,"")</f>
        <v>21</v>
      </c>
      <c r="J1898" s="222">
        <f>IF(ISNUMBER(FORECAST!H:H),FORECAST!H:H,"")</f>
        <v>0</v>
      </c>
      <c r="BF1898" s="4"/>
    </row>
    <row r="1899" spans="1:58">
      <c r="A1899" s="218" t="str">
        <f>MID(FORECAST!A1898,1,10)</f>
        <v>Owner &amp; Gu</v>
      </c>
      <c r="B1899" s="218" t="str">
        <f t="shared" si="308"/>
        <v>Ow</v>
      </c>
      <c r="C1899" s="218" t="str">
        <f t="shared" si="309"/>
        <v>er</v>
      </c>
      <c r="D1899" s="218" t="str">
        <f t="shared" si="310"/>
        <v>&amp; Gu</v>
      </c>
      <c r="E1899" s="219" t="e">
        <f t="shared" si="311"/>
        <v>#VALUE!</v>
      </c>
      <c r="F1899" s="219" t="str">
        <f t="shared" si="312"/>
        <v/>
      </c>
      <c r="G1899" s="219">
        <f t="shared" si="313"/>
        <v>45176</v>
      </c>
      <c r="H1899" s="218" t="str">
        <f>IF(ISERROR(VLOOKUP(FORECAST!$A1899,$AY$2:$BA$9,3,FALSE)),"",VLOOKUP(FORECAST!$A1899,$AY$2:$BA$9,3,FALSE))</f>
        <v>Referidos</v>
      </c>
      <c r="I1899" s="218">
        <f>IF(ISNUMBER(FORECAST!G:G),FORECAST!G:G,"")</f>
        <v>37</v>
      </c>
      <c r="J1899" s="222">
        <f>IF(ISNUMBER(FORECAST!H:H),FORECAST!H:H,"")</f>
        <v>11226.6</v>
      </c>
      <c r="BF1899" s="4"/>
    </row>
    <row r="1900" spans="1:58">
      <c r="A1900" s="218" t="str">
        <f>MID(FORECAST!A1899,1,10)</f>
        <v>Owner Refe</v>
      </c>
      <c r="B1900" s="218" t="str">
        <f t="shared" si="308"/>
        <v>Ow</v>
      </c>
      <c r="C1900" s="218" t="str">
        <f t="shared" si="309"/>
        <v>er</v>
      </c>
      <c r="D1900" s="218" t="str">
        <f t="shared" si="310"/>
        <v>Refe</v>
      </c>
      <c r="E1900" s="219" t="e">
        <f t="shared" si="311"/>
        <v>#VALUE!</v>
      </c>
      <c r="F1900" s="219" t="str">
        <f t="shared" si="312"/>
        <v/>
      </c>
      <c r="G1900" s="219">
        <f t="shared" si="313"/>
        <v>45176</v>
      </c>
      <c r="H1900" s="218" t="str">
        <f>IF(ISERROR(VLOOKUP(FORECAST!$A1900,$AY$2:$BA$9,3,FALSE)),"",VLOOKUP(FORECAST!$A1900,$AY$2:$BA$9,3,FALSE))</f>
        <v>Maintenance</v>
      </c>
      <c r="I1900" s="218">
        <f>IF(ISNUMBER(FORECAST!G:G),FORECAST!G:G,"")</f>
        <v>56</v>
      </c>
      <c r="J1900" s="222">
        <f>IF(ISNUMBER(FORECAST!H:H),FORECAST!H:H,"")</f>
        <v>0</v>
      </c>
      <c r="BF1900" s="4"/>
    </row>
    <row r="1901" spans="1:58">
      <c r="A1901" s="218" t="str">
        <f>MID(FORECAST!A1900,1,10)</f>
        <v>Maintenanc</v>
      </c>
      <c r="B1901" s="218" t="str">
        <f t="shared" si="308"/>
        <v>Ma</v>
      </c>
      <c r="C1901" s="218" t="str">
        <f t="shared" si="309"/>
        <v>nt</v>
      </c>
      <c r="D1901" s="218" t="str">
        <f t="shared" si="310"/>
        <v>nanc</v>
      </c>
      <c r="E1901" s="219" t="e">
        <f t="shared" si="311"/>
        <v>#VALUE!</v>
      </c>
      <c r="F1901" s="219" t="str">
        <f t="shared" si="312"/>
        <v/>
      </c>
      <c r="G1901" s="219">
        <f t="shared" si="313"/>
        <v>45176</v>
      </c>
      <c r="H1901" s="218" t="str">
        <f>IF(ISERROR(VLOOKUP(FORECAST!$A1901,$AY$2:$BA$9,3,FALSE)),"",VLOOKUP(FORECAST!$A1901,$AY$2:$BA$9,3,FALSE))</f>
        <v>Complementarias</v>
      </c>
      <c r="I1901" s="218">
        <f>IF(ISNUMBER(FORECAST!G:G),FORECAST!G:G,"")</f>
        <v>3</v>
      </c>
      <c r="J1901" s="222">
        <f>IF(ISNUMBER(FORECAST!H:H),FORECAST!H:H,"")</f>
        <v>0</v>
      </c>
      <c r="BF1901" s="4"/>
    </row>
    <row r="1902" spans="1:58">
      <c r="A1902" s="218" t="str">
        <f>MID(FORECAST!A1901,1,10)</f>
        <v>Compliment</v>
      </c>
      <c r="B1902" s="218" t="str">
        <f t="shared" si="308"/>
        <v>Co</v>
      </c>
      <c r="C1902" s="218" t="str">
        <f t="shared" si="309"/>
        <v>pl</v>
      </c>
      <c r="D1902" s="218" t="str">
        <f t="shared" si="310"/>
        <v>ment</v>
      </c>
      <c r="E1902" s="219" t="e">
        <f t="shared" si="311"/>
        <v>#VALUE!</v>
      </c>
      <c r="F1902" s="219" t="str">
        <f t="shared" si="312"/>
        <v/>
      </c>
      <c r="G1902" s="219">
        <f t="shared" si="313"/>
        <v>45176</v>
      </c>
      <c r="H1902" s="218" t="str">
        <f>IF(ISERROR(VLOOKUP(FORECAST!$A1902,$AY$2:$BA$9,3,FALSE)),"",VLOOKUP(FORECAST!$A1902,$AY$2:$BA$9,3,FALSE))</f>
        <v>Total día</v>
      </c>
      <c r="I1902" s="218">
        <f>IF(ISNUMBER(FORECAST!G:G),FORECAST!G:G,"")</f>
        <v>180</v>
      </c>
      <c r="J1902" s="222">
        <f>IF(ISNUMBER(FORECAST!H:H),FORECAST!H:H,"")</f>
        <v>31194.720000000001</v>
      </c>
      <c r="BF1902" s="4"/>
    </row>
    <row r="1903" spans="1:58">
      <c r="A1903" s="218" t="str">
        <f>MID(FORECAST!A1902,1,10)</f>
        <v>Totals:</v>
      </c>
      <c r="B1903" s="218" t="str">
        <f t="shared" si="308"/>
        <v>To</v>
      </c>
      <c r="C1903" s="218" t="str">
        <f t="shared" si="309"/>
        <v>al</v>
      </c>
      <c r="D1903" s="218" t="str">
        <f t="shared" si="310"/>
        <v>:</v>
      </c>
      <c r="E1903" s="219" t="e">
        <f t="shared" si="311"/>
        <v>#VALUE!</v>
      </c>
      <c r="F1903" s="219" t="str">
        <f t="shared" si="312"/>
        <v/>
      </c>
      <c r="G1903" s="219">
        <f t="shared" si="313"/>
        <v>45176</v>
      </c>
      <c r="H1903" s="218" t="str">
        <f>IF(ISERROR(VLOOKUP(FORECAST!$A1903,$AY$2:$BA$9,3,FALSE)),"",VLOOKUP(FORECAST!$A1903,$AY$2:$BA$9,3,FALSE))</f>
        <v/>
      </c>
      <c r="I1903" s="218" t="str">
        <f>IF(ISNUMBER(FORECAST!G:G),FORECAST!G:G,"")</f>
        <v/>
      </c>
      <c r="J1903" s="222" t="str">
        <f>IF(ISNUMBER(FORECAST!H:H),FORECAST!H:H,"")</f>
        <v/>
      </c>
      <c r="BF1903" s="4"/>
    </row>
    <row r="1904" spans="1:58">
      <c r="A1904" s="218" t="str">
        <f>MID(FORECAST!A1903,1,10)</f>
        <v>08-09-2023</v>
      </c>
      <c r="B1904" s="218" t="str">
        <f t="shared" si="308"/>
        <v>08</v>
      </c>
      <c r="C1904" s="218" t="str">
        <f t="shared" si="309"/>
        <v>09</v>
      </c>
      <c r="D1904" s="218" t="str">
        <f t="shared" si="310"/>
        <v>2023</v>
      </c>
      <c r="E1904" s="219">
        <f t="shared" si="311"/>
        <v>45177</v>
      </c>
      <c r="F1904" s="219">
        <f t="shared" si="312"/>
        <v>45177</v>
      </c>
      <c r="G1904" s="219">
        <f t="shared" si="313"/>
        <v>45177</v>
      </c>
      <c r="H1904" s="218" t="str">
        <f>IF(ISERROR(VLOOKUP(FORECAST!$A1904,$AY$2:$BA$9,3,FALSE)),"",VLOOKUP(FORECAST!$A1904,$AY$2:$BA$9,3,FALSE))</f>
        <v>Pagadores</v>
      </c>
      <c r="I1904" s="218">
        <f>IF(ISNUMBER(FORECAST!G:G),FORECAST!G:G,"")</f>
        <v>99</v>
      </c>
      <c r="J1904" s="222">
        <f>IF(ISNUMBER(FORECAST!H:H),FORECAST!H:H,"")</f>
        <v>33701</v>
      </c>
      <c r="BF1904" s="4"/>
    </row>
    <row r="1905" spans="1:58">
      <c r="A1905" s="218" t="str">
        <f>MID(FORECAST!A1904,1,10)</f>
        <v>Non-Group</v>
      </c>
      <c r="B1905" s="218" t="str">
        <f t="shared" si="308"/>
        <v>No</v>
      </c>
      <c r="C1905" s="218" t="str">
        <f t="shared" si="309"/>
        <v>-G</v>
      </c>
      <c r="D1905" s="218" t="str">
        <f t="shared" si="310"/>
        <v>oup</v>
      </c>
      <c r="E1905" s="219" t="e">
        <f t="shared" si="311"/>
        <v>#VALUE!</v>
      </c>
      <c r="F1905" s="219" t="str">
        <f t="shared" si="312"/>
        <v/>
      </c>
      <c r="G1905" s="219">
        <f t="shared" si="313"/>
        <v>45177</v>
      </c>
      <c r="H1905" s="218" t="str">
        <f>IF(ISERROR(VLOOKUP(FORECAST!$A1905,$AY$2:$BA$9,3,FALSE)),"",VLOOKUP(FORECAST!$A1905,$AY$2:$BA$9,3,FALSE))</f>
        <v>Grupos</v>
      </c>
      <c r="I1905" s="218">
        <f>IF(ISNUMBER(FORECAST!G:G),FORECAST!G:G,"")</f>
        <v>18</v>
      </c>
      <c r="J1905" s="222">
        <f>IF(ISNUMBER(FORECAST!H:H),FORECAST!H:H,"")</f>
        <v>6360</v>
      </c>
      <c r="BF1905" s="4"/>
    </row>
    <row r="1906" spans="1:58">
      <c r="A1906" s="218" t="str">
        <f>MID(FORECAST!A1905,1,10)</f>
        <v>Group - No</v>
      </c>
      <c r="B1906" s="218" t="str">
        <f t="shared" si="308"/>
        <v>Gr</v>
      </c>
      <c r="C1906" s="218" t="str">
        <f t="shared" si="309"/>
        <v>up</v>
      </c>
      <c r="D1906" s="218" t="str">
        <f t="shared" si="310"/>
        <v>- No</v>
      </c>
      <c r="E1906" s="219" t="e">
        <f t="shared" si="311"/>
        <v>#VALUE!</v>
      </c>
      <c r="F1906" s="219" t="str">
        <f t="shared" si="312"/>
        <v/>
      </c>
      <c r="G1906" s="219">
        <f t="shared" si="313"/>
        <v>45177</v>
      </c>
      <c r="H1906" s="218" t="str">
        <f>IF(ISERROR(VLOOKUP(FORECAST!$A1906,$AY$2:$BA$9,3,FALSE)),"",VLOOKUP(FORECAST!$A1906,$AY$2:$BA$9,3,FALSE))</f>
        <v>Dueños e invitados</v>
      </c>
      <c r="I1906" s="218">
        <f>IF(ISNUMBER(FORECAST!G:G),FORECAST!G:G,"")</f>
        <v>26</v>
      </c>
      <c r="J1906" s="222">
        <f>IF(ISNUMBER(FORECAST!H:H),FORECAST!H:H,"")</f>
        <v>0</v>
      </c>
      <c r="BF1906" s="4"/>
    </row>
    <row r="1907" spans="1:58">
      <c r="A1907" s="218" t="str">
        <f>MID(FORECAST!A1906,1,10)</f>
        <v>Owner &amp; Gu</v>
      </c>
      <c r="B1907" s="218" t="str">
        <f t="shared" si="308"/>
        <v>Ow</v>
      </c>
      <c r="C1907" s="218" t="str">
        <f t="shared" si="309"/>
        <v>er</v>
      </c>
      <c r="D1907" s="218" t="str">
        <f t="shared" si="310"/>
        <v>&amp; Gu</v>
      </c>
      <c r="E1907" s="219" t="e">
        <f t="shared" si="311"/>
        <v>#VALUE!</v>
      </c>
      <c r="F1907" s="219" t="str">
        <f t="shared" si="312"/>
        <v/>
      </c>
      <c r="G1907" s="219">
        <f t="shared" si="313"/>
        <v>45177</v>
      </c>
      <c r="H1907" s="218" t="str">
        <f>IF(ISERROR(VLOOKUP(FORECAST!$A1907,$AY$2:$BA$9,3,FALSE)),"",VLOOKUP(FORECAST!$A1907,$AY$2:$BA$9,3,FALSE))</f>
        <v>Referidos</v>
      </c>
      <c r="I1907" s="218">
        <f>IF(ISNUMBER(FORECAST!G:G),FORECAST!G:G,"")</f>
        <v>59</v>
      </c>
      <c r="J1907" s="222">
        <f>IF(ISNUMBER(FORECAST!H:H),FORECAST!H:H,"")</f>
        <v>20250.150000000001</v>
      </c>
      <c r="BF1907" s="4"/>
    </row>
    <row r="1908" spans="1:58">
      <c r="A1908" s="218" t="str">
        <f>MID(FORECAST!A1907,1,10)</f>
        <v>Owner Refe</v>
      </c>
      <c r="B1908" s="218" t="str">
        <f t="shared" si="308"/>
        <v>Ow</v>
      </c>
      <c r="C1908" s="218" t="str">
        <f t="shared" si="309"/>
        <v>er</v>
      </c>
      <c r="D1908" s="218" t="str">
        <f t="shared" si="310"/>
        <v>Refe</v>
      </c>
      <c r="E1908" s="219" t="e">
        <f t="shared" si="311"/>
        <v>#VALUE!</v>
      </c>
      <c r="F1908" s="219" t="str">
        <f t="shared" si="312"/>
        <v/>
      </c>
      <c r="G1908" s="219">
        <f t="shared" si="313"/>
        <v>45177</v>
      </c>
      <c r="H1908" s="218" t="str">
        <f>IF(ISERROR(VLOOKUP(FORECAST!$A1908,$AY$2:$BA$9,3,FALSE)),"",VLOOKUP(FORECAST!$A1908,$AY$2:$BA$9,3,FALSE))</f>
        <v>Maintenance</v>
      </c>
      <c r="I1908" s="218">
        <f>IF(ISNUMBER(FORECAST!G:G),FORECAST!G:G,"")</f>
        <v>51</v>
      </c>
      <c r="J1908" s="222">
        <f>IF(ISNUMBER(FORECAST!H:H),FORECAST!H:H,"")</f>
        <v>0</v>
      </c>
      <c r="BF1908" s="4"/>
    </row>
    <row r="1909" spans="1:58">
      <c r="A1909" s="218" t="str">
        <f>MID(FORECAST!A1908,1,10)</f>
        <v>Maintenanc</v>
      </c>
      <c r="B1909" s="218" t="str">
        <f t="shared" si="308"/>
        <v>Ma</v>
      </c>
      <c r="C1909" s="218" t="str">
        <f t="shared" si="309"/>
        <v>nt</v>
      </c>
      <c r="D1909" s="218" t="str">
        <f t="shared" si="310"/>
        <v>nanc</v>
      </c>
      <c r="E1909" s="219" t="e">
        <f t="shared" si="311"/>
        <v>#VALUE!</v>
      </c>
      <c r="F1909" s="219" t="str">
        <f t="shared" si="312"/>
        <v/>
      </c>
      <c r="G1909" s="219">
        <f t="shared" si="313"/>
        <v>45177</v>
      </c>
      <c r="H1909" s="218" t="str">
        <f>IF(ISERROR(VLOOKUP(FORECAST!$A1909,$AY$2:$BA$9,3,FALSE)),"",VLOOKUP(FORECAST!$A1909,$AY$2:$BA$9,3,FALSE))</f>
        <v>Complementarias</v>
      </c>
      <c r="I1909" s="218">
        <f>IF(ISNUMBER(FORECAST!G:G),FORECAST!G:G,"")</f>
        <v>4</v>
      </c>
      <c r="J1909" s="222">
        <f>IF(ISNUMBER(FORECAST!H:H),FORECAST!H:H,"")</f>
        <v>247.22</v>
      </c>
      <c r="BF1909" s="4"/>
    </row>
    <row r="1910" spans="1:58">
      <c r="A1910" s="218" t="str">
        <f>MID(FORECAST!A1909,1,10)</f>
        <v>Compliment</v>
      </c>
      <c r="B1910" s="218" t="str">
        <f t="shared" si="308"/>
        <v>Co</v>
      </c>
      <c r="C1910" s="218" t="str">
        <f t="shared" si="309"/>
        <v>pl</v>
      </c>
      <c r="D1910" s="218" t="str">
        <f t="shared" si="310"/>
        <v>ment</v>
      </c>
      <c r="E1910" s="219" t="e">
        <f t="shared" si="311"/>
        <v>#VALUE!</v>
      </c>
      <c r="F1910" s="219" t="str">
        <f t="shared" si="312"/>
        <v/>
      </c>
      <c r="G1910" s="219">
        <f t="shared" si="313"/>
        <v>45177</v>
      </c>
      <c r="H1910" s="218" t="str">
        <f>IF(ISERROR(VLOOKUP(FORECAST!$A1910,$AY$2:$BA$9,3,FALSE)),"",VLOOKUP(FORECAST!$A1910,$AY$2:$BA$9,3,FALSE))</f>
        <v>Total día</v>
      </c>
      <c r="I1910" s="218">
        <f>IF(ISNUMBER(FORECAST!G:G),FORECAST!G:G,"")</f>
        <v>257</v>
      </c>
      <c r="J1910" s="222">
        <f>IF(ISNUMBER(FORECAST!H:H),FORECAST!H:H,"")</f>
        <v>60558.37</v>
      </c>
      <c r="BF1910" s="4"/>
    </row>
    <row r="1911" spans="1:58">
      <c r="A1911" s="218" t="str">
        <f>MID(FORECAST!A1910,1,10)</f>
        <v>Totals:</v>
      </c>
      <c r="B1911" s="218" t="str">
        <f t="shared" si="308"/>
        <v>To</v>
      </c>
      <c r="C1911" s="218" t="str">
        <f t="shared" si="309"/>
        <v>al</v>
      </c>
      <c r="D1911" s="218" t="str">
        <f t="shared" si="310"/>
        <v>:</v>
      </c>
      <c r="E1911" s="219" t="e">
        <f t="shared" si="311"/>
        <v>#VALUE!</v>
      </c>
      <c r="F1911" s="219" t="str">
        <f t="shared" si="312"/>
        <v/>
      </c>
      <c r="G1911" s="219">
        <f t="shared" si="313"/>
        <v>45177</v>
      </c>
      <c r="H1911" s="218" t="str">
        <f>IF(ISERROR(VLOOKUP(FORECAST!$A1911,$AY$2:$BA$9,3,FALSE)),"",VLOOKUP(FORECAST!$A1911,$AY$2:$BA$9,3,FALSE))</f>
        <v/>
      </c>
      <c r="I1911" s="218" t="str">
        <f>IF(ISNUMBER(FORECAST!G:G),FORECAST!G:G,"")</f>
        <v/>
      </c>
      <c r="J1911" s="222" t="str">
        <f>IF(ISNUMBER(FORECAST!H:H),FORECAST!H:H,"")</f>
        <v/>
      </c>
      <c r="BF1911" s="4"/>
    </row>
    <row r="1912" spans="1:58">
      <c r="A1912" s="218" t="str">
        <f>MID(FORECAST!A1911,1,10)</f>
        <v>09-09-2023</v>
      </c>
      <c r="B1912" s="218" t="str">
        <f t="shared" si="308"/>
        <v>09</v>
      </c>
      <c r="C1912" s="218" t="str">
        <f t="shared" si="309"/>
        <v>09</v>
      </c>
      <c r="D1912" s="218" t="str">
        <f t="shared" si="310"/>
        <v>2023</v>
      </c>
      <c r="E1912" s="219">
        <f t="shared" si="311"/>
        <v>45178</v>
      </c>
      <c r="F1912" s="219">
        <f t="shared" si="312"/>
        <v>45178</v>
      </c>
      <c r="G1912" s="219">
        <f t="shared" si="313"/>
        <v>45178</v>
      </c>
      <c r="H1912" s="218" t="str">
        <f>IF(ISERROR(VLOOKUP(FORECAST!$A1912,$AY$2:$BA$9,3,FALSE)),"",VLOOKUP(FORECAST!$A1912,$AY$2:$BA$9,3,FALSE))</f>
        <v>Pagadores</v>
      </c>
      <c r="I1912" s="218">
        <f>IF(ISNUMBER(FORECAST!G:G),FORECAST!G:G,"")</f>
        <v>90</v>
      </c>
      <c r="J1912" s="222">
        <f>IF(ISNUMBER(FORECAST!H:H),FORECAST!H:H,"")</f>
        <v>29291.34</v>
      </c>
      <c r="BF1912" s="4"/>
    </row>
    <row r="1913" spans="1:58">
      <c r="A1913" s="218" t="str">
        <f>MID(FORECAST!A1912,1,10)</f>
        <v>Non-Group</v>
      </c>
      <c r="B1913" s="218" t="str">
        <f t="shared" si="308"/>
        <v>No</v>
      </c>
      <c r="C1913" s="218" t="str">
        <f t="shared" si="309"/>
        <v>-G</v>
      </c>
      <c r="D1913" s="218" t="str">
        <f t="shared" si="310"/>
        <v>oup</v>
      </c>
      <c r="E1913" s="219" t="e">
        <f t="shared" si="311"/>
        <v>#VALUE!</v>
      </c>
      <c r="F1913" s="219" t="str">
        <f t="shared" si="312"/>
        <v/>
      </c>
      <c r="G1913" s="219">
        <f t="shared" si="313"/>
        <v>45178</v>
      </c>
      <c r="H1913" s="218" t="str">
        <f>IF(ISERROR(VLOOKUP(FORECAST!$A1913,$AY$2:$BA$9,3,FALSE)),"",VLOOKUP(FORECAST!$A1913,$AY$2:$BA$9,3,FALSE))</f>
        <v>Grupos</v>
      </c>
      <c r="I1913" s="218">
        <f>IF(ISNUMBER(FORECAST!G:G),FORECAST!G:G,"")</f>
        <v>17</v>
      </c>
      <c r="J1913" s="222">
        <f>IF(ISNUMBER(FORECAST!H:H),FORECAST!H:H,"")</f>
        <v>6111</v>
      </c>
      <c r="BF1913" s="4"/>
    </row>
    <row r="1914" spans="1:58">
      <c r="A1914" s="218" t="str">
        <f>MID(FORECAST!A1913,1,10)</f>
        <v>Group - No</v>
      </c>
      <c r="B1914" s="218" t="str">
        <f t="shared" si="308"/>
        <v>Gr</v>
      </c>
      <c r="C1914" s="218" t="str">
        <f t="shared" si="309"/>
        <v>up</v>
      </c>
      <c r="D1914" s="218" t="str">
        <f t="shared" si="310"/>
        <v>- No</v>
      </c>
      <c r="E1914" s="219" t="e">
        <f t="shared" si="311"/>
        <v>#VALUE!</v>
      </c>
      <c r="F1914" s="219" t="str">
        <f t="shared" si="312"/>
        <v/>
      </c>
      <c r="G1914" s="219">
        <f t="shared" si="313"/>
        <v>45178</v>
      </c>
      <c r="H1914" s="218" t="str">
        <f>IF(ISERROR(VLOOKUP(FORECAST!$A1914,$AY$2:$BA$9,3,FALSE)),"",VLOOKUP(FORECAST!$A1914,$AY$2:$BA$9,3,FALSE))</f>
        <v>Dueños e invitados</v>
      </c>
      <c r="I1914" s="218">
        <f>IF(ISNUMBER(FORECAST!G:G),FORECAST!G:G,"")</f>
        <v>26</v>
      </c>
      <c r="J1914" s="222">
        <f>IF(ISNUMBER(FORECAST!H:H),FORECAST!H:H,"")</f>
        <v>0</v>
      </c>
      <c r="BF1914" s="4"/>
    </row>
    <row r="1915" spans="1:58">
      <c r="A1915" s="218" t="str">
        <f>MID(FORECAST!A1914,1,10)</f>
        <v>Owner &amp; Gu</v>
      </c>
      <c r="B1915" s="218" t="str">
        <f t="shared" si="308"/>
        <v>Ow</v>
      </c>
      <c r="C1915" s="218" t="str">
        <f t="shared" si="309"/>
        <v>er</v>
      </c>
      <c r="D1915" s="218" t="str">
        <f t="shared" si="310"/>
        <v>&amp; Gu</v>
      </c>
      <c r="E1915" s="219" t="e">
        <f t="shared" si="311"/>
        <v>#VALUE!</v>
      </c>
      <c r="F1915" s="219" t="str">
        <f t="shared" si="312"/>
        <v/>
      </c>
      <c r="G1915" s="219">
        <f t="shared" si="313"/>
        <v>45178</v>
      </c>
      <c r="H1915" s="218" t="str">
        <f>IF(ISERROR(VLOOKUP(FORECAST!$A1915,$AY$2:$BA$9,3,FALSE)),"",VLOOKUP(FORECAST!$A1915,$AY$2:$BA$9,3,FALSE))</f>
        <v>Referidos</v>
      </c>
      <c r="I1915" s="218">
        <f>IF(ISNUMBER(FORECAST!G:G),FORECAST!G:G,"")</f>
        <v>69</v>
      </c>
      <c r="J1915" s="222">
        <f>IF(ISNUMBER(FORECAST!H:H),FORECAST!H:H,"")</f>
        <v>23047.31</v>
      </c>
      <c r="BF1915" s="4"/>
    </row>
    <row r="1916" spans="1:58">
      <c r="A1916" s="218" t="str">
        <f>MID(FORECAST!A1915,1,10)</f>
        <v>Owner Refe</v>
      </c>
      <c r="B1916" s="218" t="str">
        <f t="shared" si="308"/>
        <v>Ow</v>
      </c>
      <c r="C1916" s="218" t="str">
        <f t="shared" si="309"/>
        <v>er</v>
      </c>
      <c r="D1916" s="218" t="str">
        <f t="shared" si="310"/>
        <v>Refe</v>
      </c>
      <c r="E1916" s="219" t="e">
        <f t="shared" si="311"/>
        <v>#VALUE!</v>
      </c>
      <c r="F1916" s="219" t="str">
        <f t="shared" si="312"/>
        <v/>
      </c>
      <c r="G1916" s="219">
        <f t="shared" si="313"/>
        <v>45178</v>
      </c>
      <c r="H1916" s="218" t="str">
        <f>IF(ISERROR(VLOOKUP(FORECAST!$A1916,$AY$2:$BA$9,3,FALSE)),"",VLOOKUP(FORECAST!$A1916,$AY$2:$BA$9,3,FALSE))</f>
        <v>Maintenance</v>
      </c>
      <c r="I1916" s="218">
        <f>IF(ISNUMBER(FORECAST!G:G),FORECAST!G:G,"")</f>
        <v>44</v>
      </c>
      <c r="J1916" s="222">
        <f>IF(ISNUMBER(FORECAST!H:H),FORECAST!H:H,"")</f>
        <v>0</v>
      </c>
      <c r="BF1916" s="4"/>
    </row>
    <row r="1917" spans="1:58">
      <c r="A1917" s="218" t="str">
        <f>MID(FORECAST!A1916,1,10)</f>
        <v>Maintenanc</v>
      </c>
      <c r="B1917" s="218" t="str">
        <f t="shared" si="308"/>
        <v>Ma</v>
      </c>
      <c r="C1917" s="218" t="str">
        <f t="shared" si="309"/>
        <v>nt</v>
      </c>
      <c r="D1917" s="218" t="str">
        <f t="shared" si="310"/>
        <v>nanc</v>
      </c>
      <c r="E1917" s="219" t="e">
        <f t="shared" si="311"/>
        <v>#VALUE!</v>
      </c>
      <c r="F1917" s="219" t="str">
        <f t="shared" si="312"/>
        <v/>
      </c>
      <c r="G1917" s="219">
        <f t="shared" si="313"/>
        <v>45178</v>
      </c>
      <c r="H1917" s="218" t="str">
        <f>IF(ISERROR(VLOOKUP(FORECAST!$A1917,$AY$2:$BA$9,3,FALSE)),"",VLOOKUP(FORECAST!$A1917,$AY$2:$BA$9,3,FALSE))</f>
        <v>Complementarias</v>
      </c>
      <c r="I1917" s="218">
        <f>IF(ISNUMBER(FORECAST!G:G),FORECAST!G:G,"")</f>
        <v>4</v>
      </c>
      <c r="J1917" s="222">
        <f>IF(ISNUMBER(FORECAST!H:H),FORECAST!H:H,"")</f>
        <v>0</v>
      </c>
      <c r="BF1917" s="4"/>
    </row>
    <row r="1918" spans="1:58">
      <c r="A1918" s="218" t="str">
        <f>MID(FORECAST!A1917,1,10)</f>
        <v>Compliment</v>
      </c>
      <c r="B1918" s="218" t="str">
        <f t="shared" si="308"/>
        <v>Co</v>
      </c>
      <c r="C1918" s="218" t="str">
        <f t="shared" si="309"/>
        <v>pl</v>
      </c>
      <c r="D1918" s="218" t="str">
        <f t="shared" si="310"/>
        <v>ment</v>
      </c>
      <c r="E1918" s="219" t="e">
        <f t="shared" si="311"/>
        <v>#VALUE!</v>
      </c>
      <c r="F1918" s="219" t="str">
        <f t="shared" si="312"/>
        <v/>
      </c>
      <c r="G1918" s="219">
        <f t="shared" si="313"/>
        <v>45178</v>
      </c>
      <c r="H1918" s="218" t="str">
        <f>IF(ISERROR(VLOOKUP(FORECAST!$A1918,$AY$2:$BA$9,3,FALSE)),"",VLOOKUP(FORECAST!$A1918,$AY$2:$BA$9,3,FALSE))</f>
        <v>Total día</v>
      </c>
      <c r="I1918" s="218">
        <f>IF(ISNUMBER(FORECAST!G:G),FORECAST!G:G,"")</f>
        <v>250</v>
      </c>
      <c r="J1918" s="222">
        <f>IF(ISNUMBER(FORECAST!H:H),FORECAST!H:H,"")</f>
        <v>58449.65</v>
      </c>
      <c r="BF1918" s="4"/>
    </row>
    <row r="1919" spans="1:58">
      <c r="A1919" s="218" t="str">
        <f>MID(FORECAST!A1918,1,10)</f>
        <v>Totals:</v>
      </c>
      <c r="B1919" s="218" t="str">
        <f t="shared" si="308"/>
        <v>To</v>
      </c>
      <c r="C1919" s="218" t="str">
        <f t="shared" si="309"/>
        <v>al</v>
      </c>
      <c r="D1919" s="218" t="str">
        <f t="shared" si="310"/>
        <v>:</v>
      </c>
      <c r="E1919" s="219" t="e">
        <f t="shared" si="311"/>
        <v>#VALUE!</v>
      </c>
      <c r="F1919" s="219" t="str">
        <f t="shared" si="312"/>
        <v/>
      </c>
      <c r="G1919" s="219">
        <f t="shared" si="313"/>
        <v>45178</v>
      </c>
      <c r="H1919" s="218" t="str">
        <f>IF(ISERROR(VLOOKUP(FORECAST!$A1919,$AY$2:$BA$9,3,FALSE)),"",VLOOKUP(FORECAST!$A1919,$AY$2:$BA$9,3,FALSE))</f>
        <v/>
      </c>
      <c r="I1919" s="218" t="str">
        <f>IF(ISNUMBER(FORECAST!G:G),FORECAST!G:G,"")</f>
        <v/>
      </c>
      <c r="J1919" s="222" t="str">
        <f>IF(ISNUMBER(FORECAST!H:H),FORECAST!H:H,"")</f>
        <v/>
      </c>
      <c r="BF1919" s="4"/>
    </row>
    <row r="1920" spans="1:58">
      <c r="A1920" s="218" t="str">
        <f>MID(FORECAST!A1919,1,10)</f>
        <v>10-09-2023</v>
      </c>
      <c r="B1920" s="218" t="str">
        <f t="shared" si="308"/>
        <v>10</v>
      </c>
      <c r="C1920" s="218" t="str">
        <f t="shared" si="309"/>
        <v>09</v>
      </c>
      <c r="D1920" s="218" t="str">
        <f t="shared" si="310"/>
        <v>2023</v>
      </c>
      <c r="E1920" s="219">
        <f t="shared" si="311"/>
        <v>45179</v>
      </c>
      <c r="F1920" s="219">
        <f t="shared" si="312"/>
        <v>45179</v>
      </c>
      <c r="G1920" s="219">
        <f t="shared" si="313"/>
        <v>45179</v>
      </c>
      <c r="H1920" s="218" t="str">
        <f>IF(ISERROR(VLOOKUP(FORECAST!$A1920,$AY$2:$BA$9,3,FALSE)),"",VLOOKUP(FORECAST!$A1920,$AY$2:$BA$9,3,FALSE))</f>
        <v>Pagadores</v>
      </c>
      <c r="I1920" s="218">
        <f>IF(ISNUMBER(FORECAST!G:G),FORECAST!G:G,"")</f>
        <v>52</v>
      </c>
      <c r="J1920" s="222">
        <f>IF(ISNUMBER(FORECAST!H:H),FORECAST!H:H,"")</f>
        <v>13244.66</v>
      </c>
      <c r="BF1920" s="4"/>
    </row>
    <row r="1921" spans="1:58">
      <c r="A1921" s="218" t="str">
        <f>MID(FORECAST!A1920,1,10)</f>
        <v>Non-Group</v>
      </c>
      <c r="B1921" s="218" t="str">
        <f t="shared" si="308"/>
        <v>No</v>
      </c>
      <c r="C1921" s="218" t="str">
        <f t="shared" si="309"/>
        <v>-G</v>
      </c>
      <c r="D1921" s="218" t="str">
        <f t="shared" si="310"/>
        <v>oup</v>
      </c>
      <c r="E1921" s="219" t="e">
        <f t="shared" si="311"/>
        <v>#VALUE!</v>
      </c>
      <c r="F1921" s="219" t="str">
        <f t="shared" si="312"/>
        <v/>
      </c>
      <c r="G1921" s="219">
        <f t="shared" si="313"/>
        <v>45179</v>
      </c>
      <c r="H1921" s="218" t="str">
        <f>IF(ISERROR(VLOOKUP(FORECAST!$A1921,$AY$2:$BA$9,3,FALSE)),"",VLOOKUP(FORECAST!$A1921,$AY$2:$BA$9,3,FALSE))</f>
        <v>Grupos</v>
      </c>
      <c r="I1921" s="218">
        <f>IF(ISNUMBER(FORECAST!G:G),FORECAST!G:G,"")</f>
        <v>3</v>
      </c>
      <c r="J1921" s="222">
        <f>IF(ISNUMBER(FORECAST!H:H),FORECAST!H:H,"")</f>
        <v>1150</v>
      </c>
      <c r="BF1921" s="4"/>
    </row>
    <row r="1922" spans="1:58">
      <c r="A1922" s="218" t="str">
        <f>MID(FORECAST!A1921,1,10)</f>
        <v>Group - No</v>
      </c>
      <c r="B1922" s="218" t="str">
        <f t="shared" si="308"/>
        <v>Gr</v>
      </c>
      <c r="C1922" s="218" t="str">
        <f t="shared" si="309"/>
        <v>up</v>
      </c>
      <c r="D1922" s="218" t="str">
        <f t="shared" si="310"/>
        <v>- No</v>
      </c>
      <c r="E1922" s="219" t="e">
        <f t="shared" si="311"/>
        <v>#VALUE!</v>
      </c>
      <c r="F1922" s="219" t="str">
        <f t="shared" si="312"/>
        <v/>
      </c>
      <c r="G1922" s="219">
        <f t="shared" si="313"/>
        <v>45179</v>
      </c>
      <c r="H1922" s="218" t="str">
        <f>IF(ISERROR(VLOOKUP(FORECAST!$A1922,$AY$2:$BA$9,3,FALSE)),"",VLOOKUP(FORECAST!$A1922,$AY$2:$BA$9,3,FALSE))</f>
        <v>Dueños e invitados</v>
      </c>
      <c r="I1922" s="218">
        <f>IF(ISNUMBER(FORECAST!G:G),FORECAST!G:G,"")</f>
        <v>26</v>
      </c>
      <c r="J1922" s="222">
        <f>IF(ISNUMBER(FORECAST!H:H),FORECAST!H:H,"")</f>
        <v>0</v>
      </c>
      <c r="BF1922" s="4"/>
    </row>
    <row r="1923" spans="1:58">
      <c r="A1923" s="218" t="str">
        <f>MID(FORECAST!A1922,1,10)</f>
        <v>Owner &amp; Gu</v>
      </c>
      <c r="B1923" s="218" t="str">
        <f t="shared" si="308"/>
        <v>Ow</v>
      </c>
      <c r="C1923" s="218" t="str">
        <f t="shared" si="309"/>
        <v>er</v>
      </c>
      <c r="D1923" s="218" t="str">
        <f t="shared" si="310"/>
        <v>&amp; Gu</v>
      </c>
      <c r="E1923" s="219" t="e">
        <f t="shared" si="311"/>
        <v>#VALUE!</v>
      </c>
      <c r="F1923" s="219" t="str">
        <f t="shared" si="312"/>
        <v/>
      </c>
      <c r="G1923" s="219">
        <f t="shared" si="313"/>
        <v>45179</v>
      </c>
      <c r="H1923" s="218" t="str">
        <f>IF(ISERROR(VLOOKUP(FORECAST!$A1923,$AY$2:$BA$9,3,FALSE)),"",VLOOKUP(FORECAST!$A1923,$AY$2:$BA$9,3,FALSE))</f>
        <v>Referidos</v>
      </c>
      <c r="I1923" s="218">
        <f>IF(ISNUMBER(FORECAST!G:G),FORECAST!G:G,"")</f>
        <v>48</v>
      </c>
      <c r="J1923" s="222">
        <f>IF(ISNUMBER(FORECAST!H:H),FORECAST!H:H,"")</f>
        <v>13399.35</v>
      </c>
      <c r="BF1923" s="4"/>
    </row>
    <row r="1924" spans="1:58">
      <c r="A1924" s="218" t="str">
        <f>MID(FORECAST!A1923,1,10)</f>
        <v>Owner Refe</v>
      </c>
      <c r="B1924" s="218" t="str">
        <f t="shared" ref="B1924:B1987" si="314">MID(A1924,1,2)</f>
        <v>Ow</v>
      </c>
      <c r="C1924" s="218" t="str">
        <f t="shared" ref="C1924:C1987" si="315">MID(A1924,4,2)</f>
        <v>er</v>
      </c>
      <c r="D1924" s="218" t="str">
        <f t="shared" ref="D1924:D1987" si="316">MID(A1924,7,4)</f>
        <v>Refe</v>
      </c>
      <c r="E1924" s="219" t="e">
        <f t="shared" ref="E1924:E1987" si="317">DATE(D1924,C1924,B1924)</f>
        <v>#VALUE!</v>
      </c>
      <c r="F1924" s="219" t="str">
        <f t="shared" ref="F1924:F1987" si="318">IF(ISERROR(E1924),"",E1924)</f>
        <v/>
      </c>
      <c r="G1924" s="219">
        <f t="shared" ref="G1924:G1987" si="319">IF(F1924="",G1923,F1924)</f>
        <v>45179</v>
      </c>
      <c r="H1924" s="218" t="str">
        <f>IF(ISERROR(VLOOKUP(FORECAST!$A1924,$AY$2:$BA$9,3,FALSE)),"",VLOOKUP(FORECAST!$A1924,$AY$2:$BA$9,3,FALSE))</f>
        <v>Maintenance</v>
      </c>
      <c r="I1924" s="218">
        <f>IF(ISNUMBER(FORECAST!G:G),FORECAST!G:G,"")</f>
        <v>43</v>
      </c>
      <c r="J1924" s="222">
        <f>IF(ISNUMBER(FORECAST!H:H),FORECAST!H:H,"")</f>
        <v>0</v>
      </c>
      <c r="BF1924" s="4"/>
    </row>
    <row r="1925" spans="1:58">
      <c r="A1925" s="218" t="str">
        <f>MID(FORECAST!A1924,1,10)</f>
        <v>Maintenanc</v>
      </c>
      <c r="B1925" s="218" t="str">
        <f t="shared" si="314"/>
        <v>Ma</v>
      </c>
      <c r="C1925" s="218" t="str">
        <f t="shared" si="315"/>
        <v>nt</v>
      </c>
      <c r="D1925" s="218" t="str">
        <f t="shared" si="316"/>
        <v>nanc</v>
      </c>
      <c r="E1925" s="219" t="e">
        <f t="shared" si="317"/>
        <v>#VALUE!</v>
      </c>
      <c r="F1925" s="219" t="str">
        <f t="shared" si="318"/>
        <v/>
      </c>
      <c r="G1925" s="219">
        <f t="shared" si="319"/>
        <v>45179</v>
      </c>
      <c r="H1925" s="218" t="str">
        <f>IF(ISERROR(VLOOKUP(FORECAST!$A1925,$AY$2:$BA$9,3,FALSE)),"",VLOOKUP(FORECAST!$A1925,$AY$2:$BA$9,3,FALSE))</f>
        <v>Complementarias</v>
      </c>
      <c r="I1925" s="218">
        <f>IF(ISNUMBER(FORECAST!G:G),FORECAST!G:G,"")</f>
        <v>0</v>
      </c>
      <c r="J1925" s="222">
        <f>IF(ISNUMBER(FORECAST!H:H),FORECAST!H:H,"")</f>
        <v>0</v>
      </c>
      <c r="BF1925" s="4"/>
    </row>
    <row r="1926" spans="1:58">
      <c r="A1926" s="218" t="str">
        <f>MID(FORECAST!A1925,1,10)</f>
        <v>Compliment</v>
      </c>
      <c r="B1926" s="218" t="str">
        <f t="shared" si="314"/>
        <v>Co</v>
      </c>
      <c r="C1926" s="218" t="str">
        <f t="shared" si="315"/>
        <v>pl</v>
      </c>
      <c r="D1926" s="218" t="str">
        <f t="shared" si="316"/>
        <v>ment</v>
      </c>
      <c r="E1926" s="219" t="e">
        <f t="shared" si="317"/>
        <v>#VALUE!</v>
      </c>
      <c r="F1926" s="219" t="str">
        <f t="shared" si="318"/>
        <v/>
      </c>
      <c r="G1926" s="219">
        <f t="shared" si="319"/>
        <v>45179</v>
      </c>
      <c r="H1926" s="218" t="str">
        <f>IF(ISERROR(VLOOKUP(FORECAST!$A1926,$AY$2:$BA$9,3,FALSE)),"",VLOOKUP(FORECAST!$A1926,$AY$2:$BA$9,3,FALSE))</f>
        <v>Total día</v>
      </c>
      <c r="I1926" s="218">
        <f>IF(ISNUMBER(FORECAST!G:G),FORECAST!G:G,"")</f>
        <v>172</v>
      </c>
      <c r="J1926" s="222">
        <f>IF(ISNUMBER(FORECAST!H:H),FORECAST!H:H,"")</f>
        <v>27794.01</v>
      </c>
      <c r="BF1926" s="4"/>
    </row>
    <row r="1927" spans="1:58">
      <c r="A1927" s="218" t="str">
        <f>MID(FORECAST!A1926,1,10)</f>
        <v>Totals:</v>
      </c>
      <c r="B1927" s="218" t="str">
        <f t="shared" si="314"/>
        <v>To</v>
      </c>
      <c r="C1927" s="218" t="str">
        <f t="shared" si="315"/>
        <v>al</v>
      </c>
      <c r="D1927" s="218" t="str">
        <f t="shared" si="316"/>
        <v>:</v>
      </c>
      <c r="E1927" s="219" t="e">
        <f t="shared" si="317"/>
        <v>#VALUE!</v>
      </c>
      <c r="F1927" s="219" t="str">
        <f t="shared" si="318"/>
        <v/>
      </c>
      <c r="G1927" s="219">
        <f t="shared" si="319"/>
        <v>45179</v>
      </c>
      <c r="H1927" s="218" t="str">
        <f>IF(ISERROR(VLOOKUP(FORECAST!$A1927,$AY$2:$BA$9,3,FALSE)),"",VLOOKUP(FORECAST!$A1927,$AY$2:$BA$9,3,FALSE))</f>
        <v/>
      </c>
      <c r="I1927" s="218" t="str">
        <f>IF(ISNUMBER(FORECAST!G:G),FORECAST!G:G,"")</f>
        <v/>
      </c>
      <c r="J1927" s="222" t="str">
        <f>IF(ISNUMBER(FORECAST!H:H),FORECAST!H:H,"")</f>
        <v/>
      </c>
      <c r="BF1927" s="4"/>
    </row>
    <row r="1928" spans="1:58">
      <c r="A1928" s="218" t="str">
        <f>MID(FORECAST!A1927,1,10)</f>
        <v>11-09-2023</v>
      </c>
      <c r="B1928" s="218" t="str">
        <f t="shared" si="314"/>
        <v>11</v>
      </c>
      <c r="C1928" s="218" t="str">
        <f t="shared" si="315"/>
        <v>09</v>
      </c>
      <c r="D1928" s="218" t="str">
        <f t="shared" si="316"/>
        <v>2023</v>
      </c>
      <c r="E1928" s="219">
        <f t="shared" si="317"/>
        <v>45180</v>
      </c>
      <c r="F1928" s="219">
        <f t="shared" si="318"/>
        <v>45180</v>
      </c>
      <c r="G1928" s="219">
        <f t="shared" si="319"/>
        <v>45180</v>
      </c>
      <c r="H1928" s="218" t="str">
        <f>IF(ISERROR(VLOOKUP(FORECAST!$A1928,$AY$2:$BA$9,3,FALSE)),"",VLOOKUP(FORECAST!$A1928,$AY$2:$BA$9,3,FALSE))</f>
        <v>Pagadores</v>
      </c>
      <c r="I1928" s="218">
        <f>IF(ISNUMBER(FORECAST!G:G),FORECAST!G:G,"")</f>
        <v>26</v>
      </c>
      <c r="J1928" s="222">
        <f>IF(ISNUMBER(FORECAST!H:H),FORECAST!H:H,"")</f>
        <v>6008.22</v>
      </c>
      <c r="BF1928" s="4"/>
    </row>
    <row r="1929" spans="1:58">
      <c r="A1929" s="218" t="str">
        <f>MID(FORECAST!A1928,1,10)</f>
        <v>Non-Group</v>
      </c>
      <c r="B1929" s="218" t="str">
        <f t="shared" si="314"/>
        <v>No</v>
      </c>
      <c r="C1929" s="218" t="str">
        <f t="shared" si="315"/>
        <v>-G</v>
      </c>
      <c r="D1929" s="218" t="str">
        <f t="shared" si="316"/>
        <v>oup</v>
      </c>
      <c r="E1929" s="219" t="e">
        <f t="shared" si="317"/>
        <v>#VALUE!</v>
      </c>
      <c r="F1929" s="219" t="str">
        <f t="shared" si="318"/>
        <v/>
      </c>
      <c r="G1929" s="219">
        <f t="shared" si="319"/>
        <v>45180</v>
      </c>
      <c r="H1929" s="218" t="str">
        <f>IF(ISERROR(VLOOKUP(FORECAST!$A1929,$AY$2:$BA$9,3,FALSE)),"",VLOOKUP(FORECAST!$A1929,$AY$2:$BA$9,3,FALSE))</f>
        <v>Grupos</v>
      </c>
      <c r="I1929" s="218">
        <f>IF(ISNUMBER(FORECAST!G:G),FORECAST!G:G,"")</f>
        <v>1</v>
      </c>
      <c r="J1929" s="222">
        <f>IF(ISNUMBER(FORECAST!H:H),FORECAST!H:H,"")</f>
        <v>460</v>
      </c>
      <c r="BF1929" s="4"/>
    </row>
    <row r="1930" spans="1:58">
      <c r="A1930" s="218" t="str">
        <f>MID(FORECAST!A1929,1,10)</f>
        <v>Group - No</v>
      </c>
      <c r="B1930" s="218" t="str">
        <f t="shared" si="314"/>
        <v>Gr</v>
      </c>
      <c r="C1930" s="218" t="str">
        <f t="shared" si="315"/>
        <v>up</v>
      </c>
      <c r="D1930" s="218" t="str">
        <f t="shared" si="316"/>
        <v>- No</v>
      </c>
      <c r="E1930" s="219" t="e">
        <f t="shared" si="317"/>
        <v>#VALUE!</v>
      </c>
      <c r="F1930" s="219" t="str">
        <f t="shared" si="318"/>
        <v/>
      </c>
      <c r="G1930" s="219">
        <f t="shared" si="319"/>
        <v>45180</v>
      </c>
      <c r="H1930" s="218" t="str">
        <f>IF(ISERROR(VLOOKUP(FORECAST!$A1930,$AY$2:$BA$9,3,FALSE)),"",VLOOKUP(FORECAST!$A1930,$AY$2:$BA$9,3,FALSE))</f>
        <v>Dueños e invitados</v>
      </c>
      <c r="I1930" s="218">
        <f>IF(ISNUMBER(FORECAST!G:G),FORECAST!G:G,"")</f>
        <v>18</v>
      </c>
      <c r="J1930" s="222">
        <f>IF(ISNUMBER(FORECAST!H:H),FORECAST!H:H,"")</f>
        <v>0</v>
      </c>
      <c r="BF1930" s="4"/>
    </row>
    <row r="1931" spans="1:58">
      <c r="A1931" s="218" t="str">
        <f>MID(FORECAST!A1930,1,10)</f>
        <v>Owner &amp; Gu</v>
      </c>
      <c r="B1931" s="218" t="str">
        <f t="shared" si="314"/>
        <v>Ow</v>
      </c>
      <c r="C1931" s="218" t="str">
        <f t="shared" si="315"/>
        <v>er</v>
      </c>
      <c r="D1931" s="218" t="str">
        <f t="shared" si="316"/>
        <v>&amp; Gu</v>
      </c>
      <c r="E1931" s="219" t="e">
        <f t="shared" si="317"/>
        <v>#VALUE!</v>
      </c>
      <c r="F1931" s="219" t="str">
        <f t="shared" si="318"/>
        <v/>
      </c>
      <c r="G1931" s="219">
        <f t="shared" si="319"/>
        <v>45180</v>
      </c>
      <c r="H1931" s="218" t="str">
        <f>IF(ISERROR(VLOOKUP(FORECAST!$A1931,$AY$2:$BA$9,3,FALSE)),"",VLOOKUP(FORECAST!$A1931,$AY$2:$BA$9,3,FALSE))</f>
        <v>Referidos</v>
      </c>
      <c r="I1931" s="218">
        <f>IF(ISNUMBER(FORECAST!G:G),FORECAST!G:G,"")</f>
        <v>26</v>
      </c>
      <c r="J1931" s="222">
        <f>IF(ISNUMBER(FORECAST!H:H),FORECAST!H:H,"")</f>
        <v>8107.31</v>
      </c>
      <c r="BF1931" s="4"/>
    </row>
    <row r="1932" spans="1:58">
      <c r="A1932" s="218" t="str">
        <f>MID(FORECAST!A1931,1,10)</f>
        <v>Owner Refe</v>
      </c>
      <c r="B1932" s="218" t="str">
        <f t="shared" si="314"/>
        <v>Ow</v>
      </c>
      <c r="C1932" s="218" t="str">
        <f t="shared" si="315"/>
        <v>er</v>
      </c>
      <c r="D1932" s="218" t="str">
        <f t="shared" si="316"/>
        <v>Refe</v>
      </c>
      <c r="E1932" s="219" t="e">
        <f t="shared" si="317"/>
        <v>#VALUE!</v>
      </c>
      <c r="F1932" s="219" t="str">
        <f t="shared" si="318"/>
        <v/>
      </c>
      <c r="G1932" s="219">
        <f t="shared" si="319"/>
        <v>45180</v>
      </c>
      <c r="H1932" s="218" t="str">
        <f>IF(ISERROR(VLOOKUP(FORECAST!$A1932,$AY$2:$BA$9,3,FALSE)),"",VLOOKUP(FORECAST!$A1932,$AY$2:$BA$9,3,FALSE))</f>
        <v>Maintenance</v>
      </c>
      <c r="I1932" s="218">
        <f>IF(ISNUMBER(FORECAST!G:G),FORECAST!G:G,"")</f>
        <v>58</v>
      </c>
      <c r="J1932" s="222">
        <f>IF(ISNUMBER(FORECAST!H:H),FORECAST!H:H,"")</f>
        <v>0</v>
      </c>
      <c r="BF1932" s="4"/>
    </row>
    <row r="1933" spans="1:58">
      <c r="A1933" s="218" t="str">
        <f>MID(FORECAST!A1932,1,10)</f>
        <v>Maintenanc</v>
      </c>
      <c r="B1933" s="218" t="str">
        <f t="shared" si="314"/>
        <v>Ma</v>
      </c>
      <c r="C1933" s="218" t="str">
        <f t="shared" si="315"/>
        <v>nt</v>
      </c>
      <c r="D1933" s="218" t="str">
        <f t="shared" si="316"/>
        <v>nanc</v>
      </c>
      <c r="E1933" s="219" t="e">
        <f t="shared" si="317"/>
        <v>#VALUE!</v>
      </c>
      <c r="F1933" s="219" t="str">
        <f t="shared" si="318"/>
        <v/>
      </c>
      <c r="G1933" s="219">
        <f t="shared" si="319"/>
        <v>45180</v>
      </c>
      <c r="H1933" s="218" t="str">
        <f>IF(ISERROR(VLOOKUP(FORECAST!$A1933,$AY$2:$BA$9,3,FALSE)),"",VLOOKUP(FORECAST!$A1933,$AY$2:$BA$9,3,FALSE))</f>
        <v>Total día</v>
      </c>
      <c r="I1933" s="218">
        <f>IF(ISNUMBER(FORECAST!G:G),FORECAST!G:G,"")</f>
        <v>129</v>
      </c>
      <c r="J1933" s="222">
        <f>IF(ISNUMBER(FORECAST!H:H),FORECAST!H:H,"")</f>
        <v>14575.53</v>
      </c>
      <c r="BF1933" s="4"/>
    </row>
    <row r="1934" spans="1:58">
      <c r="A1934" s="218" t="str">
        <f>MID(FORECAST!A1933,1,10)</f>
        <v>Totals:</v>
      </c>
      <c r="B1934" s="218" t="str">
        <f t="shared" si="314"/>
        <v>To</v>
      </c>
      <c r="C1934" s="218" t="str">
        <f t="shared" si="315"/>
        <v>al</v>
      </c>
      <c r="D1934" s="218" t="str">
        <f t="shared" si="316"/>
        <v>:</v>
      </c>
      <c r="E1934" s="219" t="e">
        <f t="shared" si="317"/>
        <v>#VALUE!</v>
      </c>
      <c r="F1934" s="219" t="str">
        <f t="shared" si="318"/>
        <v/>
      </c>
      <c r="G1934" s="219">
        <f t="shared" si="319"/>
        <v>45180</v>
      </c>
      <c r="H1934" s="218" t="str">
        <f>IF(ISERROR(VLOOKUP(FORECAST!$A1934,$AY$2:$BA$9,3,FALSE)),"",VLOOKUP(FORECAST!$A1934,$AY$2:$BA$9,3,FALSE))</f>
        <v/>
      </c>
      <c r="I1934" s="218" t="str">
        <f>IF(ISNUMBER(FORECAST!G:G),FORECAST!G:G,"")</f>
        <v/>
      </c>
      <c r="J1934" s="222" t="str">
        <f>IF(ISNUMBER(FORECAST!H:H),FORECAST!H:H,"")</f>
        <v/>
      </c>
      <c r="BF1934" s="4"/>
    </row>
    <row r="1935" spans="1:58">
      <c r="A1935" s="218" t="str">
        <f>MID(FORECAST!A1934,1,10)</f>
        <v>12-09-2023</v>
      </c>
      <c r="B1935" s="218" t="str">
        <f t="shared" si="314"/>
        <v>12</v>
      </c>
      <c r="C1935" s="218" t="str">
        <f t="shared" si="315"/>
        <v>09</v>
      </c>
      <c r="D1935" s="218" t="str">
        <f t="shared" si="316"/>
        <v>2023</v>
      </c>
      <c r="E1935" s="219">
        <f t="shared" si="317"/>
        <v>45181</v>
      </c>
      <c r="F1935" s="219">
        <f t="shared" si="318"/>
        <v>45181</v>
      </c>
      <c r="G1935" s="219">
        <f t="shared" si="319"/>
        <v>45181</v>
      </c>
      <c r="H1935" s="218" t="str">
        <f>IF(ISERROR(VLOOKUP(FORECAST!$A1935,$AY$2:$BA$9,3,FALSE)),"",VLOOKUP(FORECAST!$A1935,$AY$2:$BA$9,3,FALSE))</f>
        <v>Pagadores</v>
      </c>
      <c r="I1935" s="218">
        <f>IF(ISNUMBER(FORECAST!G:G),FORECAST!G:G,"")</f>
        <v>22</v>
      </c>
      <c r="J1935" s="222">
        <f>IF(ISNUMBER(FORECAST!H:H),FORECAST!H:H,"")</f>
        <v>7589.95</v>
      </c>
      <c r="BF1935" s="4"/>
    </row>
    <row r="1936" spans="1:58">
      <c r="A1936" s="218" t="str">
        <f>MID(FORECAST!A1935,1,10)</f>
        <v>Non-Group</v>
      </c>
      <c r="B1936" s="218" t="str">
        <f t="shared" si="314"/>
        <v>No</v>
      </c>
      <c r="C1936" s="218" t="str">
        <f t="shared" si="315"/>
        <v>-G</v>
      </c>
      <c r="D1936" s="218" t="str">
        <f t="shared" si="316"/>
        <v>oup</v>
      </c>
      <c r="E1936" s="219" t="e">
        <f t="shared" si="317"/>
        <v>#VALUE!</v>
      </c>
      <c r="F1936" s="219" t="str">
        <f t="shared" si="318"/>
        <v/>
      </c>
      <c r="G1936" s="219">
        <f t="shared" si="319"/>
        <v>45181</v>
      </c>
      <c r="H1936" s="218" t="str">
        <f>IF(ISERROR(VLOOKUP(FORECAST!$A1936,$AY$2:$BA$9,3,FALSE)),"",VLOOKUP(FORECAST!$A1936,$AY$2:$BA$9,3,FALSE))</f>
        <v>Grupos</v>
      </c>
      <c r="I1936" s="218">
        <f>IF(ISNUMBER(FORECAST!G:G),FORECAST!G:G,"")</f>
        <v>0</v>
      </c>
      <c r="J1936" s="222">
        <f>IF(ISNUMBER(FORECAST!H:H),FORECAST!H:H,"")</f>
        <v>0</v>
      </c>
      <c r="BF1936" s="4"/>
    </row>
    <row r="1937" spans="1:58">
      <c r="A1937" s="218" t="str">
        <f>MID(FORECAST!A1936,1,10)</f>
        <v>Group - No</v>
      </c>
      <c r="B1937" s="218" t="str">
        <f t="shared" si="314"/>
        <v>Gr</v>
      </c>
      <c r="C1937" s="218" t="str">
        <f t="shared" si="315"/>
        <v>up</v>
      </c>
      <c r="D1937" s="218" t="str">
        <f t="shared" si="316"/>
        <v>- No</v>
      </c>
      <c r="E1937" s="219" t="e">
        <f t="shared" si="317"/>
        <v>#VALUE!</v>
      </c>
      <c r="F1937" s="219" t="str">
        <f t="shared" si="318"/>
        <v/>
      </c>
      <c r="G1937" s="219">
        <f t="shared" si="319"/>
        <v>45181</v>
      </c>
      <c r="H1937" s="218" t="str">
        <f>IF(ISERROR(VLOOKUP(FORECAST!$A1937,$AY$2:$BA$9,3,FALSE)),"",VLOOKUP(FORECAST!$A1937,$AY$2:$BA$9,3,FALSE))</f>
        <v>Dueños e invitados</v>
      </c>
      <c r="I1937" s="218">
        <f>IF(ISNUMBER(FORECAST!G:G),FORECAST!G:G,"")</f>
        <v>24</v>
      </c>
      <c r="J1937" s="222">
        <f>IF(ISNUMBER(FORECAST!H:H),FORECAST!H:H,"")</f>
        <v>0</v>
      </c>
      <c r="BF1937" s="4"/>
    </row>
    <row r="1938" spans="1:58">
      <c r="A1938" s="218" t="str">
        <f>MID(FORECAST!A1937,1,10)</f>
        <v>Owner &amp; Gu</v>
      </c>
      <c r="B1938" s="218" t="str">
        <f t="shared" si="314"/>
        <v>Ow</v>
      </c>
      <c r="C1938" s="218" t="str">
        <f t="shared" si="315"/>
        <v>er</v>
      </c>
      <c r="D1938" s="218" t="str">
        <f t="shared" si="316"/>
        <v>&amp; Gu</v>
      </c>
      <c r="E1938" s="219" t="e">
        <f t="shared" si="317"/>
        <v>#VALUE!</v>
      </c>
      <c r="F1938" s="219" t="str">
        <f t="shared" si="318"/>
        <v/>
      </c>
      <c r="G1938" s="219">
        <f t="shared" si="319"/>
        <v>45181</v>
      </c>
      <c r="H1938" s="218" t="str">
        <f>IF(ISERROR(VLOOKUP(FORECAST!$A1938,$AY$2:$BA$9,3,FALSE)),"",VLOOKUP(FORECAST!$A1938,$AY$2:$BA$9,3,FALSE))</f>
        <v>Referidos</v>
      </c>
      <c r="I1938" s="218">
        <f>IF(ISNUMBER(FORECAST!G:G),FORECAST!G:G,"")</f>
        <v>20</v>
      </c>
      <c r="J1938" s="222">
        <f>IF(ISNUMBER(FORECAST!H:H),FORECAST!H:H,"")</f>
        <v>5790</v>
      </c>
      <c r="BF1938" s="4"/>
    </row>
    <row r="1939" spans="1:58">
      <c r="A1939" s="218" t="str">
        <f>MID(FORECAST!A1938,1,10)</f>
        <v>Owner Refe</v>
      </c>
      <c r="B1939" s="218" t="str">
        <f t="shared" si="314"/>
        <v>Ow</v>
      </c>
      <c r="C1939" s="218" t="str">
        <f t="shared" si="315"/>
        <v>er</v>
      </c>
      <c r="D1939" s="218" t="str">
        <f t="shared" si="316"/>
        <v>Refe</v>
      </c>
      <c r="E1939" s="219" t="e">
        <f t="shared" si="317"/>
        <v>#VALUE!</v>
      </c>
      <c r="F1939" s="219" t="str">
        <f t="shared" si="318"/>
        <v/>
      </c>
      <c r="G1939" s="219">
        <f t="shared" si="319"/>
        <v>45181</v>
      </c>
      <c r="H1939" s="218" t="str">
        <f>IF(ISERROR(VLOOKUP(FORECAST!$A1939,$AY$2:$BA$9,3,FALSE)),"",VLOOKUP(FORECAST!$A1939,$AY$2:$BA$9,3,FALSE))</f>
        <v>Maintenance</v>
      </c>
      <c r="I1939" s="218">
        <f>IF(ISNUMBER(FORECAST!G:G),FORECAST!G:G,"")</f>
        <v>59</v>
      </c>
      <c r="J1939" s="222">
        <f>IF(ISNUMBER(FORECAST!H:H),FORECAST!H:H,"")</f>
        <v>0</v>
      </c>
      <c r="BF1939" s="4"/>
    </row>
    <row r="1940" spans="1:58">
      <c r="A1940" s="218" t="str">
        <f>MID(FORECAST!A1939,1,10)</f>
        <v>Maintenanc</v>
      </c>
      <c r="B1940" s="218" t="str">
        <f t="shared" si="314"/>
        <v>Ma</v>
      </c>
      <c r="C1940" s="218" t="str">
        <f t="shared" si="315"/>
        <v>nt</v>
      </c>
      <c r="D1940" s="218" t="str">
        <f t="shared" si="316"/>
        <v>nanc</v>
      </c>
      <c r="E1940" s="219" t="e">
        <f t="shared" si="317"/>
        <v>#VALUE!</v>
      </c>
      <c r="F1940" s="219" t="str">
        <f t="shared" si="318"/>
        <v/>
      </c>
      <c r="G1940" s="219">
        <f t="shared" si="319"/>
        <v>45181</v>
      </c>
      <c r="H1940" s="218" t="str">
        <f>IF(ISERROR(VLOOKUP(FORECAST!$A1940,$AY$2:$BA$9,3,FALSE)),"",VLOOKUP(FORECAST!$A1940,$AY$2:$BA$9,3,FALSE))</f>
        <v>Total día</v>
      </c>
      <c r="I1940" s="218">
        <f>IF(ISNUMBER(FORECAST!G:G),FORECAST!G:G,"")</f>
        <v>125</v>
      </c>
      <c r="J1940" s="222">
        <f>IF(ISNUMBER(FORECAST!H:H),FORECAST!H:H,"")</f>
        <v>13379.95</v>
      </c>
      <c r="BF1940" s="4"/>
    </row>
    <row r="1941" spans="1:58">
      <c r="A1941" s="218" t="str">
        <f>MID(FORECAST!A1940,1,10)</f>
        <v>Totals:</v>
      </c>
      <c r="B1941" s="218" t="str">
        <f t="shared" si="314"/>
        <v>To</v>
      </c>
      <c r="C1941" s="218" t="str">
        <f t="shared" si="315"/>
        <v>al</v>
      </c>
      <c r="D1941" s="218" t="str">
        <f t="shared" si="316"/>
        <v>:</v>
      </c>
      <c r="E1941" s="219" t="e">
        <f t="shared" si="317"/>
        <v>#VALUE!</v>
      </c>
      <c r="F1941" s="219" t="str">
        <f t="shared" si="318"/>
        <v/>
      </c>
      <c r="G1941" s="219">
        <f t="shared" si="319"/>
        <v>45181</v>
      </c>
      <c r="H1941" s="218" t="str">
        <f>IF(ISERROR(VLOOKUP(FORECAST!$A1941,$AY$2:$BA$9,3,FALSE)),"",VLOOKUP(FORECAST!$A1941,$AY$2:$BA$9,3,FALSE))</f>
        <v/>
      </c>
      <c r="I1941" s="218" t="str">
        <f>IF(ISNUMBER(FORECAST!G:G),FORECAST!G:G,"")</f>
        <v/>
      </c>
      <c r="J1941" s="222" t="str">
        <f>IF(ISNUMBER(FORECAST!H:H),FORECAST!H:H,"")</f>
        <v/>
      </c>
      <c r="BF1941" s="4"/>
    </row>
    <row r="1942" spans="1:58">
      <c r="A1942" s="218" t="str">
        <f>MID(FORECAST!A1941,1,10)</f>
        <v>13-09-2023</v>
      </c>
      <c r="B1942" s="218" t="str">
        <f t="shared" si="314"/>
        <v>13</v>
      </c>
      <c r="C1942" s="218" t="str">
        <f t="shared" si="315"/>
        <v>09</v>
      </c>
      <c r="D1942" s="218" t="str">
        <f t="shared" si="316"/>
        <v>2023</v>
      </c>
      <c r="E1942" s="219">
        <f t="shared" si="317"/>
        <v>45182</v>
      </c>
      <c r="F1942" s="219">
        <f t="shared" si="318"/>
        <v>45182</v>
      </c>
      <c r="G1942" s="219">
        <f t="shared" si="319"/>
        <v>45182</v>
      </c>
      <c r="H1942" s="218" t="str">
        <f>IF(ISERROR(VLOOKUP(FORECAST!$A1942,$AY$2:$BA$9,3,FALSE)),"",VLOOKUP(FORECAST!$A1942,$AY$2:$BA$9,3,FALSE))</f>
        <v>Pagadores</v>
      </c>
      <c r="I1942" s="218">
        <f>IF(ISNUMBER(FORECAST!G:G),FORECAST!G:G,"")</f>
        <v>27</v>
      </c>
      <c r="J1942" s="222">
        <f>IF(ISNUMBER(FORECAST!H:H),FORECAST!H:H,"")</f>
        <v>6697</v>
      </c>
      <c r="BF1942" s="4"/>
    </row>
    <row r="1943" spans="1:58">
      <c r="A1943" s="218" t="str">
        <f>MID(FORECAST!A1942,1,10)</f>
        <v>Non-Group</v>
      </c>
      <c r="B1943" s="218" t="str">
        <f t="shared" si="314"/>
        <v>No</v>
      </c>
      <c r="C1943" s="218" t="str">
        <f t="shared" si="315"/>
        <v>-G</v>
      </c>
      <c r="D1943" s="218" t="str">
        <f t="shared" si="316"/>
        <v>oup</v>
      </c>
      <c r="E1943" s="219" t="e">
        <f t="shared" si="317"/>
        <v>#VALUE!</v>
      </c>
      <c r="F1943" s="219" t="str">
        <f t="shared" si="318"/>
        <v/>
      </c>
      <c r="G1943" s="219">
        <f t="shared" si="319"/>
        <v>45182</v>
      </c>
      <c r="H1943" s="218" t="str">
        <f>IF(ISERROR(VLOOKUP(FORECAST!$A1943,$AY$2:$BA$9,3,FALSE)),"",VLOOKUP(FORECAST!$A1943,$AY$2:$BA$9,3,FALSE))</f>
        <v>Grupos</v>
      </c>
      <c r="I1943" s="218">
        <f>IF(ISNUMBER(FORECAST!G:G),FORECAST!G:G,"")</f>
        <v>1</v>
      </c>
      <c r="J1943" s="222">
        <f>IF(ISNUMBER(FORECAST!H:H),FORECAST!H:H,"")</f>
        <v>190</v>
      </c>
      <c r="BF1943" s="4"/>
    </row>
    <row r="1944" spans="1:58">
      <c r="A1944" s="218" t="str">
        <f>MID(FORECAST!A1943,1,10)</f>
        <v>Group - No</v>
      </c>
      <c r="B1944" s="218" t="str">
        <f t="shared" si="314"/>
        <v>Gr</v>
      </c>
      <c r="C1944" s="218" t="str">
        <f t="shared" si="315"/>
        <v>up</v>
      </c>
      <c r="D1944" s="218" t="str">
        <f t="shared" si="316"/>
        <v>- No</v>
      </c>
      <c r="E1944" s="219" t="e">
        <f t="shared" si="317"/>
        <v>#VALUE!</v>
      </c>
      <c r="F1944" s="219" t="str">
        <f t="shared" si="318"/>
        <v/>
      </c>
      <c r="G1944" s="219">
        <f t="shared" si="319"/>
        <v>45182</v>
      </c>
      <c r="H1944" s="218" t="str">
        <f>IF(ISERROR(VLOOKUP(FORECAST!$A1944,$AY$2:$BA$9,3,FALSE)),"",VLOOKUP(FORECAST!$A1944,$AY$2:$BA$9,3,FALSE))</f>
        <v>Dueños e invitados</v>
      </c>
      <c r="I1944" s="218">
        <f>IF(ISNUMBER(FORECAST!G:G),FORECAST!G:G,"")</f>
        <v>28</v>
      </c>
      <c r="J1944" s="222">
        <f>IF(ISNUMBER(FORECAST!H:H),FORECAST!H:H,"")</f>
        <v>0</v>
      </c>
      <c r="BF1944" s="4"/>
    </row>
    <row r="1945" spans="1:58">
      <c r="A1945" s="218" t="str">
        <f>MID(FORECAST!A1944,1,10)</f>
        <v>Owner &amp; Gu</v>
      </c>
      <c r="B1945" s="218" t="str">
        <f t="shared" si="314"/>
        <v>Ow</v>
      </c>
      <c r="C1945" s="218" t="str">
        <f t="shared" si="315"/>
        <v>er</v>
      </c>
      <c r="D1945" s="218" t="str">
        <f t="shared" si="316"/>
        <v>&amp; Gu</v>
      </c>
      <c r="E1945" s="219" t="e">
        <f t="shared" si="317"/>
        <v>#VALUE!</v>
      </c>
      <c r="F1945" s="219" t="str">
        <f t="shared" si="318"/>
        <v/>
      </c>
      <c r="G1945" s="219">
        <f t="shared" si="319"/>
        <v>45182</v>
      </c>
      <c r="H1945" s="218" t="str">
        <f>IF(ISERROR(VLOOKUP(FORECAST!$A1945,$AY$2:$BA$9,3,FALSE)),"",VLOOKUP(FORECAST!$A1945,$AY$2:$BA$9,3,FALSE))</f>
        <v>Referidos</v>
      </c>
      <c r="I1945" s="218">
        <f>IF(ISNUMBER(FORECAST!G:G),FORECAST!G:G,"")</f>
        <v>15</v>
      </c>
      <c r="J1945" s="222">
        <f>IF(ISNUMBER(FORECAST!H:H),FORECAST!H:H,"")</f>
        <v>4423.26</v>
      </c>
      <c r="BF1945" s="4"/>
    </row>
    <row r="1946" spans="1:58">
      <c r="A1946" s="218" t="str">
        <f>MID(FORECAST!A1945,1,10)</f>
        <v>Owner Refe</v>
      </c>
      <c r="B1946" s="218" t="str">
        <f t="shared" si="314"/>
        <v>Ow</v>
      </c>
      <c r="C1946" s="218" t="str">
        <f t="shared" si="315"/>
        <v>er</v>
      </c>
      <c r="D1946" s="218" t="str">
        <f t="shared" si="316"/>
        <v>Refe</v>
      </c>
      <c r="E1946" s="219" t="e">
        <f t="shared" si="317"/>
        <v>#VALUE!</v>
      </c>
      <c r="F1946" s="219" t="str">
        <f t="shared" si="318"/>
        <v/>
      </c>
      <c r="G1946" s="219">
        <f t="shared" si="319"/>
        <v>45182</v>
      </c>
      <c r="H1946" s="218" t="str">
        <f>IF(ISERROR(VLOOKUP(FORECAST!$A1946,$AY$2:$BA$9,3,FALSE)),"",VLOOKUP(FORECAST!$A1946,$AY$2:$BA$9,3,FALSE))</f>
        <v>Maintenance</v>
      </c>
      <c r="I1946" s="218">
        <f>IF(ISNUMBER(FORECAST!G:G),FORECAST!G:G,"")</f>
        <v>62</v>
      </c>
      <c r="J1946" s="222">
        <f>IF(ISNUMBER(FORECAST!H:H),FORECAST!H:H,"")</f>
        <v>0</v>
      </c>
      <c r="BF1946" s="4"/>
    </row>
    <row r="1947" spans="1:58">
      <c r="A1947" s="218" t="str">
        <f>MID(FORECAST!A1946,1,10)</f>
        <v>Maintenanc</v>
      </c>
      <c r="B1947" s="218" t="str">
        <f t="shared" si="314"/>
        <v>Ma</v>
      </c>
      <c r="C1947" s="218" t="str">
        <f t="shared" si="315"/>
        <v>nt</v>
      </c>
      <c r="D1947" s="218" t="str">
        <f t="shared" si="316"/>
        <v>nanc</v>
      </c>
      <c r="E1947" s="219" t="e">
        <f t="shared" si="317"/>
        <v>#VALUE!</v>
      </c>
      <c r="F1947" s="219" t="str">
        <f t="shared" si="318"/>
        <v/>
      </c>
      <c r="G1947" s="219">
        <f t="shared" si="319"/>
        <v>45182</v>
      </c>
      <c r="H1947" s="218" t="str">
        <f>IF(ISERROR(VLOOKUP(FORECAST!$A1947,$AY$2:$BA$9,3,FALSE)),"",VLOOKUP(FORECAST!$A1947,$AY$2:$BA$9,3,FALSE))</f>
        <v>Total día</v>
      </c>
      <c r="I1947" s="218">
        <f>IF(ISNUMBER(FORECAST!G:G),FORECAST!G:G,"")</f>
        <v>133</v>
      </c>
      <c r="J1947" s="222">
        <f>IF(ISNUMBER(FORECAST!H:H),FORECAST!H:H,"")</f>
        <v>11310.26</v>
      </c>
      <c r="BF1947" s="4"/>
    </row>
    <row r="1948" spans="1:58">
      <c r="A1948" s="218" t="str">
        <f>MID(FORECAST!A1947,1,10)</f>
        <v>Totals:</v>
      </c>
      <c r="B1948" s="218" t="str">
        <f t="shared" si="314"/>
        <v>To</v>
      </c>
      <c r="C1948" s="218" t="str">
        <f t="shared" si="315"/>
        <v>al</v>
      </c>
      <c r="D1948" s="218" t="str">
        <f t="shared" si="316"/>
        <v>:</v>
      </c>
      <c r="E1948" s="219" t="e">
        <f t="shared" si="317"/>
        <v>#VALUE!</v>
      </c>
      <c r="F1948" s="219" t="str">
        <f t="shared" si="318"/>
        <v/>
      </c>
      <c r="G1948" s="219">
        <f t="shared" si="319"/>
        <v>45182</v>
      </c>
      <c r="H1948" s="218" t="str">
        <f>IF(ISERROR(VLOOKUP(FORECAST!$A1948,$AY$2:$BA$9,3,FALSE)),"",VLOOKUP(FORECAST!$A1948,$AY$2:$BA$9,3,FALSE))</f>
        <v/>
      </c>
      <c r="I1948" s="218" t="str">
        <f>IF(ISNUMBER(FORECAST!G:G),FORECAST!G:G,"")</f>
        <v/>
      </c>
      <c r="J1948" s="222" t="str">
        <f>IF(ISNUMBER(FORECAST!H:H),FORECAST!H:H,"")</f>
        <v/>
      </c>
      <c r="BF1948" s="4"/>
    </row>
    <row r="1949" spans="1:58">
      <c r="A1949" s="218" t="str">
        <f>MID(FORECAST!A1948,1,10)</f>
        <v>14-09-2023</v>
      </c>
      <c r="B1949" s="218" t="str">
        <f t="shared" si="314"/>
        <v>14</v>
      </c>
      <c r="C1949" s="218" t="str">
        <f t="shared" si="315"/>
        <v>09</v>
      </c>
      <c r="D1949" s="218" t="str">
        <f t="shared" si="316"/>
        <v>2023</v>
      </c>
      <c r="E1949" s="219">
        <f t="shared" si="317"/>
        <v>45183</v>
      </c>
      <c r="F1949" s="219">
        <f t="shared" si="318"/>
        <v>45183</v>
      </c>
      <c r="G1949" s="219">
        <f t="shared" si="319"/>
        <v>45183</v>
      </c>
      <c r="H1949" s="218" t="str">
        <f>IF(ISERROR(VLOOKUP(FORECAST!$A1949,$AY$2:$BA$9,3,FALSE)),"",VLOOKUP(FORECAST!$A1949,$AY$2:$BA$9,3,FALSE))</f>
        <v>Pagadores</v>
      </c>
      <c r="I1949" s="218">
        <f>IF(ISNUMBER(FORECAST!G:G),FORECAST!G:G,"")</f>
        <v>60</v>
      </c>
      <c r="J1949" s="222">
        <f>IF(ISNUMBER(FORECAST!H:H),FORECAST!H:H,"")</f>
        <v>17218.330000000002</v>
      </c>
      <c r="BF1949" s="4"/>
    </row>
    <row r="1950" spans="1:58">
      <c r="A1950" s="218" t="str">
        <f>MID(FORECAST!A1949,1,10)</f>
        <v>Non-Group</v>
      </c>
      <c r="B1950" s="218" t="str">
        <f t="shared" si="314"/>
        <v>No</v>
      </c>
      <c r="C1950" s="218" t="str">
        <f t="shared" si="315"/>
        <v>-G</v>
      </c>
      <c r="D1950" s="218" t="str">
        <f t="shared" si="316"/>
        <v>oup</v>
      </c>
      <c r="E1950" s="219" t="e">
        <f t="shared" si="317"/>
        <v>#VALUE!</v>
      </c>
      <c r="F1950" s="219" t="str">
        <f t="shared" si="318"/>
        <v/>
      </c>
      <c r="G1950" s="219">
        <f t="shared" si="319"/>
        <v>45183</v>
      </c>
      <c r="H1950" s="218" t="str">
        <f>IF(ISERROR(VLOOKUP(FORECAST!$A1950,$AY$2:$BA$9,3,FALSE)),"",VLOOKUP(FORECAST!$A1950,$AY$2:$BA$9,3,FALSE))</f>
        <v>Grupos</v>
      </c>
      <c r="I1950" s="218">
        <f>IF(ISNUMBER(FORECAST!G:G),FORECAST!G:G,"")</f>
        <v>1</v>
      </c>
      <c r="J1950" s="222">
        <f>IF(ISNUMBER(FORECAST!H:H),FORECAST!H:H,"")</f>
        <v>190</v>
      </c>
      <c r="BF1950" s="4"/>
    </row>
    <row r="1951" spans="1:58">
      <c r="A1951" s="218" t="str">
        <f>MID(FORECAST!A1950,1,10)</f>
        <v>Group - No</v>
      </c>
      <c r="B1951" s="218" t="str">
        <f t="shared" si="314"/>
        <v>Gr</v>
      </c>
      <c r="C1951" s="218" t="str">
        <f t="shared" si="315"/>
        <v>up</v>
      </c>
      <c r="D1951" s="218" t="str">
        <f t="shared" si="316"/>
        <v>- No</v>
      </c>
      <c r="E1951" s="219" t="e">
        <f t="shared" si="317"/>
        <v>#VALUE!</v>
      </c>
      <c r="F1951" s="219" t="str">
        <f t="shared" si="318"/>
        <v/>
      </c>
      <c r="G1951" s="219">
        <f t="shared" si="319"/>
        <v>45183</v>
      </c>
      <c r="H1951" s="218" t="str">
        <f>IF(ISERROR(VLOOKUP(FORECAST!$A1951,$AY$2:$BA$9,3,FALSE)),"",VLOOKUP(FORECAST!$A1951,$AY$2:$BA$9,3,FALSE))</f>
        <v>Dueños e invitados</v>
      </c>
      <c r="I1951" s="218">
        <f>IF(ISNUMBER(FORECAST!G:G),FORECAST!G:G,"")</f>
        <v>47</v>
      </c>
      <c r="J1951" s="222">
        <f>IF(ISNUMBER(FORECAST!H:H),FORECAST!H:H,"")</f>
        <v>0</v>
      </c>
      <c r="BF1951" s="4"/>
    </row>
    <row r="1952" spans="1:58">
      <c r="A1952" s="218" t="str">
        <f>MID(FORECAST!A1951,1,10)</f>
        <v>Owner &amp; Gu</v>
      </c>
      <c r="B1952" s="218" t="str">
        <f t="shared" si="314"/>
        <v>Ow</v>
      </c>
      <c r="C1952" s="218" t="str">
        <f t="shared" si="315"/>
        <v>er</v>
      </c>
      <c r="D1952" s="218" t="str">
        <f t="shared" si="316"/>
        <v>&amp; Gu</v>
      </c>
      <c r="E1952" s="219" t="e">
        <f t="shared" si="317"/>
        <v>#VALUE!</v>
      </c>
      <c r="F1952" s="219" t="str">
        <f t="shared" si="318"/>
        <v/>
      </c>
      <c r="G1952" s="219">
        <f t="shared" si="319"/>
        <v>45183</v>
      </c>
      <c r="H1952" s="218" t="str">
        <f>IF(ISERROR(VLOOKUP(FORECAST!$A1952,$AY$2:$BA$9,3,FALSE)),"",VLOOKUP(FORECAST!$A1952,$AY$2:$BA$9,3,FALSE))</f>
        <v>Referidos</v>
      </c>
      <c r="I1952" s="218">
        <f>IF(ISNUMBER(FORECAST!G:G),FORECAST!G:G,"")</f>
        <v>37</v>
      </c>
      <c r="J1952" s="222">
        <f>IF(ISNUMBER(FORECAST!H:H),FORECAST!H:H,"")</f>
        <v>9581.4500000000007</v>
      </c>
      <c r="BF1952" s="4"/>
    </row>
    <row r="1953" spans="1:58">
      <c r="A1953" s="218" t="str">
        <f>MID(FORECAST!A1952,1,10)</f>
        <v>Owner Refe</v>
      </c>
      <c r="B1953" s="218" t="str">
        <f t="shared" si="314"/>
        <v>Ow</v>
      </c>
      <c r="C1953" s="218" t="str">
        <f t="shared" si="315"/>
        <v>er</v>
      </c>
      <c r="D1953" s="218" t="str">
        <f t="shared" si="316"/>
        <v>Refe</v>
      </c>
      <c r="E1953" s="219" t="e">
        <f t="shared" si="317"/>
        <v>#VALUE!</v>
      </c>
      <c r="F1953" s="219" t="str">
        <f t="shared" si="318"/>
        <v/>
      </c>
      <c r="G1953" s="219">
        <f t="shared" si="319"/>
        <v>45183</v>
      </c>
      <c r="H1953" s="218" t="str">
        <f>IF(ISERROR(VLOOKUP(FORECAST!$A1953,$AY$2:$BA$9,3,FALSE)),"",VLOOKUP(FORECAST!$A1953,$AY$2:$BA$9,3,FALSE))</f>
        <v>Maintenance</v>
      </c>
      <c r="I1953" s="218">
        <f>IF(ISNUMBER(FORECAST!G:G),FORECAST!G:G,"")</f>
        <v>51</v>
      </c>
      <c r="J1953" s="222">
        <f>IF(ISNUMBER(FORECAST!H:H),FORECAST!H:H,"")</f>
        <v>0</v>
      </c>
      <c r="BF1953" s="4"/>
    </row>
    <row r="1954" spans="1:58">
      <c r="A1954" s="218" t="str">
        <f>MID(FORECAST!A1953,1,10)</f>
        <v>Maintenanc</v>
      </c>
      <c r="B1954" s="218" t="str">
        <f t="shared" si="314"/>
        <v>Ma</v>
      </c>
      <c r="C1954" s="218" t="str">
        <f t="shared" si="315"/>
        <v>nt</v>
      </c>
      <c r="D1954" s="218" t="str">
        <f t="shared" si="316"/>
        <v>nanc</v>
      </c>
      <c r="E1954" s="219" t="e">
        <f t="shared" si="317"/>
        <v>#VALUE!</v>
      </c>
      <c r="F1954" s="219" t="str">
        <f t="shared" si="318"/>
        <v/>
      </c>
      <c r="G1954" s="219">
        <f t="shared" si="319"/>
        <v>45183</v>
      </c>
      <c r="H1954" s="218" t="str">
        <f>IF(ISERROR(VLOOKUP(FORECAST!$A1954,$AY$2:$BA$9,3,FALSE)),"",VLOOKUP(FORECAST!$A1954,$AY$2:$BA$9,3,FALSE))</f>
        <v>Complementarias</v>
      </c>
      <c r="I1954" s="218">
        <f>IF(ISNUMBER(FORECAST!G:G),FORECAST!G:G,"")</f>
        <v>3</v>
      </c>
      <c r="J1954" s="222">
        <f>IF(ISNUMBER(FORECAST!H:H),FORECAST!H:H,"")</f>
        <v>0</v>
      </c>
      <c r="BF1954" s="4"/>
    </row>
    <row r="1955" spans="1:58">
      <c r="A1955" s="218" t="str">
        <f>MID(FORECAST!A1954,1,10)</f>
        <v>Compliment</v>
      </c>
      <c r="B1955" s="218" t="str">
        <f t="shared" si="314"/>
        <v>Co</v>
      </c>
      <c r="C1955" s="218" t="str">
        <f t="shared" si="315"/>
        <v>pl</v>
      </c>
      <c r="D1955" s="218" t="str">
        <f t="shared" si="316"/>
        <v>ment</v>
      </c>
      <c r="E1955" s="219" t="e">
        <f t="shared" si="317"/>
        <v>#VALUE!</v>
      </c>
      <c r="F1955" s="219" t="str">
        <f t="shared" si="318"/>
        <v/>
      </c>
      <c r="G1955" s="219">
        <f t="shared" si="319"/>
        <v>45183</v>
      </c>
      <c r="H1955" s="218" t="str">
        <f>IF(ISERROR(VLOOKUP(FORECAST!$A1955,$AY$2:$BA$9,3,FALSE)),"",VLOOKUP(FORECAST!$A1955,$AY$2:$BA$9,3,FALSE))</f>
        <v>Total día</v>
      </c>
      <c r="I1955" s="218">
        <f>IF(ISNUMBER(FORECAST!G:G),FORECAST!G:G,"")</f>
        <v>199</v>
      </c>
      <c r="J1955" s="222">
        <f>IF(ISNUMBER(FORECAST!H:H),FORECAST!H:H,"")</f>
        <v>26989.78</v>
      </c>
      <c r="BF1955" s="4"/>
    </row>
    <row r="1956" spans="1:58">
      <c r="A1956" s="218" t="str">
        <f>MID(FORECAST!A1955,1,10)</f>
        <v>Totals:</v>
      </c>
      <c r="B1956" s="218" t="str">
        <f t="shared" si="314"/>
        <v>To</v>
      </c>
      <c r="C1956" s="218" t="str">
        <f t="shared" si="315"/>
        <v>al</v>
      </c>
      <c r="D1956" s="218" t="str">
        <f t="shared" si="316"/>
        <v>:</v>
      </c>
      <c r="E1956" s="219" t="e">
        <f t="shared" si="317"/>
        <v>#VALUE!</v>
      </c>
      <c r="F1956" s="219" t="str">
        <f t="shared" si="318"/>
        <v/>
      </c>
      <c r="G1956" s="219">
        <f t="shared" si="319"/>
        <v>45183</v>
      </c>
      <c r="H1956" s="218" t="str">
        <f>IF(ISERROR(VLOOKUP(FORECAST!$A1956,$AY$2:$BA$9,3,FALSE)),"",VLOOKUP(FORECAST!$A1956,$AY$2:$BA$9,3,FALSE))</f>
        <v/>
      </c>
      <c r="I1956" s="218" t="str">
        <f>IF(ISNUMBER(FORECAST!G:G),FORECAST!G:G,"")</f>
        <v/>
      </c>
      <c r="J1956" s="222" t="str">
        <f>IF(ISNUMBER(FORECAST!H:H),FORECAST!H:H,"")</f>
        <v/>
      </c>
      <c r="BF1956" s="4"/>
    </row>
    <row r="1957" spans="1:58">
      <c r="A1957" s="218" t="str">
        <f>MID(FORECAST!A1956,1,10)</f>
        <v>15-09-2023</v>
      </c>
      <c r="B1957" s="218" t="str">
        <f t="shared" si="314"/>
        <v>15</v>
      </c>
      <c r="C1957" s="218" t="str">
        <f t="shared" si="315"/>
        <v>09</v>
      </c>
      <c r="D1957" s="218" t="str">
        <f t="shared" si="316"/>
        <v>2023</v>
      </c>
      <c r="E1957" s="219">
        <f t="shared" si="317"/>
        <v>45184</v>
      </c>
      <c r="F1957" s="219">
        <f t="shared" si="318"/>
        <v>45184</v>
      </c>
      <c r="G1957" s="219">
        <f t="shared" si="319"/>
        <v>45184</v>
      </c>
      <c r="H1957" s="218" t="str">
        <f>IF(ISERROR(VLOOKUP(FORECAST!$A1957,$AY$2:$BA$9,3,FALSE)),"",VLOOKUP(FORECAST!$A1957,$AY$2:$BA$9,3,FALSE))</f>
        <v>Pagadores</v>
      </c>
      <c r="I1957" s="218">
        <f>IF(ISNUMBER(FORECAST!G:G),FORECAST!G:G,"")</f>
        <v>178</v>
      </c>
      <c r="J1957" s="222">
        <f>IF(ISNUMBER(FORECAST!H:H),FORECAST!H:H,"")</f>
        <v>57733.36</v>
      </c>
      <c r="BF1957" s="4"/>
    </row>
    <row r="1958" spans="1:58">
      <c r="A1958" s="218" t="str">
        <f>MID(FORECAST!A1957,1,10)</f>
        <v>Non-Group</v>
      </c>
      <c r="B1958" s="218" t="str">
        <f t="shared" si="314"/>
        <v>No</v>
      </c>
      <c r="C1958" s="218" t="str">
        <f t="shared" si="315"/>
        <v>-G</v>
      </c>
      <c r="D1958" s="218" t="str">
        <f t="shared" si="316"/>
        <v>oup</v>
      </c>
      <c r="E1958" s="219" t="e">
        <f t="shared" si="317"/>
        <v>#VALUE!</v>
      </c>
      <c r="F1958" s="219" t="str">
        <f t="shared" si="318"/>
        <v/>
      </c>
      <c r="G1958" s="219">
        <f t="shared" si="319"/>
        <v>45184</v>
      </c>
      <c r="H1958" s="218" t="str">
        <f>IF(ISERROR(VLOOKUP(FORECAST!$A1958,$AY$2:$BA$9,3,FALSE)),"",VLOOKUP(FORECAST!$A1958,$AY$2:$BA$9,3,FALSE))</f>
        <v>Grupos</v>
      </c>
      <c r="I1958" s="218">
        <f>IF(ISNUMBER(FORECAST!G:G),FORECAST!G:G,"")</f>
        <v>1</v>
      </c>
      <c r="J1958" s="222">
        <f>IF(ISNUMBER(FORECAST!H:H),FORECAST!H:H,"")</f>
        <v>225</v>
      </c>
      <c r="BF1958" s="4"/>
    </row>
    <row r="1959" spans="1:58">
      <c r="A1959" s="218" t="str">
        <f>MID(FORECAST!A1958,1,10)</f>
        <v>Group - No</v>
      </c>
      <c r="B1959" s="218" t="str">
        <f t="shared" si="314"/>
        <v>Gr</v>
      </c>
      <c r="C1959" s="218" t="str">
        <f t="shared" si="315"/>
        <v>up</v>
      </c>
      <c r="D1959" s="218" t="str">
        <f t="shared" si="316"/>
        <v>- No</v>
      </c>
      <c r="E1959" s="219" t="e">
        <f t="shared" si="317"/>
        <v>#VALUE!</v>
      </c>
      <c r="F1959" s="219" t="str">
        <f t="shared" si="318"/>
        <v/>
      </c>
      <c r="G1959" s="219">
        <f t="shared" si="319"/>
        <v>45184</v>
      </c>
      <c r="H1959" s="218" t="str">
        <f>IF(ISERROR(VLOOKUP(FORECAST!$A1959,$AY$2:$BA$9,3,FALSE)),"",VLOOKUP(FORECAST!$A1959,$AY$2:$BA$9,3,FALSE))</f>
        <v>Dueños e invitados</v>
      </c>
      <c r="I1959" s="218">
        <f>IF(ISNUMBER(FORECAST!G:G),FORECAST!G:G,"")</f>
        <v>55</v>
      </c>
      <c r="J1959" s="222">
        <f>IF(ISNUMBER(FORECAST!H:H),FORECAST!H:H,"")</f>
        <v>0</v>
      </c>
      <c r="BF1959" s="4"/>
    </row>
    <row r="1960" spans="1:58">
      <c r="A1960" s="218" t="str">
        <f>MID(FORECAST!A1959,1,10)</f>
        <v>Owner &amp; Gu</v>
      </c>
      <c r="B1960" s="218" t="str">
        <f t="shared" si="314"/>
        <v>Ow</v>
      </c>
      <c r="C1960" s="218" t="str">
        <f t="shared" si="315"/>
        <v>er</v>
      </c>
      <c r="D1960" s="218" t="str">
        <f t="shared" si="316"/>
        <v>&amp; Gu</v>
      </c>
      <c r="E1960" s="219" t="e">
        <f t="shared" si="317"/>
        <v>#VALUE!</v>
      </c>
      <c r="F1960" s="219" t="str">
        <f t="shared" si="318"/>
        <v/>
      </c>
      <c r="G1960" s="219">
        <f t="shared" si="319"/>
        <v>45184</v>
      </c>
      <c r="H1960" s="218" t="str">
        <f>IF(ISERROR(VLOOKUP(FORECAST!$A1960,$AY$2:$BA$9,3,FALSE)),"",VLOOKUP(FORECAST!$A1960,$AY$2:$BA$9,3,FALSE))</f>
        <v>Referidos</v>
      </c>
      <c r="I1960" s="218">
        <f>IF(ISNUMBER(FORECAST!G:G),FORECAST!G:G,"")</f>
        <v>81</v>
      </c>
      <c r="J1960" s="222">
        <f>IF(ISNUMBER(FORECAST!H:H),FORECAST!H:H,"")</f>
        <v>26038.29</v>
      </c>
      <c r="BF1960" s="4"/>
    </row>
    <row r="1961" spans="1:58">
      <c r="A1961" s="218" t="str">
        <f>MID(FORECAST!A1960,1,10)</f>
        <v>Owner Refe</v>
      </c>
      <c r="B1961" s="218" t="str">
        <f t="shared" si="314"/>
        <v>Ow</v>
      </c>
      <c r="C1961" s="218" t="str">
        <f t="shared" si="315"/>
        <v>er</v>
      </c>
      <c r="D1961" s="218" t="str">
        <f t="shared" si="316"/>
        <v>Refe</v>
      </c>
      <c r="E1961" s="219" t="e">
        <f t="shared" si="317"/>
        <v>#VALUE!</v>
      </c>
      <c r="F1961" s="219" t="str">
        <f t="shared" si="318"/>
        <v/>
      </c>
      <c r="G1961" s="219">
        <f t="shared" si="319"/>
        <v>45184</v>
      </c>
      <c r="H1961" s="218" t="str">
        <f>IF(ISERROR(VLOOKUP(FORECAST!$A1961,$AY$2:$BA$9,3,FALSE)),"",VLOOKUP(FORECAST!$A1961,$AY$2:$BA$9,3,FALSE))</f>
        <v>Maintenance</v>
      </c>
      <c r="I1961" s="218">
        <f>IF(ISNUMBER(FORECAST!G:G),FORECAST!G:G,"")</f>
        <v>34</v>
      </c>
      <c r="J1961" s="222">
        <f>IF(ISNUMBER(FORECAST!H:H),FORECAST!H:H,"")</f>
        <v>0</v>
      </c>
      <c r="BF1961" s="4"/>
    </row>
    <row r="1962" spans="1:58">
      <c r="A1962" s="218" t="str">
        <f>MID(FORECAST!A1961,1,10)</f>
        <v>Maintenanc</v>
      </c>
      <c r="B1962" s="218" t="str">
        <f t="shared" si="314"/>
        <v>Ma</v>
      </c>
      <c r="C1962" s="218" t="str">
        <f t="shared" si="315"/>
        <v>nt</v>
      </c>
      <c r="D1962" s="218" t="str">
        <f t="shared" si="316"/>
        <v>nanc</v>
      </c>
      <c r="E1962" s="219" t="e">
        <f t="shared" si="317"/>
        <v>#VALUE!</v>
      </c>
      <c r="F1962" s="219" t="str">
        <f t="shared" si="318"/>
        <v/>
      </c>
      <c r="G1962" s="219">
        <f t="shared" si="319"/>
        <v>45184</v>
      </c>
      <c r="H1962" s="218" t="str">
        <f>IF(ISERROR(VLOOKUP(FORECAST!$A1962,$AY$2:$BA$9,3,FALSE)),"",VLOOKUP(FORECAST!$A1962,$AY$2:$BA$9,3,FALSE))</f>
        <v>Complementarias</v>
      </c>
      <c r="I1962" s="218">
        <f>IF(ISNUMBER(FORECAST!G:G),FORECAST!G:G,"")</f>
        <v>5</v>
      </c>
      <c r="J1962" s="222">
        <f>IF(ISNUMBER(FORECAST!H:H),FORECAST!H:H,"")</f>
        <v>0</v>
      </c>
      <c r="BF1962" s="4"/>
    </row>
    <row r="1963" spans="1:58">
      <c r="A1963" s="218" t="str">
        <f>MID(FORECAST!A1962,1,10)</f>
        <v>Compliment</v>
      </c>
      <c r="B1963" s="218" t="str">
        <f t="shared" si="314"/>
        <v>Co</v>
      </c>
      <c r="C1963" s="218" t="str">
        <f t="shared" si="315"/>
        <v>pl</v>
      </c>
      <c r="D1963" s="218" t="str">
        <f t="shared" si="316"/>
        <v>ment</v>
      </c>
      <c r="E1963" s="219" t="e">
        <f t="shared" si="317"/>
        <v>#VALUE!</v>
      </c>
      <c r="F1963" s="219" t="str">
        <f t="shared" si="318"/>
        <v/>
      </c>
      <c r="G1963" s="219">
        <f t="shared" si="319"/>
        <v>45184</v>
      </c>
      <c r="H1963" s="218" t="str">
        <f>IF(ISERROR(VLOOKUP(FORECAST!$A1963,$AY$2:$BA$9,3,FALSE)),"",VLOOKUP(FORECAST!$A1963,$AY$2:$BA$9,3,FALSE))</f>
        <v>Total día</v>
      </c>
      <c r="I1963" s="218">
        <f>IF(ISNUMBER(FORECAST!G:G),FORECAST!G:G,"")</f>
        <v>354</v>
      </c>
      <c r="J1963" s="222">
        <f>IF(ISNUMBER(FORECAST!H:H),FORECAST!H:H,"")</f>
        <v>83996.65</v>
      </c>
      <c r="BF1963" s="4"/>
    </row>
    <row r="1964" spans="1:58">
      <c r="A1964" s="218" t="str">
        <f>MID(FORECAST!A1963,1,10)</f>
        <v>Totals:</v>
      </c>
      <c r="B1964" s="218" t="str">
        <f t="shared" si="314"/>
        <v>To</v>
      </c>
      <c r="C1964" s="218" t="str">
        <f t="shared" si="315"/>
        <v>al</v>
      </c>
      <c r="D1964" s="218" t="str">
        <f t="shared" si="316"/>
        <v>:</v>
      </c>
      <c r="E1964" s="219" t="e">
        <f t="shared" si="317"/>
        <v>#VALUE!</v>
      </c>
      <c r="F1964" s="219" t="str">
        <f t="shared" si="318"/>
        <v/>
      </c>
      <c r="G1964" s="219">
        <f t="shared" si="319"/>
        <v>45184</v>
      </c>
      <c r="H1964" s="218" t="str">
        <f>IF(ISERROR(VLOOKUP(FORECAST!$A1964,$AY$2:$BA$9,3,FALSE)),"",VLOOKUP(FORECAST!$A1964,$AY$2:$BA$9,3,FALSE))</f>
        <v/>
      </c>
      <c r="I1964" s="218" t="str">
        <f>IF(ISNUMBER(FORECAST!G:G),FORECAST!G:G,"")</f>
        <v/>
      </c>
      <c r="J1964" s="222" t="str">
        <f>IF(ISNUMBER(FORECAST!H:H),FORECAST!H:H,"")</f>
        <v/>
      </c>
      <c r="BF1964" s="4"/>
    </row>
    <row r="1965" spans="1:58">
      <c r="A1965" s="218" t="str">
        <f>MID(FORECAST!A1964,1,10)</f>
        <v>16-09-2023</v>
      </c>
      <c r="B1965" s="218" t="str">
        <f t="shared" si="314"/>
        <v>16</v>
      </c>
      <c r="C1965" s="218" t="str">
        <f t="shared" si="315"/>
        <v>09</v>
      </c>
      <c r="D1965" s="218" t="str">
        <f t="shared" si="316"/>
        <v>2023</v>
      </c>
      <c r="E1965" s="219">
        <f t="shared" si="317"/>
        <v>45185</v>
      </c>
      <c r="F1965" s="219">
        <f t="shared" si="318"/>
        <v>45185</v>
      </c>
      <c r="G1965" s="219">
        <f t="shared" si="319"/>
        <v>45185</v>
      </c>
      <c r="H1965" s="218" t="str">
        <f>IF(ISERROR(VLOOKUP(FORECAST!$A1965,$AY$2:$BA$9,3,FALSE)),"",VLOOKUP(FORECAST!$A1965,$AY$2:$BA$9,3,FALSE))</f>
        <v>Pagadores</v>
      </c>
      <c r="I1965" s="218">
        <f>IF(ISNUMBER(FORECAST!G:G),FORECAST!G:G,"")</f>
        <v>188</v>
      </c>
      <c r="J1965" s="222">
        <f>IF(ISNUMBER(FORECAST!H:H),FORECAST!H:H,"")</f>
        <v>61199.68</v>
      </c>
      <c r="BF1965" s="4"/>
    </row>
    <row r="1966" spans="1:58">
      <c r="A1966" s="218" t="str">
        <f>MID(FORECAST!A1965,1,10)</f>
        <v>Non-Group</v>
      </c>
      <c r="B1966" s="218" t="str">
        <f t="shared" si="314"/>
        <v>No</v>
      </c>
      <c r="C1966" s="218" t="str">
        <f t="shared" si="315"/>
        <v>-G</v>
      </c>
      <c r="D1966" s="218" t="str">
        <f t="shared" si="316"/>
        <v>oup</v>
      </c>
      <c r="E1966" s="219" t="e">
        <f t="shared" si="317"/>
        <v>#VALUE!</v>
      </c>
      <c r="F1966" s="219" t="str">
        <f t="shared" si="318"/>
        <v/>
      </c>
      <c r="G1966" s="219">
        <f t="shared" si="319"/>
        <v>45185</v>
      </c>
      <c r="H1966" s="218" t="str">
        <f>IF(ISERROR(VLOOKUP(FORECAST!$A1966,$AY$2:$BA$9,3,FALSE)),"",VLOOKUP(FORECAST!$A1966,$AY$2:$BA$9,3,FALSE))</f>
        <v>Grupos</v>
      </c>
      <c r="I1966" s="218">
        <f>IF(ISNUMBER(FORECAST!G:G),FORECAST!G:G,"")</f>
        <v>0</v>
      </c>
      <c r="J1966" s="222">
        <f>IF(ISNUMBER(FORECAST!H:H),FORECAST!H:H,"")</f>
        <v>0</v>
      </c>
      <c r="BF1966" s="4"/>
    </row>
    <row r="1967" spans="1:58">
      <c r="A1967" s="218" t="str">
        <f>MID(FORECAST!A1966,1,10)</f>
        <v>Group - No</v>
      </c>
      <c r="B1967" s="218" t="str">
        <f t="shared" si="314"/>
        <v>Gr</v>
      </c>
      <c r="C1967" s="218" t="str">
        <f t="shared" si="315"/>
        <v>up</v>
      </c>
      <c r="D1967" s="218" t="str">
        <f t="shared" si="316"/>
        <v>- No</v>
      </c>
      <c r="E1967" s="219" t="e">
        <f t="shared" si="317"/>
        <v>#VALUE!</v>
      </c>
      <c r="F1967" s="219" t="str">
        <f t="shared" si="318"/>
        <v/>
      </c>
      <c r="G1967" s="219">
        <f t="shared" si="319"/>
        <v>45185</v>
      </c>
      <c r="H1967" s="218" t="str">
        <f>IF(ISERROR(VLOOKUP(FORECAST!$A1967,$AY$2:$BA$9,3,FALSE)),"",VLOOKUP(FORECAST!$A1967,$AY$2:$BA$9,3,FALSE))</f>
        <v>Dueños e invitados</v>
      </c>
      <c r="I1967" s="218">
        <f>IF(ISNUMBER(FORECAST!G:G),FORECAST!G:G,"")</f>
        <v>57</v>
      </c>
      <c r="J1967" s="222">
        <f>IF(ISNUMBER(FORECAST!H:H),FORECAST!H:H,"")</f>
        <v>0</v>
      </c>
      <c r="BF1967" s="4"/>
    </row>
    <row r="1968" spans="1:58">
      <c r="A1968" s="218" t="str">
        <f>MID(FORECAST!A1967,1,10)</f>
        <v>Owner &amp; Gu</v>
      </c>
      <c r="B1968" s="218" t="str">
        <f t="shared" si="314"/>
        <v>Ow</v>
      </c>
      <c r="C1968" s="218" t="str">
        <f t="shared" si="315"/>
        <v>er</v>
      </c>
      <c r="D1968" s="218" t="str">
        <f t="shared" si="316"/>
        <v>&amp; Gu</v>
      </c>
      <c r="E1968" s="219" t="e">
        <f t="shared" si="317"/>
        <v>#VALUE!</v>
      </c>
      <c r="F1968" s="219" t="str">
        <f t="shared" si="318"/>
        <v/>
      </c>
      <c r="G1968" s="219">
        <f t="shared" si="319"/>
        <v>45185</v>
      </c>
      <c r="H1968" s="218" t="str">
        <f>IF(ISERROR(VLOOKUP(FORECAST!$A1968,$AY$2:$BA$9,3,FALSE)),"",VLOOKUP(FORECAST!$A1968,$AY$2:$BA$9,3,FALSE))</f>
        <v>Referidos</v>
      </c>
      <c r="I1968" s="218">
        <f>IF(ISNUMBER(FORECAST!G:G),FORECAST!G:G,"")</f>
        <v>89</v>
      </c>
      <c r="J1968" s="222">
        <f>IF(ISNUMBER(FORECAST!H:H),FORECAST!H:H,"")</f>
        <v>28663.49</v>
      </c>
      <c r="BF1968" s="4"/>
    </row>
    <row r="1969" spans="1:58">
      <c r="A1969" s="218" t="str">
        <f>MID(FORECAST!A1968,1,10)</f>
        <v>Owner Refe</v>
      </c>
      <c r="B1969" s="218" t="str">
        <f t="shared" si="314"/>
        <v>Ow</v>
      </c>
      <c r="C1969" s="218" t="str">
        <f t="shared" si="315"/>
        <v>er</v>
      </c>
      <c r="D1969" s="218" t="str">
        <f t="shared" si="316"/>
        <v>Refe</v>
      </c>
      <c r="E1969" s="219" t="e">
        <f t="shared" si="317"/>
        <v>#VALUE!</v>
      </c>
      <c r="F1969" s="219" t="str">
        <f t="shared" si="318"/>
        <v/>
      </c>
      <c r="G1969" s="219">
        <f t="shared" si="319"/>
        <v>45185</v>
      </c>
      <c r="H1969" s="218" t="str">
        <f>IF(ISERROR(VLOOKUP(FORECAST!$A1969,$AY$2:$BA$9,3,FALSE)),"",VLOOKUP(FORECAST!$A1969,$AY$2:$BA$9,3,FALSE))</f>
        <v>Maintenance</v>
      </c>
      <c r="I1969" s="218">
        <f>IF(ISNUMBER(FORECAST!G:G),FORECAST!G:G,"")</f>
        <v>28</v>
      </c>
      <c r="J1969" s="222">
        <f>IF(ISNUMBER(FORECAST!H:H),FORECAST!H:H,"")</f>
        <v>0</v>
      </c>
      <c r="BF1969" s="4"/>
    </row>
    <row r="1970" spans="1:58">
      <c r="A1970" s="218" t="str">
        <f>MID(FORECAST!A1969,1,10)</f>
        <v>Maintenanc</v>
      </c>
      <c r="B1970" s="218" t="str">
        <f t="shared" si="314"/>
        <v>Ma</v>
      </c>
      <c r="C1970" s="218" t="str">
        <f t="shared" si="315"/>
        <v>nt</v>
      </c>
      <c r="D1970" s="218" t="str">
        <f t="shared" si="316"/>
        <v>nanc</v>
      </c>
      <c r="E1970" s="219" t="e">
        <f t="shared" si="317"/>
        <v>#VALUE!</v>
      </c>
      <c r="F1970" s="219" t="str">
        <f t="shared" si="318"/>
        <v/>
      </c>
      <c r="G1970" s="219">
        <f t="shared" si="319"/>
        <v>45185</v>
      </c>
      <c r="H1970" s="218" t="str">
        <f>IF(ISERROR(VLOOKUP(FORECAST!$A1970,$AY$2:$BA$9,3,FALSE)),"",VLOOKUP(FORECAST!$A1970,$AY$2:$BA$9,3,FALSE))</f>
        <v>Complementarias</v>
      </c>
      <c r="I1970" s="218">
        <f>IF(ISNUMBER(FORECAST!G:G),FORECAST!G:G,"")</f>
        <v>12</v>
      </c>
      <c r="J1970" s="222">
        <f>IF(ISNUMBER(FORECAST!H:H),FORECAST!H:H,"")</f>
        <v>0</v>
      </c>
      <c r="BF1970" s="4"/>
    </row>
    <row r="1971" spans="1:58">
      <c r="A1971" s="218" t="str">
        <f>MID(FORECAST!A1970,1,10)</f>
        <v>Compliment</v>
      </c>
      <c r="B1971" s="218" t="str">
        <f t="shared" si="314"/>
        <v>Co</v>
      </c>
      <c r="C1971" s="218" t="str">
        <f t="shared" si="315"/>
        <v>pl</v>
      </c>
      <c r="D1971" s="218" t="str">
        <f t="shared" si="316"/>
        <v>ment</v>
      </c>
      <c r="E1971" s="219" t="e">
        <f t="shared" si="317"/>
        <v>#VALUE!</v>
      </c>
      <c r="F1971" s="219" t="str">
        <f t="shared" si="318"/>
        <v/>
      </c>
      <c r="G1971" s="219">
        <f t="shared" si="319"/>
        <v>45185</v>
      </c>
      <c r="H1971" s="218" t="str">
        <f>IF(ISERROR(VLOOKUP(FORECAST!$A1971,$AY$2:$BA$9,3,FALSE)),"",VLOOKUP(FORECAST!$A1971,$AY$2:$BA$9,3,FALSE))</f>
        <v>Total día</v>
      </c>
      <c r="I1971" s="218">
        <f>IF(ISNUMBER(FORECAST!G:G),FORECAST!G:G,"")</f>
        <v>374</v>
      </c>
      <c r="J1971" s="222">
        <f>IF(ISNUMBER(FORECAST!H:H),FORECAST!H:H,"")</f>
        <v>89863.17</v>
      </c>
      <c r="BF1971" s="4"/>
    </row>
    <row r="1972" spans="1:58">
      <c r="A1972" s="218" t="str">
        <f>MID(FORECAST!A1971,1,10)</f>
        <v>Totals:</v>
      </c>
      <c r="B1972" s="218" t="str">
        <f t="shared" si="314"/>
        <v>To</v>
      </c>
      <c r="C1972" s="218" t="str">
        <f t="shared" si="315"/>
        <v>al</v>
      </c>
      <c r="D1972" s="218" t="str">
        <f t="shared" si="316"/>
        <v>:</v>
      </c>
      <c r="E1972" s="219" t="e">
        <f t="shared" si="317"/>
        <v>#VALUE!</v>
      </c>
      <c r="F1972" s="219" t="str">
        <f t="shared" si="318"/>
        <v/>
      </c>
      <c r="G1972" s="219">
        <f t="shared" si="319"/>
        <v>45185</v>
      </c>
      <c r="H1972" s="218" t="str">
        <f>IF(ISERROR(VLOOKUP(FORECAST!$A1972,$AY$2:$BA$9,3,FALSE)),"",VLOOKUP(FORECAST!$A1972,$AY$2:$BA$9,3,FALSE))</f>
        <v/>
      </c>
      <c r="I1972" s="218" t="str">
        <f>IF(ISNUMBER(FORECAST!G:G),FORECAST!G:G,"")</f>
        <v/>
      </c>
      <c r="J1972" s="222" t="str">
        <f>IF(ISNUMBER(FORECAST!H:H),FORECAST!H:H,"")</f>
        <v/>
      </c>
      <c r="BF1972" s="4"/>
    </row>
    <row r="1973" spans="1:58">
      <c r="A1973" s="218" t="str">
        <f>MID(FORECAST!A1972,1,10)</f>
        <v>17-09-2023</v>
      </c>
      <c r="B1973" s="218" t="str">
        <f t="shared" si="314"/>
        <v>17</v>
      </c>
      <c r="C1973" s="218" t="str">
        <f t="shared" si="315"/>
        <v>09</v>
      </c>
      <c r="D1973" s="218" t="str">
        <f t="shared" si="316"/>
        <v>2023</v>
      </c>
      <c r="E1973" s="219">
        <f t="shared" si="317"/>
        <v>45186</v>
      </c>
      <c r="F1973" s="219">
        <f t="shared" si="318"/>
        <v>45186</v>
      </c>
      <c r="G1973" s="219">
        <f t="shared" si="319"/>
        <v>45186</v>
      </c>
      <c r="H1973" s="218" t="str">
        <f>IF(ISERROR(VLOOKUP(FORECAST!$A1973,$AY$2:$BA$9,3,FALSE)),"",VLOOKUP(FORECAST!$A1973,$AY$2:$BA$9,3,FALSE))</f>
        <v>Pagadores</v>
      </c>
      <c r="I1973" s="218">
        <f>IF(ISNUMBER(FORECAST!G:G),FORECAST!G:G,"")</f>
        <v>87</v>
      </c>
      <c r="J1973" s="222">
        <f>IF(ISNUMBER(FORECAST!H:H),FORECAST!H:H,"")</f>
        <v>22226.27</v>
      </c>
      <c r="BF1973" s="4"/>
    </row>
    <row r="1974" spans="1:58">
      <c r="A1974" s="218" t="str">
        <f>MID(FORECAST!A1973,1,10)</f>
        <v>Non-Group</v>
      </c>
      <c r="B1974" s="218" t="str">
        <f t="shared" si="314"/>
        <v>No</v>
      </c>
      <c r="C1974" s="218" t="str">
        <f t="shared" si="315"/>
        <v>-G</v>
      </c>
      <c r="D1974" s="218" t="str">
        <f t="shared" si="316"/>
        <v>oup</v>
      </c>
      <c r="E1974" s="219" t="e">
        <f t="shared" si="317"/>
        <v>#VALUE!</v>
      </c>
      <c r="F1974" s="219" t="str">
        <f t="shared" si="318"/>
        <v/>
      </c>
      <c r="G1974" s="219">
        <f t="shared" si="319"/>
        <v>45186</v>
      </c>
      <c r="H1974" s="218" t="str">
        <f>IF(ISERROR(VLOOKUP(FORECAST!$A1974,$AY$2:$BA$9,3,FALSE)),"",VLOOKUP(FORECAST!$A1974,$AY$2:$BA$9,3,FALSE))</f>
        <v>Dueños e invitados</v>
      </c>
      <c r="I1974" s="218">
        <f>IF(ISNUMBER(FORECAST!G:G),FORECAST!G:G,"")</f>
        <v>47</v>
      </c>
      <c r="J1974" s="222">
        <f>IF(ISNUMBER(FORECAST!H:H),FORECAST!H:H,"")</f>
        <v>0</v>
      </c>
      <c r="BF1974" s="4"/>
    </row>
    <row r="1975" spans="1:58">
      <c r="A1975" s="218" t="str">
        <f>MID(FORECAST!A1974,1,10)</f>
        <v>Owner &amp; Gu</v>
      </c>
      <c r="B1975" s="218" t="str">
        <f t="shared" si="314"/>
        <v>Ow</v>
      </c>
      <c r="C1975" s="218" t="str">
        <f t="shared" si="315"/>
        <v>er</v>
      </c>
      <c r="D1975" s="218" t="str">
        <f t="shared" si="316"/>
        <v>&amp; Gu</v>
      </c>
      <c r="E1975" s="219" t="e">
        <f t="shared" si="317"/>
        <v>#VALUE!</v>
      </c>
      <c r="F1975" s="219" t="str">
        <f t="shared" si="318"/>
        <v/>
      </c>
      <c r="G1975" s="219">
        <f t="shared" si="319"/>
        <v>45186</v>
      </c>
      <c r="H1975" s="218" t="str">
        <f>IF(ISERROR(VLOOKUP(FORECAST!$A1975,$AY$2:$BA$9,3,FALSE)),"",VLOOKUP(FORECAST!$A1975,$AY$2:$BA$9,3,FALSE))</f>
        <v>Referidos</v>
      </c>
      <c r="I1975" s="218">
        <f>IF(ISNUMBER(FORECAST!G:G),FORECAST!G:G,"")</f>
        <v>54</v>
      </c>
      <c r="J1975" s="222">
        <f>IF(ISNUMBER(FORECAST!H:H),FORECAST!H:H,"")</f>
        <v>14616.5</v>
      </c>
      <c r="BF1975" s="4"/>
    </row>
    <row r="1976" spans="1:58">
      <c r="A1976" s="218" t="str">
        <f>MID(FORECAST!A1975,1,10)</f>
        <v>Owner Refe</v>
      </c>
      <c r="B1976" s="218" t="str">
        <f t="shared" si="314"/>
        <v>Ow</v>
      </c>
      <c r="C1976" s="218" t="str">
        <f t="shared" si="315"/>
        <v>er</v>
      </c>
      <c r="D1976" s="218" t="str">
        <f t="shared" si="316"/>
        <v>Refe</v>
      </c>
      <c r="E1976" s="219" t="e">
        <f t="shared" si="317"/>
        <v>#VALUE!</v>
      </c>
      <c r="F1976" s="219" t="str">
        <f t="shared" si="318"/>
        <v/>
      </c>
      <c r="G1976" s="219">
        <f t="shared" si="319"/>
        <v>45186</v>
      </c>
      <c r="H1976" s="218" t="str">
        <f>IF(ISERROR(VLOOKUP(FORECAST!$A1976,$AY$2:$BA$9,3,FALSE)),"",VLOOKUP(FORECAST!$A1976,$AY$2:$BA$9,3,FALSE))</f>
        <v>Maintenance</v>
      </c>
      <c r="I1976" s="218">
        <f>IF(ISNUMBER(FORECAST!G:G),FORECAST!G:G,"")</f>
        <v>32</v>
      </c>
      <c r="J1976" s="222">
        <f>IF(ISNUMBER(FORECAST!H:H),FORECAST!H:H,"")</f>
        <v>0</v>
      </c>
      <c r="BF1976" s="4"/>
    </row>
    <row r="1977" spans="1:58">
      <c r="A1977" s="218" t="str">
        <f>MID(FORECAST!A1976,1,10)</f>
        <v>Maintenanc</v>
      </c>
      <c r="B1977" s="218" t="str">
        <f t="shared" si="314"/>
        <v>Ma</v>
      </c>
      <c r="C1977" s="218" t="str">
        <f t="shared" si="315"/>
        <v>nt</v>
      </c>
      <c r="D1977" s="218" t="str">
        <f t="shared" si="316"/>
        <v>nanc</v>
      </c>
      <c r="E1977" s="219" t="e">
        <f t="shared" si="317"/>
        <v>#VALUE!</v>
      </c>
      <c r="F1977" s="219" t="str">
        <f t="shared" si="318"/>
        <v/>
      </c>
      <c r="G1977" s="219">
        <f t="shared" si="319"/>
        <v>45186</v>
      </c>
      <c r="H1977" s="218" t="str">
        <f>IF(ISERROR(VLOOKUP(FORECAST!$A1977,$AY$2:$BA$9,3,FALSE)),"",VLOOKUP(FORECAST!$A1977,$AY$2:$BA$9,3,FALSE))</f>
        <v>Complementarias</v>
      </c>
      <c r="I1977" s="218">
        <f>IF(ISNUMBER(FORECAST!G:G),FORECAST!G:G,"")</f>
        <v>0</v>
      </c>
      <c r="J1977" s="222">
        <f>IF(ISNUMBER(FORECAST!H:H),FORECAST!H:H,"")</f>
        <v>0</v>
      </c>
      <c r="BF1977" s="4"/>
    </row>
    <row r="1978" spans="1:58">
      <c r="A1978" s="218" t="str">
        <f>MID(FORECAST!A1977,1,10)</f>
        <v>Compliment</v>
      </c>
      <c r="B1978" s="218" t="str">
        <f t="shared" si="314"/>
        <v>Co</v>
      </c>
      <c r="C1978" s="218" t="str">
        <f t="shared" si="315"/>
        <v>pl</v>
      </c>
      <c r="D1978" s="218" t="str">
        <f t="shared" si="316"/>
        <v>ment</v>
      </c>
      <c r="E1978" s="219" t="e">
        <f t="shared" si="317"/>
        <v>#VALUE!</v>
      </c>
      <c r="F1978" s="219" t="str">
        <f t="shared" si="318"/>
        <v/>
      </c>
      <c r="G1978" s="219">
        <f t="shared" si="319"/>
        <v>45186</v>
      </c>
      <c r="H1978" s="218" t="str">
        <f>IF(ISERROR(VLOOKUP(FORECAST!$A1978,$AY$2:$BA$9,3,FALSE)),"",VLOOKUP(FORECAST!$A1978,$AY$2:$BA$9,3,FALSE))</f>
        <v>Total día</v>
      </c>
      <c r="I1978" s="218">
        <f>IF(ISNUMBER(FORECAST!G:G),FORECAST!G:G,"")</f>
        <v>220</v>
      </c>
      <c r="J1978" s="222">
        <f>IF(ISNUMBER(FORECAST!H:H),FORECAST!H:H,"")</f>
        <v>36842.769999999997</v>
      </c>
      <c r="BF1978" s="4"/>
    </row>
    <row r="1979" spans="1:58">
      <c r="A1979" s="218" t="str">
        <f>MID(FORECAST!A1978,1,10)</f>
        <v>Totals:</v>
      </c>
      <c r="B1979" s="218" t="str">
        <f t="shared" si="314"/>
        <v>To</v>
      </c>
      <c r="C1979" s="218" t="str">
        <f t="shared" si="315"/>
        <v>al</v>
      </c>
      <c r="D1979" s="218" t="str">
        <f t="shared" si="316"/>
        <v>:</v>
      </c>
      <c r="E1979" s="219" t="e">
        <f t="shared" si="317"/>
        <v>#VALUE!</v>
      </c>
      <c r="F1979" s="219" t="str">
        <f t="shared" si="318"/>
        <v/>
      </c>
      <c r="G1979" s="219">
        <f t="shared" si="319"/>
        <v>45186</v>
      </c>
      <c r="H1979" s="218" t="str">
        <f>IF(ISERROR(VLOOKUP(FORECAST!$A1979,$AY$2:$BA$9,3,FALSE)),"",VLOOKUP(FORECAST!$A1979,$AY$2:$BA$9,3,FALSE))</f>
        <v/>
      </c>
      <c r="I1979" s="218" t="str">
        <f>IF(ISNUMBER(FORECAST!G:G),FORECAST!G:G,"")</f>
        <v/>
      </c>
      <c r="J1979" s="222" t="str">
        <f>IF(ISNUMBER(FORECAST!H:H),FORECAST!H:H,"")</f>
        <v/>
      </c>
      <c r="BF1979" s="4"/>
    </row>
    <row r="1980" spans="1:58">
      <c r="A1980" s="218" t="str">
        <f>MID(FORECAST!A1979,1,10)</f>
        <v>18-09-2023</v>
      </c>
      <c r="B1980" s="218" t="str">
        <f t="shared" si="314"/>
        <v>18</v>
      </c>
      <c r="C1980" s="218" t="str">
        <f t="shared" si="315"/>
        <v>09</v>
      </c>
      <c r="D1980" s="218" t="str">
        <f t="shared" si="316"/>
        <v>2023</v>
      </c>
      <c r="E1980" s="219">
        <f t="shared" si="317"/>
        <v>45187</v>
      </c>
      <c r="F1980" s="219">
        <f t="shared" si="318"/>
        <v>45187</v>
      </c>
      <c r="G1980" s="219">
        <f t="shared" si="319"/>
        <v>45187</v>
      </c>
      <c r="H1980" s="218" t="str">
        <f>IF(ISERROR(VLOOKUP(FORECAST!$A1980,$AY$2:$BA$9,3,FALSE)),"",VLOOKUP(FORECAST!$A1980,$AY$2:$BA$9,3,FALSE))</f>
        <v>Pagadores</v>
      </c>
      <c r="I1980" s="218">
        <f>IF(ISNUMBER(FORECAST!G:G),FORECAST!G:G,"")</f>
        <v>37</v>
      </c>
      <c r="J1980" s="222">
        <f>IF(ISNUMBER(FORECAST!H:H),FORECAST!H:H,"")</f>
        <v>9295.93</v>
      </c>
      <c r="BF1980" s="4"/>
    </row>
    <row r="1981" spans="1:58">
      <c r="A1981" s="218" t="str">
        <f>MID(FORECAST!A1980,1,10)</f>
        <v>Non-Group</v>
      </c>
      <c r="B1981" s="218" t="str">
        <f t="shared" si="314"/>
        <v>No</v>
      </c>
      <c r="C1981" s="218" t="str">
        <f t="shared" si="315"/>
        <v>-G</v>
      </c>
      <c r="D1981" s="218" t="str">
        <f t="shared" si="316"/>
        <v>oup</v>
      </c>
      <c r="E1981" s="219" t="e">
        <f t="shared" si="317"/>
        <v>#VALUE!</v>
      </c>
      <c r="F1981" s="219" t="str">
        <f t="shared" si="318"/>
        <v/>
      </c>
      <c r="G1981" s="219">
        <f t="shared" si="319"/>
        <v>45187</v>
      </c>
      <c r="H1981" s="218" t="str">
        <f>IF(ISERROR(VLOOKUP(FORECAST!$A1981,$AY$2:$BA$9,3,FALSE)),"",VLOOKUP(FORECAST!$A1981,$AY$2:$BA$9,3,FALSE))</f>
        <v>Grupos</v>
      </c>
      <c r="I1981" s="218">
        <f>IF(ISNUMBER(FORECAST!G:G),FORECAST!G:G,"")</f>
        <v>0</v>
      </c>
      <c r="J1981" s="222">
        <f>IF(ISNUMBER(FORECAST!H:H),FORECAST!H:H,"")</f>
        <v>354.88</v>
      </c>
      <c r="BF1981" s="4"/>
    </row>
    <row r="1982" spans="1:58">
      <c r="A1982" s="218" t="str">
        <f>MID(FORECAST!A1981,1,10)</f>
        <v>Group - No</v>
      </c>
      <c r="B1982" s="218" t="str">
        <f t="shared" si="314"/>
        <v>Gr</v>
      </c>
      <c r="C1982" s="218" t="str">
        <f t="shared" si="315"/>
        <v>up</v>
      </c>
      <c r="D1982" s="218" t="str">
        <f t="shared" si="316"/>
        <v>- No</v>
      </c>
      <c r="E1982" s="219" t="e">
        <f t="shared" si="317"/>
        <v>#VALUE!</v>
      </c>
      <c r="F1982" s="219" t="str">
        <f t="shared" si="318"/>
        <v/>
      </c>
      <c r="G1982" s="219">
        <f t="shared" si="319"/>
        <v>45187</v>
      </c>
      <c r="H1982" s="218" t="str">
        <f>IF(ISERROR(VLOOKUP(FORECAST!$A1982,$AY$2:$BA$9,3,FALSE)),"",VLOOKUP(FORECAST!$A1982,$AY$2:$BA$9,3,FALSE))</f>
        <v>Dueños e invitados</v>
      </c>
      <c r="I1982" s="218">
        <f>IF(ISNUMBER(FORECAST!G:G),FORECAST!G:G,"")</f>
        <v>26</v>
      </c>
      <c r="J1982" s="222">
        <f>IF(ISNUMBER(FORECAST!H:H),FORECAST!H:H,"")</f>
        <v>0</v>
      </c>
      <c r="BF1982" s="4"/>
    </row>
    <row r="1983" spans="1:58">
      <c r="A1983" s="218" t="str">
        <f>MID(FORECAST!A1982,1,10)</f>
        <v>Owner &amp; Gu</v>
      </c>
      <c r="B1983" s="218" t="str">
        <f t="shared" si="314"/>
        <v>Ow</v>
      </c>
      <c r="C1983" s="218" t="str">
        <f t="shared" si="315"/>
        <v>er</v>
      </c>
      <c r="D1983" s="218" t="str">
        <f t="shared" si="316"/>
        <v>&amp; Gu</v>
      </c>
      <c r="E1983" s="219" t="e">
        <f t="shared" si="317"/>
        <v>#VALUE!</v>
      </c>
      <c r="F1983" s="219" t="str">
        <f t="shared" si="318"/>
        <v/>
      </c>
      <c r="G1983" s="219">
        <f t="shared" si="319"/>
        <v>45187</v>
      </c>
      <c r="H1983" s="218" t="str">
        <f>IF(ISERROR(VLOOKUP(FORECAST!$A1983,$AY$2:$BA$9,3,FALSE)),"",VLOOKUP(FORECAST!$A1983,$AY$2:$BA$9,3,FALSE))</f>
        <v>Referidos</v>
      </c>
      <c r="I1983" s="218">
        <f>IF(ISNUMBER(FORECAST!G:G),FORECAST!G:G,"")</f>
        <v>25</v>
      </c>
      <c r="J1983" s="222">
        <f>IF(ISNUMBER(FORECAST!H:H),FORECAST!H:H,"")</f>
        <v>7416.62</v>
      </c>
      <c r="BF1983" s="4"/>
    </row>
    <row r="1984" spans="1:58">
      <c r="A1984" s="218" t="str">
        <f>MID(FORECAST!A1983,1,10)</f>
        <v>Owner Refe</v>
      </c>
      <c r="B1984" s="218" t="str">
        <f t="shared" si="314"/>
        <v>Ow</v>
      </c>
      <c r="C1984" s="218" t="str">
        <f t="shared" si="315"/>
        <v>er</v>
      </c>
      <c r="D1984" s="218" t="str">
        <f t="shared" si="316"/>
        <v>Refe</v>
      </c>
      <c r="E1984" s="219" t="e">
        <f t="shared" si="317"/>
        <v>#VALUE!</v>
      </c>
      <c r="F1984" s="219" t="str">
        <f t="shared" si="318"/>
        <v/>
      </c>
      <c r="G1984" s="219">
        <f t="shared" si="319"/>
        <v>45187</v>
      </c>
      <c r="H1984" s="218" t="str">
        <f>IF(ISERROR(VLOOKUP(FORECAST!$A1984,$AY$2:$BA$9,3,FALSE)),"",VLOOKUP(FORECAST!$A1984,$AY$2:$BA$9,3,FALSE))</f>
        <v>Maintenance</v>
      </c>
      <c r="I1984" s="218">
        <f>IF(ISNUMBER(FORECAST!G:G),FORECAST!G:G,"")</f>
        <v>58</v>
      </c>
      <c r="J1984" s="222">
        <f>IF(ISNUMBER(FORECAST!H:H),FORECAST!H:H,"")</f>
        <v>0</v>
      </c>
      <c r="BF1984" s="4"/>
    </row>
    <row r="1985" spans="1:58">
      <c r="A1985" s="218" t="str">
        <f>MID(FORECAST!A1984,1,10)</f>
        <v>Maintenanc</v>
      </c>
      <c r="B1985" s="218" t="str">
        <f t="shared" si="314"/>
        <v>Ma</v>
      </c>
      <c r="C1985" s="218" t="str">
        <f t="shared" si="315"/>
        <v>nt</v>
      </c>
      <c r="D1985" s="218" t="str">
        <f t="shared" si="316"/>
        <v>nanc</v>
      </c>
      <c r="E1985" s="219" t="e">
        <f t="shared" si="317"/>
        <v>#VALUE!</v>
      </c>
      <c r="F1985" s="219" t="str">
        <f t="shared" si="318"/>
        <v/>
      </c>
      <c r="G1985" s="219">
        <f t="shared" si="319"/>
        <v>45187</v>
      </c>
      <c r="H1985" s="218" t="str">
        <f>IF(ISERROR(VLOOKUP(FORECAST!$A1985,$AY$2:$BA$9,3,FALSE)),"",VLOOKUP(FORECAST!$A1985,$AY$2:$BA$9,3,FALSE))</f>
        <v>Complementarias</v>
      </c>
      <c r="I1985" s="218">
        <f>IF(ISNUMBER(FORECAST!G:G),FORECAST!G:G,"")</f>
        <v>0</v>
      </c>
      <c r="J1985" s="222">
        <f>IF(ISNUMBER(FORECAST!H:H),FORECAST!H:H,"")</f>
        <v>-249</v>
      </c>
      <c r="BF1985" s="4"/>
    </row>
    <row r="1986" spans="1:58">
      <c r="A1986" s="218" t="str">
        <f>MID(FORECAST!A1985,1,10)</f>
        <v>Compliment</v>
      </c>
      <c r="B1986" s="218" t="str">
        <f t="shared" si="314"/>
        <v>Co</v>
      </c>
      <c r="C1986" s="218" t="str">
        <f t="shared" si="315"/>
        <v>pl</v>
      </c>
      <c r="D1986" s="218" t="str">
        <f t="shared" si="316"/>
        <v>ment</v>
      </c>
      <c r="E1986" s="219" t="e">
        <f t="shared" si="317"/>
        <v>#VALUE!</v>
      </c>
      <c r="F1986" s="219" t="str">
        <f t="shared" si="318"/>
        <v/>
      </c>
      <c r="G1986" s="219">
        <f t="shared" si="319"/>
        <v>45187</v>
      </c>
      <c r="H1986" s="218" t="str">
        <f>IF(ISERROR(VLOOKUP(FORECAST!$A1986,$AY$2:$BA$9,3,FALSE)),"",VLOOKUP(FORECAST!$A1986,$AY$2:$BA$9,3,FALSE))</f>
        <v>Total día</v>
      </c>
      <c r="I1986" s="218">
        <f>IF(ISNUMBER(FORECAST!G:G),FORECAST!G:G,"")</f>
        <v>146</v>
      </c>
      <c r="J1986" s="222">
        <f>IF(ISNUMBER(FORECAST!H:H),FORECAST!H:H,"")</f>
        <v>16818.43</v>
      </c>
      <c r="BF1986" s="4"/>
    </row>
    <row r="1987" spans="1:58">
      <c r="A1987" s="218" t="str">
        <f>MID(FORECAST!A1986,1,10)</f>
        <v>Totals:</v>
      </c>
      <c r="B1987" s="218" t="str">
        <f t="shared" si="314"/>
        <v>To</v>
      </c>
      <c r="C1987" s="218" t="str">
        <f t="shared" si="315"/>
        <v>al</v>
      </c>
      <c r="D1987" s="218" t="str">
        <f t="shared" si="316"/>
        <v>:</v>
      </c>
      <c r="E1987" s="219" t="e">
        <f t="shared" si="317"/>
        <v>#VALUE!</v>
      </c>
      <c r="F1987" s="219" t="str">
        <f t="shared" si="318"/>
        <v/>
      </c>
      <c r="G1987" s="219">
        <f t="shared" si="319"/>
        <v>45187</v>
      </c>
      <c r="H1987" s="218" t="str">
        <f>IF(ISERROR(VLOOKUP(FORECAST!$A1987,$AY$2:$BA$9,3,FALSE)),"",VLOOKUP(FORECAST!$A1987,$AY$2:$BA$9,3,FALSE))</f>
        <v/>
      </c>
      <c r="I1987" s="218" t="str">
        <f>IF(ISNUMBER(FORECAST!G:G),FORECAST!G:G,"")</f>
        <v/>
      </c>
      <c r="J1987" s="222" t="str">
        <f>IF(ISNUMBER(FORECAST!H:H),FORECAST!H:H,"")</f>
        <v/>
      </c>
      <c r="BF1987" s="4"/>
    </row>
    <row r="1988" spans="1:58">
      <c r="A1988" s="218" t="str">
        <f>MID(FORECAST!A1987,1,10)</f>
        <v>19-09-2023</v>
      </c>
      <c r="B1988" s="218" t="str">
        <f t="shared" ref="B1988:B2051" si="320">MID(A1988,1,2)</f>
        <v>19</v>
      </c>
      <c r="C1988" s="218" t="str">
        <f t="shared" ref="C1988:C2051" si="321">MID(A1988,4,2)</f>
        <v>09</v>
      </c>
      <c r="D1988" s="218" t="str">
        <f t="shared" ref="D1988:D2051" si="322">MID(A1988,7,4)</f>
        <v>2023</v>
      </c>
      <c r="E1988" s="219">
        <f t="shared" ref="E1988:E2051" si="323">DATE(D1988,C1988,B1988)</f>
        <v>45188</v>
      </c>
      <c r="F1988" s="219">
        <f t="shared" ref="F1988:F2051" si="324">IF(ISERROR(E1988),"",E1988)</f>
        <v>45188</v>
      </c>
      <c r="G1988" s="219">
        <f t="shared" ref="G1988:G2051" si="325">IF(F1988="",G1987,F1988)</f>
        <v>45188</v>
      </c>
      <c r="H1988" s="218" t="str">
        <f>IF(ISERROR(VLOOKUP(FORECAST!$A1988,$AY$2:$BA$9,3,FALSE)),"",VLOOKUP(FORECAST!$A1988,$AY$2:$BA$9,3,FALSE))</f>
        <v>Pagadores</v>
      </c>
      <c r="I1988" s="218">
        <f>IF(ISNUMBER(FORECAST!G:G),FORECAST!G:G,"")</f>
        <v>26</v>
      </c>
      <c r="J1988" s="222">
        <f>IF(ISNUMBER(FORECAST!H:H),FORECAST!H:H,"")</f>
        <v>6212.89</v>
      </c>
      <c r="BF1988" s="4"/>
    </row>
    <row r="1989" spans="1:58">
      <c r="A1989" s="218" t="str">
        <f>MID(FORECAST!A1988,1,10)</f>
        <v>Non-Group</v>
      </c>
      <c r="B1989" s="218" t="str">
        <f t="shared" si="320"/>
        <v>No</v>
      </c>
      <c r="C1989" s="218" t="str">
        <f t="shared" si="321"/>
        <v>-G</v>
      </c>
      <c r="D1989" s="218" t="str">
        <f t="shared" si="322"/>
        <v>oup</v>
      </c>
      <c r="E1989" s="219" t="e">
        <f t="shared" si="323"/>
        <v>#VALUE!</v>
      </c>
      <c r="F1989" s="219" t="str">
        <f t="shared" si="324"/>
        <v/>
      </c>
      <c r="G1989" s="219">
        <f t="shared" si="325"/>
        <v>45188</v>
      </c>
      <c r="H1989" s="218" t="str">
        <f>IF(ISERROR(VLOOKUP(FORECAST!$A1989,$AY$2:$BA$9,3,FALSE)),"",VLOOKUP(FORECAST!$A1989,$AY$2:$BA$9,3,FALSE))</f>
        <v>Dueños e invitados</v>
      </c>
      <c r="I1989" s="218">
        <f>IF(ISNUMBER(FORECAST!G:G),FORECAST!G:G,"")</f>
        <v>20</v>
      </c>
      <c r="J1989" s="222">
        <f>IF(ISNUMBER(FORECAST!H:H),FORECAST!H:H,"")</f>
        <v>0</v>
      </c>
      <c r="BF1989" s="4"/>
    </row>
    <row r="1990" spans="1:58">
      <c r="A1990" s="218" t="str">
        <f>MID(FORECAST!A1989,1,10)</f>
        <v>Owner &amp; Gu</v>
      </c>
      <c r="B1990" s="218" t="str">
        <f t="shared" si="320"/>
        <v>Ow</v>
      </c>
      <c r="C1990" s="218" t="str">
        <f t="shared" si="321"/>
        <v>er</v>
      </c>
      <c r="D1990" s="218" t="str">
        <f t="shared" si="322"/>
        <v>&amp; Gu</v>
      </c>
      <c r="E1990" s="219" t="e">
        <f t="shared" si="323"/>
        <v>#VALUE!</v>
      </c>
      <c r="F1990" s="219" t="str">
        <f t="shared" si="324"/>
        <v/>
      </c>
      <c r="G1990" s="219">
        <f t="shared" si="325"/>
        <v>45188</v>
      </c>
      <c r="H1990" s="218" t="str">
        <f>IF(ISERROR(VLOOKUP(FORECAST!$A1990,$AY$2:$BA$9,3,FALSE)),"",VLOOKUP(FORECAST!$A1990,$AY$2:$BA$9,3,FALSE))</f>
        <v>Referidos</v>
      </c>
      <c r="I1990" s="218">
        <f>IF(ISNUMBER(FORECAST!G:G),FORECAST!G:G,"")</f>
        <v>22</v>
      </c>
      <c r="J1990" s="222">
        <f>IF(ISNUMBER(FORECAST!H:H),FORECAST!H:H,"")</f>
        <v>5797.28</v>
      </c>
      <c r="BF1990" s="4"/>
    </row>
    <row r="1991" spans="1:58">
      <c r="A1991" s="218" t="str">
        <f>MID(FORECAST!A1990,1,10)</f>
        <v>Owner Refe</v>
      </c>
      <c r="B1991" s="218" t="str">
        <f t="shared" si="320"/>
        <v>Ow</v>
      </c>
      <c r="C1991" s="218" t="str">
        <f t="shared" si="321"/>
        <v>er</v>
      </c>
      <c r="D1991" s="218" t="str">
        <f t="shared" si="322"/>
        <v>Refe</v>
      </c>
      <c r="E1991" s="219" t="e">
        <f t="shared" si="323"/>
        <v>#VALUE!</v>
      </c>
      <c r="F1991" s="219" t="str">
        <f t="shared" si="324"/>
        <v/>
      </c>
      <c r="G1991" s="219">
        <f t="shared" si="325"/>
        <v>45188</v>
      </c>
      <c r="H1991" s="218" t="str">
        <f>IF(ISERROR(VLOOKUP(FORECAST!$A1991,$AY$2:$BA$9,3,FALSE)),"",VLOOKUP(FORECAST!$A1991,$AY$2:$BA$9,3,FALSE))</f>
        <v>Maintenance</v>
      </c>
      <c r="I1991" s="218">
        <f>IF(ISNUMBER(FORECAST!G:G),FORECAST!G:G,"")</f>
        <v>67</v>
      </c>
      <c r="J1991" s="222">
        <f>IF(ISNUMBER(FORECAST!H:H),FORECAST!H:H,"")</f>
        <v>0</v>
      </c>
      <c r="BF1991" s="4"/>
    </row>
    <row r="1992" spans="1:58">
      <c r="A1992" s="218" t="str">
        <f>MID(FORECAST!A1991,1,10)</f>
        <v>Maintenanc</v>
      </c>
      <c r="B1992" s="218" t="str">
        <f t="shared" si="320"/>
        <v>Ma</v>
      </c>
      <c r="C1992" s="218" t="str">
        <f t="shared" si="321"/>
        <v>nt</v>
      </c>
      <c r="D1992" s="218" t="str">
        <f t="shared" si="322"/>
        <v>nanc</v>
      </c>
      <c r="E1992" s="219" t="e">
        <f t="shared" si="323"/>
        <v>#VALUE!</v>
      </c>
      <c r="F1992" s="219" t="str">
        <f t="shared" si="324"/>
        <v/>
      </c>
      <c r="G1992" s="219">
        <f t="shared" si="325"/>
        <v>45188</v>
      </c>
      <c r="H1992" s="218" t="str">
        <f>IF(ISERROR(VLOOKUP(FORECAST!$A1992,$AY$2:$BA$9,3,FALSE)),"",VLOOKUP(FORECAST!$A1992,$AY$2:$BA$9,3,FALSE))</f>
        <v>Total día</v>
      </c>
      <c r="I1992" s="218">
        <f>IF(ISNUMBER(FORECAST!G:G),FORECAST!G:G,"")</f>
        <v>135</v>
      </c>
      <c r="J1992" s="222">
        <f>IF(ISNUMBER(FORECAST!H:H),FORECAST!H:H,"")</f>
        <v>12010.17</v>
      </c>
      <c r="BF1992" s="4"/>
    </row>
    <row r="1993" spans="1:58">
      <c r="A1993" s="218" t="str">
        <f>MID(FORECAST!A1992,1,10)</f>
        <v>Totals:</v>
      </c>
      <c r="B1993" s="218" t="str">
        <f t="shared" si="320"/>
        <v>To</v>
      </c>
      <c r="C1993" s="218" t="str">
        <f t="shared" si="321"/>
        <v>al</v>
      </c>
      <c r="D1993" s="218" t="str">
        <f t="shared" si="322"/>
        <v>:</v>
      </c>
      <c r="E1993" s="219" t="e">
        <f t="shared" si="323"/>
        <v>#VALUE!</v>
      </c>
      <c r="F1993" s="219" t="str">
        <f t="shared" si="324"/>
        <v/>
      </c>
      <c r="G1993" s="219">
        <f t="shared" si="325"/>
        <v>45188</v>
      </c>
      <c r="H1993" s="218" t="str">
        <f>IF(ISERROR(VLOOKUP(FORECAST!$A1993,$AY$2:$BA$9,3,FALSE)),"",VLOOKUP(FORECAST!$A1993,$AY$2:$BA$9,3,FALSE))</f>
        <v/>
      </c>
      <c r="I1993" s="218" t="str">
        <f>IF(ISNUMBER(FORECAST!G:G),FORECAST!G:G,"")</f>
        <v/>
      </c>
      <c r="J1993" s="222" t="str">
        <f>IF(ISNUMBER(FORECAST!H:H),FORECAST!H:H,"")</f>
        <v/>
      </c>
      <c r="BF1993" s="4"/>
    </row>
    <row r="1994" spans="1:58">
      <c r="A1994" s="218" t="str">
        <f>MID(FORECAST!A1993,1,10)</f>
        <v>20-09-2023</v>
      </c>
      <c r="B1994" s="218" t="str">
        <f t="shared" si="320"/>
        <v>20</v>
      </c>
      <c r="C1994" s="218" t="str">
        <f t="shared" si="321"/>
        <v>09</v>
      </c>
      <c r="D1994" s="218" t="str">
        <f t="shared" si="322"/>
        <v>2023</v>
      </c>
      <c r="E1994" s="219">
        <f t="shared" si="323"/>
        <v>45189</v>
      </c>
      <c r="F1994" s="219">
        <f t="shared" si="324"/>
        <v>45189</v>
      </c>
      <c r="G1994" s="219">
        <f t="shared" si="325"/>
        <v>45189</v>
      </c>
      <c r="H1994" s="218" t="str">
        <f>IF(ISERROR(VLOOKUP(FORECAST!$A1994,$AY$2:$BA$9,3,FALSE)),"",VLOOKUP(FORECAST!$A1994,$AY$2:$BA$9,3,FALSE))</f>
        <v>Pagadores</v>
      </c>
      <c r="I1994" s="218">
        <f>IF(ISNUMBER(FORECAST!G:G),FORECAST!G:G,"")</f>
        <v>29</v>
      </c>
      <c r="J1994" s="222">
        <f>IF(ISNUMBER(FORECAST!H:H),FORECAST!H:H,"")</f>
        <v>7792.45</v>
      </c>
      <c r="BF1994" s="4"/>
    </row>
    <row r="1995" spans="1:58">
      <c r="A1995" s="218" t="str">
        <f>MID(FORECAST!A1994,1,10)</f>
        <v>Non-Group</v>
      </c>
      <c r="B1995" s="218" t="str">
        <f t="shared" si="320"/>
        <v>No</v>
      </c>
      <c r="C1995" s="218" t="str">
        <f t="shared" si="321"/>
        <v>-G</v>
      </c>
      <c r="D1995" s="218" t="str">
        <f t="shared" si="322"/>
        <v>oup</v>
      </c>
      <c r="E1995" s="219" t="e">
        <f t="shared" si="323"/>
        <v>#VALUE!</v>
      </c>
      <c r="F1995" s="219" t="str">
        <f t="shared" si="324"/>
        <v/>
      </c>
      <c r="G1995" s="219">
        <f t="shared" si="325"/>
        <v>45189</v>
      </c>
      <c r="H1995" s="218" t="str">
        <f>IF(ISERROR(VLOOKUP(FORECAST!$A1995,$AY$2:$BA$9,3,FALSE)),"",VLOOKUP(FORECAST!$A1995,$AY$2:$BA$9,3,FALSE))</f>
        <v>Dueños e invitados</v>
      </c>
      <c r="I1995" s="218">
        <f>IF(ISNUMBER(FORECAST!G:G),FORECAST!G:G,"")</f>
        <v>17</v>
      </c>
      <c r="J1995" s="222">
        <f>IF(ISNUMBER(FORECAST!H:H),FORECAST!H:H,"")</f>
        <v>0</v>
      </c>
      <c r="BF1995" s="4"/>
    </row>
    <row r="1996" spans="1:58">
      <c r="A1996" s="218" t="str">
        <f>MID(FORECAST!A1995,1,10)</f>
        <v>Owner &amp; Gu</v>
      </c>
      <c r="B1996" s="218" t="str">
        <f t="shared" si="320"/>
        <v>Ow</v>
      </c>
      <c r="C1996" s="218" t="str">
        <f t="shared" si="321"/>
        <v>er</v>
      </c>
      <c r="D1996" s="218" t="str">
        <f t="shared" si="322"/>
        <v>&amp; Gu</v>
      </c>
      <c r="E1996" s="219" t="e">
        <f t="shared" si="323"/>
        <v>#VALUE!</v>
      </c>
      <c r="F1996" s="219" t="str">
        <f t="shared" si="324"/>
        <v/>
      </c>
      <c r="G1996" s="219">
        <f t="shared" si="325"/>
        <v>45189</v>
      </c>
      <c r="H1996" s="218" t="str">
        <f>IF(ISERROR(VLOOKUP(FORECAST!$A1996,$AY$2:$BA$9,3,FALSE)),"",VLOOKUP(FORECAST!$A1996,$AY$2:$BA$9,3,FALSE))</f>
        <v>Referidos</v>
      </c>
      <c r="I1996" s="218">
        <f>IF(ISNUMBER(FORECAST!G:G),FORECAST!G:G,"")</f>
        <v>24</v>
      </c>
      <c r="J1996" s="222">
        <f>IF(ISNUMBER(FORECAST!H:H),FORECAST!H:H,"")</f>
        <v>6217.21</v>
      </c>
      <c r="BF1996" s="4"/>
    </row>
    <row r="1997" spans="1:58">
      <c r="A1997" s="218" t="str">
        <f>MID(FORECAST!A1996,1,10)</f>
        <v>Owner Refe</v>
      </c>
      <c r="B1997" s="218" t="str">
        <f t="shared" si="320"/>
        <v>Ow</v>
      </c>
      <c r="C1997" s="218" t="str">
        <f t="shared" si="321"/>
        <v>er</v>
      </c>
      <c r="D1997" s="218" t="str">
        <f t="shared" si="322"/>
        <v>Refe</v>
      </c>
      <c r="E1997" s="219" t="e">
        <f t="shared" si="323"/>
        <v>#VALUE!</v>
      </c>
      <c r="F1997" s="219" t="str">
        <f t="shared" si="324"/>
        <v/>
      </c>
      <c r="G1997" s="219">
        <f t="shared" si="325"/>
        <v>45189</v>
      </c>
      <c r="H1997" s="218" t="str">
        <f>IF(ISERROR(VLOOKUP(FORECAST!$A1997,$AY$2:$BA$9,3,FALSE)),"",VLOOKUP(FORECAST!$A1997,$AY$2:$BA$9,3,FALSE))</f>
        <v>Maintenance</v>
      </c>
      <c r="I1997" s="218">
        <f>IF(ISNUMBER(FORECAST!G:G),FORECAST!G:G,"")</f>
        <v>74</v>
      </c>
      <c r="J1997" s="222">
        <f>IF(ISNUMBER(FORECAST!H:H),FORECAST!H:H,"")</f>
        <v>0</v>
      </c>
      <c r="BF1997" s="4"/>
    </row>
    <row r="1998" spans="1:58">
      <c r="A1998" s="218" t="str">
        <f>MID(FORECAST!A1997,1,10)</f>
        <v>Maintenanc</v>
      </c>
      <c r="B1998" s="218" t="str">
        <f t="shared" si="320"/>
        <v>Ma</v>
      </c>
      <c r="C1998" s="218" t="str">
        <f t="shared" si="321"/>
        <v>nt</v>
      </c>
      <c r="D1998" s="218" t="str">
        <f t="shared" si="322"/>
        <v>nanc</v>
      </c>
      <c r="E1998" s="219" t="e">
        <f t="shared" si="323"/>
        <v>#VALUE!</v>
      </c>
      <c r="F1998" s="219" t="str">
        <f t="shared" si="324"/>
        <v/>
      </c>
      <c r="G1998" s="219">
        <f t="shared" si="325"/>
        <v>45189</v>
      </c>
      <c r="H1998" s="218" t="str">
        <f>IF(ISERROR(VLOOKUP(FORECAST!$A1998,$AY$2:$BA$9,3,FALSE)),"",VLOOKUP(FORECAST!$A1998,$AY$2:$BA$9,3,FALSE))</f>
        <v>Complementarias</v>
      </c>
      <c r="I1998" s="218">
        <f>IF(ISNUMBER(FORECAST!G:G),FORECAST!G:G,"")</f>
        <v>1</v>
      </c>
      <c r="J1998" s="222">
        <f>IF(ISNUMBER(FORECAST!H:H),FORECAST!H:H,"")</f>
        <v>0</v>
      </c>
      <c r="BF1998" s="4"/>
    </row>
    <row r="1999" spans="1:58">
      <c r="A1999" s="218" t="str">
        <f>MID(FORECAST!A1998,1,10)</f>
        <v>Compliment</v>
      </c>
      <c r="B1999" s="218" t="str">
        <f t="shared" si="320"/>
        <v>Co</v>
      </c>
      <c r="C1999" s="218" t="str">
        <f t="shared" si="321"/>
        <v>pl</v>
      </c>
      <c r="D1999" s="218" t="str">
        <f t="shared" si="322"/>
        <v>ment</v>
      </c>
      <c r="E1999" s="219" t="e">
        <f t="shared" si="323"/>
        <v>#VALUE!</v>
      </c>
      <c r="F1999" s="219" t="str">
        <f t="shared" si="324"/>
        <v/>
      </c>
      <c r="G1999" s="219">
        <f t="shared" si="325"/>
        <v>45189</v>
      </c>
      <c r="H1999" s="218" t="str">
        <f>IF(ISERROR(VLOOKUP(FORECAST!$A1999,$AY$2:$BA$9,3,FALSE)),"",VLOOKUP(FORECAST!$A1999,$AY$2:$BA$9,3,FALSE))</f>
        <v>Total día</v>
      </c>
      <c r="I1999" s="218">
        <f>IF(ISNUMBER(FORECAST!G:G),FORECAST!G:G,"")</f>
        <v>145</v>
      </c>
      <c r="J1999" s="222">
        <f>IF(ISNUMBER(FORECAST!H:H),FORECAST!H:H,"")</f>
        <v>14009.66</v>
      </c>
      <c r="BF1999" s="4"/>
    </row>
    <row r="2000" spans="1:58">
      <c r="A2000" s="218" t="str">
        <f>MID(FORECAST!A1999,1,10)</f>
        <v>Totals:</v>
      </c>
      <c r="B2000" s="218" t="str">
        <f t="shared" si="320"/>
        <v>To</v>
      </c>
      <c r="C2000" s="218" t="str">
        <f t="shared" si="321"/>
        <v>al</v>
      </c>
      <c r="D2000" s="218" t="str">
        <f t="shared" si="322"/>
        <v>:</v>
      </c>
      <c r="E2000" s="219" t="e">
        <f t="shared" si="323"/>
        <v>#VALUE!</v>
      </c>
      <c r="F2000" s="219" t="str">
        <f t="shared" si="324"/>
        <v/>
      </c>
      <c r="G2000" s="219">
        <f t="shared" si="325"/>
        <v>45189</v>
      </c>
      <c r="H2000" s="218" t="str">
        <f>IF(ISERROR(VLOOKUP(FORECAST!$A2000,$AY$2:$BA$9,3,FALSE)),"",VLOOKUP(FORECAST!$A2000,$AY$2:$BA$9,3,FALSE))</f>
        <v/>
      </c>
      <c r="I2000" s="218" t="str">
        <f>IF(ISNUMBER(FORECAST!G:G),FORECAST!G:G,"")</f>
        <v/>
      </c>
      <c r="J2000" s="222" t="str">
        <f>IF(ISNUMBER(FORECAST!H:H),FORECAST!H:H,"")</f>
        <v/>
      </c>
      <c r="BF2000" s="4"/>
    </row>
    <row r="2001" spans="1:58">
      <c r="A2001" s="218" t="str">
        <f>MID(FORECAST!A2000,1,10)</f>
        <v>21-09-2023</v>
      </c>
      <c r="B2001" s="218" t="str">
        <f t="shared" si="320"/>
        <v>21</v>
      </c>
      <c r="C2001" s="218" t="str">
        <f t="shared" si="321"/>
        <v>09</v>
      </c>
      <c r="D2001" s="218" t="str">
        <f t="shared" si="322"/>
        <v>2023</v>
      </c>
      <c r="E2001" s="219">
        <f t="shared" si="323"/>
        <v>45190</v>
      </c>
      <c r="F2001" s="219">
        <f t="shared" si="324"/>
        <v>45190</v>
      </c>
      <c r="G2001" s="219">
        <f t="shared" si="325"/>
        <v>45190</v>
      </c>
      <c r="H2001" s="218" t="str">
        <f>IF(ISERROR(VLOOKUP(FORECAST!$A2001,$AY$2:$BA$9,3,FALSE)),"",VLOOKUP(FORECAST!$A2001,$AY$2:$BA$9,3,FALSE))</f>
        <v>Pagadores</v>
      </c>
      <c r="I2001" s="218">
        <f>IF(ISNUMBER(FORECAST!G:G),FORECAST!G:G,"")</f>
        <v>56</v>
      </c>
      <c r="J2001" s="222">
        <f>IF(ISNUMBER(FORECAST!H:H),FORECAST!H:H,"")</f>
        <v>15229.39</v>
      </c>
      <c r="BF2001" s="4"/>
    </row>
    <row r="2002" spans="1:58">
      <c r="A2002" s="218" t="str">
        <f>MID(FORECAST!A2001,1,10)</f>
        <v>Non-Group</v>
      </c>
      <c r="B2002" s="218" t="str">
        <f t="shared" si="320"/>
        <v>No</v>
      </c>
      <c r="C2002" s="218" t="str">
        <f t="shared" si="321"/>
        <v>-G</v>
      </c>
      <c r="D2002" s="218" t="str">
        <f t="shared" si="322"/>
        <v>oup</v>
      </c>
      <c r="E2002" s="219" t="e">
        <f t="shared" si="323"/>
        <v>#VALUE!</v>
      </c>
      <c r="F2002" s="219" t="str">
        <f t="shared" si="324"/>
        <v/>
      </c>
      <c r="G2002" s="219">
        <f t="shared" si="325"/>
        <v>45190</v>
      </c>
      <c r="H2002" s="218" t="str">
        <f>IF(ISERROR(VLOOKUP(FORECAST!$A2002,$AY$2:$BA$9,3,FALSE)),"",VLOOKUP(FORECAST!$A2002,$AY$2:$BA$9,3,FALSE))</f>
        <v>Grupos</v>
      </c>
      <c r="I2002" s="218">
        <f>IF(ISNUMBER(FORECAST!G:G),FORECAST!G:G,"")</f>
        <v>10</v>
      </c>
      <c r="J2002" s="222">
        <f>IF(ISNUMBER(FORECAST!H:H),FORECAST!H:H,"")</f>
        <v>3044</v>
      </c>
      <c r="BF2002" s="4"/>
    </row>
    <row r="2003" spans="1:58">
      <c r="A2003" s="218" t="str">
        <f>MID(FORECAST!A2002,1,10)</f>
        <v>Group - No</v>
      </c>
      <c r="B2003" s="218" t="str">
        <f t="shared" si="320"/>
        <v>Gr</v>
      </c>
      <c r="C2003" s="218" t="str">
        <f t="shared" si="321"/>
        <v>up</v>
      </c>
      <c r="D2003" s="218" t="str">
        <f t="shared" si="322"/>
        <v>- No</v>
      </c>
      <c r="E2003" s="219" t="e">
        <f t="shared" si="323"/>
        <v>#VALUE!</v>
      </c>
      <c r="F2003" s="219" t="str">
        <f t="shared" si="324"/>
        <v/>
      </c>
      <c r="G2003" s="219">
        <f t="shared" si="325"/>
        <v>45190</v>
      </c>
      <c r="H2003" s="218" t="str">
        <f>IF(ISERROR(VLOOKUP(FORECAST!$A2003,$AY$2:$BA$9,3,FALSE)),"",VLOOKUP(FORECAST!$A2003,$AY$2:$BA$9,3,FALSE))</f>
        <v>Dueños e invitados</v>
      </c>
      <c r="I2003" s="218">
        <f>IF(ISNUMBER(FORECAST!G:G),FORECAST!G:G,"")</f>
        <v>26</v>
      </c>
      <c r="J2003" s="222">
        <f>IF(ISNUMBER(FORECAST!H:H),FORECAST!H:H,"")</f>
        <v>0</v>
      </c>
      <c r="BF2003" s="4"/>
    </row>
    <row r="2004" spans="1:58">
      <c r="A2004" s="218" t="str">
        <f>MID(FORECAST!A2003,1,10)</f>
        <v>Owner &amp; Gu</v>
      </c>
      <c r="B2004" s="218" t="str">
        <f t="shared" si="320"/>
        <v>Ow</v>
      </c>
      <c r="C2004" s="218" t="str">
        <f t="shared" si="321"/>
        <v>er</v>
      </c>
      <c r="D2004" s="218" t="str">
        <f t="shared" si="322"/>
        <v>&amp; Gu</v>
      </c>
      <c r="E2004" s="219" t="e">
        <f t="shared" si="323"/>
        <v>#VALUE!</v>
      </c>
      <c r="F2004" s="219" t="str">
        <f t="shared" si="324"/>
        <v/>
      </c>
      <c r="G2004" s="219">
        <f t="shared" si="325"/>
        <v>45190</v>
      </c>
      <c r="H2004" s="218" t="str">
        <f>IF(ISERROR(VLOOKUP(FORECAST!$A2004,$AY$2:$BA$9,3,FALSE)),"",VLOOKUP(FORECAST!$A2004,$AY$2:$BA$9,3,FALSE))</f>
        <v>Referidos</v>
      </c>
      <c r="I2004" s="218">
        <f>IF(ISNUMBER(FORECAST!G:G),FORECAST!G:G,"")</f>
        <v>61</v>
      </c>
      <c r="J2004" s="222">
        <f>IF(ISNUMBER(FORECAST!H:H),FORECAST!H:H,"")</f>
        <v>16424.23</v>
      </c>
      <c r="BF2004" s="4"/>
    </row>
    <row r="2005" spans="1:58">
      <c r="A2005" s="218" t="str">
        <f>MID(FORECAST!A2004,1,10)</f>
        <v>Owner Refe</v>
      </c>
      <c r="B2005" s="218" t="str">
        <f t="shared" si="320"/>
        <v>Ow</v>
      </c>
      <c r="C2005" s="218" t="str">
        <f t="shared" si="321"/>
        <v>er</v>
      </c>
      <c r="D2005" s="218" t="str">
        <f t="shared" si="322"/>
        <v>Refe</v>
      </c>
      <c r="E2005" s="219" t="e">
        <f t="shared" si="323"/>
        <v>#VALUE!</v>
      </c>
      <c r="F2005" s="219" t="str">
        <f t="shared" si="324"/>
        <v/>
      </c>
      <c r="G2005" s="219">
        <f t="shared" si="325"/>
        <v>45190</v>
      </c>
      <c r="H2005" s="218" t="str">
        <f>IF(ISERROR(VLOOKUP(FORECAST!$A2005,$AY$2:$BA$9,3,FALSE)),"",VLOOKUP(FORECAST!$A2005,$AY$2:$BA$9,3,FALSE))</f>
        <v>Maintenance</v>
      </c>
      <c r="I2005" s="218">
        <f>IF(ISNUMBER(FORECAST!G:G),FORECAST!G:G,"")</f>
        <v>63</v>
      </c>
      <c r="J2005" s="222">
        <f>IF(ISNUMBER(FORECAST!H:H),FORECAST!H:H,"")</f>
        <v>0</v>
      </c>
      <c r="BF2005" s="4"/>
    </row>
    <row r="2006" spans="1:58">
      <c r="A2006" s="218" t="str">
        <f>MID(FORECAST!A2005,1,10)</f>
        <v>Maintenanc</v>
      </c>
      <c r="B2006" s="218" t="str">
        <f t="shared" si="320"/>
        <v>Ma</v>
      </c>
      <c r="C2006" s="218" t="str">
        <f t="shared" si="321"/>
        <v>nt</v>
      </c>
      <c r="D2006" s="218" t="str">
        <f t="shared" si="322"/>
        <v>nanc</v>
      </c>
      <c r="E2006" s="219" t="e">
        <f t="shared" si="323"/>
        <v>#VALUE!</v>
      </c>
      <c r="F2006" s="219" t="str">
        <f t="shared" si="324"/>
        <v/>
      </c>
      <c r="G2006" s="219">
        <f t="shared" si="325"/>
        <v>45190</v>
      </c>
      <c r="H2006" s="218" t="str">
        <f>IF(ISERROR(VLOOKUP(FORECAST!$A2006,$AY$2:$BA$9,3,FALSE)),"",VLOOKUP(FORECAST!$A2006,$AY$2:$BA$9,3,FALSE))</f>
        <v>Complementarias</v>
      </c>
      <c r="I2006" s="218">
        <f>IF(ISNUMBER(FORECAST!G:G),FORECAST!G:G,"")</f>
        <v>1</v>
      </c>
      <c r="J2006" s="222">
        <f>IF(ISNUMBER(FORECAST!H:H),FORECAST!H:H,"")</f>
        <v>0</v>
      </c>
      <c r="BF2006" s="4"/>
    </row>
    <row r="2007" spans="1:58">
      <c r="A2007" s="218" t="str">
        <f>MID(FORECAST!A2006,1,10)</f>
        <v>Compliment</v>
      </c>
      <c r="B2007" s="218" t="str">
        <f t="shared" si="320"/>
        <v>Co</v>
      </c>
      <c r="C2007" s="218" t="str">
        <f t="shared" si="321"/>
        <v>pl</v>
      </c>
      <c r="D2007" s="218" t="str">
        <f t="shared" si="322"/>
        <v>ment</v>
      </c>
      <c r="E2007" s="219" t="e">
        <f t="shared" si="323"/>
        <v>#VALUE!</v>
      </c>
      <c r="F2007" s="219" t="str">
        <f t="shared" si="324"/>
        <v/>
      </c>
      <c r="G2007" s="219">
        <f t="shared" si="325"/>
        <v>45190</v>
      </c>
      <c r="H2007" s="218" t="str">
        <f>IF(ISERROR(VLOOKUP(FORECAST!$A2007,$AY$2:$BA$9,3,FALSE)),"",VLOOKUP(FORECAST!$A2007,$AY$2:$BA$9,3,FALSE))</f>
        <v>Total día</v>
      </c>
      <c r="I2007" s="218">
        <f>IF(ISNUMBER(FORECAST!G:G),FORECAST!G:G,"")</f>
        <v>217</v>
      </c>
      <c r="J2007" s="222">
        <f>IF(ISNUMBER(FORECAST!H:H),FORECAST!H:H,"")</f>
        <v>34697.620000000003</v>
      </c>
      <c r="BF2007" s="4"/>
    </row>
    <row r="2008" spans="1:58">
      <c r="A2008" s="218" t="str">
        <f>MID(FORECAST!A2007,1,10)</f>
        <v>Totals:</v>
      </c>
      <c r="B2008" s="218" t="str">
        <f t="shared" si="320"/>
        <v>To</v>
      </c>
      <c r="C2008" s="218" t="str">
        <f t="shared" si="321"/>
        <v>al</v>
      </c>
      <c r="D2008" s="218" t="str">
        <f t="shared" si="322"/>
        <v>:</v>
      </c>
      <c r="E2008" s="219" t="e">
        <f t="shared" si="323"/>
        <v>#VALUE!</v>
      </c>
      <c r="F2008" s="219" t="str">
        <f t="shared" si="324"/>
        <v/>
      </c>
      <c r="G2008" s="219">
        <f t="shared" si="325"/>
        <v>45190</v>
      </c>
      <c r="H2008" s="218" t="str">
        <f>IF(ISERROR(VLOOKUP(FORECAST!$A2008,$AY$2:$BA$9,3,FALSE)),"",VLOOKUP(FORECAST!$A2008,$AY$2:$BA$9,3,FALSE))</f>
        <v/>
      </c>
      <c r="I2008" s="218" t="str">
        <f>IF(ISNUMBER(FORECAST!G:G),FORECAST!G:G,"")</f>
        <v/>
      </c>
      <c r="J2008" s="222" t="str">
        <f>IF(ISNUMBER(FORECAST!H:H),FORECAST!H:H,"")</f>
        <v/>
      </c>
      <c r="BF2008" s="4"/>
    </row>
    <row r="2009" spans="1:58">
      <c r="A2009" s="218" t="str">
        <f>MID(FORECAST!A2008,1,10)</f>
        <v>22-09-2023</v>
      </c>
      <c r="B2009" s="218" t="str">
        <f t="shared" si="320"/>
        <v>22</v>
      </c>
      <c r="C2009" s="218" t="str">
        <f t="shared" si="321"/>
        <v>09</v>
      </c>
      <c r="D2009" s="218" t="str">
        <f t="shared" si="322"/>
        <v>2023</v>
      </c>
      <c r="E2009" s="219">
        <f t="shared" si="323"/>
        <v>45191</v>
      </c>
      <c r="F2009" s="219">
        <f t="shared" si="324"/>
        <v>45191</v>
      </c>
      <c r="G2009" s="219">
        <f t="shared" si="325"/>
        <v>45191</v>
      </c>
      <c r="H2009" s="218" t="str">
        <f>IF(ISERROR(VLOOKUP(FORECAST!$A2009,$AY$2:$BA$9,3,FALSE)),"",VLOOKUP(FORECAST!$A2009,$AY$2:$BA$9,3,FALSE))</f>
        <v>Pagadores</v>
      </c>
      <c r="I2009" s="218">
        <f>IF(ISNUMBER(FORECAST!G:G),FORECAST!G:G,"")</f>
        <v>107</v>
      </c>
      <c r="J2009" s="222">
        <f>IF(ISNUMBER(FORECAST!H:H),FORECAST!H:H,"")</f>
        <v>34346.44</v>
      </c>
      <c r="BF2009" s="4"/>
    </row>
    <row r="2010" spans="1:58">
      <c r="A2010" s="218" t="str">
        <f>MID(FORECAST!A2009,1,10)</f>
        <v>Non-Group</v>
      </c>
      <c r="B2010" s="218" t="str">
        <f t="shared" si="320"/>
        <v>No</v>
      </c>
      <c r="C2010" s="218" t="str">
        <f t="shared" si="321"/>
        <v>-G</v>
      </c>
      <c r="D2010" s="218" t="str">
        <f t="shared" si="322"/>
        <v>oup</v>
      </c>
      <c r="E2010" s="219" t="e">
        <f t="shared" si="323"/>
        <v>#VALUE!</v>
      </c>
      <c r="F2010" s="219" t="str">
        <f t="shared" si="324"/>
        <v/>
      </c>
      <c r="G2010" s="219">
        <f t="shared" si="325"/>
        <v>45191</v>
      </c>
      <c r="H2010" s="218" t="str">
        <f>IF(ISERROR(VLOOKUP(FORECAST!$A2010,$AY$2:$BA$9,3,FALSE)),"",VLOOKUP(FORECAST!$A2010,$AY$2:$BA$9,3,FALSE))</f>
        <v>Grupos</v>
      </c>
      <c r="I2010" s="218">
        <f>IF(ISNUMBER(FORECAST!G:G),FORECAST!G:G,"")</f>
        <v>19</v>
      </c>
      <c r="J2010" s="222">
        <f>IF(ISNUMBER(FORECAST!H:H),FORECAST!H:H,"")</f>
        <v>6884</v>
      </c>
      <c r="BF2010" s="4"/>
    </row>
    <row r="2011" spans="1:58">
      <c r="A2011" s="218" t="str">
        <f>MID(FORECAST!A2010,1,10)</f>
        <v>Group - No</v>
      </c>
      <c r="B2011" s="218" t="str">
        <f t="shared" si="320"/>
        <v>Gr</v>
      </c>
      <c r="C2011" s="218" t="str">
        <f t="shared" si="321"/>
        <v>up</v>
      </c>
      <c r="D2011" s="218" t="str">
        <f t="shared" si="322"/>
        <v>- No</v>
      </c>
      <c r="E2011" s="219" t="e">
        <f t="shared" si="323"/>
        <v>#VALUE!</v>
      </c>
      <c r="F2011" s="219" t="str">
        <f t="shared" si="324"/>
        <v/>
      </c>
      <c r="G2011" s="219">
        <f t="shared" si="325"/>
        <v>45191</v>
      </c>
      <c r="H2011" s="218" t="str">
        <f>IF(ISERROR(VLOOKUP(FORECAST!$A2011,$AY$2:$BA$9,3,FALSE)),"",VLOOKUP(FORECAST!$A2011,$AY$2:$BA$9,3,FALSE))</f>
        <v>Dueños e invitados</v>
      </c>
      <c r="I2011" s="218">
        <f>IF(ISNUMBER(FORECAST!G:G),FORECAST!G:G,"")</f>
        <v>45</v>
      </c>
      <c r="J2011" s="222">
        <f>IF(ISNUMBER(FORECAST!H:H),FORECAST!H:H,"")</f>
        <v>0</v>
      </c>
      <c r="BF2011" s="4"/>
    </row>
    <row r="2012" spans="1:58">
      <c r="A2012" s="218" t="str">
        <f>MID(FORECAST!A2011,1,10)</f>
        <v>Owner &amp; Gu</v>
      </c>
      <c r="B2012" s="218" t="str">
        <f t="shared" si="320"/>
        <v>Ow</v>
      </c>
      <c r="C2012" s="218" t="str">
        <f t="shared" si="321"/>
        <v>er</v>
      </c>
      <c r="D2012" s="218" t="str">
        <f t="shared" si="322"/>
        <v>&amp; Gu</v>
      </c>
      <c r="E2012" s="219" t="e">
        <f t="shared" si="323"/>
        <v>#VALUE!</v>
      </c>
      <c r="F2012" s="219" t="str">
        <f t="shared" si="324"/>
        <v/>
      </c>
      <c r="G2012" s="219">
        <f t="shared" si="325"/>
        <v>45191</v>
      </c>
      <c r="H2012" s="218" t="str">
        <f>IF(ISERROR(VLOOKUP(FORECAST!$A2012,$AY$2:$BA$9,3,FALSE)),"",VLOOKUP(FORECAST!$A2012,$AY$2:$BA$9,3,FALSE))</f>
        <v>Referidos</v>
      </c>
      <c r="I2012" s="218">
        <f>IF(ISNUMBER(FORECAST!G:G),FORECAST!G:G,"")</f>
        <v>104</v>
      </c>
      <c r="J2012" s="222">
        <f>IF(ISNUMBER(FORECAST!H:H),FORECAST!H:H,"")</f>
        <v>34288.080000000002</v>
      </c>
      <c r="BF2012" s="4"/>
    </row>
    <row r="2013" spans="1:58">
      <c r="A2013" s="218" t="str">
        <f>MID(FORECAST!A2012,1,10)</f>
        <v>Owner Refe</v>
      </c>
      <c r="B2013" s="218" t="str">
        <f t="shared" si="320"/>
        <v>Ow</v>
      </c>
      <c r="C2013" s="218" t="str">
        <f t="shared" si="321"/>
        <v>er</v>
      </c>
      <c r="D2013" s="218" t="str">
        <f t="shared" si="322"/>
        <v>Refe</v>
      </c>
      <c r="E2013" s="219" t="e">
        <f t="shared" si="323"/>
        <v>#VALUE!</v>
      </c>
      <c r="F2013" s="219" t="str">
        <f t="shared" si="324"/>
        <v/>
      </c>
      <c r="G2013" s="219">
        <f t="shared" si="325"/>
        <v>45191</v>
      </c>
      <c r="H2013" s="218" t="str">
        <f>IF(ISERROR(VLOOKUP(FORECAST!$A2013,$AY$2:$BA$9,3,FALSE)),"",VLOOKUP(FORECAST!$A2013,$AY$2:$BA$9,3,FALSE))</f>
        <v>Maintenance</v>
      </c>
      <c r="I2013" s="218">
        <f>IF(ISNUMBER(FORECAST!G:G),FORECAST!G:G,"")</f>
        <v>39</v>
      </c>
      <c r="J2013" s="222">
        <f>IF(ISNUMBER(FORECAST!H:H),FORECAST!H:H,"")</f>
        <v>0</v>
      </c>
      <c r="BF2013" s="4"/>
    </row>
    <row r="2014" spans="1:58">
      <c r="A2014" s="218" t="str">
        <f>MID(FORECAST!A2013,1,10)</f>
        <v>Maintenanc</v>
      </c>
      <c r="B2014" s="218" t="str">
        <f t="shared" si="320"/>
        <v>Ma</v>
      </c>
      <c r="C2014" s="218" t="str">
        <f t="shared" si="321"/>
        <v>nt</v>
      </c>
      <c r="D2014" s="218" t="str">
        <f t="shared" si="322"/>
        <v>nanc</v>
      </c>
      <c r="E2014" s="219" t="e">
        <f t="shared" si="323"/>
        <v>#VALUE!</v>
      </c>
      <c r="F2014" s="219" t="str">
        <f t="shared" si="324"/>
        <v/>
      </c>
      <c r="G2014" s="219">
        <f t="shared" si="325"/>
        <v>45191</v>
      </c>
      <c r="H2014" s="218" t="str">
        <f>IF(ISERROR(VLOOKUP(FORECAST!$A2014,$AY$2:$BA$9,3,FALSE)),"",VLOOKUP(FORECAST!$A2014,$AY$2:$BA$9,3,FALSE))</f>
        <v>Complementarias</v>
      </c>
      <c r="I2014" s="218">
        <f>IF(ISNUMBER(FORECAST!G:G),FORECAST!G:G,"")</f>
        <v>0</v>
      </c>
      <c r="J2014" s="222">
        <f>IF(ISNUMBER(FORECAST!H:H),FORECAST!H:H,"")</f>
        <v>0</v>
      </c>
      <c r="BF2014" s="4"/>
    </row>
    <row r="2015" spans="1:58">
      <c r="A2015" s="218" t="str">
        <f>MID(FORECAST!A2014,1,10)</f>
        <v>Compliment</v>
      </c>
      <c r="B2015" s="218" t="str">
        <f t="shared" si="320"/>
        <v>Co</v>
      </c>
      <c r="C2015" s="218" t="str">
        <f t="shared" si="321"/>
        <v>pl</v>
      </c>
      <c r="D2015" s="218" t="str">
        <f t="shared" si="322"/>
        <v>ment</v>
      </c>
      <c r="E2015" s="219" t="e">
        <f t="shared" si="323"/>
        <v>#VALUE!</v>
      </c>
      <c r="F2015" s="219" t="str">
        <f t="shared" si="324"/>
        <v/>
      </c>
      <c r="G2015" s="219">
        <f t="shared" si="325"/>
        <v>45191</v>
      </c>
      <c r="H2015" s="218" t="str">
        <f>IF(ISERROR(VLOOKUP(FORECAST!$A2015,$AY$2:$BA$9,3,FALSE)),"",VLOOKUP(FORECAST!$A2015,$AY$2:$BA$9,3,FALSE))</f>
        <v>Total día</v>
      </c>
      <c r="I2015" s="218">
        <f>IF(ISNUMBER(FORECAST!G:G),FORECAST!G:G,"")</f>
        <v>314</v>
      </c>
      <c r="J2015" s="222">
        <f>IF(ISNUMBER(FORECAST!H:H),FORECAST!H:H,"")</f>
        <v>75518.52</v>
      </c>
      <c r="BF2015" s="4"/>
    </row>
    <row r="2016" spans="1:58">
      <c r="A2016" s="218" t="str">
        <f>MID(FORECAST!A2015,1,10)</f>
        <v>Totals:</v>
      </c>
      <c r="B2016" s="218" t="str">
        <f t="shared" si="320"/>
        <v>To</v>
      </c>
      <c r="C2016" s="218" t="str">
        <f t="shared" si="321"/>
        <v>al</v>
      </c>
      <c r="D2016" s="218" t="str">
        <f t="shared" si="322"/>
        <v>:</v>
      </c>
      <c r="E2016" s="219" t="e">
        <f t="shared" si="323"/>
        <v>#VALUE!</v>
      </c>
      <c r="F2016" s="219" t="str">
        <f t="shared" si="324"/>
        <v/>
      </c>
      <c r="G2016" s="219">
        <f t="shared" si="325"/>
        <v>45191</v>
      </c>
      <c r="H2016" s="218" t="str">
        <f>IF(ISERROR(VLOOKUP(FORECAST!$A2016,$AY$2:$BA$9,3,FALSE)),"",VLOOKUP(FORECAST!$A2016,$AY$2:$BA$9,3,FALSE))</f>
        <v/>
      </c>
      <c r="I2016" s="218" t="str">
        <f>IF(ISNUMBER(FORECAST!G:G),FORECAST!G:G,"")</f>
        <v/>
      </c>
      <c r="J2016" s="222" t="str">
        <f>IF(ISNUMBER(FORECAST!H:H),FORECAST!H:H,"")</f>
        <v/>
      </c>
      <c r="BF2016" s="4"/>
    </row>
    <row r="2017" spans="1:58">
      <c r="A2017" s="218" t="str">
        <f>MID(FORECAST!A2016,1,10)</f>
        <v>23-09-2023</v>
      </c>
      <c r="B2017" s="218" t="str">
        <f t="shared" si="320"/>
        <v>23</v>
      </c>
      <c r="C2017" s="218" t="str">
        <f t="shared" si="321"/>
        <v>09</v>
      </c>
      <c r="D2017" s="218" t="str">
        <f t="shared" si="322"/>
        <v>2023</v>
      </c>
      <c r="E2017" s="219">
        <f t="shared" si="323"/>
        <v>45192</v>
      </c>
      <c r="F2017" s="219">
        <f t="shared" si="324"/>
        <v>45192</v>
      </c>
      <c r="G2017" s="219">
        <f t="shared" si="325"/>
        <v>45192</v>
      </c>
      <c r="H2017" s="218" t="str">
        <f>IF(ISERROR(VLOOKUP(FORECAST!$A2017,$AY$2:$BA$9,3,FALSE)),"",VLOOKUP(FORECAST!$A2017,$AY$2:$BA$9,3,FALSE))</f>
        <v>Pagadores</v>
      </c>
      <c r="I2017" s="218">
        <f>IF(ISNUMBER(FORECAST!G:G),FORECAST!G:G,"")</f>
        <v>139</v>
      </c>
      <c r="J2017" s="222">
        <f>IF(ISNUMBER(FORECAST!H:H),FORECAST!H:H,"")</f>
        <v>42528.05</v>
      </c>
      <c r="BF2017" s="4"/>
    </row>
    <row r="2018" spans="1:58">
      <c r="A2018" s="218" t="str">
        <f>MID(FORECAST!A2017,1,10)</f>
        <v>Non-Group</v>
      </c>
      <c r="B2018" s="218" t="str">
        <f t="shared" si="320"/>
        <v>No</v>
      </c>
      <c r="C2018" s="218" t="str">
        <f t="shared" si="321"/>
        <v>-G</v>
      </c>
      <c r="D2018" s="218" t="str">
        <f t="shared" si="322"/>
        <v>oup</v>
      </c>
      <c r="E2018" s="219" t="e">
        <f t="shared" si="323"/>
        <v>#VALUE!</v>
      </c>
      <c r="F2018" s="219" t="str">
        <f t="shared" si="324"/>
        <v/>
      </c>
      <c r="G2018" s="219">
        <f t="shared" si="325"/>
        <v>45192</v>
      </c>
      <c r="H2018" s="218" t="str">
        <f>IF(ISERROR(VLOOKUP(FORECAST!$A2018,$AY$2:$BA$9,3,FALSE)),"",VLOOKUP(FORECAST!$A2018,$AY$2:$BA$9,3,FALSE))</f>
        <v>Grupos</v>
      </c>
      <c r="I2018" s="218">
        <f>IF(ISNUMBER(FORECAST!G:G),FORECAST!G:G,"")</f>
        <v>20</v>
      </c>
      <c r="J2018" s="222">
        <f>IF(ISNUMBER(FORECAST!H:H),FORECAST!H:H,"")</f>
        <v>7109</v>
      </c>
      <c r="BF2018" s="4"/>
    </row>
    <row r="2019" spans="1:58">
      <c r="A2019" s="218" t="str">
        <f>MID(FORECAST!A2018,1,10)</f>
        <v>Group - No</v>
      </c>
      <c r="B2019" s="218" t="str">
        <f t="shared" si="320"/>
        <v>Gr</v>
      </c>
      <c r="C2019" s="218" t="str">
        <f t="shared" si="321"/>
        <v>up</v>
      </c>
      <c r="D2019" s="218" t="str">
        <f t="shared" si="322"/>
        <v>- No</v>
      </c>
      <c r="E2019" s="219" t="e">
        <f t="shared" si="323"/>
        <v>#VALUE!</v>
      </c>
      <c r="F2019" s="219" t="str">
        <f t="shared" si="324"/>
        <v/>
      </c>
      <c r="G2019" s="219">
        <f t="shared" si="325"/>
        <v>45192</v>
      </c>
      <c r="H2019" s="218" t="str">
        <f>IF(ISERROR(VLOOKUP(FORECAST!$A2019,$AY$2:$BA$9,3,FALSE)),"",VLOOKUP(FORECAST!$A2019,$AY$2:$BA$9,3,FALSE))</f>
        <v>Dueños e invitados</v>
      </c>
      <c r="I2019" s="218">
        <f>IF(ISNUMBER(FORECAST!G:G),FORECAST!G:G,"")</f>
        <v>49</v>
      </c>
      <c r="J2019" s="222">
        <f>IF(ISNUMBER(FORECAST!H:H),FORECAST!H:H,"")</f>
        <v>0</v>
      </c>
      <c r="BF2019" s="4"/>
    </row>
    <row r="2020" spans="1:58">
      <c r="A2020" s="218" t="str">
        <f>MID(FORECAST!A2019,1,10)</f>
        <v>Owner &amp; Gu</v>
      </c>
      <c r="B2020" s="218" t="str">
        <f t="shared" si="320"/>
        <v>Ow</v>
      </c>
      <c r="C2020" s="218" t="str">
        <f t="shared" si="321"/>
        <v>er</v>
      </c>
      <c r="D2020" s="218" t="str">
        <f t="shared" si="322"/>
        <v>&amp; Gu</v>
      </c>
      <c r="E2020" s="219" t="e">
        <f t="shared" si="323"/>
        <v>#VALUE!</v>
      </c>
      <c r="F2020" s="219" t="str">
        <f t="shared" si="324"/>
        <v/>
      </c>
      <c r="G2020" s="219">
        <f t="shared" si="325"/>
        <v>45192</v>
      </c>
      <c r="H2020" s="218" t="str">
        <f>IF(ISERROR(VLOOKUP(FORECAST!$A2020,$AY$2:$BA$9,3,FALSE)),"",VLOOKUP(FORECAST!$A2020,$AY$2:$BA$9,3,FALSE))</f>
        <v>Referidos</v>
      </c>
      <c r="I2020" s="218">
        <f>IF(ISNUMBER(FORECAST!G:G),FORECAST!G:G,"")</f>
        <v>121</v>
      </c>
      <c r="J2020" s="222">
        <f>IF(ISNUMBER(FORECAST!H:H),FORECAST!H:H,"")</f>
        <v>39233.230000000003</v>
      </c>
      <c r="BF2020" s="4"/>
    </row>
    <row r="2021" spans="1:58">
      <c r="A2021" s="218" t="str">
        <f>MID(FORECAST!A2020,1,10)</f>
        <v>Owner Refe</v>
      </c>
      <c r="B2021" s="218" t="str">
        <f t="shared" si="320"/>
        <v>Ow</v>
      </c>
      <c r="C2021" s="218" t="str">
        <f t="shared" si="321"/>
        <v>er</v>
      </c>
      <c r="D2021" s="218" t="str">
        <f t="shared" si="322"/>
        <v>Refe</v>
      </c>
      <c r="E2021" s="219" t="e">
        <f t="shared" si="323"/>
        <v>#VALUE!</v>
      </c>
      <c r="F2021" s="219" t="str">
        <f t="shared" si="324"/>
        <v/>
      </c>
      <c r="G2021" s="219">
        <f t="shared" si="325"/>
        <v>45192</v>
      </c>
      <c r="H2021" s="218" t="str">
        <f>IF(ISERROR(VLOOKUP(FORECAST!$A2021,$AY$2:$BA$9,3,FALSE)),"",VLOOKUP(FORECAST!$A2021,$AY$2:$BA$9,3,FALSE))</f>
        <v>Maintenance</v>
      </c>
      <c r="I2021" s="218">
        <f>IF(ISNUMBER(FORECAST!G:G),FORECAST!G:G,"")</f>
        <v>32</v>
      </c>
      <c r="J2021" s="222">
        <f>IF(ISNUMBER(FORECAST!H:H),FORECAST!H:H,"")</f>
        <v>0</v>
      </c>
      <c r="BF2021" s="4"/>
    </row>
    <row r="2022" spans="1:58">
      <c r="A2022" s="218" t="str">
        <f>MID(FORECAST!A2021,1,10)</f>
        <v>Maintenanc</v>
      </c>
      <c r="B2022" s="218" t="str">
        <f t="shared" si="320"/>
        <v>Ma</v>
      </c>
      <c r="C2022" s="218" t="str">
        <f t="shared" si="321"/>
        <v>nt</v>
      </c>
      <c r="D2022" s="218" t="str">
        <f t="shared" si="322"/>
        <v>nanc</v>
      </c>
      <c r="E2022" s="219" t="e">
        <f t="shared" si="323"/>
        <v>#VALUE!</v>
      </c>
      <c r="F2022" s="219" t="str">
        <f t="shared" si="324"/>
        <v/>
      </c>
      <c r="G2022" s="219">
        <f t="shared" si="325"/>
        <v>45192</v>
      </c>
      <c r="H2022" s="218" t="str">
        <f>IF(ISERROR(VLOOKUP(FORECAST!$A2022,$AY$2:$BA$9,3,FALSE)),"",VLOOKUP(FORECAST!$A2022,$AY$2:$BA$9,3,FALSE))</f>
        <v>Complementarias</v>
      </c>
      <c r="I2022" s="218">
        <f>IF(ISNUMBER(FORECAST!G:G),FORECAST!G:G,"")</f>
        <v>1</v>
      </c>
      <c r="J2022" s="222">
        <f>IF(ISNUMBER(FORECAST!H:H),FORECAST!H:H,"")</f>
        <v>0</v>
      </c>
      <c r="BF2022" s="4"/>
    </row>
    <row r="2023" spans="1:58">
      <c r="A2023" s="218" t="str">
        <f>MID(FORECAST!A2022,1,10)</f>
        <v>Compliment</v>
      </c>
      <c r="B2023" s="218" t="str">
        <f t="shared" si="320"/>
        <v>Co</v>
      </c>
      <c r="C2023" s="218" t="str">
        <f t="shared" si="321"/>
        <v>pl</v>
      </c>
      <c r="D2023" s="218" t="str">
        <f t="shared" si="322"/>
        <v>ment</v>
      </c>
      <c r="E2023" s="219" t="e">
        <f t="shared" si="323"/>
        <v>#VALUE!</v>
      </c>
      <c r="F2023" s="219" t="str">
        <f t="shared" si="324"/>
        <v/>
      </c>
      <c r="G2023" s="219">
        <f t="shared" si="325"/>
        <v>45192</v>
      </c>
      <c r="H2023" s="218" t="str">
        <f>IF(ISERROR(VLOOKUP(FORECAST!$A2023,$AY$2:$BA$9,3,FALSE)),"",VLOOKUP(FORECAST!$A2023,$AY$2:$BA$9,3,FALSE))</f>
        <v>Total día</v>
      </c>
      <c r="I2023" s="218">
        <f>IF(ISNUMBER(FORECAST!G:G),FORECAST!G:G,"")</f>
        <v>362</v>
      </c>
      <c r="J2023" s="222">
        <f>IF(ISNUMBER(FORECAST!H:H),FORECAST!H:H,"")</f>
        <v>88870.28</v>
      </c>
      <c r="BF2023" s="4"/>
    </row>
    <row r="2024" spans="1:58">
      <c r="A2024" s="218" t="str">
        <f>MID(FORECAST!A2023,1,10)</f>
        <v>Totals:</v>
      </c>
      <c r="B2024" s="218" t="str">
        <f t="shared" si="320"/>
        <v>To</v>
      </c>
      <c r="C2024" s="218" t="str">
        <f t="shared" si="321"/>
        <v>al</v>
      </c>
      <c r="D2024" s="218" t="str">
        <f t="shared" si="322"/>
        <v>:</v>
      </c>
      <c r="E2024" s="219" t="e">
        <f t="shared" si="323"/>
        <v>#VALUE!</v>
      </c>
      <c r="F2024" s="219" t="str">
        <f t="shared" si="324"/>
        <v/>
      </c>
      <c r="G2024" s="219">
        <f t="shared" si="325"/>
        <v>45192</v>
      </c>
      <c r="H2024" s="218" t="str">
        <f>IF(ISERROR(VLOOKUP(FORECAST!$A2024,$AY$2:$BA$9,3,FALSE)),"",VLOOKUP(FORECAST!$A2024,$AY$2:$BA$9,3,FALSE))</f>
        <v/>
      </c>
      <c r="I2024" s="218" t="str">
        <f>IF(ISNUMBER(FORECAST!G:G),FORECAST!G:G,"")</f>
        <v/>
      </c>
      <c r="J2024" s="222" t="str">
        <f>IF(ISNUMBER(FORECAST!H:H),FORECAST!H:H,"")</f>
        <v/>
      </c>
      <c r="BF2024" s="4"/>
    </row>
    <row r="2025" spans="1:58">
      <c r="A2025" s="218" t="str">
        <f>MID(FORECAST!A2024,1,10)</f>
        <v>24-09-2023</v>
      </c>
      <c r="B2025" s="218" t="str">
        <f t="shared" si="320"/>
        <v>24</v>
      </c>
      <c r="C2025" s="218" t="str">
        <f t="shared" si="321"/>
        <v>09</v>
      </c>
      <c r="D2025" s="218" t="str">
        <f t="shared" si="322"/>
        <v>2023</v>
      </c>
      <c r="E2025" s="219">
        <f t="shared" si="323"/>
        <v>45193</v>
      </c>
      <c r="F2025" s="219">
        <f t="shared" si="324"/>
        <v>45193</v>
      </c>
      <c r="G2025" s="219">
        <f t="shared" si="325"/>
        <v>45193</v>
      </c>
      <c r="H2025" s="218" t="str">
        <f>IF(ISERROR(VLOOKUP(FORECAST!$A2025,$AY$2:$BA$9,3,FALSE)),"",VLOOKUP(FORECAST!$A2025,$AY$2:$BA$9,3,FALSE))</f>
        <v>Pagadores</v>
      </c>
      <c r="I2025" s="218">
        <f>IF(ISNUMBER(FORECAST!G:G),FORECAST!G:G,"")</f>
        <v>94</v>
      </c>
      <c r="J2025" s="222">
        <f>IF(ISNUMBER(FORECAST!H:H),FORECAST!H:H,"")</f>
        <v>22281.11</v>
      </c>
      <c r="BF2025" s="4"/>
    </row>
    <row r="2026" spans="1:58">
      <c r="A2026" s="218" t="str">
        <f>MID(FORECAST!A2025,1,10)</f>
        <v>Non-Group</v>
      </c>
      <c r="B2026" s="218" t="str">
        <f t="shared" si="320"/>
        <v>No</v>
      </c>
      <c r="C2026" s="218" t="str">
        <f t="shared" si="321"/>
        <v>-G</v>
      </c>
      <c r="D2026" s="218" t="str">
        <f t="shared" si="322"/>
        <v>oup</v>
      </c>
      <c r="E2026" s="219" t="e">
        <f t="shared" si="323"/>
        <v>#VALUE!</v>
      </c>
      <c r="F2026" s="219" t="str">
        <f t="shared" si="324"/>
        <v/>
      </c>
      <c r="G2026" s="219">
        <f t="shared" si="325"/>
        <v>45193</v>
      </c>
      <c r="H2026" s="218" t="str">
        <f>IF(ISERROR(VLOOKUP(FORECAST!$A2026,$AY$2:$BA$9,3,FALSE)),"",VLOOKUP(FORECAST!$A2026,$AY$2:$BA$9,3,FALSE))</f>
        <v>Grupos</v>
      </c>
      <c r="I2026" s="218">
        <f>IF(ISNUMBER(FORECAST!G:G),FORECAST!G:G,"")</f>
        <v>13</v>
      </c>
      <c r="J2026" s="222">
        <f>IF(ISNUMBER(FORECAST!H:H),FORECAST!H:H,"")</f>
        <v>3814</v>
      </c>
      <c r="BF2026" s="4"/>
    </row>
    <row r="2027" spans="1:58">
      <c r="A2027" s="218" t="str">
        <f>MID(FORECAST!A2026,1,10)</f>
        <v>Group - No</v>
      </c>
      <c r="B2027" s="218" t="str">
        <f t="shared" si="320"/>
        <v>Gr</v>
      </c>
      <c r="C2027" s="218" t="str">
        <f t="shared" si="321"/>
        <v>up</v>
      </c>
      <c r="D2027" s="218" t="str">
        <f t="shared" si="322"/>
        <v>- No</v>
      </c>
      <c r="E2027" s="219" t="e">
        <f t="shared" si="323"/>
        <v>#VALUE!</v>
      </c>
      <c r="F2027" s="219" t="str">
        <f t="shared" si="324"/>
        <v/>
      </c>
      <c r="G2027" s="219">
        <f t="shared" si="325"/>
        <v>45193</v>
      </c>
      <c r="H2027" s="218" t="str">
        <f>IF(ISERROR(VLOOKUP(FORECAST!$A2027,$AY$2:$BA$9,3,FALSE)),"",VLOOKUP(FORECAST!$A2027,$AY$2:$BA$9,3,FALSE))</f>
        <v>Dueños e invitados</v>
      </c>
      <c r="I2027" s="218">
        <f>IF(ISNUMBER(FORECAST!G:G),FORECAST!G:G,"")</f>
        <v>41</v>
      </c>
      <c r="J2027" s="222">
        <f>IF(ISNUMBER(FORECAST!H:H),FORECAST!H:H,"")</f>
        <v>0</v>
      </c>
      <c r="BF2027" s="4"/>
    </row>
    <row r="2028" spans="1:58">
      <c r="A2028" s="218" t="str">
        <f>MID(FORECAST!A2027,1,10)</f>
        <v>Owner &amp; Gu</v>
      </c>
      <c r="B2028" s="218" t="str">
        <f t="shared" si="320"/>
        <v>Ow</v>
      </c>
      <c r="C2028" s="218" t="str">
        <f t="shared" si="321"/>
        <v>er</v>
      </c>
      <c r="D2028" s="218" t="str">
        <f t="shared" si="322"/>
        <v>&amp; Gu</v>
      </c>
      <c r="E2028" s="219" t="e">
        <f t="shared" si="323"/>
        <v>#VALUE!</v>
      </c>
      <c r="F2028" s="219" t="str">
        <f t="shared" si="324"/>
        <v/>
      </c>
      <c r="G2028" s="219">
        <f t="shared" si="325"/>
        <v>45193</v>
      </c>
      <c r="H2028" s="218" t="str">
        <f>IF(ISERROR(VLOOKUP(FORECAST!$A2028,$AY$2:$BA$9,3,FALSE)),"",VLOOKUP(FORECAST!$A2028,$AY$2:$BA$9,3,FALSE))</f>
        <v>Referidos</v>
      </c>
      <c r="I2028" s="218">
        <f>IF(ISNUMBER(FORECAST!G:G),FORECAST!G:G,"")</f>
        <v>71</v>
      </c>
      <c r="J2028" s="222">
        <f>IF(ISNUMBER(FORECAST!H:H),FORECAST!H:H,"")</f>
        <v>18627.23</v>
      </c>
      <c r="BF2028" s="4"/>
    </row>
    <row r="2029" spans="1:58">
      <c r="A2029" s="218" t="str">
        <f>MID(FORECAST!A2028,1,10)</f>
        <v>Owner Refe</v>
      </c>
      <c r="B2029" s="218" t="str">
        <f t="shared" si="320"/>
        <v>Ow</v>
      </c>
      <c r="C2029" s="218" t="str">
        <f t="shared" si="321"/>
        <v>er</v>
      </c>
      <c r="D2029" s="218" t="str">
        <f t="shared" si="322"/>
        <v>Refe</v>
      </c>
      <c r="E2029" s="219" t="e">
        <f t="shared" si="323"/>
        <v>#VALUE!</v>
      </c>
      <c r="F2029" s="219" t="str">
        <f t="shared" si="324"/>
        <v/>
      </c>
      <c r="G2029" s="219">
        <f t="shared" si="325"/>
        <v>45193</v>
      </c>
      <c r="H2029" s="218" t="str">
        <f>IF(ISERROR(VLOOKUP(FORECAST!$A2029,$AY$2:$BA$9,3,FALSE)),"",VLOOKUP(FORECAST!$A2029,$AY$2:$BA$9,3,FALSE))</f>
        <v>Maintenance</v>
      </c>
      <c r="I2029" s="218">
        <f>IF(ISNUMBER(FORECAST!G:G),FORECAST!G:G,"")</f>
        <v>41</v>
      </c>
      <c r="J2029" s="222">
        <f>IF(ISNUMBER(FORECAST!H:H),FORECAST!H:H,"")</f>
        <v>0</v>
      </c>
      <c r="BF2029" s="4"/>
    </row>
    <row r="2030" spans="1:58">
      <c r="A2030" s="218" t="str">
        <f>MID(FORECAST!A2029,1,10)</f>
        <v>Maintenanc</v>
      </c>
      <c r="B2030" s="218" t="str">
        <f t="shared" si="320"/>
        <v>Ma</v>
      </c>
      <c r="C2030" s="218" t="str">
        <f t="shared" si="321"/>
        <v>nt</v>
      </c>
      <c r="D2030" s="218" t="str">
        <f t="shared" si="322"/>
        <v>nanc</v>
      </c>
      <c r="E2030" s="219" t="e">
        <f t="shared" si="323"/>
        <v>#VALUE!</v>
      </c>
      <c r="F2030" s="219" t="str">
        <f t="shared" si="324"/>
        <v/>
      </c>
      <c r="G2030" s="219">
        <f t="shared" si="325"/>
        <v>45193</v>
      </c>
      <c r="H2030" s="218" t="str">
        <f>IF(ISERROR(VLOOKUP(FORECAST!$A2030,$AY$2:$BA$9,3,FALSE)),"",VLOOKUP(FORECAST!$A2030,$AY$2:$BA$9,3,FALSE))</f>
        <v>Complementarias</v>
      </c>
      <c r="I2030" s="218">
        <f>IF(ISNUMBER(FORECAST!G:G),FORECAST!G:G,"")</f>
        <v>3</v>
      </c>
      <c r="J2030" s="222">
        <f>IF(ISNUMBER(FORECAST!H:H),FORECAST!H:H,"")</f>
        <v>440</v>
      </c>
      <c r="BF2030" s="4"/>
    </row>
    <row r="2031" spans="1:58">
      <c r="A2031" s="218" t="str">
        <f>MID(FORECAST!A2030,1,10)</f>
        <v>Compliment</v>
      </c>
      <c r="B2031" s="218" t="str">
        <f t="shared" si="320"/>
        <v>Co</v>
      </c>
      <c r="C2031" s="218" t="str">
        <f t="shared" si="321"/>
        <v>pl</v>
      </c>
      <c r="D2031" s="218" t="str">
        <f t="shared" si="322"/>
        <v>ment</v>
      </c>
      <c r="E2031" s="219" t="e">
        <f t="shared" si="323"/>
        <v>#VALUE!</v>
      </c>
      <c r="F2031" s="219" t="str">
        <f t="shared" si="324"/>
        <v/>
      </c>
      <c r="G2031" s="219">
        <f t="shared" si="325"/>
        <v>45193</v>
      </c>
      <c r="H2031" s="218" t="str">
        <f>IF(ISERROR(VLOOKUP(FORECAST!$A2031,$AY$2:$BA$9,3,FALSE)),"",VLOOKUP(FORECAST!$A2031,$AY$2:$BA$9,3,FALSE))</f>
        <v>Total día</v>
      </c>
      <c r="I2031" s="218">
        <f>IF(ISNUMBER(FORECAST!G:G),FORECAST!G:G,"")</f>
        <v>263</v>
      </c>
      <c r="J2031" s="222">
        <f>IF(ISNUMBER(FORECAST!H:H),FORECAST!H:H,"")</f>
        <v>45162.34</v>
      </c>
      <c r="BF2031" s="4"/>
    </row>
    <row r="2032" spans="1:58">
      <c r="A2032" s="218" t="str">
        <f>MID(FORECAST!A2031,1,10)</f>
        <v>Totals:</v>
      </c>
      <c r="B2032" s="218" t="str">
        <f t="shared" si="320"/>
        <v>To</v>
      </c>
      <c r="C2032" s="218" t="str">
        <f t="shared" si="321"/>
        <v>al</v>
      </c>
      <c r="D2032" s="218" t="str">
        <f t="shared" si="322"/>
        <v>:</v>
      </c>
      <c r="E2032" s="219" t="e">
        <f t="shared" si="323"/>
        <v>#VALUE!</v>
      </c>
      <c r="F2032" s="219" t="str">
        <f t="shared" si="324"/>
        <v/>
      </c>
      <c r="G2032" s="219">
        <f t="shared" si="325"/>
        <v>45193</v>
      </c>
      <c r="H2032" s="218" t="str">
        <f>IF(ISERROR(VLOOKUP(FORECAST!$A2032,$AY$2:$BA$9,3,FALSE)),"",VLOOKUP(FORECAST!$A2032,$AY$2:$BA$9,3,FALSE))</f>
        <v/>
      </c>
      <c r="I2032" s="218" t="str">
        <f>IF(ISNUMBER(FORECAST!G:G),FORECAST!G:G,"")</f>
        <v/>
      </c>
      <c r="J2032" s="222" t="str">
        <f>IF(ISNUMBER(FORECAST!H:H),FORECAST!H:H,"")</f>
        <v/>
      </c>
      <c r="BF2032" s="4"/>
    </row>
    <row r="2033" spans="1:58">
      <c r="A2033" s="218" t="str">
        <f>MID(FORECAST!A2032,1,10)</f>
        <v>25-09-2023</v>
      </c>
      <c r="B2033" s="218" t="str">
        <f t="shared" si="320"/>
        <v>25</v>
      </c>
      <c r="C2033" s="218" t="str">
        <f t="shared" si="321"/>
        <v>09</v>
      </c>
      <c r="D2033" s="218" t="str">
        <f t="shared" si="322"/>
        <v>2023</v>
      </c>
      <c r="E2033" s="219">
        <f t="shared" si="323"/>
        <v>45194</v>
      </c>
      <c r="F2033" s="219">
        <f t="shared" si="324"/>
        <v>45194</v>
      </c>
      <c r="G2033" s="219">
        <f t="shared" si="325"/>
        <v>45194</v>
      </c>
      <c r="H2033" s="218" t="str">
        <f>IF(ISERROR(VLOOKUP(FORECAST!$A2033,$AY$2:$BA$9,3,FALSE)),"",VLOOKUP(FORECAST!$A2033,$AY$2:$BA$9,3,FALSE))</f>
        <v>Pagadores</v>
      </c>
      <c r="I2033" s="218">
        <f>IF(ISNUMBER(FORECAST!G:G),FORECAST!G:G,"")</f>
        <v>54</v>
      </c>
      <c r="J2033" s="222">
        <f>IF(ISNUMBER(FORECAST!H:H),FORECAST!H:H,"")</f>
        <v>13288.41</v>
      </c>
      <c r="BF2033" s="4"/>
    </row>
    <row r="2034" spans="1:58">
      <c r="A2034" s="218" t="str">
        <f>MID(FORECAST!A2033,1,10)</f>
        <v>Non-Group</v>
      </c>
      <c r="B2034" s="218" t="str">
        <f t="shared" si="320"/>
        <v>No</v>
      </c>
      <c r="C2034" s="218" t="str">
        <f t="shared" si="321"/>
        <v>-G</v>
      </c>
      <c r="D2034" s="218" t="str">
        <f t="shared" si="322"/>
        <v>oup</v>
      </c>
      <c r="E2034" s="219" t="e">
        <f t="shared" si="323"/>
        <v>#VALUE!</v>
      </c>
      <c r="F2034" s="219" t="str">
        <f t="shared" si="324"/>
        <v/>
      </c>
      <c r="G2034" s="219">
        <f t="shared" si="325"/>
        <v>45194</v>
      </c>
      <c r="H2034" s="218" t="str">
        <f>IF(ISERROR(VLOOKUP(FORECAST!$A2034,$AY$2:$BA$9,3,FALSE)),"",VLOOKUP(FORECAST!$A2034,$AY$2:$BA$9,3,FALSE))</f>
        <v>Grupos</v>
      </c>
      <c r="I2034" s="218">
        <f>IF(ISNUMBER(FORECAST!G:G),FORECAST!G:G,"")</f>
        <v>3</v>
      </c>
      <c r="J2034" s="222">
        <f>IF(ISNUMBER(FORECAST!H:H),FORECAST!H:H,"")</f>
        <v>768</v>
      </c>
      <c r="BF2034" s="4"/>
    </row>
    <row r="2035" spans="1:58">
      <c r="A2035" s="218" t="str">
        <f>MID(FORECAST!A2034,1,10)</f>
        <v>Group - No</v>
      </c>
      <c r="B2035" s="218" t="str">
        <f t="shared" si="320"/>
        <v>Gr</v>
      </c>
      <c r="C2035" s="218" t="str">
        <f t="shared" si="321"/>
        <v>up</v>
      </c>
      <c r="D2035" s="218" t="str">
        <f t="shared" si="322"/>
        <v>- No</v>
      </c>
      <c r="E2035" s="219" t="e">
        <f t="shared" si="323"/>
        <v>#VALUE!</v>
      </c>
      <c r="F2035" s="219" t="str">
        <f t="shared" si="324"/>
        <v/>
      </c>
      <c r="G2035" s="219">
        <f t="shared" si="325"/>
        <v>45194</v>
      </c>
      <c r="H2035" s="218" t="str">
        <f>IF(ISERROR(VLOOKUP(FORECAST!$A2035,$AY$2:$BA$9,3,FALSE)),"",VLOOKUP(FORECAST!$A2035,$AY$2:$BA$9,3,FALSE))</f>
        <v>Dueños e invitados</v>
      </c>
      <c r="I2035" s="218">
        <f>IF(ISNUMBER(FORECAST!G:G),FORECAST!G:G,"")</f>
        <v>30</v>
      </c>
      <c r="J2035" s="222">
        <f>IF(ISNUMBER(FORECAST!H:H),FORECAST!H:H,"")</f>
        <v>0</v>
      </c>
      <c r="BF2035" s="4"/>
    </row>
    <row r="2036" spans="1:58">
      <c r="A2036" s="218" t="str">
        <f>MID(FORECAST!A2035,1,10)</f>
        <v>Owner &amp; Gu</v>
      </c>
      <c r="B2036" s="218" t="str">
        <f t="shared" si="320"/>
        <v>Ow</v>
      </c>
      <c r="C2036" s="218" t="str">
        <f t="shared" si="321"/>
        <v>er</v>
      </c>
      <c r="D2036" s="218" t="str">
        <f t="shared" si="322"/>
        <v>&amp; Gu</v>
      </c>
      <c r="E2036" s="219" t="e">
        <f t="shared" si="323"/>
        <v>#VALUE!</v>
      </c>
      <c r="F2036" s="219" t="str">
        <f t="shared" si="324"/>
        <v/>
      </c>
      <c r="G2036" s="219">
        <f t="shared" si="325"/>
        <v>45194</v>
      </c>
      <c r="H2036" s="218" t="str">
        <f>IF(ISERROR(VLOOKUP(FORECAST!$A2036,$AY$2:$BA$9,3,FALSE)),"",VLOOKUP(FORECAST!$A2036,$AY$2:$BA$9,3,FALSE))</f>
        <v>Referidos</v>
      </c>
      <c r="I2036" s="218">
        <f>IF(ISNUMBER(FORECAST!G:G),FORECAST!G:G,"")</f>
        <v>42</v>
      </c>
      <c r="J2036" s="222">
        <f>IF(ISNUMBER(FORECAST!H:H),FORECAST!H:H,"")</f>
        <v>10382.700000000001</v>
      </c>
      <c r="BF2036" s="4"/>
    </row>
    <row r="2037" spans="1:58">
      <c r="A2037" s="218" t="str">
        <f>MID(FORECAST!A2036,1,10)</f>
        <v>Owner Refe</v>
      </c>
      <c r="B2037" s="218" t="str">
        <f t="shared" si="320"/>
        <v>Ow</v>
      </c>
      <c r="C2037" s="218" t="str">
        <f t="shared" si="321"/>
        <v>er</v>
      </c>
      <c r="D2037" s="218" t="str">
        <f t="shared" si="322"/>
        <v>Refe</v>
      </c>
      <c r="E2037" s="219" t="e">
        <f t="shared" si="323"/>
        <v>#VALUE!</v>
      </c>
      <c r="F2037" s="219" t="str">
        <f t="shared" si="324"/>
        <v/>
      </c>
      <c r="G2037" s="219">
        <f t="shared" si="325"/>
        <v>45194</v>
      </c>
      <c r="H2037" s="218" t="str">
        <f>IF(ISERROR(VLOOKUP(FORECAST!$A2037,$AY$2:$BA$9,3,FALSE)),"",VLOOKUP(FORECAST!$A2037,$AY$2:$BA$9,3,FALSE))</f>
        <v>Maintenance</v>
      </c>
      <c r="I2037" s="218">
        <f>IF(ISNUMBER(FORECAST!G:G),FORECAST!G:G,"")</f>
        <v>53</v>
      </c>
      <c r="J2037" s="222">
        <f>IF(ISNUMBER(FORECAST!H:H),FORECAST!H:H,"")</f>
        <v>0</v>
      </c>
      <c r="BF2037" s="4"/>
    </row>
    <row r="2038" spans="1:58">
      <c r="A2038" s="218" t="str">
        <f>MID(FORECAST!A2037,1,10)</f>
        <v>Maintenanc</v>
      </c>
      <c r="B2038" s="218" t="str">
        <f t="shared" si="320"/>
        <v>Ma</v>
      </c>
      <c r="C2038" s="218" t="str">
        <f t="shared" si="321"/>
        <v>nt</v>
      </c>
      <c r="D2038" s="218" t="str">
        <f t="shared" si="322"/>
        <v>nanc</v>
      </c>
      <c r="E2038" s="219" t="e">
        <f t="shared" si="323"/>
        <v>#VALUE!</v>
      </c>
      <c r="F2038" s="219" t="str">
        <f t="shared" si="324"/>
        <v/>
      </c>
      <c r="G2038" s="219">
        <f t="shared" si="325"/>
        <v>45194</v>
      </c>
      <c r="H2038" s="218" t="str">
        <f>IF(ISERROR(VLOOKUP(FORECAST!$A2038,$AY$2:$BA$9,3,FALSE)),"",VLOOKUP(FORECAST!$A2038,$AY$2:$BA$9,3,FALSE))</f>
        <v>Complementarias</v>
      </c>
      <c r="I2038" s="218">
        <f>IF(ISNUMBER(FORECAST!G:G),FORECAST!G:G,"")</f>
        <v>0</v>
      </c>
      <c r="J2038" s="222">
        <f>IF(ISNUMBER(FORECAST!H:H),FORECAST!H:H,"")</f>
        <v>0</v>
      </c>
      <c r="BF2038" s="4"/>
    </row>
    <row r="2039" spans="1:58">
      <c r="A2039" s="218" t="str">
        <f>MID(FORECAST!A2038,1,10)</f>
        <v>Compliment</v>
      </c>
      <c r="B2039" s="218" t="str">
        <f t="shared" si="320"/>
        <v>Co</v>
      </c>
      <c r="C2039" s="218" t="str">
        <f t="shared" si="321"/>
        <v>pl</v>
      </c>
      <c r="D2039" s="218" t="str">
        <f t="shared" si="322"/>
        <v>ment</v>
      </c>
      <c r="E2039" s="219" t="e">
        <f t="shared" si="323"/>
        <v>#VALUE!</v>
      </c>
      <c r="F2039" s="219" t="str">
        <f t="shared" si="324"/>
        <v/>
      </c>
      <c r="G2039" s="219">
        <f t="shared" si="325"/>
        <v>45194</v>
      </c>
      <c r="H2039" s="218" t="str">
        <f>IF(ISERROR(VLOOKUP(FORECAST!$A2039,$AY$2:$BA$9,3,FALSE)),"",VLOOKUP(FORECAST!$A2039,$AY$2:$BA$9,3,FALSE))</f>
        <v>Total día</v>
      </c>
      <c r="I2039" s="218">
        <f>IF(ISNUMBER(FORECAST!G:G),FORECAST!G:G,"")</f>
        <v>182</v>
      </c>
      <c r="J2039" s="222">
        <f>IF(ISNUMBER(FORECAST!H:H),FORECAST!H:H,"")</f>
        <v>24439.11</v>
      </c>
      <c r="BF2039" s="4"/>
    </row>
    <row r="2040" spans="1:58">
      <c r="A2040" s="218" t="str">
        <f>MID(FORECAST!A2039,1,10)</f>
        <v>Totals:</v>
      </c>
      <c r="B2040" s="218" t="str">
        <f t="shared" si="320"/>
        <v>To</v>
      </c>
      <c r="C2040" s="218" t="str">
        <f t="shared" si="321"/>
        <v>al</v>
      </c>
      <c r="D2040" s="218" t="str">
        <f t="shared" si="322"/>
        <v>:</v>
      </c>
      <c r="E2040" s="219" t="e">
        <f t="shared" si="323"/>
        <v>#VALUE!</v>
      </c>
      <c r="F2040" s="219" t="str">
        <f t="shared" si="324"/>
        <v/>
      </c>
      <c r="G2040" s="219">
        <f t="shared" si="325"/>
        <v>45194</v>
      </c>
      <c r="H2040" s="218" t="str">
        <f>IF(ISERROR(VLOOKUP(FORECAST!$A2040,$AY$2:$BA$9,3,FALSE)),"",VLOOKUP(FORECAST!$A2040,$AY$2:$BA$9,3,FALSE))</f>
        <v/>
      </c>
      <c r="I2040" s="218" t="str">
        <f>IF(ISNUMBER(FORECAST!G:G),FORECAST!G:G,"")</f>
        <v/>
      </c>
      <c r="J2040" s="222" t="str">
        <f>IF(ISNUMBER(FORECAST!H:H),FORECAST!H:H,"")</f>
        <v/>
      </c>
      <c r="BF2040" s="4"/>
    </row>
    <row r="2041" spans="1:58">
      <c r="A2041" s="218" t="str">
        <f>MID(FORECAST!A2040,1,10)</f>
        <v>26-09-2023</v>
      </c>
      <c r="B2041" s="218" t="str">
        <f t="shared" si="320"/>
        <v>26</v>
      </c>
      <c r="C2041" s="218" t="str">
        <f t="shared" si="321"/>
        <v>09</v>
      </c>
      <c r="D2041" s="218" t="str">
        <f t="shared" si="322"/>
        <v>2023</v>
      </c>
      <c r="E2041" s="219">
        <f t="shared" si="323"/>
        <v>45195</v>
      </c>
      <c r="F2041" s="219">
        <f t="shared" si="324"/>
        <v>45195</v>
      </c>
      <c r="G2041" s="219">
        <f t="shared" si="325"/>
        <v>45195</v>
      </c>
      <c r="H2041" s="218" t="str">
        <f>IF(ISERROR(VLOOKUP(FORECAST!$A2041,$AY$2:$BA$9,3,FALSE)),"",VLOOKUP(FORECAST!$A2041,$AY$2:$BA$9,3,FALSE))</f>
        <v>Pagadores</v>
      </c>
      <c r="I2041" s="218">
        <f>IF(ISNUMBER(FORECAST!G:G),FORECAST!G:G,"")</f>
        <v>47</v>
      </c>
      <c r="J2041" s="222">
        <f>IF(ISNUMBER(FORECAST!H:H),FORECAST!H:H,"")</f>
        <v>12084.45</v>
      </c>
      <c r="BF2041" s="4"/>
    </row>
    <row r="2042" spans="1:58">
      <c r="A2042" s="218" t="str">
        <f>MID(FORECAST!A2041,1,10)</f>
        <v>Non-Group</v>
      </c>
      <c r="B2042" s="218" t="str">
        <f t="shared" si="320"/>
        <v>No</v>
      </c>
      <c r="C2042" s="218" t="str">
        <f t="shared" si="321"/>
        <v>-G</v>
      </c>
      <c r="D2042" s="218" t="str">
        <f t="shared" si="322"/>
        <v>oup</v>
      </c>
      <c r="E2042" s="219" t="e">
        <f t="shared" si="323"/>
        <v>#VALUE!</v>
      </c>
      <c r="F2042" s="219" t="str">
        <f t="shared" si="324"/>
        <v/>
      </c>
      <c r="G2042" s="219">
        <f t="shared" si="325"/>
        <v>45195</v>
      </c>
      <c r="H2042" s="218" t="str">
        <f>IF(ISERROR(VLOOKUP(FORECAST!$A2042,$AY$2:$BA$9,3,FALSE)),"",VLOOKUP(FORECAST!$A2042,$AY$2:$BA$9,3,FALSE))</f>
        <v>Grupos</v>
      </c>
      <c r="I2042" s="218">
        <f>IF(ISNUMBER(FORECAST!G:G),FORECAST!G:G,"")</f>
        <v>0</v>
      </c>
      <c r="J2042" s="222">
        <f>IF(ISNUMBER(FORECAST!H:H),FORECAST!H:H,"")</f>
        <v>0</v>
      </c>
      <c r="BF2042" s="4"/>
    </row>
    <row r="2043" spans="1:58">
      <c r="A2043" s="218" t="str">
        <f>MID(FORECAST!A2042,1,10)</f>
        <v>Group - No</v>
      </c>
      <c r="B2043" s="218" t="str">
        <f t="shared" si="320"/>
        <v>Gr</v>
      </c>
      <c r="C2043" s="218" t="str">
        <f t="shared" si="321"/>
        <v>up</v>
      </c>
      <c r="D2043" s="218" t="str">
        <f t="shared" si="322"/>
        <v>- No</v>
      </c>
      <c r="E2043" s="219" t="e">
        <f t="shared" si="323"/>
        <v>#VALUE!</v>
      </c>
      <c r="F2043" s="219" t="str">
        <f t="shared" si="324"/>
        <v/>
      </c>
      <c r="G2043" s="219">
        <f t="shared" si="325"/>
        <v>45195</v>
      </c>
      <c r="H2043" s="218" t="str">
        <f>IF(ISERROR(VLOOKUP(FORECAST!$A2043,$AY$2:$BA$9,3,FALSE)),"",VLOOKUP(FORECAST!$A2043,$AY$2:$BA$9,3,FALSE))</f>
        <v>Dueños e invitados</v>
      </c>
      <c r="I2043" s="218">
        <f>IF(ISNUMBER(FORECAST!G:G),FORECAST!G:G,"")</f>
        <v>28</v>
      </c>
      <c r="J2043" s="222">
        <f>IF(ISNUMBER(FORECAST!H:H),FORECAST!H:H,"")</f>
        <v>0</v>
      </c>
      <c r="BF2043" s="4"/>
    </row>
    <row r="2044" spans="1:58">
      <c r="A2044" s="218" t="str">
        <f>MID(FORECAST!A2043,1,10)</f>
        <v>Owner &amp; Gu</v>
      </c>
      <c r="B2044" s="218" t="str">
        <f t="shared" si="320"/>
        <v>Ow</v>
      </c>
      <c r="C2044" s="218" t="str">
        <f t="shared" si="321"/>
        <v>er</v>
      </c>
      <c r="D2044" s="218" t="str">
        <f t="shared" si="322"/>
        <v>&amp; Gu</v>
      </c>
      <c r="E2044" s="219" t="e">
        <f t="shared" si="323"/>
        <v>#VALUE!</v>
      </c>
      <c r="F2044" s="219" t="str">
        <f t="shared" si="324"/>
        <v/>
      </c>
      <c r="G2044" s="219">
        <f t="shared" si="325"/>
        <v>45195</v>
      </c>
      <c r="H2044" s="218" t="str">
        <f>IF(ISERROR(VLOOKUP(FORECAST!$A2044,$AY$2:$BA$9,3,FALSE)),"",VLOOKUP(FORECAST!$A2044,$AY$2:$BA$9,3,FALSE))</f>
        <v>Referidos</v>
      </c>
      <c r="I2044" s="218">
        <f>IF(ISNUMBER(FORECAST!G:G),FORECAST!G:G,"")</f>
        <v>39</v>
      </c>
      <c r="J2044" s="222">
        <f>IF(ISNUMBER(FORECAST!H:H),FORECAST!H:H,"")</f>
        <v>9782.7000000000007</v>
      </c>
      <c r="BF2044" s="4"/>
    </row>
    <row r="2045" spans="1:58">
      <c r="A2045" s="218" t="str">
        <f>MID(FORECAST!A2044,1,10)</f>
        <v>Owner Refe</v>
      </c>
      <c r="B2045" s="218" t="str">
        <f t="shared" si="320"/>
        <v>Ow</v>
      </c>
      <c r="C2045" s="218" t="str">
        <f t="shared" si="321"/>
        <v>er</v>
      </c>
      <c r="D2045" s="218" t="str">
        <f t="shared" si="322"/>
        <v>Refe</v>
      </c>
      <c r="E2045" s="219" t="e">
        <f t="shared" si="323"/>
        <v>#VALUE!</v>
      </c>
      <c r="F2045" s="219" t="str">
        <f t="shared" si="324"/>
        <v/>
      </c>
      <c r="G2045" s="219">
        <f t="shared" si="325"/>
        <v>45195</v>
      </c>
      <c r="H2045" s="218" t="str">
        <f>IF(ISERROR(VLOOKUP(FORECAST!$A2045,$AY$2:$BA$9,3,FALSE)),"",VLOOKUP(FORECAST!$A2045,$AY$2:$BA$9,3,FALSE))</f>
        <v>Maintenance</v>
      </c>
      <c r="I2045" s="218">
        <f>IF(ISNUMBER(FORECAST!G:G),FORECAST!G:G,"")</f>
        <v>63</v>
      </c>
      <c r="J2045" s="222">
        <f>IF(ISNUMBER(FORECAST!H:H),FORECAST!H:H,"")</f>
        <v>0</v>
      </c>
      <c r="BF2045" s="4"/>
    </row>
    <row r="2046" spans="1:58">
      <c r="A2046" s="218" t="str">
        <f>MID(FORECAST!A2045,1,10)</f>
        <v>Maintenanc</v>
      </c>
      <c r="B2046" s="218" t="str">
        <f t="shared" si="320"/>
        <v>Ma</v>
      </c>
      <c r="C2046" s="218" t="str">
        <f t="shared" si="321"/>
        <v>nt</v>
      </c>
      <c r="D2046" s="218" t="str">
        <f t="shared" si="322"/>
        <v>nanc</v>
      </c>
      <c r="E2046" s="219" t="e">
        <f t="shared" si="323"/>
        <v>#VALUE!</v>
      </c>
      <c r="F2046" s="219" t="str">
        <f t="shared" si="324"/>
        <v/>
      </c>
      <c r="G2046" s="219">
        <f t="shared" si="325"/>
        <v>45195</v>
      </c>
      <c r="H2046" s="218" t="str">
        <f>IF(ISERROR(VLOOKUP(FORECAST!$A2046,$AY$2:$BA$9,3,FALSE)),"",VLOOKUP(FORECAST!$A2046,$AY$2:$BA$9,3,FALSE))</f>
        <v>Complementarias</v>
      </c>
      <c r="I2046" s="218">
        <f>IF(ISNUMBER(FORECAST!G:G),FORECAST!G:G,"")</f>
        <v>4</v>
      </c>
      <c r="J2046" s="222">
        <f>IF(ISNUMBER(FORECAST!H:H),FORECAST!H:H,"")</f>
        <v>390</v>
      </c>
      <c r="BF2046" s="4"/>
    </row>
    <row r="2047" spans="1:58">
      <c r="A2047" s="218" t="str">
        <f>MID(FORECAST!A2046,1,10)</f>
        <v>Compliment</v>
      </c>
      <c r="B2047" s="218" t="str">
        <f t="shared" si="320"/>
        <v>Co</v>
      </c>
      <c r="C2047" s="218" t="str">
        <f t="shared" si="321"/>
        <v>pl</v>
      </c>
      <c r="D2047" s="218" t="str">
        <f t="shared" si="322"/>
        <v>ment</v>
      </c>
      <c r="E2047" s="219" t="e">
        <f t="shared" si="323"/>
        <v>#VALUE!</v>
      </c>
      <c r="F2047" s="219" t="str">
        <f t="shared" si="324"/>
        <v/>
      </c>
      <c r="G2047" s="219">
        <f t="shared" si="325"/>
        <v>45195</v>
      </c>
      <c r="H2047" s="218" t="str">
        <f>IF(ISERROR(VLOOKUP(FORECAST!$A2047,$AY$2:$BA$9,3,FALSE)),"",VLOOKUP(FORECAST!$A2047,$AY$2:$BA$9,3,FALSE))</f>
        <v>Total día</v>
      </c>
      <c r="I2047" s="218">
        <f>IF(ISNUMBER(FORECAST!G:G),FORECAST!G:G,"")</f>
        <v>181</v>
      </c>
      <c r="J2047" s="222">
        <f>IF(ISNUMBER(FORECAST!H:H),FORECAST!H:H,"")</f>
        <v>22257.15</v>
      </c>
      <c r="BF2047" s="4"/>
    </row>
    <row r="2048" spans="1:58">
      <c r="A2048" s="218" t="str">
        <f>MID(FORECAST!A2047,1,10)</f>
        <v>Totals:</v>
      </c>
      <c r="B2048" s="218" t="str">
        <f t="shared" si="320"/>
        <v>To</v>
      </c>
      <c r="C2048" s="218" t="str">
        <f t="shared" si="321"/>
        <v>al</v>
      </c>
      <c r="D2048" s="218" t="str">
        <f t="shared" si="322"/>
        <v>:</v>
      </c>
      <c r="E2048" s="219" t="e">
        <f t="shared" si="323"/>
        <v>#VALUE!</v>
      </c>
      <c r="F2048" s="219" t="str">
        <f t="shared" si="324"/>
        <v/>
      </c>
      <c r="G2048" s="219">
        <f t="shared" si="325"/>
        <v>45195</v>
      </c>
      <c r="H2048" s="218" t="str">
        <f>IF(ISERROR(VLOOKUP(FORECAST!$A2048,$AY$2:$BA$9,3,FALSE)),"",VLOOKUP(FORECAST!$A2048,$AY$2:$BA$9,3,FALSE))</f>
        <v/>
      </c>
      <c r="I2048" s="218" t="str">
        <f>IF(ISNUMBER(FORECAST!G:G),FORECAST!G:G,"")</f>
        <v/>
      </c>
      <c r="J2048" s="222" t="str">
        <f>IF(ISNUMBER(FORECAST!H:H),FORECAST!H:H,"")</f>
        <v/>
      </c>
      <c r="BF2048" s="4"/>
    </row>
    <row r="2049" spans="1:58">
      <c r="A2049" s="218" t="str">
        <f>MID(FORECAST!A2048,1,10)</f>
        <v>27-09-2023</v>
      </c>
      <c r="B2049" s="218" t="str">
        <f t="shared" si="320"/>
        <v>27</v>
      </c>
      <c r="C2049" s="218" t="str">
        <f t="shared" si="321"/>
        <v>09</v>
      </c>
      <c r="D2049" s="218" t="str">
        <f t="shared" si="322"/>
        <v>2023</v>
      </c>
      <c r="E2049" s="219">
        <f t="shared" si="323"/>
        <v>45196</v>
      </c>
      <c r="F2049" s="219">
        <f t="shared" si="324"/>
        <v>45196</v>
      </c>
      <c r="G2049" s="219">
        <f t="shared" si="325"/>
        <v>45196</v>
      </c>
      <c r="H2049" s="218" t="str">
        <f>IF(ISERROR(VLOOKUP(FORECAST!$A2049,$AY$2:$BA$9,3,FALSE)),"",VLOOKUP(FORECAST!$A2049,$AY$2:$BA$9,3,FALSE))</f>
        <v>Pagadores</v>
      </c>
      <c r="I2049" s="218">
        <f>IF(ISNUMBER(FORECAST!G:G),FORECAST!G:G,"")</f>
        <v>43</v>
      </c>
      <c r="J2049" s="222">
        <f>IF(ISNUMBER(FORECAST!H:H),FORECAST!H:H,"")</f>
        <v>11503.08</v>
      </c>
      <c r="BF2049" s="4"/>
    </row>
    <row r="2050" spans="1:58">
      <c r="A2050" s="218" t="str">
        <f>MID(FORECAST!A2049,1,10)</f>
        <v>Non-Group</v>
      </c>
      <c r="B2050" s="218" t="str">
        <f t="shared" si="320"/>
        <v>No</v>
      </c>
      <c r="C2050" s="218" t="str">
        <f t="shared" si="321"/>
        <v>-G</v>
      </c>
      <c r="D2050" s="218" t="str">
        <f t="shared" si="322"/>
        <v>oup</v>
      </c>
      <c r="E2050" s="219" t="e">
        <f t="shared" si="323"/>
        <v>#VALUE!</v>
      </c>
      <c r="F2050" s="219" t="str">
        <f t="shared" si="324"/>
        <v/>
      </c>
      <c r="G2050" s="219">
        <f t="shared" si="325"/>
        <v>45196</v>
      </c>
      <c r="H2050" s="218" t="str">
        <f>IF(ISERROR(VLOOKUP(FORECAST!$A2050,$AY$2:$BA$9,3,FALSE)),"",VLOOKUP(FORECAST!$A2050,$AY$2:$BA$9,3,FALSE))</f>
        <v>Grupos</v>
      </c>
      <c r="I2050" s="218">
        <f>IF(ISNUMBER(FORECAST!G:G),FORECAST!G:G,"")</f>
        <v>1</v>
      </c>
      <c r="J2050" s="222">
        <f>IF(ISNUMBER(FORECAST!H:H),FORECAST!H:H,"")</f>
        <v>721</v>
      </c>
      <c r="BF2050" s="4"/>
    </row>
    <row r="2051" spans="1:58">
      <c r="A2051" s="218" t="str">
        <f>MID(FORECAST!A2050,1,10)</f>
        <v>Group - No</v>
      </c>
      <c r="B2051" s="218" t="str">
        <f t="shared" si="320"/>
        <v>Gr</v>
      </c>
      <c r="C2051" s="218" t="str">
        <f t="shared" si="321"/>
        <v>up</v>
      </c>
      <c r="D2051" s="218" t="str">
        <f t="shared" si="322"/>
        <v>- No</v>
      </c>
      <c r="E2051" s="219" t="e">
        <f t="shared" si="323"/>
        <v>#VALUE!</v>
      </c>
      <c r="F2051" s="219" t="str">
        <f t="shared" si="324"/>
        <v/>
      </c>
      <c r="G2051" s="219">
        <f t="shared" si="325"/>
        <v>45196</v>
      </c>
      <c r="H2051" s="218" t="str">
        <f>IF(ISERROR(VLOOKUP(FORECAST!$A2051,$AY$2:$BA$9,3,FALSE)),"",VLOOKUP(FORECAST!$A2051,$AY$2:$BA$9,3,FALSE))</f>
        <v>Dueños e invitados</v>
      </c>
      <c r="I2051" s="218">
        <f>IF(ISNUMBER(FORECAST!G:G),FORECAST!G:G,"")</f>
        <v>31</v>
      </c>
      <c r="J2051" s="222">
        <f>IF(ISNUMBER(FORECAST!H:H),FORECAST!H:H,"")</f>
        <v>0</v>
      </c>
      <c r="BF2051" s="4"/>
    </row>
    <row r="2052" spans="1:58">
      <c r="A2052" s="218" t="str">
        <f>MID(FORECAST!A2051,1,10)</f>
        <v>Owner &amp; Gu</v>
      </c>
      <c r="B2052" s="218" t="str">
        <f t="shared" ref="B2052:B2115" si="326">MID(A2052,1,2)</f>
        <v>Ow</v>
      </c>
      <c r="C2052" s="218" t="str">
        <f t="shared" ref="C2052:C2115" si="327">MID(A2052,4,2)</f>
        <v>er</v>
      </c>
      <c r="D2052" s="218" t="str">
        <f t="shared" ref="D2052:D2115" si="328">MID(A2052,7,4)</f>
        <v>&amp; Gu</v>
      </c>
      <c r="E2052" s="219" t="e">
        <f t="shared" ref="E2052:E2115" si="329">DATE(D2052,C2052,B2052)</f>
        <v>#VALUE!</v>
      </c>
      <c r="F2052" s="219" t="str">
        <f t="shared" ref="F2052:F2115" si="330">IF(ISERROR(E2052),"",E2052)</f>
        <v/>
      </c>
      <c r="G2052" s="219">
        <f t="shared" ref="G2052:G2115" si="331">IF(F2052="",G2051,F2052)</f>
        <v>45196</v>
      </c>
      <c r="H2052" s="218" t="str">
        <f>IF(ISERROR(VLOOKUP(FORECAST!$A2052,$AY$2:$BA$9,3,FALSE)),"",VLOOKUP(FORECAST!$A2052,$AY$2:$BA$9,3,FALSE))</f>
        <v>Referidos</v>
      </c>
      <c r="I2052" s="218">
        <f>IF(ISNUMBER(FORECAST!G:G),FORECAST!G:G,"")</f>
        <v>36</v>
      </c>
      <c r="J2052" s="222">
        <f>IF(ISNUMBER(FORECAST!H:H),FORECAST!H:H,"")</f>
        <v>8834.85</v>
      </c>
      <c r="BF2052" s="4"/>
    </row>
    <row r="2053" spans="1:58">
      <c r="A2053" s="218" t="str">
        <f>MID(FORECAST!A2052,1,10)</f>
        <v>Owner Refe</v>
      </c>
      <c r="B2053" s="218" t="str">
        <f t="shared" si="326"/>
        <v>Ow</v>
      </c>
      <c r="C2053" s="218" t="str">
        <f t="shared" si="327"/>
        <v>er</v>
      </c>
      <c r="D2053" s="218" t="str">
        <f t="shared" si="328"/>
        <v>Refe</v>
      </c>
      <c r="E2053" s="219" t="e">
        <f t="shared" si="329"/>
        <v>#VALUE!</v>
      </c>
      <c r="F2053" s="219" t="str">
        <f t="shared" si="330"/>
        <v/>
      </c>
      <c r="G2053" s="219">
        <f t="shared" si="331"/>
        <v>45196</v>
      </c>
      <c r="H2053" s="218" t="str">
        <f>IF(ISERROR(VLOOKUP(FORECAST!$A2053,$AY$2:$BA$9,3,FALSE)),"",VLOOKUP(FORECAST!$A2053,$AY$2:$BA$9,3,FALSE))</f>
        <v>Maintenance</v>
      </c>
      <c r="I2053" s="218">
        <f>IF(ISNUMBER(FORECAST!G:G),FORECAST!G:G,"")</f>
        <v>54</v>
      </c>
      <c r="J2053" s="222">
        <f>IF(ISNUMBER(FORECAST!H:H),FORECAST!H:H,"")</f>
        <v>0</v>
      </c>
      <c r="BF2053" s="4"/>
    </row>
    <row r="2054" spans="1:58">
      <c r="A2054" s="218" t="str">
        <f>MID(FORECAST!A2053,1,10)</f>
        <v>Maintenanc</v>
      </c>
      <c r="B2054" s="218" t="str">
        <f t="shared" si="326"/>
        <v>Ma</v>
      </c>
      <c r="C2054" s="218" t="str">
        <f t="shared" si="327"/>
        <v>nt</v>
      </c>
      <c r="D2054" s="218" t="str">
        <f t="shared" si="328"/>
        <v>nanc</v>
      </c>
      <c r="E2054" s="219" t="e">
        <f t="shared" si="329"/>
        <v>#VALUE!</v>
      </c>
      <c r="F2054" s="219" t="str">
        <f t="shared" si="330"/>
        <v/>
      </c>
      <c r="G2054" s="219">
        <f t="shared" si="331"/>
        <v>45196</v>
      </c>
      <c r="H2054" s="218" t="str">
        <f>IF(ISERROR(VLOOKUP(FORECAST!$A2054,$AY$2:$BA$9,3,FALSE)),"",VLOOKUP(FORECAST!$A2054,$AY$2:$BA$9,3,FALSE))</f>
        <v>Complementarias</v>
      </c>
      <c r="I2054" s="218">
        <f>IF(ISNUMBER(FORECAST!G:G),FORECAST!G:G,"")</f>
        <v>8</v>
      </c>
      <c r="J2054" s="222">
        <f>IF(ISNUMBER(FORECAST!H:H),FORECAST!H:H,"")</f>
        <v>0</v>
      </c>
      <c r="BF2054" s="4"/>
    </row>
    <row r="2055" spans="1:58">
      <c r="A2055" s="218" t="str">
        <f>MID(FORECAST!A2054,1,10)</f>
        <v>Compliment</v>
      </c>
      <c r="B2055" s="218" t="str">
        <f t="shared" si="326"/>
        <v>Co</v>
      </c>
      <c r="C2055" s="218" t="str">
        <f t="shared" si="327"/>
        <v>pl</v>
      </c>
      <c r="D2055" s="218" t="str">
        <f t="shared" si="328"/>
        <v>ment</v>
      </c>
      <c r="E2055" s="219" t="e">
        <f t="shared" si="329"/>
        <v>#VALUE!</v>
      </c>
      <c r="F2055" s="219" t="str">
        <f t="shared" si="330"/>
        <v/>
      </c>
      <c r="G2055" s="219">
        <f t="shared" si="331"/>
        <v>45196</v>
      </c>
      <c r="H2055" s="218" t="str">
        <f>IF(ISERROR(VLOOKUP(FORECAST!$A2055,$AY$2:$BA$9,3,FALSE)),"",VLOOKUP(FORECAST!$A2055,$AY$2:$BA$9,3,FALSE))</f>
        <v>Total día</v>
      </c>
      <c r="I2055" s="218">
        <f>IF(ISNUMBER(FORECAST!G:G),FORECAST!G:G,"")</f>
        <v>173</v>
      </c>
      <c r="J2055" s="222">
        <f>IF(ISNUMBER(FORECAST!H:H),FORECAST!H:H,"")</f>
        <v>21058.93</v>
      </c>
      <c r="BF2055" s="4"/>
    </row>
    <row r="2056" spans="1:58">
      <c r="A2056" s="218" t="str">
        <f>MID(FORECAST!A2055,1,10)</f>
        <v>Totals:</v>
      </c>
      <c r="B2056" s="218" t="str">
        <f t="shared" si="326"/>
        <v>To</v>
      </c>
      <c r="C2056" s="218" t="str">
        <f t="shared" si="327"/>
        <v>al</v>
      </c>
      <c r="D2056" s="218" t="str">
        <f t="shared" si="328"/>
        <v>:</v>
      </c>
      <c r="E2056" s="219" t="e">
        <f t="shared" si="329"/>
        <v>#VALUE!</v>
      </c>
      <c r="F2056" s="219" t="str">
        <f t="shared" si="330"/>
        <v/>
      </c>
      <c r="G2056" s="219">
        <f t="shared" si="331"/>
        <v>45196</v>
      </c>
      <c r="H2056" s="218" t="str">
        <f>IF(ISERROR(VLOOKUP(FORECAST!$A2056,$AY$2:$BA$9,3,FALSE)),"",VLOOKUP(FORECAST!$A2056,$AY$2:$BA$9,3,FALSE))</f>
        <v/>
      </c>
      <c r="I2056" s="218" t="str">
        <f>IF(ISNUMBER(FORECAST!G:G),FORECAST!G:G,"")</f>
        <v/>
      </c>
      <c r="J2056" s="222" t="str">
        <f>IF(ISNUMBER(FORECAST!H:H),FORECAST!H:H,"")</f>
        <v/>
      </c>
      <c r="BF2056" s="4"/>
    </row>
    <row r="2057" spans="1:58">
      <c r="A2057" s="218" t="str">
        <f>MID(FORECAST!A2056,1,10)</f>
        <v>28-09-2023</v>
      </c>
      <c r="B2057" s="218" t="str">
        <f t="shared" si="326"/>
        <v>28</v>
      </c>
      <c r="C2057" s="218" t="str">
        <f t="shared" si="327"/>
        <v>09</v>
      </c>
      <c r="D2057" s="218" t="str">
        <f t="shared" si="328"/>
        <v>2023</v>
      </c>
      <c r="E2057" s="219">
        <f t="shared" si="329"/>
        <v>45197</v>
      </c>
      <c r="F2057" s="219">
        <f t="shared" si="330"/>
        <v>45197</v>
      </c>
      <c r="G2057" s="219">
        <f t="shared" si="331"/>
        <v>45197</v>
      </c>
      <c r="H2057" s="218" t="str">
        <f>IF(ISERROR(VLOOKUP(FORECAST!$A2057,$AY$2:$BA$9,3,FALSE)),"",VLOOKUP(FORECAST!$A2057,$AY$2:$BA$9,3,FALSE))</f>
        <v>Pagadores</v>
      </c>
      <c r="I2057" s="218">
        <f>IF(ISNUMBER(FORECAST!G:G),FORECAST!G:G,"")</f>
        <v>63</v>
      </c>
      <c r="J2057" s="222">
        <f>IF(ISNUMBER(FORECAST!H:H),FORECAST!H:H,"")</f>
        <v>16433.98</v>
      </c>
      <c r="BF2057" s="4"/>
    </row>
    <row r="2058" spans="1:58">
      <c r="A2058" s="218" t="str">
        <f>MID(FORECAST!A2057,1,10)</f>
        <v>Non-Group</v>
      </c>
      <c r="B2058" s="218" t="str">
        <f t="shared" si="326"/>
        <v>No</v>
      </c>
      <c r="C2058" s="218" t="str">
        <f t="shared" si="327"/>
        <v>-G</v>
      </c>
      <c r="D2058" s="218" t="str">
        <f t="shared" si="328"/>
        <v>oup</v>
      </c>
      <c r="E2058" s="219" t="e">
        <f t="shared" si="329"/>
        <v>#VALUE!</v>
      </c>
      <c r="F2058" s="219" t="str">
        <f t="shared" si="330"/>
        <v/>
      </c>
      <c r="G2058" s="219">
        <f t="shared" si="331"/>
        <v>45197</v>
      </c>
      <c r="H2058" s="218" t="str">
        <f>IF(ISERROR(VLOOKUP(FORECAST!$A2058,$AY$2:$BA$9,3,FALSE)),"",VLOOKUP(FORECAST!$A2058,$AY$2:$BA$9,3,FALSE))</f>
        <v>Grupos</v>
      </c>
      <c r="I2058" s="218">
        <f>IF(ISNUMBER(FORECAST!G:G),FORECAST!G:G,"")</f>
        <v>2</v>
      </c>
      <c r="J2058" s="222">
        <f>IF(ISNUMBER(FORECAST!H:H),FORECAST!H:H,"")</f>
        <v>460</v>
      </c>
      <c r="BF2058" s="4"/>
    </row>
    <row r="2059" spans="1:58">
      <c r="A2059" s="218" t="str">
        <f>MID(FORECAST!A2058,1,10)</f>
        <v>Group - No</v>
      </c>
      <c r="B2059" s="218" t="str">
        <f t="shared" si="326"/>
        <v>Gr</v>
      </c>
      <c r="C2059" s="218" t="str">
        <f t="shared" si="327"/>
        <v>up</v>
      </c>
      <c r="D2059" s="218" t="str">
        <f t="shared" si="328"/>
        <v>- No</v>
      </c>
      <c r="E2059" s="219" t="e">
        <f t="shared" si="329"/>
        <v>#VALUE!</v>
      </c>
      <c r="F2059" s="219" t="str">
        <f t="shared" si="330"/>
        <v/>
      </c>
      <c r="G2059" s="219">
        <f t="shared" si="331"/>
        <v>45197</v>
      </c>
      <c r="H2059" s="218" t="str">
        <f>IF(ISERROR(VLOOKUP(FORECAST!$A2059,$AY$2:$BA$9,3,FALSE)),"",VLOOKUP(FORECAST!$A2059,$AY$2:$BA$9,3,FALSE))</f>
        <v>Dueños e invitados</v>
      </c>
      <c r="I2059" s="218">
        <f>IF(ISNUMBER(FORECAST!G:G),FORECAST!G:G,"")</f>
        <v>30</v>
      </c>
      <c r="J2059" s="222">
        <f>IF(ISNUMBER(FORECAST!H:H),FORECAST!H:H,"")</f>
        <v>0</v>
      </c>
      <c r="BF2059" s="4"/>
    </row>
    <row r="2060" spans="1:58">
      <c r="A2060" s="218" t="str">
        <f>MID(FORECAST!A2059,1,10)</f>
        <v>Owner &amp; Gu</v>
      </c>
      <c r="B2060" s="218" t="str">
        <f t="shared" si="326"/>
        <v>Ow</v>
      </c>
      <c r="C2060" s="218" t="str">
        <f t="shared" si="327"/>
        <v>er</v>
      </c>
      <c r="D2060" s="218" t="str">
        <f t="shared" si="328"/>
        <v>&amp; Gu</v>
      </c>
      <c r="E2060" s="219" t="e">
        <f t="shared" si="329"/>
        <v>#VALUE!</v>
      </c>
      <c r="F2060" s="219" t="str">
        <f t="shared" si="330"/>
        <v/>
      </c>
      <c r="G2060" s="219">
        <f t="shared" si="331"/>
        <v>45197</v>
      </c>
      <c r="H2060" s="218" t="str">
        <f>IF(ISERROR(VLOOKUP(FORECAST!$A2060,$AY$2:$BA$9,3,FALSE)),"",VLOOKUP(FORECAST!$A2060,$AY$2:$BA$9,3,FALSE))</f>
        <v>Referidos</v>
      </c>
      <c r="I2060" s="218">
        <f>IF(ISNUMBER(FORECAST!G:G),FORECAST!G:G,"")</f>
        <v>62</v>
      </c>
      <c r="J2060" s="222">
        <f>IF(ISNUMBER(FORECAST!H:H),FORECAST!H:H,"")</f>
        <v>17629.04</v>
      </c>
      <c r="BF2060" s="4"/>
    </row>
    <row r="2061" spans="1:58">
      <c r="A2061" s="218" t="str">
        <f>MID(FORECAST!A2060,1,10)</f>
        <v>Owner Refe</v>
      </c>
      <c r="B2061" s="218" t="str">
        <f t="shared" si="326"/>
        <v>Ow</v>
      </c>
      <c r="C2061" s="218" t="str">
        <f t="shared" si="327"/>
        <v>er</v>
      </c>
      <c r="D2061" s="218" t="str">
        <f t="shared" si="328"/>
        <v>Refe</v>
      </c>
      <c r="E2061" s="219" t="e">
        <f t="shared" si="329"/>
        <v>#VALUE!</v>
      </c>
      <c r="F2061" s="219" t="str">
        <f t="shared" si="330"/>
        <v/>
      </c>
      <c r="G2061" s="219">
        <f t="shared" si="331"/>
        <v>45197</v>
      </c>
      <c r="H2061" s="218" t="str">
        <f>IF(ISERROR(VLOOKUP(FORECAST!$A2061,$AY$2:$BA$9,3,FALSE)),"",VLOOKUP(FORECAST!$A2061,$AY$2:$BA$9,3,FALSE))</f>
        <v>Maintenance</v>
      </c>
      <c r="I2061" s="218">
        <f>IF(ISNUMBER(FORECAST!G:G),FORECAST!G:G,"")</f>
        <v>38</v>
      </c>
      <c r="J2061" s="222">
        <f>IF(ISNUMBER(FORECAST!H:H),FORECAST!H:H,"")</f>
        <v>0</v>
      </c>
      <c r="BF2061" s="4"/>
    </row>
    <row r="2062" spans="1:58">
      <c r="A2062" s="218" t="str">
        <f>MID(FORECAST!A2061,1,10)</f>
        <v>Maintenanc</v>
      </c>
      <c r="B2062" s="218" t="str">
        <f t="shared" si="326"/>
        <v>Ma</v>
      </c>
      <c r="C2062" s="218" t="str">
        <f t="shared" si="327"/>
        <v>nt</v>
      </c>
      <c r="D2062" s="218" t="str">
        <f t="shared" si="328"/>
        <v>nanc</v>
      </c>
      <c r="E2062" s="219" t="e">
        <f t="shared" si="329"/>
        <v>#VALUE!</v>
      </c>
      <c r="F2062" s="219" t="str">
        <f t="shared" si="330"/>
        <v/>
      </c>
      <c r="G2062" s="219">
        <f t="shared" si="331"/>
        <v>45197</v>
      </c>
      <c r="H2062" s="218" t="str">
        <f>IF(ISERROR(VLOOKUP(FORECAST!$A2062,$AY$2:$BA$9,3,FALSE)),"",VLOOKUP(FORECAST!$A2062,$AY$2:$BA$9,3,FALSE))</f>
        <v>Complementarias</v>
      </c>
      <c r="I2062" s="218">
        <f>IF(ISNUMBER(FORECAST!G:G),FORECAST!G:G,"")</f>
        <v>7</v>
      </c>
      <c r="J2062" s="222">
        <f>IF(ISNUMBER(FORECAST!H:H),FORECAST!H:H,"")</f>
        <v>0</v>
      </c>
      <c r="BF2062" s="4"/>
    </row>
    <row r="2063" spans="1:58">
      <c r="A2063" s="218" t="str">
        <f>MID(FORECAST!A2062,1,10)</f>
        <v>Compliment</v>
      </c>
      <c r="B2063" s="218" t="str">
        <f t="shared" si="326"/>
        <v>Co</v>
      </c>
      <c r="C2063" s="218" t="str">
        <f t="shared" si="327"/>
        <v>pl</v>
      </c>
      <c r="D2063" s="218" t="str">
        <f t="shared" si="328"/>
        <v>ment</v>
      </c>
      <c r="E2063" s="219" t="e">
        <f t="shared" si="329"/>
        <v>#VALUE!</v>
      </c>
      <c r="F2063" s="219" t="str">
        <f t="shared" si="330"/>
        <v/>
      </c>
      <c r="G2063" s="219">
        <f t="shared" si="331"/>
        <v>45197</v>
      </c>
      <c r="H2063" s="218" t="str">
        <f>IF(ISERROR(VLOOKUP(FORECAST!$A2063,$AY$2:$BA$9,3,FALSE)),"",VLOOKUP(FORECAST!$A2063,$AY$2:$BA$9,3,FALSE))</f>
        <v>Total día</v>
      </c>
      <c r="I2063" s="218">
        <f>IF(ISNUMBER(FORECAST!G:G),FORECAST!G:G,"")</f>
        <v>202</v>
      </c>
      <c r="J2063" s="222">
        <f>IF(ISNUMBER(FORECAST!H:H),FORECAST!H:H,"")</f>
        <v>34523.019999999997</v>
      </c>
      <c r="BF2063" s="4"/>
    </row>
    <row r="2064" spans="1:58">
      <c r="A2064" s="218" t="str">
        <f>MID(FORECAST!A2063,1,10)</f>
        <v>Totals:</v>
      </c>
      <c r="B2064" s="218" t="str">
        <f t="shared" si="326"/>
        <v>To</v>
      </c>
      <c r="C2064" s="218" t="str">
        <f t="shared" si="327"/>
        <v>al</v>
      </c>
      <c r="D2064" s="218" t="str">
        <f t="shared" si="328"/>
        <v>:</v>
      </c>
      <c r="E2064" s="219" t="e">
        <f t="shared" si="329"/>
        <v>#VALUE!</v>
      </c>
      <c r="F2064" s="219" t="str">
        <f t="shared" si="330"/>
        <v/>
      </c>
      <c r="G2064" s="219">
        <f t="shared" si="331"/>
        <v>45197</v>
      </c>
      <c r="H2064" s="218" t="str">
        <f>IF(ISERROR(VLOOKUP(FORECAST!$A2064,$AY$2:$BA$9,3,FALSE)),"",VLOOKUP(FORECAST!$A2064,$AY$2:$BA$9,3,FALSE))</f>
        <v/>
      </c>
      <c r="I2064" s="218" t="str">
        <f>IF(ISNUMBER(FORECAST!G:G),FORECAST!G:G,"")</f>
        <v/>
      </c>
      <c r="J2064" s="222" t="str">
        <f>IF(ISNUMBER(FORECAST!H:H),FORECAST!H:H,"")</f>
        <v/>
      </c>
      <c r="BF2064" s="4"/>
    </row>
    <row r="2065" spans="1:58">
      <c r="A2065" s="218" t="str">
        <f>MID(FORECAST!A2064,1,10)</f>
        <v>29-09-2023</v>
      </c>
      <c r="B2065" s="218" t="str">
        <f t="shared" si="326"/>
        <v>29</v>
      </c>
      <c r="C2065" s="218" t="str">
        <f t="shared" si="327"/>
        <v>09</v>
      </c>
      <c r="D2065" s="218" t="str">
        <f t="shared" si="328"/>
        <v>2023</v>
      </c>
      <c r="E2065" s="219">
        <f t="shared" si="329"/>
        <v>45198</v>
      </c>
      <c r="F2065" s="219">
        <f t="shared" si="330"/>
        <v>45198</v>
      </c>
      <c r="G2065" s="219">
        <f t="shared" si="331"/>
        <v>45198</v>
      </c>
      <c r="H2065" s="218" t="str">
        <f>IF(ISERROR(VLOOKUP(FORECAST!$A2065,$AY$2:$BA$9,3,FALSE)),"",VLOOKUP(FORECAST!$A2065,$AY$2:$BA$9,3,FALSE))</f>
        <v>Pagadores</v>
      </c>
      <c r="I2065" s="218">
        <f>IF(ISNUMBER(FORECAST!G:G),FORECAST!G:G,"")</f>
        <v>131</v>
      </c>
      <c r="J2065" s="222">
        <f>IF(ISNUMBER(FORECAST!H:H),FORECAST!H:H,"")</f>
        <v>42853.87</v>
      </c>
      <c r="BF2065" s="4"/>
    </row>
    <row r="2066" spans="1:58">
      <c r="A2066" s="218" t="str">
        <f>MID(FORECAST!A2065,1,10)</f>
        <v>Non-Group</v>
      </c>
      <c r="B2066" s="218" t="str">
        <f t="shared" si="326"/>
        <v>No</v>
      </c>
      <c r="C2066" s="218" t="str">
        <f t="shared" si="327"/>
        <v>-G</v>
      </c>
      <c r="D2066" s="218" t="str">
        <f t="shared" si="328"/>
        <v>oup</v>
      </c>
      <c r="E2066" s="219" t="e">
        <f t="shared" si="329"/>
        <v>#VALUE!</v>
      </c>
      <c r="F2066" s="219" t="str">
        <f t="shared" si="330"/>
        <v/>
      </c>
      <c r="G2066" s="219">
        <f t="shared" si="331"/>
        <v>45198</v>
      </c>
      <c r="H2066" s="218" t="str">
        <f>IF(ISERROR(VLOOKUP(FORECAST!$A2066,$AY$2:$BA$9,3,FALSE)),"",VLOOKUP(FORECAST!$A2066,$AY$2:$BA$9,3,FALSE))</f>
        <v>Grupos</v>
      </c>
      <c r="I2066" s="218">
        <f>IF(ISNUMBER(FORECAST!G:G),FORECAST!G:G,"")</f>
        <v>1</v>
      </c>
      <c r="J2066" s="222">
        <f>IF(ISNUMBER(FORECAST!H:H),FORECAST!H:H,"")</f>
        <v>225</v>
      </c>
      <c r="BF2066" s="4"/>
    </row>
    <row r="2067" spans="1:58">
      <c r="A2067" s="218" t="str">
        <f>MID(FORECAST!A2066,1,10)</f>
        <v>Group - No</v>
      </c>
      <c r="B2067" s="218" t="str">
        <f t="shared" si="326"/>
        <v>Gr</v>
      </c>
      <c r="C2067" s="218" t="str">
        <f t="shared" si="327"/>
        <v>up</v>
      </c>
      <c r="D2067" s="218" t="str">
        <f t="shared" si="328"/>
        <v>- No</v>
      </c>
      <c r="E2067" s="219" t="e">
        <f t="shared" si="329"/>
        <v>#VALUE!</v>
      </c>
      <c r="F2067" s="219" t="str">
        <f t="shared" si="330"/>
        <v/>
      </c>
      <c r="G2067" s="219">
        <f t="shared" si="331"/>
        <v>45198</v>
      </c>
      <c r="H2067" s="218" t="str">
        <f>IF(ISERROR(VLOOKUP(FORECAST!$A2067,$AY$2:$BA$9,3,FALSE)),"",VLOOKUP(FORECAST!$A2067,$AY$2:$BA$9,3,FALSE))</f>
        <v>Dueños e invitados</v>
      </c>
      <c r="I2067" s="218">
        <f>IF(ISNUMBER(FORECAST!G:G),FORECAST!G:G,"")</f>
        <v>34</v>
      </c>
      <c r="J2067" s="222">
        <f>IF(ISNUMBER(FORECAST!H:H),FORECAST!H:H,"")</f>
        <v>0</v>
      </c>
      <c r="BF2067" s="4"/>
    </row>
    <row r="2068" spans="1:58">
      <c r="A2068" s="218" t="str">
        <f>MID(FORECAST!A2067,1,10)</f>
        <v>Owner &amp; Gu</v>
      </c>
      <c r="B2068" s="218" t="str">
        <f t="shared" si="326"/>
        <v>Ow</v>
      </c>
      <c r="C2068" s="218" t="str">
        <f t="shared" si="327"/>
        <v>er</v>
      </c>
      <c r="D2068" s="218" t="str">
        <f t="shared" si="328"/>
        <v>&amp; Gu</v>
      </c>
      <c r="E2068" s="219" t="e">
        <f t="shared" si="329"/>
        <v>#VALUE!</v>
      </c>
      <c r="F2068" s="219" t="str">
        <f t="shared" si="330"/>
        <v/>
      </c>
      <c r="G2068" s="219">
        <f t="shared" si="331"/>
        <v>45198</v>
      </c>
      <c r="H2068" s="218" t="str">
        <f>IF(ISERROR(VLOOKUP(FORECAST!$A2068,$AY$2:$BA$9,3,FALSE)),"",VLOOKUP(FORECAST!$A2068,$AY$2:$BA$9,3,FALSE))</f>
        <v>Referidos</v>
      </c>
      <c r="I2068" s="218">
        <f>IF(ISNUMBER(FORECAST!G:G),FORECAST!G:G,"")</f>
        <v>118</v>
      </c>
      <c r="J2068" s="222">
        <f>IF(ISNUMBER(FORECAST!H:H),FORECAST!H:H,"")</f>
        <v>38054.99</v>
      </c>
      <c r="BF2068" s="4"/>
    </row>
    <row r="2069" spans="1:58">
      <c r="A2069" s="218" t="str">
        <f>MID(FORECAST!A2068,1,10)</f>
        <v>Owner Refe</v>
      </c>
      <c r="B2069" s="218" t="str">
        <f t="shared" si="326"/>
        <v>Ow</v>
      </c>
      <c r="C2069" s="218" t="str">
        <f t="shared" si="327"/>
        <v>er</v>
      </c>
      <c r="D2069" s="218" t="str">
        <f t="shared" si="328"/>
        <v>Refe</v>
      </c>
      <c r="E2069" s="219" t="e">
        <f t="shared" si="329"/>
        <v>#VALUE!</v>
      </c>
      <c r="F2069" s="219" t="str">
        <f t="shared" si="330"/>
        <v/>
      </c>
      <c r="G2069" s="219">
        <f t="shared" si="331"/>
        <v>45198</v>
      </c>
      <c r="H2069" s="218" t="str">
        <f>IF(ISERROR(VLOOKUP(FORECAST!$A2069,$AY$2:$BA$9,3,FALSE)),"",VLOOKUP(FORECAST!$A2069,$AY$2:$BA$9,3,FALSE))</f>
        <v>Maintenance</v>
      </c>
      <c r="I2069" s="218">
        <f>IF(ISNUMBER(FORECAST!G:G),FORECAST!G:G,"")</f>
        <v>29</v>
      </c>
      <c r="J2069" s="222">
        <f>IF(ISNUMBER(FORECAST!H:H),FORECAST!H:H,"")</f>
        <v>0</v>
      </c>
      <c r="BF2069" s="4"/>
    </row>
    <row r="2070" spans="1:58">
      <c r="A2070" s="218" t="str">
        <f>MID(FORECAST!A2069,1,10)</f>
        <v>Maintenanc</v>
      </c>
      <c r="B2070" s="218" t="str">
        <f t="shared" si="326"/>
        <v>Ma</v>
      </c>
      <c r="C2070" s="218" t="str">
        <f t="shared" si="327"/>
        <v>nt</v>
      </c>
      <c r="D2070" s="218" t="str">
        <f t="shared" si="328"/>
        <v>nanc</v>
      </c>
      <c r="E2070" s="219" t="e">
        <f t="shared" si="329"/>
        <v>#VALUE!</v>
      </c>
      <c r="F2070" s="219" t="str">
        <f t="shared" si="330"/>
        <v/>
      </c>
      <c r="G2070" s="219">
        <f t="shared" si="331"/>
        <v>45198</v>
      </c>
      <c r="H2070" s="218" t="str">
        <f>IF(ISERROR(VLOOKUP(FORECAST!$A2070,$AY$2:$BA$9,3,FALSE)),"",VLOOKUP(FORECAST!$A2070,$AY$2:$BA$9,3,FALSE))</f>
        <v>Complementarias</v>
      </c>
      <c r="I2070" s="218">
        <f>IF(ISNUMBER(FORECAST!G:G),FORECAST!G:G,"")</f>
        <v>6</v>
      </c>
      <c r="J2070" s="222">
        <f>IF(ISNUMBER(FORECAST!H:H),FORECAST!H:H,"")</f>
        <v>0</v>
      </c>
      <c r="BF2070" s="4"/>
    </row>
    <row r="2071" spans="1:58">
      <c r="A2071" s="218" t="str">
        <f>MID(FORECAST!A2070,1,10)</f>
        <v>Compliment</v>
      </c>
      <c r="B2071" s="218" t="str">
        <f t="shared" si="326"/>
        <v>Co</v>
      </c>
      <c r="C2071" s="218" t="str">
        <f t="shared" si="327"/>
        <v>pl</v>
      </c>
      <c r="D2071" s="218" t="str">
        <f t="shared" si="328"/>
        <v>ment</v>
      </c>
      <c r="E2071" s="219" t="e">
        <f t="shared" si="329"/>
        <v>#VALUE!</v>
      </c>
      <c r="F2071" s="219" t="str">
        <f t="shared" si="330"/>
        <v/>
      </c>
      <c r="G2071" s="219">
        <f t="shared" si="331"/>
        <v>45198</v>
      </c>
      <c r="H2071" s="218" t="str">
        <f>IF(ISERROR(VLOOKUP(FORECAST!$A2071,$AY$2:$BA$9,3,FALSE)),"",VLOOKUP(FORECAST!$A2071,$AY$2:$BA$9,3,FALSE))</f>
        <v>Total día</v>
      </c>
      <c r="I2071" s="218">
        <f>IF(ISNUMBER(FORECAST!G:G),FORECAST!G:G,"")</f>
        <v>319</v>
      </c>
      <c r="J2071" s="222">
        <f>IF(ISNUMBER(FORECAST!H:H),FORECAST!H:H,"")</f>
        <v>81133.86</v>
      </c>
      <c r="BF2071" s="4"/>
    </row>
    <row r="2072" spans="1:58">
      <c r="A2072" s="218" t="str">
        <f>MID(FORECAST!A2071,1,10)</f>
        <v>Totals:</v>
      </c>
      <c r="B2072" s="218" t="str">
        <f t="shared" si="326"/>
        <v>To</v>
      </c>
      <c r="C2072" s="218" t="str">
        <f t="shared" si="327"/>
        <v>al</v>
      </c>
      <c r="D2072" s="218" t="str">
        <f t="shared" si="328"/>
        <v>:</v>
      </c>
      <c r="E2072" s="219" t="e">
        <f t="shared" si="329"/>
        <v>#VALUE!</v>
      </c>
      <c r="F2072" s="219" t="str">
        <f t="shared" si="330"/>
        <v/>
      </c>
      <c r="G2072" s="219">
        <f t="shared" si="331"/>
        <v>45198</v>
      </c>
      <c r="H2072" s="218" t="str">
        <f>IF(ISERROR(VLOOKUP(FORECAST!$A2072,$AY$2:$BA$9,3,FALSE)),"",VLOOKUP(FORECAST!$A2072,$AY$2:$BA$9,3,FALSE))</f>
        <v/>
      </c>
      <c r="I2072" s="218" t="str">
        <f>IF(ISNUMBER(FORECAST!G:G),FORECAST!G:G,"")</f>
        <v/>
      </c>
      <c r="J2072" s="222" t="str">
        <f>IF(ISNUMBER(FORECAST!H:H),FORECAST!H:H,"")</f>
        <v/>
      </c>
      <c r="BF2072" s="4"/>
    </row>
    <row r="2073" spans="1:58">
      <c r="A2073" s="218" t="str">
        <f>MID(FORECAST!A2072,1,10)</f>
        <v>30-09-2023</v>
      </c>
      <c r="B2073" s="218" t="str">
        <f t="shared" si="326"/>
        <v>30</v>
      </c>
      <c r="C2073" s="218" t="str">
        <f t="shared" si="327"/>
        <v>09</v>
      </c>
      <c r="D2073" s="218" t="str">
        <f t="shared" si="328"/>
        <v>2023</v>
      </c>
      <c r="E2073" s="219">
        <f t="shared" si="329"/>
        <v>45199</v>
      </c>
      <c r="F2073" s="219">
        <f t="shared" si="330"/>
        <v>45199</v>
      </c>
      <c r="G2073" s="219">
        <f t="shared" si="331"/>
        <v>45199</v>
      </c>
      <c r="H2073" s="218" t="str">
        <f>IF(ISERROR(VLOOKUP(FORECAST!$A2073,$AY$2:$BA$9,3,FALSE)),"",VLOOKUP(FORECAST!$A2073,$AY$2:$BA$9,3,FALSE))</f>
        <v>Pagadores</v>
      </c>
      <c r="I2073" s="218">
        <f>IF(ISNUMBER(FORECAST!G:G),FORECAST!G:G,"")</f>
        <v>147</v>
      </c>
      <c r="J2073" s="222">
        <f>IF(ISNUMBER(FORECAST!H:H),FORECAST!H:H,"")</f>
        <v>49865.47</v>
      </c>
      <c r="BF2073" s="4"/>
    </row>
    <row r="2074" spans="1:58">
      <c r="A2074" s="218" t="str">
        <f>MID(FORECAST!A2073,1,10)</f>
        <v>Non-Group</v>
      </c>
      <c r="B2074" s="218" t="str">
        <f t="shared" si="326"/>
        <v>No</v>
      </c>
      <c r="C2074" s="218" t="str">
        <f t="shared" si="327"/>
        <v>-G</v>
      </c>
      <c r="D2074" s="218" t="str">
        <f t="shared" si="328"/>
        <v>oup</v>
      </c>
      <c r="E2074" s="219" t="e">
        <f t="shared" si="329"/>
        <v>#VALUE!</v>
      </c>
      <c r="F2074" s="219" t="str">
        <f t="shared" si="330"/>
        <v/>
      </c>
      <c r="G2074" s="219">
        <f t="shared" si="331"/>
        <v>45199</v>
      </c>
      <c r="H2074" s="218" t="str">
        <f>IF(ISERROR(VLOOKUP(FORECAST!$A2074,$AY$2:$BA$9,3,FALSE)),"",VLOOKUP(FORECAST!$A2074,$AY$2:$BA$9,3,FALSE))</f>
        <v>Grupos</v>
      </c>
      <c r="I2074" s="218">
        <f>IF(ISNUMBER(FORECAST!G:G),FORECAST!G:G,"")</f>
        <v>1</v>
      </c>
      <c r="J2074" s="222">
        <f>IF(ISNUMBER(FORECAST!H:H),FORECAST!H:H,"")</f>
        <v>225</v>
      </c>
      <c r="BF2074" s="4"/>
    </row>
    <row r="2075" spans="1:58">
      <c r="A2075" s="218" t="str">
        <f>MID(FORECAST!A2074,1,10)</f>
        <v>Group - No</v>
      </c>
      <c r="B2075" s="218" t="str">
        <f t="shared" si="326"/>
        <v>Gr</v>
      </c>
      <c r="C2075" s="218" t="str">
        <f t="shared" si="327"/>
        <v>up</v>
      </c>
      <c r="D2075" s="218" t="str">
        <f t="shared" si="328"/>
        <v>- No</v>
      </c>
      <c r="E2075" s="219" t="e">
        <f t="shared" si="329"/>
        <v>#VALUE!</v>
      </c>
      <c r="F2075" s="219" t="str">
        <f t="shared" si="330"/>
        <v/>
      </c>
      <c r="G2075" s="219">
        <f t="shared" si="331"/>
        <v>45199</v>
      </c>
      <c r="H2075" s="218" t="str">
        <f>IF(ISERROR(VLOOKUP(FORECAST!$A2075,$AY$2:$BA$9,3,FALSE)),"",VLOOKUP(FORECAST!$A2075,$AY$2:$BA$9,3,FALSE))</f>
        <v>Dueños e invitados</v>
      </c>
      <c r="I2075" s="218">
        <f>IF(ISNUMBER(FORECAST!G:G),FORECAST!G:G,"")</f>
        <v>37</v>
      </c>
      <c r="J2075" s="222">
        <f>IF(ISNUMBER(FORECAST!H:H),FORECAST!H:H,"")</f>
        <v>0</v>
      </c>
      <c r="BF2075" s="4"/>
    </row>
    <row r="2076" spans="1:58">
      <c r="A2076" s="218" t="str">
        <f>MID(FORECAST!A2075,1,10)</f>
        <v>Owner &amp; Gu</v>
      </c>
      <c r="B2076" s="218" t="str">
        <f t="shared" si="326"/>
        <v>Ow</v>
      </c>
      <c r="C2076" s="218" t="str">
        <f t="shared" si="327"/>
        <v>er</v>
      </c>
      <c r="D2076" s="218" t="str">
        <f t="shared" si="328"/>
        <v>&amp; Gu</v>
      </c>
      <c r="E2076" s="219" t="e">
        <f t="shared" si="329"/>
        <v>#VALUE!</v>
      </c>
      <c r="F2076" s="219" t="str">
        <f t="shared" si="330"/>
        <v/>
      </c>
      <c r="G2076" s="219">
        <f t="shared" si="331"/>
        <v>45199</v>
      </c>
      <c r="H2076" s="218" t="str">
        <f>IF(ISERROR(VLOOKUP(FORECAST!$A2076,$AY$2:$BA$9,3,FALSE)),"",VLOOKUP(FORECAST!$A2076,$AY$2:$BA$9,3,FALSE))</f>
        <v>Referidos</v>
      </c>
      <c r="I2076" s="218">
        <f>IF(ISNUMBER(FORECAST!G:G),FORECAST!G:G,"")</f>
        <v>136</v>
      </c>
      <c r="J2076" s="222">
        <f>IF(ISNUMBER(FORECAST!H:H),FORECAST!H:H,"")</f>
        <v>44750.53</v>
      </c>
      <c r="BF2076" s="4"/>
    </row>
    <row r="2077" spans="1:58">
      <c r="A2077" s="218" t="str">
        <f>MID(FORECAST!A2076,1,10)</f>
        <v>Owner Refe</v>
      </c>
      <c r="B2077" s="218" t="str">
        <f t="shared" si="326"/>
        <v>Ow</v>
      </c>
      <c r="C2077" s="218" t="str">
        <f t="shared" si="327"/>
        <v>er</v>
      </c>
      <c r="D2077" s="218" t="str">
        <f t="shared" si="328"/>
        <v>Refe</v>
      </c>
      <c r="E2077" s="219" t="e">
        <f t="shared" si="329"/>
        <v>#VALUE!</v>
      </c>
      <c r="F2077" s="219" t="str">
        <f t="shared" si="330"/>
        <v/>
      </c>
      <c r="G2077" s="219">
        <f t="shared" si="331"/>
        <v>45199</v>
      </c>
      <c r="H2077" s="218" t="str">
        <f>IF(ISERROR(VLOOKUP(FORECAST!$A2077,$AY$2:$BA$9,3,FALSE)),"",VLOOKUP(FORECAST!$A2077,$AY$2:$BA$9,3,FALSE))</f>
        <v>Maintenance</v>
      </c>
      <c r="I2077" s="218">
        <f>IF(ISNUMBER(FORECAST!G:G),FORECAST!G:G,"")</f>
        <v>25</v>
      </c>
      <c r="J2077" s="222">
        <f>IF(ISNUMBER(FORECAST!H:H),FORECAST!H:H,"")</f>
        <v>0</v>
      </c>
      <c r="BF2077" s="4"/>
    </row>
    <row r="2078" spans="1:58">
      <c r="A2078" s="218" t="str">
        <f>MID(FORECAST!A2077,1,10)</f>
        <v>Maintenanc</v>
      </c>
      <c r="B2078" s="218" t="str">
        <f t="shared" si="326"/>
        <v>Ma</v>
      </c>
      <c r="C2078" s="218" t="str">
        <f t="shared" si="327"/>
        <v>nt</v>
      </c>
      <c r="D2078" s="218" t="str">
        <f t="shared" si="328"/>
        <v>nanc</v>
      </c>
      <c r="E2078" s="219" t="e">
        <f t="shared" si="329"/>
        <v>#VALUE!</v>
      </c>
      <c r="F2078" s="219" t="str">
        <f t="shared" si="330"/>
        <v/>
      </c>
      <c r="G2078" s="219">
        <f t="shared" si="331"/>
        <v>45199</v>
      </c>
      <c r="H2078" s="218" t="str">
        <f>IF(ISERROR(VLOOKUP(FORECAST!$A2078,$AY$2:$BA$9,3,FALSE)),"",VLOOKUP(FORECAST!$A2078,$AY$2:$BA$9,3,FALSE))</f>
        <v>Complementarias</v>
      </c>
      <c r="I2078" s="218">
        <f>IF(ISNUMBER(FORECAST!G:G),FORECAST!G:G,"")</f>
        <v>8</v>
      </c>
      <c r="J2078" s="222">
        <f>IF(ISNUMBER(FORECAST!H:H),FORECAST!H:H,"")</f>
        <v>0</v>
      </c>
      <c r="BF2078" s="4"/>
    </row>
    <row r="2079" spans="1:58">
      <c r="A2079" s="218" t="str">
        <f>MID(FORECAST!A2078,1,10)</f>
        <v>Compliment</v>
      </c>
      <c r="B2079" s="218" t="str">
        <f t="shared" si="326"/>
        <v>Co</v>
      </c>
      <c r="C2079" s="218" t="str">
        <f t="shared" si="327"/>
        <v>pl</v>
      </c>
      <c r="D2079" s="218" t="str">
        <f t="shared" si="328"/>
        <v>ment</v>
      </c>
      <c r="E2079" s="219" t="e">
        <f t="shared" si="329"/>
        <v>#VALUE!</v>
      </c>
      <c r="F2079" s="219" t="str">
        <f t="shared" si="330"/>
        <v/>
      </c>
      <c r="G2079" s="219">
        <f t="shared" si="331"/>
        <v>45199</v>
      </c>
      <c r="H2079" s="218" t="str">
        <f>IF(ISERROR(VLOOKUP(FORECAST!$A2079,$AY$2:$BA$9,3,FALSE)),"",VLOOKUP(FORECAST!$A2079,$AY$2:$BA$9,3,FALSE))</f>
        <v>Total día</v>
      </c>
      <c r="I2079" s="218">
        <f>IF(ISNUMBER(FORECAST!G:G),FORECAST!G:G,"")</f>
        <v>354</v>
      </c>
      <c r="J2079" s="222">
        <f>IF(ISNUMBER(FORECAST!H:H),FORECAST!H:H,"")</f>
        <v>94841</v>
      </c>
      <c r="BF2079" s="4"/>
    </row>
    <row r="2080" spans="1:58">
      <c r="A2080" s="218" t="str">
        <f>MID(FORECAST!A2079,1,10)</f>
        <v>Totals:</v>
      </c>
      <c r="B2080" s="218" t="str">
        <f t="shared" si="326"/>
        <v>To</v>
      </c>
      <c r="C2080" s="218" t="str">
        <f t="shared" si="327"/>
        <v>al</v>
      </c>
      <c r="D2080" s="218" t="str">
        <f t="shared" si="328"/>
        <v>:</v>
      </c>
      <c r="E2080" s="219" t="e">
        <f t="shared" si="329"/>
        <v>#VALUE!</v>
      </c>
      <c r="F2080" s="219" t="str">
        <f t="shared" si="330"/>
        <v/>
      </c>
      <c r="G2080" s="219">
        <f t="shared" si="331"/>
        <v>45199</v>
      </c>
      <c r="H2080" s="218" t="str">
        <f>IF(ISERROR(VLOOKUP(FORECAST!$A2080,$AY$2:$BA$9,3,FALSE)),"",VLOOKUP(FORECAST!$A2080,$AY$2:$BA$9,3,FALSE))</f>
        <v/>
      </c>
      <c r="I2080" s="218" t="str">
        <f>IF(ISNUMBER(FORECAST!G:G),FORECAST!G:G,"")</f>
        <v/>
      </c>
      <c r="J2080" s="222" t="str">
        <f>IF(ISNUMBER(FORECAST!H:H),FORECAST!H:H,"")</f>
        <v/>
      </c>
      <c r="BF2080" s="4"/>
    </row>
    <row r="2081" spans="1:58">
      <c r="A2081" s="218" t="str">
        <f>MID(FORECAST!A2080,1,10)</f>
        <v>01-10-2023</v>
      </c>
      <c r="B2081" s="218" t="str">
        <f t="shared" si="326"/>
        <v>01</v>
      </c>
      <c r="C2081" s="218" t="str">
        <f t="shared" si="327"/>
        <v>10</v>
      </c>
      <c r="D2081" s="218" t="str">
        <f t="shared" si="328"/>
        <v>2023</v>
      </c>
      <c r="E2081" s="219">
        <f t="shared" si="329"/>
        <v>45200</v>
      </c>
      <c r="F2081" s="219">
        <f t="shared" si="330"/>
        <v>45200</v>
      </c>
      <c r="G2081" s="219">
        <f t="shared" si="331"/>
        <v>45200</v>
      </c>
      <c r="H2081" s="218" t="str">
        <f>IF(ISERROR(VLOOKUP(FORECAST!$A2081,$AY$2:$BA$9,3,FALSE)),"",VLOOKUP(FORECAST!$A2081,$AY$2:$BA$9,3,FALSE))</f>
        <v>Pagadores</v>
      </c>
      <c r="I2081" s="218">
        <f>IF(ISNUMBER(FORECAST!G:G),FORECAST!G:G,"")</f>
        <v>106</v>
      </c>
      <c r="J2081" s="222">
        <f>IF(ISNUMBER(FORECAST!H:H),FORECAST!H:H,"")</f>
        <v>30516.78</v>
      </c>
      <c r="BF2081" s="4"/>
    </row>
    <row r="2082" spans="1:58">
      <c r="A2082" s="218" t="str">
        <f>MID(FORECAST!A2081,1,10)</f>
        <v>Non-Group</v>
      </c>
      <c r="B2082" s="218" t="str">
        <f t="shared" si="326"/>
        <v>No</v>
      </c>
      <c r="C2082" s="218" t="str">
        <f t="shared" si="327"/>
        <v>-G</v>
      </c>
      <c r="D2082" s="218" t="str">
        <f t="shared" si="328"/>
        <v>oup</v>
      </c>
      <c r="E2082" s="219" t="e">
        <f t="shared" si="329"/>
        <v>#VALUE!</v>
      </c>
      <c r="F2082" s="219" t="str">
        <f t="shared" si="330"/>
        <v/>
      </c>
      <c r="G2082" s="219">
        <f t="shared" si="331"/>
        <v>45200</v>
      </c>
      <c r="H2082" s="218" t="str">
        <f>IF(ISERROR(VLOOKUP(FORECAST!$A2082,$AY$2:$BA$9,3,FALSE)),"",VLOOKUP(FORECAST!$A2082,$AY$2:$BA$9,3,FALSE))</f>
        <v>Grupos</v>
      </c>
      <c r="I2082" s="218">
        <f>IF(ISNUMBER(FORECAST!G:G),FORECAST!G:G,"")</f>
        <v>1</v>
      </c>
      <c r="J2082" s="222">
        <f>IF(ISNUMBER(FORECAST!H:H),FORECAST!H:H,"")</f>
        <v>190</v>
      </c>
      <c r="BF2082" s="4"/>
    </row>
    <row r="2083" spans="1:58">
      <c r="A2083" s="218" t="str">
        <f>MID(FORECAST!A2082,1,10)</f>
        <v>Group - No</v>
      </c>
      <c r="B2083" s="218" t="str">
        <f t="shared" si="326"/>
        <v>Gr</v>
      </c>
      <c r="C2083" s="218" t="str">
        <f t="shared" si="327"/>
        <v>up</v>
      </c>
      <c r="D2083" s="218" t="str">
        <f t="shared" si="328"/>
        <v>- No</v>
      </c>
      <c r="E2083" s="219" t="e">
        <f t="shared" si="329"/>
        <v>#VALUE!</v>
      </c>
      <c r="F2083" s="219" t="str">
        <f t="shared" si="330"/>
        <v/>
      </c>
      <c r="G2083" s="219">
        <f t="shared" si="331"/>
        <v>45200</v>
      </c>
      <c r="H2083" s="218" t="str">
        <f>IF(ISERROR(VLOOKUP(FORECAST!$A2083,$AY$2:$BA$9,3,FALSE)),"",VLOOKUP(FORECAST!$A2083,$AY$2:$BA$9,3,FALSE))</f>
        <v>Dueños e invitados</v>
      </c>
      <c r="I2083" s="218">
        <f>IF(ISNUMBER(FORECAST!G:G),FORECAST!G:G,"")</f>
        <v>31</v>
      </c>
      <c r="J2083" s="222">
        <f>IF(ISNUMBER(FORECAST!H:H),FORECAST!H:H,"")</f>
        <v>0</v>
      </c>
      <c r="BF2083" s="4"/>
    </row>
    <row r="2084" spans="1:58">
      <c r="A2084" s="218" t="str">
        <f>MID(FORECAST!A2083,1,10)</f>
        <v>Owner &amp; Gu</v>
      </c>
      <c r="B2084" s="218" t="str">
        <f t="shared" si="326"/>
        <v>Ow</v>
      </c>
      <c r="C2084" s="218" t="str">
        <f t="shared" si="327"/>
        <v>er</v>
      </c>
      <c r="D2084" s="218" t="str">
        <f t="shared" si="328"/>
        <v>&amp; Gu</v>
      </c>
      <c r="E2084" s="219" t="e">
        <f t="shared" si="329"/>
        <v>#VALUE!</v>
      </c>
      <c r="F2084" s="219" t="str">
        <f t="shared" si="330"/>
        <v/>
      </c>
      <c r="G2084" s="219">
        <f t="shared" si="331"/>
        <v>45200</v>
      </c>
      <c r="H2084" s="218" t="str">
        <f>IF(ISERROR(VLOOKUP(FORECAST!$A2084,$AY$2:$BA$9,3,FALSE)),"",VLOOKUP(FORECAST!$A2084,$AY$2:$BA$9,3,FALSE))</f>
        <v>Referidos</v>
      </c>
      <c r="I2084" s="218">
        <f>IF(ISNUMBER(FORECAST!G:G),FORECAST!G:G,"")</f>
        <v>127</v>
      </c>
      <c r="J2084" s="222">
        <f>IF(ISNUMBER(FORECAST!H:H),FORECAST!H:H,"")</f>
        <v>36935.19</v>
      </c>
      <c r="BF2084" s="4"/>
    </row>
    <row r="2085" spans="1:58">
      <c r="A2085" s="218" t="str">
        <f>MID(FORECAST!A2084,1,10)</f>
        <v>Owner Refe</v>
      </c>
      <c r="B2085" s="218" t="str">
        <f t="shared" si="326"/>
        <v>Ow</v>
      </c>
      <c r="C2085" s="218" t="str">
        <f t="shared" si="327"/>
        <v>er</v>
      </c>
      <c r="D2085" s="218" t="str">
        <f t="shared" si="328"/>
        <v>Refe</v>
      </c>
      <c r="E2085" s="219" t="e">
        <f t="shared" si="329"/>
        <v>#VALUE!</v>
      </c>
      <c r="F2085" s="219" t="str">
        <f t="shared" si="330"/>
        <v/>
      </c>
      <c r="G2085" s="219">
        <f t="shared" si="331"/>
        <v>45200</v>
      </c>
      <c r="H2085" s="218" t="str">
        <f>IF(ISERROR(VLOOKUP(FORECAST!$A2085,$AY$2:$BA$9,3,FALSE)),"",VLOOKUP(FORECAST!$A2085,$AY$2:$BA$9,3,FALSE))</f>
        <v>Maintenance</v>
      </c>
      <c r="I2085" s="218">
        <f>IF(ISNUMBER(FORECAST!G:G),FORECAST!G:G,"")</f>
        <v>25</v>
      </c>
      <c r="J2085" s="222">
        <f>IF(ISNUMBER(FORECAST!H:H),FORECAST!H:H,"")</f>
        <v>0</v>
      </c>
      <c r="BF2085" s="4"/>
    </row>
    <row r="2086" spans="1:58">
      <c r="A2086" s="218" t="str">
        <f>MID(FORECAST!A2085,1,10)</f>
        <v>Maintenanc</v>
      </c>
      <c r="B2086" s="218" t="str">
        <f t="shared" si="326"/>
        <v>Ma</v>
      </c>
      <c r="C2086" s="218" t="str">
        <f t="shared" si="327"/>
        <v>nt</v>
      </c>
      <c r="D2086" s="218" t="str">
        <f t="shared" si="328"/>
        <v>nanc</v>
      </c>
      <c r="E2086" s="219" t="e">
        <f t="shared" si="329"/>
        <v>#VALUE!</v>
      </c>
      <c r="F2086" s="219" t="str">
        <f t="shared" si="330"/>
        <v/>
      </c>
      <c r="G2086" s="219">
        <f t="shared" si="331"/>
        <v>45200</v>
      </c>
      <c r="H2086" s="218" t="str">
        <f>IF(ISERROR(VLOOKUP(FORECAST!$A2086,$AY$2:$BA$9,3,FALSE)),"",VLOOKUP(FORECAST!$A2086,$AY$2:$BA$9,3,FALSE))</f>
        <v>Complementarias</v>
      </c>
      <c r="I2086" s="218">
        <f>IF(ISNUMBER(FORECAST!G:G),FORECAST!G:G,"")</f>
        <v>1</v>
      </c>
      <c r="J2086" s="222">
        <f>IF(ISNUMBER(FORECAST!H:H),FORECAST!H:H,"")</f>
        <v>0</v>
      </c>
      <c r="BF2086" s="4"/>
    </row>
    <row r="2087" spans="1:58">
      <c r="A2087" s="218" t="str">
        <f>MID(FORECAST!A2086,1,10)</f>
        <v>Compliment</v>
      </c>
      <c r="B2087" s="218" t="str">
        <f t="shared" si="326"/>
        <v>Co</v>
      </c>
      <c r="C2087" s="218" t="str">
        <f t="shared" si="327"/>
        <v>pl</v>
      </c>
      <c r="D2087" s="218" t="str">
        <f t="shared" si="328"/>
        <v>ment</v>
      </c>
      <c r="E2087" s="219" t="e">
        <f t="shared" si="329"/>
        <v>#VALUE!</v>
      </c>
      <c r="F2087" s="219" t="str">
        <f t="shared" si="330"/>
        <v/>
      </c>
      <c r="G2087" s="219">
        <f t="shared" si="331"/>
        <v>45200</v>
      </c>
      <c r="H2087" s="218" t="str">
        <f>IF(ISERROR(VLOOKUP(FORECAST!$A2087,$AY$2:$BA$9,3,FALSE)),"",VLOOKUP(FORECAST!$A2087,$AY$2:$BA$9,3,FALSE))</f>
        <v>Total día</v>
      </c>
      <c r="I2087" s="218">
        <f>IF(ISNUMBER(FORECAST!G:G),FORECAST!G:G,"")</f>
        <v>291</v>
      </c>
      <c r="J2087" s="222">
        <f>IF(ISNUMBER(FORECAST!H:H),FORECAST!H:H,"")</f>
        <v>67641.97</v>
      </c>
      <c r="BF2087" s="4"/>
    </row>
    <row r="2088" spans="1:58">
      <c r="A2088" s="218" t="str">
        <f>MID(FORECAST!A2087,1,10)</f>
        <v>Totals:</v>
      </c>
      <c r="B2088" s="218" t="str">
        <f t="shared" si="326"/>
        <v>To</v>
      </c>
      <c r="C2088" s="218" t="str">
        <f t="shared" si="327"/>
        <v>al</v>
      </c>
      <c r="D2088" s="218" t="str">
        <f t="shared" si="328"/>
        <v>:</v>
      </c>
      <c r="E2088" s="219" t="e">
        <f t="shared" si="329"/>
        <v>#VALUE!</v>
      </c>
      <c r="F2088" s="219" t="str">
        <f t="shared" si="330"/>
        <v/>
      </c>
      <c r="G2088" s="219">
        <f t="shared" si="331"/>
        <v>45200</v>
      </c>
      <c r="H2088" s="218" t="str">
        <f>IF(ISERROR(VLOOKUP(FORECAST!$A2088,$AY$2:$BA$9,3,FALSE)),"",VLOOKUP(FORECAST!$A2088,$AY$2:$BA$9,3,FALSE))</f>
        <v/>
      </c>
      <c r="I2088" s="218" t="str">
        <f>IF(ISNUMBER(FORECAST!G:G),FORECAST!G:G,"")</f>
        <v/>
      </c>
      <c r="J2088" s="222" t="str">
        <f>IF(ISNUMBER(FORECAST!H:H),FORECAST!H:H,"")</f>
        <v/>
      </c>
      <c r="BF2088" s="4"/>
    </row>
    <row r="2089" spans="1:58">
      <c r="A2089" s="218" t="str">
        <f>MID(FORECAST!A2088,1,10)</f>
        <v>02-10-2023</v>
      </c>
      <c r="B2089" s="218" t="str">
        <f t="shared" si="326"/>
        <v>02</v>
      </c>
      <c r="C2089" s="218" t="str">
        <f t="shared" si="327"/>
        <v>10</v>
      </c>
      <c r="D2089" s="218" t="str">
        <f t="shared" si="328"/>
        <v>2023</v>
      </c>
      <c r="E2089" s="219">
        <f t="shared" si="329"/>
        <v>45201</v>
      </c>
      <c r="F2089" s="219">
        <f t="shared" si="330"/>
        <v>45201</v>
      </c>
      <c r="G2089" s="219">
        <f t="shared" si="331"/>
        <v>45201</v>
      </c>
      <c r="H2089" s="218" t="str">
        <f>IF(ISERROR(VLOOKUP(FORECAST!$A2089,$AY$2:$BA$9,3,FALSE)),"",VLOOKUP(FORECAST!$A2089,$AY$2:$BA$9,3,FALSE))</f>
        <v>Pagadores</v>
      </c>
      <c r="I2089" s="218">
        <f>IF(ISNUMBER(FORECAST!G:G),FORECAST!G:G,"")</f>
        <v>80</v>
      </c>
      <c r="J2089" s="222">
        <f>IF(ISNUMBER(FORECAST!H:H),FORECAST!H:H,"")</f>
        <v>23390.68</v>
      </c>
      <c r="BF2089" s="4"/>
    </row>
    <row r="2090" spans="1:58">
      <c r="A2090" s="218" t="str">
        <f>MID(FORECAST!A2089,1,10)</f>
        <v>Non-Group</v>
      </c>
      <c r="B2090" s="218" t="str">
        <f t="shared" si="326"/>
        <v>No</v>
      </c>
      <c r="C2090" s="218" t="str">
        <f t="shared" si="327"/>
        <v>-G</v>
      </c>
      <c r="D2090" s="218" t="str">
        <f t="shared" si="328"/>
        <v>oup</v>
      </c>
      <c r="E2090" s="219" t="e">
        <f t="shared" si="329"/>
        <v>#VALUE!</v>
      </c>
      <c r="F2090" s="219" t="str">
        <f t="shared" si="330"/>
        <v/>
      </c>
      <c r="G2090" s="219">
        <f t="shared" si="331"/>
        <v>45201</v>
      </c>
      <c r="H2090" s="218" t="str">
        <f>IF(ISERROR(VLOOKUP(FORECAST!$A2090,$AY$2:$BA$9,3,FALSE)),"",VLOOKUP(FORECAST!$A2090,$AY$2:$BA$9,3,FALSE))</f>
        <v>Grupos</v>
      </c>
      <c r="I2090" s="218">
        <f>IF(ISNUMBER(FORECAST!G:G),FORECAST!G:G,"")</f>
        <v>4</v>
      </c>
      <c r="J2090" s="222">
        <f>IF(ISNUMBER(FORECAST!H:H),FORECAST!H:H,"")</f>
        <v>1865</v>
      </c>
      <c r="BF2090" s="4"/>
    </row>
    <row r="2091" spans="1:58">
      <c r="A2091" s="218" t="str">
        <f>MID(FORECAST!A2090,1,10)</f>
        <v>Group - No</v>
      </c>
      <c r="B2091" s="218" t="str">
        <f t="shared" si="326"/>
        <v>Gr</v>
      </c>
      <c r="C2091" s="218" t="str">
        <f t="shared" si="327"/>
        <v>up</v>
      </c>
      <c r="D2091" s="218" t="str">
        <f t="shared" si="328"/>
        <v>- No</v>
      </c>
      <c r="E2091" s="219" t="e">
        <f t="shared" si="329"/>
        <v>#VALUE!</v>
      </c>
      <c r="F2091" s="219" t="str">
        <f t="shared" si="330"/>
        <v/>
      </c>
      <c r="G2091" s="219">
        <f t="shared" si="331"/>
        <v>45201</v>
      </c>
      <c r="H2091" s="218" t="str">
        <f>IF(ISERROR(VLOOKUP(FORECAST!$A2091,$AY$2:$BA$9,3,FALSE)),"",VLOOKUP(FORECAST!$A2091,$AY$2:$BA$9,3,FALSE))</f>
        <v>Dueños e invitados</v>
      </c>
      <c r="I2091" s="218">
        <f>IF(ISNUMBER(FORECAST!G:G),FORECAST!G:G,"")</f>
        <v>25</v>
      </c>
      <c r="J2091" s="222">
        <f>IF(ISNUMBER(FORECAST!H:H),FORECAST!H:H,"")</f>
        <v>0</v>
      </c>
      <c r="BF2091" s="4"/>
    </row>
    <row r="2092" spans="1:58">
      <c r="A2092" s="218" t="str">
        <f>MID(FORECAST!A2091,1,10)</f>
        <v>Owner &amp; Gu</v>
      </c>
      <c r="B2092" s="218" t="str">
        <f t="shared" si="326"/>
        <v>Ow</v>
      </c>
      <c r="C2092" s="218" t="str">
        <f t="shared" si="327"/>
        <v>er</v>
      </c>
      <c r="D2092" s="218" t="str">
        <f t="shared" si="328"/>
        <v>&amp; Gu</v>
      </c>
      <c r="E2092" s="219" t="e">
        <f t="shared" si="329"/>
        <v>#VALUE!</v>
      </c>
      <c r="F2092" s="219" t="str">
        <f t="shared" si="330"/>
        <v/>
      </c>
      <c r="G2092" s="219">
        <f t="shared" si="331"/>
        <v>45201</v>
      </c>
      <c r="H2092" s="218" t="str">
        <f>IF(ISERROR(VLOOKUP(FORECAST!$A2092,$AY$2:$BA$9,3,FALSE)),"",VLOOKUP(FORECAST!$A2092,$AY$2:$BA$9,3,FALSE))</f>
        <v>Referidos</v>
      </c>
      <c r="I2092" s="218">
        <f>IF(ISNUMBER(FORECAST!G:G),FORECAST!G:G,"")</f>
        <v>117</v>
      </c>
      <c r="J2092" s="222">
        <f>IF(ISNUMBER(FORECAST!H:H),FORECAST!H:H,"")</f>
        <v>33799.82</v>
      </c>
      <c r="BF2092" s="4"/>
    </row>
    <row r="2093" spans="1:58">
      <c r="A2093" s="218" t="str">
        <f>MID(FORECAST!A2092,1,10)</f>
        <v>Owner Refe</v>
      </c>
      <c r="B2093" s="218" t="str">
        <f t="shared" si="326"/>
        <v>Ow</v>
      </c>
      <c r="C2093" s="218" t="str">
        <f t="shared" si="327"/>
        <v>er</v>
      </c>
      <c r="D2093" s="218" t="str">
        <f t="shared" si="328"/>
        <v>Refe</v>
      </c>
      <c r="E2093" s="219" t="e">
        <f t="shared" si="329"/>
        <v>#VALUE!</v>
      </c>
      <c r="F2093" s="219" t="str">
        <f t="shared" si="330"/>
        <v/>
      </c>
      <c r="G2093" s="219">
        <f t="shared" si="331"/>
        <v>45201</v>
      </c>
      <c r="H2093" s="218" t="str">
        <f>IF(ISERROR(VLOOKUP(FORECAST!$A2093,$AY$2:$BA$9,3,FALSE)),"",VLOOKUP(FORECAST!$A2093,$AY$2:$BA$9,3,FALSE))</f>
        <v>Maintenance</v>
      </c>
      <c r="I2093" s="218">
        <f>IF(ISNUMBER(FORECAST!G:G),FORECAST!G:G,"")</f>
        <v>32</v>
      </c>
      <c r="J2093" s="222">
        <f>IF(ISNUMBER(FORECAST!H:H),FORECAST!H:H,"")</f>
        <v>0</v>
      </c>
      <c r="BF2093" s="4"/>
    </row>
    <row r="2094" spans="1:58">
      <c r="A2094" s="218" t="str">
        <f>MID(FORECAST!A2093,1,10)</f>
        <v>Maintenanc</v>
      </c>
      <c r="B2094" s="218" t="str">
        <f t="shared" si="326"/>
        <v>Ma</v>
      </c>
      <c r="C2094" s="218" t="str">
        <f t="shared" si="327"/>
        <v>nt</v>
      </c>
      <c r="D2094" s="218" t="str">
        <f t="shared" si="328"/>
        <v>nanc</v>
      </c>
      <c r="E2094" s="219" t="e">
        <f t="shared" si="329"/>
        <v>#VALUE!</v>
      </c>
      <c r="F2094" s="219" t="str">
        <f t="shared" si="330"/>
        <v/>
      </c>
      <c r="G2094" s="219">
        <f t="shared" si="331"/>
        <v>45201</v>
      </c>
      <c r="H2094" s="218" t="str">
        <f>IF(ISERROR(VLOOKUP(FORECAST!$A2094,$AY$2:$BA$9,3,FALSE)),"",VLOOKUP(FORECAST!$A2094,$AY$2:$BA$9,3,FALSE))</f>
        <v>Complementarias</v>
      </c>
      <c r="I2094" s="218">
        <f>IF(ISNUMBER(FORECAST!G:G),FORECAST!G:G,"")</f>
        <v>1</v>
      </c>
      <c r="J2094" s="222">
        <f>IF(ISNUMBER(FORECAST!H:H),FORECAST!H:H,"")</f>
        <v>0</v>
      </c>
      <c r="BF2094" s="4"/>
    </row>
    <row r="2095" spans="1:58">
      <c r="A2095" s="218" t="str">
        <f>MID(FORECAST!A2094,1,10)</f>
        <v>Compliment</v>
      </c>
      <c r="B2095" s="218" t="str">
        <f t="shared" si="326"/>
        <v>Co</v>
      </c>
      <c r="C2095" s="218" t="str">
        <f t="shared" si="327"/>
        <v>pl</v>
      </c>
      <c r="D2095" s="218" t="str">
        <f t="shared" si="328"/>
        <v>ment</v>
      </c>
      <c r="E2095" s="219" t="e">
        <f t="shared" si="329"/>
        <v>#VALUE!</v>
      </c>
      <c r="F2095" s="219" t="str">
        <f t="shared" si="330"/>
        <v/>
      </c>
      <c r="G2095" s="219">
        <f t="shared" si="331"/>
        <v>45201</v>
      </c>
      <c r="H2095" s="218" t="str">
        <f>IF(ISERROR(VLOOKUP(FORECAST!$A2095,$AY$2:$BA$9,3,FALSE)),"",VLOOKUP(FORECAST!$A2095,$AY$2:$BA$9,3,FALSE))</f>
        <v>Total día</v>
      </c>
      <c r="I2095" s="218">
        <f>IF(ISNUMBER(FORECAST!G:G),FORECAST!G:G,"")</f>
        <v>259</v>
      </c>
      <c r="J2095" s="222">
        <f>IF(ISNUMBER(FORECAST!H:H),FORECAST!H:H,"")</f>
        <v>59055.5</v>
      </c>
      <c r="BF2095" s="4"/>
    </row>
    <row r="2096" spans="1:58">
      <c r="A2096" s="218" t="str">
        <f>MID(FORECAST!A2095,1,10)</f>
        <v>Totals:</v>
      </c>
      <c r="B2096" s="218" t="str">
        <f t="shared" si="326"/>
        <v>To</v>
      </c>
      <c r="C2096" s="218" t="str">
        <f t="shared" si="327"/>
        <v>al</v>
      </c>
      <c r="D2096" s="218" t="str">
        <f t="shared" si="328"/>
        <v>:</v>
      </c>
      <c r="E2096" s="219" t="e">
        <f t="shared" si="329"/>
        <v>#VALUE!</v>
      </c>
      <c r="F2096" s="219" t="str">
        <f t="shared" si="330"/>
        <v/>
      </c>
      <c r="G2096" s="219">
        <f t="shared" si="331"/>
        <v>45201</v>
      </c>
      <c r="H2096" s="218" t="str">
        <f>IF(ISERROR(VLOOKUP(FORECAST!$A2096,$AY$2:$BA$9,3,FALSE)),"",VLOOKUP(FORECAST!$A2096,$AY$2:$BA$9,3,FALSE))</f>
        <v/>
      </c>
      <c r="I2096" s="218" t="str">
        <f>IF(ISNUMBER(FORECAST!G:G),FORECAST!G:G,"")</f>
        <v/>
      </c>
      <c r="J2096" s="222" t="str">
        <f>IF(ISNUMBER(FORECAST!H:H),FORECAST!H:H,"")</f>
        <v/>
      </c>
      <c r="BF2096" s="4"/>
    </row>
    <row r="2097" spans="1:58">
      <c r="A2097" s="218" t="str">
        <f>MID(FORECAST!A2096,1,10)</f>
        <v>03-10-2023</v>
      </c>
      <c r="B2097" s="218" t="str">
        <f t="shared" si="326"/>
        <v>03</v>
      </c>
      <c r="C2097" s="218" t="str">
        <f t="shared" si="327"/>
        <v>10</v>
      </c>
      <c r="D2097" s="218" t="str">
        <f t="shared" si="328"/>
        <v>2023</v>
      </c>
      <c r="E2097" s="219">
        <f t="shared" si="329"/>
        <v>45202</v>
      </c>
      <c r="F2097" s="219">
        <f t="shared" si="330"/>
        <v>45202</v>
      </c>
      <c r="G2097" s="219">
        <f t="shared" si="331"/>
        <v>45202</v>
      </c>
      <c r="H2097" s="218" t="str">
        <f>IF(ISERROR(VLOOKUP(FORECAST!$A2097,$AY$2:$BA$9,3,FALSE)),"",VLOOKUP(FORECAST!$A2097,$AY$2:$BA$9,3,FALSE))</f>
        <v>Pagadores</v>
      </c>
      <c r="I2097" s="218">
        <f>IF(ISNUMBER(FORECAST!G:G),FORECAST!G:G,"")</f>
        <v>84</v>
      </c>
      <c r="J2097" s="222">
        <f>IF(ISNUMBER(FORECAST!H:H),FORECAST!H:H,"")</f>
        <v>21911.84</v>
      </c>
      <c r="BF2097" s="4"/>
    </row>
    <row r="2098" spans="1:58">
      <c r="A2098" s="218" t="str">
        <f>MID(FORECAST!A2097,1,10)</f>
        <v>Non-Group</v>
      </c>
      <c r="B2098" s="218" t="str">
        <f t="shared" si="326"/>
        <v>No</v>
      </c>
      <c r="C2098" s="218" t="str">
        <f t="shared" si="327"/>
        <v>-G</v>
      </c>
      <c r="D2098" s="218" t="str">
        <f t="shared" si="328"/>
        <v>oup</v>
      </c>
      <c r="E2098" s="219" t="e">
        <f t="shared" si="329"/>
        <v>#VALUE!</v>
      </c>
      <c r="F2098" s="219" t="str">
        <f t="shared" si="330"/>
        <v/>
      </c>
      <c r="G2098" s="219">
        <f t="shared" si="331"/>
        <v>45202</v>
      </c>
      <c r="H2098" s="218" t="str">
        <f>IF(ISERROR(VLOOKUP(FORECAST!$A2098,$AY$2:$BA$9,3,FALSE)),"",VLOOKUP(FORECAST!$A2098,$AY$2:$BA$9,3,FALSE))</f>
        <v>Grupos</v>
      </c>
      <c r="I2098" s="218">
        <f>IF(ISNUMBER(FORECAST!G:G),FORECAST!G:G,"")</f>
        <v>3</v>
      </c>
      <c r="J2098" s="222">
        <f>IF(ISNUMBER(FORECAST!H:H),FORECAST!H:H,"")</f>
        <v>1675</v>
      </c>
      <c r="BF2098" s="4"/>
    </row>
    <row r="2099" spans="1:58">
      <c r="A2099" s="218" t="str">
        <f>MID(FORECAST!A2098,1,10)</f>
        <v>Group - No</v>
      </c>
      <c r="B2099" s="218" t="str">
        <f t="shared" si="326"/>
        <v>Gr</v>
      </c>
      <c r="C2099" s="218" t="str">
        <f t="shared" si="327"/>
        <v>up</v>
      </c>
      <c r="D2099" s="218" t="str">
        <f t="shared" si="328"/>
        <v>- No</v>
      </c>
      <c r="E2099" s="219" t="e">
        <f t="shared" si="329"/>
        <v>#VALUE!</v>
      </c>
      <c r="F2099" s="219" t="str">
        <f t="shared" si="330"/>
        <v/>
      </c>
      <c r="G2099" s="219">
        <f t="shared" si="331"/>
        <v>45202</v>
      </c>
      <c r="H2099" s="218" t="str">
        <f>IF(ISERROR(VLOOKUP(FORECAST!$A2099,$AY$2:$BA$9,3,FALSE)),"",VLOOKUP(FORECAST!$A2099,$AY$2:$BA$9,3,FALSE))</f>
        <v>Dueños e invitados</v>
      </c>
      <c r="I2099" s="218">
        <f>IF(ISNUMBER(FORECAST!G:G),FORECAST!G:G,"")</f>
        <v>28</v>
      </c>
      <c r="J2099" s="222">
        <f>IF(ISNUMBER(FORECAST!H:H),FORECAST!H:H,"")</f>
        <v>491.6</v>
      </c>
      <c r="BF2099" s="4"/>
    </row>
    <row r="2100" spans="1:58">
      <c r="A2100" s="218" t="str">
        <f>MID(FORECAST!A2099,1,10)</f>
        <v>Owner &amp; Gu</v>
      </c>
      <c r="B2100" s="218" t="str">
        <f t="shared" si="326"/>
        <v>Ow</v>
      </c>
      <c r="C2100" s="218" t="str">
        <f t="shared" si="327"/>
        <v>er</v>
      </c>
      <c r="D2100" s="218" t="str">
        <f t="shared" si="328"/>
        <v>&amp; Gu</v>
      </c>
      <c r="E2100" s="219" t="e">
        <f t="shared" si="329"/>
        <v>#VALUE!</v>
      </c>
      <c r="F2100" s="219" t="str">
        <f t="shared" si="330"/>
        <v/>
      </c>
      <c r="G2100" s="219">
        <f t="shared" si="331"/>
        <v>45202</v>
      </c>
      <c r="H2100" s="218" t="str">
        <f>IF(ISERROR(VLOOKUP(FORECAST!$A2100,$AY$2:$BA$9,3,FALSE)),"",VLOOKUP(FORECAST!$A2100,$AY$2:$BA$9,3,FALSE))</f>
        <v>Referidos</v>
      </c>
      <c r="I2100" s="218">
        <f>IF(ISNUMBER(FORECAST!G:G),FORECAST!G:G,"")</f>
        <v>110</v>
      </c>
      <c r="J2100" s="222">
        <f>IF(ISNUMBER(FORECAST!H:H),FORECAST!H:H,"")</f>
        <v>30911.83</v>
      </c>
      <c r="BF2100" s="4"/>
    </row>
    <row r="2101" spans="1:58">
      <c r="A2101" s="218" t="str">
        <f>MID(FORECAST!A2100,1,10)</f>
        <v>Owner Refe</v>
      </c>
      <c r="B2101" s="218" t="str">
        <f t="shared" si="326"/>
        <v>Ow</v>
      </c>
      <c r="C2101" s="218" t="str">
        <f t="shared" si="327"/>
        <v>er</v>
      </c>
      <c r="D2101" s="218" t="str">
        <f t="shared" si="328"/>
        <v>Refe</v>
      </c>
      <c r="E2101" s="219" t="e">
        <f t="shared" si="329"/>
        <v>#VALUE!</v>
      </c>
      <c r="F2101" s="219" t="str">
        <f t="shared" si="330"/>
        <v/>
      </c>
      <c r="G2101" s="219">
        <f t="shared" si="331"/>
        <v>45202</v>
      </c>
      <c r="H2101" s="218" t="str">
        <f>IF(ISERROR(VLOOKUP(FORECAST!$A2101,$AY$2:$BA$9,3,FALSE)),"",VLOOKUP(FORECAST!$A2101,$AY$2:$BA$9,3,FALSE))</f>
        <v>Maintenance</v>
      </c>
      <c r="I2101" s="218">
        <f>IF(ISNUMBER(FORECAST!G:G),FORECAST!G:G,"")</f>
        <v>39</v>
      </c>
      <c r="J2101" s="222">
        <f>IF(ISNUMBER(FORECAST!H:H),FORECAST!H:H,"")</f>
        <v>0</v>
      </c>
      <c r="BF2101" s="4"/>
    </row>
    <row r="2102" spans="1:58">
      <c r="A2102" s="218" t="str">
        <f>MID(FORECAST!A2101,1,10)</f>
        <v>Maintenanc</v>
      </c>
      <c r="B2102" s="218" t="str">
        <f t="shared" si="326"/>
        <v>Ma</v>
      </c>
      <c r="C2102" s="218" t="str">
        <f t="shared" si="327"/>
        <v>nt</v>
      </c>
      <c r="D2102" s="218" t="str">
        <f t="shared" si="328"/>
        <v>nanc</v>
      </c>
      <c r="E2102" s="219" t="e">
        <f t="shared" si="329"/>
        <v>#VALUE!</v>
      </c>
      <c r="F2102" s="219" t="str">
        <f t="shared" si="330"/>
        <v/>
      </c>
      <c r="G2102" s="219">
        <f t="shared" si="331"/>
        <v>45202</v>
      </c>
      <c r="H2102" s="218" t="str">
        <f>IF(ISERROR(VLOOKUP(FORECAST!$A2102,$AY$2:$BA$9,3,FALSE)),"",VLOOKUP(FORECAST!$A2102,$AY$2:$BA$9,3,FALSE))</f>
        <v>Complementarias</v>
      </c>
      <c r="I2102" s="218">
        <f>IF(ISNUMBER(FORECAST!G:G),FORECAST!G:G,"")</f>
        <v>3</v>
      </c>
      <c r="J2102" s="222">
        <f>IF(ISNUMBER(FORECAST!H:H),FORECAST!H:H,"")</f>
        <v>250</v>
      </c>
      <c r="BF2102" s="4"/>
    </row>
    <row r="2103" spans="1:58">
      <c r="A2103" s="218" t="str">
        <f>MID(FORECAST!A2102,1,10)</f>
        <v>Compliment</v>
      </c>
      <c r="B2103" s="218" t="str">
        <f t="shared" si="326"/>
        <v>Co</v>
      </c>
      <c r="C2103" s="218" t="str">
        <f t="shared" si="327"/>
        <v>pl</v>
      </c>
      <c r="D2103" s="218" t="str">
        <f t="shared" si="328"/>
        <v>ment</v>
      </c>
      <c r="E2103" s="219" t="e">
        <f t="shared" si="329"/>
        <v>#VALUE!</v>
      </c>
      <c r="F2103" s="219" t="str">
        <f t="shared" si="330"/>
        <v/>
      </c>
      <c r="G2103" s="219">
        <f t="shared" si="331"/>
        <v>45202</v>
      </c>
      <c r="H2103" s="218" t="str">
        <f>IF(ISERROR(VLOOKUP(FORECAST!$A2103,$AY$2:$BA$9,3,FALSE)),"",VLOOKUP(FORECAST!$A2103,$AY$2:$BA$9,3,FALSE))</f>
        <v>Total día</v>
      </c>
      <c r="I2103" s="218">
        <f>IF(ISNUMBER(FORECAST!G:G),FORECAST!G:G,"")</f>
        <v>267</v>
      </c>
      <c r="J2103" s="222">
        <f>IF(ISNUMBER(FORECAST!H:H),FORECAST!H:H,"")</f>
        <v>55240.27</v>
      </c>
      <c r="BF2103" s="4"/>
    </row>
    <row r="2104" spans="1:58">
      <c r="A2104" s="218" t="str">
        <f>MID(FORECAST!A2103,1,10)</f>
        <v>Totals:</v>
      </c>
      <c r="B2104" s="218" t="str">
        <f t="shared" si="326"/>
        <v>To</v>
      </c>
      <c r="C2104" s="218" t="str">
        <f t="shared" si="327"/>
        <v>al</v>
      </c>
      <c r="D2104" s="218" t="str">
        <f t="shared" si="328"/>
        <v>:</v>
      </c>
      <c r="E2104" s="219" t="e">
        <f t="shared" si="329"/>
        <v>#VALUE!</v>
      </c>
      <c r="F2104" s="219" t="str">
        <f t="shared" si="330"/>
        <v/>
      </c>
      <c r="G2104" s="219">
        <f t="shared" si="331"/>
        <v>45202</v>
      </c>
      <c r="H2104" s="218" t="str">
        <f>IF(ISERROR(VLOOKUP(FORECAST!$A2104,$AY$2:$BA$9,3,FALSE)),"",VLOOKUP(FORECAST!$A2104,$AY$2:$BA$9,3,FALSE))</f>
        <v/>
      </c>
      <c r="I2104" s="218" t="str">
        <f>IF(ISNUMBER(FORECAST!G:G),FORECAST!G:G,"")</f>
        <v/>
      </c>
      <c r="J2104" s="222" t="str">
        <f>IF(ISNUMBER(FORECAST!H:H),FORECAST!H:H,"")</f>
        <v/>
      </c>
      <c r="BF2104" s="4"/>
    </row>
    <row r="2105" spans="1:58">
      <c r="A2105" s="218" t="str">
        <f>MID(FORECAST!A2104,1,10)</f>
        <v>04-10-2023</v>
      </c>
      <c r="B2105" s="218" t="str">
        <f t="shared" si="326"/>
        <v>04</v>
      </c>
      <c r="C2105" s="218" t="str">
        <f t="shared" si="327"/>
        <v>10</v>
      </c>
      <c r="D2105" s="218" t="str">
        <f t="shared" si="328"/>
        <v>2023</v>
      </c>
      <c r="E2105" s="219">
        <f t="shared" si="329"/>
        <v>45203</v>
      </c>
      <c r="F2105" s="219">
        <f t="shared" si="330"/>
        <v>45203</v>
      </c>
      <c r="G2105" s="219">
        <f t="shared" si="331"/>
        <v>45203</v>
      </c>
      <c r="H2105" s="218" t="str">
        <f>IF(ISERROR(VLOOKUP(FORECAST!$A2105,$AY$2:$BA$9,3,FALSE)),"",VLOOKUP(FORECAST!$A2105,$AY$2:$BA$9,3,FALSE))</f>
        <v>Pagadores</v>
      </c>
      <c r="I2105" s="218">
        <f>IF(ISNUMBER(FORECAST!G:G),FORECAST!G:G,"")</f>
        <v>85</v>
      </c>
      <c r="J2105" s="222">
        <f>IF(ISNUMBER(FORECAST!H:H),FORECAST!H:H,"")</f>
        <v>23486.71</v>
      </c>
      <c r="BF2105" s="4"/>
    </row>
    <row r="2106" spans="1:58">
      <c r="A2106" s="218" t="str">
        <f>MID(FORECAST!A2105,1,10)</f>
        <v>Non-Group</v>
      </c>
      <c r="B2106" s="218" t="str">
        <f t="shared" si="326"/>
        <v>No</v>
      </c>
      <c r="C2106" s="218" t="str">
        <f t="shared" si="327"/>
        <v>-G</v>
      </c>
      <c r="D2106" s="218" t="str">
        <f t="shared" si="328"/>
        <v>oup</v>
      </c>
      <c r="E2106" s="219" t="e">
        <f t="shared" si="329"/>
        <v>#VALUE!</v>
      </c>
      <c r="F2106" s="219" t="str">
        <f t="shared" si="330"/>
        <v/>
      </c>
      <c r="G2106" s="219">
        <f t="shared" si="331"/>
        <v>45203</v>
      </c>
      <c r="H2106" s="218" t="str">
        <f>IF(ISERROR(VLOOKUP(FORECAST!$A2106,$AY$2:$BA$9,3,FALSE)),"",VLOOKUP(FORECAST!$A2106,$AY$2:$BA$9,3,FALSE))</f>
        <v>Grupos</v>
      </c>
      <c r="I2106" s="218">
        <f>IF(ISNUMBER(FORECAST!G:G),FORECAST!G:G,"")</f>
        <v>3</v>
      </c>
      <c r="J2106" s="222">
        <f>IF(ISNUMBER(FORECAST!H:H),FORECAST!H:H,"")</f>
        <v>1675</v>
      </c>
      <c r="BF2106" s="4"/>
    </row>
    <row r="2107" spans="1:58">
      <c r="A2107" s="218" t="str">
        <f>MID(FORECAST!A2106,1,10)</f>
        <v>Group - No</v>
      </c>
      <c r="B2107" s="218" t="str">
        <f t="shared" si="326"/>
        <v>Gr</v>
      </c>
      <c r="C2107" s="218" t="str">
        <f t="shared" si="327"/>
        <v>up</v>
      </c>
      <c r="D2107" s="218" t="str">
        <f t="shared" si="328"/>
        <v>- No</v>
      </c>
      <c r="E2107" s="219" t="e">
        <f t="shared" si="329"/>
        <v>#VALUE!</v>
      </c>
      <c r="F2107" s="219" t="str">
        <f t="shared" si="330"/>
        <v/>
      </c>
      <c r="G2107" s="219">
        <f t="shared" si="331"/>
        <v>45203</v>
      </c>
      <c r="H2107" s="218" t="str">
        <f>IF(ISERROR(VLOOKUP(FORECAST!$A2107,$AY$2:$BA$9,3,FALSE)),"",VLOOKUP(FORECAST!$A2107,$AY$2:$BA$9,3,FALSE))</f>
        <v>Dueños e invitados</v>
      </c>
      <c r="I2107" s="218">
        <f>IF(ISNUMBER(FORECAST!G:G),FORECAST!G:G,"")</f>
        <v>25</v>
      </c>
      <c r="J2107" s="222">
        <f>IF(ISNUMBER(FORECAST!H:H),FORECAST!H:H,"")</f>
        <v>0</v>
      </c>
      <c r="BF2107" s="4"/>
    </row>
    <row r="2108" spans="1:58">
      <c r="A2108" s="218" t="str">
        <f>MID(FORECAST!A2107,1,10)</f>
        <v>Owner &amp; Gu</v>
      </c>
      <c r="B2108" s="218" t="str">
        <f t="shared" si="326"/>
        <v>Ow</v>
      </c>
      <c r="C2108" s="218" t="str">
        <f t="shared" si="327"/>
        <v>er</v>
      </c>
      <c r="D2108" s="218" t="str">
        <f t="shared" si="328"/>
        <v>&amp; Gu</v>
      </c>
      <c r="E2108" s="219" t="e">
        <f t="shared" si="329"/>
        <v>#VALUE!</v>
      </c>
      <c r="F2108" s="219" t="str">
        <f t="shared" si="330"/>
        <v/>
      </c>
      <c r="G2108" s="219">
        <f t="shared" si="331"/>
        <v>45203</v>
      </c>
      <c r="H2108" s="218" t="str">
        <f>IF(ISERROR(VLOOKUP(FORECAST!$A2108,$AY$2:$BA$9,3,FALSE)),"",VLOOKUP(FORECAST!$A2108,$AY$2:$BA$9,3,FALSE))</f>
        <v>Referidos</v>
      </c>
      <c r="I2108" s="218">
        <f>IF(ISNUMBER(FORECAST!G:G),FORECAST!G:G,"")</f>
        <v>128</v>
      </c>
      <c r="J2108" s="222">
        <f>IF(ISNUMBER(FORECAST!H:H),FORECAST!H:H,"")</f>
        <v>35860.629999999997</v>
      </c>
      <c r="BF2108" s="4"/>
    </row>
    <row r="2109" spans="1:58">
      <c r="A2109" s="218" t="str">
        <f>MID(FORECAST!A2108,1,10)</f>
        <v>Owner Refe</v>
      </c>
      <c r="B2109" s="218" t="str">
        <f t="shared" si="326"/>
        <v>Ow</v>
      </c>
      <c r="C2109" s="218" t="str">
        <f t="shared" si="327"/>
        <v>er</v>
      </c>
      <c r="D2109" s="218" t="str">
        <f t="shared" si="328"/>
        <v>Refe</v>
      </c>
      <c r="E2109" s="219" t="e">
        <f t="shared" si="329"/>
        <v>#VALUE!</v>
      </c>
      <c r="F2109" s="219" t="str">
        <f t="shared" si="330"/>
        <v/>
      </c>
      <c r="G2109" s="219">
        <f t="shared" si="331"/>
        <v>45203</v>
      </c>
      <c r="H2109" s="218" t="str">
        <f>IF(ISERROR(VLOOKUP(FORECAST!$A2109,$AY$2:$BA$9,3,FALSE)),"",VLOOKUP(FORECAST!$A2109,$AY$2:$BA$9,3,FALSE))</f>
        <v>Maintenance</v>
      </c>
      <c r="I2109" s="218">
        <f>IF(ISNUMBER(FORECAST!G:G),FORECAST!G:G,"")</f>
        <v>35</v>
      </c>
      <c r="J2109" s="222">
        <f>IF(ISNUMBER(FORECAST!H:H),FORECAST!H:H,"")</f>
        <v>0</v>
      </c>
      <c r="BF2109" s="4"/>
    </row>
    <row r="2110" spans="1:58">
      <c r="A2110" s="218" t="str">
        <f>MID(FORECAST!A2109,1,10)</f>
        <v>Maintenanc</v>
      </c>
      <c r="B2110" s="218" t="str">
        <f t="shared" si="326"/>
        <v>Ma</v>
      </c>
      <c r="C2110" s="218" t="str">
        <f t="shared" si="327"/>
        <v>nt</v>
      </c>
      <c r="D2110" s="218" t="str">
        <f t="shared" si="328"/>
        <v>nanc</v>
      </c>
      <c r="E2110" s="219" t="e">
        <f t="shared" si="329"/>
        <v>#VALUE!</v>
      </c>
      <c r="F2110" s="219" t="str">
        <f t="shared" si="330"/>
        <v/>
      </c>
      <c r="G2110" s="219">
        <f t="shared" si="331"/>
        <v>45203</v>
      </c>
      <c r="H2110" s="218" t="str">
        <f>IF(ISERROR(VLOOKUP(FORECAST!$A2110,$AY$2:$BA$9,3,FALSE)),"",VLOOKUP(FORECAST!$A2110,$AY$2:$BA$9,3,FALSE))</f>
        <v>Complementarias</v>
      </c>
      <c r="I2110" s="218">
        <f>IF(ISNUMBER(FORECAST!G:G),FORECAST!G:G,"")</f>
        <v>4</v>
      </c>
      <c r="J2110" s="222">
        <f>IF(ISNUMBER(FORECAST!H:H),FORECAST!H:H,"")</f>
        <v>0</v>
      </c>
      <c r="BF2110" s="4"/>
    </row>
    <row r="2111" spans="1:58">
      <c r="A2111" s="218" t="str">
        <f>MID(FORECAST!A2110,1,10)</f>
        <v>Compliment</v>
      </c>
      <c r="B2111" s="218" t="str">
        <f t="shared" si="326"/>
        <v>Co</v>
      </c>
      <c r="C2111" s="218" t="str">
        <f t="shared" si="327"/>
        <v>pl</v>
      </c>
      <c r="D2111" s="218" t="str">
        <f t="shared" si="328"/>
        <v>ment</v>
      </c>
      <c r="E2111" s="219" t="e">
        <f t="shared" si="329"/>
        <v>#VALUE!</v>
      </c>
      <c r="F2111" s="219" t="str">
        <f t="shared" si="330"/>
        <v/>
      </c>
      <c r="G2111" s="219">
        <f t="shared" si="331"/>
        <v>45203</v>
      </c>
      <c r="H2111" s="218" t="str">
        <f>IF(ISERROR(VLOOKUP(FORECAST!$A2111,$AY$2:$BA$9,3,FALSE)),"",VLOOKUP(FORECAST!$A2111,$AY$2:$BA$9,3,FALSE))</f>
        <v>Total día</v>
      </c>
      <c r="I2111" s="218">
        <f>IF(ISNUMBER(FORECAST!G:G),FORECAST!G:G,"")</f>
        <v>280</v>
      </c>
      <c r="J2111" s="222">
        <f>IF(ISNUMBER(FORECAST!H:H),FORECAST!H:H,"")</f>
        <v>61022.34</v>
      </c>
      <c r="BF2111" s="4"/>
    </row>
    <row r="2112" spans="1:58">
      <c r="A2112" s="218" t="str">
        <f>MID(FORECAST!A2111,1,10)</f>
        <v>Totals:</v>
      </c>
      <c r="B2112" s="218" t="str">
        <f t="shared" si="326"/>
        <v>To</v>
      </c>
      <c r="C2112" s="218" t="str">
        <f t="shared" si="327"/>
        <v>al</v>
      </c>
      <c r="D2112" s="218" t="str">
        <f t="shared" si="328"/>
        <v>:</v>
      </c>
      <c r="E2112" s="219" t="e">
        <f t="shared" si="329"/>
        <v>#VALUE!</v>
      </c>
      <c r="F2112" s="219" t="str">
        <f t="shared" si="330"/>
        <v/>
      </c>
      <c r="G2112" s="219">
        <f t="shared" si="331"/>
        <v>45203</v>
      </c>
      <c r="H2112" s="218" t="str">
        <f>IF(ISERROR(VLOOKUP(FORECAST!$A2112,$AY$2:$BA$9,3,FALSE)),"",VLOOKUP(FORECAST!$A2112,$AY$2:$BA$9,3,FALSE))</f>
        <v/>
      </c>
      <c r="I2112" s="218" t="str">
        <f>IF(ISNUMBER(FORECAST!G:G),FORECAST!G:G,"")</f>
        <v/>
      </c>
      <c r="J2112" s="222" t="str">
        <f>IF(ISNUMBER(FORECAST!H:H),FORECAST!H:H,"")</f>
        <v/>
      </c>
      <c r="BF2112" s="4"/>
    </row>
    <row r="2113" spans="1:58">
      <c r="A2113" s="218" t="str">
        <f>MID(FORECAST!A2112,1,10)</f>
        <v>05-10-2023</v>
      </c>
      <c r="B2113" s="218" t="str">
        <f t="shared" si="326"/>
        <v>05</v>
      </c>
      <c r="C2113" s="218" t="str">
        <f t="shared" si="327"/>
        <v>10</v>
      </c>
      <c r="D2113" s="218" t="str">
        <f t="shared" si="328"/>
        <v>2023</v>
      </c>
      <c r="E2113" s="219">
        <f t="shared" si="329"/>
        <v>45204</v>
      </c>
      <c r="F2113" s="219">
        <f t="shared" si="330"/>
        <v>45204</v>
      </c>
      <c r="G2113" s="219">
        <f t="shared" si="331"/>
        <v>45204</v>
      </c>
      <c r="H2113" s="218" t="str">
        <f>IF(ISERROR(VLOOKUP(FORECAST!$A2113,$AY$2:$BA$9,3,FALSE)),"",VLOOKUP(FORECAST!$A2113,$AY$2:$BA$9,3,FALSE))</f>
        <v>Pagadores</v>
      </c>
      <c r="I2113" s="218">
        <f>IF(ISNUMBER(FORECAST!G:G),FORECAST!G:G,"")</f>
        <v>89</v>
      </c>
      <c r="J2113" s="222">
        <f>IF(ISNUMBER(FORECAST!H:H),FORECAST!H:H,"")</f>
        <v>24329.27</v>
      </c>
      <c r="BF2113" s="4"/>
    </row>
    <row r="2114" spans="1:58">
      <c r="A2114" s="218" t="str">
        <f>MID(FORECAST!A2113,1,10)</f>
        <v>Non-Group</v>
      </c>
      <c r="B2114" s="218" t="str">
        <f t="shared" si="326"/>
        <v>No</v>
      </c>
      <c r="C2114" s="218" t="str">
        <f t="shared" si="327"/>
        <v>-G</v>
      </c>
      <c r="D2114" s="218" t="str">
        <f t="shared" si="328"/>
        <v>oup</v>
      </c>
      <c r="E2114" s="219" t="e">
        <f t="shared" si="329"/>
        <v>#VALUE!</v>
      </c>
      <c r="F2114" s="219" t="str">
        <f t="shared" si="330"/>
        <v/>
      </c>
      <c r="G2114" s="219">
        <f t="shared" si="331"/>
        <v>45204</v>
      </c>
      <c r="H2114" s="218" t="str">
        <f>IF(ISERROR(VLOOKUP(FORECAST!$A2114,$AY$2:$BA$9,3,FALSE)),"",VLOOKUP(FORECAST!$A2114,$AY$2:$BA$9,3,FALSE))</f>
        <v>Grupos</v>
      </c>
      <c r="I2114" s="218">
        <f>IF(ISNUMBER(FORECAST!G:G),FORECAST!G:G,"")</f>
        <v>5</v>
      </c>
      <c r="J2114" s="222">
        <f>IF(ISNUMBER(FORECAST!H:H),FORECAST!H:H,"")</f>
        <v>2515</v>
      </c>
      <c r="BF2114" s="4"/>
    </row>
    <row r="2115" spans="1:58">
      <c r="A2115" s="218" t="str">
        <f>MID(FORECAST!A2114,1,10)</f>
        <v>Group - No</v>
      </c>
      <c r="B2115" s="218" t="str">
        <f t="shared" si="326"/>
        <v>Gr</v>
      </c>
      <c r="C2115" s="218" t="str">
        <f t="shared" si="327"/>
        <v>up</v>
      </c>
      <c r="D2115" s="218" t="str">
        <f t="shared" si="328"/>
        <v>- No</v>
      </c>
      <c r="E2115" s="219" t="e">
        <f t="shared" si="329"/>
        <v>#VALUE!</v>
      </c>
      <c r="F2115" s="219" t="str">
        <f t="shared" si="330"/>
        <v/>
      </c>
      <c r="G2115" s="219">
        <f t="shared" si="331"/>
        <v>45204</v>
      </c>
      <c r="H2115" s="218" t="str">
        <f>IF(ISERROR(VLOOKUP(FORECAST!$A2115,$AY$2:$BA$9,3,FALSE)),"",VLOOKUP(FORECAST!$A2115,$AY$2:$BA$9,3,FALSE))</f>
        <v>Dueños e invitados</v>
      </c>
      <c r="I2115" s="218">
        <f>IF(ISNUMBER(FORECAST!G:G),FORECAST!G:G,"")</f>
        <v>33</v>
      </c>
      <c r="J2115" s="222">
        <f>IF(ISNUMBER(FORECAST!H:H),FORECAST!H:H,"")</f>
        <v>-491.6</v>
      </c>
      <c r="BF2115" s="4"/>
    </row>
    <row r="2116" spans="1:58">
      <c r="A2116" s="218" t="str">
        <f>MID(FORECAST!A2115,1,10)</f>
        <v>Owner &amp; Gu</v>
      </c>
      <c r="B2116" s="218" t="str">
        <f t="shared" ref="B2116:B2179" si="332">MID(A2116,1,2)</f>
        <v>Ow</v>
      </c>
      <c r="C2116" s="218" t="str">
        <f t="shared" ref="C2116:C2179" si="333">MID(A2116,4,2)</f>
        <v>er</v>
      </c>
      <c r="D2116" s="218" t="str">
        <f t="shared" ref="D2116:D2179" si="334">MID(A2116,7,4)</f>
        <v>&amp; Gu</v>
      </c>
      <c r="E2116" s="219" t="e">
        <f t="shared" ref="E2116:E2179" si="335">DATE(D2116,C2116,B2116)</f>
        <v>#VALUE!</v>
      </c>
      <c r="F2116" s="219" t="str">
        <f t="shared" ref="F2116:F2179" si="336">IF(ISERROR(E2116),"",E2116)</f>
        <v/>
      </c>
      <c r="G2116" s="219">
        <f t="shared" ref="G2116:G2179" si="337">IF(F2116="",G2115,F2116)</f>
        <v>45204</v>
      </c>
      <c r="H2116" s="218" t="str">
        <f>IF(ISERROR(VLOOKUP(FORECAST!$A2116,$AY$2:$BA$9,3,FALSE)),"",VLOOKUP(FORECAST!$A2116,$AY$2:$BA$9,3,FALSE))</f>
        <v>Referidos</v>
      </c>
      <c r="I2116" s="218">
        <f>IF(ISNUMBER(FORECAST!G:G),FORECAST!G:G,"")</f>
        <v>162</v>
      </c>
      <c r="J2116" s="222">
        <f>IF(ISNUMBER(FORECAST!H:H),FORECAST!H:H,"")</f>
        <v>45672.23</v>
      </c>
      <c r="BF2116" s="4"/>
    </row>
    <row r="2117" spans="1:58">
      <c r="A2117" s="218" t="str">
        <f>MID(FORECAST!A2116,1,10)</f>
        <v>Owner Refe</v>
      </c>
      <c r="B2117" s="218" t="str">
        <f t="shared" si="332"/>
        <v>Ow</v>
      </c>
      <c r="C2117" s="218" t="str">
        <f t="shared" si="333"/>
        <v>er</v>
      </c>
      <c r="D2117" s="218" t="str">
        <f t="shared" si="334"/>
        <v>Refe</v>
      </c>
      <c r="E2117" s="219" t="e">
        <f t="shared" si="335"/>
        <v>#VALUE!</v>
      </c>
      <c r="F2117" s="219" t="str">
        <f t="shared" si="336"/>
        <v/>
      </c>
      <c r="G2117" s="219">
        <f t="shared" si="337"/>
        <v>45204</v>
      </c>
      <c r="H2117" s="218" t="str">
        <f>IF(ISERROR(VLOOKUP(FORECAST!$A2117,$AY$2:$BA$9,3,FALSE)),"",VLOOKUP(FORECAST!$A2117,$AY$2:$BA$9,3,FALSE))</f>
        <v>Maintenance</v>
      </c>
      <c r="I2117" s="218">
        <f>IF(ISNUMBER(FORECAST!G:G),FORECAST!G:G,"")</f>
        <v>27</v>
      </c>
      <c r="J2117" s="222">
        <f>IF(ISNUMBER(FORECAST!H:H),FORECAST!H:H,"")</f>
        <v>0</v>
      </c>
      <c r="BF2117" s="4"/>
    </row>
    <row r="2118" spans="1:58">
      <c r="A2118" s="218" t="str">
        <f>MID(FORECAST!A2117,1,10)</f>
        <v>Maintenanc</v>
      </c>
      <c r="B2118" s="218" t="str">
        <f t="shared" si="332"/>
        <v>Ma</v>
      </c>
      <c r="C2118" s="218" t="str">
        <f t="shared" si="333"/>
        <v>nt</v>
      </c>
      <c r="D2118" s="218" t="str">
        <f t="shared" si="334"/>
        <v>nanc</v>
      </c>
      <c r="E2118" s="219" t="e">
        <f t="shared" si="335"/>
        <v>#VALUE!</v>
      </c>
      <c r="F2118" s="219" t="str">
        <f t="shared" si="336"/>
        <v/>
      </c>
      <c r="G2118" s="219">
        <f t="shared" si="337"/>
        <v>45204</v>
      </c>
      <c r="H2118" s="218" t="str">
        <f>IF(ISERROR(VLOOKUP(FORECAST!$A2118,$AY$2:$BA$9,3,FALSE)),"",VLOOKUP(FORECAST!$A2118,$AY$2:$BA$9,3,FALSE))</f>
        <v>Complementarias</v>
      </c>
      <c r="I2118" s="218">
        <f>IF(ISNUMBER(FORECAST!G:G),FORECAST!G:G,"")</f>
        <v>8</v>
      </c>
      <c r="J2118" s="222">
        <f>IF(ISNUMBER(FORECAST!H:H),FORECAST!H:H,"")</f>
        <v>0</v>
      </c>
      <c r="BF2118" s="4"/>
    </row>
    <row r="2119" spans="1:58">
      <c r="A2119" s="218" t="str">
        <f>MID(FORECAST!A2118,1,10)</f>
        <v>Compliment</v>
      </c>
      <c r="B2119" s="218" t="str">
        <f t="shared" si="332"/>
        <v>Co</v>
      </c>
      <c r="C2119" s="218" t="str">
        <f t="shared" si="333"/>
        <v>pl</v>
      </c>
      <c r="D2119" s="218" t="str">
        <f t="shared" si="334"/>
        <v>ment</v>
      </c>
      <c r="E2119" s="219" t="e">
        <f t="shared" si="335"/>
        <v>#VALUE!</v>
      </c>
      <c r="F2119" s="219" t="str">
        <f t="shared" si="336"/>
        <v/>
      </c>
      <c r="G2119" s="219">
        <f t="shared" si="337"/>
        <v>45204</v>
      </c>
      <c r="H2119" s="218" t="str">
        <f>IF(ISERROR(VLOOKUP(FORECAST!$A2119,$AY$2:$BA$9,3,FALSE)),"",VLOOKUP(FORECAST!$A2119,$AY$2:$BA$9,3,FALSE))</f>
        <v>Total día</v>
      </c>
      <c r="I2119" s="218">
        <f>IF(ISNUMBER(FORECAST!G:G),FORECAST!G:G,"")</f>
        <v>324</v>
      </c>
      <c r="J2119" s="222">
        <f>IF(ISNUMBER(FORECAST!H:H),FORECAST!H:H,"")</f>
        <v>72024.899999999994</v>
      </c>
      <c r="BF2119" s="4"/>
    </row>
    <row r="2120" spans="1:58">
      <c r="A2120" s="218" t="str">
        <f>MID(FORECAST!A2119,1,10)</f>
        <v>Totals:</v>
      </c>
      <c r="B2120" s="218" t="str">
        <f t="shared" si="332"/>
        <v>To</v>
      </c>
      <c r="C2120" s="218" t="str">
        <f t="shared" si="333"/>
        <v>al</v>
      </c>
      <c r="D2120" s="218" t="str">
        <f t="shared" si="334"/>
        <v>:</v>
      </c>
      <c r="E2120" s="219" t="e">
        <f t="shared" si="335"/>
        <v>#VALUE!</v>
      </c>
      <c r="F2120" s="219" t="str">
        <f t="shared" si="336"/>
        <v/>
      </c>
      <c r="G2120" s="219">
        <f t="shared" si="337"/>
        <v>45204</v>
      </c>
      <c r="H2120" s="218" t="str">
        <f>IF(ISERROR(VLOOKUP(FORECAST!$A2120,$AY$2:$BA$9,3,FALSE)),"",VLOOKUP(FORECAST!$A2120,$AY$2:$BA$9,3,FALSE))</f>
        <v/>
      </c>
      <c r="I2120" s="218" t="str">
        <f>IF(ISNUMBER(FORECAST!G:G),FORECAST!G:G,"")</f>
        <v/>
      </c>
      <c r="J2120" s="222" t="str">
        <f>IF(ISNUMBER(FORECAST!H:H),FORECAST!H:H,"")</f>
        <v/>
      </c>
      <c r="BF2120" s="4"/>
    </row>
    <row r="2121" spans="1:58">
      <c r="A2121" s="218" t="str">
        <f>MID(FORECAST!A2120,1,10)</f>
        <v>06-10-2023</v>
      </c>
      <c r="B2121" s="218" t="str">
        <f t="shared" si="332"/>
        <v>06</v>
      </c>
      <c r="C2121" s="218" t="str">
        <f t="shared" si="333"/>
        <v>10</v>
      </c>
      <c r="D2121" s="218" t="str">
        <f t="shared" si="334"/>
        <v>2023</v>
      </c>
      <c r="E2121" s="219">
        <f t="shared" si="335"/>
        <v>45205</v>
      </c>
      <c r="F2121" s="219">
        <f t="shared" si="336"/>
        <v>45205</v>
      </c>
      <c r="G2121" s="219">
        <f t="shared" si="337"/>
        <v>45205</v>
      </c>
      <c r="H2121" s="218" t="str">
        <f>IF(ISERROR(VLOOKUP(FORECAST!$A2121,$AY$2:$BA$9,3,FALSE)),"",VLOOKUP(FORECAST!$A2121,$AY$2:$BA$9,3,FALSE))</f>
        <v>Pagadores</v>
      </c>
      <c r="I2121" s="218">
        <f>IF(ISNUMBER(FORECAST!G:G),FORECAST!G:G,"")</f>
        <v>132</v>
      </c>
      <c r="J2121" s="222">
        <f>IF(ISNUMBER(FORECAST!H:H),FORECAST!H:H,"")</f>
        <v>49456</v>
      </c>
      <c r="BF2121" s="4"/>
    </row>
    <row r="2122" spans="1:58">
      <c r="A2122" s="218" t="str">
        <f>MID(FORECAST!A2121,1,10)</f>
        <v>Non-Group</v>
      </c>
      <c r="B2122" s="218" t="str">
        <f t="shared" si="332"/>
        <v>No</v>
      </c>
      <c r="C2122" s="218" t="str">
        <f t="shared" si="333"/>
        <v>-G</v>
      </c>
      <c r="D2122" s="218" t="str">
        <f t="shared" si="334"/>
        <v>oup</v>
      </c>
      <c r="E2122" s="219" t="e">
        <f t="shared" si="335"/>
        <v>#VALUE!</v>
      </c>
      <c r="F2122" s="219" t="str">
        <f t="shared" si="336"/>
        <v/>
      </c>
      <c r="G2122" s="219">
        <f t="shared" si="337"/>
        <v>45205</v>
      </c>
      <c r="H2122" s="218" t="str">
        <f>IF(ISERROR(VLOOKUP(FORECAST!$A2122,$AY$2:$BA$9,3,FALSE)),"",VLOOKUP(FORECAST!$A2122,$AY$2:$BA$9,3,FALSE))</f>
        <v>Grupos</v>
      </c>
      <c r="I2122" s="218">
        <f>IF(ISNUMBER(FORECAST!G:G),FORECAST!G:G,"")</f>
        <v>8</v>
      </c>
      <c r="J2122" s="222">
        <f>IF(ISNUMBER(FORECAST!H:H),FORECAST!H:H,"")</f>
        <v>2865</v>
      </c>
      <c r="BF2122" s="4"/>
    </row>
    <row r="2123" spans="1:58">
      <c r="A2123" s="218" t="str">
        <f>MID(FORECAST!A2122,1,10)</f>
        <v>Group - No</v>
      </c>
      <c r="B2123" s="218" t="str">
        <f t="shared" si="332"/>
        <v>Gr</v>
      </c>
      <c r="C2123" s="218" t="str">
        <f t="shared" si="333"/>
        <v>up</v>
      </c>
      <c r="D2123" s="218" t="str">
        <f t="shared" si="334"/>
        <v>- No</v>
      </c>
      <c r="E2123" s="219" t="e">
        <f t="shared" si="335"/>
        <v>#VALUE!</v>
      </c>
      <c r="F2123" s="219" t="str">
        <f t="shared" si="336"/>
        <v/>
      </c>
      <c r="G2123" s="219">
        <f t="shared" si="337"/>
        <v>45205</v>
      </c>
      <c r="H2123" s="218" t="str">
        <f>IF(ISERROR(VLOOKUP(FORECAST!$A2123,$AY$2:$BA$9,3,FALSE)),"",VLOOKUP(FORECAST!$A2123,$AY$2:$BA$9,3,FALSE))</f>
        <v>Dueños e invitados</v>
      </c>
      <c r="I2123" s="218">
        <f>IF(ISNUMBER(FORECAST!G:G),FORECAST!G:G,"")</f>
        <v>43</v>
      </c>
      <c r="J2123" s="222">
        <f>IF(ISNUMBER(FORECAST!H:H),FORECAST!H:H,"")</f>
        <v>0</v>
      </c>
      <c r="BF2123" s="4"/>
    </row>
    <row r="2124" spans="1:58">
      <c r="A2124" s="218" t="str">
        <f>MID(FORECAST!A2123,1,10)</f>
        <v>Owner &amp; Gu</v>
      </c>
      <c r="B2124" s="218" t="str">
        <f t="shared" si="332"/>
        <v>Ow</v>
      </c>
      <c r="C2124" s="218" t="str">
        <f t="shared" si="333"/>
        <v>er</v>
      </c>
      <c r="D2124" s="218" t="str">
        <f t="shared" si="334"/>
        <v>&amp; Gu</v>
      </c>
      <c r="E2124" s="219" t="e">
        <f t="shared" si="335"/>
        <v>#VALUE!</v>
      </c>
      <c r="F2124" s="219" t="str">
        <f t="shared" si="336"/>
        <v/>
      </c>
      <c r="G2124" s="219">
        <f t="shared" si="337"/>
        <v>45205</v>
      </c>
      <c r="H2124" s="218" t="str">
        <f>IF(ISERROR(VLOOKUP(FORECAST!$A2124,$AY$2:$BA$9,3,FALSE)),"",VLOOKUP(FORECAST!$A2124,$AY$2:$BA$9,3,FALSE))</f>
        <v>Referidos</v>
      </c>
      <c r="I2124" s="218">
        <f>IF(ISNUMBER(FORECAST!G:G),FORECAST!G:G,"")</f>
        <v>213</v>
      </c>
      <c r="J2124" s="222">
        <f>IF(ISNUMBER(FORECAST!H:H),FORECAST!H:H,"")</f>
        <v>70986.179999999993</v>
      </c>
      <c r="BF2124" s="4"/>
    </row>
    <row r="2125" spans="1:58">
      <c r="A2125" s="218" t="str">
        <f>MID(FORECAST!A2124,1,10)</f>
        <v>Owner Refe</v>
      </c>
      <c r="B2125" s="218" t="str">
        <f t="shared" si="332"/>
        <v>Ow</v>
      </c>
      <c r="C2125" s="218" t="str">
        <f t="shared" si="333"/>
        <v>er</v>
      </c>
      <c r="D2125" s="218" t="str">
        <f t="shared" si="334"/>
        <v>Refe</v>
      </c>
      <c r="E2125" s="219" t="e">
        <f t="shared" si="335"/>
        <v>#VALUE!</v>
      </c>
      <c r="F2125" s="219" t="str">
        <f t="shared" si="336"/>
        <v/>
      </c>
      <c r="G2125" s="219">
        <f t="shared" si="337"/>
        <v>45205</v>
      </c>
      <c r="H2125" s="218" t="str">
        <f>IF(ISERROR(VLOOKUP(FORECAST!$A2125,$AY$2:$BA$9,3,FALSE)),"",VLOOKUP(FORECAST!$A2125,$AY$2:$BA$9,3,FALSE))</f>
        <v>Maintenance</v>
      </c>
      <c r="I2125" s="218">
        <f>IF(ISNUMBER(FORECAST!G:G),FORECAST!G:G,"")</f>
        <v>12</v>
      </c>
      <c r="J2125" s="222">
        <f>IF(ISNUMBER(FORECAST!H:H),FORECAST!H:H,"")</f>
        <v>0</v>
      </c>
      <c r="BF2125" s="4"/>
    </row>
    <row r="2126" spans="1:58">
      <c r="A2126" s="218" t="str">
        <f>MID(FORECAST!A2125,1,10)</f>
        <v>Maintenanc</v>
      </c>
      <c r="B2126" s="218" t="str">
        <f t="shared" si="332"/>
        <v>Ma</v>
      </c>
      <c r="C2126" s="218" t="str">
        <f t="shared" si="333"/>
        <v>nt</v>
      </c>
      <c r="D2126" s="218" t="str">
        <f t="shared" si="334"/>
        <v>nanc</v>
      </c>
      <c r="E2126" s="219" t="e">
        <f t="shared" si="335"/>
        <v>#VALUE!</v>
      </c>
      <c r="F2126" s="219" t="str">
        <f t="shared" si="336"/>
        <v/>
      </c>
      <c r="G2126" s="219">
        <f t="shared" si="337"/>
        <v>45205</v>
      </c>
      <c r="H2126" s="218" t="str">
        <f>IF(ISERROR(VLOOKUP(FORECAST!$A2126,$AY$2:$BA$9,3,FALSE)),"",VLOOKUP(FORECAST!$A2126,$AY$2:$BA$9,3,FALSE))</f>
        <v>Complementarias</v>
      </c>
      <c r="I2126" s="218">
        <f>IF(ISNUMBER(FORECAST!G:G),FORECAST!G:G,"")</f>
        <v>2</v>
      </c>
      <c r="J2126" s="222">
        <f>IF(ISNUMBER(FORECAST!H:H),FORECAST!H:H,"")</f>
        <v>0</v>
      </c>
      <c r="BF2126" s="4"/>
    </row>
    <row r="2127" spans="1:58">
      <c r="A2127" s="218" t="str">
        <f>MID(FORECAST!A2126,1,10)</f>
        <v>Compliment</v>
      </c>
      <c r="B2127" s="218" t="str">
        <f t="shared" si="332"/>
        <v>Co</v>
      </c>
      <c r="C2127" s="218" t="str">
        <f t="shared" si="333"/>
        <v>pl</v>
      </c>
      <c r="D2127" s="218" t="str">
        <f t="shared" si="334"/>
        <v>ment</v>
      </c>
      <c r="E2127" s="219" t="e">
        <f t="shared" si="335"/>
        <v>#VALUE!</v>
      </c>
      <c r="F2127" s="219" t="str">
        <f t="shared" si="336"/>
        <v/>
      </c>
      <c r="G2127" s="219">
        <f t="shared" si="337"/>
        <v>45205</v>
      </c>
      <c r="H2127" s="218" t="str">
        <f>IF(ISERROR(VLOOKUP(FORECAST!$A2127,$AY$2:$BA$9,3,FALSE)),"",VLOOKUP(FORECAST!$A2127,$AY$2:$BA$9,3,FALSE))</f>
        <v>Total día</v>
      </c>
      <c r="I2127" s="218">
        <f>IF(ISNUMBER(FORECAST!G:G),FORECAST!G:G,"")</f>
        <v>410</v>
      </c>
      <c r="J2127" s="222">
        <f>IF(ISNUMBER(FORECAST!H:H),FORECAST!H:H,"")</f>
        <v>123307.18</v>
      </c>
      <c r="BF2127" s="4"/>
    </row>
    <row r="2128" spans="1:58">
      <c r="A2128" s="218" t="str">
        <f>MID(FORECAST!A2127,1,10)</f>
        <v>Totals:</v>
      </c>
      <c r="B2128" s="218" t="str">
        <f t="shared" si="332"/>
        <v>To</v>
      </c>
      <c r="C2128" s="218" t="str">
        <f t="shared" si="333"/>
        <v>al</v>
      </c>
      <c r="D2128" s="218" t="str">
        <f t="shared" si="334"/>
        <v>:</v>
      </c>
      <c r="E2128" s="219" t="e">
        <f t="shared" si="335"/>
        <v>#VALUE!</v>
      </c>
      <c r="F2128" s="219" t="str">
        <f t="shared" si="336"/>
        <v/>
      </c>
      <c r="G2128" s="219">
        <f t="shared" si="337"/>
        <v>45205</v>
      </c>
      <c r="H2128" s="218" t="str">
        <f>IF(ISERROR(VLOOKUP(FORECAST!$A2128,$AY$2:$BA$9,3,FALSE)),"",VLOOKUP(FORECAST!$A2128,$AY$2:$BA$9,3,FALSE))</f>
        <v/>
      </c>
      <c r="I2128" s="218" t="str">
        <f>IF(ISNUMBER(FORECAST!G:G),FORECAST!G:G,"")</f>
        <v/>
      </c>
      <c r="J2128" s="222" t="str">
        <f>IF(ISNUMBER(FORECAST!H:H),FORECAST!H:H,"")</f>
        <v/>
      </c>
      <c r="BF2128" s="4"/>
    </row>
    <row r="2129" spans="1:58">
      <c r="A2129" s="218" t="str">
        <f>MID(FORECAST!A2128,1,10)</f>
        <v>07-10-2023</v>
      </c>
      <c r="B2129" s="218" t="str">
        <f t="shared" si="332"/>
        <v>07</v>
      </c>
      <c r="C2129" s="218" t="str">
        <f t="shared" si="333"/>
        <v>10</v>
      </c>
      <c r="D2129" s="218" t="str">
        <f t="shared" si="334"/>
        <v>2023</v>
      </c>
      <c r="E2129" s="219">
        <f t="shared" si="335"/>
        <v>45206</v>
      </c>
      <c r="F2129" s="219">
        <f t="shared" si="336"/>
        <v>45206</v>
      </c>
      <c r="G2129" s="219">
        <f t="shared" si="337"/>
        <v>45206</v>
      </c>
      <c r="H2129" s="218" t="str">
        <f>IF(ISERROR(VLOOKUP(FORECAST!$A2129,$AY$2:$BA$9,3,FALSE)),"",VLOOKUP(FORECAST!$A2129,$AY$2:$BA$9,3,FALSE))</f>
        <v>Pagadores</v>
      </c>
      <c r="I2129" s="218">
        <f>IF(ISNUMBER(FORECAST!G:G),FORECAST!G:G,"")</f>
        <v>165</v>
      </c>
      <c r="J2129" s="222">
        <f>IF(ISNUMBER(FORECAST!H:H),FORECAST!H:H,"")</f>
        <v>66653.56</v>
      </c>
      <c r="BF2129" s="4"/>
    </row>
    <row r="2130" spans="1:58">
      <c r="A2130" s="218" t="str">
        <f>MID(FORECAST!A2129,1,10)</f>
        <v>Non-Group</v>
      </c>
      <c r="B2130" s="218" t="str">
        <f t="shared" si="332"/>
        <v>No</v>
      </c>
      <c r="C2130" s="218" t="str">
        <f t="shared" si="333"/>
        <v>-G</v>
      </c>
      <c r="D2130" s="218" t="str">
        <f t="shared" si="334"/>
        <v>oup</v>
      </c>
      <c r="E2130" s="219" t="e">
        <f t="shared" si="335"/>
        <v>#VALUE!</v>
      </c>
      <c r="F2130" s="219" t="str">
        <f t="shared" si="336"/>
        <v/>
      </c>
      <c r="G2130" s="219">
        <f t="shared" si="337"/>
        <v>45206</v>
      </c>
      <c r="H2130" s="218" t="str">
        <f>IF(ISERROR(VLOOKUP(FORECAST!$A2130,$AY$2:$BA$9,3,FALSE)),"",VLOOKUP(FORECAST!$A2130,$AY$2:$BA$9,3,FALSE))</f>
        <v>Grupos</v>
      </c>
      <c r="I2130" s="218">
        <f>IF(ISNUMBER(FORECAST!G:G),FORECAST!G:G,"")</f>
        <v>7</v>
      </c>
      <c r="J2130" s="222">
        <f>IF(ISNUMBER(FORECAST!H:H),FORECAST!H:H,"")</f>
        <v>2175</v>
      </c>
      <c r="BF2130" s="4"/>
    </row>
    <row r="2131" spans="1:58">
      <c r="A2131" s="218" t="str">
        <f>MID(FORECAST!A2130,1,10)</f>
        <v>Group - No</v>
      </c>
      <c r="B2131" s="218" t="str">
        <f t="shared" si="332"/>
        <v>Gr</v>
      </c>
      <c r="C2131" s="218" t="str">
        <f t="shared" si="333"/>
        <v>up</v>
      </c>
      <c r="D2131" s="218" t="str">
        <f t="shared" si="334"/>
        <v>- No</v>
      </c>
      <c r="E2131" s="219" t="e">
        <f t="shared" si="335"/>
        <v>#VALUE!</v>
      </c>
      <c r="F2131" s="219" t="str">
        <f t="shared" si="336"/>
        <v/>
      </c>
      <c r="G2131" s="219">
        <f t="shared" si="337"/>
        <v>45206</v>
      </c>
      <c r="H2131" s="218" t="str">
        <f>IF(ISERROR(VLOOKUP(FORECAST!$A2131,$AY$2:$BA$9,3,FALSE)),"",VLOOKUP(FORECAST!$A2131,$AY$2:$BA$9,3,FALSE))</f>
        <v>Dueños e invitados</v>
      </c>
      <c r="I2131" s="218">
        <f>IF(ISNUMBER(FORECAST!G:G),FORECAST!G:G,"")</f>
        <v>40</v>
      </c>
      <c r="J2131" s="222">
        <f>IF(ISNUMBER(FORECAST!H:H),FORECAST!H:H,"")</f>
        <v>0</v>
      </c>
      <c r="BF2131" s="4"/>
    </row>
    <row r="2132" spans="1:58">
      <c r="A2132" s="218" t="str">
        <f>MID(FORECAST!A2131,1,10)</f>
        <v>Owner &amp; Gu</v>
      </c>
      <c r="B2132" s="218" t="str">
        <f t="shared" si="332"/>
        <v>Ow</v>
      </c>
      <c r="C2132" s="218" t="str">
        <f t="shared" si="333"/>
        <v>er</v>
      </c>
      <c r="D2132" s="218" t="str">
        <f t="shared" si="334"/>
        <v>&amp; Gu</v>
      </c>
      <c r="E2132" s="219" t="e">
        <f t="shared" si="335"/>
        <v>#VALUE!</v>
      </c>
      <c r="F2132" s="219" t="str">
        <f t="shared" si="336"/>
        <v/>
      </c>
      <c r="G2132" s="219">
        <f t="shared" si="337"/>
        <v>45206</v>
      </c>
      <c r="H2132" s="218" t="str">
        <f>IF(ISERROR(VLOOKUP(FORECAST!$A2132,$AY$2:$BA$9,3,FALSE)),"",VLOOKUP(FORECAST!$A2132,$AY$2:$BA$9,3,FALSE))</f>
        <v>Referidos</v>
      </c>
      <c r="I2132" s="218">
        <f>IF(ISNUMBER(FORECAST!G:G),FORECAST!G:G,"")</f>
        <v>234</v>
      </c>
      <c r="J2132" s="222">
        <f>IF(ISNUMBER(FORECAST!H:H),FORECAST!H:H,"")</f>
        <v>83337.61</v>
      </c>
      <c r="BF2132" s="4"/>
    </row>
    <row r="2133" spans="1:58">
      <c r="A2133" s="218" t="str">
        <f>MID(FORECAST!A2132,1,10)</f>
        <v>Owner Refe</v>
      </c>
      <c r="B2133" s="218" t="str">
        <f t="shared" si="332"/>
        <v>Ow</v>
      </c>
      <c r="C2133" s="218" t="str">
        <f t="shared" si="333"/>
        <v>er</v>
      </c>
      <c r="D2133" s="218" t="str">
        <f t="shared" si="334"/>
        <v>Refe</v>
      </c>
      <c r="E2133" s="219" t="e">
        <f t="shared" si="335"/>
        <v>#VALUE!</v>
      </c>
      <c r="F2133" s="219" t="str">
        <f t="shared" si="336"/>
        <v/>
      </c>
      <c r="G2133" s="219">
        <f t="shared" si="337"/>
        <v>45206</v>
      </c>
      <c r="H2133" s="218" t="str">
        <f>IF(ISERROR(VLOOKUP(FORECAST!$A2133,$AY$2:$BA$9,3,FALSE)),"",VLOOKUP(FORECAST!$A2133,$AY$2:$BA$9,3,FALSE))</f>
        <v>Maintenance</v>
      </c>
      <c r="I2133" s="218">
        <f>IF(ISNUMBER(FORECAST!G:G),FORECAST!G:G,"")</f>
        <v>9</v>
      </c>
      <c r="J2133" s="222">
        <f>IF(ISNUMBER(FORECAST!H:H),FORECAST!H:H,"")</f>
        <v>0</v>
      </c>
      <c r="BF2133" s="4"/>
    </row>
    <row r="2134" spans="1:58">
      <c r="A2134" s="218" t="str">
        <f>MID(FORECAST!A2133,1,10)</f>
        <v>Maintenanc</v>
      </c>
      <c r="B2134" s="218" t="str">
        <f t="shared" si="332"/>
        <v>Ma</v>
      </c>
      <c r="C2134" s="218" t="str">
        <f t="shared" si="333"/>
        <v>nt</v>
      </c>
      <c r="D2134" s="218" t="str">
        <f t="shared" si="334"/>
        <v>nanc</v>
      </c>
      <c r="E2134" s="219" t="e">
        <f t="shared" si="335"/>
        <v>#VALUE!</v>
      </c>
      <c r="F2134" s="219" t="str">
        <f t="shared" si="336"/>
        <v/>
      </c>
      <c r="G2134" s="219">
        <f t="shared" si="337"/>
        <v>45206</v>
      </c>
      <c r="H2134" s="218" t="str">
        <f>IF(ISERROR(VLOOKUP(FORECAST!$A2134,$AY$2:$BA$9,3,FALSE)),"",VLOOKUP(FORECAST!$A2134,$AY$2:$BA$9,3,FALSE))</f>
        <v>Complementarias</v>
      </c>
      <c r="I2134" s="218">
        <f>IF(ISNUMBER(FORECAST!G:G),FORECAST!G:G,"")</f>
        <v>2</v>
      </c>
      <c r="J2134" s="222">
        <f>IF(ISNUMBER(FORECAST!H:H),FORECAST!H:H,"")</f>
        <v>0</v>
      </c>
      <c r="BF2134" s="4"/>
    </row>
    <row r="2135" spans="1:58">
      <c r="A2135" s="218" t="str">
        <f>MID(FORECAST!A2134,1,10)</f>
        <v>Compliment</v>
      </c>
      <c r="B2135" s="218" t="str">
        <f t="shared" si="332"/>
        <v>Co</v>
      </c>
      <c r="C2135" s="218" t="str">
        <f t="shared" si="333"/>
        <v>pl</v>
      </c>
      <c r="D2135" s="218" t="str">
        <f t="shared" si="334"/>
        <v>ment</v>
      </c>
      <c r="E2135" s="219" t="e">
        <f t="shared" si="335"/>
        <v>#VALUE!</v>
      </c>
      <c r="F2135" s="219" t="str">
        <f t="shared" si="336"/>
        <v/>
      </c>
      <c r="G2135" s="219">
        <f t="shared" si="337"/>
        <v>45206</v>
      </c>
      <c r="H2135" s="218" t="str">
        <f>IF(ISERROR(VLOOKUP(FORECAST!$A2135,$AY$2:$BA$9,3,FALSE)),"",VLOOKUP(FORECAST!$A2135,$AY$2:$BA$9,3,FALSE))</f>
        <v>Total día</v>
      </c>
      <c r="I2135" s="218">
        <f>IF(ISNUMBER(FORECAST!G:G),FORECAST!G:G,"")</f>
        <v>457</v>
      </c>
      <c r="J2135" s="222">
        <f>IF(ISNUMBER(FORECAST!H:H),FORECAST!H:H,"")</f>
        <v>152166.17000000001</v>
      </c>
      <c r="BF2135" s="4"/>
    </row>
    <row r="2136" spans="1:58">
      <c r="A2136" s="218" t="str">
        <f>MID(FORECAST!A2135,1,10)</f>
        <v>Totals:</v>
      </c>
      <c r="B2136" s="218" t="str">
        <f t="shared" si="332"/>
        <v>To</v>
      </c>
      <c r="C2136" s="218" t="str">
        <f t="shared" si="333"/>
        <v>al</v>
      </c>
      <c r="D2136" s="218" t="str">
        <f t="shared" si="334"/>
        <v>:</v>
      </c>
      <c r="E2136" s="219" t="e">
        <f t="shared" si="335"/>
        <v>#VALUE!</v>
      </c>
      <c r="F2136" s="219" t="str">
        <f t="shared" si="336"/>
        <v/>
      </c>
      <c r="G2136" s="219">
        <f t="shared" si="337"/>
        <v>45206</v>
      </c>
      <c r="H2136" s="218" t="str">
        <f>IF(ISERROR(VLOOKUP(FORECAST!$A2136,$AY$2:$BA$9,3,FALSE)),"",VLOOKUP(FORECAST!$A2136,$AY$2:$BA$9,3,FALSE))</f>
        <v/>
      </c>
      <c r="I2136" s="218" t="str">
        <f>IF(ISNUMBER(FORECAST!G:G),FORECAST!G:G,"")</f>
        <v/>
      </c>
      <c r="J2136" s="222" t="str">
        <f>IF(ISNUMBER(FORECAST!H:H),FORECAST!H:H,"")</f>
        <v/>
      </c>
      <c r="BF2136" s="4"/>
    </row>
    <row r="2137" spans="1:58">
      <c r="A2137" s="218" t="str">
        <f>MID(FORECAST!A2136,1,10)</f>
        <v>08-10-2023</v>
      </c>
      <c r="B2137" s="218" t="str">
        <f t="shared" si="332"/>
        <v>08</v>
      </c>
      <c r="C2137" s="218" t="str">
        <f t="shared" si="333"/>
        <v>10</v>
      </c>
      <c r="D2137" s="218" t="str">
        <f t="shared" si="334"/>
        <v>2023</v>
      </c>
      <c r="E2137" s="219">
        <f t="shared" si="335"/>
        <v>45207</v>
      </c>
      <c r="F2137" s="219">
        <f t="shared" si="336"/>
        <v>45207</v>
      </c>
      <c r="G2137" s="219">
        <f t="shared" si="337"/>
        <v>45207</v>
      </c>
      <c r="H2137" s="218" t="str">
        <f>IF(ISERROR(VLOOKUP(FORECAST!$A2137,$AY$2:$BA$9,3,FALSE)),"",VLOOKUP(FORECAST!$A2137,$AY$2:$BA$9,3,FALSE))</f>
        <v>Pagadores</v>
      </c>
      <c r="I2137" s="218">
        <f>IF(ISNUMBER(FORECAST!G:G),FORECAST!G:G,"")</f>
        <v>191</v>
      </c>
      <c r="J2137" s="222">
        <f>IF(ISNUMBER(FORECAST!H:H),FORECAST!H:H,"")</f>
        <v>62587.13</v>
      </c>
      <c r="BF2137" s="4"/>
    </row>
    <row r="2138" spans="1:58">
      <c r="A2138" s="218" t="str">
        <f>MID(FORECAST!A2137,1,10)</f>
        <v>Non-Group</v>
      </c>
      <c r="B2138" s="218" t="str">
        <f t="shared" si="332"/>
        <v>No</v>
      </c>
      <c r="C2138" s="218" t="str">
        <f t="shared" si="333"/>
        <v>-G</v>
      </c>
      <c r="D2138" s="218" t="str">
        <f t="shared" si="334"/>
        <v>oup</v>
      </c>
      <c r="E2138" s="219" t="e">
        <f t="shared" si="335"/>
        <v>#VALUE!</v>
      </c>
      <c r="F2138" s="219" t="str">
        <f t="shared" si="336"/>
        <v/>
      </c>
      <c r="G2138" s="219">
        <f t="shared" si="337"/>
        <v>45207</v>
      </c>
      <c r="H2138" s="218" t="str">
        <f>IF(ISERROR(VLOOKUP(FORECAST!$A2138,$AY$2:$BA$9,3,FALSE)),"",VLOOKUP(FORECAST!$A2138,$AY$2:$BA$9,3,FALSE))</f>
        <v>Grupos</v>
      </c>
      <c r="I2138" s="218">
        <f>IF(ISNUMBER(FORECAST!G:G),FORECAST!G:G,"")</f>
        <v>5</v>
      </c>
      <c r="J2138" s="222">
        <f>IF(ISNUMBER(FORECAST!H:H),FORECAST!H:H,"")</f>
        <v>1455</v>
      </c>
      <c r="BF2138" s="4"/>
    </row>
    <row r="2139" spans="1:58">
      <c r="A2139" s="218" t="str">
        <f>MID(FORECAST!A2138,1,10)</f>
        <v>Group - No</v>
      </c>
      <c r="B2139" s="218" t="str">
        <f t="shared" si="332"/>
        <v>Gr</v>
      </c>
      <c r="C2139" s="218" t="str">
        <f t="shared" si="333"/>
        <v>up</v>
      </c>
      <c r="D2139" s="218" t="str">
        <f t="shared" si="334"/>
        <v>- No</v>
      </c>
      <c r="E2139" s="219" t="e">
        <f t="shared" si="335"/>
        <v>#VALUE!</v>
      </c>
      <c r="F2139" s="219" t="str">
        <f t="shared" si="336"/>
        <v/>
      </c>
      <c r="G2139" s="219">
        <f t="shared" si="337"/>
        <v>45207</v>
      </c>
      <c r="H2139" s="218" t="str">
        <f>IF(ISERROR(VLOOKUP(FORECAST!$A2139,$AY$2:$BA$9,3,FALSE)),"",VLOOKUP(FORECAST!$A2139,$AY$2:$BA$9,3,FALSE))</f>
        <v>Dueños e invitados</v>
      </c>
      <c r="I2139" s="218">
        <f>IF(ISNUMBER(FORECAST!G:G),FORECAST!G:G,"")</f>
        <v>36</v>
      </c>
      <c r="J2139" s="222">
        <f>IF(ISNUMBER(FORECAST!H:H),FORECAST!H:H,"")</f>
        <v>0</v>
      </c>
      <c r="BF2139" s="4"/>
    </row>
    <row r="2140" spans="1:58">
      <c r="A2140" s="218" t="str">
        <f>MID(FORECAST!A2139,1,10)</f>
        <v>Owner &amp; Gu</v>
      </c>
      <c r="B2140" s="218" t="str">
        <f t="shared" si="332"/>
        <v>Ow</v>
      </c>
      <c r="C2140" s="218" t="str">
        <f t="shared" si="333"/>
        <v>er</v>
      </c>
      <c r="D2140" s="218" t="str">
        <f t="shared" si="334"/>
        <v>&amp; Gu</v>
      </c>
      <c r="E2140" s="219" t="e">
        <f t="shared" si="335"/>
        <v>#VALUE!</v>
      </c>
      <c r="F2140" s="219" t="str">
        <f t="shared" si="336"/>
        <v/>
      </c>
      <c r="G2140" s="219">
        <f t="shared" si="337"/>
        <v>45207</v>
      </c>
      <c r="H2140" s="218" t="str">
        <f>IF(ISERROR(VLOOKUP(FORECAST!$A2140,$AY$2:$BA$9,3,FALSE)),"",VLOOKUP(FORECAST!$A2140,$AY$2:$BA$9,3,FALSE))</f>
        <v>Referidos</v>
      </c>
      <c r="I2140" s="218">
        <f>IF(ISNUMBER(FORECAST!G:G),FORECAST!G:G,"")</f>
        <v>213</v>
      </c>
      <c r="J2140" s="222">
        <f>IF(ISNUMBER(FORECAST!H:H),FORECAST!H:H,"")</f>
        <v>61989.38</v>
      </c>
      <c r="BF2140" s="4"/>
    </row>
    <row r="2141" spans="1:58">
      <c r="A2141" s="218" t="str">
        <f>MID(FORECAST!A2140,1,10)</f>
        <v>Owner Refe</v>
      </c>
      <c r="B2141" s="218" t="str">
        <f t="shared" si="332"/>
        <v>Ow</v>
      </c>
      <c r="C2141" s="218" t="str">
        <f t="shared" si="333"/>
        <v>er</v>
      </c>
      <c r="D2141" s="218" t="str">
        <f t="shared" si="334"/>
        <v>Refe</v>
      </c>
      <c r="E2141" s="219" t="e">
        <f t="shared" si="335"/>
        <v>#VALUE!</v>
      </c>
      <c r="F2141" s="219" t="str">
        <f t="shared" si="336"/>
        <v/>
      </c>
      <c r="G2141" s="219">
        <f t="shared" si="337"/>
        <v>45207</v>
      </c>
      <c r="H2141" s="218" t="str">
        <f>IF(ISERROR(VLOOKUP(FORECAST!$A2141,$AY$2:$BA$9,3,FALSE)),"",VLOOKUP(FORECAST!$A2141,$AY$2:$BA$9,3,FALSE))</f>
        <v>Maintenance</v>
      </c>
      <c r="I2141" s="218">
        <f>IF(ISNUMBER(FORECAST!G:G),FORECAST!G:G,"")</f>
        <v>9</v>
      </c>
      <c r="J2141" s="222">
        <f>IF(ISNUMBER(FORECAST!H:H),FORECAST!H:H,"")</f>
        <v>0</v>
      </c>
      <c r="BF2141" s="4"/>
    </row>
    <row r="2142" spans="1:58">
      <c r="A2142" s="218" t="str">
        <f>MID(FORECAST!A2141,1,10)</f>
        <v>Maintenanc</v>
      </c>
      <c r="B2142" s="218" t="str">
        <f t="shared" si="332"/>
        <v>Ma</v>
      </c>
      <c r="C2142" s="218" t="str">
        <f t="shared" si="333"/>
        <v>nt</v>
      </c>
      <c r="D2142" s="218" t="str">
        <f t="shared" si="334"/>
        <v>nanc</v>
      </c>
      <c r="E2142" s="219" t="e">
        <f t="shared" si="335"/>
        <v>#VALUE!</v>
      </c>
      <c r="F2142" s="219" t="str">
        <f t="shared" si="336"/>
        <v/>
      </c>
      <c r="G2142" s="219">
        <f t="shared" si="337"/>
        <v>45207</v>
      </c>
      <c r="H2142" s="218" t="str">
        <f>IF(ISERROR(VLOOKUP(FORECAST!$A2142,$AY$2:$BA$9,3,FALSE)),"",VLOOKUP(FORECAST!$A2142,$AY$2:$BA$9,3,FALSE))</f>
        <v>Complementarias</v>
      </c>
      <c r="I2142" s="218">
        <f>IF(ISNUMBER(FORECAST!G:G),FORECAST!G:G,"")</f>
        <v>0</v>
      </c>
      <c r="J2142" s="222">
        <f>IF(ISNUMBER(FORECAST!H:H),FORECAST!H:H,"")</f>
        <v>0</v>
      </c>
      <c r="BF2142" s="4"/>
    </row>
    <row r="2143" spans="1:58">
      <c r="A2143" s="218" t="str">
        <f>MID(FORECAST!A2142,1,10)</f>
        <v>Compliment</v>
      </c>
      <c r="B2143" s="218" t="str">
        <f t="shared" si="332"/>
        <v>Co</v>
      </c>
      <c r="C2143" s="218" t="str">
        <f t="shared" si="333"/>
        <v>pl</v>
      </c>
      <c r="D2143" s="218" t="str">
        <f t="shared" si="334"/>
        <v>ment</v>
      </c>
      <c r="E2143" s="219" t="e">
        <f t="shared" si="335"/>
        <v>#VALUE!</v>
      </c>
      <c r="F2143" s="219" t="str">
        <f t="shared" si="336"/>
        <v/>
      </c>
      <c r="G2143" s="219">
        <f t="shared" si="337"/>
        <v>45207</v>
      </c>
      <c r="H2143" s="218" t="str">
        <f>IF(ISERROR(VLOOKUP(FORECAST!$A2143,$AY$2:$BA$9,3,FALSE)),"",VLOOKUP(FORECAST!$A2143,$AY$2:$BA$9,3,FALSE))</f>
        <v>Total día</v>
      </c>
      <c r="I2143" s="218">
        <f>IF(ISNUMBER(FORECAST!G:G),FORECAST!G:G,"")</f>
        <v>454</v>
      </c>
      <c r="J2143" s="222">
        <f>IF(ISNUMBER(FORECAST!H:H),FORECAST!H:H,"")</f>
        <v>126031.51</v>
      </c>
      <c r="BF2143" s="4"/>
    </row>
    <row r="2144" spans="1:58">
      <c r="A2144" s="218" t="str">
        <f>MID(FORECAST!A2143,1,10)</f>
        <v>Totals:</v>
      </c>
      <c r="B2144" s="218" t="str">
        <f t="shared" si="332"/>
        <v>To</v>
      </c>
      <c r="C2144" s="218" t="str">
        <f t="shared" si="333"/>
        <v>al</v>
      </c>
      <c r="D2144" s="218" t="str">
        <f t="shared" si="334"/>
        <v>:</v>
      </c>
      <c r="E2144" s="219" t="e">
        <f t="shared" si="335"/>
        <v>#VALUE!</v>
      </c>
      <c r="F2144" s="219" t="str">
        <f t="shared" si="336"/>
        <v/>
      </c>
      <c r="G2144" s="219">
        <f t="shared" si="337"/>
        <v>45207</v>
      </c>
      <c r="H2144" s="218" t="str">
        <f>IF(ISERROR(VLOOKUP(FORECAST!$A2144,$AY$2:$BA$9,3,FALSE)),"",VLOOKUP(FORECAST!$A2144,$AY$2:$BA$9,3,FALSE))</f>
        <v/>
      </c>
      <c r="I2144" s="218" t="str">
        <f>IF(ISNUMBER(FORECAST!G:G),FORECAST!G:G,"")</f>
        <v/>
      </c>
      <c r="J2144" s="222" t="str">
        <f>IF(ISNUMBER(FORECAST!H:H),FORECAST!H:H,"")</f>
        <v/>
      </c>
      <c r="BF2144" s="4"/>
    </row>
    <row r="2145" spans="1:58">
      <c r="A2145" s="218" t="str">
        <f>MID(FORECAST!A2144,1,10)</f>
        <v>09-10-2023</v>
      </c>
      <c r="B2145" s="218" t="str">
        <f t="shared" si="332"/>
        <v>09</v>
      </c>
      <c r="C2145" s="218" t="str">
        <f t="shared" si="333"/>
        <v>10</v>
      </c>
      <c r="D2145" s="218" t="str">
        <f t="shared" si="334"/>
        <v>2023</v>
      </c>
      <c r="E2145" s="219">
        <f t="shared" si="335"/>
        <v>45208</v>
      </c>
      <c r="F2145" s="219">
        <f t="shared" si="336"/>
        <v>45208</v>
      </c>
      <c r="G2145" s="219">
        <f t="shared" si="337"/>
        <v>45208</v>
      </c>
      <c r="H2145" s="218" t="str">
        <f>IF(ISERROR(VLOOKUP(FORECAST!$A2145,$AY$2:$BA$9,3,FALSE)),"",VLOOKUP(FORECAST!$A2145,$AY$2:$BA$9,3,FALSE))</f>
        <v>Pagadores</v>
      </c>
      <c r="I2145" s="218">
        <f>IF(ISNUMBER(FORECAST!G:G),FORECAST!G:G,"")</f>
        <v>190</v>
      </c>
      <c r="J2145" s="222">
        <f>IF(ISNUMBER(FORECAST!H:H),FORECAST!H:H,"")</f>
        <v>57094.879999999997</v>
      </c>
      <c r="BF2145" s="4"/>
    </row>
    <row r="2146" spans="1:58">
      <c r="A2146" s="218" t="str">
        <f>MID(FORECAST!A2145,1,10)</f>
        <v>Non-Group</v>
      </c>
      <c r="B2146" s="218" t="str">
        <f t="shared" si="332"/>
        <v>No</v>
      </c>
      <c r="C2146" s="218" t="str">
        <f t="shared" si="333"/>
        <v>-G</v>
      </c>
      <c r="D2146" s="218" t="str">
        <f t="shared" si="334"/>
        <v>oup</v>
      </c>
      <c r="E2146" s="219" t="e">
        <f t="shared" si="335"/>
        <v>#VALUE!</v>
      </c>
      <c r="F2146" s="219" t="str">
        <f t="shared" si="336"/>
        <v/>
      </c>
      <c r="G2146" s="219">
        <f t="shared" si="337"/>
        <v>45208</v>
      </c>
      <c r="H2146" s="218" t="str">
        <f>IF(ISERROR(VLOOKUP(FORECAST!$A2146,$AY$2:$BA$9,3,FALSE)),"",VLOOKUP(FORECAST!$A2146,$AY$2:$BA$9,3,FALSE))</f>
        <v>Grupos</v>
      </c>
      <c r="I2146" s="218">
        <f>IF(ISNUMBER(FORECAST!G:G),FORECAST!G:G,"")</f>
        <v>0</v>
      </c>
      <c r="J2146" s="222">
        <f>IF(ISNUMBER(FORECAST!H:H),FORECAST!H:H,"")</f>
        <v>0</v>
      </c>
      <c r="BF2146" s="4"/>
    </row>
    <row r="2147" spans="1:58">
      <c r="A2147" s="218" t="str">
        <f>MID(FORECAST!A2146,1,10)</f>
        <v>Group - No</v>
      </c>
      <c r="B2147" s="218" t="str">
        <f t="shared" si="332"/>
        <v>Gr</v>
      </c>
      <c r="C2147" s="218" t="str">
        <f t="shared" si="333"/>
        <v>up</v>
      </c>
      <c r="D2147" s="218" t="str">
        <f t="shared" si="334"/>
        <v>- No</v>
      </c>
      <c r="E2147" s="219" t="e">
        <f t="shared" si="335"/>
        <v>#VALUE!</v>
      </c>
      <c r="F2147" s="219" t="str">
        <f t="shared" si="336"/>
        <v/>
      </c>
      <c r="G2147" s="219">
        <f t="shared" si="337"/>
        <v>45208</v>
      </c>
      <c r="H2147" s="218" t="str">
        <f>IF(ISERROR(VLOOKUP(FORECAST!$A2147,$AY$2:$BA$9,3,FALSE)),"",VLOOKUP(FORECAST!$A2147,$AY$2:$BA$9,3,FALSE))</f>
        <v>Dueños e invitados</v>
      </c>
      <c r="I2147" s="218">
        <f>IF(ISNUMBER(FORECAST!G:G),FORECAST!G:G,"")</f>
        <v>33</v>
      </c>
      <c r="J2147" s="222">
        <f>IF(ISNUMBER(FORECAST!H:H),FORECAST!H:H,"")</f>
        <v>0</v>
      </c>
      <c r="BF2147" s="4"/>
    </row>
    <row r="2148" spans="1:58">
      <c r="A2148" s="218" t="str">
        <f>MID(FORECAST!A2147,1,10)</f>
        <v>Owner &amp; Gu</v>
      </c>
      <c r="B2148" s="218" t="str">
        <f t="shared" si="332"/>
        <v>Ow</v>
      </c>
      <c r="C2148" s="218" t="str">
        <f t="shared" si="333"/>
        <v>er</v>
      </c>
      <c r="D2148" s="218" t="str">
        <f t="shared" si="334"/>
        <v>&amp; Gu</v>
      </c>
      <c r="E2148" s="219" t="e">
        <f t="shared" si="335"/>
        <v>#VALUE!</v>
      </c>
      <c r="F2148" s="219" t="str">
        <f t="shared" si="336"/>
        <v/>
      </c>
      <c r="G2148" s="219">
        <f t="shared" si="337"/>
        <v>45208</v>
      </c>
      <c r="H2148" s="218" t="str">
        <f>IF(ISERROR(VLOOKUP(FORECAST!$A2148,$AY$2:$BA$9,3,FALSE)),"",VLOOKUP(FORECAST!$A2148,$AY$2:$BA$9,3,FALSE))</f>
        <v>Referidos</v>
      </c>
      <c r="I2148" s="218">
        <f>IF(ISNUMBER(FORECAST!G:G),FORECAST!G:G,"")</f>
        <v>195</v>
      </c>
      <c r="J2148" s="222">
        <f>IF(ISNUMBER(FORECAST!H:H),FORECAST!H:H,"")</f>
        <v>57462.05</v>
      </c>
      <c r="BF2148" s="4"/>
    </row>
    <row r="2149" spans="1:58">
      <c r="A2149" s="218" t="str">
        <f>MID(FORECAST!A2148,1,10)</f>
        <v>Owner Refe</v>
      </c>
      <c r="B2149" s="218" t="str">
        <f t="shared" si="332"/>
        <v>Ow</v>
      </c>
      <c r="C2149" s="218" t="str">
        <f t="shared" si="333"/>
        <v>er</v>
      </c>
      <c r="D2149" s="218" t="str">
        <f t="shared" si="334"/>
        <v>Refe</v>
      </c>
      <c r="E2149" s="219" t="e">
        <f t="shared" si="335"/>
        <v>#VALUE!</v>
      </c>
      <c r="F2149" s="219" t="str">
        <f t="shared" si="336"/>
        <v/>
      </c>
      <c r="G2149" s="219">
        <f t="shared" si="337"/>
        <v>45208</v>
      </c>
      <c r="H2149" s="218" t="str">
        <f>IF(ISERROR(VLOOKUP(FORECAST!$A2149,$AY$2:$BA$9,3,FALSE)),"",VLOOKUP(FORECAST!$A2149,$AY$2:$BA$9,3,FALSE))</f>
        <v>Maintenance</v>
      </c>
      <c r="I2149" s="218">
        <f>IF(ISNUMBER(FORECAST!G:G),FORECAST!G:G,"")</f>
        <v>12</v>
      </c>
      <c r="J2149" s="222">
        <f>IF(ISNUMBER(FORECAST!H:H),FORECAST!H:H,"")</f>
        <v>0</v>
      </c>
      <c r="BF2149" s="4"/>
    </row>
    <row r="2150" spans="1:58">
      <c r="A2150" s="218" t="str">
        <f>MID(FORECAST!A2149,1,10)</f>
        <v>Maintenanc</v>
      </c>
      <c r="B2150" s="218" t="str">
        <f t="shared" si="332"/>
        <v>Ma</v>
      </c>
      <c r="C2150" s="218" t="str">
        <f t="shared" si="333"/>
        <v>nt</v>
      </c>
      <c r="D2150" s="218" t="str">
        <f t="shared" si="334"/>
        <v>nanc</v>
      </c>
      <c r="E2150" s="219" t="e">
        <f t="shared" si="335"/>
        <v>#VALUE!</v>
      </c>
      <c r="F2150" s="219" t="str">
        <f t="shared" si="336"/>
        <v/>
      </c>
      <c r="G2150" s="219">
        <f t="shared" si="337"/>
        <v>45208</v>
      </c>
      <c r="H2150" s="218" t="str">
        <f>IF(ISERROR(VLOOKUP(FORECAST!$A2150,$AY$2:$BA$9,3,FALSE)),"",VLOOKUP(FORECAST!$A2150,$AY$2:$BA$9,3,FALSE))</f>
        <v>Total día</v>
      </c>
      <c r="I2150" s="218">
        <f>IF(ISNUMBER(FORECAST!G:G),FORECAST!G:G,"")</f>
        <v>430</v>
      </c>
      <c r="J2150" s="222">
        <f>IF(ISNUMBER(FORECAST!H:H),FORECAST!H:H,"")</f>
        <v>114556.93</v>
      </c>
      <c r="BF2150" s="4"/>
    </row>
    <row r="2151" spans="1:58">
      <c r="A2151" s="218" t="str">
        <f>MID(FORECAST!A2150,1,10)</f>
        <v>Totals:</v>
      </c>
      <c r="B2151" s="218" t="str">
        <f t="shared" si="332"/>
        <v>To</v>
      </c>
      <c r="C2151" s="218" t="str">
        <f t="shared" si="333"/>
        <v>al</v>
      </c>
      <c r="D2151" s="218" t="str">
        <f t="shared" si="334"/>
        <v>:</v>
      </c>
      <c r="E2151" s="219" t="e">
        <f t="shared" si="335"/>
        <v>#VALUE!</v>
      </c>
      <c r="F2151" s="219" t="str">
        <f t="shared" si="336"/>
        <v/>
      </c>
      <c r="G2151" s="219">
        <f t="shared" si="337"/>
        <v>45208</v>
      </c>
      <c r="H2151" s="218" t="str">
        <f>IF(ISERROR(VLOOKUP(FORECAST!$A2151,$AY$2:$BA$9,3,FALSE)),"",VLOOKUP(FORECAST!$A2151,$AY$2:$BA$9,3,FALSE))</f>
        <v/>
      </c>
      <c r="I2151" s="218" t="str">
        <f>IF(ISNUMBER(FORECAST!G:G),FORECAST!G:G,"")</f>
        <v/>
      </c>
      <c r="J2151" s="222" t="str">
        <f>IF(ISNUMBER(FORECAST!H:H),FORECAST!H:H,"")</f>
        <v/>
      </c>
      <c r="BF2151" s="4"/>
    </row>
    <row r="2152" spans="1:58">
      <c r="A2152" s="218" t="str">
        <f>MID(FORECAST!A2151,1,10)</f>
        <v>10-10-2023</v>
      </c>
      <c r="B2152" s="218" t="str">
        <f t="shared" si="332"/>
        <v>10</v>
      </c>
      <c r="C2152" s="218" t="str">
        <f t="shared" si="333"/>
        <v>10</v>
      </c>
      <c r="D2152" s="218" t="str">
        <f t="shared" si="334"/>
        <v>2023</v>
      </c>
      <c r="E2152" s="219">
        <f t="shared" si="335"/>
        <v>45209</v>
      </c>
      <c r="F2152" s="219">
        <f t="shared" si="336"/>
        <v>45209</v>
      </c>
      <c r="G2152" s="219">
        <f t="shared" si="337"/>
        <v>45209</v>
      </c>
      <c r="H2152" s="218" t="str">
        <f>IF(ISERROR(VLOOKUP(FORECAST!$A2152,$AY$2:$BA$9,3,FALSE)),"",VLOOKUP(FORECAST!$A2152,$AY$2:$BA$9,3,FALSE))</f>
        <v>Pagadores</v>
      </c>
      <c r="I2152" s="218">
        <f>IF(ISNUMBER(FORECAST!G:G),FORECAST!G:G,"")</f>
        <v>173</v>
      </c>
      <c r="J2152" s="222">
        <f>IF(ISNUMBER(FORECAST!H:H),FORECAST!H:H,"")</f>
        <v>51814.5</v>
      </c>
      <c r="BF2152" s="4"/>
    </row>
    <row r="2153" spans="1:58">
      <c r="A2153" s="218" t="str">
        <f>MID(FORECAST!A2152,1,10)</f>
        <v>Non-Group</v>
      </c>
      <c r="B2153" s="218" t="str">
        <f t="shared" si="332"/>
        <v>No</v>
      </c>
      <c r="C2153" s="218" t="str">
        <f t="shared" si="333"/>
        <v>-G</v>
      </c>
      <c r="D2153" s="218" t="str">
        <f t="shared" si="334"/>
        <v>oup</v>
      </c>
      <c r="E2153" s="219" t="e">
        <f t="shared" si="335"/>
        <v>#VALUE!</v>
      </c>
      <c r="F2153" s="219" t="str">
        <f t="shared" si="336"/>
        <v/>
      </c>
      <c r="G2153" s="219">
        <f t="shared" si="337"/>
        <v>45209</v>
      </c>
      <c r="H2153" s="218" t="str">
        <f>IF(ISERROR(VLOOKUP(FORECAST!$A2153,$AY$2:$BA$9,3,FALSE)),"",VLOOKUP(FORECAST!$A2153,$AY$2:$BA$9,3,FALSE))</f>
        <v>Grupos</v>
      </c>
      <c r="I2153" s="218">
        <f>IF(ISNUMBER(FORECAST!G:G),FORECAST!G:G,"")</f>
        <v>0</v>
      </c>
      <c r="J2153" s="222">
        <f>IF(ISNUMBER(FORECAST!H:H),FORECAST!H:H,"")</f>
        <v>0</v>
      </c>
      <c r="BF2153" s="4"/>
    </row>
    <row r="2154" spans="1:58">
      <c r="A2154" s="218" t="str">
        <f>MID(FORECAST!A2153,1,10)</f>
        <v>Group - No</v>
      </c>
      <c r="B2154" s="218" t="str">
        <f t="shared" si="332"/>
        <v>Gr</v>
      </c>
      <c r="C2154" s="218" t="str">
        <f t="shared" si="333"/>
        <v>up</v>
      </c>
      <c r="D2154" s="218" t="str">
        <f t="shared" si="334"/>
        <v>- No</v>
      </c>
      <c r="E2154" s="219" t="e">
        <f t="shared" si="335"/>
        <v>#VALUE!</v>
      </c>
      <c r="F2154" s="219" t="str">
        <f t="shared" si="336"/>
        <v/>
      </c>
      <c r="G2154" s="219">
        <f t="shared" si="337"/>
        <v>45209</v>
      </c>
      <c r="H2154" s="218" t="str">
        <f>IF(ISERROR(VLOOKUP(FORECAST!$A2154,$AY$2:$BA$9,3,FALSE)),"",VLOOKUP(FORECAST!$A2154,$AY$2:$BA$9,3,FALSE))</f>
        <v>Dueños e invitados</v>
      </c>
      <c r="I2154" s="218">
        <f>IF(ISNUMBER(FORECAST!G:G),FORECAST!G:G,"")</f>
        <v>33</v>
      </c>
      <c r="J2154" s="222">
        <f>IF(ISNUMBER(FORECAST!H:H),FORECAST!H:H,"")</f>
        <v>0</v>
      </c>
      <c r="BF2154" s="4"/>
    </row>
    <row r="2155" spans="1:58">
      <c r="A2155" s="218" t="str">
        <f>MID(FORECAST!A2154,1,10)</f>
        <v>Owner &amp; Gu</v>
      </c>
      <c r="B2155" s="218" t="str">
        <f t="shared" si="332"/>
        <v>Ow</v>
      </c>
      <c r="C2155" s="218" t="str">
        <f t="shared" si="333"/>
        <v>er</v>
      </c>
      <c r="D2155" s="218" t="str">
        <f t="shared" si="334"/>
        <v>&amp; Gu</v>
      </c>
      <c r="E2155" s="219" t="e">
        <f t="shared" si="335"/>
        <v>#VALUE!</v>
      </c>
      <c r="F2155" s="219" t="str">
        <f t="shared" si="336"/>
        <v/>
      </c>
      <c r="G2155" s="219">
        <f t="shared" si="337"/>
        <v>45209</v>
      </c>
      <c r="H2155" s="218" t="str">
        <f>IF(ISERROR(VLOOKUP(FORECAST!$A2155,$AY$2:$BA$9,3,FALSE)),"",VLOOKUP(FORECAST!$A2155,$AY$2:$BA$9,3,FALSE))</f>
        <v>Referidos</v>
      </c>
      <c r="I2155" s="218">
        <f>IF(ISNUMBER(FORECAST!G:G),FORECAST!G:G,"")</f>
        <v>172</v>
      </c>
      <c r="J2155" s="222">
        <f>IF(ISNUMBER(FORECAST!H:H),FORECAST!H:H,"")</f>
        <v>48154.32</v>
      </c>
      <c r="BF2155" s="4"/>
    </row>
    <row r="2156" spans="1:58">
      <c r="A2156" s="218" t="str">
        <f>MID(FORECAST!A2155,1,10)</f>
        <v>Owner Refe</v>
      </c>
      <c r="B2156" s="218" t="str">
        <f t="shared" si="332"/>
        <v>Ow</v>
      </c>
      <c r="C2156" s="218" t="str">
        <f t="shared" si="333"/>
        <v>er</v>
      </c>
      <c r="D2156" s="218" t="str">
        <f t="shared" si="334"/>
        <v>Refe</v>
      </c>
      <c r="E2156" s="219" t="e">
        <f t="shared" si="335"/>
        <v>#VALUE!</v>
      </c>
      <c r="F2156" s="219" t="str">
        <f t="shared" si="336"/>
        <v/>
      </c>
      <c r="G2156" s="219">
        <f t="shared" si="337"/>
        <v>45209</v>
      </c>
      <c r="H2156" s="218" t="str">
        <f>IF(ISERROR(VLOOKUP(FORECAST!$A2156,$AY$2:$BA$9,3,FALSE)),"",VLOOKUP(FORECAST!$A2156,$AY$2:$BA$9,3,FALSE))</f>
        <v>Maintenance</v>
      </c>
      <c r="I2156" s="218">
        <f>IF(ISNUMBER(FORECAST!G:G),FORECAST!G:G,"")</f>
        <v>19</v>
      </c>
      <c r="J2156" s="222">
        <f>IF(ISNUMBER(FORECAST!H:H),FORECAST!H:H,"")</f>
        <v>0</v>
      </c>
      <c r="BF2156" s="4"/>
    </row>
    <row r="2157" spans="1:58">
      <c r="A2157" s="218" t="str">
        <f>MID(FORECAST!A2156,1,10)</f>
        <v>Maintenanc</v>
      </c>
      <c r="B2157" s="218" t="str">
        <f t="shared" si="332"/>
        <v>Ma</v>
      </c>
      <c r="C2157" s="218" t="str">
        <f t="shared" si="333"/>
        <v>nt</v>
      </c>
      <c r="D2157" s="218" t="str">
        <f t="shared" si="334"/>
        <v>nanc</v>
      </c>
      <c r="E2157" s="219" t="e">
        <f t="shared" si="335"/>
        <v>#VALUE!</v>
      </c>
      <c r="F2157" s="219" t="str">
        <f t="shared" si="336"/>
        <v/>
      </c>
      <c r="G2157" s="219">
        <f t="shared" si="337"/>
        <v>45209</v>
      </c>
      <c r="H2157" s="218" t="str">
        <f>IF(ISERROR(VLOOKUP(FORECAST!$A2157,$AY$2:$BA$9,3,FALSE)),"",VLOOKUP(FORECAST!$A2157,$AY$2:$BA$9,3,FALSE))</f>
        <v>Total día</v>
      </c>
      <c r="I2157" s="218">
        <f>IF(ISNUMBER(FORECAST!G:G),FORECAST!G:G,"")</f>
        <v>397</v>
      </c>
      <c r="J2157" s="222">
        <f>IF(ISNUMBER(FORECAST!H:H),FORECAST!H:H,"")</f>
        <v>99968.82</v>
      </c>
      <c r="BF2157" s="4"/>
    </row>
    <row r="2158" spans="1:58">
      <c r="A2158" s="218" t="str">
        <f>MID(FORECAST!A2157,1,10)</f>
        <v>Totals:</v>
      </c>
      <c r="B2158" s="218" t="str">
        <f t="shared" si="332"/>
        <v>To</v>
      </c>
      <c r="C2158" s="218" t="str">
        <f t="shared" si="333"/>
        <v>al</v>
      </c>
      <c r="D2158" s="218" t="str">
        <f t="shared" si="334"/>
        <v>:</v>
      </c>
      <c r="E2158" s="219" t="e">
        <f t="shared" si="335"/>
        <v>#VALUE!</v>
      </c>
      <c r="F2158" s="219" t="str">
        <f t="shared" si="336"/>
        <v/>
      </c>
      <c r="G2158" s="219">
        <f t="shared" si="337"/>
        <v>45209</v>
      </c>
      <c r="H2158" s="218" t="str">
        <f>IF(ISERROR(VLOOKUP(FORECAST!$A2158,$AY$2:$BA$9,3,FALSE)),"",VLOOKUP(FORECAST!$A2158,$AY$2:$BA$9,3,FALSE))</f>
        <v/>
      </c>
      <c r="I2158" s="218" t="str">
        <f>IF(ISNUMBER(FORECAST!G:G),FORECAST!G:G,"")</f>
        <v/>
      </c>
      <c r="J2158" s="222" t="str">
        <f>IF(ISNUMBER(FORECAST!H:H),FORECAST!H:H,"")</f>
        <v/>
      </c>
      <c r="BF2158" s="4"/>
    </row>
    <row r="2159" spans="1:58">
      <c r="A2159" s="218" t="str">
        <f>MID(FORECAST!A2158,1,10)</f>
        <v>11-10-2023</v>
      </c>
      <c r="B2159" s="218" t="str">
        <f t="shared" si="332"/>
        <v>11</v>
      </c>
      <c r="C2159" s="218" t="str">
        <f t="shared" si="333"/>
        <v>10</v>
      </c>
      <c r="D2159" s="218" t="str">
        <f t="shared" si="334"/>
        <v>2023</v>
      </c>
      <c r="E2159" s="219">
        <f t="shared" si="335"/>
        <v>45210</v>
      </c>
      <c r="F2159" s="219">
        <f t="shared" si="336"/>
        <v>45210</v>
      </c>
      <c r="G2159" s="219">
        <f t="shared" si="337"/>
        <v>45210</v>
      </c>
      <c r="H2159" s="218" t="str">
        <f>IF(ISERROR(VLOOKUP(FORECAST!$A2159,$AY$2:$BA$9,3,FALSE)),"",VLOOKUP(FORECAST!$A2159,$AY$2:$BA$9,3,FALSE))</f>
        <v>Pagadores</v>
      </c>
      <c r="I2159" s="218">
        <f>IF(ISNUMBER(FORECAST!G:G),FORECAST!G:G,"")</f>
        <v>168</v>
      </c>
      <c r="J2159" s="222">
        <f>IF(ISNUMBER(FORECAST!H:H),FORECAST!H:H,"")</f>
        <v>48391.65</v>
      </c>
      <c r="BF2159" s="4"/>
    </row>
    <row r="2160" spans="1:58">
      <c r="A2160" s="218" t="str">
        <f>MID(FORECAST!A2159,1,10)</f>
        <v>Non-Group</v>
      </c>
      <c r="B2160" s="218" t="str">
        <f t="shared" si="332"/>
        <v>No</v>
      </c>
      <c r="C2160" s="218" t="str">
        <f t="shared" si="333"/>
        <v>-G</v>
      </c>
      <c r="D2160" s="218" t="str">
        <f t="shared" si="334"/>
        <v>oup</v>
      </c>
      <c r="E2160" s="219" t="e">
        <f t="shared" si="335"/>
        <v>#VALUE!</v>
      </c>
      <c r="F2160" s="219" t="str">
        <f t="shared" si="336"/>
        <v/>
      </c>
      <c r="G2160" s="219">
        <f t="shared" si="337"/>
        <v>45210</v>
      </c>
      <c r="H2160" s="218" t="str">
        <f>IF(ISERROR(VLOOKUP(FORECAST!$A2160,$AY$2:$BA$9,3,FALSE)),"",VLOOKUP(FORECAST!$A2160,$AY$2:$BA$9,3,FALSE))</f>
        <v>Grupos</v>
      </c>
      <c r="I2160" s="218">
        <f>IF(ISNUMBER(FORECAST!G:G),FORECAST!G:G,"")</f>
        <v>1</v>
      </c>
      <c r="J2160" s="222">
        <f>IF(ISNUMBER(FORECAST!H:H),FORECAST!H:H,"")</f>
        <v>256.2</v>
      </c>
      <c r="BF2160" s="4"/>
    </row>
    <row r="2161" spans="1:58">
      <c r="A2161" s="218" t="str">
        <f>MID(FORECAST!A2160,1,10)</f>
        <v>Group - No</v>
      </c>
      <c r="B2161" s="218" t="str">
        <f t="shared" si="332"/>
        <v>Gr</v>
      </c>
      <c r="C2161" s="218" t="str">
        <f t="shared" si="333"/>
        <v>up</v>
      </c>
      <c r="D2161" s="218" t="str">
        <f t="shared" si="334"/>
        <v>- No</v>
      </c>
      <c r="E2161" s="219" t="e">
        <f t="shared" si="335"/>
        <v>#VALUE!</v>
      </c>
      <c r="F2161" s="219" t="str">
        <f t="shared" si="336"/>
        <v/>
      </c>
      <c r="G2161" s="219">
        <f t="shared" si="337"/>
        <v>45210</v>
      </c>
      <c r="H2161" s="218" t="str">
        <f>IF(ISERROR(VLOOKUP(FORECAST!$A2161,$AY$2:$BA$9,3,FALSE)),"",VLOOKUP(FORECAST!$A2161,$AY$2:$BA$9,3,FALSE))</f>
        <v>Dueños e invitados</v>
      </c>
      <c r="I2161" s="218">
        <f>IF(ISNUMBER(FORECAST!G:G),FORECAST!G:G,"")</f>
        <v>35</v>
      </c>
      <c r="J2161" s="222">
        <f>IF(ISNUMBER(FORECAST!H:H),FORECAST!H:H,"")</f>
        <v>0</v>
      </c>
      <c r="BF2161" s="4"/>
    </row>
    <row r="2162" spans="1:58">
      <c r="A2162" s="218" t="str">
        <f>MID(FORECAST!A2161,1,10)</f>
        <v>Owner &amp; Gu</v>
      </c>
      <c r="B2162" s="218" t="str">
        <f t="shared" si="332"/>
        <v>Ow</v>
      </c>
      <c r="C2162" s="218" t="str">
        <f t="shared" si="333"/>
        <v>er</v>
      </c>
      <c r="D2162" s="218" t="str">
        <f t="shared" si="334"/>
        <v>&amp; Gu</v>
      </c>
      <c r="E2162" s="219" t="e">
        <f t="shared" si="335"/>
        <v>#VALUE!</v>
      </c>
      <c r="F2162" s="219" t="str">
        <f t="shared" si="336"/>
        <v/>
      </c>
      <c r="G2162" s="219">
        <f t="shared" si="337"/>
        <v>45210</v>
      </c>
      <c r="H2162" s="218" t="str">
        <f>IF(ISERROR(VLOOKUP(FORECAST!$A2162,$AY$2:$BA$9,3,FALSE)),"",VLOOKUP(FORECAST!$A2162,$AY$2:$BA$9,3,FALSE))</f>
        <v>Referidos</v>
      </c>
      <c r="I2162" s="218">
        <f>IF(ISNUMBER(FORECAST!G:G),FORECAST!G:G,"")</f>
        <v>171</v>
      </c>
      <c r="J2162" s="222">
        <f>IF(ISNUMBER(FORECAST!H:H),FORECAST!H:H,"")</f>
        <v>49495</v>
      </c>
      <c r="BF2162" s="4"/>
    </row>
    <row r="2163" spans="1:58">
      <c r="A2163" s="218" t="str">
        <f>MID(FORECAST!A2162,1,10)</f>
        <v>Owner Refe</v>
      </c>
      <c r="B2163" s="218" t="str">
        <f t="shared" si="332"/>
        <v>Ow</v>
      </c>
      <c r="C2163" s="218" t="str">
        <f t="shared" si="333"/>
        <v>er</v>
      </c>
      <c r="D2163" s="218" t="str">
        <f t="shared" si="334"/>
        <v>Refe</v>
      </c>
      <c r="E2163" s="219" t="e">
        <f t="shared" si="335"/>
        <v>#VALUE!</v>
      </c>
      <c r="F2163" s="219" t="str">
        <f t="shared" si="336"/>
        <v/>
      </c>
      <c r="G2163" s="219">
        <f t="shared" si="337"/>
        <v>45210</v>
      </c>
      <c r="H2163" s="218" t="str">
        <f>IF(ISERROR(VLOOKUP(FORECAST!$A2163,$AY$2:$BA$9,3,FALSE)),"",VLOOKUP(FORECAST!$A2163,$AY$2:$BA$9,3,FALSE))</f>
        <v>Maintenance</v>
      </c>
      <c r="I2163" s="218">
        <f>IF(ISNUMBER(FORECAST!G:G),FORECAST!G:G,"")</f>
        <v>15</v>
      </c>
      <c r="J2163" s="222">
        <f>IF(ISNUMBER(FORECAST!H:H),FORECAST!H:H,"")</f>
        <v>0</v>
      </c>
      <c r="BF2163" s="4"/>
    </row>
    <row r="2164" spans="1:58">
      <c r="A2164" s="218" t="str">
        <f>MID(FORECAST!A2163,1,10)</f>
        <v>Maintenanc</v>
      </c>
      <c r="B2164" s="218" t="str">
        <f t="shared" si="332"/>
        <v>Ma</v>
      </c>
      <c r="C2164" s="218" t="str">
        <f t="shared" si="333"/>
        <v>nt</v>
      </c>
      <c r="D2164" s="218" t="str">
        <f t="shared" si="334"/>
        <v>nanc</v>
      </c>
      <c r="E2164" s="219" t="e">
        <f t="shared" si="335"/>
        <v>#VALUE!</v>
      </c>
      <c r="F2164" s="219" t="str">
        <f t="shared" si="336"/>
        <v/>
      </c>
      <c r="G2164" s="219">
        <f t="shared" si="337"/>
        <v>45210</v>
      </c>
      <c r="H2164" s="218" t="str">
        <f>IF(ISERROR(VLOOKUP(FORECAST!$A2164,$AY$2:$BA$9,3,FALSE)),"",VLOOKUP(FORECAST!$A2164,$AY$2:$BA$9,3,FALSE))</f>
        <v>Complementarias</v>
      </c>
      <c r="I2164" s="218">
        <f>IF(ISNUMBER(FORECAST!G:G),FORECAST!G:G,"")</f>
        <v>1</v>
      </c>
      <c r="J2164" s="222">
        <f>IF(ISNUMBER(FORECAST!H:H),FORECAST!H:H,"")</f>
        <v>190</v>
      </c>
      <c r="BF2164" s="4"/>
    </row>
    <row r="2165" spans="1:58">
      <c r="A2165" s="218" t="str">
        <f>MID(FORECAST!A2164,1,10)</f>
        <v>Compliment</v>
      </c>
      <c r="B2165" s="218" t="str">
        <f t="shared" si="332"/>
        <v>Co</v>
      </c>
      <c r="C2165" s="218" t="str">
        <f t="shared" si="333"/>
        <v>pl</v>
      </c>
      <c r="D2165" s="218" t="str">
        <f t="shared" si="334"/>
        <v>ment</v>
      </c>
      <c r="E2165" s="219" t="e">
        <f t="shared" si="335"/>
        <v>#VALUE!</v>
      </c>
      <c r="F2165" s="219" t="str">
        <f t="shared" si="336"/>
        <v/>
      </c>
      <c r="G2165" s="219">
        <f t="shared" si="337"/>
        <v>45210</v>
      </c>
      <c r="H2165" s="218" t="str">
        <f>IF(ISERROR(VLOOKUP(FORECAST!$A2165,$AY$2:$BA$9,3,FALSE)),"",VLOOKUP(FORECAST!$A2165,$AY$2:$BA$9,3,FALSE))</f>
        <v>Total día</v>
      </c>
      <c r="I2165" s="218">
        <f>IF(ISNUMBER(FORECAST!G:G),FORECAST!G:G,"")</f>
        <v>391</v>
      </c>
      <c r="J2165" s="222">
        <f>IF(ISNUMBER(FORECAST!H:H),FORECAST!H:H,"")</f>
        <v>98332.85</v>
      </c>
      <c r="BF2165" s="4"/>
    </row>
    <row r="2166" spans="1:58">
      <c r="A2166" s="218" t="str">
        <f>MID(FORECAST!A2165,1,10)</f>
        <v>Totals:</v>
      </c>
      <c r="B2166" s="218" t="str">
        <f t="shared" si="332"/>
        <v>To</v>
      </c>
      <c r="C2166" s="218" t="str">
        <f t="shared" si="333"/>
        <v>al</v>
      </c>
      <c r="D2166" s="218" t="str">
        <f t="shared" si="334"/>
        <v>:</v>
      </c>
      <c r="E2166" s="219" t="e">
        <f t="shared" si="335"/>
        <v>#VALUE!</v>
      </c>
      <c r="F2166" s="219" t="str">
        <f t="shared" si="336"/>
        <v/>
      </c>
      <c r="G2166" s="219">
        <f t="shared" si="337"/>
        <v>45210</v>
      </c>
      <c r="H2166" s="218" t="str">
        <f>IF(ISERROR(VLOOKUP(FORECAST!$A2166,$AY$2:$BA$9,3,FALSE)),"",VLOOKUP(FORECAST!$A2166,$AY$2:$BA$9,3,FALSE))</f>
        <v/>
      </c>
      <c r="I2166" s="218" t="str">
        <f>IF(ISNUMBER(FORECAST!G:G),FORECAST!G:G,"")</f>
        <v/>
      </c>
      <c r="J2166" s="222" t="str">
        <f>IF(ISNUMBER(FORECAST!H:H),FORECAST!H:H,"")</f>
        <v/>
      </c>
      <c r="BF2166" s="4"/>
    </row>
    <row r="2167" spans="1:58">
      <c r="A2167" s="218" t="str">
        <f>MID(FORECAST!A2166,1,10)</f>
        <v>12-10-2023</v>
      </c>
      <c r="B2167" s="218" t="str">
        <f t="shared" si="332"/>
        <v>12</v>
      </c>
      <c r="C2167" s="218" t="str">
        <f t="shared" si="333"/>
        <v>10</v>
      </c>
      <c r="D2167" s="218" t="str">
        <f t="shared" si="334"/>
        <v>2023</v>
      </c>
      <c r="E2167" s="219">
        <f t="shared" si="335"/>
        <v>45211</v>
      </c>
      <c r="F2167" s="219">
        <f t="shared" si="336"/>
        <v>45211</v>
      </c>
      <c r="G2167" s="219">
        <f t="shared" si="337"/>
        <v>45211</v>
      </c>
      <c r="H2167" s="218" t="str">
        <f>IF(ISERROR(VLOOKUP(FORECAST!$A2167,$AY$2:$BA$9,3,FALSE)),"",VLOOKUP(FORECAST!$A2167,$AY$2:$BA$9,3,FALSE))</f>
        <v>Pagadores</v>
      </c>
      <c r="I2167" s="218">
        <f>IF(ISNUMBER(FORECAST!G:G),FORECAST!G:G,"")</f>
        <v>164</v>
      </c>
      <c r="J2167" s="222">
        <f>IF(ISNUMBER(FORECAST!H:H),FORECAST!H:H,"")</f>
        <v>47287</v>
      </c>
      <c r="BF2167" s="4"/>
    </row>
    <row r="2168" spans="1:58">
      <c r="A2168" s="218" t="str">
        <f>MID(FORECAST!A2167,1,10)</f>
        <v>Non-Group</v>
      </c>
      <c r="B2168" s="218" t="str">
        <f t="shared" si="332"/>
        <v>No</v>
      </c>
      <c r="C2168" s="218" t="str">
        <f t="shared" si="333"/>
        <v>-G</v>
      </c>
      <c r="D2168" s="218" t="str">
        <f t="shared" si="334"/>
        <v>oup</v>
      </c>
      <c r="E2168" s="219" t="e">
        <f t="shared" si="335"/>
        <v>#VALUE!</v>
      </c>
      <c r="F2168" s="219" t="str">
        <f t="shared" si="336"/>
        <v/>
      </c>
      <c r="G2168" s="219">
        <f t="shared" si="337"/>
        <v>45211</v>
      </c>
      <c r="H2168" s="218" t="str">
        <f>IF(ISERROR(VLOOKUP(FORECAST!$A2168,$AY$2:$BA$9,3,FALSE)),"",VLOOKUP(FORECAST!$A2168,$AY$2:$BA$9,3,FALSE))</f>
        <v>Grupos</v>
      </c>
      <c r="I2168" s="218">
        <f>IF(ISNUMBER(FORECAST!G:G),FORECAST!G:G,"")</f>
        <v>1</v>
      </c>
      <c r="J2168" s="222">
        <f>IF(ISNUMBER(FORECAST!H:H),FORECAST!H:H,"")</f>
        <v>250</v>
      </c>
      <c r="BF2168" s="4"/>
    </row>
    <row r="2169" spans="1:58">
      <c r="A2169" s="218" t="str">
        <f>MID(FORECAST!A2168,1,10)</f>
        <v>Group - No</v>
      </c>
      <c r="B2169" s="218" t="str">
        <f t="shared" si="332"/>
        <v>Gr</v>
      </c>
      <c r="C2169" s="218" t="str">
        <f t="shared" si="333"/>
        <v>up</v>
      </c>
      <c r="D2169" s="218" t="str">
        <f t="shared" si="334"/>
        <v>- No</v>
      </c>
      <c r="E2169" s="219" t="e">
        <f t="shared" si="335"/>
        <v>#VALUE!</v>
      </c>
      <c r="F2169" s="219" t="str">
        <f t="shared" si="336"/>
        <v/>
      </c>
      <c r="G2169" s="219">
        <f t="shared" si="337"/>
        <v>45211</v>
      </c>
      <c r="H2169" s="218" t="str">
        <f>IF(ISERROR(VLOOKUP(FORECAST!$A2169,$AY$2:$BA$9,3,FALSE)),"",VLOOKUP(FORECAST!$A2169,$AY$2:$BA$9,3,FALSE))</f>
        <v>Dueños e invitados</v>
      </c>
      <c r="I2169" s="218">
        <f>IF(ISNUMBER(FORECAST!G:G),FORECAST!G:G,"")</f>
        <v>39</v>
      </c>
      <c r="J2169" s="222">
        <f>IF(ISNUMBER(FORECAST!H:H),FORECAST!H:H,"")</f>
        <v>0</v>
      </c>
      <c r="BF2169" s="4"/>
    </row>
    <row r="2170" spans="1:58">
      <c r="A2170" s="218" t="str">
        <f>MID(FORECAST!A2169,1,10)</f>
        <v>Owner &amp; Gu</v>
      </c>
      <c r="B2170" s="218" t="str">
        <f t="shared" si="332"/>
        <v>Ow</v>
      </c>
      <c r="C2170" s="218" t="str">
        <f t="shared" si="333"/>
        <v>er</v>
      </c>
      <c r="D2170" s="218" t="str">
        <f t="shared" si="334"/>
        <v>&amp; Gu</v>
      </c>
      <c r="E2170" s="219" t="e">
        <f t="shared" si="335"/>
        <v>#VALUE!</v>
      </c>
      <c r="F2170" s="219" t="str">
        <f t="shared" si="336"/>
        <v/>
      </c>
      <c r="G2170" s="219">
        <f t="shared" si="337"/>
        <v>45211</v>
      </c>
      <c r="H2170" s="218" t="str">
        <f>IF(ISERROR(VLOOKUP(FORECAST!$A2170,$AY$2:$BA$9,3,FALSE)),"",VLOOKUP(FORECAST!$A2170,$AY$2:$BA$9,3,FALSE))</f>
        <v>Referidos</v>
      </c>
      <c r="I2170" s="218">
        <f>IF(ISNUMBER(FORECAST!G:G),FORECAST!G:G,"")</f>
        <v>195</v>
      </c>
      <c r="J2170" s="222">
        <f>IF(ISNUMBER(FORECAST!H:H),FORECAST!H:H,"")</f>
        <v>56111.23</v>
      </c>
      <c r="BF2170" s="4"/>
    </row>
    <row r="2171" spans="1:58">
      <c r="A2171" s="218" t="str">
        <f>MID(FORECAST!A2170,1,10)</f>
        <v>Owner Refe</v>
      </c>
      <c r="B2171" s="218" t="str">
        <f t="shared" si="332"/>
        <v>Ow</v>
      </c>
      <c r="C2171" s="218" t="str">
        <f t="shared" si="333"/>
        <v>er</v>
      </c>
      <c r="D2171" s="218" t="str">
        <f t="shared" si="334"/>
        <v>Refe</v>
      </c>
      <c r="E2171" s="219" t="e">
        <f t="shared" si="335"/>
        <v>#VALUE!</v>
      </c>
      <c r="F2171" s="219" t="str">
        <f t="shared" si="336"/>
        <v/>
      </c>
      <c r="G2171" s="219">
        <f t="shared" si="337"/>
        <v>45211</v>
      </c>
      <c r="H2171" s="218" t="str">
        <f>IF(ISERROR(VLOOKUP(FORECAST!$A2171,$AY$2:$BA$9,3,FALSE)),"",VLOOKUP(FORECAST!$A2171,$AY$2:$BA$9,3,FALSE))</f>
        <v>Maintenance</v>
      </c>
      <c r="I2171" s="218">
        <f>IF(ISNUMBER(FORECAST!G:G),FORECAST!G:G,"")</f>
        <v>12</v>
      </c>
      <c r="J2171" s="222">
        <f>IF(ISNUMBER(FORECAST!H:H),FORECAST!H:H,"")</f>
        <v>0</v>
      </c>
      <c r="BF2171" s="4"/>
    </row>
    <row r="2172" spans="1:58">
      <c r="A2172" s="218" t="str">
        <f>MID(FORECAST!A2171,1,10)</f>
        <v>Maintenanc</v>
      </c>
      <c r="B2172" s="218" t="str">
        <f t="shared" si="332"/>
        <v>Ma</v>
      </c>
      <c r="C2172" s="218" t="str">
        <f t="shared" si="333"/>
        <v>nt</v>
      </c>
      <c r="D2172" s="218" t="str">
        <f t="shared" si="334"/>
        <v>nanc</v>
      </c>
      <c r="E2172" s="219" t="e">
        <f t="shared" si="335"/>
        <v>#VALUE!</v>
      </c>
      <c r="F2172" s="219" t="str">
        <f t="shared" si="336"/>
        <v/>
      </c>
      <c r="G2172" s="219">
        <f t="shared" si="337"/>
        <v>45211</v>
      </c>
      <c r="H2172" s="218" t="str">
        <f>IF(ISERROR(VLOOKUP(FORECAST!$A2172,$AY$2:$BA$9,3,FALSE)),"",VLOOKUP(FORECAST!$A2172,$AY$2:$BA$9,3,FALSE))</f>
        <v>Complementarias</v>
      </c>
      <c r="I2172" s="218">
        <f>IF(ISNUMBER(FORECAST!G:G),FORECAST!G:G,"")</f>
        <v>3</v>
      </c>
      <c r="J2172" s="222">
        <f>IF(ISNUMBER(FORECAST!H:H),FORECAST!H:H,"")</f>
        <v>190</v>
      </c>
      <c r="BF2172" s="4"/>
    </row>
    <row r="2173" spans="1:58">
      <c r="A2173" s="218" t="str">
        <f>MID(FORECAST!A2172,1,10)</f>
        <v>Compliment</v>
      </c>
      <c r="B2173" s="218" t="str">
        <f t="shared" si="332"/>
        <v>Co</v>
      </c>
      <c r="C2173" s="218" t="str">
        <f t="shared" si="333"/>
        <v>pl</v>
      </c>
      <c r="D2173" s="218" t="str">
        <f t="shared" si="334"/>
        <v>ment</v>
      </c>
      <c r="E2173" s="219" t="e">
        <f t="shared" si="335"/>
        <v>#VALUE!</v>
      </c>
      <c r="F2173" s="219" t="str">
        <f t="shared" si="336"/>
        <v/>
      </c>
      <c r="G2173" s="219">
        <f t="shared" si="337"/>
        <v>45211</v>
      </c>
      <c r="H2173" s="218" t="str">
        <f>IF(ISERROR(VLOOKUP(FORECAST!$A2173,$AY$2:$BA$9,3,FALSE)),"",VLOOKUP(FORECAST!$A2173,$AY$2:$BA$9,3,FALSE))</f>
        <v>Total día</v>
      </c>
      <c r="I2173" s="218">
        <f>IF(ISNUMBER(FORECAST!G:G),FORECAST!G:G,"")</f>
        <v>414</v>
      </c>
      <c r="J2173" s="222">
        <f>IF(ISNUMBER(FORECAST!H:H),FORECAST!H:H,"")</f>
        <v>103838.23</v>
      </c>
      <c r="BF2173" s="4"/>
    </row>
    <row r="2174" spans="1:58">
      <c r="A2174" s="218" t="str">
        <f>MID(FORECAST!A2173,1,10)</f>
        <v>Totals:</v>
      </c>
      <c r="B2174" s="218" t="str">
        <f t="shared" si="332"/>
        <v>To</v>
      </c>
      <c r="C2174" s="218" t="str">
        <f t="shared" si="333"/>
        <v>al</v>
      </c>
      <c r="D2174" s="218" t="str">
        <f t="shared" si="334"/>
        <v>:</v>
      </c>
      <c r="E2174" s="219" t="e">
        <f t="shared" si="335"/>
        <v>#VALUE!</v>
      </c>
      <c r="F2174" s="219" t="str">
        <f t="shared" si="336"/>
        <v/>
      </c>
      <c r="G2174" s="219">
        <f t="shared" si="337"/>
        <v>45211</v>
      </c>
      <c r="H2174" s="218" t="str">
        <f>IF(ISERROR(VLOOKUP(FORECAST!$A2174,$AY$2:$BA$9,3,FALSE)),"",VLOOKUP(FORECAST!$A2174,$AY$2:$BA$9,3,FALSE))</f>
        <v/>
      </c>
      <c r="I2174" s="218" t="str">
        <f>IF(ISNUMBER(FORECAST!G:G),FORECAST!G:G,"")</f>
        <v/>
      </c>
      <c r="J2174" s="222" t="str">
        <f>IF(ISNUMBER(FORECAST!H:H),FORECAST!H:H,"")</f>
        <v/>
      </c>
      <c r="BF2174" s="4"/>
    </row>
    <row r="2175" spans="1:58">
      <c r="A2175" s="218" t="str">
        <f>MID(FORECAST!A2174,1,10)</f>
        <v>13-10-2023</v>
      </c>
      <c r="B2175" s="218" t="str">
        <f t="shared" si="332"/>
        <v>13</v>
      </c>
      <c r="C2175" s="218" t="str">
        <f t="shared" si="333"/>
        <v>10</v>
      </c>
      <c r="D2175" s="218" t="str">
        <f t="shared" si="334"/>
        <v>2023</v>
      </c>
      <c r="E2175" s="219">
        <f t="shared" si="335"/>
        <v>45212</v>
      </c>
      <c r="F2175" s="219">
        <f t="shared" si="336"/>
        <v>45212</v>
      </c>
      <c r="G2175" s="219">
        <f t="shared" si="337"/>
        <v>45212</v>
      </c>
      <c r="H2175" s="218" t="str">
        <f>IF(ISERROR(VLOOKUP(FORECAST!$A2175,$AY$2:$BA$9,3,FALSE)),"",VLOOKUP(FORECAST!$A2175,$AY$2:$BA$9,3,FALSE))</f>
        <v>Pagadores</v>
      </c>
      <c r="I2175" s="218">
        <f>IF(ISNUMBER(FORECAST!G:G),FORECAST!G:G,"")</f>
        <v>168</v>
      </c>
      <c r="J2175" s="222">
        <f>IF(ISNUMBER(FORECAST!H:H),FORECAST!H:H,"")</f>
        <v>63480.94</v>
      </c>
      <c r="BF2175" s="4"/>
    </row>
    <row r="2176" spans="1:58">
      <c r="A2176" s="218" t="str">
        <f>MID(FORECAST!A2175,1,10)</f>
        <v>Non-Group</v>
      </c>
      <c r="B2176" s="218" t="str">
        <f t="shared" si="332"/>
        <v>No</v>
      </c>
      <c r="C2176" s="218" t="str">
        <f t="shared" si="333"/>
        <v>-G</v>
      </c>
      <c r="D2176" s="218" t="str">
        <f t="shared" si="334"/>
        <v>oup</v>
      </c>
      <c r="E2176" s="219" t="e">
        <f t="shared" si="335"/>
        <v>#VALUE!</v>
      </c>
      <c r="F2176" s="219" t="str">
        <f t="shared" si="336"/>
        <v/>
      </c>
      <c r="G2176" s="219">
        <f t="shared" si="337"/>
        <v>45212</v>
      </c>
      <c r="H2176" s="218" t="str">
        <f>IF(ISERROR(VLOOKUP(FORECAST!$A2176,$AY$2:$BA$9,3,FALSE)),"",VLOOKUP(FORECAST!$A2176,$AY$2:$BA$9,3,FALSE))</f>
        <v>Grupos</v>
      </c>
      <c r="I2176" s="218">
        <f>IF(ISNUMBER(FORECAST!G:G),FORECAST!G:G,"")</f>
        <v>12</v>
      </c>
      <c r="J2176" s="222">
        <f>IF(ISNUMBER(FORECAST!H:H),FORECAST!H:H,"")</f>
        <v>3237</v>
      </c>
      <c r="BF2176" s="4"/>
    </row>
    <row r="2177" spans="1:58">
      <c r="A2177" s="218" t="str">
        <f>MID(FORECAST!A2176,1,10)</f>
        <v>Group - No</v>
      </c>
      <c r="B2177" s="218" t="str">
        <f t="shared" si="332"/>
        <v>Gr</v>
      </c>
      <c r="C2177" s="218" t="str">
        <f t="shared" si="333"/>
        <v>up</v>
      </c>
      <c r="D2177" s="218" t="str">
        <f t="shared" si="334"/>
        <v>- No</v>
      </c>
      <c r="E2177" s="219" t="e">
        <f t="shared" si="335"/>
        <v>#VALUE!</v>
      </c>
      <c r="F2177" s="219" t="str">
        <f t="shared" si="336"/>
        <v/>
      </c>
      <c r="G2177" s="219">
        <f t="shared" si="337"/>
        <v>45212</v>
      </c>
      <c r="H2177" s="218" t="str">
        <f>IF(ISERROR(VLOOKUP(FORECAST!$A2177,$AY$2:$BA$9,3,FALSE)),"",VLOOKUP(FORECAST!$A2177,$AY$2:$BA$9,3,FALSE))</f>
        <v>Dueños e invitados</v>
      </c>
      <c r="I2177" s="218">
        <f>IF(ISNUMBER(FORECAST!G:G),FORECAST!G:G,"")</f>
        <v>44</v>
      </c>
      <c r="J2177" s="222">
        <f>IF(ISNUMBER(FORECAST!H:H),FORECAST!H:H,"")</f>
        <v>0</v>
      </c>
      <c r="BF2177" s="4"/>
    </row>
    <row r="2178" spans="1:58">
      <c r="A2178" s="218" t="str">
        <f>MID(FORECAST!A2177,1,10)</f>
        <v>Owner &amp; Gu</v>
      </c>
      <c r="B2178" s="218" t="str">
        <f t="shared" si="332"/>
        <v>Ow</v>
      </c>
      <c r="C2178" s="218" t="str">
        <f t="shared" si="333"/>
        <v>er</v>
      </c>
      <c r="D2178" s="218" t="str">
        <f t="shared" si="334"/>
        <v>&amp; Gu</v>
      </c>
      <c r="E2178" s="219" t="e">
        <f t="shared" si="335"/>
        <v>#VALUE!</v>
      </c>
      <c r="F2178" s="219" t="str">
        <f t="shared" si="336"/>
        <v/>
      </c>
      <c r="G2178" s="219">
        <f t="shared" si="337"/>
        <v>45212</v>
      </c>
      <c r="H2178" s="218" t="str">
        <f>IF(ISERROR(VLOOKUP(FORECAST!$A2178,$AY$2:$BA$9,3,FALSE)),"",VLOOKUP(FORECAST!$A2178,$AY$2:$BA$9,3,FALSE))</f>
        <v>Referidos</v>
      </c>
      <c r="I2178" s="218">
        <f>IF(ISNUMBER(FORECAST!G:G),FORECAST!G:G,"")</f>
        <v>204</v>
      </c>
      <c r="J2178" s="222">
        <f>IF(ISNUMBER(FORECAST!H:H),FORECAST!H:H,"")</f>
        <v>66985.100000000006</v>
      </c>
      <c r="BF2178" s="4"/>
    </row>
    <row r="2179" spans="1:58">
      <c r="A2179" s="218" t="str">
        <f>MID(FORECAST!A2178,1,10)</f>
        <v>Owner Refe</v>
      </c>
      <c r="B2179" s="218" t="str">
        <f t="shared" si="332"/>
        <v>Ow</v>
      </c>
      <c r="C2179" s="218" t="str">
        <f t="shared" si="333"/>
        <v>er</v>
      </c>
      <c r="D2179" s="218" t="str">
        <f t="shared" si="334"/>
        <v>Refe</v>
      </c>
      <c r="E2179" s="219" t="e">
        <f t="shared" si="335"/>
        <v>#VALUE!</v>
      </c>
      <c r="F2179" s="219" t="str">
        <f t="shared" si="336"/>
        <v/>
      </c>
      <c r="G2179" s="219">
        <f t="shared" si="337"/>
        <v>45212</v>
      </c>
      <c r="H2179" s="218" t="str">
        <f>IF(ISERROR(VLOOKUP(FORECAST!$A2179,$AY$2:$BA$9,3,FALSE)),"",VLOOKUP(FORECAST!$A2179,$AY$2:$BA$9,3,FALSE))</f>
        <v>Maintenance</v>
      </c>
      <c r="I2179" s="218">
        <f>IF(ISNUMBER(FORECAST!G:G),FORECAST!G:G,"")</f>
        <v>11</v>
      </c>
      <c r="J2179" s="222">
        <f>IF(ISNUMBER(FORECAST!H:H),FORECAST!H:H,"")</f>
        <v>0</v>
      </c>
      <c r="BF2179" s="4"/>
    </row>
    <row r="2180" spans="1:58">
      <c r="A2180" s="218" t="str">
        <f>MID(FORECAST!A2179,1,10)</f>
        <v>Maintenanc</v>
      </c>
      <c r="B2180" s="218" t="str">
        <f t="shared" ref="B2180:B2243" si="338">MID(A2180,1,2)</f>
        <v>Ma</v>
      </c>
      <c r="C2180" s="218" t="str">
        <f t="shared" ref="C2180:C2243" si="339">MID(A2180,4,2)</f>
        <v>nt</v>
      </c>
      <c r="D2180" s="218" t="str">
        <f t="shared" ref="D2180:D2243" si="340">MID(A2180,7,4)</f>
        <v>nanc</v>
      </c>
      <c r="E2180" s="219" t="e">
        <f t="shared" ref="E2180:E2243" si="341">DATE(D2180,C2180,B2180)</f>
        <v>#VALUE!</v>
      </c>
      <c r="F2180" s="219" t="str">
        <f t="shared" ref="F2180:F2243" si="342">IF(ISERROR(E2180),"",E2180)</f>
        <v/>
      </c>
      <c r="G2180" s="219">
        <f t="shared" ref="G2180:G2243" si="343">IF(F2180="",G2179,F2180)</f>
        <v>45212</v>
      </c>
      <c r="H2180" s="218" t="str">
        <f>IF(ISERROR(VLOOKUP(FORECAST!$A2180,$AY$2:$BA$9,3,FALSE)),"",VLOOKUP(FORECAST!$A2180,$AY$2:$BA$9,3,FALSE))</f>
        <v>Complementarias</v>
      </c>
      <c r="I2180" s="218">
        <f>IF(ISNUMBER(FORECAST!G:G),FORECAST!G:G,"")</f>
        <v>1</v>
      </c>
      <c r="J2180" s="222">
        <f>IF(ISNUMBER(FORECAST!H:H),FORECAST!H:H,"")</f>
        <v>225</v>
      </c>
      <c r="BF2180" s="4"/>
    </row>
    <row r="2181" spans="1:58">
      <c r="A2181" s="218" t="str">
        <f>MID(FORECAST!A2180,1,10)</f>
        <v>Compliment</v>
      </c>
      <c r="B2181" s="218" t="str">
        <f t="shared" si="338"/>
        <v>Co</v>
      </c>
      <c r="C2181" s="218" t="str">
        <f t="shared" si="339"/>
        <v>pl</v>
      </c>
      <c r="D2181" s="218" t="str">
        <f t="shared" si="340"/>
        <v>ment</v>
      </c>
      <c r="E2181" s="219" t="e">
        <f t="shared" si="341"/>
        <v>#VALUE!</v>
      </c>
      <c r="F2181" s="219" t="str">
        <f t="shared" si="342"/>
        <v/>
      </c>
      <c r="G2181" s="219">
        <f t="shared" si="343"/>
        <v>45212</v>
      </c>
      <c r="H2181" s="218" t="str">
        <f>IF(ISERROR(VLOOKUP(FORECAST!$A2181,$AY$2:$BA$9,3,FALSE)),"",VLOOKUP(FORECAST!$A2181,$AY$2:$BA$9,3,FALSE))</f>
        <v>Total día</v>
      </c>
      <c r="I2181" s="218">
        <f>IF(ISNUMBER(FORECAST!G:G),FORECAST!G:G,"")</f>
        <v>440</v>
      </c>
      <c r="J2181" s="222">
        <f>IF(ISNUMBER(FORECAST!H:H),FORECAST!H:H,"")</f>
        <v>133928.04</v>
      </c>
      <c r="BF2181" s="4"/>
    </row>
    <row r="2182" spans="1:58">
      <c r="A2182" s="218" t="str">
        <f>MID(FORECAST!A2181,1,10)</f>
        <v>Totals:</v>
      </c>
      <c r="B2182" s="218" t="str">
        <f t="shared" si="338"/>
        <v>To</v>
      </c>
      <c r="C2182" s="218" t="str">
        <f t="shared" si="339"/>
        <v>al</v>
      </c>
      <c r="D2182" s="218" t="str">
        <f t="shared" si="340"/>
        <v>:</v>
      </c>
      <c r="E2182" s="219" t="e">
        <f t="shared" si="341"/>
        <v>#VALUE!</v>
      </c>
      <c r="F2182" s="219" t="str">
        <f t="shared" si="342"/>
        <v/>
      </c>
      <c r="G2182" s="219">
        <f t="shared" si="343"/>
        <v>45212</v>
      </c>
      <c r="H2182" s="218" t="str">
        <f>IF(ISERROR(VLOOKUP(FORECAST!$A2182,$AY$2:$BA$9,3,FALSE)),"",VLOOKUP(FORECAST!$A2182,$AY$2:$BA$9,3,FALSE))</f>
        <v/>
      </c>
      <c r="I2182" s="218" t="str">
        <f>IF(ISNUMBER(FORECAST!G:G),FORECAST!G:G,"")</f>
        <v/>
      </c>
      <c r="J2182" s="222" t="str">
        <f>IF(ISNUMBER(FORECAST!H:H),FORECAST!H:H,"")</f>
        <v/>
      </c>
      <c r="BF2182" s="4"/>
    </row>
    <row r="2183" spans="1:58">
      <c r="A2183" s="218" t="str">
        <f>MID(FORECAST!A2182,1,10)</f>
        <v>14-10-2023</v>
      </c>
      <c r="B2183" s="218" t="str">
        <f t="shared" si="338"/>
        <v>14</v>
      </c>
      <c r="C2183" s="218" t="str">
        <f t="shared" si="339"/>
        <v>10</v>
      </c>
      <c r="D2183" s="218" t="str">
        <f t="shared" si="340"/>
        <v>2023</v>
      </c>
      <c r="E2183" s="219">
        <f t="shared" si="341"/>
        <v>45213</v>
      </c>
      <c r="F2183" s="219">
        <f t="shared" si="342"/>
        <v>45213</v>
      </c>
      <c r="G2183" s="219">
        <f t="shared" si="343"/>
        <v>45213</v>
      </c>
      <c r="H2183" s="218" t="str">
        <f>IF(ISERROR(VLOOKUP(FORECAST!$A2183,$AY$2:$BA$9,3,FALSE)),"",VLOOKUP(FORECAST!$A2183,$AY$2:$BA$9,3,FALSE))</f>
        <v>Pagadores</v>
      </c>
      <c r="I2183" s="218">
        <f>IF(ISNUMBER(FORECAST!G:G),FORECAST!G:G,"")</f>
        <v>150</v>
      </c>
      <c r="J2183" s="222">
        <f>IF(ISNUMBER(FORECAST!H:H),FORECAST!H:H,"")</f>
        <v>55421.22</v>
      </c>
      <c r="BF2183" s="4"/>
    </row>
    <row r="2184" spans="1:58">
      <c r="A2184" s="218" t="str">
        <f>MID(FORECAST!A2183,1,10)</f>
        <v>Non-Group</v>
      </c>
      <c r="B2184" s="218" t="str">
        <f t="shared" si="338"/>
        <v>No</v>
      </c>
      <c r="C2184" s="218" t="str">
        <f t="shared" si="339"/>
        <v>-G</v>
      </c>
      <c r="D2184" s="218" t="str">
        <f t="shared" si="340"/>
        <v>oup</v>
      </c>
      <c r="E2184" s="219" t="e">
        <f t="shared" si="341"/>
        <v>#VALUE!</v>
      </c>
      <c r="F2184" s="219" t="str">
        <f t="shared" si="342"/>
        <v/>
      </c>
      <c r="G2184" s="219">
        <f t="shared" si="343"/>
        <v>45213</v>
      </c>
      <c r="H2184" s="218" t="str">
        <f>IF(ISERROR(VLOOKUP(FORECAST!$A2184,$AY$2:$BA$9,3,FALSE)),"",VLOOKUP(FORECAST!$A2184,$AY$2:$BA$9,3,FALSE))</f>
        <v>Grupos</v>
      </c>
      <c r="I2184" s="218">
        <f>IF(ISNUMBER(FORECAST!G:G),FORECAST!G:G,"")</f>
        <v>16</v>
      </c>
      <c r="J2184" s="222">
        <f>IF(ISNUMBER(FORECAST!H:H),FORECAST!H:H,"")</f>
        <v>4376</v>
      </c>
      <c r="BF2184" s="4"/>
    </row>
    <row r="2185" spans="1:58">
      <c r="A2185" s="218" t="str">
        <f>MID(FORECAST!A2184,1,10)</f>
        <v>Group - No</v>
      </c>
      <c r="B2185" s="218" t="str">
        <f t="shared" si="338"/>
        <v>Gr</v>
      </c>
      <c r="C2185" s="218" t="str">
        <f t="shared" si="339"/>
        <v>up</v>
      </c>
      <c r="D2185" s="218" t="str">
        <f t="shared" si="340"/>
        <v>- No</v>
      </c>
      <c r="E2185" s="219" t="e">
        <f t="shared" si="341"/>
        <v>#VALUE!</v>
      </c>
      <c r="F2185" s="219" t="str">
        <f t="shared" si="342"/>
        <v/>
      </c>
      <c r="G2185" s="219">
        <f t="shared" si="343"/>
        <v>45213</v>
      </c>
      <c r="H2185" s="218" t="str">
        <f>IF(ISERROR(VLOOKUP(FORECAST!$A2185,$AY$2:$BA$9,3,FALSE)),"",VLOOKUP(FORECAST!$A2185,$AY$2:$BA$9,3,FALSE))</f>
        <v>Dueños e invitados</v>
      </c>
      <c r="I2185" s="218">
        <f>IF(ISNUMBER(FORECAST!G:G),FORECAST!G:G,"")</f>
        <v>47</v>
      </c>
      <c r="J2185" s="222">
        <f>IF(ISNUMBER(FORECAST!H:H),FORECAST!H:H,"")</f>
        <v>0</v>
      </c>
      <c r="BF2185" s="4"/>
    </row>
    <row r="2186" spans="1:58">
      <c r="A2186" s="218" t="str">
        <f>MID(FORECAST!A2185,1,10)</f>
        <v>Owner &amp; Gu</v>
      </c>
      <c r="B2186" s="218" t="str">
        <f t="shared" si="338"/>
        <v>Ow</v>
      </c>
      <c r="C2186" s="218" t="str">
        <f t="shared" si="339"/>
        <v>er</v>
      </c>
      <c r="D2186" s="218" t="str">
        <f t="shared" si="340"/>
        <v>&amp; Gu</v>
      </c>
      <c r="E2186" s="219" t="e">
        <f t="shared" si="341"/>
        <v>#VALUE!</v>
      </c>
      <c r="F2186" s="219" t="str">
        <f t="shared" si="342"/>
        <v/>
      </c>
      <c r="G2186" s="219">
        <f t="shared" si="343"/>
        <v>45213</v>
      </c>
      <c r="H2186" s="218" t="str">
        <f>IF(ISERROR(VLOOKUP(FORECAST!$A2186,$AY$2:$BA$9,3,FALSE)),"",VLOOKUP(FORECAST!$A2186,$AY$2:$BA$9,3,FALSE))</f>
        <v>Referidos</v>
      </c>
      <c r="I2186" s="218">
        <f>IF(ISNUMBER(FORECAST!G:G),FORECAST!G:G,"")</f>
        <v>177</v>
      </c>
      <c r="J2186" s="222">
        <f>IF(ISNUMBER(FORECAST!H:H),FORECAST!H:H,"")</f>
        <v>58524.32</v>
      </c>
      <c r="BF2186" s="4"/>
    </row>
    <row r="2187" spans="1:58">
      <c r="A2187" s="218" t="str">
        <f>MID(FORECAST!A2186,1,10)</f>
        <v>Owner Refe</v>
      </c>
      <c r="B2187" s="218" t="str">
        <f t="shared" si="338"/>
        <v>Ow</v>
      </c>
      <c r="C2187" s="218" t="str">
        <f t="shared" si="339"/>
        <v>er</v>
      </c>
      <c r="D2187" s="218" t="str">
        <f t="shared" si="340"/>
        <v>Refe</v>
      </c>
      <c r="E2187" s="219" t="e">
        <f t="shared" si="341"/>
        <v>#VALUE!</v>
      </c>
      <c r="F2187" s="219" t="str">
        <f t="shared" si="342"/>
        <v/>
      </c>
      <c r="G2187" s="219">
        <f t="shared" si="343"/>
        <v>45213</v>
      </c>
      <c r="H2187" s="218" t="str">
        <f>IF(ISERROR(VLOOKUP(FORECAST!$A2187,$AY$2:$BA$9,3,FALSE)),"",VLOOKUP(FORECAST!$A2187,$AY$2:$BA$9,3,FALSE))</f>
        <v>Maintenance</v>
      </c>
      <c r="I2187" s="218">
        <f>IF(ISNUMBER(FORECAST!G:G),FORECAST!G:G,"")</f>
        <v>13</v>
      </c>
      <c r="J2187" s="222">
        <f>IF(ISNUMBER(FORECAST!H:H),FORECAST!H:H,"")</f>
        <v>0</v>
      </c>
      <c r="BF2187" s="4"/>
    </row>
    <row r="2188" spans="1:58">
      <c r="A2188" s="218" t="str">
        <f>MID(FORECAST!A2187,1,10)</f>
        <v>Maintenanc</v>
      </c>
      <c r="B2188" s="218" t="str">
        <f t="shared" si="338"/>
        <v>Ma</v>
      </c>
      <c r="C2188" s="218" t="str">
        <f t="shared" si="339"/>
        <v>nt</v>
      </c>
      <c r="D2188" s="218" t="str">
        <f t="shared" si="340"/>
        <v>nanc</v>
      </c>
      <c r="E2188" s="219" t="e">
        <f t="shared" si="341"/>
        <v>#VALUE!</v>
      </c>
      <c r="F2188" s="219" t="str">
        <f t="shared" si="342"/>
        <v/>
      </c>
      <c r="G2188" s="219">
        <f t="shared" si="343"/>
        <v>45213</v>
      </c>
      <c r="H2188" s="218" t="str">
        <f>IF(ISERROR(VLOOKUP(FORECAST!$A2188,$AY$2:$BA$9,3,FALSE)),"",VLOOKUP(FORECAST!$A2188,$AY$2:$BA$9,3,FALSE))</f>
        <v>Complementarias</v>
      </c>
      <c r="I2188" s="218">
        <f>IF(ISNUMBER(FORECAST!G:G),FORECAST!G:G,"")</f>
        <v>3</v>
      </c>
      <c r="J2188" s="222">
        <f>IF(ISNUMBER(FORECAST!H:H),FORECAST!H:H,"")</f>
        <v>0</v>
      </c>
      <c r="BF2188" s="4"/>
    </row>
    <row r="2189" spans="1:58">
      <c r="A2189" s="218" t="str">
        <f>MID(FORECAST!A2188,1,10)</f>
        <v>Compliment</v>
      </c>
      <c r="B2189" s="218" t="str">
        <f t="shared" si="338"/>
        <v>Co</v>
      </c>
      <c r="C2189" s="218" t="str">
        <f t="shared" si="339"/>
        <v>pl</v>
      </c>
      <c r="D2189" s="218" t="str">
        <f t="shared" si="340"/>
        <v>ment</v>
      </c>
      <c r="E2189" s="219" t="e">
        <f t="shared" si="341"/>
        <v>#VALUE!</v>
      </c>
      <c r="F2189" s="219" t="str">
        <f t="shared" si="342"/>
        <v/>
      </c>
      <c r="G2189" s="219">
        <f t="shared" si="343"/>
        <v>45213</v>
      </c>
      <c r="H2189" s="218" t="str">
        <f>IF(ISERROR(VLOOKUP(FORECAST!$A2189,$AY$2:$BA$9,3,FALSE)),"",VLOOKUP(FORECAST!$A2189,$AY$2:$BA$9,3,FALSE))</f>
        <v>Total día</v>
      </c>
      <c r="I2189" s="218">
        <f>IF(ISNUMBER(FORECAST!G:G),FORECAST!G:G,"")</f>
        <v>406</v>
      </c>
      <c r="J2189" s="222">
        <f>IF(ISNUMBER(FORECAST!H:H),FORECAST!H:H,"")</f>
        <v>118321.54</v>
      </c>
      <c r="BF2189" s="4"/>
    </row>
    <row r="2190" spans="1:58">
      <c r="A2190" s="218" t="str">
        <f>MID(FORECAST!A2189,1,10)</f>
        <v>Totals:</v>
      </c>
      <c r="B2190" s="218" t="str">
        <f t="shared" si="338"/>
        <v>To</v>
      </c>
      <c r="C2190" s="218" t="str">
        <f t="shared" si="339"/>
        <v>al</v>
      </c>
      <c r="D2190" s="218" t="str">
        <f t="shared" si="340"/>
        <v>:</v>
      </c>
      <c r="E2190" s="219" t="e">
        <f t="shared" si="341"/>
        <v>#VALUE!</v>
      </c>
      <c r="F2190" s="219" t="str">
        <f t="shared" si="342"/>
        <v/>
      </c>
      <c r="G2190" s="219">
        <f t="shared" si="343"/>
        <v>45213</v>
      </c>
      <c r="H2190" s="218" t="str">
        <f>IF(ISERROR(VLOOKUP(FORECAST!$A2190,$AY$2:$BA$9,3,FALSE)),"",VLOOKUP(FORECAST!$A2190,$AY$2:$BA$9,3,FALSE))</f>
        <v/>
      </c>
      <c r="I2190" s="218" t="str">
        <f>IF(ISNUMBER(FORECAST!G:G),FORECAST!G:G,"")</f>
        <v/>
      </c>
      <c r="J2190" s="222" t="str">
        <f>IF(ISNUMBER(FORECAST!H:H),FORECAST!H:H,"")</f>
        <v/>
      </c>
      <c r="BF2190" s="4"/>
    </row>
    <row r="2191" spans="1:58">
      <c r="A2191" s="218" t="str">
        <f>MID(FORECAST!A2190,1,10)</f>
        <v>15-10-2023</v>
      </c>
      <c r="B2191" s="218" t="str">
        <f t="shared" si="338"/>
        <v>15</v>
      </c>
      <c r="C2191" s="218" t="str">
        <f t="shared" si="339"/>
        <v>10</v>
      </c>
      <c r="D2191" s="218" t="str">
        <f t="shared" si="340"/>
        <v>2023</v>
      </c>
      <c r="E2191" s="219">
        <f t="shared" si="341"/>
        <v>45214</v>
      </c>
      <c r="F2191" s="219">
        <f t="shared" si="342"/>
        <v>45214</v>
      </c>
      <c r="G2191" s="219">
        <f t="shared" si="343"/>
        <v>45214</v>
      </c>
      <c r="H2191" s="218" t="str">
        <f>IF(ISERROR(VLOOKUP(FORECAST!$A2191,$AY$2:$BA$9,3,FALSE)),"",VLOOKUP(FORECAST!$A2191,$AY$2:$BA$9,3,FALSE))</f>
        <v>Pagadores</v>
      </c>
      <c r="I2191" s="218">
        <f>IF(ISNUMBER(FORECAST!G:G),FORECAST!G:G,"")</f>
        <v>81</v>
      </c>
      <c r="J2191" s="222">
        <f>IF(ISNUMBER(FORECAST!H:H),FORECAST!H:H,"")</f>
        <v>20085.88</v>
      </c>
      <c r="BF2191" s="4"/>
    </row>
    <row r="2192" spans="1:58">
      <c r="A2192" s="218" t="str">
        <f>MID(FORECAST!A2191,1,10)</f>
        <v>Non-Group</v>
      </c>
      <c r="B2192" s="218" t="str">
        <f t="shared" si="338"/>
        <v>No</v>
      </c>
      <c r="C2192" s="218" t="str">
        <f t="shared" si="339"/>
        <v>-G</v>
      </c>
      <c r="D2192" s="218" t="str">
        <f t="shared" si="340"/>
        <v>oup</v>
      </c>
      <c r="E2192" s="219" t="e">
        <f t="shared" si="341"/>
        <v>#VALUE!</v>
      </c>
      <c r="F2192" s="219" t="str">
        <f t="shared" si="342"/>
        <v/>
      </c>
      <c r="G2192" s="219">
        <f t="shared" si="343"/>
        <v>45214</v>
      </c>
      <c r="H2192" s="218" t="str">
        <f>IF(ISERROR(VLOOKUP(FORECAST!$A2192,$AY$2:$BA$9,3,FALSE)),"",VLOOKUP(FORECAST!$A2192,$AY$2:$BA$9,3,FALSE))</f>
        <v>Grupos</v>
      </c>
      <c r="I2192" s="218">
        <f>IF(ISNUMBER(FORECAST!G:G),FORECAST!G:G,"")</f>
        <v>9</v>
      </c>
      <c r="J2192" s="222">
        <f>IF(ISNUMBER(FORECAST!H:H),FORECAST!H:H,"")</f>
        <v>2148</v>
      </c>
      <c r="BF2192" s="4"/>
    </row>
    <row r="2193" spans="1:58">
      <c r="A2193" s="218" t="str">
        <f>MID(FORECAST!A2192,1,10)</f>
        <v>Group - No</v>
      </c>
      <c r="B2193" s="218" t="str">
        <f t="shared" si="338"/>
        <v>Gr</v>
      </c>
      <c r="C2193" s="218" t="str">
        <f t="shared" si="339"/>
        <v>up</v>
      </c>
      <c r="D2193" s="218" t="str">
        <f t="shared" si="340"/>
        <v>- No</v>
      </c>
      <c r="E2193" s="219" t="e">
        <f t="shared" si="341"/>
        <v>#VALUE!</v>
      </c>
      <c r="F2193" s="219" t="str">
        <f t="shared" si="342"/>
        <v/>
      </c>
      <c r="G2193" s="219">
        <f t="shared" si="343"/>
        <v>45214</v>
      </c>
      <c r="H2193" s="218" t="str">
        <f>IF(ISERROR(VLOOKUP(FORECAST!$A2193,$AY$2:$BA$9,3,FALSE)),"",VLOOKUP(FORECAST!$A2193,$AY$2:$BA$9,3,FALSE))</f>
        <v>Dueños e invitados</v>
      </c>
      <c r="I2193" s="218">
        <f>IF(ISNUMBER(FORECAST!G:G),FORECAST!G:G,"")</f>
        <v>39</v>
      </c>
      <c r="J2193" s="222">
        <f>IF(ISNUMBER(FORECAST!H:H),FORECAST!H:H,"")</f>
        <v>0</v>
      </c>
      <c r="BF2193" s="4"/>
    </row>
    <row r="2194" spans="1:58">
      <c r="A2194" s="218" t="str">
        <f>MID(FORECAST!A2193,1,10)</f>
        <v>Owner &amp; Gu</v>
      </c>
      <c r="B2194" s="218" t="str">
        <f t="shared" si="338"/>
        <v>Ow</v>
      </c>
      <c r="C2194" s="218" t="str">
        <f t="shared" si="339"/>
        <v>er</v>
      </c>
      <c r="D2194" s="218" t="str">
        <f t="shared" si="340"/>
        <v>&amp; Gu</v>
      </c>
      <c r="E2194" s="219" t="e">
        <f t="shared" si="341"/>
        <v>#VALUE!</v>
      </c>
      <c r="F2194" s="219" t="str">
        <f t="shared" si="342"/>
        <v/>
      </c>
      <c r="G2194" s="219">
        <f t="shared" si="343"/>
        <v>45214</v>
      </c>
      <c r="H2194" s="218" t="str">
        <f>IF(ISERROR(VLOOKUP(FORECAST!$A2194,$AY$2:$BA$9,3,FALSE)),"",VLOOKUP(FORECAST!$A2194,$AY$2:$BA$9,3,FALSE))</f>
        <v>Referidos</v>
      </c>
      <c r="I2194" s="218">
        <f>IF(ISNUMBER(FORECAST!G:G),FORECAST!G:G,"")</f>
        <v>82</v>
      </c>
      <c r="J2194" s="222">
        <f>IF(ISNUMBER(FORECAST!H:H),FORECAST!H:H,"")</f>
        <v>23078.37</v>
      </c>
      <c r="BF2194" s="4"/>
    </row>
    <row r="2195" spans="1:58">
      <c r="A2195" s="218" t="str">
        <f>MID(FORECAST!A2194,1,10)</f>
        <v>Owner Refe</v>
      </c>
      <c r="B2195" s="218" t="str">
        <f t="shared" si="338"/>
        <v>Ow</v>
      </c>
      <c r="C2195" s="218" t="str">
        <f t="shared" si="339"/>
        <v>er</v>
      </c>
      <c r="D2195" s="218" t="str">
        <f t="shared" si="340"/>
        <v>Refe</v>
      </c>
      <c r="E2195" s="219" t="e">
        <f t="shared" si="341"/>
        <v>#VALUE!</v>
      </c>
      <c r="F2195" s="219" t="str">
        <f t="shared" si="342"/>
        <v/>
      </c>
      <c r="G2195" s="219">
        <f t="shared" si="343"/>
        <v>45214</v>
      </c>
      <c r="H2195" s="218" t="str">
        <f>IF(ISERROR(VLOOKUP(FORECAST!$A2195,$AY$2:$BA$9,3,FALSE)),"",VLOOKUP(FORECAST!$A2195,$AY$2:$BA$9,3,FALSE))</f>
        <v>Maintenance</v>
      </c>
      <c r="I2195" s="218">
        <f>IF(ISNUMBER(FORECAST!G:G),FORECAST!G:G,"")</f>
        <v>19</v>
      </c>
      <c r="J2195" s="222">
        <f>IF(ISNUMBER(FORECAST!H:H),FORECAST!H:H,"")</f>
        <v>0</v>
      </c>
      <c r="BF2195" s="4"/>
    </row>
    <row r="2196" spans="1:58">
      <c r="A2196" s="218" t="str">
        <f>MID(FORECAST!A2195,1,10)</f>
        <v>Maintenanc</v>
      </c>
      <c r="B2196" s="218" t="str">
        <f t="shared" si="338"/>
        <v>Ma</v>
      </c>
      <c r="C2196" s="218" t="str">
        <f t="shared" si="339"/>
        <v>nt</v>
      </c>
      <c r="D2196" s="218" t="str">
        <f t="shared" si="340"/>
        <v>nanc</v>
      </c>
      <c r="E2196" s="219" t="e">
        <f t="shared" si="341"/>
        <v>#VALUE!</v>
      </c>
      <c r="F2196" s="219" t="str">
        <f t="shared" si="342"/>
        <v/>
      </c>
      <c r="G2196" s="219">
        <f t="shared" si="343"/>
        <v>45214</v>
      </c>
      <c r="H2196" s="218" t="str">
        <f>IF(ISERROR(VLOOKUP(FORECAST!$A2196,$AY$2:$BA$9,3,FALSE)),"",VLOOKUP(FORECAST!$A2196,$AY$2:$BA$9,3,FALSE))</f>
        <v>Complementarias</v>
      </c>
      <c r="I2196" s="218">
        <f>IF(ISNUMBER(FORECAST!G:G),FORECAST!G:G,"")</f>
        <v>1</v>
      </c>
      <c r="J2196" s="222">
        <f>IF(ISNUMBER(FORECAST!H:H),FORECAST!H:H,"")</f>
        <v>0</v>
      </c>
      <c r="BF2196" s="4"/>
    </row>
    <row r="2197" spans="1:58">
      <c r="A2197" s="218" t="str">
        <f>MID(FORECAST!A2196,1,10)</f>
        <v>Compliment</v>
      </c>
      <c r="B2197" s="218" t="str">
        <f t="shared" si="338"/>
        <v>Co</v>
      </c>
      <c r="C2197" s="218" t="str">
        <f t="shared" si="339"/>
        <v>pl</v>
      </c>
      <c r="D2197" s="218" t="str">
        <f t="shared" si="340"/>
        <v>ment</v>
      </c>
      <c r="E2197" s="219" t="e">
        <f t="shared" si="341"/>
        <v>#VALUE!</v>
      </c>
      <c r="F2197" s="219" t="str">
        <f t="shared" si="342"/>
        <v/>
      </c>
      <c r="G2197" s="219">
        <f t="shared" si="343"/>
        <v>45214</v>
      </c>
      <c r="H2197" s="218" t="str">
        <f>IF(ISERROR(VLOOKUP(FORECAST!$A2197,$AY$2:$BA$9,3,FALSE)),"",VLOOKUP(FORECAST!$A2197,$AY$2:$BA$9,3,FALSE))</f>
        <v>Total día</v>
      </c>
      <c r="I2197" s="218">
        <f>IF(ISNUMBER(FORECAST!G:G),FORECAST!G:G,"")</f>
        <v>231</v>
      </c>
      <c r="J2197" s="222">
        <f>IF(ISNUMBER(FORECAST!H:H),FORECAST!H:H,"")</f>
        <v>45312.25</v>
      </c>
      <c r="BF2197" s="4"/>
    </row>
    <row r="2198" spans="1:58">
      <c r="A2198" s="218" t="str">
        <f>MID(FORECAST!A2197,1,10)</f>
        <v>Totals:</v>
      </c>
      <c r="B2198" s="218" t="str">
        <f t="shared" si="338"/>
        <v>To</v>
      </c>
      <c r="C2198" s="218" t="str">
        <f t="shared" si="339"/>
        <v>al</v>
      </c>
      <c r="D2198" s="218" t="str">
        <f t="shared" si="340"/>
        <v>:</v>
      </c>
      <c r="E2198" s="219" t="e">
        <f t="shared" si="341"/>
        <v>#VALUE!</v>
      </c>
      <c r="F2198" s="219" t="str">
        <f t="shared" si="342"/>
        <v/>
      </c>
      <c r="G2198" s="219">
        <f t="shared" si="343"/>
        <v>45214</v>
      </c>
      <c r="H2198" s="218" t="str">
        <f>IF(ISERROR(VLOOKUP(FORECAST!$A2198,$AY$2:$BA$9,3,FALSE)),"",VLOOKUP(FORECAST!$A2198,$AY$2:$BA$9,3,FALSE))</f>
        <v/>
      </c>
      <c r="I2198" s="218" t="str">
        <f>IF(ISNUMBER(FORECAST!G:G),FORECAST!G:G,"")</f>
        <v/>
      </c>
      <c r="J2198" s="222" t="str">
        <f>IF(ISNUMBER(FORECAST!H:H),FORECAST!H:H,"")</f>
        <v/>
      </c>
      <c r="BF2198" s="4"/>
    </row>
    <row r="2199" spans="1:58">
      <c r="A2199" s="218" t="str">
        <f>MID(FORECAST!A2198,1,10)</f>
        <v>16-10-2023</v>
      </c>
      <c r="B2199" s="218" t="str">
        <f t="shared" si="338"/>
        <v>16</v>
      </c>
      <c r="C2199" s="218" t="str">
        <f t="shared" si="339"/>
        <v>10</v>
      </c>
      <c r="D2199" s="218" t="str">
        <f t="shared" si="340"/>
        <v>2023</v>
      </c>
      <c r="E2199" s="219">
        <f t="shared" si="341"/>
        <v>45215</v>
      </c>
      <c r="F2199" s="219">
        <f t="shared" si="342"/>
        <v>45215</v>
      </c>
      <c r="G2199" s="219">
        <f t="shared" si="343"/>
        <v>45215</v>
      </c>
      <c r="H2199" s="218" t="str">
        <f>IF(ISERROR(VLOOKUP(FORECAST!$A2199,$AY$2:$BA$9,3,FALSE)),"",VLOOKUP(FORECAST!$A2199,$AY$2:$BA$9,3,FALSE))</f>
        <v>Pagadores</v>
      </c>
      <c r="I2199" s="218">
        <f>IF(ISNUMBER(FORECAST!G:G),FORECAST!G:G,"")</f>
        <v>40</v>
      </c>
      <c r="J2199" s="222">
        <f>IF(ISNUMBER(FORECAST!H:H),FORECAST!H:H,"")</f>
        <v>12327.29</v>
      </c>
      <c r="BF2199" s="4"/>
    </row>
    <row r="2200" spans="1:58">
      <c r="A2200" s="218" t="str">
        <f>MID(FORECAST!A2199,1,10)</f>
        <v>Non-Group</v>
      </c>
      <c r="B2200" s="218" t="str">
        <f t="shared" si="338"/>
        <v>No</v>
      </c>
      <c r="C2200" s="218" t="str">
        <f t="shared" si="339"/>
        <v>-G</v>
      </c>
      <c r="D2200" s="218" t="str">
        <f t="shared" si="340"/>
        <v>oup</v>
      </c>
      <c r="E2200" s="219" t="e">
        <f t="shared" si="341"/>
        <v>#VALUE!</v>
      </c>
      <c r="F2200" s="219" t="str">
        <f t="shared" si="342"/>
        <v/>
      </c>
      <c r="G2200" s="219">
        <f t="shared" si="343"/>
        <v>45215</v>
      </c>
      <c r="H2200" s="218" t="str">
        <f>IF(ISERROR(VLOOKUP(FORECAST!$A2200,$AY$2:$BA$9,3,FALSE)),"",VLOOKUP(FORECAST!$A2200,$AY$2:$BA$9,3,FALSE))</f>
        <v>Grupos</v>
      </c>
      <c r="I2200" s="218">
        <f>IF(ISNUMBER(FORECAST!G:G),FORECAST!G:G,"")</f>
        <v>0</v>
      </c>
      <c r="J2200" s="222">
        <f>IF(ISNUMBER(FORECAST!H:H),FORECAST!H:H,"")</f>
        <v>0</v>
      </c>
      <c r="BF2200" s="4"/>
    </row>
    <row r="2201" spans="1:58">
      <c r="A2201" s="218" t="str">
        <f>MID(FORECAST!A2200,1,10)</f>
        <v>Group - No</v>
      </c>
      <c r="B2201" s="218" t="str">
        <f t="shared" si="338"/>
        <v>Gr</v>
      </c>
      <c r="C2201" s="218" t="str">
        <f t="shared" si="339"/>
        <v>up</v>
      </c>
      <c r="D2201" s="218" t="str">
        <f t="shared" si="340"/>
        <v>- No</v>
      </c>
      <c r="E2201" s="219" t="e">
        <f t="shared" si="341"/>
        <v>#VALUE!</v>
      </c>
      <c r="F2201" s="219" t="str">
        <f t="shared" si="342"/>
        <v/>
      </c>
      <c r="G2201" s="219">
        <f t="shared" si="343"/>
        <v>45215</v>
      </c>
      <c r="H2201" s="218" t="str">
        <f>IF(ISERROR(VLOOKUP(FORECAST!$A2201,$AY$2:$BA$9,3,FALSE)),"",VLOOKUP(FORECAST!$A2201,$AY$2:$BA$9,3,FALSE))</f>
        <v>Dueños e invitados</v>
      </c>
      <c r="I2201" s="218">
        <f>IF(ISNUMBER(FORECAST!G:G),FORECAST!G:G,"")</f>
        <v>31</v>
      </c>
      <c r="J2201" s="222">
        <f>IF(ISNUMBER(FORECAST!H:H),FORECAST!H:H,"")</f>
        <v>0</v>
      </c>
      <c r="BF2201" s="4"/>
    </row>
    <row r="2202" spans="1:58">
      <c r="A2202" s="218" t="str">
        <f>MID(FORECAST!A2201,1,10)</f>
        <v>Owner &amp; Gu</v>
      </c>
      <c r="B2202" s="218" t="str">
        <f t="shared" si="338"/>
        <v>Ow</v>
      </c>
      <c r="C2202" s="218" t="str">
        <f t="shared" si="339"/>
        <v>er</v>
      </c>
      <c r="D2202" s="218" t="str">
        <f t="shared" si="340"/>
        <v>&amp; Gu</v>
      </c>
      <c r="E2202" s="219" t="e">
        <f t="shared" si="341"/>
        <v>#VALUE!</v>
      </c>
      <c r="F2202" s="219" t="str">
        <f t="shared" si="342"/>
        <v/>
      </c>
      <c r="G2202" s="219">
        <f t="shared" si="343"/>
        <v>45215</v>
      </c>
      <c r="H2202" s="218" t="str">
        <f>IF(ISERROR(VLOOKUP(FORECAST!$A2202,$AY$2:$BA$9,3,FALSE)),"",VLOOKUP(FORECAST!$A2202,$AY$2:$BA$9,3,FALSE))</f>
        <v>Referidos</v>
      </c>
      <c r="I2202" s="218">
        <f>IF(ISNUMBER(FORECAST!G:G),FORECAST!G:G,"")</f>
        <v>33</v>
      </c>
      <c r="J2202" s="222">
        <f>IF(ISNUMBER(FORECAST!H:H),FORECAST!H:H,"")</f>
        <v>11438.69</v>
      </c>
      <c r="BF2202" s="4"/>
    </row>
    <row r="2203" spans="1:58">
      <c r="A2203" s="218" t="str">
        <f>MID(FORECAST!A2202,1,10)</f>
        <v>Owner Refe</v>
      </c>
      <c r="B2203" s="218" t="str">
        <f t="shared" si="338"/>
        <v>Ow</v>
      </c>
      <c r="C2203" s="218" t="str">
        <f t="shared" si="339"/>
        <v>er</v>
      </c>
      <c r="D2203" s="218" t="str">
        <f t="shared" si="340"/>
        <v>Refe</v>
      </c>
      <c r="E2203" s="219" t="e">
        <f t="shared" si="341"/>
        <v>#VALUE!</v>
      </c>
      <c r="F2203" s="219" t="str">
        <f t="shared" si="342"/>
        <v/>
      </c>
      <c r="G2203" s="219">
        <f t="shared" si="343"/>
        <v>45215</v>
      </c>
      <c r="H2203" s="218" t="str">
        <f>IF(ISERROR(VLOOKUP(FORECAST!$A2203,$AY$2:$BA$9,3,FALSE)),"",VLOOKUP(FORECAST!$A2203,$AY$2:$BA$9,3,FALSE))</f>
        <v>Maintenance</v>
      </c>
      <c r="I2203" s="218">
        <f>IF(ISNUMBER(FORECAST!G:G),FORECAST!G:G,"")</f>
        <v>45</v>
      </c>
      <c r="J2203" s="222">
        <f>IF(ISNUMBER(FORECAST!H:H),FORECAST!H:H,"")</f>
        <v>0</v>
      </c>
      <c r="BF2203" s="4"/>
    </row>
    <row r="2204" spans="1:58">
      <c r="A2204" s="218" t="str">
        <f>MID(FORECAST!A2203,1,10)</f>
        <v>Maintenanc</v>
      </c>
      <c r="B2204" s="218" t="str">
        <f t="shared" si="338"/>
        <v>Ma</v>
      </c>
      <c r="C2204" s="218" t="str">
        <f t="shared" si="339"/>
        <v>nt</v>
      </c>
      <c r="D2204" s="218" t="str">
        <f t="shared" si="340"/>
        <v>nanc</v>
      </c>
      <c r="E2204" s="219" t="e">
        <f t="shared" si="341"/>
        <v>#VALUE!</v>
      </c>
      <c r="F2204" s="219" t="str">
        <f t="shared" si="342"/>
        <v/>
      </c>
      <c r="G2204" s="219">
        <f t="shared" si="343"/>
        <v>45215</v>
      </c>
      <c r="H2204" s="218" t="str">
        <f>IF(ISERROR(VLOOKUP(FORECAST!$A2204,$AY$2:$BA$9,3,FALSE)),"",VLOOKUP(FORECAST!$A2204,$AY$2:$BA$9,3,FALSE))</f>
        <v>Complementarias</v>
      </c>
      <c r="I2204" s="218">
        <f>IF(ISNUMBER(FORECAST!G:G),FORECAST!G:G,"")</f>
        <v>3</v>
      </c>
      <c r="J2204" s="222">
        <f>IF(ISNUMBER(FORECAST!H:H),FORECAST!H:H,"")</f>
        <v>0</v>
      </c>
      <c r="BF2204" s="4"/>
    </row>
    <row r="2205" spans="1:58">
      <c r="A2205" s="218" t="str">
        <f>MID(FORECAST!A2204,1,10)</f>
        <v>Compliment</v>
      </c>
      <c r="B2205" s="218" t="str">
        <f t="shared" si="338"/>
        <v>Co</v>
      </c>
      <c r="C2205" s="218" t="str">
        <f t="shared" si="339"/>
        <v>pl</v>
      </c>
      <c r="D2205" s="218" t="str">
        <f t="shared" si="340"/>
        <v>ment</v>
      </c>
      <c r="E2205" s="219" t="e">
        <f t="shared" si="341"/>
        <v>#VALUE!</v>
      </c>
      <c r="F2205" s="219" t="str">
        <f t="shared" si="342"/>
        <v/>
      </c>
      <c r="G2205" s="219">
        <f t="shared" si="343"/>
        <v>45215</v>
      </c>
      <c r="H2205" s="218" t="str">
        <f>IF(ISERROR(VLOOKUP(FORECAST!$A2205,$AY$2:$BA$9,3,FALSE)),"",VLOOKUP(FORECAST!$A2205,$AY$2:$BA$9,3,FALSE))</f>
        <v>Total día</v>
      </c>
      <c r="I2205" s="218">
        <f>IF(ISNUMBER(FORECAST!G:G),FORECAST!G:G,"")</f>
        <v>152</v>
      </c>
      <c r="J2205" s="222">
        <f>IF(ISNUMBER(FORECAST!H:H),FORECAST!H:H,"")</f>
        <v>23765.98</v>
      </c>
      <c r="BF2205" s="4"/>
    </row>
    <row r="2206" spans="1:58">
      <c r="A2206" s="218" t="str">
        <f>MID(FORECAST!A2205,1,10)</f>
        <v>Totals:</v>
      </c>
      <c r="B2206" s="218" t="str">
        <f t="shared" si="338"/>
        <v>To</v>
      </c>
      <c r="C2206" s="218" t="str">
        <f t="shared" si="339"/>
        <v>al</v>
      </c>
      <c r="D2206" s="218" t="str">
        <f t="shared" si="340"/>
        <v>:</v>
      </c>
      <c r="E2206" s="219" t="e">
        <f t="shared" si="341"/>
        <v>#VALUE!</v>
      </c>
      <c r="F2206" s="219" t="str">
        <f t="shared" si="342"/>
        <v/>
      </c>
      <c r="G2206" s="219">
        <f t="shared" si="343"/>
        <v>45215</v>
      </c>
      <c r="H2206" s="218" t="str">
        <f>IF(ISERROR(VLOOKUP(FORECAST!$A2206,$AY$2:$BA$9,3,FALSE)),"",VLOOKUP(FORECAST!$A2206,$AY$2:$BA$9,3,FALSE))</f>
        <v/>
      </c>
      <c r="I2206" s="218" t="str">
        <f>IF(ISNUMBER(FORECAST!G:G),FORECAST!G:G,"")</f>
        <v/>
      </c>
      <c r="J2206" s="222" t="str">
        <f>IF(ISNUMBER(FORECAST!H:H),FORECAST!H:H,"")</f>
        <v/>
      </c>
      <c r="BF2206" s="4"/>
    </row>
    <row r="2207" spans="1:58">
      <c r="A2207" s="218" t="str">
        <f>MID(FORECAST!A2206,1,10)</f>
        <v>17-10-2023</v>
      </c>
      <c r="B2207" s="218" t="str">
        <f t="shared" si="338"/>
        <v>17</v>
      </c>
      <c r="C2207" s="218" t="str">
        <f t="shared" si="339"/>
        <v>10</v>
      </c>
      <c r="D2207" s="218" t="str">
        <f t="shared" si="340"/>
        <v>2023</v>
      </c>
      <c r="E2207" s="219">
        <f t="shared" si="341"/>
        <v>45216</v>
      </c>
      <c r="F2207" s="219">
        <f t="shared" si="342"/>
        <v>45216</v>
      </c>
      <c r="G2207" s="219">
        <f t="shared" si="343"/>
        <v>45216</v>
      </c>
      <c r="H2207" s="218" t="str">
        <f>IF(ISERROR(VLOOKUP(FORECAST!$A2207,$AY$2:$BA$9,3,FALSE)),"",VLOOKUP(FORECAST!$A2207,$AY$2:$BA$9,3,FALSE))</f>
        <v>Pagadores</v>
      </c>
      <c r="I2207" s="218">
        <f>IF(ISNUMBER(FORECAST!G:G),FORECAST!G:G,"")</f>
        <v>39</v>
      </c>
      <c r="J2207" s="222">
        <f>IF(ISNUMBER(FORECAST!H:H),FORECAST!H:H,"")</f>
        <v>7837.66</v>
      </c>
      <c r="BF2207" s="4"/>
    </row>
    <row r="2208" spans="1:58">
      <c r="A2208" s="218" t="str">
        <f>MID(FORECAST!A2207,1,10)</f>
        <v>Non-Group</v>
      </c>
      <c r="B2208" s="218" t="str">
        <f t="shared" si="338"/>
        <v>No</v>
      </c>
      <c r="C2208" s="218" t="str">
        <f t="shared" si="339"/>
        <v>-G</v>
      </c>
      <c r="D2208" s="218" t="str">
        <f t="shared" si="340"/>
        <v>oup</v>
      </c>
      <c r="E2208" s="219" t="e">
        <f t="shared" si="341"/>
        <v>#VALUE!</v>
      </c>
      <c r="F2208" s="219" t="str">
        <f t="shared" si="342"/>
        <v/>
      </c>
      <c r="G2208" s="219">
        <f t="shared" si="343"/>
        <v>45216</v>
      </c>
      <c r="H2208" s="218" t="str">
        <f>IF(ISERROR(VLOOKUP(FORECAST!$A2208,$AY$2:$BA$9,3,FALSE)),"",VLOOKUP(FORECAST!$A2208,$AY$2:$BA$9,3,FALSE))</f>
        <v>Dueños e invitados</v>
      </c>
      <c r="I2208" s="218">
        <f>IF(ISNUMBER(FORECAST!G:G),FORECAST!G:G,"")</f>
        <v>32</v>
      </c>
      <c r="J2208" s="222">
        <f>IF(ISNUMBER(FORECAST!H:H),FORECAST!H:H,"")</f>
        <v>0</v>
      </c>
      <c r="BF2208" s="4"/>
    </row>
    <row r="2209" spans="1:58">
      <c r="A2209" s="218" t="str">
        <f>MID(FORECAST!A2208,1,10)</f>
        <v>Owner &amp; Gu</v>
      </c>
      <c r="B2209" s="218" t="str">
        <f t="shared" si="338"/>
        <v>Ow</v>
      </c>
      <c r="C2209" s="218" t="str">
        <f t="shared" si="339"/>
        <v>er</v>
      </c>
      <c r="D2209" s="218" t="str">
        <f t="shared" si="340"/>
        <v>&amp; Gu</v>
      </c>
      <c r="E2209" s="219" t="e">
        <f t="shared" si="341"/>
        <v>#VALUE!</v>
      </c>
      <c r="F2209" s="219" t="str">
        <f t="shared" si="342"/>
        <v/>
      </c>
      <c r="G2209" s="219">
        <f t="shared" si="343"/>
        <v>45216</v>
      </c>
      <c r="H2209" s="218" t="str">
        <f>IF(ISERROR(VLOOKUP(FORECAST!$A2209,$AY$2:$BA$9,3,FALSE)),"",VLOOKUP(FORECAST!$A2209,$AY$2:$BA$9,3,FALSE))</f>
        <v>Referidos</v>
      </c>
      <c r="I2209" s="218">
        <f>IF(ISNUMBER(FORECAST!G:G),FORECAST!G:G,"")</f>
        <v>34</v>
      </c>
      <c r="J2209" s="222">
        <f>IF(ISNUMBER(FORECAST!H:H),FORECAST!H:H,"")</f>
        <v>11986.31</v>
      </c>
      <c r="BF2209" s="4"/>
    </row>
    <row r="2210" spans="1:58">
      <c r="A2210" s="218" t="str">
        <f>MID(FORECAST!A2209,1,10)</f>
        <v>Owner Refe</v>
      </c>
      <c r="B2210" s="218" t="str">
        <f t="shared" si="338"/>
        <v>Ow</v>
      </c>
      <c r="C2210" s="218" t="str">
        <f t="shared" si="339"/>
        <v>er</v>
      </c>
      <c r="D2210" s="218" t="str">
        <f t="shared" si="340"/>
        <v>Refe</v>
      </c>
      <c r="E2210" s="219" t="e">
        <f t="shared" si="341"/>
        <v>#VALUE!</v>
      </c>
      <c r="F2210" s="219" t="str">
        <f t="shared" si="342"/>
        <v/>
      </c>
      <c r="G2210" s="219">
        <f t="shared" si="343"/>
        <v>45216</v>
      </c>
      <c r="H2210" s="218" t="str">
        <f>IF(ISERROR(VLOOKUP(FORECAST!$A2210,$AY$2:$BA$9,3,FALSE)),"",VLOOKUP(FORECAST!$A2210,$AY$2:$BA$9,3,FALSE))</f>
        <v>Maintenance</v>
      </c>
      <c r="I2210" s="218">
        <f>IF(ISNUMBER(FORECAST!G:G),FORECAST!G:G,"")</f>
        <v>46</v>
      </c>
      <c r="J2210" s="222">
        <f>IF(ISNUMBER(FORECAST!H:H),FORECAST!H:H,"")</f>
        <v>0</v>
      </c>
      <c r="BF2210" s="4"/>
    </row>
    <row r="2211" spans="1:58">
      <c r="A2211" s="218" t="str">
        <f>MID(FORECAST!A2210,1,10)</f>
        <v>Maintenanc</v>
      </c>
      <c r="B2211" s="218" t="str">
        <f t="shared" si="338"/>
        <v>Ma</v>
      </c>
      <c r="C2211" s="218" t="str">
        <f t="shared" si="339"/>
        <v>nt</v>
      </c>
      <c r="D2211" s="218" t="str">
        <f t="shared" si="340"/>
        <v>nanc</v>
      </c>
      <c r="E2211" s="219" t="e">
        <f t="shared" si="341"/>
        <v>#VALUE!</v>
      </c>
      <c r="F2211" s="219" t="str">
        <f t="shared" si="342"/>
        <v/>
      </c>
      <c r="G2211" s="219">
        <f t="shared" si="343"/>
        <v>45216</v>
      </c>
      <c r="H2211" s="218" t="str">
        <f>IF(ISERROR(VLOOKUP(FORECAST!$A2211,$AY$2:$BA$9,3,FALSE)),"",VLOOKUP(FORECAST!$A2211,$AY$2:$BA$9,3,FALSE))</f>
        <v>Complementarias</v>
      </c>
      <c r="I2211" s="218">
        <f>IF(ISNUMBER(FORECAST!G:G),FORECAST!G:G,"")</f>
        <v>4</v>
      </c>
      <c r="J2211" s="222">
        <f>IF(ISNUMBER(FORECAST!H:H),FORECAST!H:H,"")</f>
        <v>0</v>
      </c>
      <c r="BF2211" s="4"/>
    </row>
    <row r="2212" spans="1:58">
      <c r="A2212" s="218" t="str">
        <f>MID(FORECAST!A2211,1,10)</f>
        <v>Compliment</v>
      </c>
      <c r="B2212" s="218" t="str">
        <f t="shared" si="338"/>
        <v>Co</v>
      </c>
      <c r="C2212" s="218" t="str">
        <f t="shared" si="339"/>
        <v>pl</v>
      </c>
      <c r="D2212" s="218" t="str">
        <f t="shared" si="340"/>
        <v>ment</v>
      </c>
      <c r="E2212" s="219" t="e">
        <f t="shared" si="341"/>
        <v>#VALUE!</v>
      </c>
      <c r="F2212" s="219" t="str">
        <f t="shared" si="342"/>
        <v/>
      </c>
      <c r="G2212" s="219">
        <f t="shared" si="343"/>
        <v>45216</v>
      </c>
      <c r="H2212" s="218" t="str">
        <f>IF(ISERROR(VLOOKUP(FORECAST!$A2212,$AY$2:$BA$9,3,FALSE)),"",VLOOKUP(FORECAST!$A2212,$AY$2:$BA$9,3,FALSE))</f>
        <v>Total día</v>
      </c>
      <c r="I2212" s="218">
        <f>IF(ISNUMBER(FORECAST!G:G),FORECAST!G:G,"")</f>
        <v>155</v>
      </c>
      <c r="J2212" s="222">
        <f>IF(ISNUMBER(FORECAST!H:H),FORECAST!H:H,"")</f>
        <v>19823.97</v>
      </c>
      <c r="BF2212" s="4"/>
    </row>
    <row r="2213" spans="1:58">
      <c r="A2213" s="218" t="str">
        <f>MID(FORECAST!A2212,1,10)</f>
        <v>Totals:</v>
      </c>
      <c r="B2213" s="218" t="str">
        <f t="shared" si="338"/>
        <v>To</v>
      </c>
      <c r="C2213" s="218" t="str">
        <f t="shared" si="339"/>
        <v>al</v>
      </c>
      <c r="D2213" s="218" t="str">
        <f t="shared" si="340"/>
        <v>:</v>
      </c>
      <c r="E2213" s="219" t="e">
        <f t="shared" si="341"/>
        <v>#VALUE!</v>
      </c>
      <c r="F2213" s="219" t="str">
        <f t="shared" si="342"/>
        <v/>
      </c>
      <c r="G2213" s="219">
        <f t="shared" si="343"/>
        <v>45216</v>
      </c>
      <c r="H2213" s="218" t="str">
        <f>IF(ISERROR(VLOOKUP(FORECAST!$A2213,$AY$2:$BA$9,3,FALSE)),"",VLOOKUP(FORECAST!$A2213,$AY$2:$BA$9,3,FALSE))</f>
        <v/>
      </c>
      <c r="I2213" s="218" t="str">
        <f>IF(ISNUMBER(FORECAST!G:G),FORECAST!G:G,"")</f>
        <v/>
      </c>
      <c r="J2213" s="222" t="str">
        <f>IF(ISNUMBER(FORECAST!H:H),FORECAST!H:H,"")</f>
        <v/>
      </c>
      <c r="BF2213" s="4"/>
    </row>
    <row r="2214" spans="1:58">
      <c r="A2214" s="218" t="str">
        <f>MID(FORECAST!A2213,1,10)</f>
        <v>18-10-2023</v>
      </c>
      <c r="B2214" s="218" t="str">
        <f t="shared" si="338"/>
        <v>18</v>
      </c>
      <c r="C2214" s="218" t="str">
        <f t="shared" si="339"/>
        <v>10</v>
      </c>
      <c r="D2214" s="218" t="str">
        <f t="shared" si="340"/>
        <v>2023</v>
      </c>
      <c r="E2214" s="219">
        <f t="shared" si="341"/>
        <v>45217</v>
      </c>
      <c r="F2214" s="219">
        <f t="shared" si="342"/>
        <v>45217</v>
      </c>
      <c r="G2214" s="219">
        <f t="shared" si="343"/>
        <v>45217</v>
      </c>
      <c r="H2214" s="218" t="str">
        <f>IF(ISERROR(VLOOKUP(FORECAST!$A2214,$AY$2:$BA$9,3,FALSE)),"",VLOOKUP(FORECAST!$A2214,$AY$2:$BA$9,3,FALSE))</f>
        <v>Pagadores</v>
      </c>
      <c r="I2214" s="218">
        <f>IF(ISNUMBER(FORECAST!G:G),FORECAST!G:G,"")</f>
        <v>31</v>
      </c>
      <c r="J2214" s="222">
        <f>IF(ISNUMBER(FORECAST!H:H),FORECAST!H:H,"")</f>
        <v>10543.85</v>
      </c>
      <c r="BF2214" s="4"/>
    </row>
    <row r="2215" spans="1:58">
      <c r="A2215" s="218" t="str">
        <f>MID(FORECAST!A2214,1,10)</f>
        <v>Non-Group</v>
      </c>
      <c r="B2215" s="218" t="str">
        <f t="shared" si="338"/>
        <v>No</v>
      </c>
      <c r="C2215" s="218" t="str">
        <f t="shared" si="339"/>
        <v>-G</v>
      </c>
      <c r="D2215" s="218" t="str">
        <f t="shared" si="340"/>
        <v>oup</v>
      </c>
      <c r="E2215" s="219" t="e">
        <f t="shared" si="341"/>
        <v>#VALUE!</v>
      </c>
      <c r="F2215" s="219" t="str">
        <f t="shared" si="342"/>
        <v/>
      </c>
      <c r="G2215" s="219">
        <f t="shared" si="343"/>
        <v>45217</v>
      </c>
      <c r="H2215" s="218" t="str">
        <f>IF(ISERROR(VLOOKUP(FORECAST!$A2215,$AY$2:$BA$9,3,FALSE)),"",VLOOKUP(FORECAST!$A2215,$AY$2:$BA$9,3,FALSE))</f>
        <v>Dueños e invitados</v>
      </c>
      <c r="I2215" s="218">
        <f>IF(ISNUMBER(FORECAST!G:G),FORECAST!G:G,"")</f>
        <v>31</v>
      </c>
      <c r="J2215" s="222">
        <f>IF(ISNUMBER(FORECAST!H:H),FORECAST!H:H,"")</f>
        <v>0</v>
      </c>
      <c r="BF2215" s="4"/>
    </row>
    <row r="2216" spans="1:58">
      <c r="A2216" s="218" t="str">
        <f>MID(FORECAST!A2215,1,10)</f>
        <v>Owner &amp; Gu</v>
      </c>
      <c r="B2216" s="218" t="str">
        <f t="shared" si="338"/>
        <v>Ow</v>
      </c>
      <c r="C2216" s="218" t="str">
        <f t="shared" si="339"/>
        <v>er</v>
      </c>
      <c r="D2216" s="218" t="str">
        <f t="shared" si="340"/>
        <v>&amp; Gu</v>
      </c>
      <c r="E2216" s="219" t="e">
        <f t="shared" si="341"/>
        <v>#VALUE!</v>
      </c>
      <c r="F2216" s="219" t="str">
        <f t="shared" si="342"/>
        <v/>
      </c>
      <c r="G2216" s="219">
        <f t="shared" si="343"/>
        <v>45217</v>
      </c>
      <c r="H2216" s="218" t="str">
        <f>IF(ISERROR(VLOOKUP(FORECAST!$A2216,$AY$2:$BA$9,3,FALSE)),"",VLOOKUP(FORECAST!$A2216,$AY$2:$BA$9,3,FALSE))</f>
        <v>Referidos</v>
      </c>
      <c r="I2216" s="218">
        <f>IF(ISNUMBER(FORECAST!G:G),FORECAST!G:G,"")</f>
        <v>35</v>
      </c>
      <c r="J2216" s="222">
        <f>IF(ISNUMBER(FORECAST!H:H),FORECAST!H:H,"")</f>
        <v>10548.83</v>
      </c>
      <c r="BF2216" s="4"/>
    </row>
    <row r="2217" spans="1:58">
      <c r="A2217" s="218" t="str">
        <f>MID(FORECAST!A2216,1,10)</f>
        <v>Owner Refe</v>
      </c>
      <c r="B2217" s="218" t="str">
        <f t="shared" si="338"/>
        <v>Ow</v>
      </c>
      <c r="C2217" s="218" t="str">
        <f t="shared" si="339"/>
        <v>er</v>
      </c>
      <c r="D2217" s="218" t="str">
        <f t="shared" si="340"/>
        <v>Refe</v>
      </c>
      <c r="E2217" s="219" t="e">
        <f t="shared" si="341"/>
        <v>#VALUE!</v>
      </c>
      <c r="F2217" s="219" t="str">
        <f t="shared" si="342"/>
        <v/>
      </c>
      <c r="G2217" s="219">
        <f t="shared" si="343"/>
        <v>45217</v>
      </c>
      <c r="H2217" s="218" t="str">
        <f>IF(ISERROR(VLOOKUP(FORECAST!$A2217,$AY$2:$BA$9,3,FALSE)),"",VLOOKUP(FORECAST!$A2217,$AY$2:$BA$9,3,FALSE))</f>
        <v>Maintenance</v>
      </c>
      <c r="I2217" s="218">
        <f>IF(ISNUMBER(FORECAST!G:G),FORECAST!G:G,"")</f>
        <v>49</v>
      </c>
      <c r="J2217" s="222">
        <f>IF(ISNUMBER(FORECAST!H:H),FORECAST!H:H,"")</f>
        <v>0</v>
      </c>
      <c r="BF2217" s="4"/>
    </row>
    <row r="2218" spans="1:58">
      <c r="A2218" s="218" t="str">
        <f>MID(FORECAST!A2217,1,10)</f>
        <v>Maintenanc</v>
      </c>
      <c r="B2218" s="218" t="str">
        <f t="shared" si="338"/>
        <v>Ma</v>
      </c>
      <c r="C2218" s="218" t="str">
        <f t="shared" si="339"/>
        <v>nt</v>
      </c>
      <c r="D2218" s="218" t="str">
        <f t="shared" si="340"/>
        <v>nanc</v>
      </c>
      <c r="E2218" s="219" t="e">
        <f t="shared" si="341"/>
        <v>#VALUE!</v>
      </c>
      <c r="F2218" s="219" t="str">
        <f t="shared" si="342"/>
        <v/>
      </c>
      <c r="G2218" s="219">
        <f t="shared" si="343"/>
        <v>45217</v>
      </c>
      <c r="H2218" s="218" t="str">
        <f>IF(ISERROR(VLOOKUP(FORECAST!$A2218,$AY$2:$BA$9,3,FALSE)),"",VLOOKUP(FORECAST!$A2218,$AY$2:$BA$9,3,FALSE))</f>
        <v>Complementarias</v>
      </c>
      <c r="I2218" s="218">
        <f>IF(ISNUMBER(FORECAST!G:G),FORECAST!G:G,"")</f>
        <v>10</v>
      </c>
      <c r="J2218" s="222">
        <f>IF(ISNUMBER(FORECAST!H:H),FORECAST!H:H,"")</f>
        <v>200</v>
      </c>
      <c r="BF2218" s="4"/>
    </row>
    <row r="2219" spans="1:58">
      <c r="A2219" s="218" t="str">
        <f>MID(FORECAST!A2218,1,10)</f>
        <v>Compliment</v>
      </c>
      <c r="B2219" s="218" t="str">
        <f t="shared" si="338"/>
        <v>Co</v>
      </c>
      <c r="C2219" s="218" t="str">
        <f t="shared" si="339"/>
        <v>pl</v>
      </c>
      <c r="D2219" s="218" t="str">
        <f t="shared" si="340"/>
        <v>ment</v>
      </c>
      <c r="E2219" s="219" t="e">
        <f t="shared" si="341"/>
        <v>#VALUE!</v>
      </c>
      <c r="F2219" s="219" t="str">
        <f t="shared" si="342"/>
        <v/>
      </c>
      <c r="G2219" s="219">
        <f t="shared" si="343"/>
        <v>45217</v>
      </c>
      <c r="H2219" s="218" t="str">
        <f>IF(ISERROR(VLOOKUP(FORECAST!$A2219,$AY$2:$BA$9,3,FALSE)),"",VLOOKUP(FORECAST!$A2219,$AY$2:$BA$9,3,FALSE))</f>
        <v>Total día</v>
      </c>
      <c r="I2219" s="218">
        <f>IF(ISNUMBER(FORECAST!G:G),FORECAST!G:G,"")</f>
        <v>156</v>
      </c>
      <c r="J2219" s="222">
        <f>IF(ISNUMBER(FORECAST!H:H),FORECAST!H:H,"")</f>
        <v>21292.68</v>
      </c>
      <c r="BF2219" s="4"/>
    </row>
    <row r="2220" spans="1:58">
      <c r="A2220" s="218" t="str">
        <f>MID(FORECAST!A2219,1,10)</f>
        <v>Totals:</v>
      </c>
      <c r="B2220" s="218" t="str">
        <f t="shared" si="338"/>
        <v>To</v>
      </c>
      <c r="C2220" s="218" t="str">
        <f t="shared" si="339"/>
        <v>al</v>
      </c>
      <c r="D2220" s="218" t="str">
        <f t="shared" si="340"/>
        <v>:</v>
      </c>
      <c r="E2220" s="219" t="e">
        <f t="shared" si="341"/>
        <v>#VALUE!</v>
      </c>
      <c r="F2220" s="219" t="str">
        <f t="shared" si="342"/>
        <v/>
      </c>
      <c r="G2220" s="219">
        <f t="shared" si="343"/>
        <v>45217</v>
      </c>
      <c r="H2220" s="218" t="str">
        <f>IF(ISERROR(VLOOKUP(FORECAST!$A2220,$AY$2:$BA$9,3,FALSE)),"",VLOOKUP(FORECAST!$A2220,$AY$2:$BA$9,3,FALSE))</f>
        <v/>
      </c>
      <c r="I2220" s="218" t="str">
        <f>IF(ISNUMBER(FORECAST!G:G),FORECAST!G:G,"")</f>
        <v/>
      </c>
      <c r="J2220" s="222" t="str">
        <f>IF(ISNUMBER(FORECAST!H:H),FORECAST!H:H,"")</f>
        <v/>
      </c>
      <c r="BF2220" s="4"/>
    </row>
    <row r="2221" spans="1:58">
      <c r="A2221" s="218" t="str">
        <f>MID(FORECAST!A2220,1,10)</f>
        <v>19-10-2023</v>
      </c>
      <c r="B2221" s="218" t="str">
        <f t="shared" si="338"/>
        <v>19</v>
      </c>
      <c r="C2221" s="218" t="str">
        <f t="shared" si="339"/>
        <v>10</v>
      </c>
      <c r="D2221" s="218" t="str">
        <f t="shared" si="340"/>
        <v>2023</v>
      </c>
      <c r="E2221" s="219">
        <f t="shared" si="341"/>
        <v>45218</v>
      </c>
      <c r="F2221" s="219">
        <f t="shared" si="342"/>
        <v>45218</v>
      </c>
      <c r="G2221" s="219">
        <f t="shared" si="343"/>
        <v>45218</v>
      </c>
      <c r="H2221" s="218" t="str">
        <f>IF(ISERROR(VLOOKUP(FORECAST!$A2221,$AY$2:$BA$9,3,FALSE)),"",VLOOKUP(FORECAST!$A2221,$AY$2:$BA$9,3,FALSE))</f>
        <v>Pagadores</v>
      </c>
      <c r="I2221" s="218">
        <f>IF(ISNUMBER(FORECAST!G:G),FORECAST!G:G,"")</f>
        <v>67</v>
      </c>
      <c r="J2221" s="222">
        <f>IF(ISNUMBER(FORECAST!H:H),FORECAST!H:H,"")</f>
        <v>19263.439999999999</v>
      </c>
      <c r="BF2221" s="4"/>
    </row>
    <row r="2222" spans="1:58">
      <c r="A2222" s="218" t="str">
        <f>MID(FORECAST!A2221,1,10)</f>
        <v>Non-Group</v>
      </c>
      <c r="B2222" s="218" t="str">
        <f t="shared" si="338"/>
        <v>No</v>
      </c>
      <c r="C2222" s="218" t="str">
        <f t="shared" si="339"/>
        <v>-G</v>
      </c>
      <c r="D2222" s="218" t="str">
        <f t="shared" si="340"/>
        <v>oup</v>
      </c>
      <c r="E2222" s="219" t="e">
        <f t="shared" si="341"/>
        <v>#VALUE!</v>
      </c>
      <c r="F2222" s="219" t="str">
        <f t="shared" si="342"/>
        <v/>
      </c>
      <c r="G2222" s="219">
        <f t="shared" si="343"/>
        <v>45218</v>
      </c>
      <c r="H2222" s="218" t="str">
        <f>IF(ISERROR(VLOOKUP(FORECAST!$A2222,$AY$2:$BA$9,3,FALSE)),"",VLOOKUP(FORECAST!$A2222,$AY$2:$BA$9,3,FALSE))</f>
        <v>Grupos</v>
      </c>
      <c r="I2222" s="218">
        <f>IF(ISNUMBER(FORECAST!G:G),FORECAST!G:G,"")</f>
        <v>7</v>
      </c>
      <c r="J2222" s="222">
        <f>IF(ISNUMBER(FORECAST!H:H),FORECAST!H:H,"")</f>
        <v>1400</v>
      </c>
      <c r="BF2222" s="4"/>
    </row>
    <row r="2223" spans="1:58">
      <c r="A2223" s="218" t="str">
        <f>MID(FORECAST!A2222,1,10)</f>
        <v>Group - No</v>
      </c>
      <c r="B2223" s="218" t="str">
        <f t="shared" si="338"/>
        <v>Gr</v>
      </c>
      <c r="C2223" s="218" t="str">
        <f t="shared" si="339"/>
        <v>up</v>
      </c>
      <c r="D2223" s="218" t="str">
        <f t="shared" si="340"/>
        <v>- No</v>
      </c>
      <c r="E2223" s="219" t="e">
        <f t="shared" si="341"/>
        <v>#VALUE!</v>
      </c>
      <c r="F2223" s="219" t="str">
        <f t="shared" si="342"/>
        <v/>
      </c>
      <c r="G2223" s="219">
        <f t="shared" si="343"/>
        <v>45218</v>
      </c>
      <c r="H2223" s="218" t="str">
        <f>IF(ISERROR(VLOOKUP(FORECAST!$A2223,$AY$2:$BA$9,3,FALSE)),"",VLOOKUP(FORECAST!$A2223,$AY$2:$BA$9,3,FALSE))</f>
        <v>Dueños e invitados</v>
      </c>
      <c r="I2223" s="218">
        <f>IF(ISNUMBER(FORECAST!G:G),FORECAST!G:G,"")</f>
        <v>43</v>
      </c>
      <c r="J2223" s="222">
        <f>IF(ISNUMBER(FORECAST!H:H),FORECAST!H:H,"")</f>
        <v>0</v>
      </c>
      <c r="BF2223" s="4"/>
    </row>
    <row r="2224" spans="1:58">
      <c r="A2224" s="218" t="str">
        <f>MID(FORECAST!A2223,1,10)</f>
        <v>Owner &amp; Gu</v>
      </c>
      <c r="B2224" s="218" t="str">
        <f t="shared" si="338"/>
        <v>Ow</v>
      </c>
      <c r="C2224" s="218" t="str">
        <f t="shared" si="339"/>
        <v>er</v>
      </c>
      <c r="D2224" s="218" t="str">
        <f t="shared" si="340"/>
        <v>&amp; Gu</v>
      </c>
      <c r="E2224" s="219" t="e">
        <f t="shared" si="341"/>
        <v>#VALUE!</v>
      </c>
      <c r="F2224" s="219" t="str">
        <f t="shared" si="342"/>
        <v/>
      </c>
      <c r="G2224" s="219">
        <f t="shared" si="343"/>
        <v>45218</v>
      </c>
      <c r="H2224" s="218" t="str">
        <f>IF(ISERROR(VLOOKUP(FORECAST!$A2224,$AY$2:$BA$9,3,FALSE)),"",VLOOKUP(FORECAST!$A2224,$AY$2:$BA$9,3,FALSE))</f>
        <v>Referidos</v>
      </c>
      <c r="I2224" s="218">
        <f>IF(ISNUMBER(FORECAST!G:G),FORECAST!G:G,"")</f>
        <v>79</v>
      </c>
      <c r="J2224" s="222">
        <f>IF(ISNUMBER(FORECAST!H:H),FORECAST!H:H,"")</f>
        <v>33061.19</v>
      </c>
      <c r="BF2224" s="4"/>
    </row>
    <row r="2225" spans="1:58">
      <c r="A2225" s="218" t="str">
        <f>MID(FORECAST!A2224,1,10)</f>
        <v>Owner Refe</v>
      </c>
      <c r="B2225" s="218" t="str">
        <f t="shared" si="338"/>
        <v>Ow</v>
      </c>
      <c r="C2225" s="218" t="str">
        <f t="shared" si="339"/>
        <v>er</v>
      </c>
      <c r="D2225" s="218" t="str">
        <f t="shared" si="340"/>
        <v>Refe</v>
      </c>
      <c r="E2225" s="219" t="e">
        <f t="shared" si="341"/>
        <v>#VALUE!</v>
      </c>
      <c r="F2225" s="219" t="str">
        <f t="shared" si="342"/>
        <v/>
      </c>
      <c r="G2225" s="219">
        <f t="shared" si="343"/>
        <v>45218</v>
      </c>
      <c r="H2225" s="218" t="str">
        <f>IF(ISERROR(VLOOKUP(FORECAST!$A2225,$AY$2:$BA$9,3,FALSE)),"",VLOOKUP(FORECAST!$A2225,$AY$2:$BA$9,3,FALSE))</f>
        <v>Maintenance</v>
      </c>
      <c r="I2225" s="218">
        <f>IF(ISNUMBER(FORECAST!G:G),FORECAST!G:G,"")</f>
        <v>30</v>
      </c>
      <c r="J2225" s="222">
        <f>IF(ISNUMBER(FORECAST!H:H),FORECAST!H:H,"")</f>
        <v>0</v>
      </c>
      <c r="BF2225" s="4"/>
    </row>
    <row r="2226" spans="1:58">
      <c r="A2226" s="218" t="str">
        <f>MID(FORECAST!A2225,1,10)</f>
        <v>Maintenanc</v>
      </c>
      <c r="B2226" s="218" t="str">
        <f t="shared" si="338"/>
        <v>Ma</v>
      </c>
      <c r="C2226" s="218" t="str">
        <f t="shared" si="339"/>
        <v>nt</v>
      </c>
      <c r="D2226" s="218" t="str">
        <f t="shared" si="340"/>
        <v>nanc</v>
      </c>
      <c r="E2226" s="219" t="e">
        <f t="shared" si="341"/>
        <v>#VALUE!</v>
      </c>
      <c r="F2226" s="219" t="str">
        <f t="shared" si="342"/>
        <v/>
      </c>
      <c r="G2226" s="219">
        <f t="shared" si="343"/>
        <v>45218</v>
      </c>
      <c r="H2226" s="218" t="str">
        <f>IF(ISERROR(VLOOKUP(FORECAST!$A2226,$AY$2:$BA$9,3,FALSE)),"",VLOOKUP(FORECAST!$A2226,$AY$2:$BA$9,3,FALSE))</f>
        <v>Complementarias</v>
      </c>
      <c r="I2226" s="218">
        <f>IF(ISNUMBER(FORECAST!G:G),FORECAST!G:G,"")</f>
        <v>11</v>
      </c>
      <c r="J2226" s="222">
        <f>IF(ISNUMBER(FORECAST!H:H),FORECAST!H:H,"")</f>
        <v>20</v>
      </c>
      <c r="BF2226" s="4"/>
    </row>
    <row r="2227" spans="1:58">
      <c r="A2227" s="218" t="str">
        <f>MID(FORECAST!A2226,1,10)</f>
        <v>Compliment</v>
      </c>
      <c r="B2227" s="218" t="str">
        <f t="shared" si="338"/>
        <v>Co</v>
      </c>
      <c r="C2227" s="218" t="str">
        <f t="shared" si="339"/>
        <v>pl</v>
      </c>
      <c r="D2227" s="218" t="str">
        <f t="shared" si="340"/>
        <v>ment</v>
      </c>
      <c r="E2227" s="219" t="e">
        <f t="shared" si="341"/>
        <v>#VALUE!</v>
      </c>
      <c r="F2227" s="219" t="str">
        <f t="shared" si="342"/>
        <v/>
      </c>
      <c r="G2227" s="219">
        <f t="shared" si="343"/>
        <v>45218</v>
      </c>
      <c r="H2227" s="218" t="str">
        <f>IF(ISERROR(VLOOKUP(FORECAST!$A2227,$AY$2:$BA$9,3,FALSE)),"",VLOOKUP(FORECAST!$A2227,$AY$2:$BA$9,3,FALSE))</f>
        <v>Total día</v>
      </c>
      <c r="I2227" s="218">
        <f>IF(ISNUMBER(FORECAST!G:G),FORECAST!G:G,"")</f>
        <v>237</v>
      </c>
      <c r="J2227" s="222">
        <f>IF(ISNUMBER(FORECAST!H:H),FORECAST!H:H,"")</f>
        <v>53744.63</v>
      </c>
      <c r="BF2227" s="4"/>
    </row>
    <row r="2228" spans="1:58">
      <c r="A2228" s="218" t="str">
        <f>MID(FORECAST!A2227,1,10)</f>
        <v>Totals:</v>
      </c>
      <c r="B2228" s="218" t="str">
        <f t="shared" si="338"/>
        <v>To</v>
      </c>
      <c r="C2228" s="218" t="str">
        <f t="shared" si="339"/>
        <v>al</v>
      </c>
      <c r="D2228" s="218" t="str">
        <f t="shared" si="340"/>
        <v>:</v>
      </c>
      <c r="E2228" s="219" t="e">
        <f t="shared" si="341"/>
        <v>#VALUE!</v>
      </c>
      <c r="F2228" s="219" t="str">
        <f t="shared" si="342"/>
        <v/>
      </c>
      <c r="G2228" s="219">
        <f t="shared" si="343"/>
        <v>45218</v>
      </c>
      <c r="H2228" s="218" t="str">
        <f>IF(ISERROR(VLOOKUP(FORECAST!$A2228,$AY$2:$BA$9,3,FALSE)),"",VLOOKUP(FORECAST!$A2228,$AY$2:$BA$9,3,FALSE))</f>
        <v/>
      </c>
      <c r="I2228" s="218" t="str">
        <f>IF(ISNUMBER(FORECAST!G:G),FORECAST!G:G,"")</f>
        <v/>
      </c>
      <c r="J2228" s="222" t="str">
        <f>IF(ISNUMBER(FORECAST!H:H),FORECAST!H:H,"")</f>
        <v/>
      </c>
      <c r="BF2228" s="4"/>
    </row>
    <row r="2229" spans="1:58">
      <c r="A2229" s="218" t="str">
        <f>MID(FORECAST!A2228,1,10)</f>
        <v>20-10-2023</v>
      </c>
      <c r="B2229" s="218" t="str">
        <f t="shared" si="338"/>
        <v>20</v>
      </c>
      <c r="C2229" s="218" t="str">
        <f t="shared" si="339"/>
        <v>10</v>
      </c>
      <c r="D2229" s="218" t="str">
        <f t="shared" si="340"/>
        <v>2023</v>
      </c>
      <c r="E2229" s="219">
        <f t="shared" si="341"/>
        <v>45219</v>
      </c>
      <c r="F2229" s="219">
        <f t="shared" si="342"/>
        <v>45219</v>
      </c>
      <c r="G2229" s="219">
        <f t="shared" si="343"/>
        <v>45219</v>
      </c>
      <c r="H2229" s="218" t="str">
        <f>IF(ISERROR(VLOOKUP(FORECAST!$A2229,$AY$2:$BA$9,3,FALSE)),"",VLOOKUP(FORECAST!$A2229,$AY$2:$BA$9,3,FALSE))</f>
        <v>Pagadores</v>
      </c>
      <c r="I2229" s="218">
        <f>IF(ISNUMBER(FORECAST!G:G),FORECAST!G:G,"")</f>
        <v>129</v>
      </c>
      <c r="J2229" s="222">
        <f>IF(ISNUMBER(FORECAST!H:H),FORECAST!H:H,"")</f>
        <v>41555.53</v>
      </c>
      <c r="BF2229" s="4"/>
    </row>
    <row r="2230" spans="1:58">
      <c r="A2230" s="218" t="str">
        <f>MID(FORECAST!A2229,1,10)</f>
        <v>Non-Group</v>
      </c>
      <c r="B2230" s="218" t="str">
        <f t="shared" si="338"/>
        <v>No</v>
      </c>
      <c r="C2230" s="218" t="str">
        <f t="shared" si="339"/>
        <v>-G</v>
      </c>
      <c r="D2230" s="218" t="str">
        <f t="shared" si="340"/>
        <v>oup</v>
      </c>
      <c r="E2230" s="219" t="e">
        <f t="shared" si="341"/>
        <v>#VALUE!</v>
      </c>
      <c r="F2230" s="219" t="str">
        <f t="shared" si="342"/>
        <v/>
      </c>
      <c r="G2230" s="219">
        <f t="shared" si="343"/>
        <v>45219</v>
      </c>
      <c r="H2230" s="218" t="str">
        <f>IF(ISERROR(VLOOKUP(FORECAST!$A2230,$AY$2:$BA$9,3,FALSE)),"",VLOOKUP(FORECAST!$A2230,$AY$2:$BA$9,3,FALSE))</f>
        <v>Grupos</v>
      </c>
      <c r="I2230" s="218">
        <f>IF(ISNUMBER(FORECAST!G:G),FORECAST!G:G,"")</f>
        <v>14</v>
      </c>
      <c r="J2230" s="222">
        <f>IF(ISNUMBER(FORECAST!H:H),FORECAST!H:H,"")</f>
        <v>3834</v>
      </c>
      <c r="BF2230" s="4"/>
    </row>
    <row r="2231" spans="1:58">
      <c r="A2231" s="218" t="str">
        <f>MID(FORECAST!A2230,1,10)</f>
        <v>Group - No</v>
      </c>
      <c r="B2231" s="218" t="str">
        <f t="shared" si="338"/>
        <v>Gr</v>
      </c>
      <c r="C2231" s="218" t="str">
        <f t="shared" si="339"/>
        <v>up</v>
      </c>
      <c r="D2231" s="218" t="str">
        <f t="shared" si="340"/>
        <v>- No</v>
      </c>
      <c r="E2231" s="219" t="e">
        <f t="shared" si="341"/>
        <v>#VALUE!</v>
      </c>
      <c r="F2231" s="219" t="str">
        <f t="shared" si="342"/>
        <v/>
      </c>
      <c r="G2231" s="219">
        <f t="shared" si="343"/>
        <v>45219</v>
      </c>
      <c r="H2231" s="218" t="str">
        <f>IF(ISERROR(VLOOKUP(FORECAST!$A2231,$AY$2:$BA$9,3,FALSE)),"",VLOOKUP(FORECAST!$A2231,$AY$2:$BA$9,3,FALSE))</f>
        <v>Dueños e invitados</v>
      </c>
      <c r="I2231" s="218">
        <f>IF(ISNUMBER(FORECAST!G:G),FORECAST!G:G,"")</f>
        <v>48</v>
      </c>
      <c r="J2231" s="222">
        <f>IF(ISNUMBER(FORECAST!H:H),FORECAST!H:H,"")</f>
        <v>0</v>
      </c>
      <c r="BF2231" s="4"/>
    </row>
    <row r="2232" spans="1:58">
      <c r="A2232" s="218" t="str">
        <f>MID(FORECAST!A2231,1,10)</f>
        <v>Owner &amp; Gu</v>
      </c>
      <c r="B2232" s="218" t="str">
        <f t="shared" si="338"/>
        <v>Ow</v>
      </c>
      <c r="C2232" s="218" t="str">
        <f t="shared" si="339"/>
        <v>er</v>
      </c>
      <c r="D2232" s="218" t="str">
        <f t="shared" si="340"/>
        <v>&amp; Gu</v>
      </c>
      <c r="E2232" s="219" t="e">
        <f t="shared" si="341"/>
        <v>#VALUE!</v>
      </c>
      <c r="F2232" s="219" t="str">
        <f t="shared" si="342"/>
        <v/>
      </c>
      <c r="G2232" s="219">
        <f t="shared" si="343"/>
        <v>45219</v>
      </c>
      <c r="H2232" s="218" t="str">
        <f>IF(ISERROR(VLOOKUP(FORECAST!$A2232,$AY$2:$BA$9,3,FALSE)),"",VLOOKUP(FORECAST!$A2232,$AY$2:$BA$9,3,FALSE))</f>
        <v>Referidos</v>
      </c>
      <c r="I2232" s="218">
        <f>IF(ISNUMBER(FORECAST!G:G),FORECAST!G:G,"")</f>
        <v>112</v>
      </c>
      <c r="J2232" s="222">
        <f>IF(ISNUMBER(FORECAST!H:H),FORECAST!H:H,"")</f>
        <v>38107.449999999997</v>
      </c>
      <c r="BF2232" s="4"/>
    </row>
    <row r="2233" spans="1:58">
      <c r="A2233" s="218" t="str">
        <f>MID(FORECAST!A2232,1,10)</f>
        <v>Owner Refe</v>
      </c>
      <c r="B2233" s="218" t="str">
        <f t="shared" si="338"/>
        <v>Ow</v>
      </c>
      <c r="C2233" s="218" t="str">
        <f t="shared" si="339"/>
        <v>er</v>
      </c>
      <c r="D2233" s="218" t="str">
        <f t="shared" si="340"/>
        <v>Refe</v>
      </c>
      <c r="E2233" s="219" t="e">
        <f t="shared" si="341"/>
        <v>#VALUE!</v>
      </c>
      <c r="F2233" s="219" t="str">
        <f t="shared" si="342"/>
        <v/>
      </c>
      <c r="G2233" s="219">
        <f t="shared" si="343"/>
        <v>45219</v>
      </c>
      <c r="H2233" s="218" t="str">
        <f>IF(ISERROR(VLOOKUP(FORECAST!$A2233,$AY$2:$BA$9,3,FALSE)),"",VLOOKUP(FORECAST!$A2233,$AY$2:$BA$9,3,FALSE))</f>
        <v>Maintenance</v>
      </c>
      <c r="I2233" s="218">
        <f>IF(ISNUMBER(FORECAST!G:G),FORECAST!G:G,"")</f>
        <v>29</v>
      </c>
      <c r="J2233" s="222">
        <f>IF(ISNUMBER(FORECAST!H:H),FORECAST!H:H,"")</f>
        <v>0</v>
      </c>
      <c r="BF2233" s="4"/>
    </row>
    <row r="2234" spans="1:58">
      <c r="A2234" s="218" t="str">
        <f>MID(FORECAST!A2233,1,10)</f>
        <v>Maintenanc</v>
      </c>
      <c r="B2234" s="218" t="str">
        <f t="shared" si="338"/>
        <v>Ma</v>
      </c>
      <c r="C2234" s="218" t="str">
        <f t="shared" si="339"/>
        <v>nt</v>
      </c>
      <c r="D2234" s="218" t="str">
        <f t="shared" si="340"/>
        <v>nanc</v>
      </c>
      <c r="E2234" s="219" t="e">
        <f t="shared" si="341"/>
        <v>#VALUE!</v>
      </c>
      <c r="F2234" s="219" t="str">
        <f t="shared" si="342"/>
        <v/>
      </c>
      <c r="G2234" s="219">
        <f t="shared" si="343"/>
        <v>45219</v>
      </c>
      <c r="H2234" s="218" t="str">
        <f>IF(ISERROR(VLOOKUP(FORECAST!$A2234,$AY$2:$BA$9,3,FALSE)),"",VLOOKUP(FORECAST!$A2234,$AY$2:$BA$9,3,FALSE))</f>
        <v>Complementarias</v>
      </c>
      <c r="I2234" s="218">
        <f>IF(ISNUMBER(FORECAST!G:G),FORECAST!G:G,"")</f>
        <v>4</v>
      </c>
      <c r="J2234" s="222">
        <f>IF(ISNUMBER(FORECAST!H:H),FORECAST!H:H,"")</f>
        <v>0</v>
      </c>
      <c r="BF2234" s="4"/>
    </row>
    <row r="2235" spans="1:58">
      <c r="A2235" s="218" t="str">
        <f>MID(FORECAST!A2234,1,10)</f>
        <v>Compliment</v>
      </c>
      <c r="B2235" s="218" t="str">
        <f t="shared" si="338"/>
        <v>Co</v>
      </c>
      <c r="C2235" s="218" t="str">
        <f t="shared" si="339"/>
        <v>pl</v>
      </c>
      <c r="D2235" s="218" t="str">
        <f t="shared" si="340"/>
        <v>ment</v>
      </c>
      <c r="E2235" s="219" t="e">
        <f t="shared" si="341"/>
        <v>#VALUE!</v>
      </c>
      <c r="F2235" s="219" t="str">
        <f t="shared" si="342"/>
        <v/>
      </c>
      <c r="G2235" s="219">
        <f t="shared" si="343"/>
        <v>45219</v>
      </c>
      <c r="H2235" s="218" t="str">
        <f>IF(ISERROR(VLOOKUP(FORECAST!$A2235,$AY$2:$BA$9,3,FALSE)),"",VLOOKUP(FORECAST!$A2235,$AY$2:$BA$9,3,FALSE))</f>
        <v>Total día</v>
      </c>
      <c r="I2235" s="218">
        <f>IF(ISNUMBER(FORECAST!G:G),FORECAST!G:G,"")</f>
        <v>336</v>
      </c>
      <c r="J2235" s="222">
        <f>IF(ISNUMBER(FORECAST!H:H),FORECAST!H:H,"")</f>
        <v>83496.98</v>
      </c>
      <c r="BF2235" s="4"/>
    </row>
    <row r="2236" spans="1:58">
      <c r="A2236" s="218" t="str">
        <f>MID(FORECAST!A2235,1,10)</f>
        <v>Totals:</v>
      </c>
      <c r="B2236" s="218" t="str">
        <f t="shared" si="338"/>
        <v>To</v>
      </c>
      <c r="C2236" s="218" t="str">
        <f t="shared" si="339"/>
        <v>al</v>
      </c>
      <c r="D2236" s="218" t="str">
        <f t="shared" si="340"/>
        <v>:</v>
      </c>
      <c r="E2236" s="219" t="e">
        <f t="shared" si="341"/>
        <v>#VALUE!</v>
      </c>
      <c r="F2236" s="219" t="str">
        <f t="shared" si="342"/>
        <v/>
      </c>
      <c r="G2236" s="219">
        <f t="shared" si="343"/>
        <v>45219</v>
      </c>
      <c r="H2236" s="218" t="str">
        <f>IF(ISERROR(VLOOKUP(FORECAST!$A2236,$AY$2:$BA$9,3,FALSE)),"",VLOOKUP(FORECAST!$A2236,$AY$2:$BA$9,3,FALSE))</f>
        <v/>
      </c>
      <c r="I2236" s="218" t="str">
        <f>IF(ISNUMBER(FORECAST!G:G),FORECAST!G:G,"")</f>
        <v/>
      </c>
      <c r="J2236" s="222" t="str">
        <f>IF(ISNUMBER(FORECAST!H:H),FORECAST!H:H,"")</f>
        <v/>
      </c>
      <c r="BF2236" s="4"/>
    </row>
    <row r="2237" spans="1:58">
      <c r="A2237" s="218" t="str">
        <f>MID(FORECAST!A2236,1,10)</f>
        <v>21-10-2023</v>
      </c>
      <c r="B2237" s="218" t="str">
        <f t="shared" si="338"/>
        <v>21</v>
      </c>
      <c r="C2237" s="218" t="str">
        <f t="shared" si="339"/>
        <v>10</v>
      </c>
      <c r="D2237" s="218" t="str">
        <f t="shared" si="340"/>
        <v>2023</v>
      </c>
      <c r="E2237" s="219">
        <f t="shared" si="341"/>
        <v>45220</v>
      </c>
      <c r="F2237" s="219">
        <f t="shared" si="342"/>
        <v>45220</v>
      </c>
      <c r="G2237" s="219">
        <f t="shared" si="343"/>
        <v>45220</v>
      </c>
      <c r="H2237" s="218" t="str">
        <f>IF(ISERROR(VLOOKUP(FORECAST!$A2237,$AY$2:$BA$9,3,FALSE)),"",VLOOKUP(FORECAST!$A2237,$AY$2:$BA$9,3,FALSE))</f>
        <v>Pagadores</v>
      </c>
      <c r="I2237" s="218">
        <f>IF(ISNUMBER(FORECAST!G:G),FORECAST!G:G,"")</f>
        <v>154</v>
      </c>
      <c r="J2237" s="222">
        <f>IF(ISNUMBER(FORECAST!H:H),FORECAST!H:H,"")</f>
        <v>49164.53</v>
      </c>
      <c r="BF2237" s="4"/>
    </row>
    <row r="2238" spans="1:58">
      <c r="A2238" s="218" t="str">
        <f>MID(FORECAST!A2237,1,10)</f>
        <v>Non-Group</v>
      </c>
      <c r="B2238" s="218" t="str">
        <f t="shared" si="338"/>
        <v>No</v>
      </c>
      <c r="C2238" s="218" t="str">
        <f t="shared" si="339"/>
        <v>-G</v>
      </c>
      <c r="D2238" s="218" t="str">
        <f t="shared" si="340"/>
        <v>oup</v>
      </c>
      <c r="E2238" s="219" t="e">
        <f t="shared" si="341"/>
        <v>#VALUE!</v>
      </c>
      <c r="F2238" s="219" t="str">
        <f t="shared" si="342"/>
        <v/>
      </c>
      <c r="G2238" s="219">
        <f t="shared" si="343"/>
        <v>45220</v>
      </c>
      <c r="H2238" s="218" t="str">
        <f>IF(ISERROR(VLOOKUP(FORECAST!$A2238,$AY$2:$BA$9,3,FALSE)),"",VLOOKUP(FORECAST!$A2238,$AY$2:$BA$9,3,FALSE))</f>
        <v>Grupos</v>
      </c>
      <c r="I2238" s="218">
        <f>IF(ISNUMBER(FORECAST!G:G),FORECAST!G:G,"")</f>
        <v>14</v>
      </c>
      <c r="J2238" s="222">
        <f>IF(ISNUMBER(FORECAST!H:H),FORECAST!H:H,"")</f>
        <v>3834</v>
      </c>
      <c r="BF2238" s="4"/>
    </row>
    <row r="2239" spans="1:58">
      <c r="A2239" s="218" t="str">
        <f>MID(FORECAST!A2238,1,10)</f>
        <v>Group - No</v>
      </c>
      <c r="B2239" s="218" t="str">
        <f t="shared" si="338"/>
        <v>Gr</v>
      </c>
      <c r="C2239" s="218" t="str">
        <f t="shared" si="339"/>
        <v>up</v>
      </c>
      <c r="D2239" s="218" t="str">
        <f t="shared" si="340"/>
        <v>- No</v>
      </c>
      <c r="E2239" s="219" t="e">
        <f t="shared" si="341"/>
        <v>#VALUE!</v>
      </c>
      <c r="F2239" s="219" t="str">
        <f t="shared" si="342"/>
        <v/>
      </c>
      <c r="G2239" s="219">
        <f t="shared" si="343"/>
        <v>45220</v>
      </c>
      <c r="H2239" s="218" t="str">
        <f>IF(ISERROR(VLOOKUP(FORECAST!$A2239,$AY$2:$BA$9,3,FALSE)),"",VLOOKUP(FORECAST!$A2239,$AY$2:$BA$9,3,FALSE))</f>
        <v>Dueños e invitados</v>
      </c>
      <c r="I2239" s="218">
        <f>IF(ISNUMBER(FORECAST!G:G),FORECAST!G:G,"")</f>
        <v>44</v>
      </c>
      <c r="J2239" s="222">
        <f>IF(ISNUMBER(FORECAST!H:H),FORECAST!H:H,"")</f>
        <v>0</v>
      </c>
      <c r="BF2239" s="4"/>
    </row>
    <row r="2240" spans="1:58">
      <c r="A2240" s="218" t="str">
        <f>MID(FORECAST!A2239,1,10)</f>
        <v>Owner &amp; Gu</v>
      </c>
      <c r="B2240" s="218" t="str">
        <f t="shared" si="338"/>
        <v>Ow</v>
      </c>
      <c r="C2240" s="218" t="str">
        <f t="shared" si="339"/>
        <v>er</v>
      </c>
      <c r="D2240" s="218" t="str">
        <f t="shared" si="340"/>
        <v>&amp; Gu</v>
      </c>
      <c r="E2240" s="219" t="e">
        <f t="shared" si="341"/>
        <v>#VALUE!</v>
      </c>
      <c r="F2240" s="219" t="str">
        <f t="shared" si="342"/>
        <v/>
      </c>
      <c r="G2240" s="219">
        <f t="shared" si="343"/>
        <v>45220</v>
      </c>
      <c r="H2240" s="218" t="str">
        <f>IF(ISERROR(VLOOKUP(FORECAST!$A2240,$AY$2:$BA$9,3,FALSE)),"",VLOOKUP(FORECAST!$A2240,$AY$2:$BA$9,3,FALSE))</f>
        <v>Referidos</v>
      </c>
      <c r="I2240" s="218">
        <f>IF(ISNUMBER(FORECAST!G:G),FORECAST!G:G,"")</f>
        <v>115</v>
      </c>
      <c r="J2240" s="222">
        <f>IF(ISNUMBER(FORECAST!H:H),FORECAST!H:H,"")</f>
        <v>37624.19</v>
      </c>
      <c r="BF2240" s="4"/>
    </row>
    <row r="2241" spans="1:58">
      <c r="A2241" s="218" t="str">
        <f>MID(FORECAST!A2240,1,10)</f>
        <v>Owner Refe</v>
      </c>
      <c r="B2241" s="218" t="str">
        <f t="shared" si="338"/>
        <v>Ow</v>
      </c>
      <c r="C2241" s="218" t="str">
        <f t="shared" si="339"/>
        <v>er</v>
      </c>
      <c r="D2241" s="218" t="str">
        <f t="shared" si="340"/>
        <v>Refe</v>
      </c>
      <c r="E2241" s="219" t="e">
        <f t="shared" si="341"/>
        <v>#VALUE!</v>
      </c>
      <c r="F2241" s="219" t="str">
        <f t="shared" si="342"/>
        <v/>
      </c>
      <c r="G2241" s="219">
        <f t="shared" si="343"/>
        <v>45220</v>
      </c>
      <c r="H2241" s="218" t="str">
        <f>IF(ISERROR(VLOOKUP(FORECAST!$A2241,$AY$2:$BA$9,3,FALSE)),"",VLOOKUP(FORECAST!$A2241,$AY$2:$BA$9,3,FALSE))</f>
        <v>Maintenance</v>
      </c>
      <c r="I2241" s="218">
        <f>IF(ISNUMBER(FORECAST!G:G),FORECAST!G:G,"")</f>
        <v>23</v>
      </c>
      <c r="J2241" s="222">
        <f>IF(ISNUMBER(FORECAST!H:H),FORECAST!H:H,"")</f>
        <v>0</v>
      </c>
      <c r="BF2241" s="4"/>
    </row>
    <row r="2242" spans="1:58">
      <c r="A2242" s="218" t="str">
        <f>MID(FORECAST!A2241,1,10)</f>
        <v>Maintenanc</v>
      </c>
      <c r="B2242" s="218" t="str">
        <f t="shared" si="338"/>
        <v>Ma</v>
      </c>
      <c r="C2242" s="218" t="str">
        <f t="shared" si="339"/>
        <v>nt</v>
      </c>
      <c r="D2242" s="218" t="str">
        <f t="shared" si="340"/>
        <v>nanc</v>
      </c>
      <c r="E2242" s="219" t="e">
        <f t="shared" si="341"/>
        <v>#VALUE!</v>
      </c>
      <c r="F2242" s="219" t="str">
        <f t="shared" si="342"/>
        <v/>
      </c>
      <c r="G2242" s="219">
        <f t="shared" si="343"/>
        <v>45220</v>
      </c>
      <c r="H2242" s="218" t="str">
        <f>IF(ISERROR(VLOOKUP(FORECAST!$A2242,$AY$2:$BA$9,3,FALSE)),"",VLOOKUP(FORECAST!$A2242,$AY$2:$BA$9,3,FALSE))</f>
        <v>Complementarias</v>
      </c>
      <c r="I2242" s="218">
        <f>IF(ISNUMBER(FORECAST!G:G),FORECAST!G:G,"")</f>
        <v>4</v>
      </c>
      <c r="J2242" s="222">
        <f>IF(ISNUMBER(FORECAST!H:H),FORECAST!H:H,"")</f>
        <v>0</v>
      </c>
      <c r="BF2242" s="4"/>
    </row>
    <row r="2243" spans="1:58">
      <c r="A2243" s="218" t="str">
        <f>MID(FORECAST!A2242,1,10)</f>
        <v>Compliment</v>
      </c>
      <c r="B2243" s="218" t="str">
        <f t="shared" si="338"/>
        <v>Co</v>
      </c>
      <c r="C2243" s="218" t="str">
        <f t="shared" si="339"/>
        <v>pl</v>
      </c>
      <c r="D2243" s="218" t="str">
        <f t="shared" si="340"/>
        <v>ment</v>
      </c>
      <c r="E2243" s="219" t="e">
        <f t="shared" si="341"/>
        <v>#VALUE!</v>
      </c>
      <c r="F2243" s="219" t="str">
        <f t="shared" si="342"/>
        <v/>
      </c>
      <c r="G2243" s="219">
        <f t="shared" si="343"/>
        <v>45220</v>
      </c>
      <c r="H2243" s="218" t="str">
        <f>IF(ISERROR(VLOOKUP(FORECAST!$A2243,$AY$2:$BA$9,3,FALSE)),"",VLOOKUP(FORECAST!$A2243,$AY$2:$BA$9,3,FALSE))</f>
        <v>Total día</v>
      </c>
      <c r="I2243" s="218">
        <f>IF(ISNUMBER(FORECAST!G:G),FORECAST!G:G,"")</f>
        <v>354</v>
      </c>
      <c r="J2243" s="222">
        <f>IF(ISNUMBER(FORECAST!H:H),FORECAST!H:H,"")</f>
        <v>90622.720000000001</v>
      </c>
      <c r="BF2243" s="4"/>
    </row>
    <row r="2244" spans="1:58">
      <c r="A2244" s="218" t="str">
        <f>MID(FORECAST!A2243,1,10)</f>
        <v>Totals:</v>
      </c>
      <c r="B2244" s="218" t="str">
        <f t="shared" ref="B2244:B2255" si="344">MID(A2244,1,2)</f>
        <v>To</v>
      </c>
      <c r="C2244" s="218" t="str">
        <f t="shared" ref="C2244:C2255" si="345">MID(A2244,4,2)</f>
        <v>al</v>
      </c>
      <c r="D2244" s="218" t="str">
        <f t="shared" ref="D2244:D2255" si="346">MID(A2244,7,4)</f>
        <v>:</v>
      </c>
      <c r="E2244" s="219" t="e">
        <f t="shared" ref="E2244:E2255" si="347">DATE(D2244,C2244,B2244)</f>
        <v>#VALUE!</v>
      </c>
      <c r="F2244" s="219" t="str">
        <f t="shared" ref="F2244:F2255" si="348">IF(ISERROR(E2244),"",E2244)</f>
        <v/>
      </c>
      <c r="G2244" s="219">
        <f t="shared" ref="G2244:G2255" si="349">IF(F2244="",G2243,F2244)</f>
        <v>45220</v>
      </c>
      <c r="H2244" s="218" t="str">
        <f>IF(ISERROR(VLOOKUP(FORECAST!$A2244,$AY$2:$BA$9,3,FALSE)),"",VLOOKUP(FORECAST!$A2244,$AY$2:$BA$9,3,FALSE))</f>
        <v/>
      </c>
      <c r="I2244" s="218" t="str">
        <f>IF(ISNUMBER(FORECAST!G:G),FORECAST!G:G,"")</f>
        <v/>
      </c>
      <c r="J2244" s="222" t="str">
        <f>IF(ISNUMBER(FORECAST!H:H),FORECAST!H:H,"")</f>
        <v/>
      </c>
      <c r="BF2244" s="4"/>
    </row>
    <row r="2245" spans="1:58">
      <c r="A2245" s="218" t="str">
        <f>MID(FORECAST!A2244,1,10)</f>
        <v>22-10-2023</v>
      </c>
      <c r="B2245" s="218" t="str">
        <f t="shared" si="344"/>
        <v>22</v>
      </c>
      <c r="C2245" s="218" t="str">
        <f t="shared" si="345"/>
        <v>10</v>
      </c>
      <c r="D2245" s="218" t="str">
        <f t="shared" si="346"/>
        <v>2023</v>
      </c>
      <c r="E2245" s="219">
        <f t="shared" si="347"/>
        <v>45221</v>
      </c>
      <c r="F2245" s="219">
        <f t="shared" si="348"/>
        <v>45221</v>
      </c>
      <c r="G2245" s="219">
        <f t="shared" si="349"/>
        <v>45221</v>
      </c>
      <c r="H2245" s="218" t="str">
        <f>IF(ISERROR(VLOOKUP(FORECAST!$A2245,$AY$2:$BA$9,3,FALSE)),"",VLOOKUP(FORECAST!$A2245,$AY$2:$BA$9,3,FALSE))</f>
        <v>Pagadores</v>
      </c>
      <c r="I2245" s="218">
        <f>IF(ISNUMBER(FORECAST!G:G),FORECAST!G:G,"")</f>
        <v>93</v>
      </c>
      <c r="J2245" s="222">
        <f>IF(ISNUMBER(FORECAST!H:H),FORECAST!H:H,"")</f>
        <v>24481.66</v>
      </c>
      <c r="BF2245" s="4"/>
    </row>
    <row r="2246" spans="1:58">
      <c r="A2246" s="218" t="str">
        <f>MID(FORECAST!A2245,1,10)</f>
        <v>Non-Group</v>
      </c>
      <c r="B2246" s="218" t="str">
        <f t="shared" si="344"/>
        <v>No</v>
      </c>
      <c r="C2246" s="218" t="str">
        <f t="shared" si="345"/>
        <v>-G</v>
      </c>
      <c r="D2246" s="218" t="str">
        <f t="shared" si="346"/>
        <v>oup</v>
      </c>
      <c r="E2246" s="219" t="e">
        <f t="shared" si="347"/>
        <v>#VALUE!</v>
      </c>
      <c r="F2246" s="219" t="str">
        <f t="shared" si="348"/>
        <v/>
      </c>
      <c r="G2246" s="219">
        <f t="shared" si="349"/>
        <v>45221</v>
      </c>
      <c r="H2246" s="218" t="str">
        <f>IF(ISERROR(VLOOKUP(FORECAST!$A2246,$AY$2:$BA$9,3,FALSE)),"",VLOOKUP(FORECAST!$A2246,$AY$2:$BA$9,3,FALSE))</f>
        <v>Grupos</v>
      </c>
      <c r="I2246" s="218">
        <f>IF(ISNUMBER(FORECAST!G:G),FORECAST!G:G,"")</f>
        <v>1</v>
      </c>
      <c r="J2246" s="222">
        <f>IF(ISNUMBER(FORECAST!H:H),FORECAST!H:H,"")</f>
        <v>250</v>
      </c>
      <c r="BF2246" s="4"/>
    </row>
    <row r="2247" spans="1:58">
      <c r="A2247" s="218" t="str">
        <f>MID(FORECAST!A2246,1,10)</f>
        <v>Group - No</v>
      </c>
      <c r="B2247" s="218" t="str">
        <f t="shared" si="344"/>
        <v>Gr</v>
      </c>
      <c r="C2247" s="218" t="str">
        <f t="shared" si="345"/>
        <v>up</v>
      </c>
      <c r="D2247" s="218" t="str">
        <f t="shared" si="346"/>
        <v>- No</v>
      </c>
      <c r="E2247" s="219" t="e">
        <f t="shared" si="347"/>
        <v>#VALUE!</v>
      </c>
      <c r="F2247" s="219" t="str">
        <f t="shared" si="348"/>
        <v/>
      </c>
      <c r="G2247" s="219">
        <f t="shared" si="349"/>
        <v>45221</v>
      </c>
      <c r="H2247" s="218" t="str">
        <f>IF(ISERROR(VLOOKUP(FORECAST!$A2247,$AY$2:$BA$9,3,FALSE)),"",VLOOKUP(FORECAST!$A2247,$AY$2:$BA$9,3,FALSE))</f>
        <v>Dueños e invitados</v>
      </c>
      <c r="I2247" s="218">
        <f>IF(ISNUMBER(FORECAST!G:G),FORECAST!G:G,"")</f>
        <v>41</v>
      </c>
      <c r="J2247" s="222">
        <f>IF(ISNUMBER(FORECAST!H:H),FORECAST!H:H,"")</f>
        <v>0</v>
      </c>
      <c r="BF2247" s="4"/>
    </row>
    <row r="2248" spans="1:58">
      <c r="A2248" s="218" t="str">
        <f>MID(FORECAST!A2247,1,10)</f>
        <v>Owner &amp; Gu</v>
      </c>
      <c r="B2248" s="218" t="str">
        <f t="shared" si="344"/>
        <v>Ow</v>
      </c>
      <c r="C2248" s="218" t="str">
        <f t="shared" si="345"/>
        <v>er</v>
      </c>
      <c r="D2248" s="218" t="str">
        <f t="shared" si="346"/>
        <v>&amp; Gu</v>
      </c>
      <c r="E2248" s="219" t="e">
        <f t="shared" si="347"/>
        <v>#VALUE!</v>
      </c>
      <c r="F2248" s="219" t="str">
        <f t="shared" si="348"/>
        <v/>
      </c>
      <c r="G2248" s="219">
        <f t="shared" si="349"/>
        <v>45221</v>
      </c>
      <c r="H2248" s="218" t="str">
        <f>IF(ISERROR(VLOOKUP(FORECAST!$A2248,$AY$2:$BA$9,3,FALSE)),"",VLOOKUP(FORECAST!$A2248,$AY$2:$BA$9,3,FALSE))</f>
        <v>Referidos</v>
      </c>
      <c r="I2248" s="218">
        <f>IF(ISNUMBER(FORECAST!G:G),FORECAST!G:G,"")</f>
        <v>74</v>
      </c>
      <c r="J2248" s="222">
        <f>IF(ISNUMBER(FORECAST!H:H),FORECAST!H:H,"")</f>
        <v>20839.89</v>
      </c>
      <c r="BF2248" s="4"/>
    </row>
    <row r="2249" spans="1:58">
      <c r="A2249" s="218" t="str">
        <f>MID(FORECAST!A2248,1,10)</f>
        <v>Owner Refe</v>
      </c>
      <c r="B2249" s="218" t="str">
        <f t="shared" si="344"/>
        <v>Ow</v>
      </c>
      <c r="C2249" s="218" t="str">
        <f t="shared" si="345"/>
        <v>er</v>
      </c>
      <c r="D2249" s="218" t="str">
        <f t="shared" si="346"/>
        <v>Refe</v>
      </c>
      <c r="E2249" s="219" t="e">
        <f t="shared" si="347"/>
        <v>#VALUE!</v>
      </c>
      <c r="F2249" s="219" t="str">
        <f t="shared" si="348"/>
        <v/>
      </c>
      <c r="G2249" s="219">
        <f t="shared" si="349"/>
        <v>45221</v>
      </c>
      <c r="H2249" s="218" t="str">
        <f>IF(ISERROR(VLOOKUP(FORECAST!$A2249,$AY$2:$BA$9,3,FALSE)),"",VLOOKUP(FORECAST!$A2249,$AY$2:$BA$9,3,FALSE))</f>
        <v>Maintenance</v>
      </c>
      <c r="I2249" s="218">
        <f>IF(ISNUMBER(FORECAST!G:G),FORECAST!G:G,"")</f>
        <v>23</v>
      </c>
      <c r="J2249" s="222">
        <f>IF(ISNUMBER(FORECAST!H:H),FORECAST!H:H,"")</f>
        <v>0</v>
      </c>
      <c r="BF2249" s="4"/>
    </row>
    <row r="2250" spans="1:58">
      <c r="A2250" s="218" t="str">
        <f>MID(FORECAST!A2249,1,10)</f>
        <v>Maintenanc</v>
      </c>
      <c r="B2250" s="218" t="str">
        <f t="shared" si="344"/>
        <v>Ma</v>
      </c>
      <c r="C2250" s="218" t="str">
        <f t="shared" si="345"/>
        <v>nt</v>
      </c>
      <c r="D2250" s="218" t="str">
        <f t="shared" si="346"/>
        <v>nanc</v>
      </c>
      <c r="E2250" s="219" t="e">
        <f t="shared" si="347"/>
        <v>#VALUE!</v>
      </c>
      <c r="F2250" s="219" t="str">
        <f t="shared" si="348"/>
        <v/>
      </c>
      <c r="G2250" s="219">
        <f t="shared" si="349"/>
        <v>45221</v>
      </c>
      <c r="H2250" s="218" t="str">
        <f>IF(ISERROR(VLOOKUP(FORECAST!$A2250,$AY$2:$BA$9,3,FALSE)),"",VLOOKUP(FORECAST!$A2250,$AY$2:$BA$9,3,FALSE))</f>
        <v>Complementarias</v>
      </c>
      <c r="I2250" s="218">
        <f>IF(ISNUMBER(FORECAST!G:G),FORECAST!G:G,"")</f>
        <v>9</v>
      </c>
      <c r="J2250" s="222">
        <f>IF(ISNUMBER(FORECAST!H:H),FORECAST!H:H,"")</f>
        <v>460</v>
      </c>
      <c r="BF2250" s="4"/>
    </row>
    <row r="2251" spans="1:58">
      <c r="A2251" s="218" t="str">
        <f>MID(FORECAST!A2250,1,10)</f>
        <v>Compliment</v>
      </c>
      <c r="B2251" s="218" t="str">
        <f t="shared" si="344"/>
        <v>Co</v>
      </c>
      <c r="C2251" s="218" t="str">
        <f t="shared" si="345"/>
        <v>pl</v>
      </c>
      <c r="D2251" s="218" t="str">
        <f t="shared" si="346"/>
        <v>ment</v>
      </c>
      <c r="E2251" s="219" t="e">
        <f t="shared" si="347"/>
        <v>#VALUE!</v>
      </c>
      <c r="F2251" s="219" t="str">
        <f t="shared" si="348"/>
        <v/>
      </c>
      <c r="G2251" s="219">
        <f t="shared" si="349"/>
        <v>45221</v>
      </c>
      <c r="H2251" s="218" t="str">
        <f>IF(ISERROR(VLOOKUP(FORECAST!$A2251,$AY$2:$BA$9,3,FALSE)),"",VLOOKUP(FORECAST!$A2251,$AY$2:$BA$9,3,FALSE))</f>
        <v>Total día</v>
      </c>
      <c r="I2251" s="218">
        <f>IF(ISNUMBER(FORECAST!G:G),FORECAST!G:G,"")</f>
        <v>241</v>
      </c>
      <c r="J2251" s="222">
        <f>IF(ISNUMBER(FORECAST!H:H),FORECAST!H:H,"")</f>
        <v>46031.55</v>
      </c>
      <c r="BF2251" s="4"/>
    </row>
    <row r="2252" spans="1:58">
      <c r="A2252" s="218" t="str">
        <f>MID(FORECAST!A2251,1,10)</f>
        <v>Totals:</v>
      </c>
      <c r="B2252" s="218" t="str">
        <f t="shared" si="344"/>
        <v>To</v>
      </c>
      <c r="C2252" s="218" t="str">
        <f t="shared" si="345"/>
        <v>al</v>
      </c>
      <c r="D2252" s="218" t="str">
        <f t="shared" si="346"/>
        <v>:</v>
      </c>
      <c r="E2252" s="219" t="e">
        <f t="shared" si="347"/>
        <v>#VALUE!</v>
      </c>
      <c r="F2252" s="219" t="str">
        <f t="shared" si="348"/>
        <v/>
      </c>
      <c r="G2252" s="219">
        <f t="shared" si="349"/>
        <v>45221</v>
      </c>
      <c r="H2252" s="218" t="str">
        <f>IF(ISERROR(VLOOKUP(FORECAST!$A2252,$AY$2:$BA$9,3,FALSE)),"",VLOOKUP(FORECAST!$A2252,$AY$2:$BA$9,3,FALSE))</f>
        <v/>
      </c>
      <c r="I2252" s="218" t="str">
        <f>IF(ISNUMBER(FORECAST!G:G),FORECAST!G:G,"")</f>
        <v/>
      </c>
      <c r="J2252" s="222" t="str">
        <f>IF(ISNUMBER(FORECAST!H:H),FORECAST!H:H,"")</f>
        <v/>
      </c>
      <c r="BF2252" s="4"/>
    </row>
    <row r="2253" spans="1:58">
      <c r="A2253" s="218" t="str">
        <f>MID(FORECAST!A2252,1,10)</f>
        <v>23-10-2023</v>
      </c>
      <c r="B2253" s="218" t="str">
        <f t="shared" si="344"/>
        <v>23</v>
      </c>
      <c r="C2253" s="218" t="str">
        <f t="shared" si="345"/>
        <v>10</v>
      </c>
      <c r="D2253" s="218" t="str">
        <f t="shared" si="346"/>
        <v>2023</v>
      </c>
      <c r="E2253" s="219">
        <f t="shared" si="347"/>
        <v>45222</v>
      </c>
      <c r="F2253" s="219">
        <f t="shared" si="348"/>
        <v>45222</v>
      </c>
      <c r="G2253" s="219">
        <f t="shared" si="349"/>
        <v>45222</v>
      </c>
      <c r="H2253" s="218" t="str">
        <f>IF(ISERROR(VLOOKUP(FORECAST!$A2253,$AY$2:$BA$9,3,FALSE)),"",VLOOKUP(FORECAST!$A2253,$AY$2:$BA$9,3,FALSE))</f>
        <v>Pagadores</v>
      </c>
      <c r="I2253" s="218">
        <f>IF(ISNUMBER(FORECAST!G:G),FORECAST!G:G,"")</f>
        <v>38</v>
      </c>
      <c r="J2253" s="222">
        <f>IF(ISNUMBER(FORECAST!H:H),FORECAST!H:H,"")</f>
        <v>11531.65</v>
      </c>
      <c r="BF2253" s="4"/>
    </row>
    <row r="2254" spans="1:58">
      <c r="A2254" s="218" t="str">
        <f>MID(FORECAST!A2253,1,10)</f>
        <v>Non-Group</v>
      </c>
      <c r="B2254" s="218" t="str">
        <f t="shared" si="344"/>
        <v>No</v>
      </c>
      <c r="C2254" s="218" t="str">
        <f t="shared" si="345"/>
        <v>-G</v>
      </c>
      <c r="D2254" s="218" t="str">
        <f t="shared" si="346"/>
        <v>oup</v>
      </c>
      <c r="E2254" s="219" t="e">
        <f t="shared" si="347"/>
        <v>#VALUE!</v>
      </c>
      <c r="F2254" s="219" t="str">
        <f t="shared" si="348"/>
        <v/>
      </c>
      <c r="G2254" s="219">
        <f t="shared" si="349"/>
        <v>45222</v>
      </c>
      <c r="H2254" s="218" t="str">
        <f>IF(ISERROR(VLOOKUP(FORECAST!$A2254,$AY$2:$BA$9,3,FALSE)),"",VLOOKUP(FORECAST!$A2254,$AY$2:$BA$9,3,FALSE))</f>
        <v>Grupos</v>
      </c>
      <c r="I2254" s="218">
        <f>IF(ISNUMBER(FORECAST!G:G),FORECAST!G:G,"")</f>
        <v>0</v>
      </c>
      <c r="J2254" s="222">
        <f>IF(ISNUMBER(FORECAST!H:H),FORECAST!H:H,"")</f>
        <v>1381.78</v>
      </c>
      <c r="BF2254" s="4"/>
    </row>
    <row r="2255" spans="1:58">
      <c r="A2255" s="218" t="str">
        <f>MID(FORECAST!A2254,1,10)</f>
        <v>Group - No</v>
      </c>
      <c r="B2255" s="218" t="str">
        <f t="shared" si="344"/>
        <v>Gr</v>
      </c>
      <c r="C2255" s="218" t="str">
        <f t="shared" si="345"/>
        <v>up</v>
      </c>
      <c r="D2255" s="218" t="str">
        <f t="shared" si="346"/>
        <v>- No</v>
      </c>
      <c r="E2255" s="219" t="e">
        <f t="shared" si="347"/>
        <v>#VALUE!</v>
      </c>
      <c r="F2255" s="219" t="str">
        <f t="shared" si="348"/>
        <v/>
      </c>
      <c r="G2255" s="219">
        <f t="shared" si="349"/>
        <v>45222</v>
      </c>
      <c r="H2255" s="218" t="str">
        <f>IF(ISERROR(VLOOKUP(FORECAST!$A2255,$AY$2:$BA$9,3,FALSE)),"",VLOOKUP(FORECAST!$A2255,$AY$2:$BA$9,3,FALSE))</f>
        <v>Dueños e invitados</v>
      </c>
      <c r="I2255" s="218">
        <f>IF(ISNUMBER(FORECAST!G:G),FORECAST!G:G,"")</f>
        <v>34</v>
      </c>
      <c r="J2255" s="222">
        <f>IF(ISNUMBER(FORECAST!H:H),FORECAST!H:H,"")</f>
        <v>0</v>
      </c>
      <c r="BF2255" s="4"/>
    </row>
    <row r="2256" spans="1:58">
      <c r="A2256" s="218" t="str">
        <f>MID(FORECAST!A2255,1,10)</f>
        <v>Owner &amp; Gu</v>
      </c>
      <c r="B2256" s="218" t="str">
        <f t="shared" ref="B2256:B2319" si="350">MID(A2256,1,2)</f>
        <v>Ow</v>
      </c>
      <c r="C2256" s="218" t="str">
        <f t="shared" ref="C2256:C2319" si="351">MID(A2256,4,2)</f>
        <v>er</v>
      </c>
      <c r="D2256" s="218" t="str">
        <f t="shared" ref="D2256:D2319" si="352">MID(A2256,7,4)</f>
        <v>&amp; Gu</v>
      </c>
      <c r="E2256" s="219" t="e">
        <f t="shared" ref="E2256:E2319" si="353">DATE(D2256,C2256,B2256)</f>
        <v>#VALUE!</v>
      </c>
      <c r="F2256" s="219" t="str">
        <f t="shared" ref="F2256:F2319" si="354">IF(ISERROR(E2256),"",E2256)</f>
        <v/>
      </c>
      <c r="G2256" s="219">
        <f t="shared" ref="G2256:G2319" si="355">IF(F2256="",G2255,F2256)</f>
        <v>45222</v>
      </c>
      <c r="H2256" s="218" t="str">
        <f>IF(ISERROR(VLOOKUP(FORECAST!$A2256,$AY$2:$BA$9,3,FALSE)),"",VLOOKUP(FORECAST!$A2256,$AY$2:$BA$9,3,FALSE))</f>
        <v>Referidos</v>
      </c>
      <c r="I2256" s="218">
        <f>IF(ISNUMBER(FORECAST!G:G),FORECAST!G:G,"")</f>
        <v>23</v>
      </c>
      <c r="J2256" s="222">
        <f>IF(ISNUMBER(FORECAST!H:H),FORECAST!H:H,"")</f>
        <v>7146.08</v>
      </c>
      <c r="BF2256" s="4"/>
    </row>
    <row r="2257" spans="1:58">
      <c r="A2257" s="218" t="str">
        <f>MID(FORECAST!A2256,1,10)</f>
        <v>Owner Refe</v>
      </c>
      <c r="B2257" s="218" t="str">
        <f t="shared" si="350"/>
        <v>Ow</v>
      </c>
      <c r="C2257" s="218" t="str">
        <f t="shared" si="351"/>
        <v>er</v>
      </c>
      <c r="D2257" s="218" t="str">
        <f t="shared" si="352"/>
        <v>Refe</v>
      </c>
      <c r="E2257" s="219" t="e">
        <f t="shared" si="353"/>
        <v>#VALUE!</v>
      </c>
      <c r="F2257" s="219" t="str">
        <f t="shared" si="354"/>
        <v/>
      </c>
      <c r="G2257" s="219">
        <f t="shared" si="355"/>
        <v>45222</v>
      </c>
      <c r="H2257" s="218" t="str">
        <f>IF(ISERROR(VLOOKUP(FORECAST!$A2257,$AY$2:$BA$9,3,FALSE)),"",VLOOKUP(FORECAST!$A2257,$AY$2:$BA$9,3,FALSE))</f>
        <v>Maintenance</v>
      </c>
      <c r="I2257" s="218">
        <f>IF(ISNUMBER(FORECAST!G:G),FORECAST!G:G,"")</f>
        <v>49</v>
      </c>
      <c r="J2257" s="222">
        <f>IF(ISNUMBER(FORECAST!H:H),FORECAST!H:H,"")</f>
        <v>0</v>
      </c>
      <c r="BF2257" s="4"/>
    </row>
    <row r="2258" spans="1:58">
      <c r="A2258" s="218" t="str">
        <f>MID(FORECAST!A2257,1,10)</f>
        <v>Maintenanc</v>
      </c>
      <c r="B2258" s="218" t="str">
        <f t="shared" si="350"/>
        <v>Ma</v>
      </c>
      <c r="C2258" s="218" t="str">
        <f t="shared" si="351"/>
        <v>nt</v>
      </c>
      <c r="D2258" s="218" t="str">
        <f t="shared" si="352"/>
        <v>nanc</v>
      </c>
      <c r="E2258" s="219" t="e">
        <f t="shared" si="353"/>
        <v>#VALUE!</v>
      </c>
      <c r="F2258" s="219" t="str">
        <f t="shared" si="354"/>
        <v/>
      </c>
      <c r="G2258" s="219">
        <f t="shared" si="355"/>
        <v>45222</v>
      </c>
      <c r="H2258" s="218" t="str">
        <f>IF(ISERROR(VLOOKUP(FORECAST!$A2258,$AY$2:$BA$9,3,FALSE)),"",VLOOKUP(FORECAST!$A2258,$AY$2:$BA$9,3,FALSE))</f>
        <v>Complementarias</v>
      </c>
      <c r="I2258" s="218">
        <f>IF(ISNUMBER(FORECAST!G:G),FORECAST!G:G,"")</f>
        <v>10</v>
      </c>
      <c r="J2258" s="222">
        <f>IF(ISNUMBER(FORECAST!H:H),FORECAST!H:H,"")</f>
        <v>0</v>
      </c>
      <c r="BF2258" s="4"/>
    </row>
    <row r="2259" spans="1:58">
      <c r="A2259" s="218" t="str">
        <f>MID(FORECAST!A2258,1,10)</f>
        <v>Compliment</v>
      </c>
      <c r="B2259" s="218" t="str">
        <f t="shared" si="350"/>
        <v>Co</v>
      </c>
      <c r="C2259" s="218" t="str">
        <f t="shared" si="351"/>
        <v>pl</v>
      </c>
      <c r="D2259" s="218" t="str">
        <f t="shared" si="352"/>
        <v>ment</v>
      </c>
      <c r="E2259" s="219" t="e">
        <f t="shared" si="353"/>
        <v>#VALUE!</v>
      </c>
      <c r="F2259" s="219" t="str">
        <f t="shared" si="354"/>
        <v/>
      </c>
      <c r="G2259" s="219">
        <f t="shared" si="355"/>
        <v>45222</v>
      </c>
      <c r="H2259" s="218" t="str">
        <f>IF(ISERROR(VLOOKUP(FORECAST!$A2259,$AY$2:$BA$9,3,FALSE)),"",VLOOKUP(FORECAST!$A2259,$AY$2:$BA$9,3,FALSE))</f>
        <v>Total día</v>
      </c>
      <c r="I2259" s="218">
        <f>IF(ISNUMBER(FORECAST!G:G),FORECAST!G:G,"")</f>
        <v>154</v>
      </c>
      <c r="J2259" s="222">
        <f>IF(ISNUMBER(FORECAST!H:H),FORECAST!H:H,"")</f>
        <v>20059.509999999998</v>
      </c>
      <c r="BF2259" s="4"/>
    </row>
    <row r="2260" spans="1:58">
      <c r="A2260" s="218" t="str">
        <f>MID(FORECAST!A2259,1,10)</f>
        <v>Totals:</v>
      </c>
      <c r="B2260" s="218" t="str">
        <f t="shared" si="350"/>
        <v>To</v>
      </c>
      <c r="C2260" s="218" t="str">
        <f t="shared" si="351"/>
        <v>al</v>
      </c>
      <c r="D2260" s="218" t="str">
        <f t="shared" si="352"/>
        <v>:</v>
      </c>
      <c r="E2260" s="219" t="e">
        <f t="shared" si="353"/>
        <v>#VALUE!</v>
      </c>
      <c r="F2260" s="219" t="str">
        <f t="shared" si="354"/>
        <v/>
      </c>
      <c r="G2260" s="219">
        <f t="shared" si="355"/>
        <v>45222</v>
      </c>
      <c r="H2260" s="218" t="str">
        <f>IF(ISERROR(VLOOKUP(FORECAST!$A2260,$AY$2:$BA$9,3,FALSE)),"",VLOOKUP(FORECAST!$A2260,$AY$2:$BA$9,3,FALSE))</f>
        <v/>
      </c>
      <c r="I2260" s="218" t="str">
        <f>IF(ISNUMBER(FORECAST!G:G),FORECAST!G:G,"")</f>
        <v/>
      </c>
      <c r="J2260" s="222" t="str">
        <f>IF(ISNUMBER(FORECAST!H:H),FORECAST!H:H,"")</f>
        <v/>
      </c>
      <c r="BF2260" s="4"/>
    </row>
    <row r="2261" spans="1:58">
      <c r="A2261" s="218" t="str">
        <f>MID(FORECAST!A2260,1,10)</f>
        <v>24-10-2023</v>
      </c>
      <c r="B2261" s="218" t="str">
        <f t="shared" si="350"/>
        <v>24</v>
      </c>
      <c r="C2261" s="218" t="str">
        <f t="shared" si="351"/>
        <v>10</v>
      </c>
      <c r="D2261" s="218" t="str">
        <f t="shared" si="352"/>
        <v>2023</v>
      </c>
      <c r="E2261" s="219">
        <f t="shared" si="353"/>
        <v>45223</v>
      </c>
      <c r="F2261" s="219">
        <f t="shared" si="354"/>
        <v>45223</v>
      </c>
      <c r="G2261" s="219">
        <f t="shared" si="355"/>
        <v>45223</v>
      </c>
      <c r="H2261" s="218" t="str">
        <f>IF(ISERROR(VLOOKUP(FORECAST!$A2261,$AY$2:$BA$9,3,FALSE)),"",VLOOKUP(FORECAST!$A2261,$AY$2:$BA$9,3,FALSE))</f>
        <v>Pagadores</v>
      </c>
      <c r="I2261" s="218">
        <f>IF(ISNUMBER(FORECAST!G:G),FORECAST!G:G,"")</f>
        <v>27</v>
      </c>
      <c r="J2261" s="222">
        <f>IF(ISNUMBER(FORECAST!H:H),FORECAST!H:H,"")</f>
        <v>6872.03</v>
      </c>
      <c r="BF2261" s="4"/>
    </row>
    <row r="2262" spans="1:58">
      <c r="A2262" s="218" t="str">
        <f>MID(FORECAST!A2261,1,10)</f>
        <v>Non-Group</v>
      </c>
      <c r="B2262" s="218" t="str">
        <f t="shared" si="350"/>
        <v>No</v>
      </c>
      <c r="C2262" s="218" t="str">
        <f t="shared" si="351"/>
        <v>-G</v>
      </c>
      <c r="D2262" s="218" t="str">
        <f t="shared" si="352"/>
        <v>oup</v>
      </c>
      <c r="E2262" s="219" t="e">
        <f t="shared" si="353"/>
        <v>#VALUE!</v>
      </c>
      <c r="F2262" s="219" t="str">
        <f t="shared" si="354"/>
        <v/>
      </c>
      <c r="G2262" s="219">
        <f t="shared" si="355"/>
        <v>45223</v>
      </c>
      <c r="H2262" s="218" t="str">
        <f>IF(ISERROR(VLOOKUP(FORECAST!$A2262,$AY$2:$BA$9,3,FALSE)),"",VLOOKUP(FORECAST!$A2262,$AY$2:$BA$9,3,FALSE))</f>
        <v>Grupos</v>
      </c>
      <c r="I2262" s="218">
        <f>IF(ISNUMBER(FORECAST!G:G),FORECAST!G:G,"")</f>
        <v>0</v>
      </c>
      <c r="J2262" s="222">
        <f>IF(ISNUMBER(FORECAST!H:H),FORECAST!H:H,"")</f>
        <v>0</v>
      </c>
      <c r="BF2262" s="4"/>
    </row>
    <row r="2263" spans="1:58">
      <c r="A2263" s="218" t="str">
        <f>MID(FORECAST!A2262,1,10)</f>
        <v>Group - No</v>
      </c>
      <c r="B2263" s="218" t="str">
        <f t="shared" si="350"/>
        <v>Gr</v>
      </c>
      <c r="C2263" s="218" t="str">
        <f t="shared" si="351"/>
        <v>up</v>
      </c>
      <c r="D2263" s="218" t="str">
        <f t="shared" si="352"/>
        <v>- No</v>
      </c>
      <c r="E2263" s="219" t="e">
        <f t="shared" si="353"/>
        <v>#VALUE!</v>
      </c>
      <c r="F2263" s="219" t="str">
        <f t="shared" si="354"/>
        <v/>
      </c>
      <c r="G2263" s="219">
        <f t="shared" si="355"/>
        <v>45223</v>
      </c>
      <c r="H2263" s="218" t="str">
        <f>IF(ISERROR(VLOOKUP(FORECAST!$A2263,$AY$2:$BA$9,3,FALSE)),"",VLOOKUP(FORECAST!$A2263,$AY$2:$BA$9,3,FALSE))</f>
        <v>Dueños e invitados</v>
      </c>
      <c r="I2263" s="218">
        <f>IF(ISNUMBER(FORECAST!G:G),FORECAST!G:G,"")</f>
        <v>29</v>
      </c>
      <c r="J2263" s="222">
        <f>IF(ISNUMBER(FORECAST!H:H),FORECAST!H:H,"")</f>
        <v>0</v>
      </c>
      <c r="BF2263" s="4"/>
    </row>
    <row r="2264" spans="1:58">
      <c r="A2264" s="218" t="str">
        <f>MID(FORECAST!A2263,1,10)</f>
        <v>Owner &amp; Gu</v>
      </c>
      <c r="B2264" s="218" t="str">
        <f t="shared" si="350"/>
        <v>Ow</v>
      </c>
      <c r="C2264" s="218" t="str">
        <f t="shared" si="351"/>
        <v>er</v>
      </c>
      <c r="D2264" s="218" t="str">
        <f t="shared" si="352"/>
        <v>&amp; Gu</v>
      </c>
      <c r="E2264" s="219" t="e">
        <f t="shared" si="353"/>
        <v>#VALUE!</v>
      </c>
      <c r="F2264" s="219" t="str">
        <f t="shared" si="354"/>
        <v/>
      </c>
      <c r="G2264" s="219">
        <f t="shared" si="355"/>
        <v>45223</v>
      </c>
      <c r="H2264" s="218" t="str">
        <f>IF(ISERROR(VLOOKUP(FORECAST!$A2264,$AY$2:$BA$9,3,FALSE)),"",VLOOKUP(FORECAST!$A2264,$AY$2:$BA$9,3,FALSE))</f>
        <v>Referidos</v>
      </c>
      <c r="I2264" s="218">
        <f>IF(ISNUMBER(FORECAST!G:G),FORECAST!G:G,"")</f>
        <v>14</v>
      </c>
      <c r="J2264" s="222">
        <f>IF(ISNUMBER(FORECAST!H:H),FORECAST!H:H,"")</f>
        <v>4869.8100000000004</v>
      </c>
      <c r="BF2264" s="4"/>
    </row>
    <row r="2265" spans="1:58">
      <c r="A2265" s="218" t="str">
        <f>MID(FORECAST!A2264,1,10)</f>
        <v>Owner Refe</v>
      </c>
      <c r="B2265" s="218" t="str">
        <f t="shared" si="350"/>
        <v>Ow</v>
      </c>
      <c r="C2265" s="218" t="str">
        <f t="shared" si="351"/>
        <v>er</v>
      </c>
      <c r="D2265" s="218" t="str">
        <f t="shared" si="352"/>
        <v>Refe</v>
      </c>
      <c r="E2265" s="219" t="e">
        <f t="shared" si="353"/>
        <v>#VALUE!</v>
      </c>
      <c r="F2265" s="219" t="str">
        <f t="shared" si="354"/>
        <v/>
      </c>
      <c r="G2265" s="219">
        <f t="shared" si="355"/>
        <v>45223</v>
      </c>
      <c r="H2265" s="218" t="str">
        <f>IF(ISERROR(VLOOKUP(FORECAST!$A2265,$AY$2:$BA$9,3,FALSE)),"",VLOOKUP(FORECAST!$A2265,$AY$2:$BA$9,3,FALSE))</f>
        <v>Maintenance</v>
      </c>
      <c r="I2265" s="218">
        <f>IF(ISNUMBER(FORECAST!G:G),FORECAST!G:G,"")</f>
        <v>61</v>
      </c>
      <c r="J2265" s="222">
        <f>IF(ISNUMBER(FORECAST!H:H),FORECAST!H:H,"")</f>
        <v>0</v>
      </c>
      <c r="BF2265" s="4"/>
    </row>
    <row r="2266" spans="1:58">
      <c r="A2266" s="218" t="str">
        <f>MID(FORECAST!A2265,1,10)</f>
        <v>Maintenanc</v>
      </c>
      <c r="B2266" s="218" t="str">
        <f t="shared" si="350"/>
        <v>Ma</v>
      </c>
      <c r="C2266" s="218" t="str">
        <f t="shared" si="351"/>
        <v>nt</v>
      </c>
      <c r="D2266" s="218" t="str">
        <f t="shared" si="352"/>
        <v>nanc</v>
      </c>
      <c r="E2266" s="219" t="e">
        <f t="shared" si="353"/>
        <v>#VALUE!</v>
      </c>
      <c r="F2266" s="219" t="str">
        <f t="shared" si="354"/>
        <v/>
      </c>
      <c r="G2266" s="219">
        <f t="shared" si="355"/>
        <v>45223</v>
      </c>
      <c r="H2266" s="218" t="str">
        <f>IF(ISERROR(VLOOKUP(FORECAST!$A2266,$AY$2:$BA$9,3,FALSE)),"",VLOOKUP(FORECAST!$A2266,$AY$2:$BA$9,3,FALSE))</f>
        <v>Complementarias</v>
      </c>
      <c r="I2266" s="218">
        <f>IF(ISNUMBER(FORECAST!G:G),FORECAST!G:G,"")</f>
        <v>7</v>
      </c>
      <c r="J2266" s="222">
        <f>IF(ISNUMBER(FORECAST!H:H),FORECAST!H:H,"")</f>
        <v>400</v>
      </c>
      <c r="BF2266" s="4"/>
    </row>
    <row r="2267" spans="1:58">
      <c r="A2267" s="218" t="str">
        <f>MID(FORECAST!A2266,1,10)</f>
        <v>Compliment</v>
      </c>
      <c r="B2267" s="218" t="str">
        <f t="shared" si="350"/>
        <v>Co</v>
      </c>
      <c r="C2267" s="218" t="str">
        <f t="shared" si="351"/>
        <v>pl</v>
      </c>
      <c r="D2267" s="218" t="str">
        <f t="shared" si="352"/>
        <v>ment</v>
      </c>
      <c r="E2267" s="219" t="e">
        <f t="shared" si="353"/>
        <v>#VALUE!</v>
      </c>
      <c r="F2267" s="219" t="str">
        <f t="shared" si="354"/>
        <v/>
      </c>
      <c r="G2267" s="219">
        <f t="shared" si="355"/>
        <v>45223</v>
      </c>
      <c r="H2267" s="218" t="str">
        <f>IF(ISERROR(VLOOKUP(FORECAST!$A2267,$AY$2:$BA$9,3,FALSE)),"",VLOOKUP(FORECAST!$A2267,$AY$2:$BA$9,3,FALSE))</f>
        <v>Total día</v>
      </c>
      <c r="I2267" s="218">
        <f>IF(ISNUMBER(FORECAST!G:G),FORECAST!G:G,"")</f>
        <v>138</v>
      </c>
      <c r="J2267" s="222">
        <f>IF(ISNUMBER(FORECAST!H:H),FORECAST!H:H,"")</f>
        <v>12141.84</v>
      </c>
      <c r="BF2267" s="4"/>
    </row>
    <row r="2268" spans="1:58">
      <c r="A2268" s="218" t="str">
        <f>MID(FORECAST!A2267,1,10)</f>
        <v>Totals:</v>
      </c>
      <c r="B2268" s="218" t="str">
        <f t="shared" si="350"/>
        <v>To</v>
      </c>
      <c r="C2268" s="218" t="str">
        <f t="shared" si="351"/>
        <v>al</v>
      </c>
      <c r="D2268" s="218" t="str">
        <f t="shared" si="352"/>
        <v>:</v>
      </c>
      <c r="E2268" s="219" t="e">
        <f t="shared" si="353"/>
        <v>#VALUE!</v>
      </c>
      <c r="F2268" s="219" t="str">
        <f t="shared" si="354"/>
        <v/>
      </c>
      <c r="G2268" s="219">
        <f t="shared" si="355"/>
        <v>45223</v>
      </c>
      <c r="H2268" s="218" t="str">
        <f>IF(ISERROR(VLOOKUP(FORECAST!$A2268,$AY$2:$BA$9,3,FALSE)),"",VLOOKUP(FORECAST!$A2268,$AY$2:$BA$9,3,FALSE))</f>
        <v/>
      </c>
      <c r="I2268" s="218" t="str">
        <f>IF(ISNUMBER(FORECAST!G:G),FORECAST!G:G,"")</f>
        <v/>
      </c>
      <c r="J2268" s="222" t="str">
        <f>IF(ISNUMBER(FORECAST!H:H),FORECAST!H:H,"")</f>
        <v/>
      </c>
      <c r="BF2268" s="4"/>
    </row>
    <row r="2269" spans="1:58">
      <c r="A2269" s="218" t="str">
        <f>MID(FORECAST!A2268,1,10)</f>
        <v>25-10-2023</v>
      </c>
      <c r="B2269" s="218" t="str">
        <f t="shared" si="350"/>
        <v>25</v>
      </c>
      <c r="C2269" s="218" t="str">
        <f t="shared" si="351"/>
        <v>10</v>
      </c>
      <c r="D2269" s="218" t="str">
        <f t="shared" si="352"/>
        <v>2023</v>
      </c>
      <c r="E2269" s="219">
        <f t="shared" si="353"/>
        <v>45224</v>
      </c>
      <c r="F2269" s="219">
        <f t="shared" si="354"/>
        <v>45224</v>
      </c>
      <c r="G2269" s="219">
        <f t="shared" si="355"/>
        <v>45224</v>
      </c>
      <c r="H2269" s="218" t="str">
        <f>IF(ISERROR(VLOOKUP(FORECAST!$A2269,$AY$2:$BA$9,3,FALSE)),"",VLOOKUP(FORECAST!$A2269,$AY$2:$BA$9,3,FALSE))</f>
        <v>Pagadores</v>
      </c>
      <c r="I2269" s="218">
        <f>IF(ISNUMBER(FORECAST!G:G),FORECAST!G:G,"")</f>
        <v>30</v>
      </c>
      <c r="J2269" s="222">
        <f>IF(ISNUMBER(FORECAST!H:H),FORECAST!H:H,"")</f>
        <v>10276.799999999999</v>
      </c>
      <c r="BF2269" s="4"/>
    </row>
    <row r="2270" spans="1:58">
      <c r="A2270" s="218" t="str">
        <f>MID(FORECAST!A2269,1,10)</f>
        <v>Non-Group</v>
      </c>
      <c r="B2270" s="218" t="str">
        <f t="shared" si="350"/>
        <v>No</v>
      </c>
      <c r="C2270" s="218" t="str">
        <f t="shared" si="351"/>
        <v>-G</v>
      </c>
      <c r="D2270" s="218" t="str">
        <f t="shared" si="352"/>
        <v>oup</v>
      </c>
      <c r="E2270" s="219" t="e">
        <f t="shared" si="353"/>
        <v>#VALUE!</v>
      </c>
      <c r="F2270" s="219" t="str">
        <f t="shared" si="354"/>
        <v/>
      </c>
      <c r="G2270" s="219">
        <f t="shared" si="355"/>
        <v>45224</v>
      </c>
      <c r="H2270" s="218" t="str">
        <f>IF(ISERROR(VLOOKUP(FORECAST!$A2270,$AY$2:$BA$9,3,FALSE)),"",VLOOKUP(FORECAST!$A2270,$AY$2:$BA$9,3,FALSE))</f>
        <v>Grupos</v>
      </c>
      <c r="I2270" s="218">
        <f>IF(ISNUMBER(FORECAST!G:G),FORECAST!G:G,"")</f>
        <v>0</v>
      </c>
      <c r="J2270" s="222">
        <f>IF(ISNUMBER(FORECAST!H:H),FORECAST!H:H,"")</f>
        <v>-218</v>
      </c>
      <c r="BF2270" s="4"/>
    </row>
    <row r="2271" spans="1:58">
      <c r="A2271" s="218" t="str">
        <f>MID(FORECAST!A2270,1,10)</f>
        <v>Group - No</v>
      </c>
      <c r="B2271" s="218" t="str">
        <f t="shared" si="350"/>
        <v>Gr</v>
      </c>
      <c r="C2271" s="218" t="str">
        <f t="shared" si="351"/>
        <v>up</v>
      </c>
      <c r="D2271" s="218" t="str">
        <f t="shared" si="352"/>
        <v>- No</v>
      </c>
      <c r="E2271" s="219" t="e">
        <f t="shared" si="353"/>
        <v>#VALUE!</v>
      </c>
      <c r="F2271" s="219" t="str">
        <f t="shared" si="354"/>
        <v/>
      </c>
      <c r="G2271" s="219">
        <f t="shared" si="355"/>
        <v>45224</v>
      </c>
      <c r="H2271" s="218" t="str">
        <f>IF(ISERROR(VLOOKUP(FORECAST!$A2271,$AY$2:$BA$9,3,FALSE)),"",VLOOKUP(FORECAST!$A2271,$AY$2:$BA$9,3,FALSE))</f>
        <v>Dueños e invitados</v>
      </c>
      <c r="I2271" s="218">
        <f>IF(ISNUMBER(FORECAST!G:G),FORECAST!G:G,"")</f>
        <v>24</v>
      </c>
      <c r="J2271" s="222">
        <f>IF(ISNUMBER(FORECAST!H:H),FORECAST!H:H,"")</f>
        <v>0</v>
      </c>
      <c r="BF2271" s="4"/>
    </row>
    <row r="2272" spans="1:58">
      <c r="A2272" s="218" t="str">
        <f>MID(FORECAST!A2271,1,10)</f>
        <v>Owner &amp; Gu</v>
      </c>
      <c r="B2272" s="218" t="str">
        <f t="shared" si="350"/>
        <v>Ow</v>
      </c>
      <c r="C2272" s="218" t="str">
        <f t="shared" si="351"/>
        <v>er</v>
      </c>
      <c r="D2272" s="218" t="str">
        <f t="shared" si="352"/>
        <v>&amp; Gu</v>
      </c>
      <c r="E2272" s="219" t="e">
        <f t="shared" si="353"/>
        <v>#VALUE!</v>
      </c>
      <c r="F2272" s="219" t="str">
        <f t="shared" si="354"/>
        <v/>
      </c>
      <c r="G2272" s="219">
        <f t="shared" si="355"/>
        <v>45224</v>
      </c>
      <c r="H2272" s="218" t="str">
        <f>IF(ISERROR(VLOOKUP(FORECAST!$A2272,$AY$2:$BA$9,3,FALSE)),"",VLOOKUP(FORECAST!$A2272,$AY$2:$BA$9,3,FALSE))</f>
        <v>Referidos</v>
      </c>
      <c r="I2272" s="218">
        <f>IF(ISNUMBER(FORECAST!G:G),FORECAST!G:G,"")</f>
        <v>18</v>
      </c>
      <c r="J2272" s="222">
        <f>IF(ISNUMBER(FORECAST!H:H),FORECAST!H:H,"")</f>
        <v>4845</v>
      </c>
      <c r="BF2272" s="4"/>
    </row>
    <row r="2273" spans="1:58">
      <c r="A2273" s="218" t="str">
        <f>MID(FORECAST!A2272,1,10)</f>
        <v>Owner Refe</v>
      </c>
      <c r="B2273" s="218" t="str">
        <f t="shared" si="350"/>
        <v>Ow</v>
      </c>
      <c r="C2273" s="218" t="str">
        <f t="shared" si="351"/>
        <v>er</v>
      </c>
      <c r="D2273" s="218" t="str">
        <f t="shared" si="352"/>
        <v>Refe</v>
      </c>
      <c r="E2273" s="219" t="e">
        <f t="shared" si="353"/>
        <v>#VALUE!</v>
      </c>
      <c r="F2273" s="219" t="str">
        <f t="shared" si="354"/>
        <v/>
      </c>
      <c r="G2273" s="219">
        <f t="shared" si="355"/>
        <v>45224</v>
      </c>
      <c r="H2273" s="218" t="str">
        <f>IF(ISERROR(VLOOKUP(FORECAST!$A2273,$AY$2:$BA$9,3,FALSE)),"",VLOOKUP(FORECAST!$A2273,$AY$2:$BA$9,3,FALSE))</f>
        <v>Maintenance</v>
      </c>
      <c r="I2273" s="218">
        <f>IF(ISNUMBER(FORECAST!G:G),FORECAST!G:G,"")</f>
        <v>61</v>
      </c>
      <c r="J2273" s="222">
        <f>IF(ISNUMBER(FORECAST!H:H),FORECAST!H:H,"")</f>
        <v>0</v>
      </c>
      <c r="BF2273" s="4"/>
    </row>
    <row r="2274" spans="1:58">
      <c r="A2274" s="218" t="str">
        <f>MID(FORECAST!A2273,1,10)</f>
        <v>Maintenanc</v>
      </c>
      <c r="B2274" s="218" t="str">
        <f t="shared" si="350"/>
        <v>Ma</v>
      </c>
      <c r="C2274" s="218" t="str">
        <f t="shared" si="351"/>
        <v>nt</v>
      </c>
      <c r="D2274" s="218" t="str">
        <f t="shared" si="352"/>
        <v>nanc</v>
      </c>
      <c r="E2274" s="219" t="e">
        <f t="shared" si="353"/>
        <v>#VALUE!</v>
      </c>
      <c r="F2274" s="219" t="str">
        <f t="shared" si="354"/>
        <v/>
      </c>
      <c r="G2274" s="219">
        <f t="shared" si="355"/>
        <v>45224</v>
      </c>
      <c r="H2274" s="218" t="str">
        <f>IF(ISERROR(VLOOKUP(FORECAST!$A2274,$AY$2:$BA$9,3,FALSE)),"",VLOOKUP(FORECAST!$A2274,$AY$2:$BA$9,3,FALSE))</f>
        <v>Complementarias</v>
      </c>
      <c r="I2274" s="218">
        <f>IF(ISNUMBER(FORECAST!G:G),FORECAST!G:G,"")</f>
        <v>4</v>
      </c>
      <c r="J2274" s="222">
        <f>IF(ISNUMBER(FORECAST!H:H),FORECAST!H:H,"")</f>
        <v>66</v>
      </c>
      <c r="BF2274" s="4"/>
    </row>
    <row r="2275" spans="1:58">
      <c r="A2275" s="218" t="str">
        <f>MID(FORECAST!A2274,1,10)</f>
        <v>Compliment</v>
      </c>
      <c r="B2275" s="218" t="str">
        <f t="shared" si="350"/>
        <v>Co</v>
      </c>
      <c r="C2275" s="218" t="str">
        <f t="shared" si="351"/>
        <v>pl</v>
      </c>
      <c r="D2275" s="218" t="str">
        <f t="shared" si="352"/>
        <v>ment</v>
      </c>
      <c r="E2275" s="219" t="e">
        <f t="shared" si="353"/>
        <v>#VALUE!</v>
      </c>
      <c r="F2275" s="219" t="str">
        <f t="shared" si="354"/>
        <v/>
      </c>
      <c r="G2275" s="219">
        <f t="shared" si="355"/>
        <v>45224</v>
      </c>
      <c r="H2275" s="218" t="str">
        <f>IF(ISERROR(VLOOKUP(FORECAST!$A2275,$AY$2:$BA$9,3,FALSE)),"",VLOOKUP(FORECAST!$A2275,$AY$2:$BA$9,3,FALSE))</f>
        <v>Total día</v>
      </c>
      <c r="I2275" s="218">
        <f>IF(ISNUMBER(FORECAST!G:G),FORECAST!G:G,"")</f>
        <v>137</v>
      </c>
      <c r="J2275" s="222">
        <f>IF(ISNUMBER(FORECAST!H:H),FORECAST!H:H,"")</f>
        <v>14969.8</v>
      </c>
      <c r="BF2275" s="4"/>
    </row>
    <row r="2276" spans="1:58">
      <c r="A2276" s="218" t="str">
        <f>MID(FORECAST!A2275,1,10)</f>
        <v>Totals:</v>
      </c>
      <c r="B2276" s="218" t="str">
        <f t="shared" si="350"/>
        <v>To</v>
      </c>
      <c r="C2276" s="218" t="str">
        <f t="shared" si="351"/>
        <v>al</v>
      </c>
      <c r="D2276" s="218" t="str">
        <f t="shared" si="352"/>
        <v>:</v>
      </c>
      <c r="E2276" s="219" t="e">
        <f t="shared" si="353"/>
        <v>#VALUE!</v>
      </c>
      <c r="F2276" s="219" t="str">
        <f t="shared" si="354"/>
        <v/>
      </c>
      <c r="G2276" s="219">
        <f t="shared" si="355"/>
        <v>45224</v>
      </c>
      <c r="H2276" s="218" t="str">
        <f>IF(ISERROR(VLOOKUP(FORECAST!$A2276,$AY$2:$BA$9,3,FALSE)),"",VLOOKUP(FORECAST!$A2276,$AY$2:$BA$9,3,FALSE))</f>
        <v/>
      </c>
      <c r="I2276" s="218" t="str">
        <f>IF(ISNUMBER(FORECAST!G:G),FORECAST!G:G,"")</f>
        <v/>
      </c>
      <c r="J2276" s="222" t="str">
        <f>IF(ISNUMBER(FORECAST!H:H),FORECAST!H:H,"")</f>
        <v/>
      </c>
      <c r="BF2276" s="4"/>
    </row>
    <row r="2277" spans="1:58">
      <c r="A2277" s="218" t="str">
        <f>MID(FORECAST!A2276,1,10)</f>
        <v>26-10-2023</v>
      </c>
      <c r="B2277" s="218" t="str">
        <f t="shared" si="350"/>
        <v>26</v>
      </c>
      <c r="C2277" s="218" t="str">
        <f t="shared" si="351"/>
        <v>10</v>
      </c>
      <c r="D2277" s="218" t="str">
        <f t="shared" si="352"/>
        <v>2023</v>
      </c>
      <c r="E2277" s="219">
        <f t="shared" si="353"/>
        <v>45225</v>
      </c>
      <c r="F2277" s="219">
        <f t="shared" si="354"/>
        <v>45225</v>
      </c>
      <c r="G2277" s="219">
        <f t="shared" si="355"/>
        <v>45225</v>
      </c>
      <c r="H2277" s="218" t="str">
        <f>IF(ISERROR(VLOOKUP(FORECAST!$A2277,$AY$2:$BA$9,3,FALSE)),"",VLOOKUP(FORECAST!$A2277,$AY$2:$BA$9,3,FALSE))</f>
        <v>Pagadores</v>
      </c>
      <c r="I2277" s="218">
        <f>IF(ISNUMBER(FORECAST!G:G),FORECAST!G:G,"")</f>
        <v>23</v>
      </c>
      <c r="J2277" s="222">
        <f>IF(ISNUMBER(FORECAST!H:H),FORECAST!H:H,"")</f>
        <v>6659.54</v>
      </c>
      <c r="BF2277" s="4"/>
    </row>
    <row r="2278" spans="1:58">
      <c r="A2278" s="218" t="str">
        <f>MID(FORECAST!A2277,1,10)</f>
        <v>Non-Group</v>
      </c>
      <c r="B2278" s="218" t="str">
        <f t="shared" si="350"/>
        <v>No</v>
      </c>
      <c r="C2278" s="218" t="str">
        <f t="shared" si="351"/>
        <v>-G</v>
      </c>
      <c r="D2278" s="218" t="str">
        <f t="shared" si="352"/>
        <v>oup</v>
      </c>
      <c r="E2278" s="219" t="e">
        <f t="shared" si="353"/>
        <v>#VALUE!</v>
      </c>
      <c r="F2278" s="219" t="str">
        <f t="shared" si="354"/>
        <v/>
      </c>
      <c r="G2278" s="219">
        <f t="shared" si="355"/>
        <v>45225</v>
      </c>
      <c r="H2278" s="218" t="str">
        <f>IF(ISERROR(VLOOKUP(FORECAST!$A2278,$AY$2:$BA$9,3,FALSE)),"",VLOOKUP(FORECAST!$A2278,$AY$2:$BA$9,3,FALSE))</f>
        <v>Grupos</v>
      </c>
      <c r="I2278" s="218">
        <f>IF(ISNUMBER(FORECAST!G:G),FORECAST!G:G,"")</f>
        <v>1</v>
      </c>
      <c r="J2278" s="222">
        <f>IF(ISNUMBER(FORECAST!H:H),FORECAST!H:H,"")</f>
        <v>183.8</v>
      </c>
      <c r="BF2278" s="4"/>
    </row>
    <row r="2279" spans="1:58">
      <c r="A2279" s="218" t="str">
        <f>MID(FORECAST!A2278,1,10)</f>
        <v>Group - No</v>
      </c>
      <c r="B2279" s="218" t="str">
        <f t="shared" si="350"/>
        <v>Gr</v>
      </c>
      <c r="C2279" s="218" t="str">
        <f t="shared" si="351"/>
        <v>up</v>
      </c>
      <c r="D2279" s="218" t="str">
        <f t="shared" si="352"/>
        <v>- No</v>
      </c>
      <c r="E2279" s="219" t="e">
        <f t="shared" si="353"/>
        <v>#VALUE!</v>
      </c>
      <c r="F2279" s="219" t="str">
        <f t="shared" si="354"/>
        <v/>
      </c>
      <c r="G2279" s="219">
        <f t="shared" si="355"/>
        <v>45225</v>
      </c>
      <c r="H2279" s="218" t="str">
        <f>IF(ISERROR(VLOOKUP(FORECAST!$A2279,$AY$2:$BA$9,3,FALSE)),"",VLOOKUP(FORECAST!$A2279,$AY$2:$BA$9,3,FALSE))</f>
        <v>Dueños e invitados</v>
      </c>
      <c r="I2279" s="218">
        <f>IF(ISNUMBER(FORECAST!G:G),FORECAST!G:G,"")</f>
        <v>37</v>
      </c>
      <c r="J2279" s="222">
        <f>IF(ISNUMBER(FORECAST!H:H),FORECAST!H:H,"")</f>
        <v>0</v>
      </c>
      <c r="BF2279" s="4"/>
    </row>
    <row r="2280" spans="1:58">
      <c r="A2280" s="218" t="str">
        <f>MID(FORECAST!A2279,1,10)</f>
        <v>Owner &amp; Gu</v>
      </c>
      <c r="B2280" s="218" t="str">
        <f t="shared" si="350"/>
        <v>Ow</v>
      </c>
      <c r="C2280" s="218" t="str">
        <f t="shared" si="351"/>
        <v>er</v>
      </c>
      <c r="D2280" s="218" t="str">
        <f t="shared" si="352"/>
        <v>&amp; Gu</v>
      </c>
      <c r="E2280" s="219" t="e">
        <f t="shared" si="353"/>
        <v>#VALUE!</v>
      </c>
      <c r="F2280" s="219" t="str">
        <f t="shared" si="354"/>
        <v/>
      </c>
      <c r="G2280" s="219">
        <f t="shared" si="355"/>
        <v>45225</v>
      </c>
      <c r="H2280" s="218" t="str">
        <f>IF(ISERROR(VLOOKUP(FORECAST!$A2280,$AY$2:$BA$9,3,FALSE)),"",VLOOKUP(FORECAST!$A2280,$AY$2:$BA$9,3,FALSE))</f>
        <v>Referidos</v>
      </c>
      <c r="I2280" s="218">
        <f>IF(ISNUMBER(FORECAST!G:G),FORECAST!G:G,"")</f>
        <v>40</v>
      </c>
      <c r="J2280" s="222">
        <f>IF(ISNUMBER(FORECAST!H:H),FORECAST!H:H,"")</f>
        <v>11301.36</v>
      </c>
      <c r="BF2280" s="4"/>
    </row>
    <row r="2281" spans="1:58">
      <c r="A2281" s="218" t="str">
        <f>MID(FORECAST!A2280,1,10)</f>
        <v>Owner Refe</v>
      </c>
      <c r="B2281" s="218" t="str">
        <f t="shared" si="350"/>
        <v>Ow</v>
      </c>
      <c r="C2281" s="218" t="str">
        <f t="shared" si="351"/>
        <v>er</v>
      </c>
      <c r="D2281" s="218" t="str">
        <f t="shared" si="352"/>
        <v>Refe</v>
      </c>
      <c r="E2281" s="219" t="e">
        <f t="shared" si="353"/>
        <v>#VALUE!</v>
      </c>
      <c r="F2281" s="219" t="str">
        <f t="shared" si="354"/>
        <v/>
      </c>
      <c r="G2281" s="219">
        <f t="shared" si="355"/>
        <v>45225</v>
      </c>
      <c r="H2281" s="218" t="str">
        <f>IF(ISERROR(VLOOKUP(FORECAST!$A2281,$AY$2:$BA$9,3,FALSE)),"",VLOOKUP(FORECAST!$A2281,$AY$2:$BA$9,3,FALSE))</f>
        <v>Maintenance</v>
      </c>
      <c r="I2281" s="218">
        <f>IF(ISNUMBER(FORECAST!G:G),FORECAST!G:G,"")</f>
        <v>38</v>
      </c>
      <c r="J2281" s="222">
        <f>IF(ISNUMBER(FORECAST!H:H),FORECAST!H:H,"")</f>
        <v>0</v>
      </c>
      <c r="BF2281" s="4"/>
    </row>
    <row r="2282" spans="1:58">
      <c r="A2282" s="218" t="str">
        <f>MID(FORECAST!A2281,1,10)</f>
        <v>Maintenanc</v>
      </c>
      <c r="B2282" s="218" t="str">
        <f t="shared" si="350"/>
        <v>Ma</v>
      </c>
      <c r="C2282" s="218" t="str">
        <f t="shared" si="351"/>
        <v>nt</v>
      </c>
      <c r="D2282" s="218" t="str">
        <f t="shared" si="352"/>
        <v>nanc</v>
      </c>
      <c r="E2282" s="219" t="e">
        <f t="shared" si="353"/>
        <v>#VALUE!</v>
      </c>
      <c r="F2282" s="219" t="str">
        <f t="shared" si="354"/>
        <v/>
      </c>
      <c r="G2282" s="219">
        <f t="shared" si="355"/>
        <v>45225</v>
      </c>
      <c r="H2282" s="218" t="str">
        <f>IF(ISERROR(VLOOKUP(FORECAST!$A2282,$AY$2:$BA$9,3,FALSE)),"",VLOOKUP(FORECAST!$A2282,$AY$2:$BA$9,3,FALSE))</f>
        <v>Complementarias</v>
      </c>
      <c r="I2282" s="218">
        <f>IF(ISNUMBER(FORECAST!G:G),FORECAST!G:G,"")</f>
        <v>12</v>
      </c>
      <c r="J2282" s="222">
        <f>IF(ISNUMBER(FORECAST!H:H),FORECAST!H:H,"")</f>
        <v>0</v>
      </c>
      <c r="BF2282" s="4"/>
    </row>
    <row r="2283" spans="1:58">
      <c r="A2283" s="218" t="str">
        <f>MID(FORECAST!A2282,1,10)</f>
        <v>Compliment</v>
      </c>
      <c r="B2283" s="218" t="str">
        <f t="shared" si="350"/>
        <v>Co</v>
      </c>
      <c r="C2283" s="218" t="str">
        <f t="shared" si="351"/>
        <v>pl</v>
      </c>
      <c r="D2283" s="218" t="str">
        <f t="shared" si="352"/>
        <v>ment</v>
      </c>
      <c r="E2283" s="219" t="e">
        <f t="shared" si="353"/>
        <v>#VALUE!</v>
      </c>
      <c r="F2283" s="219" t="str">
        <f t="shared" si="354"/>
        <v/>
      </c>
      <c r="G2283" s="219">
        <f t="shared" si="355"/>
        <v>45225</v>
      </c>
      <c r="H2283" s="218" t="str">
        <f>IF(ISERROR(VLOOKUP(FORECAST!$A2283,$AY$2:$BA$9,3,FALSE)),"",VLOOKUP(FORECAST!$A2283,$AY$2:$BA$9,3,FALSE))</f>
        <v>Total día</v>
      </c>
      <c r="I2283" s="218">
        <f>IF(ISNUMBER(FORECAST!G:G),FORECAST!G:G,"")</f>
        <v>151</v>
      </c>
      <c r="J2283" s="222">
        <f>IF(ISNUMBER(FORECAST!H:H),FORECAST!H:H,"")</f>
        <v>18144.7</v>
      </c>
      <c r="BF2283" s="4"/>
    </row>
    <row r="2284" spans="1:58">
      <c r="A2284" s="218" t="str">
        <f>MID(FORECAST!A2283,1,10)</f>
        <v>Totals:</v>
      </c>
      <c r="B2284" s="218" t="str">
        <f t="shared" si="350"/>
        <v>To</v>
      </c>
      <c r="C2284" s="218" t="str">
        <f t="shared" si="351"/>
        <v>al</v>
      </c>
      <c r="D2284" s="218" t="str">
        <f t="shared" si="352"/>
        <v>:</v>
      </c>
      <c r="E2284" s="219" t="e">
        <f t="shared" si="353"/>
        <v>#VALUE!</v>
      </c>
      <c r="F2284" s="219" t="str">
        <f t="shared" si="354"/>
        <v/>
      </c>
      <c r="G2284" s="219">
        <f t="shared" si="355"/>
        <v>45225</v>
      </c>
      <c r="H2284" s="218" t="str">
        <f>IF(ISERROR(VLOOKUP(FORECAST!$A2284,$AY$2:$BA$9,3,FALSE)),"",VLOOKUP(FORECAST!$A2284,$AY$2:$BA$9,3,FALSE))</f>
        <v/>
      </c>
      <c r="I2284" s="218" t="str">
        <f>IF(ISNUMBER(FORECAST!G:G),FORECAST!G:G,"")</f>
        <v/>
      </c>
      <c r="J2284" s="222" t="str">
        <f>IF(ISNUMBER(FORECAST!H:H),FORECAST!H:H,"")</f>
        <v/>
      </c>
      <c r="BF2284" s="4"/>
    </row>
    <row r="2285" spans="1:58">
      <c r="A2285" s="218" t="str">
        <f>MID(FORECAST!A2284,1,10)</f>
        <v>27-10-2023</v>
      </c>
      <c r="B2285" s="218" t="str">
        <f t="shared" si="350"/>
        <v>27</v>
      </c>
      <c r="C2285" s="218" t="str">
        <f t="shared" si="351"/>
        <v>10</v>
      </c>
      <c r="D2285" s="218" t="str">
        <f t="shared" si="352"/>
        <v>2023</v>
      </c>
      <c r="E2285" s="219">
        <f t="shared" si="353"/>
        <v>45226</v>
      </c>
      <c r="F2285" s="219">
        <f t="shared" si="354"/>
        <v>45226</v>
      </c>
      <c r="G2285" s="219">
        <f t="shared" si="355"/>
        <v>45226</v>
      </c>
      <c r="H2285" s="218" t="str">
        <f>IF(ISERROR(VLOOKUP(FORECAST!$A2285,$AY$2:$BA$9,3,FALSE)),"",VLOOKUP(FORECAST!$A2285,$AY$2:$BA$9,3,FALSE))</f>
        <v>Pagadores</v>
      </c>
      <c r="I2285" s="218">
        <f>IF(ISNUMBER(FORECAST!G:G),FORECAST!G:G,"")</f>
        <v>52</v>
      </c>
      <c r="J2285" s="222">
        <f>IF(ISNUMBER(FORECAST!H:H),FORECAST!H:H,"")</f>
        <v>14569</v>
      </c>
      <c r="BF2285" s="4"/>
    </row>
    <row r="2286" spans="1:58">
      <c r="A2286" s="218" t="str">
        <f>MID(FORECAST!A2285,1,10)</f>
        <v>Non-Group</v>
      </c>
      <c r="B2286" s="218" t="str">
        <f t="shared" si="350"/>
        <v>No</v>
      </c>
      <c r="C2286" s="218" t="str">
        <f t="shared" si="351"/>
        <v>-G</v>
      </c>
      <c r="D2286" s="218" t="str">
        <f t="shared" si="352"/>
        <v>oup</v>
      </c>
      <c r="E2286" s="219" t="e">
        <f t="shared" si="353"/>
        <v>#VALUE!</v>
      </c>
      <c r="F2286" s="219" t="str">
        <f t="shared" si="354"/>
        <v/>
      </c>
      <c r="G2286" s="219">
        <f t="shared" si="355"/>
        <v>45226</v>
      </c>
      <c r="H2286" s="218" t="str">
        <f>IF(ISERROR(VLOOKUP(FORECAST!$A2286,$AY$2:$BA$9,3,FALSE)),"",VLOOKUP(FORECAST!$A2286,$AY$2:$BA$9,3,FALSE))</f>
        <v>Grupos</v>
      </c>
      <c r="I2286" s="218">
        <f>IF(ISNUMBER(FORECAST!G:G),FORECAST!G:G,"")</f>
        <v>5</v>
      </c>
      <c r="J2286" s="222">
        <f>IF(ISNUMBER(FORECAST!H:H),FORECAST!H:H,"")</f>
        <v>1545</v>
      </c>
      <c r="BF2286" s="4"/>
    </row>
    <row r="2287" spans="1:58">
      <c r="A2287" s="218" t="str">
        <f>MID(FORECAST!A2286,1,10)</f>
        <v>Group - No</v>
      </c>
      <c r="B2287" s="218" t="str">
        <f t="shared" si="350"/>
        <v>Gr</v>
      </c>
      <c r="C2287" s="218" t="str">
        <f t="shared" si="351"/>
        <v>up</v>
      </c>
      <c r="D2287" s="218" t="str">
        <f t="shared" si="352"/>
        <v>- No</v>
      </c>
      <c r="E2287" s="219" t="e">
        <f t="shared" si="353"/>
        <v>#VALUE!</v>
      </c>
      <c r="F2287" s="219" t="str">
        <f t="shared" si="354"/>
        <v/>
      </c>
      <c r="G2287" s="219">
        <f t="shared" si="355"/>
        <v>45226</v>
      </c>
      <c r="H2287" s="218" t="str">
        <f>IF(ISERROR(VLOOKUP(FORECAST!$A2287,$AY$2:$BA$9,3,FALSE)),"",VLOOKUP(FORECAST!$A2287,$AY$2:$BA$9,3,FALSE))</f>
        <v>Dueños e invitados</v>
      </c>
      <c r="I2287" s="218">
        <f>IF(ISNUMBER(FORECAST!G:G),FORECAST!G:G,"")</f>
        <v>40</v>
      </c>
      <c r="J2287" s="222">
        <f>IF(ISNUMBER(FORECAST!H:H),FORECAST!H:H,"")</f>
        <v>0</v>
      </c>
      <c r="BF2287" s="4"/>
    </row>
    <row r="2288" spans="1:58">
      <c r="A2288" s="218" t="str">
        <f>MID(FORECAST!A2287,1,10)</f>
        <v>Owner &amp; Gu</v>
      </c>
      <c r="B2288" s="218" t="str">
        <f t="shared" si="350"/>
        <v>Ow</v>
      </c>
      <c r="C2288" s="218" t="str">
        <f t="shared" si="351"/>
        <v>er</v>
      </c>
      <c r="D2288" s="218" t="str">
        <f t="shared" si="352"/>
        <v>&amp; Gu</v>
      </c>
      <c r="E2288" s="219" t="e">
        <f t="shared" si="353"/>
        <v>#VALUE!</v>
      </c>
      <c r="F2288" s="219" t="str">
        <f t="shared" si="354"/>
        <v/>
      </c>
      <c r="G2288" s="219">
        <f t="shared" si="355"/>
        <v>45226</v>
      </c>
      <c r="H2288" s="218" t="str">
        <f>IF(ISERROR(VLOOKUP(FORECAST!$A2288,$AY$2:$BA$9,3,FALSE)),"",VLOOKUP(FORECAST!$A2288,$AY$2:$BA$9,3,FALSE))</f>
        <v>Referidos</v>
      </c>
      <c r="I2288" s="218">
        <f>IF(ISNUMBER(FORECAST!G:G),FORECAST!G:G,"")</f>
        <v>71</v>
      </c>
      <c r="J2288" s="222">
        <f>IF(ISNUMBER(FORECAST!H:H),FORECAST!H:H,"")</f>
        <v>23195</v>
      </c>
      <c r="BF2288" s="4"/>
    </row>
    <row r="2289" spans="1:58">
      <c r="A2289" s="218" t="str">
        <f>MID(FORECAST!A2288,1,10)</f>
        <v>Owner Refe</v>
      </c>
      <c r="B2289" s="218" t="str">
        <f t="shared" si="350"/>
        <v>Ow</v>
      </c>
      <c r="C2289" s="218" t="str">
        <f t="shared" si="351"/>
        <v>er</v>
      </c>
      <c r="D2289" s="218" t="str">
        <f t="shared" si="352"/>
        <v>Refe</v>
      </c>
      <c r="E2289" s="219" t="e">
        <f t="shared" si="353"/>
        <v>#VALUE!</v>
      </c>
      <c r="F2289" s="219" t="str">
        <f t="shared" si="354"/>
        <v/>
      </c>
      <c r="G2289" s="219">
        <f t="shared" si="355"/>
        <v>45226</v>
      </c>
      <c r="H2289" s="218" t="str">
        <f>IF(ISERROR(VLOOKUP(FORECAST!$A2289,$AY$2:$BA$9,3,FALSE)),"",VLOOKUP(FORECAST!$A2289,$AY$2:$BA$9,3,FALSE))</f>
        <v>Maintenance</v>
      </c>
      <c r="I2289" s="218">
        <f>IF(ISNUMBER(FORECAST!G:G),FORECAST!G:G,"")</f>
        <v>27</v>
      </c>
      <c r="J2289" s="222">
        <f>IF(ISNUMBER(FORECAST!H:H),FORECAST!H:H,"")</f>
        <v>0</v>
      </c>
      <c r="BF2289" s="4"/>
    </row>
    <row r="2290" spans="1:58">
      <c r="A2290" s="218" t="str">
        <f>MID(FORECAST!A2289,1,10)</f>
        <v>Maintenanc</v>
      </c>
      <c r="B2290" s="218" t="str">
        <f t="shared" si="350"/>
        <v>Ma</v>
      </c>
      <c r="C2290" s="218" t="str">
        <f t="shared" si="351"/>
        <v>nt</v>
      </c>
      <c r="D2290" s="218" t="str">
        <f t="shared" si="352"/>
        <v>nanc</v>
      </c>
      <c r="E2290" s="219" t="e">
        <f t="shared" si="353"/>
        <v>#VALUE!</v>
      </c>
      <c r="F2290" s="219" t="str">
        <f t="shared" si="354"/>
        <v/>
      </c>
      <c r="G2290" s="219">
        <f t="shared" si="355"/>
        <v>45226</v>
      </c>
      <c r="H2290" s="218" t="str">
        <f>IF(ISERROR(VLOOKUP(FORECAST!$A2290,$AY$2:$BA$9,3,FALSE)),"",VLOOKUP(FORECAST!$A2290,$AY$2:$BA$9,3,FALSE))</f>
        <v>Complementarias</v>
      </c>
      <c r="I2290" s="218">
        <f>IF(ISNUMBER(FORECAST!G:G),FORECAST!G:G,"")</f>
        <v>2</v>
      </c>
      <c r="J2290" s="222">
        <f>IF(ISNUMBER(FORECAST!H:H),FORECAST!H:H,"")</f>
        <v>0</v>
      </c>
      <c r="BF2290" s="4"/>
    </row>
    <row r="2291" spans="1:58">
      <c r="A2291" s="218" t="str">
        <f>MID(FORECAST!A2290,1,10)</f>
        <v>Compliment</v>
      </c>
      <c r="B2291" s="218" t="str">
        <f t="shared" si="350"/>
        <v>Co</v>
      </c>
      <c r="C2291" s="218" t="str">
        <f t="shared" si="351"/>
        <v>pl</v>
      </c>
      <c r="D2291" s="218" t="str">
        <f t="shared" si="352"/>
        <v>ment</v>
      </c>
      <c r="E2291" s="219" t="e">
        <f t="shared" si="353"/>
        <v>#VALUE!</v>
      </c>
      <c r="F2291" s="219" t="str">
        <f t="shared" si="354"/>
        <v/>
      </c>
      <c r="G2291" s="219">
        <f t="shared" si="355"/>
        <v>45226</v>
      </c>
      <c r="H2291" s="218" t="str">
        <f>IF(ISERROR(VLOOKUP(FORECAST!$A2291,$AY$2:$BA$9,3,FALSE)),"",VLOOKUP(FORECAST!$A2291,$AY$2:$BA$9,3,FALSE))</f>
        <v>Total día</v>
      </c>
      <c r="I2291" s="218">
        <f>IF(ISNUMBER(FORECAST!G:G),FORECAST!G:G,"")</f>
        <v>197</v>
      </c>
      <c r="J2291" s="222">
        <f>IF(ISNUMBER(FORECAST!H:H),FORECAST!H:H,"")</f>
        <v>39309</v>
      </c>
      <c r="BF2291" s="4"/>
    </row>
    <row r="2292" spans="1:58">
      <c r="A2292" s="218" t="str">
        <f>MID(FORECAST!A2291,1,10)</f>
        <v>Totals:</v>
      </c>
      <c r="B2292" s="218" t="str">
        <f t="shared" si="350"/>
        <v>To</v>
      </c>
      <c r="C2292" s="218" t="str">
        <f t="shared" si="351"/>
        <v>al</v>
      </c>
      <c r="D2292" s="218" t="str">
        <f t="shared" si="352"/>
        <v>:</v>
      </c>
      <c r="E2292" s="219" t="e">
        <f t="shared" si="353"/>
        <v>#VALUE!</v>
      </c>
      <c r="F2292" s="219" t="str">
        <f t="shared" si="354"/>
        <v/>
      </c>
      <c r="G2292" s="219">
        <f t="shared" si="355"/>
        <v>45226</v>
      </c>
      <c r="H2292" s="218" t="str">
        <f>IF(ISERROR(VLOOKUP(FORECAST!$A2292,$AY$2:$BA$9,3,FALSE)),"",VLOOKUP(FORECAST!$A2292,$AY$2:$BA$9,3,FALSE))</f>
        <v/>
      </c>
      <c r="I2292" s="218" t="str">
        <f>IF(ISNUMBER(FORECAST!G:G),FORECAST!G:G,"")</f>
        <v/>
      </c>
      <c r="J2292" s="222" t="str">
        <f>IF(ISNUMBER(FORECAST!H:H),FORECAST!H:H,"")</f>
        <v/>
      </c>
      <c r="BF2292" s="4"/>
    </row>
    <row r="2293" spans="1:58">
      <c r="A2293" s="218" t="str">
        <f>MID(FORECAST!A2292,1,10)</f>
        <v>28-10-2023</v>
      </c>
      <c r="B2293" s="218" t="str">
        <f t="shared" si="350"/>
        <v>28</v>
      </c>
      <c r="C2293" s="218" t="str">
        <f t="shared" si="351"/>
        <v>10</v>
      </c>
      <c r="D2293" s="218" t="str">
        <f t="shared" si="352"/>
        <v>2023</v>
      </c>
      <c r="E2293" s="219">
        <f t="shared" si="353"/>
        <v>45227</v>
      </c>
      <c r="F2293" s="219">
        <f t="shared" si="354"/>
        <v>45227</v>
      </c>
      <c r="G2293" s="219">
        <f t="shared" si="355"/>
        <v>45227</v>
      </c>
      <c r="H2293" s="218" t="str">
        <f>IF(ISERROR(VLOOKUP(FORECAST!$A2293,$AY$2:$BA$9,3,FALSE)),"",VLOOKUP(FORECAST!$A2293,$AY$2:$BA$9,3,FALSE))</f>
        <v>Pagadores</v>
      </c>
      <c r="I2293" s="218">
        <f>IF(ISNUMBER(FORECAST!G:G),FORECAST!G:G,"")</f>
        <v>66</v>
      </c>
      <c r="J2293" s="222">
        <f>IF(ISNUMBER(FORECAST!H:H),FORECAST!H:H,"")</f>
        <v>17825.330000000002</v>
      </c>
      <c r="BF2293" s="4"/>
    </row>
    <row r="2294" spans="1:58">
      <c r="A2294" s="218" t="str">
        <f>MID(FORECAST!A2293,1,10)</f>
        <v>Non-Group</v>
      </c>
      <c r="B2294" s="218" t="str">
        <f t="shared" si="350"/>
        <v>No</v>
      </c>
      <c r="C2294" s="218" t="str">
        <f t="shared" si="351"/>
        <v>-G</v>
      </c>
      <c r="D2294" s="218" t="str">
        <f t="shared" si="352"/>
        <v>oup</v>
      </c>
      <c r="E2294" s="219" t="e">
        <f t="shared" si="353"/>
        <v>#VALUE!</v>
      </c>
      <c r="F2294" s="219" t="str">
        <f t="shared" si="354"/>
        <v/>
      </c>
      <c r="G2294" s="219">
        <f t="shared" si="355"/>
        <v>45227</v>
      </c>
      <c r="H2294" s="218" t="str">
        <f>IF(ISERROR(VLOOKUP(FORECAST!$A2294,$AY$2:$BA$9,3,FALSE)),"",VLOOKUP(FORECAST!$A2294,$AY$2:$BA$9,3,FALSE))</f>
        <v>Grupos</v>
      </c>
      <c r="I2294" s="218">
        <f>IF(ISNUMBER(FORECAST!G:G),FORECAST!G:G,"")</f>
        <v>6</v>
      </c>
      <c r="J2294" s="222">
        <f>IF(ISNUMBER(FORECAST!H:H),FORECAST!H:H,"")</f>
        <v>1840</v>
      </c>
      <c r="BF2294" s="4"/>
    </row>
    <row r="2295" spans="1:58">
      <c r="A2295" s="218" t="str">
        <f>MID(FORECAST!A2294,1,10)</f>
        <v>Group - No</v>
      </c>
      <c r="B2295" s="218" t="str">
        <f t="shared" si="350"/>
        <v>Gr</v>
      </c>
      <c r="C2295" s="218" t="str">
        <f t="shared" si="351"/>
        <v>up</v>
      </c>
      <c r="D2295" s="218" t="str">
        <f t="shared" si="352"/>
        <v>- No</v>
      </c>
      <c r="E2295" s="219" t="e">
        <f t="shared" si="353"/>
        <v>#VALUE!</v>
      </c>
      <c r="F2295" s="219" t="str">
        <f t="shared" si="354"/>
        <v/>
      </c>
      <c r="G2295" s="219">
        <f t="shared" si="355"/>
        <v>45227</v>
      </c>
      <c r="H2295" s="218" t="str">
        <f>IF(ISERROR(VLOOKUP(FORECAST!$A2295,$AY$2:$BA$9,3,FALSE)),"",VLOOKUP(FORECAST!$A2295,$AY$2:$BA$9,3,FALSE))</f>
        <v>Dueños e invitados</v>
      </c>
      <c r="I2295" s="218">
        <f>IF(ISNUMBER(FORECAST!G:G),FORECAST!G:G,"")</f>
        <v>40</v>
      </c>
      <c r="J2295" s="222">
        <f>IF(ISNUMBER(FORECAST!H:H),FORECAST!H:H,"")</f>
        <v>0</v>
      </c>
      <c r="BF2295" s="4"/>
    </row>
    <row r="2296" spans="1:58">
      <c r="A2296" s="218" t="str">
        <f>MID(FORECAST!A2295,1,10)</f>
        <v>Owner &amp; Gu</v>
      </c>
      <c r="B2296" s="218" t="str">
        <f t="shared" si="350"/>
        <v>Ow</v>
      </c>
      <c r="C2296" s="218" t="str">
        <f t="shared" si="351"/>
        <v>er</v>
      </c>
      <c r="D2296" s="218" t="str">
        <f t="shared" si="352"/>
        <v>&amp; Gu</v>
      </c>
      <c r="E2296" s="219" t="e">
        <f t="shared" si="353"/>
        <v>#VALUE!</v>
      </c>
      <c r="F2296" s="219" t="str">
        <f t="shared" si="354"/>
        <v/>
      </c>
      <c r="G2296" s="219">
        <f t="shared" si="355"/>
        <v>45227</v>
      </c>
      <c r="H2296" s="218" t="str">
        <f>IF(ISERROR(VLOOKUP(FORECAST!$A2296,$AY$2:$BA$9,3,FALSE)),"",VLOOKUP(FORECAST!$A2296,$AY$2:$BA$9,3,FALSE))</f>
        <v>Referidos</v>
      </c>
      <c r="I2296" s="218">
        <f>IF(ISNUMBER(FORECAST!G:G),FORECAST!G:G,"")</f>
        <v>77</v>
      </c>
      <c r="J2296" s="222">
        <f>IF(ISNUMBER(FORECAST!H:H),FORECAST!H:H,"")</f>
        <v>25569</v>
      </c>
      <c r="BF2296" s="4"/>
    </row>
    <row r="2297" spans="1:58">
      <c r="A2297" s="218" t="str">
        <f>MID(FORECAST!A2296,1,10)</f>
        <v>Owner Refe</v>
      </c>
      <c r="B2297" s="218" t="str">
        <f t="shared" si="350"/>
        <v>Ow</v>
      </c>
      <c r="C2297" s="218" t="str">
        <f t="shared" si="351"/>
        <v>er</v>
      </c>
      <c r="D2297" s="218" t="str">
        <f t="shared" si="352"/>
        <v>Refe</v>
      </c>
      <c r="E2297" s="219" t="e">
        <f t="shared" si="353"/>
        <v>#VALUE!</v>
      </c>
      <c r="F2297" s="219" t="str">
        <f t="shared" si="354"/>
        <v/>
      </c>
      <c r="G2297" s="219">
        <f t="shared" si="355"/>
        <v>45227</v>
      </c>
      <c r="H2297" s="218" t="str">
        <f>IF(ISERROR(VLOOKUP(FORECAST!$A2297,$AY$2:$BA$9,3,FALSE)),"",VLOOKUP(FORECAST!$A2297,$AY$2:$BA$9,3,FALSE))</f>
        <v>Maintenance</v>
      </c>
      <c r="I2297" s="218">
        <f>IF(ISNUMBER(FORECAST!G:G),FORECAST!G:G,"")</f>
        <v>26</v>
      </c>
      <c r="J2297" s="222">
        <f>IF(ISNUMBER(FORECAST!H:H),FORECAST!H:H,"")</f>
        <v>0</v>
      </c>
      <c r="BF2297" s="4"/>
    </row>
    <row r="2298" spans="1:58">
      <c r="A2298" s="218" t="str">
        <f>MID(FORECAST!A2297,1,10)</f>
        <v>Maintenanc</v>
      </c>
      <c r="B2298" s="218" t="str">
        <f t="shared" si="350"/>
        <v>Ma</v>
      </c>
      <c r="C2298" s="218" t="str">
        <f t="shared" si="351"/>
        <v>nt</v>
      </c>
      <c r="D2298" s="218" t="str">
        <f t="shared" si="352"/>
        <v>nanc</v>
      </c>
      <c r="E2298" s="219" t="e">
        <f t="shared" si="353"/>
        <v>#VALUE!</v>
      </c>
      <c r="F2298" s="219" t="str">
        <f t="shared" si="354"/>
        <v/>
      </c>
      <c r="G2298" s="219">
        <f t="shared" si="355"/>
        <v>45227</v>
      </c>
      <c r="H2298" s="218" t="str">
        <f>IF(ISERROR(VLOOKUP(FORECAST!$A2298,$AY$2:$BA$9,3,FALSE)),"",VLOOKUP(FORECAST!$A2298,$AY$2:$BA$9,3,FALSE))</f>
        <v>Complementarias</v>
      </c>
      <c r="I2298" s="218">
        <f>IF(ISNUMBER(FORECAST!G:G),FORECAST!G:G,"")</f>
        <v>4</v>
      </c>
      <c r="J2298" s="222">
        <f>IF(ISNUMBER(FORECAST!H:H),FORECAST!H:H,"")</f>
        <v>0</v>
      </c>
      <c r="BF2298" s="4"/>
    </row>
    <row r="2299" spans="1:58">
      <c r="A2299" s="218" t="str">
        <f>MID(FORECAST!A2298,1,10)</f>
        <v>Compliment</v>
      </c>
      <c r="B2299" s="218" t="str">
        <f t="shared" si="350"/>
        <v>Co</v>
      </c>
      <c r="C2299" s="218" t="str">
        <f t="shared" si="351"/>
        <v>pl</v>
      </c>
      <c r="D2299" s="218" t="str">
        <f t="shared" si="352"/>
        <v>ment</v>
      </c>
      <c r="E2299" s="219" t="e">
        <f t="shared" si="353"/>
        <v>#VALUE!</v>
      </c>
      <c r="F2299" s="219" t="str">
        <f t="shared" si="354"/>
        <v/>
      </c>
      <c r="G2299" s="219">
        <f t="shared" si="355"/>
        <v>45227</v>
      </c>
      <c r="H2299" s="218" t="str">
        <f>IF(ISERROR(VLOOKUP(FORECAST!$A2299,$AY$2:$BA$9,3,FALSE)),"",VLOOKUP(FORECAST!$A2299,$AY$2:$BA$9,3,FALSE))</f>
        <v>Total día</v>
      </c>
      <c r="I2299" s="218">
        <f>IF(ISNUMBER(FORECAST!G:G),FORECAST!G:G,"")</f>
        <v>219</v>
      </c>
      <c r="J2299" s="222">
        <f>IF(ISNUMBER(FORECAST!H:H),FORECAST!H:H,"")</f>
        <v>45234.33</v>
      </c>
      <c r="BF2299" s="4"/>
    </row>
    <row r="2300" spans="1:58">
      <c r="A2300" s="218" t="str">
        <f>MID(FORECAST!A2299,1,10)</f>
        <v>Totals:</v>
      </c>
      <c r="B2300" s="218" t="str">
        <f t="shared" si="350"/>
        <v>To</v>
      </c>
      <c r="C2300" s="218" t="str">
        <f t="shared" si="351"/>
        <v>al</v>
      </c>
      <c r="D2300" s="218" t="str">
        <f t="shared" si="352"/>
        <v>:</v>
      </c>
      <c r="E2300" s="219" t="e">
        <f t="shared" si="353"/>
        <v>#VALUE!</v>
      </c>
      <c r="F2300" s="219" t="str">
        <f t="shared" si="354"/>
        <v/>
      </c>
      <c r="G2300" s="219">
        <f t="shared" si="355"/>
        <v>45227</v>
      </c>
      <c r="H2300" s="218" t="str">
        <f>IF(ISERROR(VLOOKUP(FORECAST!$A2300,$AY$2:$BA$9,3,FALSE)),"",VLOOKUP(FORECAST!$A2300,$AY$2:$BA$9,3,FALSE))</f>
        <v/>
      </c>
      <c r="I2300" s="218" t="str">
        <f>IF(ISNUMBER(FORECAST!G:G),FORECAST!G:G,"")</f>
        <v/>
      </c>
      <c r="J2300" s="222" t="str">
        <f>IF(ISNUMBER(FORECAST!H:H),FORECAST!H:H,"")</f>
        <v/>
      </c>
      <c r="BF2300" s="4"/>
    </row>
    <row r="2301" spans="1:58">
      <c r="A2301" s="218" t="str">
        <f>MID(FORECAST!A2300,1,10)</f>
        <v>29-10-2023</v>
      </c>
      <c r="B2301" s="218" t="str">
        <f t="shared" si="350"/>
        <v>29</v>
      </c>
      <c r="C2301" s="218" t="str">
        <f t="shared" si="351"/>
        <v>10</v>
      </c>
      <c r="D2301" s="218" t="str">
        <f t="shared" si="352"/>
        <v>2023</v>
      </c>
      <c r="E2301" s="219">
        <f t="shared" si="353"/>
        <v>45228</v>
      </c>
      <c r="F2301" s="219">
        <f t="shared" si="354"/>
        <v>45228</v>
      </c>
      <c r="G2301" s="219">
        <f t="shared" si="355"/>
        <v>45228</v>
      </c>
      <c r="H2301" s="218" t="str">
        <f>IF(ISERROR(VLOOKUP(FORECAST!$A2301,$AY$2:$BA$9,3,FALSE)),"",VLOOKUP(FORECAST!$A2301,$AY$2:$BA$9,3,FALSE))</f>
        <v>Pagadores</v>
      </c>
      <c r="I2301" s="218">
        <f>IF(ISNUMBER(FORECAST!G:G),FORECAST!G:G,"")</f>
        <v>41</v>
      </c>
      <c r="J2301" s="222">
        <f>IF(ISNUMBER(FORECAST!H:H),FORECAST!H:H,"")</f>
        <v>9653</v>
      </c>
      <c r="BF2301" s="4"/>
    </row>
    <row r="2302" spans="1:58">
      <c r="A2302" s="218" t="str">
        <f>MID(FORECAST!A2301,1,10)</f>
        <v>Non-Group</v>
      </c>
      <c r="B2302" s="218" t="str">
        <f t="shared" si="350"/>
        <v>No</v>
      </c>
      <c r="C2302" s="218" t="str">
        <f t="shared" si="351"/>
        <v>-G</v>
      </c>
      <c r="D2302" s="218" t="str">
        <f t="shared" si="352"/>
        <v>oup</v>
      </c>
      <c r="E2302" s="219" t="e">
        <f t="shared" si="353"/>
        <v>#VALUE!</v>
      </c>
      <c r="F2302" s="219" t="str">
        <f t="shared" si="354"/>
        <v/>
      </c>
      <c r="G2302" s="219">
        <f t="shared" si="355"/>
        <v>45228</v>
      </c>
      <c r="H2302" s="218" t="str">
        <f>IF(ISERROR(VLOOKUP(FORECAST!$A2302,$AY$2:$BA$9,3,FALSE)),"",VLOOKUP(FORECAST!$A2302,$AY$2:$BA$9,3,FALSE))</f>
        <v>Grupos</v>
      </c>
      <c r="I2302" s="218">
        <f>IF(ISNUMBER(FORECAST!G:G),FORECAST!G:G,"")</f>
        <v>3</v>
      </c>
      <c r="J2302" s="222">
        <f>IF(ISNUMBER(FORECAST!H:H),FORECAST!H:H,"")</f>
        <v>775</v>
      </c>
      <c r="BF2302" s="4"/>
    </row>
    <row r="2303" spans="1:58">
      <c r="A2303" s="218" t="str">
        <f>MID(FORECAST!A2302,1,10)</f>
        <v>Group - No</v>
      </c>
      <c r="B2303" s="218" t="str">
        <f t="shared" si="350"/>
        <v>Gr</v>
      </c>
      <c r="C2303" s="218" t="str">
        <f t="shared" si="351"/>
        <v>up</v>
      </c>
      <c r="D2303" s="218" t="str">
        <f t="shared" si="352"/>
        <v>- No</v>
      </c>
      <c r="E2303" s="219" t="e">
        <f t="shared" si="353"/>
        <v>#VALUE!</v>
      </c>
      <c r="F2303" s="219" t="str">
        <f t="shared" si="354"/>
        <v/>
      </c>
      <c r="G2303" s="219">
        <f t="shared" si="355"/>
        <v>45228</v>
      </c>
      <c r="H2303" s="218" t="str">
        <f>IF(ISERROR(VLOOKUP(FORECAST!$A2303,$AY$2:$BA$9,3,FALSE)),"",VLOOKUP(FORECAST!$A2303,$AY$2:$BA$9,3,FALSE))</f>
        <v>Dueños e invitados</v>
      </c>
      <c r="I2303" s="218">
        <f>IF(ISNUMBER(FORECAST!G:G),FORECAST!G:G,"")</f>
        <v>33</v>
      </c>
      <c r="J2303" s="222">
        <f>IF(ISNUMBER(FORECAST!H:H),FORECAST!H:H,"")</f>
        <v>0</v>
      </c>
      <c r="BF2303" s="4"/>
    </row>
    <row r="2304" spans="1:58">
      <c r="A2304" s="218" t="str">
        <f>MID(FORECAST!A2303,1,10)</f>
        <v>Owner &amp; Gu</v>
      </c>
      <c r="B2304" s="218" t="str">
        <f t="shared" si="350"/>
        <v>Ow</v>
      </c>
      <c r="C2304" s="218" t="str">
        <f t="shared" si="351"/>
        <v>er</v>
      </c>
      <c r="D2304" s="218" t="str">
        <f t="shared" si="352"/>
        <v>&amp; Gu</v>
      </c>
      <c r="E2304" s="219" t="e">
        <f t="shared" si="353"/>
        <v>#VALUE!</v>
      </c>
      <c r="F2304" s="219" t="str">
        <f t="shared" si="354"/>
        <v/>
      </c>
      <c r="G2304" s="219">
        <f t="shared" si="355"/>
        <v>45228</v>
      </c>
      <c r="H2304" s="218" t="str">
        <f>IF(ISERROR(VLOOKUP(FORECAST!$A2304,$AY$2:$BA$9,3,FALSE)),"",VLOOKUP(FORECAST!$A2304,$AY$2:$BA$9,3,FALSE))</f>
        <v>Referidos</v>
      </c>
      <c r="I2304" s="218">
        <f>IF(ISNUMBER(FORECAST!G:G),FORECAST!G:G,"")</f>
        <v>49</v>
      </c>
      <c r="J2304" s="222">
        <f>IF(ISNUMBER(FORECAST!H:H),FORECAST!H:H,"")</f>
        <v>14290</v>
      </c>
      <c r="BF2304" s="4"/>
    </row>
    <row r="2305" spans="1:58">
      <c r="A2305" s="218" t="str">
        <f>MID(FORECAST!A2304,1,10)</f>
        <v>Owner Refe</v>
      </c>
      <c r="B2305" s="218" t="str">
        <f t="shared" si="350"/>
        <v>Ow</v>
      </c>
      <c r="C2305" s="218" t="str">
        <f t="shared" si="351"/>
        <v>er</v>
      </c>
      <c r="D2305" s="218" t="str">
        <f t="shared" si="352"/>
        <v>Refe</v>
      </c>
      <c r="E2305" s="219" t="e">
        <f t="shared" si="353"/>
        <v>#VALUE!</v>
      </c>
      <c r="F2305" s="219" t="str">
        <f t="shared" si="354"/>
        <v/>
      </c>
      <c r="G2305" s="219">
        <f t="shared" si="355"/>
        <v>45228</v>
      </c>
      <c r="H2305" s="218" t="str">
        <f>IF(ISERROR(VLOOKUP(FORECAST!$A2305,$AY$2:$BA$9,3,FALSE)),"",VLOOKUP(FORECAST!$A2305,$AY$2:$BA$9,3,FALSE))</f>
        <v>Maintenance</v>
      </c>
      <c r="I2305" s="218">
        <f>IF(ISNUMBER(FORECAST!G:G),FORECAST!G:G,"")</f>
        <v>26</v>
      </c>
      <c r="J2305" s="222">
        <f>IF(ISNUMBER(FORECAST!H:H),FORECAST!H:H,"")</f>
        <v>0</v>
      </c>
      <c r="BF2305" s="4"/>
    </row>
    <row r="2306" spans="1:58">
      <c r="A2306" s="218" t="str">
        <f>MID(FORECAST!A2305,1,10)</f>
        <v>Maintenanc</v>
      </c>
      <c r="B2306" s="218" t="str">
        <f t="shared" si="350"/>
        <v>Ma</v>
      </c>
      <c r="C2306" s="218" t="str">
        <f t="shared" si="351"/>
        <v>nt</v>
      </c>
      <c r="D2306" s="218" t="str">
        <f t="shared" si="352"/>
        <v>nanc</v>
      </c>
      <c r="E2306" s="219" t="e">
        <f t="shared" si="353"/>
        <v>#VALUE!</v>
      </c>
      <c r="F2306" s="219" t="str">
        <f t="shared" si="354"/>
        <v/>
      </c>
      <c r="G2306" s="219">
        <f t="shared" si="355"/>
        <v>45228</v>
      </c>
      <c r="H2306" s="218" t="str">
        <f>IF(ISERROR(VLOOKUP(FORECAST!$A2306,$AY$2:$BA$9,3,FALSE)),"",VLOOKUP(FORECAST!$A2306,$AY$2:$BA$9,3,FALSE))</f>
        <v>Complementarias</v>
      </c>
      <c r="I2306" s="218">
        <f>IF(ISNUMBER(FORECAST!G:G),FORECAST!G:G,"")</f>
        <v>3</v>
      </c>
      <c r="J2306" s="222">
        <f>IF(ISNUMBER(FORECAST!H:H),FORECAST!H:H,"")</f>
        <v>0</v>
      </c>
      <c r="BF2306" s="4"/>
    </row>
    <row r="2307" spans="1:58">
      <c r="A2307" s="218" t="str">
        <f>MID(FORECAST!A2306,1,10)</f>
        <v>Compliment</v>
      </c>
      <c r="B2307" s="218" t="str">
        <f t="shared" si="350"/>
        <v>Co</v>
      </c>
      <c r="C2307" s="218" t="str">
        <f t="shared" si="351"/>
        <v>pl</v>
      </c>
      <c r="D2307" s="218" t="str">
        <f t="shared" si="352"/>
        <v>ment</v>
      </c>
      <c r="E2307" s="219" t="e">
        <f t="shared" si="353"/>
        <v>#VALUE!</v>
      </c>
      <c r="F2307" s="219" t="str">
        <f t="shared" si="354"/>
        <v/>
      </c>
      <c r="G2307" s="219">
        <f t="shared" si="355"/>
        <v>45228</v>
      </c>
      <c r="H2307" s="218" t="str">
        <f>IF(ISERROR(VLOOKUP(FORECAST!$A2307,$AY$2:$BA$9,3,FALSE)),"",VLOOKUP(FORECAST!$A2307,$AY$2:$BA$9,3,FALSE))</f>
        <v>Total día</v>
      </c>
      <c r="I2307" s="218">
        <f>IF(ISNUMBER(FORECAST!G:G),FORECAST!G:G,"")</f>
        <v>155</v>
      </c>
      <c r="J2307" s="222">
        <f>IF(ISNUMBER(FORECAST!H:H),FORECAST!H:H,"")</f>
        <v>24718</v>
      </c>
      <c r="BF2307" s="4"/>
    </row>
    <row r="2308" spans="1:58">
      <c r="A2308" s="218" t="str">
        <f>MID(FORECAST!A2307,1,10)</f>
        <v>Totals:</v>
      </c>
      <c r="B2308" s="218" t="str">
        <f t="shared" si="350"/>
        <v>To</v>
      </c>
      <c r="C2308" s="218" t="str">
        <f t="shared" si="351"/>
        <v>al</v>
      </c>
      <c r="D2308" s="218" t="str">
        <f t="shared" si="352"/>
        <v>:</v>
      </c>
      <c r="E2308" s="219" t="e">
        <f t="shared" si="353"/>
        <v>#VALUE!</v>
      </c>
      <c r="F2308" s="219" t="str">
        <f t="shared" si="354"/>
        <v/>
      </c>
      <c r="G2308" s="219">
        <f t="shared" si="355"/>
        <v>45228</v>
      </c>
      <c r="H2308" s="218" t="str">
        <f>IF(ISERROR(VLOOKUP(FORECAST!$A2308,$AY$2:$BA$9,3,FALSE)),"",VLOOKUP(FORECAST!$A2308,$AY$2:$BA$9,3,FALSE))</f>
        <v/>
      </c>
      <c r="I2308" s="218" t="str">
        <f>IF(ISNUMBER(FORECAST!G:G),FORECAST!G:G,"")</f>
        <v/>
      </c>
      <c r="J2308" s="222" t="str">
        <f>IF(ISNUMBER(FORECAST!H:H),FORECAST!H:H,"")</f>
        <v/>
      </c>
      <c r="BF2308" s="4"/>
    </row>
    <row r="2309" spans="1:58">
      <c r="A2309" s="218" t="str">
        <f>MID(FORECAST!A2308,1,10)</f>
        <v>30-10-2023</v>
      </c>
      <c r="B2309" s="218" t="str">
        <f t="shared" si="350"/>
        <v>30</v>
      </c>
      <c r="C2309" s="218" t="str">
        <f t="shared" si="351"/>
        <v>10</v>
      </c>
      <c r="D2309" s="218" t="str">
        <f t="shared" si="352"/>
        <v>2023</v>
      </c>
      <c r="E2309" s="219">
        <f t="shared" si="353"/>
        <v>45229</v>
      </c>
      <c r="F2309" s="219">
        <f t="shared" si="354"/>
        <v>45229</v>
      </c>
      <c r="G2309" s="219">
        <f t="shared" si="355"/>
        <v>45229</v>
      </c>
      <c r="H2309" s="218" t="str">
        <f>IF(ISERROR(VLOOKUP(FORECAST!$A2309,$AY$2:$BA$9,3,FALSE)),"",VLOOKUP(FORECAST!$A2309,$AY$2:$BA$9,3,FALSE))</f>
        <v>Pagadores</v>
      </c>
      <c r="I2309" s="218">
        <f>IF(ISNUMBER(FORECAST!G:G),FORECAST!G:G,"")</f>
        <v>17</v>
      </c>
      <c r="J2309" s="222">
        <f>IF(ISNUMBER(FORECAST!H:H),FORECAST!H:H,"")</f>
        <v>3597.38</v>
      </c>
      <c r="BF2309" s="4"/>
    </row>
    <row r="2310" spans="1:58">
      <c r="A2310" s="218" t="str">
        <f>MID(FORECAST!A2309,1,10)</f>
        <v>Non-Group</v>
      </c>
      <c r="B2310" s="218" t="str">
        <f t="shared" si="350"/>
        <v>No</v>
      </c>
      <c r="C2310" s="218" t="str">
        <f t="shared" si="351"/>
        <v>-G</v>
      </c>
      <c r="D2310" s="218" t="str">
        <f t="shared" si="352"/>
        <v>oup</v>
      </c>
      <c r="E2310" s="219" t="e">
        <f t="shared" si="353"/>
        <v>#VALUE!</v>
      </c>
      <c r="F2310" s="219" t="str">
        <f t="shared" si="354"/>
        <v/>
      </c>
      <c r="G2310" s="219">
        <f t="shared" si="355"/>
        <v>45229</v>
      </c>
      <c r="H2310" s="218" t="str">
        <f>IF(ISERROR(VLOOKUP(FORECAST!$A2310,$AY$2:$BA$9,3,FALSE)),"",VLOOKUP(FORECAST!$A2310,$AY$2:$BA$9,3,FALSE))</f>
        <v>Grupos</v>
      </c>
      <c r="I2310" s="218">
        <f>IF(ISNUMBER(FORECAST!G:G),FORECAST!G:G,"")</f>
        <v>0</v>
      </c>
      <c r="J2310" s="222">
        <f>IF(ISNUMBER(FORECAST!H:H),FORECAST!H:H,"")</f>
        <v>0</v>
      </c>
      <c r="BF2310" s="4"/>
    </row>
    <row r="2311" spans="1:58">
      <c r="A2311" s="218" t="str">
        <f>MID(FORECAST!A2310,1,10)</f>
        <v>Group - No</v>
      </c>
      <c r="B2311" s="218" t="str">
        <f t="shared" si="350"/>
        <v>Gr</v>
      </c>
      <c r="C2311" s="218" t="str">
        <f t="shared" si="351"/>
        <v>up</v>
      </c>
      <c r="D2311" s="218" t="str">
        <f t="shared" si="352"/>
        <v>- No</v>
      </c>
      <c r="E2311" s="219" t="e">
        <f t="shared" si="353"/>
        <v>#VALUE!</v>
      </c>
      <c r="F2311" s="219" t="str">
        <f t="shared" si="354"/>
        <v/>
      </c>
      <c r="G2311" s="219">
        <f t="shared" si="355"/>
        <v>45229</v>
      </c>
      <c r="H2311" s="218" t="str">
        <f>IF(ISERROR(VLOOKUP(FORECAST!$A2311,$AY$2:$BA$9,3,FALSE)),"",VLOOKUP(FORECAST!$A2311,$AY$2:$BA$9,3,FALSE))</f>
        <v>Dueños e invitados</v>
      </c>
      <c r="I2311" s="218">
        <f>IF(ISNUMBER(FORECAST!G:G),FORECAST!G:G,"")</f>
        <v>27</v>
      </c>
      <c r="J2311" s="222">
        <f>IF(ISNUMBER(FORECAST!H:H),FORECAST!H:H,"")</f>
        <v>0</v>
      </c>
      <c r="BF2311" s="4"/>
    </row>
    <row r="2312" spans="1:58">
      <c r="A2312" s="218" t="str">
        <f>MID(FORECAST!A2311,1,10)</f>
        <v>Owner &amp; Gu</v>
      </c>
      <c r="B2312" s="218" t="str">
        <f t="shared" si="350"/>
        <v>Ow</v>
      </c>
      <c r="C2312" s="218" t="str">
        <f t="shared" si="351"/>
        <v>er</v>
      </c>
      <c r="D2312" s="218" t="str">
        <f t="shared" si="352"/>
        <v>&amp; Gu</v>
      </c>
      <c r="E2312" s="219" t="e">
        <f t="shared" si="353"/>
        <v>#VALUE!</v>
      </c>
      <c r="F2312" s="219" t="str">
        <f t="shared" si="354"/>
        <v/>
      </c>
      <c r="G2312" s="219">
        <f t="shared" si="355"/>
        <v>45229</v>
      </c>
      <c r="H2312" s="218" t="str">
        <f>IF(ISERROR(VLOOKUP(FORECAST!$A2312,$AY$2:$BA$9,3,FALSE)),"",VLOOKUP(FORECAST!$A2312,$AY$2:$BA$9,3,FALSE))</f>
        <v>Referidos</v>
      </c>
      <c r="I2312" s="218">
        <f>IF(ISNUMBER(FORECAST!G:G),FORECAST!G:G,"")</f>
        <v>16</v>
      </c>
      <c r="J2312" s="222">
        <f>IF(ISNUMBER(FORECAST!H:H),FORECAST!H:H,"")</f>
        <v>4409</v>
      </c>
      <c r="BF2312" s="4"/>
    </row>
    <row r="2313" spans="1:58">
      <c r="A2313" s="218" t="str">
        <f>MID(FORECAST!A2312,1,10)</f>
        <v>Owner Refe</v>
      </c>
      <c r="B2313" s="218" t="str">
        <f t="shared" si="350"/>
        <v>Ow</v>
      </c>
      <c r="C2313" s="218" t="str">
        <f t="shared" si="351"/>
        <v>er</v>
      </c>
      <c r="D2313" s="218" t="str">
        <f t="shared" si="352"/>
        <v>Refe</v>
      </c>
      <c r="E2313" s="219" t="e">
        <f t="shared" si="353"/>
        <v>#VALUE!</v>
      </c>
      <c r="F2313" s="219" t="str">
        <f t="shared" si="354"/>
        <v/>
      </c>
      <c r="G2313" s="219">
        <f t="shared" si="355"/>
        <v>45229</v>
      </c>
      <c r="H2313" s="218" t="str">
        <f>IF(ISERROR(VLOOKUP(FORECAST!$A2313,$AY$2:$BA$9,3,FALSE)),"",VLOOKUP(FORECAST!$A2313,$AY$2:$BA$9,3,FALSE))</f>
        <v>Maintenance</v>
      </c>
      <c r="I2313" s="218">
        <f>IF(ISNUMBER(FORECAST!G:G),FORECAST!G:G,"")</f>
        <v>51</v>
      </c>
      <c r="J2313" s="222">
        <f>IF(ISNUMBER(FORECAST!H:H),FORECAST!H:H,"")</f>
        <v>0</v>
      </c>
      <c r="BF2313" s="4"/>
    </row>
    <row r="2314" spans="1:58">
      <c r="A2314" s="218" t="str">
        <f>MID(FORECAST!A2313,1,10)</f>
        <v>Maintenanc</v>
      </c>
      <c r="B2314" s="218" t="str">
        <f t="shared" si="350"/>
        <v>Ma</v>
      </c>
      <c r="C2314" s="218" t="str">
        <f t="shared" si="351"/>
        <v>nt</v>
      </c>
      <c r="D2314" s="218" t="str">
        <f t="shared" si="352"/>
        <v>nanc</v>
      </c>
      <c r="E2314" s="219" t="e">
        <f t="shared" si="353"/>
        <v>#VALUE!</v>
      </c>
      <c r="F2314" s="219" t="str">
        <f t="shared" si="354"/>
        <v/>
      </c>
      <c r="G2314" s="219">
        <f t="shared" si="355"/>
        <v>45229</v>
      </c>
      <c r="H2314" s="218" t="str">
        <f>IF(ISERROR(VLOOKUP(FORECAST!$A2314,$AY$2:$BA$9,3,FALSE)),"",VLOOKUP(FORECAST!$A2314,$AY$2:$BA$9,3,FALSE))</f>
        <v>Complementarias</v>
      </c>
      <c r="I2314" s="218">
        <f>IF(ISNUMBER(FORECAST!G:G),FORECAST!G:G,"")</f>
        <v>5</v>
      </c>
      <c r="J2314" s="222">
        <f>IF(ISNUMBER(FORECAST!H:H),FORECAST!H:H,"")</f>
        <v>0</v>
      </c>
      <c r="BF2314" s="4"/>
    </row>
    <row r="2315" spans="1:58">
      <c r="A2315" s="218" t="str">
        <f>MID(FORECAST!A2314,1,10)</f>
        <v>Compliment</v>
      </c>
      <c r="B2315" s="218" t="str">
        <f t="shared" si="350"/>
        <v>Co</v>
      </c>
      <c r="C2315" s="218" t="str">
        <f t="shared" si="351"/>
        <v>pl</v>
      </c>
      <c r="D2315" s="218" t="str">
        <f t="shared" si="352"/>
        <v>ment</v>
      </c>
      <c r="E2315" s="219" t="e">
        <f t="shared" si="353"/>
        <v>#VALUE!</v>
      </c>
      <c r="F2315" s="219" t="str">
        <f t="shared" si="354"/>
        <v/>
      </c>
      <c r="G2315" s="219">
        <f t="shared" si="355"/>
        <v>45229</v>
      </c>
      <c r="H2315" s="218" t="str">
        <f>IF(ISERROR(VLOOKUP(FORECAST!$A2315,$AY$2:$BA$9,3,FALSE)),"",VLOOKUP(FORECAST!$A2315,$AY$2:$BA$9,3,FALSE))</f>
        <v>Total día</v>
      </c>
      <c r="I2315" s="218">
        <f>IF(ISNUMBER(FORECAST!G:G),FORECAST!G:G,"")</f>
        <v>116</v>
      </c>
      <c r="J2315" s="222">
        <f>IF(ISNUMBER(FORECAST!H:H),FORECAST!H:H,"")</f>
        <v>8006.38</v>
      </c>
      <c r="BF2315" s="4"/>
    </row>
    <row r="2316" spans="1:58">
      <c r="A2316" s="218" t="str">
        <f>MID(FORECAST!A2315,1,10)</f>
        <v>Totals:</v>
      </c>
      <c r="B2316" s="218" t="str">
        <f t="shared" si="350"/>
        <v>To</v>
      </c>
      <c r="C2316" s="218" t="str">
        <f t="shared" si="351"/>
        <v>al</v>
      </c>
      <c r="D2316" s="218" t="str">
        <f t="shared" si="352"/>
        <v>:</v>
      </c>
      <c r="E2316" s="219" t="e">
        <f t="shared" si="353"/>
        <v>#VALUE!</v>
      </c>
      <c r="F2316" s="219" t="str">
        <f t="shared" si="354"/>
        <v/>
      </c>
      <c r="G2316" s="219">
        <f t="shared" si="355"/>
        <v>45229</v>
      </c>
      <c r="H2316" s="218" t="str">
        <f>IF(ISERROR(VLOOKUP(FORECAST!$A2316,$AY$2:$BA$9,3,FALSE)),"",VLOOKUP(FORECAST!$A2316,$AY$2:$BA$9,3,FALSE))</f>
        <v/>
      </c>
      <c r="I2316" s="218" t="str">
        <f>IF(ISNUMBER(FORECAST!G:G),FORECAST!G:G,"")</f>
        <v/>
      </c>
      <c r="J2316" s="222" t="str">
        <f>IF(ISNUMBER(FORECAST!H:H),FORECAST!H:H,"")</f>
        <v/>
      </c>
      <c r="BF2316" s="4"/>
    </row>
    <row r="2317" spans="1:58">
      <c r="A2317" s="218" t="str">
        <f>MID(FORECAST!A2316,1,10)</f>
        <v>31-10-2023</v>
      </c>
      <c r="B2317" s="218" t="str">
        <f t="shared" si="350"/>
        <v>31</v>
      </c>
      <c r="C2317" s="218" t="str">
        <f t="shared" si="351"/>
        <v>10</v>
      </c>
      <c r="D2317" s="218" t="str">
        <f t="shared" si="352"/>
        <v>2023</v>
      </c>
      <c r="E2317" s="219">
        <f t="shared" si="353"/>
        <v>45230</v>
      </c>
      <c r="F2317" s="219">
        <f t="shared" si="354"/>
        <v>45230</v>
      </c>
      <c r="G2317" s="219">
        <f t="shared" si="355"/>
        <v>45230</v>
      </c>
      <c r="H2317" s="218" t="str">
        <f>IF(ISERROR(VLOOKUP(FORECAST!$A2317,$AY$2:$BA$9,3,FALSE)),"",VLOOKUP(FORECAST!$A2317,$AY$2:$BA$9,3,FALSE))</f>
        <v>Pagadores</v>
      </c>
      <c r="I2317" s="218">
        <f>IF(ISNUMBER(FORECAST!G:G),FORECAST!G:G,"")</f>
        <v>15</v>
      </c>
      <c r="J2317" s="222">
        <f>IF(ISNUMBER(FORECAST!H:H),FORECAST!H:H,"")</f>
        <v>3464.54</v>
      </c>
      <c r="BF2317" s="4"/>
    </row>
    <row r="2318" spans="1:58">
      <c r="A2318" s="218" t="str">
        <f>MID(FORECAST!A2317,1,10)</f>
        <v>Non-Group</v>
      </c>
      <c r="B2318" s="218" t="str">
        <f t="shared" si="350"/>
        <v>No</v>
      </c>
      <c r="C2318" s="218" t="str">
        <f t="shared" si="351"/>
        <v>-G</v>
      </c>
      <c r="D2318" s="218" t="str">
        <f t="shared" si="352"/>
        <v>oup</v>
      </c>
      <c r="E2318" s="219" t="e">
        <f t="shared" si="353"/>
        <v>#VALUE!</v>
      </c>
      <c r="F2318" s="219" t="str">
        <f t="shared" si="354"/>
        <v/>
      </c>
      <c r="G2318" s="219">
        <f t="shared" si="355"/>
        <v>45230</v>
      </c>
      <c r="H2318" s="218" t="str">
        <f>IF(ISERROR(VLOOKUP(FORECAST!$A2318,$AY$2:$BA$9,3,FALSE)),"",VLOOKUP(FORECAST!$A2318,$AY$2:$BA$9,3,FALSE))</f>
        <v>Dueños e invitados</v>
      </c>
      <c r="I2318" s="218">
        <f>IF(ISNUMBER(FORECAST!G:G),FORECAST!G:G,"")</f>
        <v>22</v>
      </c>
      <c r="J2318" s="222">
        <f>IF(ISNUMBER(FORECAST!H:H),FORECAST!H:H,"")</f>
        <v>0</v>
      </c>
      <c r="BF2318" s="4"/>
    </row>
    <row r="2319" spans="1:58">
      <c r="A2319" s="218" t="str">
        <f>MID(FORECAST!A2318,1,10)</f>
        <v>Owner &amp; Gu</v>
      </c>
      <c r="B2319" s="218" t="str">
        <f t="shared" si="350"/>
        <v>Ow</v>
      </c>
      <c r="C2319" s="218" t="str">
        <f t="shared" si="351"/>
        <v>er</v>
      </c>
      <c r="D2319" s="218" t="str">
        <f t="shared" si="352"/>
        <v>&amp; Gu</v>
      </c>
      <c r="E2319" s="219" t="e">
        <f t="shared" si="353"/>
        <v>#VALUE!</v>
      </c>
      <c r="F2319" s="219" t="str">
        <f t="shared" si="354"/>
        <v/>
      </c>
      <c r="G2319" s="219">
        <f t="shared" si="355"/>
        <v>45230</v>
      </c>
      <c r="H2319" s="218" t="str">
        <f>IF(ISERROR(VLOOKUP(FORECAST!$A2319,$AY$2:$BA$9,3,FALSE)),"",VLOOKUP(FORECAST!$A2319,$AY$2:$BA$9,3,FALSE))</f>
        <v>Referidos</v>
      </c>
      <c r="I2319" s="218">
        <f>IF(ISNUMBER(FORECAST!G:G),FORECAST!G:G,"")</f>
        <v>9</v>
      </c>
      <c r="J2319" s="222">
        <f>IF(ISNUMBER(FORECAST!H:H),FORECAST!H:H,"")</f>
        <v>1795.1</v>
      </c>
      <c r="BF2319" s="4"/>
    </row>
    <row r="2320" spans="1:58">
      <c r="A2320" s="218" t="str">
        <f>MID(FORECAST!A2319,1,10)</f>
        <v>Owner Refe</v>
      </c>
      <c r="B2320" s="218" t="str">
        <f t="shared" ref="B2320:B2383" si="356">MID(A2320,1,2)</f>
        <v>Ow</v>
      </c>
      <c r="C2320" s="218" t="str">
        <f t="shared" ref="C2320:C2383" si="357">MID(A2320,4,2)</f>
        <v>er</v>
      </c>
      <c r="D2320" s="218" t="str">
        <f t="shared" ref="D2320:D2383" si="358">MID(A2320,7,4)</f>
        <v>Refe</v>
      </c>
      <c r="E2320" s="219" t="e">
        <f t="shared" ref="E2320:E2383" si="359">DATE(D2320,C2320,B2320)</f>
        <v>#VALUE!</v>
      </c>
      <c r="F2320" s="219" t="str">
        <f t="shared" ref="F2320:F2383" si="360">IF(ISERROR(E2320),"",E2320)</f>
        <v/>
      </c>
      <c r="G2320" s="219">
        <f t="shared" ref="G2320:G2383" si="361">IF(F2320="",G2319,F2320)</f>
        <v>45230</v>
      </c>
      <c r="H2320" s="218" t="str">
        <f>IF(ISERROR(VLOOKUP(FORECAST!$A2320,$AY$2:$BA$9,3,FALSE)),"",VLOOKUP(FORECAST!$A2320,$AY$2:$BA$9,3,FALSE))</f>
        <v>Maintenance</v>
      </c>
      <c r="I2320" s="218">
        <f>IF(ISNUMBER(FORECAST!G:G),FORECAST!G:G,"")</f>
        <v>55</v>
      </c>
      <c r="J2320" s="222">
        <f>IF(ISNUMBER(FORECAST!H:H),FORECAST!H:H,"")</f>
        <v>0</v>
      </c>
      <c r="BF2320" s="4"/>
    </row>
    <row r="2321" spans="1:58">
      <c r="A2321" s="218" t="str">
        <f>MID(FORECAST!A2320,1,10)</f>
        <v>Maintenanc</v>
      </c>
      <c r="B2321" s="218" t="str">
        <f t="shared" si="356"/>
        <v>Ma</v>
      </c>
      <c r="C2321" s="218" t="str">
        <f t="shared" si="357"/>
        <v>nt</v>
      </c>
      <c r="D2321" s="218" t="str">
        <f t="shared" si="358"/>
        <v>nanc</v>
      </c>
      <c r="E2321" s="219" t="e">
        <f t="shared" si="359"/>
        <v>#VALUE!</v>
      </c>
      <c r="F2321" s="219" t="str">
        <f t="shared" si="360"/>
        <v/>
      </c>
      <c r="G2321" s="219">
        <f t="shared" si="361"/>
        <v>45230</v>
      </c>
      <c r="H2321" s="218" t="str">
        <f>IF(ISERROR(VLOOKUP(FORECAST!$A2321,$AY$2:$BA$9,3,FALSE)),"",VLOOKUP(FORECAST!$A2321,$AY$2:$BA$9,3,FALSE))</f>
        <v>Complementarias</v>
      </c>
      <c r="I2321" s="218">
        <f>IF(ISNUMBER(FORECAST!G:G),FORECAST!G:G,"")</f>
        <v>4</v>
      </c>
      <c r="J2321" s="222">
        <f>IF(ISNUMBER(FORECAST!H:H),FORECAST!H:H,"")</f>
        <v>3740</v>
      </c>
      <c r="BF2321" s="4"/>
    </row>
    <row r="2322" spans="1:58">
      <c r="A2322" s="218" t="str">
        <f>MID(FORECAST!A2321,1,10)</f>
        <v>Compliment</v>
      </c>
      <c r="B2322" s="218" t="str">
        <f t="shared" si="356"/>
        <v>Co</v>
      </c>
      <c r="C2322" s="218" t="str">
        <f t="shared" si="357"/>
        <v>pl</v>
      </c>
      <c r="D2322" s="218" t="str">
        <f t="shared" si="358"/>
        <v>ment</v>
      </c>
      <c r="E2322" s="219" t="e">
        <f t="shared" si="359"/>
        <v>#VALUE!</v>
      </c>
      <c r="F2322" s="219" t="str">
        <f t="shared" si="360"/>
        <v/>
      </c>
      <c r="G2322" s="219">
        <f t="shared" si="361"/>
        <v>45230</v>
      </c>
      <c r="H2322" s="218" t="str">
        <f>IF(ISERROR(VLOOKUP(FORECAST!$A2322,$AY$2:$BA$9,3,FALSE)),"",VLOOKUP(FORECAST!$A2322,$AY$2:$BA$9,3,FALSE))</f>
        <v>Total día</v>
      </c>
      <c r="I2322" s="218">
        <f>IF(ISNUMBER(FORECAST!G:G),FORECAST!G:G,"")</f>
        <v>105</v>
      </c>
      <c r="J2322" s="222">
        <f>IF(ISNUMBER(FORECAST!H:H),FORECAST!H:H,"")</f>
        <v>8999.64</v>
      </c>
      <c r="BF2322" s="4"/>
    </row>
    <row r="2323" spans="1:58">
      <c r="A2323" s="218" t="str">
        <f>MID(FORECAST!A2322,1,10)</f>
        <v>Totals:</v>
      </c>
      <c r="B2323" s="218" t="str">
        <f t="shared" si="356"/>
        <v>To</v>
      </c>
      <c r="C2323" s="218" t="str">
        <f t="shared" si="357"/>
        <v>al</v>
      </c>
      <c r="D2323" s="218" t="str">
        <f t="shared" si="358"/>
        <v>:</v>
      </c>
      <c r="E2323" s="219" t="e">
        <f t="shared" si="359"/>
        <v>#VALUE!</v>
      </c>
      <c r="F2323" s="219" t="str">
        <f t="shared" si="360"/>
        <v/>
      </c>
      <c r="G2323" s="219">
        <f t="shared" si="361"/>
        <v>45230</v>
      </c>
      <c r="H2323" s="218" t="str">
        <f>IF(ISERROR(VLOOKUP(FORECAST!$A2323,$AY$2:$BA$9,3,FALSE)),"",VLOOKUP(FORECAST!$A2323,$AY$2:$BA$9,3,FALSE))</f>
        <v/>
      </c>
      <c r="I2323" s="218" t="str">
        <f>IF(ISNUMBER(FORECAST!G:G),FORECAST!G:G,"")</f>
        <v/>
      </c>
      <c r="J2323" s="222" t="str">
        <f>IF(ISNUMBER(FORECAST!H:H),FORECAST!H:H,"")</f>
        <v/>
      </c>
      <c r="BF2323" s="4"/>
    </row>
    <row r="2324" spans="1:58">
      <c r="A2324" s="218" t="str">
        <f>MID(FORECAST!A2323,1,10)</f>
        <v>01-11-2023</v>
      </c>
      <c r="B2324" s="218" t="str">
        <f t="shared" si="356"/>
        <v>01</v>
      </c>
      <c r="C2324" s="218" t="str">
        <f t="shared" si="357"/>
        <v>11</v>
      </c>
      <c r="D2324" s="218" t="str">
        <f t="shared" si="358"/>
        <v>2023</v>
      </c>
      <c r="E2324" s="219">
        <f t="shared" si="359"/>
        <v>45231</v>
      </c>
      <c r="F2324" s="219">
        <f t="shared" si="360"/>
        <v>45231</v>
      </c>
      <c r="G2324" s="219">
        <f t="shared" si="361"/>
        <v>45231</v>
      </c>
      <c r="H2324" s="218" t="str">
        <f>IF(ISERROR(VLOOKUP(FORECAST!$A2324,$AY$2:$BA$9,3,FALSE)),"",VLOOKUP(FORECAST!$A2324,$AY$2:$BA$9,3,FALSE))</f>
        <v>Pagadores</v>
      </c>
      <c r="I2324" s="218">
        <f>IF(ISNUMBER(FORECAST!G:G),FORECAST!G:G,"")</f>
        <v>10</v>
      </c>
      <c r="J2324" s="222">
        <f>IF(ISNUMBER(FORECAST!H:H),FORECAST!H:H,"")</f>
        <v>2211.37</v>
      </c>
      <c r="BF2324" s="4"/>
    </row>
    <row r="2325" spans="1:58">
      <c r="A2325" s="218" t="str">
        <f>MID(FORECAST!A2324,1,10)</f>
        <v>Non-Group</v>
      </c>
      <c r="B2325" s="218" t="str">
        <f t="shared" si="356"/>
        <v>No</v>
      </c>
      <c r="C2325" s="218" t="str">
        <f t="shared" si="357"/>
        <v>-G</v>
      </c>
      <c r="D2325" s="218" t="str">
        <f t="shared" si="358"/>
        <v>oup</v>
      </c>
      <c r="E2325" s="219" t="e">
        <f t="shared" si="359"/>
        <v>#VALUE!</v>
      </c>
      <c r="F2325" s="219" t="str">
        <f t="shared" si="360"/>
        <v/>
      </c>
      <c r="G2325" s="219">
        <f t="shared" si="361"/>
        <v>45231</v>
      </c>
      <c r="H2325" s="218" t="str">
        <f>IF(ISERROR(VLOOKUP(FORECAST!$A2325,$AY$2:$BA$9,3,FALSE)),"",VLOOKUP(FORECAST!$A2325,$AY$2:$BA$9,3,FALSE))</f>
        <v>Grupos</v>
      </c>
      <c r="I2325" s="218">
        <f>IF(ISNUMBER(FORECAST!G:G),FORECAST!G:G,"")</f>
        <v>1</v>
      </c>
      <c r="J2325" s="222">
        <f>IF(ISNUMBER(FORECAST!H:H),FORECAST!H:H,"")</f>
        <v>531</v>
      </c>
      <c r="BF2325" s="4"/>
    </row>
    <row r="2326" spans="1:58">
      <c r="A2326" s="218" t="str">
        <f>MID(FORECAST!A2325,1,10)</f>
        <v>Group - No</v>
      </c>
      <c r="B2326" s="218" t="str">
        <f t="shared" si="356"/>
        <v>Gr</v>
      </c>
      <c r="C2326" s="218" t="str">
        <f t="shared" si="357"/>
        <v>up</v>
      </c>
      <c r="D2326" s="218" t="str">
        <f t="shared" si="358"/>
        <v>- No</v>
      </c>
      <c r="E2326" s="219" t="e">
        <f t="shared" si="359"/>
        <v>#VALUE!</v>
      </c>
      <c r="F2326" s="219" t="str">
        <f t="shared" si="360"/>
        <v/>
      </c>
      <c r="G2326" s="219">
        <f t="shared" si="361"/>
        <v>45231</v>
      </c>
      <c r="H2326" s="218" t="str">
        <f>IF(ISERROR(VLOOKUP(FORECAST!$A2326,$AY$2:$BA$9,3,FALSE)),"",VLOOKUP(FORECAST!$A2326,$AY$2:$BA$9,3,FALSE))</f>
        <v>Dueños e invitados</v>
      </c>
      <c r="I2326" s="218">
        <f>IF(ISNUMBER(FORECAST!G:G),FORECAST!G:G,"")</f>
        <v>27</v>
      </c>
      <c r="J2326" s="222">
        <f>IF(ISNUMBER(FORECAST!H:H),FORECAST!H:H,"")</f>
        <v>0</v>
      </c>
      <c r="BF2326" s="4"/>
    </row>
    <row r="2327" spans="1:58">
      <c r="A2327" s="218" t="str">
        <f>MID(FORECAST!A2326,1,10)</f>
        <v>Owner &amp; Gu</v>
      </c>
      <c r="B2327" s="218" t="str">
        <f t="shared" si="356"/>
        <v>Ow</v>
      </c>
      <c r="C2327" s="218" t="str">
        <f t="shared" si="357"/>
        <v>er</v>
      </c>
      <c r="D2327" s="218" t="str">
        <f t="shared" si="358"/>
        <v>&amp; Gu</v>
      </c>
      <c r="E2327" s="219" t="e">
        <f t="shared" si="359"/>
        <v>#VALUE!</v>
      </c>
      <c r="F2327" s="219" t="str">
        <f t="shared" si="360"/>
        <v/>
      </c>
      <c r="G2327" s="219">
        <f t="shared" si="361"/>
        <v>45231</v>
      </c>
      <c r="H2327" s="218" t="str">
        <f>IF(ISERROR(VLOOKUP(FORECAST!$A2327,$AY$2:$BA$9,3,FALSE)),"",VLOOKUP(FORECAST!$A2327,$AY$2:$BA$9,3,FALSE))</f>
        <v>Referidos</v>
      </c>
      <c r="I2327" s="218">
        <f>IF(ISNUMBER(FORECAST!G:G),FORECAST!G:G,"")</f>
        <v>10</v>
      </c>
      <c r="J2327" s="222">
        <f>IF(ISNUMBER(FORECAST!H:H),FORECAST!H:H,"")</f>
        <v>2470.1</v>
      </c>
      <c r="BF2327" s="4"/>
    </row>
    <row r="2328" spans="1:58">
      <c r="A2328" s="218" t="str">
        <f>MID(FORECAST!A2327,1,10)</f>
        <v>Owner Refe</v>
      </c>
      <c r="B2328" s="218" t="str">
        <f t="shared" si="356"/>
        <v>Ow</v>
      </c>
      <c r="C2328" s="218" t="str">
        <f t="shared" si="357"/>
        <v>er</v>
      </c>
      <c r="D2328" s="218" t="str">
        <f t="shared" si="358"/>
        <v>Refe</v>
      </c>
      <c r="E2328" s="219" t="e">
        <f t="shared" si="359"/>
        <v>#VALUE!</v>
      </c>
      <c r="F2328" s="219" t="str">
        <f t="shared" si="360"/>
        <v/>
      </c>
      <c r="G2328" s="219">
        <f t="shared" si="361"/>
        <v>45231</v>
      </c>
      <c r="H2328" s="218" t="str">
        <f>IF(ISERROR(VLOOKUP(FORECAST!$A2328,$AY$2:$BA$9,3,FALSE)),"",VLOOKUP(FORECAST!$A2328,$AY$2:$BA$9,3,FALSE))</f>
        <v>Maintenance</v>
      </c>
      <c r="I2328" s="218">
        <f>IF(ISNUMBER(FORECAST!G:G),FORECAST!G:G,"")</f>
        <v>38</v>
      </c>
      <c r="J2328" s="222">
        <f>IF(ISNUMBER(FORECAST!H:H),FORECAST!H:H,"")</f>
        <v>0</v>
      </c>
      <c r="BF2328" s="4"/>
    </row>
    <row r="2329" spans="1:58">
      <c r="A2329" s="218" t="str">
        <f>MID(FORECAST!A2328,1,10)</f>
        <v>Maintenanc</v>
      </c>
      <c r="B2329" s="218" t="str">
        <f t="shared" si="356"/>
        <v>Ma</v>
      </c>
      <c r="C2329" s="218" t="str">
        <f t="shared" si="357"/>
        <v>nt</v>
      </c>
      <c r="D2329" s="218" t="str">
        <f t="shared" si="358"/>
        <v>nanc</v>
      </c>
      <c r="E2329" s="219" t="e">
        <f t="shared" si="359"/>
        <v>#VALUE!</v>
      </c>
      <c r="F2329" s="219" t="str">
        <f t="shared" si="360"/>
        <v/>
      </c>
      <c r="G2329" s="219">
        <f t="shared" si="361"/>
        <v>45231</v>
      </c>
      <c r="H2329" s="218" t="str">
        <f>IF(ISERROR(VLOOKUP(FORECAST!$A2329,$AY$2:$BA$9,3,FALSE)),"",VLOOKUP(FORECAST!$A2329,$AY$2:$BA$9,3,FALSE))</f>
        <v>Complementarias</v>
      </c>
      <c r="I2329" s="218">
        <f>IF(ISNUMBER(FORECAST!G:G),FORECAST!G:G,"")</f>
        <v>7</v>
      </c>
      <c r="J2329" s="222">
        <f>IF(ISNUMBER(FORECAST!H:H),FORECAST!H:H,"")</f>
        <v>0</v>
      </c>
      <c r="BF2329" s="4"/>
    </row>
    <row r="2330" spans="1:58">
      <c r="A2330" s="218" t="str">
        <f>MID(FORECAST!A2329,1,10)</f>
        <v>Compliment</v>
      </c>
      <c r="B2330" s="218" t="str">
        <f t="shared" si="356"/>
        <v>Co</v>
      </c>
      <c r="C2330" s="218" t="str">
        <f t="shared" si="357"/>
        <v>pl</v>
      </c>
      <c r="D2330" s="218" t="str">
        <f t="shared" si="358"/>
        <v>ment</v>
      </c>
      <c r="E2330" s="219" t="e">
        <f t="shared" si="359"/>
        <v>#VALUE!</v>
      </c>
      <c r="F2330" s="219" t="str">
        <f t="shared" si="360"/>
        <v/>
      </c>
      <c r="G2330" s="219">
        <f t="shared" si="361"/>
        <v>45231</v>
      </c>
      <c r="H2330" s="218" t="str">
        <f>IF(ISERROR(VLOOKUP(FORECAST!$A2330,$AY$2:$BA$9,3,FALSE)),"",VLOOKUP(FORECAST!$A2330,$AY$2:$BA$9,3,FALSE))</f>
        <v>Total día</v>
      </c>
      <c r="I2330" s="218">
        <f>IF(ISNUMBER(FORECAST!G:G),FORECAST!G:G,"")</f>
        <v>93</v>
      </c>
      <c r="J2330" s="222">
        <f>IF(ISNUMBER(FORECAST!H:H),FORECAST!H:H,"")</f>
        <v>5212.47</v>
      </c>
      <c r="BF2330" s="4"/>
    </row>
    <row r="2331" spans="1:58">
      <c r="A2331" s="218" t="str">
        <f>MID(FORECAST!A2330,1,10)</f>
        <v>Totals:</v>
      </c>
      <c r="B2331" s="218" t="str">
        <f t="shared" si="356"/>
        <v>To</v>
      </c>
      <c r="C2331" s="218" t="str">
        <f t="shared" si="357"/>
        <v>al</v>
      </c>
      <c r="D2331" s="218" t="str">
        <f t="shared" si="358"/>
        <v>:</v>
      </c>
      <c r="E2331" s="219" t="e">
        <f t="shared" si="359"/>
        <v>#VALUE!</v>
      </c>
      <c r="F2331" s="219" t="str">
        <f t="shared" si="360"/>
        <v/>
      </c>
      <c r="G2331" s="219">
        <f t="shared" si="361"/>
        <v>45231</v>
      </c>
      <c r="H2331" s="218" t="str">
        <f>IF(ISERROR(VLOOKUP(FORECAST!$A2331,$AY$2:$BA$9,3,FALSE)),"",VLOOKUP(FORECAST!$A2331,$AY$2:$BA$9,3,FALSE))</f>
        <v/>
      </c>
      <c r="I2331" s="218" t="str">
        <f>IF(ISNUMBER(FORECAST!G:G),FORECAST!G:G,"")</f>
        <v/>
      </c>
      <c r="J2331" s="222" t="str">
        <f>IF(ISNUMBER(FORECAST!H:H),FORECAST!H:H,"")</f>
        <v/>
      </c>
      <c r="BF2331" s="4"/>
    </row>
    <row r="2332" spans="1:58">
      <c r="A2332" s="218" t="str">
        <f>MID(FORECAST!A2331,1,10)</f>
        <v>02-11-2023</v>
      </c>
      <c r="B2332" s="218" t="str">
        <f t="shared" si="356"/>
        <v>02</v>
      </c>
      <c r="C2332" s="218" t="str">
        <f t="shared" si="357"/>
        <v>11</v>
      </c>
      <c r="D2332" s="218" t="str">
        <f t="shared" si="358"/>
        <v>2023</v>
      </c>
      <c r="E2332" s="219">
        <f t="shared" si="359"/>
        <v>45232</v>
      </c>
      <c r="F2332" s="219">
        <f t="shared" si="360"/>
        <v>45232</v>
      </c>
      <c r="G2332" s="219">
        <f t="shared" si="361"/>
        <v>45232</v>
      </c>
      <c r="H2332" s="218" t="str">
        <f>IF(ISERROR(VLOOKUP(FORECAST!$A2332,$AY$2:$BA$9,3,FALSE)),"",VLOOKUP(FORECAST!$A2332,$AY$2:$BA$9,3,FALSE))</f>
        <v>Pagadores</v>
      </c>
      <c r="I2332" s="218">
        <f>IF(ISNUMBER(FORECAST!G:G),FORECAST!G:G,"")</f>
        <v>17</v>
      </c>
      <c r="J2332" s="222">
        <f>IF(ISNUMBER(FORECAST!H:H),FORECAST!H:H,"")</f>
        <v>3838.49</v>
      </c>
      <c r="BF2332" s="4"/>
    </row>
    <row r="2333" spans="1:58">
      <c r="A2333" s="218" t="str">
        <f>MID(FORECAST!A2332,1,10)</f>
        <v>Non-Group</v>
      </c>
      <c r="B2333" s="218" t="str">
        <f t="shared" si="356"/>
        <v>No</v>
      </c>
      <c r="C2333" s="218" t="str">
        <f t="shared" si="357"/>
        <v>-G</v>
      </c>
      <c r="D2333" s="218" t="str">
        <f t="shared" si="358"/>
        <v>oup</v>
      </c>
      <c r="E2333" s="219" t="e">
        <f t="shared" si="359"/>
        <v>#VALUE!</v>
      </c>
      <c r="F2333" s="219" t="str">
        <f t="shared" si="360"/>
        <v/>
      </c>
      <c r="G2333" s="219">
        <f t="shared" si="361"/>
        <v>45232</v>
      </c>
      <c r="H2333" s="218" t="str">
        <f>IF(ISERROR(VLOOKUP(FORECAST!$A2333,$AY$2:$BA$9,3,FALSE)),"",VLOOKUP(FORECAST!$A2333,$AY$2:$BA$9,3,FALSE))</f>
        <v>Grupos</v>
      </c>
      <c r="I2333" s="218">
        <f>IF(ISNUMBER(FORECAST!G:G),FORECAST!G:G,"")</f>
        <v>5</v>
      </c>
      <c r="J2333" s="222">
        <f>IF(ISNUMBER(FORECAST!H:H),FORECAST!H:H,"")</f>
        <v>2385</v>
      </c>
      <c r="BF2333" s="4"/>
    </row>
    <row r="2334" spans="1:58">
      <c r="A2334" s="218" t="str">
        <f>MID(FORECAST!A2333,1,10)</f>
        <v>Group - No</v>
      </c>
      <c r="B2334" s="218" t="str">
        <f t="shared" si="356"/>
        <v>Gr</v>
      </c>
      <c r="C2334" s="218" t="str">
        <f t="shared" si="357"/>
        <v>up</v>
      </c>
      <c r="D2334" s="218" t="str">
        <f t="shared" si="358"/>
        <v>- No</v>
      </c>
      <c r="E2334" s="219" t="e">
        <f t="shared" si="359"/>
        <v>#VALUE!</v>
      </c>
      <c r="F2334" s="219" t="str">
        <f t="shared" si="360"/>
        <v/>
      </c>
      <c r="G2334" s="219">
        <f t="shared" si="361"/>
        <v>45232</v>
      </c>
      <c r="H2334" s="218" t="str">
        <f>IF(ISERROR(VLOOKUP(FORECAST!$A2334,$AY$2:$BA$9,3,FALSE)),"",VLOOKUP(FORECAST!$A2334,$AY$2:$BA$9,3,FALSE))</f>
        <v>Dueños e invitados</v>
      </c>
      <c r="I2334" s="218">
        <f>IF(ISNUMBER(FORECAST!G:G),FORECAST!G:G,"")</f>
        <v>41</v>
      </c>
      <c r="J2334" s="222">
        <f>IF(ISNUMBER(FORECAST!H:H),FORECAST!H:H,"")</f>
        <v>0</v>
      </c>
      <c r="BF2334" s="4"/>
    </row>
    <row r="2335" spans="1:58">
      <c r="A2335" s="218" t="str">
        <f>MID(FORECAST!A2334,1,10)</f>
        <v>Owner &amp; Gu</v>
      </c>
      <c r="B2335" s="218" t="str">
        <f t="shared" si="356"/>
        <v>Ow</v>
      </c>
      <c r="C2335" s="218" t="str">
        <f t="shared" si="357"/>
        <v>er</v>
      </c>
      <c r="D2335" s="218" t="str">
        <f t="shared" si="358"/>
        <v>&amp; Gu</v>
      </c>
      <c r="E2335" s="219" t="e">
        <f t="shared" si="359"/>
        <v>#VALUE!</v>
      </c>
      <c r="F2335" s="219" t="str">
        <f t="shared" si="360"/>
        <v/>
      </c>
      <c r="G2335" s="219">
        <f t="shared" si="361"/>
        <v>45232</v>
      </c>
      <c r="H2335" s="218" t="str">
        <f>IF(ISERROR(VLOOKUP(FORECAST!$A2335,$AY$2:$BA$9,3,FALSE)),"",VLOOKUP(FORECAST!$A2335,$AY$2:$BA$9,3,FALSE))</f>
        <v>Referidos</v>
      </c>
      <c r="I2335" s="218">
        <f>IF(ISNUMBER(FORECAST!G:G),FORECAST!G:G,"")</f>
        <v>19</v>
      </c>
      <c r="J2335" s="222">
        <f>IF(ISNUMBER(FORECAST!H:H),FORECAST!H:H,"")</f>
        <v>5752.57</v>
      </c>
      <c r="BF2335" s="4"/>
    </row>
    <row r="2336" spans="1:58">
      <c r="A2336" s="218" t="str">
        <f>MID(FORECAST!A2335,1,10)</f>
        <v>Owner Refe</v>
      </c>
      <c r="B2336" s="218" t="str">
        <f t="shared" si="356"/>
        <v>Ow</v>
      </c>
      <c r="C2336" s="218" t="str">
        <f t="shared" si="357"/>
        <v>er</v>
      </c>
      <c r="D2336" s="218" t="str">
        <f t="shared" si="358"/>
        <v>Refe</v>
      </c>
      <c r="E2336" s="219" t="e">
        <f t="shared" si="359"/>
        <v>#VALUE!</v>
      </c>
      <c r="F2336" s="219" t="str">
        <f t="shared" si="360"/>
        <v/>
      </c>
      <c r="G2336" s="219">
        <f t="shared" si="361"/>
        <v>45232</v>
      </c>
      <c r="H2336" s="218" t="str">
        <f>IF(ISERROR(VLOOKUP(FORECAST!$A2336,$AY$2:$BA$9,3,FALSE)),"",VLOOKUP(FORECAST!$A2336,$AY$2:$BA$9,3,FALSE))</f>
        <v>Maintenance</v>
      </c>
      <c r="I2336" s="218">
        <f>IF(ISNUMBER(FORECAST!G:G),FORECAST!G:G,"")</f>
        <v>28</v>
      </c>
      <c r="J2336" s="222">
        <f>IF(ISNUMBER(FORECAST!H:H),FORECAST!H:H,"")</f>
        <v>0</v>
      </c>
      <c r="BF2336" s="4"/>
    </row>
    <row r="2337" spans="1:58">
      <c r="A2337" s="218" t="str">
        <f>MID(FORECAST!A2336,1,10)</f>
        <v>Maintenanc</v>
      </c>
      <c r="B2337" s="218" t="str">
        <f t="shared" si="356"/>
        <v>Ma</v>
      </c>
      <c r="C2337" s="218" t="str">
        <f t="shared" si="357"/>
        <v>nt</v>
      </c>
      <c r="D2337" s="218" t="str">
        <f t="shared" si="358"/>
        <v>nanc</v>
      </c>
      <c r="E2337" s="219" t="e">
        <f t="shared" si="359"/>
        <v>#VALUE!</v>
      </c>
      <c r="F2337" s="219" t="str">
        <f t="shared" si="360"/>
        <v/>
      </c>
      <c r="G2337" s="219">
        <f t="shared" si="361"/>
        <v>45232</v>
      </c>
      <c r="H2337" s="218" t="str">
        <f>IF(ISERROR(VLOOKUP(FORECAST!$A2337,$AY$2:$BA$9,3,FALSE)),"",VLOOKUP(FORECAST!$A2337,$AY$2:$BA$9,3,FALSE))</f>
        <v>Complementarias</v>
      </c>
      <c r="I2337" s="218">
        <f>IF(ISNUMBER(FORECAST!G:G),FORECAST!G:G,"")</f>
        <v>22</v>
      </c>
      <c r="J2337" s="222">
        <f>IF(ISNUMBER(FORECAST!H:H),FORECAST!H:H,"")</f>
        <v>0</v>
      </c>
      <c r="BF2337" s="4"/>
    </row>
    <row r="2338" spans="1:58">
      <c r="A2338" s="218" t="str">
        <f>MID(FORECAST!A2337,1,10)</f>
        <v>Compliment</v>
      </c>
      <c r="B2338" s="218" t="str">
        <f t="shared" si="356"/>
        <v>Co</v>
      </c>
      <c r="C2338" s="218" t="str">
        <f t="shared" si="357"/>
        <v>pl</v>
      </c>
      <c r="D2338" s="218" t="str">
        <f t="shared" si="358"/>
        <v>ment</v>
      </c>
      <c r="E2338" s="219" t="e">
        <f t="shared" si="359"/>
        <v>#VALUE!</v>
      </c>
      <c r="F2338" s="219" t="str">
        <f t="shared" si="360"/>
        <v/>
      </c>
      <c r="G2338" s="219">
        <f t="shared" si="361"/>
        <v>45232</v>
      </c>
      <c r="H2338" s="218" t="str">
        <f>IF(ISERROR(VLOOKUP(FORECAST!$A2338,$AY$2:$BA$9,3,FALSE)),"",VLOOKUP(FORECAST!$A2338,$AY$2:$BA$9,3,FALSE))</f>
        <v>Total día</v>
      </c>
      <c r="I2338" s="218">
        <f>IF(ISNUMBER(FORECAST!G:G),FORECAST!G:G,"")</f>
        <v>132</v>
      </c>
      <c r="J2338" s="222">
        <f>IF(ISNUMBER(FORECAST!H:H),FORECAST!H:H,"")</f>
        <v>11976.06</v>
      </c>
      <c r="BF2338" s="4"/>
    </row>
    <row r="2339" spans="1:58">
      <c r="A2339" s="218" t="str">
        <f>MID(FORECAST!A2338,1,10)</f>
        <v>Totals:</v>
      </c>
      <c r="B2339" s="218" t="str">
        <f t="shared" si="356"/>
        <v>To</v>
      </c>
      <c r="C2339" s="218" t="str">
        <f t="shared" si="357"/>
        <v>al</v>
      </c>
      <c r="D2339" s="218" t="str">
        <f t="shared" si="358"/>
        <v>:</v>
      </c>
      <c r="E2339" s="219" t="e">
        <f t="shared" si="359"/>
        <v>#VALUE!</v>
      </c>
      <c r="F2339" s="219" t="str">
        <f t="shared" si="360"/>
        <v/>
      </c>
      <c r="G2339" s="219">
        <f t="shared" si="361"/>
        <v>45232</v>
      </c>
      <c r="H2339" s="218" t="str">
        <f>IF(ISERROR(VLOOKUP(FORECAST!$A2339,$AY$2:$BA$9,3,FALSE)),"",VLOOKUP(FORECAST!$A2339,$AY$2:$BA$9,3,FALSE))</f>
        <v/>
      </c>
      <c r="I2339" s="218" t="str">
        <f>IF(ISNUMBER(FORECAST!G:G),FORECAST!G:G,"")</f>
        <v/>
      </c>
      <c r="J2339" s="222" t="str">
        <f>IF(ISNUMBER(FORECAST!H:H),FORECAST!H:H,"")</f>
        <v/>
      </c>
      <c r="BF2339" s="4"/>
    </row>
    <row r="2340" spans="1:58">
      <c r="A2340" s="218" t="str">
        <f>MID(FORECAST!A2339,1,10)</f>
        <v>03-11-2023</v>
      </c>
      <c r="B2340" s="218" t="str">
        <f t="shared" si="356"/>
        <v>03</v>
      </c>
      <c r="C2340" s="218" t="str">
        <f t="shared" si="357"/>
        <v>11</v>
      </c>
      <c r="D2340" s="218" t="str">
        <f t="shared" si="358"/>
        <v>2023</v>
      </c>
      <c r="E2340" s="219">
        <f t="shared" si="359"/>
        <v>45233</v>
      </c>
      <c r="F2340" s="219">
        <f t="shared" si="360"/>
        <v>45233</v>
      </c>
      <c r="G2340" s="219">
        <f t="shared" si="361"/>
        <v>45233</v>
      </c>
      <c r="H2340" s="218" t="str">
        <f>IF(ISERROR(VLOOKUP(FORECAST!$A2340,$AY$2:$BA$9,3,FALSE)),"",VLOOKUP(FORECAST!$A2340,$AY$2:$BA$9,3,FALSE))</f>
        <v>Pagadores</v>
      </c>
      <c r="I2340" s="218">
        <f>IF(ISNUMBER(FORECAST!G:G),FORECAST!G:G,"")</f>
        <v>48</v>
      </c>
      <c r="J2340" s="222">
        <f>IF(ISNUMBER(FORECAST!H:H),FORECAST!H:H,"")</f>
        <v>16865</v>
      </c>
      <c r="BF2340" s="4"/>
    </row>
    <row r="2341" spans="1:58">
      <c r="A2341" s="218" t="str">
        <f>MID(FORECAST!A2340,1,10)</f>
        <v>Non-Group</v>
      </c>
      <c r="B2341" s="218" t="str">
        <f t="shared" si="356"/>
        <v>No</v>
      </c>
      <c r="C2341" s="218" t="str">
        <f t="shared" si="357"/>
        <v>-G</v>
      </c>
      <c r="D2341" s="218" t="str">
        <f t="shared" si="358"/>
        <v>oup</v>
      </c>
      <c r="E2341" s="219" t="e">
        <f t="shared" si="359"/>
        <v>#VALUE!</v>
      </c>
      <c r="F2341" s="219" t="str">
        <f t="shared" si="360"/>
        <v/>
      </c>
      <c r="G2341" s="219">
        <f t="shared" si="361"/>
        <v>45233</v>
      </c>
      <c r="H2341" s="218" t="str">
        <f>IF(ISERROR(VLOOKUP(FORECAST!$A2341,$AY$2:$BA$9,3,FALSE)),"",VLOOKUP(FORECAST!$A2341,$AY$2:$BA$9,3,FALSE))</f>
        <v>Grupos</v>
      </c>
      <c r="I2341" s="218">
        <f>IF(ISNUMBER(FORECAST!G:G),FORECAST!G:G,"")</f>
        <v>61</v>
      </c>
      <c r="J2341" s="222">
        <f>IF(ISNUMBER(FORECAST!H:H),FORECAST!H:H,"")</f>
        <v>23652</v>
      </c>
      <c r="BF2341" s="4"/>
    </row>
    <row r="2342" spans="1:58">
      <c r="A2342" s="218" t="str">
        <f>MID(FORECAST!A2341,1,10)</f>
        <v>Group - No</v>
      </c>
      <c r="B2342" s="218" t="str">
        <f t="shared" si="356"/>
        <v>Gr</v>
      </c>
      <c r="C2342" s="218" t="str">
        <f t="shared" si="357"/>
        <v>up</v>
      </c>
      <c r="D2342" s="218" t="str">
        <f t="shared" si="358"/>
        <v>- No</v>
      </c>
      <c r="E2342" s="219" t="e">
        <f t="shared" si="359"/>
        <v>#VALUE!</v>
      </c>
      <c r="F2342" s="219" t="str">
        <f t="shared" si="360"/>
        <v/>
      </c>
      <c r="G2342" s="219">
        <f t="shared" si="361"/>
        <v>45233</v>
      </c>
      <c r="H2342" s="218" t="str">
        <f>IF(ISERROR(VLOOKUP(FORECAST!$A2342,$AY$2:$BA$9,3,FALSE)),"",VLOOKUP(FORECAST!$A2342,$AY$2:$BA$9,3,FALSE))</f>
        <v>Dueños e invitados</v>
      </c>
      <c r="I2342" s="218">
        <f>IF(ISNUMBER(FORECAST!G:G),FORECAST!G:G,"")</f>
        <v>44</v>
      </c>
      <c r="J2342" s="222">
        <f>IF(ISNUMBER(FORECAST!H:H),FORECAST!H:H,"")</f>
        <v>0</v>
      </c>
      <c r="BF2342" s="4"/>
    </row>
    <row r="2343" spans="1:58">
      <c r="A2343" s="218" t="str">
        <f>MID(FORECAST!A2342,1,10)</f>
        <v>Owner &amp; Gu</v>
      </c>
      <c r="B2343" s="218" t="str">
        <f t="shared" si="356"/>
        <v>Ow</v>
      </c>
      <c r="C2343" s="218" t="str">
        <f t="shared" si="357"/>
        <v>er</v>
      </c>
      <c r="D2343" s="218" t="str">
        <f t="shared" si="358"/>
        <v>&amp; Gu</v>
      </c>
      <c r="E2343" s="219" t="e">
        <f t="shared" si="359"/>
        <v>#VALUE!</v>
      </c>
      <c r="F2343" s="219" t="str">
        <f t="shared" si="360"/>
        <v/>
      </c>
      <c r="G2343" s="219">
        <f t="shared" si="361"/>
        <v>45233</v>
      </c>
      <c r="H2343" s="218" t="str">
        <f>IF(ISERROR(VLOOKUP(FORECAST!$A2343,$AY$2:$BA$9,3,FALSE)),"",VLOOKUP(FORECAST!$A2343,$AY$2:$BA$9,3,FALSE))</f>
        <v>Referidos</v>
      </c>
      <c r="I2343" s="218">
        <f>IF(ISNUMBER(FORECAST!G:G),FORECAST!G:G,"")</f>
        <v>39</v>
      </c>
      <c r="J2343" s="222">
        <f>IF(ISNUMBER(FORECAST!H:H),FORECAST!H:H,"")</f>
        <v>14225.35</v>
      </c>
      <c r="BF2343" s="4"/>
    </row>
    <row r="2344" spans="1:58">
      <c r="A2344" s="218" t="str">
        <f>MID(FORECAST!A2343,1,10)</f>
        <v>Owner Refe</v>
      </c>
      <c r="B2344" s="218" t="str">
        <f t="shared" si="356"/>
        <v>Ow</v>
      </c>
      <c r="C2344" s="218" t="str">
        <f t="shared" si="357"/>
        <v>er</v>
      </c>
      <c r="D2344" s="218" t="str">
        <f t="shared" si="358"/>
        <v>Refe</v>
      </c>
      <c r="E2344" s="219" t="e">
        <f t="shared" si="359"/>
        <v>#VALUE!</v>
      </c>
      <c r="F2344" s="219" t="str">
        <f t="shared" si="360"/>
        <v/>
      </c>
      <c r="G2344" s="219">
        <f t="shared" si="361"/>
        <v>45233</v>
      </c>
      <c r="H2344" s="218" t="str">
        <f>IF(ISERROR(VLOOKUP(FORECAST!$A2344,$AY$2:$BA$9,3,FALSE)),"",VLOOKUP(FORECAST!$A2344,$AY$2:$BA$9,3,FALSE))</f>
        <v>Maintenance</v>
      </c>
      <c r="I2344" s="218">
        <f>IF(ISNUMBER(FORECAST!G:G),FORECAST!G:G,"")</f>
        <v>28</v>
      </c>
      <c r="J2344" s="222">
        <f>IF(ISNUMBER(FORECAST!H:H),FORECAST!H:H,"")</f>
        <v>0</v>
      </c>
      <c r="BF2344" s="4"/>
    </row>
    <row r="2345" spans="1:58">
      <c r="A2345" s="218" t="str">
        <f>MID(FORECAST!A2344,1,10)</f>
        <v>Maintenanc</v>
      </c>
      <c r="B2345" s="218" t="str">
        <f t="shared" si="356"/>
        <v>Ma</v>
      </c>
      <c r="C2345" s="218" t="str">
        <f t="shared" si="357"/>
        <v>nt</v>
      </c>
      <c r="D2345" s="218" t="str">
        <f t="shared" si="358"/>
        <v>nanc</v>
      </c>
      <c r="E2345" s="219" t="e">
        <f t="shared" si="359"/>
        <v>#VALUE!</v>
      </c>
      <c r="F2345" s="219" t="str">
        <f t="shared" si="360"/>
        <v/>
      </c>
      <c r="G2345" s="219">
        <f t="shared" si="361"/>
        <v>45233</v>
      </c>
      <c r="H2345" s="218" t="str">
        <f>IF(ISERROR(VLOOKUP(FORECAST!$A2345,$AY$2:$BA$9,3,FALSE)),"",VLOOKUP(FORECAST!$A2345,$AY$2:$BA$9,3,FALSE))</f>
        <v>Complementarias</v>
      </c>
      <c r="I2345" s="218">
        <f>IF(ISNUMBER(FORECAST!G:G),FORECAST!G:G,"")</f>
        <v>29</v>
      </c>
      <c r="J2345" s="222">
        <f>IF(ISNUMBER(FORECAST!H:H),FORECAST!H:H,"")</f>
        <v>0</v>
      </c>
      <c r="BF2345" s="4"/>
    </row>
    <row r="2346" spans="1:58">
      <c r="A2346" s="218" t="str">
        <f>MID(FORECAST!A2345,1,10)</f>
        <v>Compliment</v>
      </c>
      <c r="B2346" s="218" t="str">
        <f t="shared" si="356"/>
        <v>Co</v>
      </c>
      <c r="C2346" s="218" t="str">
        <f t="shared" si="357"/>
        <v>pl</v>
      </c>
      <c r="D2346" s="218" t="str">
        <f t="shared" si="358"/>
        <v>ment</v>
      </c>
      <c r="E2346" s="219" t="e">
        <f t="shared" si="359"/>
        <v>#VALUE!</v>
      </c>
      <c r="F2346" s="219" t="str">
        <f t="shared" si="360"/>
        <v/>
      </c>
      <c r="G2346" s="219">
        <f t="shared" si="361"/>
        <v>45233</v>
      </c>
      <c r="H2346" s="218" t="str">
        <f>IF(ISERROR(VLOOKUP(FORECAST!$A2346,$AY$2:$BA$9,3,FALSE)),"",VLOOKUP(FORECAST!$A2346,$AY$2:$BA$9,3,FALSE))</f>
        <v>Total día</v>
      </c>
      <c r="I2346" s="218">
        <f>IF(ISNUMBER(FORECAST!G:G),FORECAST!G:G,"")</f>
        <v>249</v>
      </c>
      <c r="J2346" s="222">
        <f>IF(ISNUMBER(FORECAST!H:H),FORECAST!H:H,"")</f>
        <v>54742.35</v>
      </c>
      <c r="BF2346" s="4"/>
    </row>
    <row r="2347" spans="1:58">
      <c r="A2347" s="218" t="str">
        <f>MID(FORECAST!A2346,1,10)</f>
        <v>Totals:</v>
      </c>
      <c r="B2347" s="218" t="str">
        <f t="shared" si="356"/>
        <v>To</v>
      </c>
      <c r="C2347" s="218" t="str">
        <f t="shared" si="357"/>
        <v>al</v>
      </c>
      <c r="D2347" s="218" t="str">
        <f t="shared" si="358"/>
        <v>:</v>
      </c>
      <c r="E2347" s="219" t="e">
        <f t="shared" si="359"/>
        <v>#VALUE!</v>
      </c>
      <c r="F2347" s="219" t="str">
        <f t="shared" si="360"/>
        <v/>
      </c>
      <c r="G2347" s="219">
        <f t="shared" si="361"/>
        <v>45233</v>
      </c>
      <c r="H2347" s="218" t="str">
        <f>IF(ISERROR(VLOOKUP(FORECAST!$A2347,$AY$2:$BA$9,3,FALSE)),"",VLOOKUP(FORECAST!$A2347,$AY$2:$BA$9,3,FALSE))</f>
        <v/>
      </c>
      <c r="I2347" s="218" t="str">
        <f>IF(ISNUMBER(FORECAST!G:G),FORECAST!G:G,"")</f>
        <v/>
      </c>
      <c r="J2347" s="222" t="str">
        <f>IF(ISNUMBER(FORECAST!H:H),FORECAST!H:H,"")</f>
        <v/>
      </c>
      <c r="BF2347" s="4"/>
    </row>
    <row r="2348" spans="1:58">
      <c r="A2348" s="218" t="str">
        <f>MID(FORECAST!A2347,1,10)</f>
        <v>04-11-2023</v>
      </c>
      <c r="B2348" s="218" t="str">
        <f t="shared" si="356"/>
        <v>04</v>
      </c>
      <c r="C2348" s="218" t="str">
        <f t="shared" si="357"/>
        <v>11</v>
      </c>
      <c r="D2348" s="218" t="str">
        <f t="shared" si="358"/>
        <v>2023</v>
      </c>
      <c r="E2348" s="219">
        <f t="shared" si="359"/>
        <v>45234</v>
      </c>
      <c r="F2348" s="219">
        <f t="shared" si="360"/>
        <v>45234</v>
      </c>
      <c r="G2348" s="219">
        <f t="shared" si="361"/>
        <v>45234</v>
      </c>
      <c r="H2348" s="218" t="str">
        <f>IF(ISERROR(VLOOKUP(FORECAST!$A2348,$AY$2:$BA$9,3,FALSE)),"",VLOOKUP(FORECAST!$A2348,$AY$2:$BA$9,3,FALSE))</f>
        <v>Pagadores</v>
      </c>
      <c r="I2348" s="218">
        <f>IF(ISNUMBER(FORECAST!G:G),FORECAST!G:G,"")</f>
        <v>49</v>
      </c>
      <c r="J2348" s="222">
        <f>IF(ISNUMBER(FORECAST!H:H),FORECAST!H:H,"")</f>
        <v>16632.560000000001</v>
      </c>
      <c r="BF2348" s="4"/>
    </row>
    <row r="2349" spans="1:58">
      <c r="A2349" s="218" t="str">
        <f>MID(FORECAST!A2348,1,10)</f>
        <v>Non-Group</v>
      </c>
      <c r="B2349" s="218" t="str">
        <f t="shared" si="356"/>
        <v>No</v>
      </c>
      <c r="C2349" s="218" t="str">
        <f t="shared" si="357"/>
        <v>-G</v>
      </c>
      <c r="D2349" s="218" t="str">
        <f t="shared" si="358"/>
        <v>oup</v>
      </c>
      <c r="E2349" s="219" t="e">
        <f t="shared" si="359"/>
        <v>#VALUE!</v>
      </c>
      <c r="F2349" s="219" t="str">
        <f t="shared" si="360"/>
        <v/>
      </c>
      <c r="G2349" s="219">
        <f t="shared" si="361"/>
        <v>45234</v>
      </c>
      <c r="H2349" s="218" t="str">
        <f>IF(ISERROR(VLOOKUP(FORECAST!$A2349,$AY$2:$BA$9,3,FALSE)),"",VLOOKUP(FORECAST!$A2349,$AY$2:$BA$9,3,FALSE))</f>
        <v>Grupos</v>
      </c>
      <c r="I2349" s="218">
        <f>IF(ISNUMBER(FORECAST!G:G),FORECAST!G:G,"")</f>
        <v>63</v>
      </c>
      <c r="J2349" s="222">
        <f>IF(ISNUMBER(FORECAST!H:H),FORECAST!H:H,"")</f>
        <v>24417</v>
      </c>
      <c r="BF2349" s="4"/>
    </row>
    <row r="2350" spans="1:58">
      <c r="A2350" s="218" t="str">
        <f>MID(FORECAST!A2349,1,10)</f>
        <v>Group - No</v>
      </c>
      <c r="B2350" s="218" t="str">
        <f t="shared" si="356"/>
        <v>Gr</v>
      </c>
      <c r="C2350" s="218" t="str">
        <f t="shared" si="357"/>
        <v>up</v>
      </c>
      <c r="D2350" s="218" t="str">
        <f t="shared" si="358"/>
        <v>- No</v>
      </c>
      <c r="E2350" s="219" t="e">
        <f t="shared" si="359"/>
        <v>#VALUE!</v>
      </c>
      <c r="F2350" s="219" t="str">
        <f t="shared" si="360"/>
        <v/>
      </c>
      <c r="G2350" s="219">
        <f t="shared" si="361"/>
        <v>45234</v>
      </c>
      <c r="H2350" s="218" t="str">
        <f>IF(ISERROR(VLOOKUP(FORECAST!$A2350,$AY$2:$BA$9,3,FALSE)),"",VLOOKUP(FORECAST!$A2350,$AY$2:$BA$9,3,FALSE))</f>
        <v>Dueños e invitados</v>
      </c>
      <c r="I2350" s="218">
        <f>IF(ISNUMBER(FORECAST!G:G),FORECAST!G:G,"")</f>
        <v>45</v>
      </c>
      <c r="J2350" s="222">
        <f>IF(ISNUMBER(FORECAST!H:H),FORECAST!H:H,"")</f>
        <v>0</v>
      </c>
      <c r="BF2350" s="4"/>
    </row>
    <row r="2351" spans="1:58">
      <c r="A2351" s="218" t="str">
        <f>MID(FORECAST!A2350,1,10)</f>
        <v>Owner &amp; Gu</v>
      </c>
      <c r="B2351" s="218" t="str">
        <f t="shared" si="356"/>
        <v>Ow</v>
      </c>
      <c r="C2351" s="218" t="str">
        <f t="shared" si="357"/>
        <v>er</v>
      </c>
      <c r="D2351" s="218" t="str">
        <f t="shared" si="358"/>
        <v>&amp; Gu</v>
      </c>
      <c r="E2351" s="219" t="e">
        <f t="shared" si="359"/>
        <v>#VALUE!</v>
      </c>
      <c r="F2351" s="219" t="str">
        <f t="shared" si="360"/>
        <v/>
      </c>
      <c r="G2351" s="219">
        <f t="shared" si="361"/>
        <v>45234</v>
      </c>
      <c r="H2351" s="218" t="str">
        <f>IF(ISERROR(VLOOKUP(FORECAST!$A2351,$AY$2:$BA$9,3,FALSE)),"",VLOOKUP(FORECAST!$A2351,$AY$2:$BA$9,3,FALSE))</f>
        <v>Referidos</v>
      </c>
      <c r="I2351" s="218">
        <f>IF(ISNUMBER(FORECAST!G:G),FORECAST!G:G,"")</f>
        <v>44</v>
      </c>
      <c r="J2351" s="222">
        <f>IF(ISNUMBER(FORECAST!H:H),FORECAST!H:H,"")</f>
        <v>15087.54</v>
      </c>
      <c r="BF2351" s="4"/>
    </row>
    <row r="2352" spans="1:58">
      <c r="A2352" s="218" t="str">
        <f>MID(FORECAST!A2351,1,10)</f>
        <v>Owner Refe</v>
      </c>
      <c r="B2352" s="218" t="str">
        <f t="shared" si="356"/>
        <v>Ow</v>
      </c>
      <c r="C2352" s="218" t="str">
        <f t="shared" si="357"/>
        <v>er</v>
      </c>
      <c r="D2352" s="218" t="str">
        <f t="shared" si="358"/>
        <v>Refe</v>
      </c>
      <c r="E2352" s="219" t="e">
        <f t="shared" si="359"/>
        <v>#VALUE!</v>
      </c>
      <c r="F2352" s="219" t="str">
        <f t="shared" si="360"/>
        <v/>
      </c>
      <c r="G2352" s="219">
        <f t="shared" si="361"/>
        <v>45234</v>
      </c>
      <c r="H2352" s="218" t="str">
        <f>IF(ISERROR(VLOOKUP(FORECAST!$A2352,$AY$2:$BA$9,3,FALSE)),"",VLOOKUP(FORECAST!$A2352,$AY$2:$BA$9,3,FALSE))</f>
        <v>Maintenance</v>
      </c>
      <c r="I2352" s="218">
        <f>IF(ISNUMBER(FORECAST!G:G),FORECAST!G:G,"")</f>
        <v>20</v>
      </c>
      <c r="J2352" s="222">
        <f>IF(ISNUMBER(FORECAST!H:H),FORECAST!H:H,"")</f>
        <v>0</v>
      </c>
      <c r="BF2352" s="4"/>
    </row>
    <row r="2353" spans="1:58">
      <c r="A2353" s="218" t="str">
        <f>MID(FORECAST!A2352,1,10)</f>
        <v>Maintenanc</v>
      </c>
      <c r="B2353" s="218" t="str">
        <f t="shared" si="356"/>
        <v>Ma</v>
      </c>
      <c r="C2353" s="218" t="str">
        <f t="shared" si="357"/>
        <v>nt</v>
      </c>
      <c r="D2353" s="218" t="str">
        <f t="shared" si="358"/>
        <v>nanc</v>
      </c>
      <c r="E2353" s="219" t="e">
        <f t="shared" si="359"/>
        <v>#VALUE!</v>
      </c>
      <c r="F2353" s="219" t="str">
        <f t="shared" si="360"/>
        <v/>
      </c>
      <c r="G2353" s="219">
        <f t="shared" si="361"/>
        <v>45234</v>
      </c>
      <c r="H2353" s="218" t="str">
        <f>IF(ISERROR(VLOOKUP(FORECAST!$A2353,$AY$2:$BA$9,3,FALSE)),"",VLOOKUP(FORECAST!$A2353,$AY$2:$BA$9,3,FALSE))</f>
        <v>Complementarias</v>
      </c>
      <c r="I2353" s="218">
        <f>IF(ISNUMBER(FORECAST!G:G),FORECAST!G:G,"")</f>
        <v>28</v>
      </c>
      <c r="J2353" s="222">
        <f>IF(ISNUMBER(FORECAST!H:H),FORECAST!H:H,"")</f>
        <v>0</v>
      </c>
      <c r="BF2353" s="4"/>
    </row>
    <row r="2354" spans="1:58">
      <c r="A2354" s="218" t="str">
        <f>MID(FORECAST!A2353,1,10)</f>
        <v>Compliment</v>
      </c>
      <c r="B2354" s="218" t="str">
        <f t="shared" si="356"/>
        <v>Co</v>
      </c>
      <c r="C2354" s="218" t="str">
        <f t="shared" si="357"/>
        <v>pl</v>
      </c>
      <c r="D2354" s="218" t="str">
        <f t="shared" si="358"/>
        <v>ment</v>
      </c>
      <c r="E2354" s="219" t="e">
        <f t="shared" si="359"/>
        <v>#VALUE!</v>
      </c>
      <c r="F2354" s="219" t="str">
        <f t="shared" si="360"/>
        <v/>
      </c>
      <c r="G2354" s="219">
        <f t="shared" si="361"/>
        <v>45234</v>
      </c>
      <c r="H2354" s="218" t="str">
        <f>IF(ISERROR(VLOOKUP(FORECAST!$A2354,$AY$2:$BA$9,3,FALSE)),"",VLOOKUP(FORECAST!$A2354,$AY$2:$BA$9,3,FALSE))</f>
        <v>Total día</v>
      </c>
      <c r="I2354" s="218">
        <f>IF(ISNUMBER(FORECAST!G:G),FORECAST!G:G,"")</f>
        <v>249</v>
      </c>
      <c r="J2354" s="222">
        <f>IF(ISNUMBER(FORECAST!H:H),FORECAST!H:H,"")</f>
        <v>56137.1</v>
      </c>
      <c r="BF2354" s="4"/>
    </row>
    <row r="2355" spans="1:58">
      <c r="A2355" s="218" t="str">
        <f>MID(FORECAST!A2354,1,10)</f>
        <v>Totals:</v>
      </c>
      <c r="B2355" s="218" t="str">
        <f t="shared" si="356"/>
        <v>To</v>
      </c>
      <c r="C2355" s="218" t="str">
        <f t="shared" si="357"/>
        <v>al</v>
      </c>
      <c r="D2355" s="218" t="str">
        <f t="shared" si="358"/>
        <v>:</v>
      </c>
      <c r="E2355" s="219" t="e">
        <f t="shared" si="359"/>
        <v>#VALUE!</v>
      </c>
      <c r="F2355" s="219" t="str">
        <f t="shared" si="360"/>
        <v/>
      </c>
      <c r="G2355" s="219">
        <f t="shared" si="361"/>
        <v>45234</v>
      </c>
      <c r="H2355" s="218" t="str">
        <f>IF(ISERROR(VLOOKUP(FORECAST!$A2355,$AY$2:$BA$9,3,FALSE)),"",VLOOKUP(FORECAST!$A2355,$AY$2:$BA$9,3,FALSE))</f>
        <v/>
      </c>
      <c r="I2355" s="218" t="str">
        <f>IF(ISNUMBER(FORECAST!G:G),FORECAST!G:G,"")</f>
        <v/>
      </c>
      <c r="J2355" s="222" t="str">
        <f>IF(ISNUMBER(FORECAST!H:H),FORECAST!H:H,"")</f>
        <v/>
      </c>
      <c r="BF2355" s="4"/>
    </row>
    <row r="2356" spans="1:58">
      <c r="A2356" s="218" t="str">
        <f>MID(FORECAST!A2355,1,10)</f>
        <v>05-11-2023</v>
      </c>
      <c r="B2356" s="218" t="str">
        <f t="shared" si="356"/>
        <v>05</v>
      </c>
      <c r="C2356" s="218" t="str">
        <f t="shared" si="357"/>
        <v>11</v>
      </c>
      <c r="D2356" s="218" t="str">
        <f t="shared" si="358"/>
        <v>2023</v>
      </c>
      <c r="E2356" s="219">
        <f t="shared" si="359"/>
        <v>45235</v>
      </c>
      <c r="F2356" s="219">
        <f t="shared" si="360"/>
        <v>45235</v>
      </c>
      <c r="G2356" s="219">
        <f t="shared" si="361"/>
        <v>45235</v>
      </c>
      <c r="H2356" s="218" t="str">
        <f>IF(ISERROR(VLOOKUP(FORECAST!$A2356,$AY$2:$BA$9,3,FALSE)),"",VLOOKUP(FORECAST!$A2356,$AY$2:$BA$9,3,FALSE))</f>
        <v>Pagadores</v>
      </c>
      <c r="I2356" s="218">
        <f>IF(ISNUMBER(FORECAST!G:G),FORECAST!G:G,"")</f>
        <v>34</v>
      </c>
      <c r="J2356" s="222">
        <f>IF(ISNUMBER(FORECAST!H:H),FORECAST!H:H,"")</f>
        <v>10017.280000000001</v>
      </c>
      <c r="BF2356" s="4"/>
    </row>
    <row r="2357" spans="1:58">
      <c r="A2357" s="218" t="str">
        <f>MID(FORECAST!A2356,1,10)</f>
        <v>Non-Group</v>
      </c>
      <c r="B2357" s="218" t="str">
        <f t="shared" si="356"/>
        <v>No</v>
      </c>
      <c r="C2357" s="218" t="str">
        <f t="shared" si="357"/>
        <v>-G</v>
      </c>
      <c r="D2357" s="218" t="str">
        <f t="shared" si="358"/>
        <v>oup</v>
      </c>
      <c r="E2357" s="219" t="e">
        <f t="shared" si="359"/>
        <v>#VALUE!</v>
      </c>
      <c r="F2357" s="219" t="str">
        <f t="shared" si="360"/>
        <v/>
      </c>
      <c r="G2357" s="219">
        <f t="shared" si="361"/>
        <v>45235</v>
      </c>
      <c r="H2357" s="218" t="str">
        <f>IF(ISERROR(VLOOKUP(FORECAST!$A2357,$AY$2:$BA$9,3,FALSE)),"",VLOOKUP(FORECAST!$A2357,$AY$2:$BA$9,3,FALSE))</f>
        <v>Grupos</v>
      </c>
      <c r="I2357" s="218">
        <f>IF(ISNUMBER(FORECAST!G:G),FORECAST!G:G,"")</f>
        <v>35</v>
      </c>
      <c r="J2357" s="222">
        <f>IF(ISNUMBER(FORECAST!H:H),FORECAST!H:H,"")</f>
        <v>12160</v>
      </c>
      <c r="BF2357" s="4"/>
    </row>
    <row r="2358" spans="1:58">
      <c r="A2358" s="218" t="str">
        <f>MID(FORECAST!A2357,1,10)</f>
        <v>Group - No</v>
      </c>
      <c r="B2358" s="218" t="str">
        <f t="shared" si="356"/>
        <v>Gr</v>
      </c>
      <c r="C2358" s="218" t="str">
        <f t="shared" si="357"/>
        <v>up</v>
      </c>
      <c r="D2358" s="218" t="str">
        <f t="shared" si="358"/>
        <v>- No</v>
      </c>
      <c r="E2358" s="219" t="e">
        <f t="shared" si="359"/>
        <v>#VALUE!</v>
      </c>
      <c r="F2358" s="219" t="str">
        <f t="shared" si="360"/>
        <v/>
      </c>
      <c r="G2358" s="219">
        <f t="shared" si="361"/>
        <v>45235</v>
      </c>
      <c r="H2358" s="218" t="str">
        <f>IF(ISERROR(VLOOKUP(FORECAST!$A2358,$AY$2:$BA$9,3,FALSE)),"",VLOOKUP(FORECAST!$A2358,$AY$2:$BA$9,3,FALSE))</f>
        <v>Dueños e invitados</v>
      </c>
      <c r="I2358" s="218">
        <f>IF(ISNUMBER(FORECAST!G:G),FORECAST!G:G,"")</f>
        <v>35</v>
      </c>
      <c r="J2358" s="222">
        <f>IF(ISNUMBER(FORECAST!H:H),FORECAST!H:H,"")</f>
        <v>0</v>
      </c>
      <c r="BF2358" s="4"/>
    </row>
    <row r="2359" spans="1:58">
      <c r="A2359" s="218" t="str">
        <f>MID(FORECAST!A2358,1,10)</f>
        <v>Owner &amp; Gu</v>
      </c>
      <c r="B2359" s="218" t="str">
        <f t="shared" si="356"/>
        <v>Ow</v>
      </c>
      <c r="C2359" s="218" t="str">
        <f t="shared" si="357"/>
        <v>er</v>
      </c>
      <c r="D2359" s="218" t="str">
        <f t="shared" si="358"/>
        <v>&amp; Gu</v>
      </c>
      <c r="E2359" s="219" t="e">
        <f t="shared" si="359"/>
        <v>#VALUE!</v>
      </c>
      <c r="F2359" s="219" t="str">
        <f t="shared" si="360"/>
        <v/>
      </c>
      <c r="G2359" s="219">
        <f t="shared" si="361"/>
        <v>45235</v>
      </c>
      <c r="H2359" s="218" t="str">
        <f>IF(ISERROR(VLOOKUP(FORECAST!$A2359,$AY$2:$BA$9,3,FALSE)),"",VLOOKUP(FORECAST!$A2359,$AY$2:$BA$9,3,FALSE))</f>
        <v>Referidos</v>
      </c>
      <c r="I2359" s="218">
        <f>IF(ISNUMBER(FORECAST!G:G),FORECAST!G:G,"")</f>
        <v>18</v>
      </c>
      <c r="J2359" s="222">
        <f>IF(ISNUMBER(FORECAST!H:H),FORECAST!H:H,"")</f>
        <v>5308.69</v>
      </c>
      <c r="BF2359" s="4"/>
    </row>
    <row r="2360" spans="1:58">
      <c r="A2360" s="218" t="str">
        <f>MID(FORECAST!A2359,1,10)</f>
        <v>Owner Refe</v>
      </c>
      <c r="B2360" s="218" t="str">
        <f t="shared" si="356"/>
        <v>Ow</v>
      </c>
      <c r="C2360" s="218" t="str">
        <f t="shared" si="357"/>
        <v>er</v>
      </c>
      <c r="D2360" s="218" t="str">
        <f t="shared" si="358"/>
        <v>Refe</v>
      </c>
      <c r="E2360" s="219" t="e">
        <f t="shared" si="359"/>
        <v>#VALUE!</v>
      </c>
      <c r="F2360" s="219" t="str">
        <f t="shared" si="360"/>
        <v/>
      </c>
      <c r="G2360" s="219">
        <f t="shared" si="361"/>
        <v>45235</v>
      </c>
      <c r="H2360" s="218" t="str">
        <f>IF(ISERROR(VLOOKUP(FORECAST!$A2360,$AY$2:$BA$9,3,FALSE)),"",VLOOKUP(FORECAST!$A2360,$AY$2:$BA$9,3,FALSE))</f>
        <v>Maintenance</v>
      </c>
      <c r="I2360" s="218">
        <f>IF(ISNUMBER(FORECAST!G:G),FORECAST!G:G,"")</f>
        <v>28</v>
      </c>
      <c r="J2360" s="222">
        <f>IF(ISNUMBER(FORECAST!H:H),FORECAST!H:H,"")</f>
        <v>0</v>
      </c>
      <c r="BF2360" s="4"/>
    </row>
    <row r="2361" spans="1:58">
      <c r="A2361" s="218" t="str">
        <f>MID(FORECAST!A2360,1,10)</f>
        <v>Maintenanc</v>
      </c>
      <c r="B2361" s="218" t="str">
        <f t="shared" si="356"/>
        <v>Ma</v>
      </c>
      <c r="C2361" s="218" t="str">
        <f t="shared" si="357"/>
        <v>nt</v>
      </c>
      <c r="D2361" s="218" t="str">
        <f t="shared" si="358"/>
        <v>nanc</v>
      </c>
      <c r="E2361" s="219" t="e">
        <f t="shared" si="359"/>
        <v>#VALUE!</v>
      </c>
      <c r="F2361" s="219" t="str">
        <f t="shared" si="360"/>
        <v/>
      </c>
      <c r="G2361" s="219">
        <f t="shared" si="361"/>
        <v>45235</v>
      </c>
      <c r="H2361" s="218" t="str">
        <f>IF(ISERROR(VLOOKUP(FORECAST!$A2361,$AY$2:$BA$9,3,FALSE)),"",VLOOKUP(FORECAST!$A2361,$AY$2:$BA$9,3,FALSE))</f>
        <v>Complementarias</v>
      </c>
      <c r="I2361" s="218">
        <f>IF(ISNUMBER(FORECAST!G:G),FORECAST!G:G,"")</f>
        <v>5</v>
      </c>
      <c r="J2361" s="222">
        <f>IF(ISNUMBER(FORECAST!H:H),FORECAST!H:H,"")</f>
        <v>0</v>
      </c>
      <c r="BF2361" s="4"/>
    </row>
    <row r="2362" spans="1:58">
      <c r="A2362" s="218" t="str">
        <f>MID(FORECAST!A2361,1,10)</f>
        <v>Compliment</v>
      </c>
      <c r="B2362" s="218" t="str">
        <f t="shared" si="356"/>
        <v>Co</v>
      </c>
      <c r="C2362" s="218" t="str">
        <f t="shared" si="357"/>
        <v>pl</v>
      </c>
      <c r="D2362" s="218" t="str">
        <f t="shared" si="358"/>
        <v>ment</v>
      </c>
      <c r="E2362" s="219" t="e">
        <f t="shared" si="359"/>
        <v>#VALUE!</v>
      </c>
      <c r="F2362" s="219" t="str">
        <f t="shared" si="360"/>
        <v/>
      </c>
      <c r="G2362" s="219">
        <f t="shared" si="361"/>
        <v>45235</v>
      </c>
      <c r="H2362" s="218" t="str">
        <f>IF(ISERROR(VLOOKUP(FORECAST!$A2362,$AY$2:$BA$9,3,FALSE)),"",VLOOKUP(FORECAST!$A2362,$AY$2:$BA$9,3,FALSE))</f>
        <v>Total día</v>
      </c>
      <c r="I2362" s="218">
        <f>IF(ISNUMBER(FORECAST!G:G),FORECAST!G:G,"")</f>
        <v>155</v>
      </c>
      <c r="J2362" s="222">
        <f>IF(ISNUMBER(FORECAST!H:H),FORECAST!H:H,"")</f>
        <v>27485.97</v>
      </c>
      <c r="BF2362" s="4"/>
    </row>
    <row r="2363" spans="1:58">
      <c r="A2363" s="218" t="str">
        <f>MID(FORECAST!A2362,1,10)</f>
        <v>Totals:</v>
      </c>
      <c r="B2363" s="218" t="str">
        <f t="shared" si="356"/>
        <v>To</v>
      </c>
      <c r="C2363" s="218" t="str">
        <f t="shared" si="357"/>
        <v>al</v>
      </c>
      <c r="D2363" s="218" t="str">
        <f t="shared" si="358"/>
        <v>:</v>
      </c>
      <c r="E2363" s="219" t="e">
        <f t="shared" si="359"/>
        <v>#VALUE!</v>
      </c>
      <c r="F2363" s="219" t="str">
        <f t="shared" si="360"/>
        <v/>
      </c>
      <c r="G2363" s="219">
        <f t="shared" si="361"/>
        <v>45235</v>
      </c>
      <c r="H2363" s="218" t="str">
        <f>IF(ISERROR(VLOOKUP(FORECAST!$A2363,$AY$2:$BA$9,3,FALSE)),"",VLOOKUP(FORECAST!$A2363,$AY$2:$BA$9,3,FALSE))</f>
        <v/>
      </c>
      <c r="I2363" s="218" t="str">
        <f>IF(ISNUMBER(FORECAST!G:G),FORECAST!G:G,"")</f>
        <v/>
      </c>
      <c r="J2363" s="222" t="str">
        <f>IF(ISNUMBER(FORECAST!H:H),FORECAST!H:H,"")</f>
        <v/>
      </c>
      <c r="BF2363" s="4"/>
    </row>
    <row r="2364" spans="1:58">
      <c r="A2364" s="218" t="str">
        <f>MID(FORECAST!A2363,1,10)</f>
        <v>06-11-2023</v>
      </c>
      <c r="B2364" s="218" t="str">
        <f t="shared" si="356"/>
        <v>06</v>
      </c>
      <c r="C2364" s="218" t="str">
        <f t="shared" si="357"/>
        <v>11</v>
      </c>
      <c r="D2364" s="218" t="str">
        <f t="shared" si="358"/>
        <v>2023</v>
      </c>
      <c r="E2364" s="219">
        <f t="shared" si="359"/>
        <v>45236</v>
      </c>
      <c r="F2364" s="219">
        <f t="shared" si="360"/>
        <v>45236</v>
      </c>
      <c r="G2364" s="219">
        <f t="shared" si="361"/>
        <v>45236</v>
      </c>
      <c r="H2364" s="218" t="str">
        <f>IF(ISERROR(VLOOKUP(FORECAST!$A2364,$AY$2:$BA$9,3,FALSE)),"",VLOOKUP(FORECAST!$A2364,$AY$2:$BA$9,3,FALSE))</f>
        <v>Pagadores</v>
      </c>
      <c r="I2364" s="218">
        <f>IF(ISNUMBER(FORECAST!G:G),FORECAST!G:G,"")</f>
        <v>21</v>
      </c>
      <c r="J2364" s="222">
        <f>IF(ISNUMBER(FORECAST!H:H),FORECAST!H:H,"")</f>
        <v>5417.64</v>
      </c>
      <c r="BF2364" s="4"/>
    </row>
    <row r="2365" spans="1:58">
      <c r="A2365" s="218" t="str">
        <f>MID(FORECAST!A2364,1,10)</f>
        <v>Non-Group</v>
      </c>
      <c r="B2365" s="218" t="str">
        <f t="shared" si="356"/>
        <v>No</v>
      </c>
      <c r="C2365" s="218" t="str">
        <f t="shared" si="357"/>
        <v>-G</v>
      </c>
      <c r="D2365" s="218" t="str">
        <f t="shared" si="358"/>
        <v>oup</v>
      </c>
      <c r="E2365" s="219" t="e">
        <f t="shared" si="359"/>
        <v>#VALUE!</v>
      </c>
      <c r="F2365" s="219" t="str">
        <f t="shared" si="360"/>
        <v/>
      </c>
      <c r="G2365" s="219">
        <f t="shared" si="361"/>
        <v>45236</v>
      </c>
      <c r="H2365" s="218" t="str">
        <f>IF(ISERROR(VLOOKUP(FORECAST!$A2365,$AY$2:$BA$9,3,FALSE)),"",VLOOKUP(FORECAST!$A2365,$AY$2:$BA$9,3,FALSE))</f>
        <v>Grupos</v>
      </c>
      <c r="I2365" s="218">
        <f>IF(ISNUMBER(FORECAST!G:G),FORECAST!G:G,"")</f>
        <v>2</v>
      </c>
      <c r="J2365" s="222">
        <f>IF(ISNUMBER(FORECAST!H:H),FORECAST!H:H,"")</f>
        <v>635</v>
      </c>
      <c r="BF2365" s="4"/>
    </row>
    <row r="2366" spans="1:58">
      <c r="A2366" s="218" t="str">
        <f>MID(FORECAST!A2365,1,10)</f>
        <v>Group - No</v>
      </c>
      <c r="B2366" s="218" t="str">
        <f t="shared" si="356"/>
        <v>Gr</v>
      </c>
      <c r="C2366" s="218" t="str">
        <f t="shared" si="357"/>
        <v>up</v>
      </c>
      <c r="D2366" s="218" t="str">
        <f t="shared" si="358"/>
        <v>- No</v>
      </c>
      <c r="E2366" s="219" t="e">
        <f t="shared" si="359"/>
        <v>#VALUE!</v>
      </c>
      <c r="F2366" s="219" t="str">
        <f t="shared" si="360"/>
        <v/>
      </c>
      <c r="G2366" s="219">
        <f t="shared" si="361"/>
        <v>45236</v>
      </c>
      <c r="H2366" s="218" t="str">
        <f>IF(ISERROR(VLOOKUP(FORECAST!$A2366,$AY$2:$BA$9,3,FALSE)),"",VLOOKUP(FORECAST!$A2366,$AY$2:$BA$9,3,FALSE))</f>
        <v>Dueños e invitados</v>
      </c>
      <c r="I2366" s="218">
        <f>IF(ISNUMBER(FORECAST!G:G),FORECAST!G:G,"")</f>
        <v>28</v>
      </c>
      <c r="J2366" s="222">
        <f>IF(ISNUMBER(FORECAST!H:H),FORECAST!H:H,"")</f>
        <v>0</v>
      </c>
      <c r="BF2366" s="4"/>
    </row>
    <row r="2367" spans="1:58">
      <c r="A2367" s="218" t="str">
        <f>MID(FORECAST!A2366,1,10)</f>
        <v>Owner &amp; Gu</v>
      </c>
      <c r="B2367" s="218" t="str">
        <f t="shared" si="356"/>
        <v>Ow</v>
      </c>
      <c r="C2367" s="218" t="str">
        <f t="shared" si="357"/>
        <v>er</v>
      </c>
      <c r="D2367" s="218" t="str">
        <f t="shared" si="358"/>
        <v>&amp; Gu</v>
      </c>
      <c r="E2367" s="219" t="e">
        <f t="shared" si="359"/>
        <v>#VALUE!</v>
      </c>
      <c r="F2367" s="219" t="str">
        <f t="shared" si="360"/>
        <v/>
      </c>
      <c r="G2367" s="219">
        <f t="shared" si="361"/>
        <v>45236</v>
      </c>
      <c r="H2367" s="218" t="str">
        <f>IF(ISERROR(VLOOKUP(FORECAST!$A2367,$AY$2:$BA$9,3,FALSE)),"",VLOOKUP(FORECAST!$A2367,$AY$2:$BA$9,3,FALSE))</f>
        <v>Referidos</v>
      </c>
      <c r="I2367" s="218">
        <f>IF(ISNUMBER(FORECAST!G:G),FORECAST!G:G,"")</f>
        <v>10</v>
      </c>
      <c r="J2367" s="222">
        <f>IF(ISNUMBER(FORECAST!H:H),FORECAST!H:H,"")</f>
        <v>2460</v>
      </c>
      <c r="BF2367" s="4"/>
    </row>
    <row r="2368" spans="1:58">
      <c r="A2368" s="218" t="str">
        <f>MID(FORECAST!A2367,1,10)</f>
        <v>Owner Refe</v>
      </c>
      <c r="B2368" s="218" t="str">
        <f t="shared" si="356"/>
        <v>Ow</v>
      </c>
      <c r="C2368" s="218" t="str">
        <f t="shared" si="357"/>
        <v>er</v>
      </c>
      <c r="D2368" s="218" t="str">
        <f t="shared" si="358"/>
        <v>Refe</v>
      </c>
      <c r="E2368" s="219" t="e">
        <f t="shared" si="359"/>
        <v>#VALUE!</v>
      </c>
      <c r="F2368" s="219" t="str">
        <f t="shared" si="360"/>
        <v/>
      </c>
      <c r="G2368" s="219">
        <f t="shared" si="361"/>
        <v>45236</v>
      </c>
      <c r="H2368" s="218" t="str">
        <f>IF(ISERROR(VLOOKUP(FORECAST!$A2368,$AY$2:$BA$9,3,FALSE)),"",VLOOKUP(FORECAST!$A2368,$AY$2:$BA$9,3,FALSE))</f>
        <v>Maintenance</v>
      </c>
      <c r="I2368" s="218">
        <f>IF(ISNUMBER(FORECAST!G:G),FORECAST!G:G,"")</f>
        <v>53</v>
      </c>
      <c r="J2368" s="222">
        <f>IF(ISNUMBER(FORECAST!H:H),FORECAST!H:H,"")</f>
        <v>0</v>
      </c>
      <c r="BF2368" s="4"/>
    </row>
    <row r="2369" spans="1:58">
      <c r="A2369" s="218" t="str">
        <f>MID(FORECAST!A2368,1,10)</f>
        <v>Maintenanc</v>
      </c>
      <c r="B2369" s="218" t="str">
        <f t="shared" si="356"/>
        <v>Ma</v>
      </c>
      <c r="C2369" s="218" t="str">
        <f t="shared" si="357"/>
        <v>nt</v>
      </c>
      <c r="D2369" s="218" t="str">
        <f t="shared" si="358"/>
        <v>nanc</v>
      </c>
      <c r="E2369" s="219" t="e">
        <f t="shared" si="359"/>
        <v>#VALUE!</v>
      </c>
      <c r="F2369" s="219" t="str">
        <f t="shared" si="360"/>
        <v/>
      </c>
      <c r="G2369" s="219">
        <f t="shared" si="361"/>
        <v>45236</v>
      </c>
      <c r="H2369" s="218" t="str">
        <f>IF(ISERROR(VLOOKUP(FORECAST!$A2369,$AY$2:$BA$9,3,FALSE)),"",VLOOKUP(FORECAST!$A2369,$AY$2:$BA$9,3,FALSE))</f>
        <v>Complementarias</v>
      </c>
      <c r="I2369" s="218">
        <f>IF(ISNUMBER(FORECAST!G:G),FORECAST!G:G,"")</f>
        <v>1</v>
      </c>
      <c r="J2369" s="222">
        <f>IF(ISNUMBER(FORECAST!H:H),FORECAST!H:H,"")</f>
        <v>0</v>
      </c>
      <c r="BF2369" s="4"/>
    </row>
    <row r="2370" spans="1:58">
      <c r="A2370" s="218" t="str">
        <f>MID(FORECAST!A2369,1,10)</f>
        <v>Compliment</v>
      </c>
      <c r="B2370" s="218" t="str">
        <f t="shared" si="356"/>
        <v>Co</v>
      </c>
      <c r="C2370" s="218" t="str">
        <f t="shared" si="357"/>
        <v>pl</v>
      </c>
      <c r="D2370" s="218" t="str">
        <f t="shared" si="358"/>
        <v>ment</v>
      </c>
      <c r="E2370" s="219" t="e">
        <f t="shared" si="359"/>
        <v>#VALUE!</v>
      </c>
      <c r="F2370" s="219" t="str">
        <f t="shared" si="360"/>
        <v/>
      </c>
      <c r="G2370" s="219">
        <f t="shared" si="361"/>
        <v>45236</v>
      </c>
      <c r="H2370" s="218" t="str">
        <f>IF(ISERROR(VLOOKUP(FORECAST!$A2370,$AY$2:$BA$9,3,FALSE)),"",VLOOKUP(FORECAST!$A2370,$AY$2:$BA$9,3,FALSE))</f>
        <v>Total día</v>
      </c>
      <c r="I2370" s="218">
        <f>IF(ISNUMBER(FORECAST!G:G),FORECAST!G:G,"")</f>
        <v>115</v>
      </c>
      <c r="J2370" s="222">
        <f>IF(ISNUMBER(FORECAST!H:H),FORECAST!H:H,"")</f>
        <v>8512.64</v>
      </c>
      <c r="BF2370" s="4"/>
    </row>
    <row r="2371" spans="1:58">
      <c r="A2371" s="218" t="str">
        <f>MID(FORECAST!A2370,1,10)</f>
        <v>Totals:</v>
      </c>
      <c r="B2371" s="218" t="str">
        <f t="shared" si="356"/>
        <v>To</v>
      </c>
      <c r="C2371" s="218" t="str">
        <f t="shared" si="357"/>
        <v>al</v>
      </c>
      <c r="D2371" s="218" t="str">
        <f t="shared" si="358"/>
        <v>:</v>
      </c>
      <c r="E2371" s="219" t="e">
        <f t="shared" si="359"/>
        <v>#VALUE!</v>
      </c>
      <c r="F2371" s="219" t="str">
        <f t="shared" si="360"/>
        <v/>
      </c>
      <c r="G2371" s="219">
        <f t="shared" si="361"/>
        <v>45236</v>
      </c>
      <c r="H2371" s="218" t="str">
        <f>IF(ISERROR(VLOOKUP(FORECAST!$A2371,$AY$2:$BA$9,3,FALSE)),"",VLOOKUP(FORECAST!$A2371,$AY$2:$BA$9,3,FALSE))</f>
        <v/>
      </c>
      <c r="I2371" s="218" t="str">
        <f>IF(ISNUMBER(FORECAST!G:G),FORECAST!G:G,"")</f>
        <v/>
      </c>
      <c r="J2371" s="222" t="str">
        <f>IF(ISNUMBER(FORECAST!H:H),FORECAST!H:H,"")</f>
        <v/>
      </c>
      <c r="BF2371" s="4"/>
    </row>
    <row r="2372" spans="1:58">
      <c r="A2372" s="218" t="str">
        <f>MID(FORECAST!A2371,1,10)</f>
        <v>07-11-2023</v>
      </c>
      <c r="B2372" s="218" t="str">
        <f t="shared" si="356"/>
        <v>07</v>
      </c>
      <c r="C2372" s="218" t="str">
        <f t="shared" si="357"/>
        <v>11</v>
      </c>
      <c r="D2372" s="218" t="str">
        <f t="shared" si="358"/>
        <v>2023</v>
      </c>
      <c r="E2372" s="219">
        <f t="shared" si="359"/>
        <v>45237</v>
      </c>
      <c r="F2372" s="219">
        <f t="shared" si="360"/>
        <v>45237</v>
      </c>
      <c r="G2372" s="219">
        <f t="shared" si="361"/>
        <v>45237</v>
      </c>
      <c r="H2372" s="218" t="str">
        <f>IF(ISERROR(VLOOKUP(FORECAST!$A2372,$AY$2:$BA$9,3,FALSE)),"",VLOOKUP(FORECAST!$A2372,$AY$2:$BA$9,3,FALSE))</f>
        <v>Pagadores</v>
      </c>
      <c r="I2372" s="218">
        <f>IF(ISNUMBER(FORECAST!G:G),FORECAST!G:G,"")</f>
        <v>20</v>
      </c>
      <c r="J2372" s="222">
        <f>IF(ISNUMBER(FORECAST!H:H),FORECAST!H:H,"")</f>
        <v>4947.26</v>
      </c>
      <c r="BF2372" s="4"/>
    </row>
    <row r="2373" spans="1:58">
      <c r="A2373" s="218" t="str">
        <f>MID(FORECAST!A2372,1,10)</f>
        <v>Non-Group</v>
      </c>
      <c r="B2373" s="218" t="str">
        <f t="shared" si="356"/>
        <v>No</v>
      </c>
      <c r="C2373" s="218" t="str">
        <f t="shared" si="357"/>
        <v>-G</v>
      </c>
      <c r="D2373" s="218" t="str">
        <f t="shared" si="358"/>
        <v>oup</v>
      </c>
      <c r="E2373" s="219" t="e">
        <f t="shared" si="359"/>
        <v>#VALUE!</v>
      </c>
      <c r="F2373" s="219" t="str">
        <f t="shared" si="360"/>
        <v/>
      </c>
      <c r="G2373" s="219">
        <f t="shared" si="361"/>
        <v>45237</v>
      </c>
      <c r="H2373" s="218" t="str">
        <f>IF(ISERROR(VLOOKUP(FORECAST!$A2373,$AY$2:$BA$9,3,FALSE)),"",VLOOKUP(FORECAST!$A2373,$AY$2:$BA$9,3,FALSE))</f>
        <v>Grupos</v>
      </c>
      <c r="I2373" s="218">
        <f>IF(ISNUMBER(FORECAST!G:G),FORECAST!G:G,"")</f>
        <v>0</v>
      </c>
      <c r="J2373" s="222">
        <f>IF(ISNUMBER(FORECAST!H:H),FORECAST!H:H,"")</f>
        <v>0</v>
      </c>
      <c r="BF2373" s="4"/>
    </row>
    <row r="2374" spans="1:58">
      <c r="A2374" s="218" t="str">
        <f>MID(FORECAST!A2373,1,10)</f>
        <v>Group - No</v>
      </c>
      <c r="B2374" s="218" t="str">
        <f t="shared" si="356"/>
        <v>Gr</v>
      </c>
      <c r="C2374" s="218" t="str">
        <f t="shared" si="357"/>
        <v>up</v>
      </c>
      <c r="D2374" s="218" t="str">
        <f t="shared" si="358"/>
        <v>- No</v>
      </c>
      <c r="E2374" s="219" t="e">
        <f t="shared" si="359"/>
        <v>#VALUE!</v>
      </c>
      <c r="F2374" s="219" t="str">
        <f t="shared" si="360"/>
        <v/>
      </c>
      <c r="G2374" s="219">
        <f t="shared" si="361"/>
        <v>45237</v>
      </c>
      <c r="H2374" s="218" t="str">
        <f>IF(ISERROR(VLOOKUP(FORECAST!$A2374,$AY$2:$BA$9,3,FALSE)),"",VLOOKUP(FORECAST!$A2374,$AY$2:$BA$9,3,FALSE))</f>
        <v>Dueños e invitados</v>
      </c>
      <c r="I2374" s="218">
        <f>IF(ISNUMBER(FORECAST!G:G),FORECAST!G:G,"")</f>
        <v>17</v>
      </c>
      <c r="J2374" s="222">
        <f>IF(ISNUMBER(FORECAST!H:H),FORECAST!H:H,"")</f>
        <v>0</v>
      </c>
      <c r="BF2374" s="4"/>
    </row>
    <row r="2375" spans="1:58">
      <c r="A2375" s="218" t="str">
        <f>MID(FORECAST!A2374,1,10)</f>
        <v>Owner &amp; Gu</v>
      </c>
      <c r="B2375" s="218" t="str">
        <f t="shared" si="356"/>
        <v>Ow</v>
      </c>
      <c r="C2375" s="218" t="str">
        <f t="shared" si="357"/>
        <v>er</v>
      </c>
      <c r="D2375" s="218" t="str">
        <f t="shared" si="358"/>
        <v>&amp; Gu</v>
      </c>
      <c r="E2375" s="219" t="e">
        <f t="shared" si="359"/>
        <v>#VALUE!</v>
      </c>
      <c r="F2375" s="219" t="str">
        <f t="shared" si="360"/>
        <v/>
      </c>
      <c r="G2375" s="219">
        <f t="shared" si="361"/>
        <v>45237</v>
      </c>
      <c r="H2375" s="218" t="str">
        <f>IF(ISERROR(VLOOKUP(FORECAST!$A2375,$AY$2:$BA$9,3,FALSE)),"",VLOOKUP(FORECAST!$A2375,$AY$2:$BA$9,3,FALSE))</f>
        <v>Referidos</v>
      </c>
      <c r="I2375" s="218">
        <f>IF(ISNUMBER(FORECAST!G:G),FORECAST!G:G,"")</f>
        <v>11</v>
      </c>
      <c r="J2375" s="222">
        <f>IF(ISNUMBER(FORECAST!H:H),FORECAST!H:H,"")</f>
        <v>2838</v>
      </c>
      <c r="BF2375" s="4"/>
    </row>
    <row r="2376" spans="1:58">
      <c r="A2376" s="218" t="str">
        <f>MID(FORECAST!A2375,1,10)</f>
        <v>Owner Refe</v>
      </c>
      <c r="B2376" s="218" t="str">
        <f t="shared" si="356"/>
        <v>Ow</v>
      </c>
      <c r="C2376" s="218" t="str">
        <f t="shared" si="357"/>
        <v>er</v>
      </c>
      <c r="D2376" s="218" t="str">
        <f t="shared" si="358"/>
        <v>Refe</v>
      </c>
      <c r="E2376" s="219" t="e">
        <f t="shared" si="359"/>
        <v>#VALUE!</v>
      </c>
      <c r="F2376" s="219" t="str">
        <f t="shared" si="360"/>
        <v/>
      </c>
      <c r="G2376" s="219">
        <f t="shared" si="361"/>
        <v>45237</v>
      </c>
      <c r="H2376" s="218" t="str">
        <f>IF(ISERROR(VLOOKUP(FORECAST!$A2376,$AY$2:$BA$9,3,FALSE)),"",VLOOKUP(FORECAST!$A2376,$AY$2:$BA$9,3,FALSE))</f>
        <v>Maintenance</v>
      </c>
      <c r="I2376" s="218">
        <f>IF(ISNUMBER(FORECAST!G:G),FORECAST!G:G,"")</f>
        <v>58</v>
      </c>
      <c r="J2376" s="222">
        <f>IF(ISNUMBER(FORECAST!H:H),FORECAST!H:H,"")</f>
        <v>0</v>
      </c>
      <c r="BF2376" s="4"/>
    </row>
    <row r="2377" spans="1:58">
      <c r="A2377" s="218" t="str">
        <f>MID(FORECAST!A2376,1,10)</f>
        <v>Maintenanc</v>
      </c>
      <c r="B2377" s="218" t="str">
        <f t="shared" si="356"/>
        <v>Ma</v>
      </c>
      <c r="C2377" s="218" t="str">
        <f t="shared" si="357"/>
        <v>nt</v>
      </c>
      <c r="D2377" s="218" t="str">
        <f t="shared" si="358"/>
        <v>nanc</v>
      </c>
      <c r="E2377" s="219" t="e">
        <f t="shared" si="359"/>
        <v>#VALUE!</v>
      </c>
      <c r="F2377" s="219" t="str">
        <f t="shared" si="360"/>
        <v/>
      </c>
      <c r="G2377" s="219">
        <f t="shared" si="361"/>
        <v>45237</v>
      </c>
      <c r="H2377" s="218" t="str">
        <f>IF(ISERROR(VLOOKUP(FORECAST!$A2377,$AY$2:$BA$9,3,FALSE)),"",VLOOKUP(FORECAST!$A2377,$AY$2:$BA$9,3,FALSE))</f>
        <v>Complementarias</v>
      </c>
      <c r="I2377" s="218">
        <f>IF(ISNUMBER(FORECAST!G:G),FORECAST!G:G,"")</f>
        <v>1</v>
      </c>
      <c r="J2377" s="222">
        <f>IF(ISNUMBER(FORECAST!H:H),FORECAST!H:H,"")</f>
        <v>0</v>
      </c>
      <c r="BF2377" s="4"/>
    </row>
    <row r="2378" spans="1:58">
      <c r="A2378" s="218" t="str">
        <f>MID(FORECAST!A2377,1,10)</f>
        <v>Compliment</v>
      </c>
      <c r="B2378" s="218" t="str">
        <f t="shared" si="356"/>
        <v>Co</v>
      </c>
      <c r="C2378" s="218" t="str">
        <f t="shared" si="357"/>
        <v>pl</v>
      </c>
      <c r="D2378" s="218" t="str">
        <f t="shared" si="358"/>
        <v>ment</v>
      </c>
      <c r="E2378" s="219" t="e">
        <f t="shared" si="359"/>
        <v>#VALUE!</v>
      </c>
      <c r="F2378" s="219" t="str">
        <f t="shared" si="360"/>
        <v/>
      </c>
      <c r="G2378" s="219">
        <f t="shared" si="361"/>
        <v>45237</v>
      </c>
      <c r="H2378" s="218" t="str">
        <f>IF(ISERROR(VLOOKUP(FORECAST!$A2378,$AY$2:$BA$9,3,FALSE)),"",VLOOKUP(FORECAST!$A2378,$AY$2:$BA$9,3,FALSE))</f>
        <v>Total día</v>
      </c>
      <c r="I2378" s="218">
        <f>IF(ISNUMBER(FORECAST!G:G),FORECAST!G:G,"")</f>
        <v>107</v>
      </c>
      <c r="J2378" s="222">
        <f>IF(ISNUMBER(FORECAST!H:H),FORECAST!H:H,"")</f>
        <v>7785.26</v>
      </c>
      <c r="BF2378" s="4"/>
    </row>
    <row r="2379" spans="1:58">
      <c r="A2379" s="218" t="str">
        <f>MID(FORECAST!A2378,1,10)</f>
        <v>Totals:</v>
      </c>
      <c r="B2379" s="218" t="str">
        <f t="shared" si="356"/>
        <v>To</v>
      </c>
      <c r="C2379" s="218" t="str">
        <f t="shared" si="357"/>
        <v>al</v>
      </c>
      <c r="D2379" s="218" t="str">
        <f t="shared" si="358"/>
        <v>:</v>
      </c>
      <c r="E2379" s="219" t="e">
        <f t="shared" si="359"/>
        <v>#VALUE!</v>
      </c>
      <c r="F2379" s="219" t="str">
        <f t="shared" si="360"/>
        <v/>
      </c>
      <c r="G2379" s="219">
        <f t="shared" si="361"/>
        <v>45237</v>
      </c>
      <c r="H2379" s="218" t="str">
        <f>IF(ISERROR(VLOOKUP(FORECAST!$A2379,$AY$2:$BA$9,3,FALSE)),"",VLOOKUP(FORECAST!$A2379,$AY$2:$BA$9,3,FALSE))</f>
        <v/>
      </c>
      <c r="I2379" s="218" t="str">
        <f>IF(ISNUMBER(FORECAST!G:G),FORECAST!G:G,"")</f>
        <v/>
      </c>
      <c r="J2379" s="222" t="str">
        <f>IF(ISNUMBER(FORECAST!H:H),FORECAST!H:H,"")</f>
        <v/>
      </c>
      <c r="BF2379" s="4"/>
    </row>
    <row r="2380" spans="1:58">
      <c r="A2380" s="218" t="str">
        <f>MID(FORECAST!A2379,1,10)</f>
        <v>08-11-2023</v>
      </c>
      <c r="B2380" s="218" t="str">
        <f t="shared" si="356"/>
        <v>08</v>
      </c>
      <c r="C2380" s="218" t="str">
        <f t="shared" si="357"/>
        <v>11</v>
      </c>
      <c r="D2380" s="218" t="str">
        <f t="shared" si="358"/>
        <v>2023</v>
      </c>
      <c r="E2380" s="219">
        <f t="shared" si="359"/>
        <v>45238</v>
      </c>
      <c r="F2380" s="219">
        <f t="shared" si="360"/>
        <v>45238</v>
      </c>
      <c r="G2380" s="219">
        <f t="shared" si="361"/>
        <v>45238</v>
      </c>
      <c r="H2380" s="218" t="str">
        <f>IF(ISERROR(VLOOKUP(FORECAST!$A2380,$AY$2:$BA$9,3,FALSE)),"",VLOOKUP(FORECAST!$A2380,$AY$2:$BA$9,3,FALSE))</f>
        <v>Pagadores</v>
      </c>
      <c r="I2380" s="218">
        <f>IF(ISNUMBER(FORECAST!G:G),FORECAST!G:G,"")</f>
        <v>15</v>
      </c>
      <c r="J2380" s="222">
        <f>IF(ISNUMBER(FORECAST!H:H),FORECAST!H:H,"")</f>
        <v>3629.38</v>
      </c>
      <c r="BF2380" s="4"/>
    </row>
    <row r="2381" spans="1:58">
      <c r="A2381" s="218" t="str">
        <f>MID(FORECAST!A2380,1,10)</f>
        <v>Non-Group</v>
      </c>
      <c r="B2381" s="218" t="str">
        <f t="shared" si="356"/>
        <v>No</v>
      </c>
      <c r="C2381" s="218" t="str">
        <f t="shared" si="357"/>
        <v>-G</v>
      </c>
      <c r="D2381" s="218" t="str">
        <f t="shared" si="358"/>
        <v>oup</v>
      </c>
      <c r="E2381" s="219" t="e">
        <f t="shared" si="359"/>
        <v>#VALUE!</v>
      </c>
      <c r="F2381" s="219" t="str">
        <f t="shared" si="360"/>
        <v/>
      </c>
      <c r="G2381" s="219">
        <f t="shared" si="361"/>
        <v>45238</v>
      </c>
      <c r="H2381" s="218" t="str">
        <f>IF(ISERROR(VLOOKUP(FORECAST!$A2381,$AY$2:$BA$9,3,FALSE)),"",VLOOKUP(FORECAST!$A2381,$AY$2:$BA$9,3,FALSE))</f>
        <v>Dueños e invitados</v>
      </c>
      <c r="I2381" s="218">
        <f>IF(ISNUMBER(FORECAST!G:G),FORECAST!G:G,"")</f>
        <v>20</v>
      </c>
      <c r="J2381" s="222">
        <f>IF(ISNUMBER(FORECAST!H:H),FORECAST!H:H,"")</f>
        <v>0</v>
      </c>
      <c r="BF2381" s="4"/>
    </row>
    <row r="2382" spans="1:58">
      <c r="A2382" s="218" t="str">
        <f>MID(FORECAST!A2381,1,10)</f>
        <v>Owner &amp; Gu</v>
      </c>
      <c r="B2382" s="218" t="str">
        <f t="shared" si="356"/>
        <v>Ow</v>
      </c>
      <c r="C2382" s="218" t="str">
        <f t="shared" si="357"/>
        <v>er</v>
      </c>
      <c r="D2382" s="218" t="str">
        <f t="shared" si="358"/>
        <v>&amp; Gu</v>
      </c>
      <c r="E2382" s="219" t="e">
        <f t="shared" si="359"/>
        <v>#VALUE!</v>
      </c>
      <c r="F2382" s="219" t="str">
        <f t="shared" si="360"/>
        <v/>
      </c>
      <c r="G2382" s="219">
        <f t="shared" si="361"/>
        <v>45238</v>
      </c>
      <c r="H2382" s="218" t="str">
        <f>IF(ISERROR(VLOOKUP(FORECAST!$A2382,$AY$2:$BA$9,3,FALSE)),"",VLOOKUP(FORECAST!$A2382,$AY$2:$BA$9,3,FALSE))</f>
        <v>Referidos</v>
      </c>
      <c r="I2382" s="218">
        <f>IF(ISNUMBER(FORECAST!G:G),FORECAST!G:G,"")</f>
        <v>13</v>
      </c>
      <c r="J2382" s="222">
        <f>IF(ISNUMBER(FORECAST!H:H),FORECAST!H:H,"")</f>
        <v>3095.23</v>
      </c>
      <c r="BF2382" s="4"/>
    </row>
    <row r="2383" spans="1:58">
      <c r="A2383" s="218" t="str">
        <f>MID(FORECAST!A2382,1,10)</f>
        <v>Owner Refe</v>
      </c>
      <c r="B2383" s="218" t="str">
        <f t="shared" si="356"/>
        <v>Ow</v>
      </c>
      <c r="C2383" s="218" t="str">
        <f t="shared" si="357"/>
        <v>er</v>
      </c>
      <c r="D2383" s="218" t="str">
        <f t="shared" si="358"/>
        <v>Refe</v>
      </c>
      <c r="E2383" s="219" t="e">
        <f t="shared" si="359"/>
        <v>#VALUE!</v>
      </c>
      <c r="F2383" s="219" t="str">
        <f t="shared" si="360"/>
        <v/>
      </c>
      <c r="G2383" s="219">
        <f t="shared" si="361"/>
        <v>45238</v>
      </c>
      <c r="H2383" s="218" t="str">
        <f>IF(ISERROR(VLOOKUP(FORECAST!$A2383,$AY$2:$BA$9,3,FALSE)),"",VLOOKUP(FORECAST!$A2383,$AY$2:$BA$9,3,FALSE))</f>
        <v>Maintenance</v>
      </c>
      <c r="I2383" s="218">
        <f>IF(ISNUMBER(FORECAST!G:G),FORECAST!G:G,"")</f>
        <v>56</v>
      </c>
      <c r="J2383" s="222">
        <f>IF(ISNUMBER(FORECAST!H:H),FORECAST!H:H,"")</f>
        <v>0</v>
      </c>
      <c r="BF2383" s="4"/>
    </row>
    <row r="2384" spans="1:58">
      <c r="A2384" s="218" t="str">
        <f>MID(FORECAST!A2383,1,10)</f>
        <v>Maintenanc</v>
      </c>
      <c r="B2384" s="218" t="str">
        <f t="shared" ref="B2384:B2447" si="362">MID(A2384,1,2)</f>
        <v>Ma</v>
      </c>
      <c r="C2384" s="218" t="str">
        <f t="shared" ref="C2384:C2447" si="363">MID(A2384,4,2)</f>
        <v>nt</v>
      </c>
      <c r="D2384" s="218" t="str">
        <f t="shared" ref="D2384:D2447" si="364">MID(A2384,7,4)</f>
        <v>nanc</v>
      </c>
      <c r="E2384" s="219" t="e">
        <f t="shared" ref="E2384:E2447" si="365">DATE(D2384,C2384,B2384)</f>
        <v>#VALUE!</v>
      </c>
      <c r="F2384" s="219" t="str">
        <f t="shared" ref="F2384:F2447" si="366">IF(ISERROR(E2384),"",E2384)</f>
        <v/>
      </c>
      <c r="G2384" s="219">
        <f t="shared" ref="G2384:G2447" si="367">IF(F2384="",G2383,F2384)</f>
        <v>45238</v>
      </c>
      <c r="H2384" s="218" t="str">
        <f>IF(ISERROR(VLOOKUP(FORECAST!$A2384,$AY$2:$BA$9,3,FALSE)),"",VLOOKUP(FORECAST!$A2384,$AY$2:$BA$9,3,FALSE))</f>
        <v>Complementarias</v>
      </c>
      <c r="I2384" s="218">
        <f>IF(ISNUMBER(FORECAST!G:G),FORECAST!G:G,"")</f>
        <v>10</v>
      </c>
      <c r="J2384" s="222">
        <f>IF(ISNUMBER(FORECAST!H:H),FORECAST!H:H,"")</f>
        <v>190</v>
      </c>
      <c r="BF2384" s="4"/>
    </row>
    <row r="2385" spans="1:58">
      <c r="A2385" s="218" t="str">
        <f>MID(FORECAST!A2384,1,10)</f>
        <v>Compliment</v>
      </c>
      <c r="B2385" s="218" t="str">
        <f t="shared" si="362"/>
        <v>Co</v>
      </c>
      <c r="C2385" s="218" t="str">
        <f t="shared" si="363"/>
        <v>pl</v>
      </c>
      <c r="D2385" s="218" t="str">
        <f t="shared" si="364"/>
        <v>ment</v>
      </c>
      <c r="E2385" s="219" t="e">
        <f t="shared" si="365"/>
        <v>#VALUE!</v>
      </c>
      <c r="F2385" s="219" t="str">
        <f t="shared" si="366"/>
        <v/>
      </c>
      <c r="G2385" s="219">
        <f t="shared" si="367"/>
        <v>45238</v>
      </c>
      <c r="H2385" s="218" t="str">
        <f>IF(ISERROR(VLOOKUP(FORECAST!$A2385,$AY$2:$BA$9,3,FALSE)),"",VLOOKUP(FORECAST!$A2385,$AY$2:$BA$9,3,FALSE))</f>
        <v>Total día</v>
      </c>
      <c r="I2385" s="218">
        <f>IF(ISNUMBER(FORECAST!G:G),FORECAST!G:G,"")</f>
        <v>114</v>
      </c>
      <c r="J2385" s="222">
        <f>IF(ISNUMBER(FORECAST!H:H),FORECAST!H:H,"")</f>
        <v>6914.61</v>
      </c>
      <c r="BF2385" s="4"/>
    </row>
    <row r="2386" spans="1:58">
      <c r="A2386" s="218" t="str">
        <f>MID(FORECAST!A2385,1,10)</f>
        <v>Totals:</v>
      </c>
      <c r="B2386" s="218" t="str">
        <f t="shared" si="362"/>
        <v>To</v>
      </c>
      <c r="C2386" s="218" t="str">
        <f t="shared" si="363"/>
        <v>al</v>
      </c>
      <c r="D2386" s="218" t="str">
        <f t="shared" si="364"/>
        <v>:</v>
      </c>
      <c r="E2386" s="219" t="e">
        <f t="shared" si="365"/>
        <v>#VALUE!</v>
      </c>
      <c r="F2386" s="219" t="str">
        <f t="shared" si="366"/>
        <v/>
      </c>
      <c r="G2386" s="219">
        <f t="shared" si="367"/>
        <v>45238</v>
      </c>
      <c r="H2386" s="218" t="str">
        <f>IF(ISERROR(VLOOKUP(FORECAST!$A2386,$AY$2:$BA$9,3,FALSE)),"",VLOOKUP(FORECAST!$A2386,$AY$2:$BA$9,3,FALSE))</f>
        <v/>
      </c>
      <c r="I2386" s="218" t="str">
        <f>IF(ISNUMBER(FORECAST!G:G),FORECAST!G:G,"")</f>
        <v/>
      </c>
      <c r="J2386" s="222" t="str">
        <f>IF(ISNUMBER(FORECAST!H:H),FORECAST!H:H,"")</f>
        <v/>
      </c>
      <c r="BF2386" s="4"/>
    </row>
    <row r="2387" spans="1:58">
      <c r="A2387" s="218" t="str">
        <f>MID(FORECAST!A2386,1,10)</f>
        <v>09-11-2023</v>
      </c>
      <c r="B2387" s="218" t="str">
        <f t="shared" si="362"/>
        <v>09</v>
      </c>
      <c r="C2387" s="218" t="str">
        <f t="shared" si="363"/>
        <v>11</v>
      </c>
      <c r="D2387" s="218" t="str">
        <f t="shared" si="364"/>
        <v>2023</v>
      </c>
      <c r="E2387" s="219">
        <f t="shared" si="365"/>
        <v>45239</v>
      </c>
      <c r="F2387" s="219">
        <f t="shared" si="366"/>
        <v>45239</v>
      </c>
      <c r="G2387" s="219">
        <f t="shared" si="367"/>
        <v>45239</v>
      </c>
      <c r="H2387" s="218" t="str">
        <f>IF(ISERROR(VLOOKUP(FORECAST!$A2387,$AY$2:$BA$9,3,FALSE)),"",VLOOKUP(FORECAST!$A2387,$AY$2:$BA$9,3,FALSE))</f>
        <v>Pagadores</v>
      </c>
      <c r="I2387" s="218">
        <f>IF(ISNUMBER(FORECAST!G:G),FORECAST!G:G,"")</f>
        <v>45</v>
      </c>
      <c r="J2387" s="222">
        <f>IF(ISNUMBER(FORECAST!H:H),FORECAST!H:H,"")</f>
        <v>11079.5</v>
      </c>
      <c r="BF2387" s="4"/>
    </row>
    <row r="2388" spans="1:58">
      <c r="A2388" s="218" t="str">
        <f>MID(FORECAST!A2387,1,10)</f>
        <v>Non-Group</v>
      </c>
      <c r="B2388" s="218" t="str">
        <f t="shared" si="362"/>
        <v>No</v>
      </c>
      <c r="C2388" s="218" t="str">
        <f t="shared" si="363"/>
        <v>-G</v>
      </c>
      <c r="D2388" s="218" t="str">
        <f t="shared" si="364"/>
        <v>oup</v>
      </c>
      <c r="E2388" s="219" t="e">
        <f t="shared" si="365"/>
        <v>#VALUE!</v>
      </c>
      <c r="F2388" s="219" t="str">
        <f t="shared" si="366"/>
        <v/>
      </c>
      <c r="G2388" s="219">
        <f t="shared" si="367"/>
        <v>45239</v>
      </c>
      <c r="H2388" s="218" t="str">
        <f>IF(ISERROR(VLOOKUP(FORECAST!$A2388,$AY$2:$BA$9,3,FALSE)),"",VLOOKUP(FORECAST!$A2388,$AY$2:$BA$9,3,FALSE))</f>
        <v>Grupos</v>
      </c>
      <c r="I2388" s="218">
        <f>IF(ISNUMBER(FORECAST!G:G),FORECAST!G:G,"")</f>
        <v>1</v>
      </c>
      <c r="J2388" s="222">
        <f>IF(ISNUMBER(FORECAST!H:H),FORECAST!H:H,"")</f>
        <v>315</v>
      </c>
      <c r="BF2388" s="4"/>
    </row>
    <row r="2389" spans="1:58">
      <c r="A2389" s="218" t="str">
        <f>MID(FORECAST!A2388,1,10)</f>
        <v>Group - No</v>
      </c>
      <c r="B2389" s="218" t="str">
        <f t="shared" si="362"/>
        <v>Gr</v>
      </c>
      <c r="C2389" s="218" t="str">
        <f t="shared" si="363"/>
        <v>up</v>
      </c>
      <c r="D2389" s="218" t="str">
        <f t="shared" si="364"/>
        <v>- No</v>
      </c>
      <c r="E2389" s="219" t="e">
        <f t="shared" si="365"/>
        <v>#VALUE!</v>
      </c>
      <c r="F2389" s="219" t="str">
        <f t="shared" si="366"/>
        <v/>
      </c>
      <c r="G2389" s="219">
        <f t="shared" si="367"/>
        <v>45239</v>
      </c>
      <c r="H2389" s="218" t="str">
        <f>IF(ISERROR(VLOOKUP(FORECAST!$A2389,$AY$2:$BA$9,3,FALSE)),"",VLOOKUP(FORECAST!$A2389,$AY$2:$BA$9,3,FALSE))</f>
        <v>Dueños e invitados</v>
      </c>
      <c r="I2389" s="218">
        <f>IF(ISNUMBER(FORECAST!G:G),FORECAST!G:G,"")</f>
        <v>45</v>
      </c>
      <c r="J2389" s="222">
        <f>IF(ISNUMBER(FORECAST!H:H),FORECAST!H:H,"")</f>
        <v>0</v>
      </c>
      <c r="BF2389" s="4"/>
    </row>
    <row r="2390" spans="1:58">
      <c r="A2390" s="218" t="str">
        <f>MID(FORECAST!A2389,1,10)</f>
        <v>Owner &amp; Gu</v>
      </c>
      <c r="B2390" s="218" t="str">
        <f t="shared" si="362"/>
        <v>Ow</v>
      </c>
      <c r="C2390" s="218" t="str">
        <f t="shared" si="363"/>
        <v>er</v>
      </c>
      <c r="D2390" s="218" t="str">
        <f t="shared" si="364"/>
        <v>&amp; Gu</v>
      </c>
      <c r="E2390" s="219" t="e">
        <f t="shared" si="365"/>
        <v>#VALUE!</v>
      </c>
      <c r="F2390" s="219" t="str">
        <f t="shared" si="366"/>
        <v/>
      </c>
      <c r="G2390" s="219">
        <f t="shared" si="367"/>
        <v>45239</v>
      </c>
      <c r="H2390" s="218" t="str">
        <f>IF(ISERROR(VLOOKUP(FORECAST!$A2390,$AY$2:$BA$9,3,FALSE)),"",VLOOKUP(FORECAST!$A2390,$AY$2:$BA$9,3,FALSE))</f>
        <v>Referidos</v>
      </c>
      <c r="I2390" s="218">
        <f>IF(ISNUMBER(FORECAST!G:G),FORECAST!G:G,"")</f>
        <v>59</v>
      </c>
      <c r="J2390" s="222">
        <f>IF(ISNUMBER(FORECAST!H:H),FORECAST!H:H,"")</f>
        <v>15911.86</v>
      </c>
      <c r="BF2390" s="4"/>
    </row>
    <row r="2391" spans="1:58">
      <c r="A2391" s="218" t="str">
        <f>MID(FORECAST!A2390,1,10)</f>
        <v>Owner Refe</v>
      </c>
      <c r="B2391" s="218" t="str">
        <f t="shared" si="362"/>
        <v>Ow</v>
      </c>
      <c r="C2391" s="218" t="str">
        <f t="shared" si="363"/>
        <v>er</v>
      </c>
      <c r="D2391" s="218" t="str">
        <f t="shared" si="364"/>
        <v>Refe</v>
      </c>
      <c r="E2391" s="219" t="e">
        <f t="shared" si="365"/>
        <v>#VALUE!</v>
      </c>
      <c r="F2391" s="219" t="str">
        <f t="shared" si="366"/>
        <v/>
      </c>
      <c r="G2391" s="219">
        <f t="shared" si="367"/>
        <v>45239</v>
      </c>
      <c r="H2391" s="218" t="str">
        <f>IF(ISERROR(VLOOKUP(FORECAST!$A2391,$AY$2:$BA$9,3,FALSE)),"",VLOOKUP(FORECAST!$A2391,$AY$2:$BA$9,3,FALSE))</f>
        <v>Maintenance</v>
      </c>
      <c r="I2391" s="218">
        <f>IF(ISNUMBER(FORECAST!G:G),FORECAST!G:G,"")</f>
        <v>30</v>
      </c>
      <c r="J2391" s="222">
        <f>IF(ISNUMBER(FORECAST!H:H),FORECAST!H:H,"")</f>
        <v>0</v>
      </c>
      <c r="BF2391" s="4"/>
    </row>
    <row r="2392" spans="1:58">
      <c r="A2392" s="218" t="str">
        <f>MID(FORECAST!A2391,1,10)</f>
        <v>Maintenanc</v>
      </c>
      <c r="B2392" s="218" t="str">
        <f t="shared" si="362"/>
        <v>Ma</v>
      </c>
      <c r="C2392" s="218" t="str">
        <f t="shared" si="363"/>
        <v>nt</v>
      </c>
      <c r="D2392" s="218" t="str">
        <f t="shared" si="364"/>
        <v>nanc</v>
      </c>
      <c r="E2392" s="219" t="e">
        <f t="shared" si="365"/>
        <v>#VALUE!</v>
      </c>
      <c r="F2392" s="219" t="str">
        <f t="shared" si="366"/>
        <v/>
      </c>
      <c r="G2392" s="219">
        <f t="shared" si="367"/>
        <v>45239</v>
      </c>
      <c r="H2392" s="218" t="str">
        <f>IF(ISERROR(VLOOKUP(FORECAST!$A2392,$AY$2:$BA$9,3,FALSE)),"",VLOOKUP(FORECAST!$A2392,$AY$2:$BA$9,3,FALSE))</f>
        <v>Complementarias</v>
      </c>
      <c r="I2392" s="218">
        <f>IF(ISNUMBER(FORECAST!G:G),FORECAST!G:G,"")</f>
        <v>6</v>
      </c>
      <c r="J2392" s="222">
        <f>IF(ISNUMBER(FORECAST!H:H),FORECAST!H:H,"")</f>
        <v>0</v>
      </c>
      <c r="BF2392" s="4"/>
    </row>
    <row r="2393" spans="1:58">
      <c r="A2393" s="218" t="str">
        <f>MID(FORECAST!A2392,1,10)</f>
        <v>Compliment</v>
      </c>
      <c r="B2393" s="218" t="str">
        <f t="shared" si="362"/>
        <v>Co</v>
      </c>
      <c r="C2393" s="218" t="str">
        <f t="shared" si="363"/>
        <v>pl</v>
      </c>
      <c r="D2393" s="218" t="str">
        <f t="shared" si="364"/>
        <v>ment</v>
      </c>
      <c r="E2393" s="219" t="e">
        <f t="shared" si="365"/>
        <v>#VALUE!</v>
      </c>
      <c r="F2393" s="219" t="str">
        <f t="shared" si="366"/>
        <v/>
      </c>
      <c r="G2393" s="219">
        <f t="shared" si="367"/>
        <v>45239</v>
      </c>
      <c r="H2393" s="218" t="str">
        <f>IF(ISERROR(VLOOKUP(FORECAST!$A2393,$AY$2:$BA$9,3,FALSE)),"",VLOOKUP(FORECAST!$A2393,$AY$2:$BA$9,3,FALSE))</f>
        <v>Total día</v>
      </c>
      <c r="I2393" s="218">
        <f>IF(ISNUMBER(FORECAST!G:G),FORECAST!G:G,"")</f>
        <v>186</v>
      </c>
      <c r="J2393" s="222">
        <f>IF(ISNUMBER(FORECAST!H:H),FORECAST!H:H,"")</f>
        <v>27306.36</v>
      </c>
      <c r="BF2393" s="4"/>
    </row>
    <row r="2394" spans="1:58">
      <c r="A2394" s="218" t="str">
        <f>MID(FORECAST!A2393,1,10)</f>
        <v>Totals:</v>
      </c>
      <c r="B2394" s="218" t="str">
        <f t="shared" si="362"/>
        <v>To</v>
      </c>
      <c r="C2394" s="218" t="str">
        <f t="shared" si="363"/>
        <v>al</v>
      </c>
      <c r="D2394" s="218" t="str">
        <f t="shared" si="364"/>
        <v>:</v>
      </c>
      <c r="E2394" s="219" t="e">
        <f t="shared" si="365"/>
        <v>#VALUE!</v>
      </c>
      <c r="F2394" s="219" t="str">
        <f t="shared" si="366"/>
        <v/>
      </c>
      <c r="G2394" s="219">
        <f t="shared" si="367"/>
        <v>45239</v>
      </c>
      <c r="H2394" s="218" t="str">
        <f>IF(ISERROR(VLOOKUP(FORECAST!$A2394,$AY$2:$BA$9,3,FALSE)),"",VLOOKUP(FORECAST!$A2394,$AY$2:$BA$9,3,FALSE))</f>
        <v/>
      </c>
      <c r="I2394" s="218" t="str">
        <f>IF(ISNUMBER(FORECAST!G:G),FORECAST!G:G,"")</f>
        <v/>
      </c>
      <c r="J2394" s="222" t="str">
        <f>IF(ISNUMBER(FORECAST!H:H),FORECAST!H:H,"")</f>
        <v/>
      </c>
      <c r="BF2394" s="4"/>
    </row>
    <row r="2395" spans="1:58">
      <c r="A2395" s="218" t="str">
        <f>MID(FORECAST!A2394,1,10)</f>
        <v>10-11-2023</v>
      </c>
      <c r="B2395" s="218" t="str">
        <f t="shared" si="362"/>
        <v>10</v>
      </c>
      <c r="C2395" s="218" t="str">
        <f t="shared" si="363"/>
        <v>11</v>
      </c>
      <c r="D2395" s="218" t="str">
        <f t="shared" si="364"/>
        <v>2023</v>
      </c>
      <c r="E2395" s="219">
        <f t="shared" si="365"/>
        <v>45240</v>
      </c>
      <c r="F2395" s="219">
        <f t="shared" si="366"/>
        <v>45240</v>
      </c>
      <c r="G2395" s="219">
        <f t="shared" si="367"/>
        <v>45240</v>
      </c>
      <c r="H2395" s="218" t="str">
        <f>IF(ISERROR(VLOOKUP(FORECAST!$A2395,$AY$2:$BA$9,3,FALSE)),"",VLOOKUP(FORECAST!$A2395,$AY$2:$BA$9,3,FALSE))</f>
        <v>Pagadores</v>
      </c>
      <c r="I2395" s="218">
        <f>IF(ISNUMBER(FORECAST!G:G),FORECAST!G:G,"")</f>
        <v>93</v>
      </c>
      <c r="J2395" s="222">
        <f>IF(ISNUMBER(FORECAST!H:H),FORECAST!H:H,"")</f>
        <v>27297.62</v>
      </c>
      <c r="BF2395" s="4"/>
    </row>
    <row r="2396" spans="1:58">
      <c r="A2396" s="218" t="str">
        <f>MID(FORECAST!A2395,1,10)</f>
        <v>Non-Group</v>
      </c>
      <c r="B2396" s="218" t="str">
        <f t="shared" si="362"/>
        <v>No</v>
      </c>
      <c r="C2396" s="218" t="str">
        <f t="shared" si="363"/>
        <v>-G</v>
      </c>
      <c r="D2396" s="218" t="str">
        <f t="shared" si="364"/>
        <v>oup</v>
      </c>
      <c r="E2396" s="219" t="e">
        <f t="shared" si="365"/>
        <v>#VALUE!</v>
      </c>
      <c r="F2396" s="219" t="str">
        <f t="shared" si="366"/>
        <v/>
      </c>
      <c r="G2396" s="219">
        <f t="shared" si="367"/>
        <v>45240</v>
      </c>
      <c r="H2396" s="218" t="str">
        <f>IF(ISERROR(VLOOKUP(FORECAST!$A2396,$AY$2:$BA$9,3,FALSE)),"",VLOOKUP(FORECAST!$A2396,$AY$2:$BA$9,3,FALSE))</f>
        <v>Grupos</v>
      </c>
      <c r="I2396" s="218">
        <f>IF(ISNUMBER(FORECAST!G:G),FORECAST!G:G,"")</f>
        <v>5</v>
      </c>
      <c r="J2396" s="222">
        <f>IF(ISNUMBER(FORECAST!H:H),FORECAST!H:H,"")</f>
        <v>1455</v>
      </c>
      <c r="BF2396" s="4"/>
    </row>
    <row r="2397" spans="1:58">
      <c r="A2397" s="218" t="str">
        <f>MID(FORECAST!A2396,1,10)</f>
        <v>Group - No</v>
      </c>
      <c r="B2397" s="218" t="str">
        <f t="shared" si="362"/>
        <v>Gr</v>
      </c>
      <c r="C2397" s="218" t="str">
        <f t="shared" si="363"/>
        <v>up</v>
      </c>
      <c r="D2397" s="218" t="str">
        <f t="shared" si="364"/>
        <v>- No</v>
      </c>
      <c r="E2397" s="219" t="e">
        <f t="shared" si="365"/>
        <v>#VALUE!</v>
      </c>
      <c r="F2397" s="219" t="str">
        <f t="shared" si="366"/>
        <v/>
      </c>
      <c r="G2397" s="219">
        <f t="shared" si="367"/>
        <v>45240</v>
      </c>
      <c r="H2397" s="218" t="str">
        <f>IF(ISERROR(VLOOKUP(FORECAST!$A2397,$AY$2:$BA$9,3,FALSE)),"",VLOOKUP(FORECAST!$A2397,$AY$2:$BA$9,3,FALSE))</f>
        <v>Dueños e invitados</v>
      </c>
      <c r="I2397" s="218">
        <f>IF(ISNUMBER(FORECAST!G:G),FORECAST!G:G,"")</f>
        <v>51</v>
      </c>
      <c r="J2397" s="222">
        <f>IF(ISNUMBER(FORECAST!H:H),FORECAST!H:H,"")</f>
        <v>0</v>
      </c>
      <c r="BF2397" s="4"/>
    </row>
    <row r="2398" spans="1:58">
      <c r="A2398" s="218" t="str">
        <f>MID(FORECAST!A2397,1,10)</f>
        <v>Owner &amp; Gu</v>
      </c>
      <c r="B2398" s="218" t="str">
        <f t="shared" si="362"/>
        <v>Ow</v>
      </c>
      <c r="C2398" s="218" t="str">
        <f t="shared" si="363"/>
        <v>er</v>
      </c>
      <c r="D2398" s="218" t="str">
        <f t="shared" si="364"/>
        <v>&amp; Gu</v>
      </c>
      <c r="E2398" s="219" t="e">
        <f t="shared" si="365"/>
        <v>#VALUE!</v>
      </c>
      <c r="F2398" s="219" t="str">
        <f t="shared" si="366"/>
        <v/>
      </c>
      <c r="G2398" s="219">
        <f t="shared" si="367"/>
        <v>45240</v>
      </c>
      <c r="H2398" s="218" t="str">
        <f>IF(ISERROR(VLOOKUP(FORECAST!$A2398,$AY$2:$BA$9,3,FALSE)),"",VLOOKUP(FORECAST!$A2398,$AY$2:$BA$9,3,FALSE))</f>
        <v>Referidos</v>
      </c>
      <c r="I2398" s="218">
        <f>IF(ISNUMBER(FORECAST!G:G),FORECAST!G:G,"")</f>
        <v>99</v>
      </c>
      <c r="J2398" s="222">
        <f>IF(ISNUMBER(FORECAST!H:H),FORECAST!H:H,"")</f>
        <v>30433.96</v>
      </c>
      <c r="BF2398" s="4"/>
    </row>
    <row r="2399" spans="1:58">
      <c r="A2399" s="218" t="str">
        <f>MID(FORECAST!A2398,1,10)</f>
        <v>Owner Refe</v>
      </c>
      <c r="B2399" s="218" t="str">
        <f t="shared" si="362"/>
        <v>Ow</v>
      </c>
      <c r="C2399" s="218" t="str">
        <f t="shared" si="363"/>
        <v>er</v>
      </c>
      <c r="D2399" s="218" t="str">
        <f t="shared" si="364"/>
        <v>Refe</v>
      </c>
      <c r="E2399" s="219" t="e">
        <f t="shared" si="365"/>
        <v>#VALUE!</v>
      </c>
      <c r="F2399" s="219" t="str">
        <f t="shared" si="366"/>
        <v/>
      </c>
      <c r="G2399" s="219">
        <f t="shared" si="367"/>
        <v>45240</v>
      </c>
      <c r="H2399" s="218" t="str">
        <f>IF(ISERROR(VLOOKUP(FORECAST!$A2399,$AY$2:$BA$9,3,FALSE)),"",VLOOKUP(FORECAST!$A2399,$AY$2:$BA$9,3,FALSE))</f>
        <v>Maintenance</v>
      </c>
      <c r="I2399" s="218">
        <f>IF(ISNUMBER(FORECAST!G:G),FORECAST!G:G,"")</f>
        <v>24</v>
      </c>
      <c r="J2399" s="222">
        <f>IF(ISNUMBER(FORECAST!H:H),FORECAST!H:H,"")</f>
        <v>0</v>
      </c>
      <c r="BF2399" s="4"/>
    </row>
    <row r="2400" spans="1:58">
      <c r="A2400" s="218" t="str">
        <f>MID(FORECAST!A2399,1,10)</f>
        <v>Maintenanc</v>
      </c>
      <c r="B2400" s="218" t="str">
        <f t="shared" si="362"/>
        <v>Ma</v>
      </c>
      <c r="C2400" s="218" t="str">
        <f t="shared" si="363"/>
        <v>nt</v>
      </c>
      <c r="D2400" s="218" t="str">
        <f t="shared" si="364"/>
        <v>nanc</v>
      </c>
      <c r="E2400" s="219" t="e">
        <f t="shared" si="365"/>
        <v>#VALUE!</v>
      </c>
      <c r="F2400" s="219" t="str">
        <f t="shared" si="366"/>
        <v/>
      </c>
      <c r="G2400" s="219">
        <f t="shared" si="367"/>
        <v>45240</v>
      </c>
      <c r="H2400" s="218" t="str">
        <f>IF(ISERROR(VLOOKUP(FORECAST!$A2400,$AY$2:$BA$9,3,FALSE)),"",VLOOKUP(FORECAST!$A2400,$AY$2:$BA$9,3,FALSE))</f>
        <v>Complementarias</v>
      </c>
      <c r="I2400" s="218">
        <f>IF(ISNUMBER(FORECAST!G:G),FORECAST!G:G,"")</f>
        <v>1</v>
      </c>
      <c r="J2400" s="222">
        <f>IF(ISNUMBER(FORECAST!H:H),FORECAST!H:H,"")</f>
        <v>0</v>
      </c>
      <c r="BF2400" s="4"/>
    </row>
    <row r="2401" spans="1:58">
      <c r="A2401" s="218" t="str">
        <f>MID(FORECAST!A2400,1,10)</f>
        <v>Compliment</v>
      </c>
      <c r="B2401" s="218" t="str">
        <f t="shared" si="362"/>
        <v>Co</v>
      </c>
      <c r="C2401" s="218" t="str">
        <f t="shared" si="363"/>
        <v>pl</v>
      </c>
      <c r="D2401" s="218" t="str">
        <f t="shared" si="364"/>
        <v>ment</v>
      </c>
      <c r="E2401" s="219" t="e">
        <f t="shared" si="365"/>
        <v>#VALUE!</v>
      </c>
      <c r="F2401" s="219" t="str">
        <f t="shared" si="366"/>
        <v/>
      </c>
      <c r="G2401" s="219">
        <f t="shared" si="367"/>
        <v>45240</v>
      </c>
      <c r="H2401" s="218" t="str">
        <f>IF(ISERROR(VLOOKUP(FORECAST!$A2401,$AY$2:$BA$9,3,FALSE)),"",VLOOKUP(FORECAST!$A2401,$AY$2:$BA$9,3,FALSE))</f>
        <v>Total día</v>
      </c>
      <c r="I2401" s="218">
        <f>IF(ISNUMBER(FORECAST!G:G),FORECAST!G:G,"")</f>
        <v>273</v>
      </c>
      <c r="J2401" s="222">
        <f>IF(ISNUMBER(FORECAST!H:H),FORECAST!H:H,"")</f>
        <v>59186.58</v>
      </c>
      <c r="BF2401" s="4"/>
    </row>
    <row r="2402" spans="1:58">
      <c r="A2402" s="218" t="str">
        <f>MID(FORECAST!A2401,1,10)</f>
        <v>Totals:</v>
      </c>
      <c r="B2402" s="218" t="str">
        <f t="shared" si="362"/>
        <v>To</v>
      </c>
      <c r="C2402" s="218" t="str">
        <f t="shared" si="363"/>
        <v>al</v>
      </c>
      <c r="D2402" s="218" t="str">
        <f t="shared" si="364"/>
        <v>:</v>
      </c>
      <c r="E2402" s="219" t="e">
        <f t="shared" si="365"/>
        <v>#VALUE!</v>
      </c>
      <c r="F2402" s="219" t="str">
        <f t="shared" si="366"/>
        <v/>
      </c>
      <c r="G2402" s="219">
        <f t="shared" si="367"/>
        <v>45240</v>
      </c>
      <c r="H2402" s="218" t="str">
        <f>IF(ISERROR(VLOOKUP(FORECAST!$A2402,$AY$2:$BA$9,3,FALSE)),"",VLOOKUP(FORECAST!$A2402,$AY$2:$BA$9,3,FALSE))</f>
        <v/>
      </c>
      <c r="I2402" s="218" t="str">
        <f>IF(ISNUMBER(FORECAST!G:G),FORECAST!G:G,"")</f>
        <v/>
      </c>
      <c r="J2402" s="222" t="str">
        <f>IF(ISNUMBER(FORECAST!H:H),FORECAST!H:H,"")</f>
        <v/>
      </c>
      <c r="BF2402" s="4"/>
    </row>
    <row r="2403" spans="1:58">
      <c r="A2403" s="218" t="str">
        <f>MID(FORECAST!A2402,1,10)</f>
        <v>11-11-2023</v>
      </c>
      <c r="B2403" s="218" t="str">
        <f t="shared" si="362"/>
        <v>11</v>
      </c>
      <c r="C2403" s="218" t="str">
        <f t="shared" si="363"/>
        <v>11</v>
      </c>
      <c r="D2403" s="218" t="str">
        <f t="shared" si="364"/>
        <v>2023</v>
      </c>
      <c r="E2403" s="219">
        <f t="shared" si="365"/>
        <v>45241</v>
      </c>
      <c r="F2403" s="219">
        <f t="shared" si="366"/>
        <v>45241</v>
      </c>
      <c r="G2403" s="219">
        <f t="shared" si="367"/>
        <v>45241</v>
      </c>
      <c r="H2403" s="218" t="str">
        <f>IF(ISERROR(VLOOKUP(FORECAST!$A2403,$AY$2:$BA$9,3,FALSE)),"",VLOOKUP(FORECAST!$A2403,$AY$2:$BA$9,3,FALSE))</f>
        <v>Pagadores</v>
      </c>
      <c r="I2403" s="218">
        <f>IF(ISNUMBER(FORECAST!G:G),FORECAST!G:G,"")</f>
        <v>100</v>
      </c>
      <c r="J2403" s="222">
        <f>IF(ISNUMBER(FORECAST!H:H),FORECAST!H:H,"")</f>
        <v>31045.06</v>
      </c>
      <c r="BF2403" s="4"/>
    </row>
    <row r="2404" spans="1:58">
      <c r="A2404" s="218" t="str">
        <f>MID(FORECAST!A2403,1,10)</f>
        <v>Non-Group</v>
      </c>
      <c r="B2404" s="218" t="str">
        <f t="shared" si="362"/>
        <v>No</v>
      </c>
      <c r="C2404" s="218" t="str">
        <f t="shared" si="363"/>
        <v>-G</v>
      </c>
      <c r="D2404" s="218" t="str">
        <f t="shared" si="364"/>
        <v>oup</v>
      </c>
      <c r="E2404" s="219" t="e">
        <f t="shared" si="365"/>
        <v>#VALUE!</v>
      </c>
      <c r="F2404" s="219" t="str">
        <f t="shared" si="366"/>
        <v/>
      </c>
      <c r="G2404" s="219">
        <f t="shared" si="367"/>
        <v>45241</v>
      </c>
      <c r="H2404" s="218" t="str">
        <f>IF(ISERROR(VLOOKUP(FORECAST!$A2404,$AY$2:$BA$9,3,FALSE)),"",VLOOKUP(FORECAST!$A2404,$AY$2:$BA$9,3,FALSE))</f>
        <v>Grupos</v>
      </c>
      <c r="I2404" s="218">
        <f>IF(ISNUMBER(FORECAST!G:G),FORECAST!G:G,"")</f>
        <v>6</v>
      </c>
      <c r="J2404" s="222">
        <f>IF(ISNUMBER(FORECAST!H:H),FORECAST!H:H,"")</f>
        <v>1680</v>
      </c>
      <c r="BF2404" s="4"/>
    </row>
    <row r="2405" spans="1:58">
      <c r="A2405" s="218" t="str">
        <f>MID(FORECAST!A2404,1,10)</f>
        <v>Group - No</v>
      </c>
      <c r="B2405" s="218" t="str">
        <f t="shared" si="362"/>
        <v>Gr</v>
      </c>
      <c r="C2405" s="218" t="str">
        <f t="shared" si="363"/>
        <v>up</v>
      </c>
      <c r="D2405" s="218" t="str">
        <f t="shared" si="364"/>
        <v>- No</v>
      </c>
      <c r="E2405" s="219" t="e">
        <f t="shared" si="365"/>
        <v>#VALUE!</v>
      </c>
      <c r="F2405" s="219" t="str">
        <f t="shared" si="366"/>
        <v/>
      </c>
      <c r="G2405" s="219">
        <f t="shared" si="367"/>
        <v>45241</v>
      </c>
      <c r="H2405" s="218" t="str">
        <f>IF(ISERROR(VLOOKUP(FORECAST!$A2405,$AY$2:$BA$9,3,FALSE)),"",VLOOKUP(FORECAST!$A2405,$AY$2:$BA$9,3,FALSE))</f>
        <v>Dueños e invitados</v>
      </c>
      <c r="I2405" s="218">
        <f>IF(ISNUMBER(FORECAST!G:G),FORECAST!G:G,"")</f>
        <v>51</v>
      </c>
      <c r="J2405" s="222">
        <f>IF(ISNUMBER(FORECAST!H:H),FORECAST!H:H,"")</f>
        <v>0</v>
      </c>
      <c r="BF2405" s="4"/>
    </row>
    <row r="2406" spans="1:58">
      <c r="A2406" s="218" t="str">
        <f>MID(FORECAST!A2405,1,10)</f>
        <v>Owner &amp; Gu</v>
      </c>
      <c r="B2406" s="218" t="str">
        <f t="shared" si="362"/>
        <v>Ow</v>
      </c>
      <c r="C2406" s="218" t="str">
        <f t="shared" si="363"/>
        <v>er</v>
      </c>
      <c r="D2406" s="218" t="str">
        <f t="shared" si="364"/>
        <v>&amp; Gu</v>
      </c>
      <c r="E2406" s="219" t="e">
        <f t="shared" si="365"/>
        <v>#VALUE!</v>
      </c>
      <c r="F2406" s="219" t="str">
        <f t="shared" si="366"/>
        <v/>
      </c>
      <c r="G2406" s="219">
        <f t="shared" si="367"/>
        <v>45241</v>
      </c>
      <c r="H2406" s="218" t="str">
        <f>IF(ISERROR(VLOOKUP(FORECAST!$A2406,$AY$2:$BA$9,3,FALSE)),"",VLOOKUP(FORECAST!$A2406,$AY$2:$BA$9,3,FALSE))</f>
        <v>Referidos</v>
      </c>
      <c r="I2406" s="218">
        <f>IF(ISNUMBER(FORECAST!G:G),FORECAST!G:G,"")</f>
        <v>101</v>
      </c>
      <c r="J2406" s="222">
        <f>IF(ISNUMBER(FORECAST!H:H),FORECAST!H:H,"")</f>
        <v>31613.51</v>
      </c>
      <c r="BF2406" s="4"/>
    </row>
    <row r="2407" spans="1:58">
      <c r="A2407" s="218" t="str">
        <f>MID(FORECAST!A2406,1,10)</f>
        <v>Owner Refe</v>
      </c>
      <c r="B2407" s="218" t="str">
        <f t="shared" si="362"/>
        <v>Ow</v>
      </c>
      <c r="C2407" s="218" t="str">
        <f t="shared" si="363"/>
        <v>er</v>
      </c>
      <c r="D2407" s="218" t="str">
        <f t="shared" si="364"/>
        <v>Refe</v>
      </c>
      <c r="E2407" s="219" t="e">
        <f t="shared" si="365"/>
        <v>#VALUE!</v>
      </c>
      <c r="F2407" s="219" t="str">
        <f t="shared" si="366"/>
        <v/>
      </c>
      <c r="G2407" s="219">
        <f t="shared" si="367"/>
        <v>45241</v>
      </c>
      <c r="H2407" s="218" t="str">
        <f>IF(ISERROR(VLOOKUP(FORECAST!$A2407,$AY$2:$BA$9,3,FALSE)),"",VLOOKUP(FORECAST!$A2407,$AY$2:$BA$9,3,FALSE))</f>
        <v>Maintenance</v>
      </c>
      <c r="I2407" s="218">
        <f>IF(ISNUMBER(FORECAST!G:G),FORECAST!G:G,"")</f>
        <v>20</v>
      </c>
      <c r="J2407" s="222">
        <f>IF(ISNUMBER(FORECAST!H:H),FORECAST!H:H,"")</f>
        <v>0</v>
      </c>
      <c r="BF2407" s="4"/>
    </row>
    <row r="2408" spans="1:58">
      <c r="A2408" s="218" t="str">
        <f>MID(FORECAST!A2407,1,10)</f>
        <v>Maintenanc</v>
      </c>
      <c r="B2408" s="218" t="str">
        <f t="shared" si="362"/>
        <v>Ma</v>
      </c>
      <c r="C2408" s="218" t="str">
        <f t="shared" si="363"/>
        <v>nt</v>
      </c>
      <c r="D2408" s="218" t="str">
        <f t="shared" si="364"/>
        <v>nanc</v>
      </c>
      <c r="E2408" s="219" t="e">
        <f t="shared" si="365"/>
        <v>#VALUE!</v>
      </c>
      <c r="F2408" s="219" t="str">
        <f t="shared" si="366"/>
        <v/>
      </c>
      <c r="G2408" s="219">
        <f t="shared" si="367"/>
        <v>45241</v>
      </c>
      <c r="H2408" s="218" t="str">
        <f>IF(ISERROR(VLOOKUP(FORECAST!$A2408,$AY$2:$BA$9,3,FALSE)),"",VLOOKUP(FORECAST!$A2408,$AY$2:$BA$9,3,FALSE))</f>
        <v>Complementarias</v>
      </c>
      <c r="I2408" s="218">
        <f>IF(ISNUMBER(FORECAST!G:G),FORECAST!G:G,"")</f>
        <v>1</v>
      </c>
      <c r="J2408" s="222">
        <f>IF(ISNUMBER(FORECAST!H:H),FORECAST!H:H,"")</f>
        <v>0</v>
      </c>
      <c r="BF2408" s="4"/>
    </row>
    <row r="2409" spans="1:58">
      <c r="A2409" s="218" t="str">
        <f>MID(FORECAST!A2408,1,10)</f>
        <v>Compliment</v>
      </c>
      <c r="B2409" s="218" t="str">
        <f t="shared" si="362"/>
        <v>Co</v>
      </c>
      <c r="C2409" s="218" t="str">
        <f t="shared" si="363"/>
        <v>pl</v>
      </c>
      <c r="D2409" s="218" t="str">
        <f t="shared" si="364"/>
        <v>ment</v>
      </c>
      <c r="E2409" s="219" t="e">
        <f t="shared" si="365"/>
        <v>#VALUE!</v>
      </c>
      <c r="F2409" s="219" t="str">
        <f t="shared" si="366"/>
        <v/>
      </c>
      <c r="G2409" s="219">
        <f t="shared" si="367"/>
        <v>45241</v>
      </c>
      <c r="H2409" s="218" t="str">
        <f>IF(ISERROR(VLOOKUP(FORECAST!$A2409,$AY$2:$BA$9,3,FALSE)),"",VLOOKUP(FORECAST!$A2409,$AY$2:$BA$9,3,FALSE))</f>
        <v>Total día</v>
      </c>
      <c r="I2409" s="218">
        <f>IF(ISNUMBER(FORECAST!G:G),FORECAST!G:G,"")</f>
        <v>279</v>
      </c>
      <c r="J2409" s="222">
        <f>IF(ISNUMBER(FORECAST!H:H),FORECAST!H:H,"")</f>
        <v>64338.57</v>
      </c>
      <c r="BF2409" s="4"/>
    </row>
    <row r="2410" spans="1:58">
      <c r="A2410" s="218" t="str">
        <f>MID(FORECAST!A2409,1,10)</f>
        <v>Totals:</v>
      </c>
      <c r="B2410" s="218" t="str">
        <f t="shared" si="362"/>
        <v>To</v>
      </c>
      <c r="C2410" s="218" t="str">
        <f t="shared" si="363"/>
        <v>al</v>
      </c>
      <c r="D2410" s="218" t="str">
        <f t="shared" si="364"/>
        <v>:</v>
      </c>
      <c r="E2410" s="219" t="e">
        <f t="shared" si="365"/>
        <v>#VALUE!</v>
      </c>
      <c r="F2410" s="219" t="str">
        <f t="shared" si="366"/>
        <v/>
      </c>
      <c r="G2410" s="219">
        <f t="shared" si="367"/>
        <v>45241</v>
      </c>
      <c r="H2410" s="218" t="str">
        <f>IF(ISERROR(VLOOKUP(FORECAST!$A2410,$AY$2:$BA$9,3,FALSE)),"",VLOOKUP(FORECAST!$A2410,$AY$2:$BA$9,3,FALSE))</f>
        <v/>
      </c>
      <c r="I2410" s="218" t="str">
        <f>IF(ISNUMBER(FORECAST!G:G),FORECAST!G:G,"")</f>
        <v/>
      </c>
      <c r="J2410" s="222" t="str">
        <f>IF(ISNUMBER(FORECAST!H:H),FORECAST!H:H,"")</f>
        <v/>
      </c>
      <c r="BF2410" s="4"/>
    </row>
    <row r="2411" spans="1:58">
      <c r="A2411" s="218" t="str">
        <f>MID(FORECAST!A2410,1,10)</f>
        <v>12-11-2023</v>
      </c>
      <c r="B2411" s="218" t="str">
        <f t="shared" si="362"/>
        <v>12</v>
      </c>
      <c r="C2411" s="218" t="str">
        <f t="shared" si="363"/>
        <v>11</v>
      </c>
      <c r="D2411" s="218" t="str">
        <f t="shared" si="364"/>
        <v>2023</v>
      </c>
      <c r="E2411" s="219">
        <f t="shared" si="365"/>
        <v>45242</v>
      </c>
      <c r="F2411" s="219">
        <f t="shared" si="366"/>
        <v>45242</v>
      </c>
      <c r="G2411" s="219">
        <f t="shared" si="367"/>
        <v>45242</v>
      </c>
      <c r="H2411" s="218" t="str">
        <f>IF(ISERROR(VLOOKUP(FORECAST!$A2411,$AY$2:$BA$9,3,FALSE)),"",VLOOKUP(FORECAST!$A2411,$AY$2:$BA$9,3,FALSE))</f>
        <v>Pagadores</v>
      </c>
      <c r="I2411" s="218">
        <f>IF(ISNUMBER(FORECAST!G:G),FORECAST!G:G,"")</f>
        <v>38</v>
      </c>
      <c r="J2411" s="222">
        <f>IF(ISNUMBER(FORECAST!H:H),FORECAST!H:H,"")</f>
        <v>9425.4699999999993</v>
      </c>
      <c r="BF2411" s="4"/>
    </row>
    <row r="2412" spans="1:58">
      <c r="A2412" s="218" t="str">
        <f>MID(FORECAST!A2411,1,10)</f>
        <v>Non-Group</v>
      </c>
      <c r="B2412" s="218" t="str">
        <f t="shared" si="362"/>
        <v>No</v>
      </c>
      <c r="C2412" s="218" t="str">
        <f t="shared" si="363"/>
        <v>-G</v>
      </c>
      <c r="D2412" s="218" t="str">
        <f t="shared" si="364"/>
        <v>oup</v>
      </c>
      <c r="E2412" s="219" t="e">
        <f t="shared" si="365"/>
        <v>#VALUE!</v>
      </c>
      <c r="F2412" s="219" t="str">
        <f t="shared" si="366"/>
        <v/>
      </c>
      <c r="G2412" s="219">
        <f t="shared" si="367"/>
        <v>45242</v>
      </c>
      <c r="H2412" s="218" t="str">
        <f>IF(ISERROR(VLOOKUP(FORECAST!$A2412,$AY$2:$BA$9,3,FALSE)),"",VLOOKUP(FORECAST!$A2412,$AY$2:$BA$9,3,FALSE))</f>
        <v>Grupos</v>
      </c>
      <c r="I2412" s="218">
        <f>IF(ISNUMBER(FORECAST!G:G),FORECAST!G:G,"")</f>
        <v>3</v>
      </c>
      <c r="J2412" s="222">
        <f>IF(ISNUMBER(FORECAST!H:H),FORECAST!H:H,"")</f>
        <v>705</v>
      </c>
      <c r="BF2412" s="4"/>
    </row>
    <row r="2413" spans="1:58">
      <c r="A2413" s="218" t="str">
        <f>MID(FORECAST!A2412,1,10)</f>
        <v>Group - No</v>
      </c>
      <c r="B2413" s="218" t="str">
        <f t="shared" si="362"/>
        <v>Gr</v>
      </c>
      <c r="C2413" s="218" t="str">
        <f t="shared" si="363"/>
        <v>up</v>
      </c>
      <c r="D2413" s="218" t="str">
        <f t="shared" si="364"/>
        <v>- No</v>
      </c>
      <c r="E2413" s="219" t="e">
        <f t="shared" si="365"/>
        <v>#VALUE!</v>
      </c>
      <c r="F2413" s="219" t="str">
        <f t="shared" si="366"/>
        <v/>
      </c>
      <c r="G2413" s="219">
        <f t="shared" si="367"/>
        <v>45242</v>
      </c>
      <c r="H2413" s="218" t="str">
        <f>IF(ISERROR(VLOOKUP(FORECAST!$A2413,$AY$2:$BA$9,3,FALSE)),"",VLOOKUP(FORECAST!$A2413,$AY$2:$BA$9,3,FALSE))</f>
        <v>Dueños e invitados</v>
      </c>
      <c r="I2413" s="218">
        <f>IF(ISNUMBER(FORECAST!G:G),FORECAST!G:G,"")</f>
        <v>34</v>
      </c>
      <c r="J2413" s="222">
        <f>IF(ISNUMBER(FORECAST!H:H),FORECAST!H:H,"")</f>
        <v>0</v>
      </c>
      <c r="BF2413" s="4"/>
    </row>
    <row r="2414" spans="1:58">
      <c r="A2414" s="218" t="str">
        <f>MID(FORECAST!A2413,1,10)</f>
        <v>Owner &amp; Gu</v>
      </c>
      <c r="B2414" s="218" t="str">
        <f t="shared" si="362"/>
        <v>Ow</v>
      </c>
      <c r="C2414" s="218" t="str">
        <f t="shared" si="363"/>
        <v>er</v>
      </c>
      <c r="D2414" s="218" t="str">
        <f t="shared" si="364"/>
        <v>&amp; Gu</v>
      </c>
      <c r="E2414" s="219" t="e">
        <f t="shared" si="365"/>
        <v>#VALUE!</v>
      </c>
      <c r="F2414" s="219" t="str">
        <f t="shared" si="366"/>
        <v/>
      </c>
      <c r="G2414" s="219">
        <f t="shared" si="367"/>
        <v>45242</v>
      </c>
      <c r="H2414" s="218" t="str">
        <f>IF(ISERROR(VLOOKUP(FORECAST!$A2414,$AY$2:$BA$9,3,FALSE)),"",VLOOKUP(FORECAST!$A2414,$AY$2:$BA$9,3,FALSE))</f>
        <v>Referidos</v>
      </c>
      <c r="I2414" s="218">
        <f>IF(ISNUMBER(FORECAST!G:G),FORECAST!G:G,"")</f>
        <v>41</v>
      </c>
      <c r="J2414" s="222">
        <f>IF(ISNUMBER(FORECAST!H:H),FORECAST!H:H,"")</f>
        <v>11865.42</v>
      </c>
      <c r="BF2414" s="4"/>
    </row>
    <row r="2415" spans="1:58">
      <c r="A2415" s="218" t="str">
        <f>MID(FORECAST!A2414,1,10)</f>
        <v>Owner Refe</v>
      </c>
      <c r="B2415" s="218" t="str">
        <f t="shared" si="362"/>
        <v>Ow</v>
      </c>
      <c r="C2415" s="218" t="str">
        <f t="shared" si="363"/>
        <v>er</v>
      </c>
      <c r="D2415" s="218" t="str">
        <f t="shared" si="364"/>
        <v>Refe</v>
      </c>
      <c r="E2415" s="219" t="e">
        <f t="shared" si="365"/>
        <v>#VALUE!</v>
      </c>
      <c r="F2415" s="219" t="str">
        <f t="shared" si="366"/>
        <v/>
      </c>
      <c r="G2415" s="219">
        <f t="shared" si="367"/>
        <v>45242</v>
      </c>
      <c r="H2415" s="218" t="str">
        <f>IF(ISERROR(VLOOKUP(FORECAST!$A2415,$AY$2:$BA$9,3,FALSE)),"",VLOOKUP(FORECAST!$A2415,$AY$2:$BA$9,3,FALSE))</f>
        <v>Maintenance</v>
      </c>
      <c r="I2415" s="218">
        <f>IF(ISNUMBER(FORECAST!G:G),FORECAST!G:G,"")</f>
        <v>23</v>
      </c>
      <c r="J2415" s="222">
        <f>IF(ISNUMBER(FORECAST!H:H),FORECAST!H:H,"")</f>
        <v>0</v>
      </c>
      <c r="BF2415" s="4"/>
    </row>
    <row r="2416" spans="1:58">
      <c r="A2416" s="218" t="str">
        <f>MID(FORECAST!A2415,1,10)</f>
        <v>Maintenanc</v>
      </c>
      <c r="B2416" s="218" t="str">
        <f t="shared" si="362"/>
        <v>Ma</v>
      </c>
      <c r="C2416" s="218" t="str">
        <f t="shared" si="363"/>
        <v>nt</v>
      </c>
      <c r="D2416" s="218" t="str">
        <f t="shared" si="364"/>
        <v>nanc</v>
      </c>
      <c r="E2416" s="219" t="e">
        <f t="shared" si="365"/>
        <v>#VALUE!</v>
      </c>
      <c r="F2416" s="219" t="str">
        <f t="shared" si="366"/>
        <v/>
      </c>
      <c r="G2416" s="219">
        <f t="shared" si="367"/>
        <v>45242</v>
      </c>
      <c r="H2416" s="218" t="str">
        <f>IF(ISERROR(VLOOKUP(FORECAST!$A2416,$AY$2:$BA$9,3,FALSE)),"",VLOOKUP(FORECAST!$A2416,$AY$2:$BA$9,3,FALSE))</f>
        <v>Complementarias</v>
      </c>
      <c r="I2416" s="218">
        <f>IF(ISNUMBER(FORECAST!G:G),FORECAST!G:G,"")</f>
        <v>2</v>
      </c>
      <c r="J2416" s="222">
        <f>IF(ISNUMBER(FORECAST!H:H),FORECAST!H:H,"")</f>
        <v>250</v>
      </c>
      <c r="BF2416" s="4"/>
    </row>
    <row r="2417" spans="1:58">
      <c r="A2417" s="218" t="str">
        <f>MID(FORECAST!A2416,1,10)</f>
        <v>Compliment</v>
      </c>
      <c r="B2417" s="218" t="str">
        <f t="shared" si="362"/>
        <v>Co</v>
      </c>
      <c r="C2417" s="218" t="str">
        <f t="shared" si="363"/>
        <v>pl</v>
      </c>
      <c r="D2417" s="218" t="str">
        <f t="shared" si="364"/>
        <v>ment</v>
      </c>
      <c r="E2417" s="219" t="e">
        <f t="shared" si="365"/>
        <v>#VALUE!</v>
      </c>
      <c r="F2417" s="219" t="str">
        <f t="shared" si="366"/>
        <v/>
      </c>
      <c r="G2417" s="219">
        <f t="shared" si="367"/>
        <v>45242</v>
      </c>
      <c r="H2417" s="218" t="str">
        <f>IF(ISERROR(VLOOKUP(FORECAST!$A2417,$AY$2:$BA$9,3,FALSE)),"",VLOOKUP(FORECAST!$A2417,$AY$2:$BA$9,3,FALSE))</f>
        <v>Total día</v>
      </c>
      <c r="I2417" s="218">
        <f>IF(ISNUMBER(FORECAST!G:G),FORECAST!G:G,"")</f>
        <v>141</v>
      </c>
      <c r="J2417" s="222">
        <f>IF(ISNUMBER(FORECAST!H:H),FORECAST!H:H,"")</f>
        <v>22245.89</v>
      </c>
      <c r="BF2417" s="4"/>
    </row>
    <row r="2418" spans="1:58">
      <c r="A2418" s="218" t="str">
        <f>MID(FORECAST!A2417,1,10)</f>
        <v>Totals:</v>
      </c>
      <c r="B2418" s="218" t="str">
        <f t="shared" si="362"/>
        <v>To</v>
      </c>
      <c r="C2418" s="218" t="str">
        <f t="shared" si="363"/>
        <v>al</v>
      </c>
      <c r="D2418" s="218" t="str">
        <f t="shared" si="364"/>
        <v>:</v>
      </c>
      <c r="E2418" s="219" t="e">
        <f t="shared" si="365"/>
        <v>#VALUE!</v>
      </c>
      <c r="F2418" s="219" t="str">
        <f t="shared" si="366"/>
        <v/>
      </c>
      <c r="G2418" s="219">
        <f t="shared" si="367"/>
        <v>45242</v>
      </c>
      <c r="H2418" s="218" t="str">
        <f>IF(ISERROR(VLOOKUP(FORECAST!$A2418,$AY$2:$BA$9,3,FALSE)),"",VLOOKUP(FORECAST!$A2418,$AY$2:$BA$9,3,FALSE))</f>
        <v/>
      </c>
      <c r="I2418" s="218" t="str">
        <f>IF(ISNUMBER(FORECAST!G:G),FORECAST!G:G,"")</f>
        <v/>
      </c>
      <c r="J2418" s="222" t="str">
        <f>IF(ISNUMBER(FORECAST!H:H),FORECAST!H:H,"")</f>
        <v/>
      </c>
      <c r="BF2418" s="4"/>
    </row>
    <row r="2419" spans="1:58">
      <c r="A2419" s="218" t="str">
        <f>MID(FORECAST!A2418,1,10)</f>
        <v>13-11-2023</v>
      </c>
      <c r="B2419" s="218" t="str">
        <f t="shared" si="362"/>
        <v>13</v>
      </c>
      <c r="C2419" s="218" t="str">
        <f t="shared" si="363"/>
        <v>11</v>
      </c>
      <c r="D2419" s="218" t="str">
        <f t="shared" si="364"/>
        <v>2023</v>
      </c>
      <c r="E2419" s="219">
        <f t="shared" si="365"/>
        <v>45243</v>
      </c>
      <c r="F2419" s="219">
        <f t="shared" si="366"/>
        <v>45243</v>
      </c>
      <c r="G2419" s="219">
        <f t="shared" si="367"/>
        <v>45243</v>
      </c>
      <c r="H2419" s="218" t="str">
        <f>IF(ISERROR(VLOOKUP(FORECAST!$A2419,$AY$2:$BA$9,3,FALSE)),"",VLOOKUP(FORECAST!$A2419,$AY$2:$BA$9,3,FALSE))</f>
        <v>Pagadores</v>
      </c>
      <c r="I2419" s="218">
        <f>IF(ISNUMBER(FORECAST!G:G),FORECAST!G:G,"")</f>
        <v>6</v>
      </c>
      <c r="J2419" s="222">
        <f>IF(ISNUMBER(FORECAST!H:H),FORECAST!H:H,"")</f>
        <v>1953.67</v>
      </c>
      <c r="BF2419" s="4"/>
    </row>
    <row r="2420" spans="1:58">
      <c r="A2420" s="218" t="str">
        <f>MID(FORECAST!A2419,1,10)</f>
        <v>Non-Group</v>
      </c>
      <c r="B2420" s="218" t="str">
        <f t="shared" si="362"/>
        <v>No</v>
      </c>
      <c r="C2420" s="218" t="str">
        <f t="shared" si="363"/>
        <v>-G</v>
      </c>
      <c r="D2420" s="218" t="str">
        <f t="shared" si="364"/>
        <v>oup</v>
      </c>
      <c r="E2420" s="219" t="e">
        <f t="shared" si="365"/>
        <v>#VALUE!</v>
      </c>
      <c r="F2420" s="219" t="str">
        <f t="shared" si="366"/>
        <v/>
      </c>
      <c r="G2420" s="219">
        <f t="shared" si="367"/>
        <v>45243</v>
      </c>
      <c r="H2420" s="218" t="str">
        <f>IF(ISERROR(VLOOKUP(FORECAST!$A2420,$AY$2:$BA$9,3,FALSE)),"",VLOOKUP(FORECAST!$A2420,$AY$2:$BA$9,3,FALSE))</f>
        <v>Grupos</v>
      </c>
      <c r="I2420" s="218">
        <f>IF(ISNUMBER(FORECAST!G:G),FORECAST!G:G,"")</f>
        <v>1</v>
      </c>
      <c r="J2420" s="222">
        <f>IF(ISNUMBER(FORECAST!H:H),FORECAST!H:H,"")</f>
        <v>190</v>
      </c>
      <c r="BF2420" s="4"/>
    </row>
    <row r="2421" spans="1:58">
      <c r="A2421" s="218" t="str">
        <f>MID(FORECAST!A2420,1,10)</f>
        <v>Group - No</v>
      </c>
      <c r="B2421" s="218" t="str">
        <f t="shared" si="362"/>
        <v>Gr</v>
      </c>
      <c r="C2421" s="218" t="str">
        <f t="shared" si="363"/>
        <v>up</v>
      </c>
      <c r="D2421" s="218" t="str">
        <f t="shared" si="364"/>
        <v>- No</v>
      </c>
      <c r="E2421" s="219" t="e">
        <f t="shared" si="365"/>
        <v>#VALUE!</v>
      </c>
      <c r="F2421" s="219" t="str">
        <f t="shared" si="366"/>
        <v/>
      </c>
      <c r="G2421" s="219">
        <f t="shared" si="367"/>
        <v>45243</v>
      </c>
      <c r="H2421" s="218" t="str">
        <f>IF(ISERROR(VLOOKUP(FORECAST!$A2421,$AY$2:$BA$9,3,FALSE)),"",VLOOKUP(FORECAST!$A2421,$AY$2:$BA$9,3,FALSE))</f>
        <v>Dueños e invitados</v>
      </c>
      <c r="I2421" s="218">
        <f>IF(ISNUMBER(FORECAST!G:G),FORECAST!G:G,"")</f>
        <v>18</v>
      </c>
      <c r="J2421" s="222">
        <f>IF(ISNUMBER(FORECAST!H:H),FORECAST!H:H,"")</f>
        <v>0</v>
      </c>
      <c r="BF2421" s="4"/>
    </row>
    <row r="2422" spans="1:58">
      <c r="A2422" s="218" t="str">
        <f>MID(FORECAST!A2421,1,10)</f>
        <v>Owner &amp; Gu</v>
      </c>
      <c r="B2422" s="218" t="str">
        <f t="shared" si="362"/>
        <v>Ow</v>
      </c>
      <c r="C2422" s="218" t="str">
        <f t="shared" si="363"/>
        <v>er</v>
      </c>
      <c r="D2422" s="218" t="str">
        <f t="shared" si="364"/>
        <v>&amp; Gu</v>
      </c>
      <c r="E2422" s="219" t="e">
        <f t="shared" si="365"/>
        <v>#VALUE!</v>
      </c>
      <c r="F2422" s="219" t="str">
        <f t="shared" si="366"/>
        <v/>
      </c>
      <c r="G2422" s="219">
        <f t="shared" si="367"/>
        <v>45243</v>
      </c>
      <c r="H2422" s="218" t="str">
        <f>IF(ISERROR(VLOOKUP(FORECAST!$A2422,$AY$2:$BA$9,3,FALSE)),"",VLOOKUP(FORECAST!$A2422,$AY$2:$BA$9,3,FALSE))</f>
        <v>Referidos</v>
      </c>
      <c r="I2422" s="218">
        <f>IF(ISNUMBER(FORECAST!G:G),FORECAST!G:G,"")</f>
        <v>13</v>
      </c>
      <c r="J2422" s="222">
        <f>IF(ISNUMBER(FORECAST!H:H),FORECAST!H:H,"")</f>
        <v>4730.87</v>
      </c>
      <c r="BF2422" s="4"/>
    </row>
    <row r="2423" spans="1:58">
      <c r="A2423" s="218" t="str">
        <f>MID(FORECAST!A2422,1,10)</f>
        <v>Owner Refe</v>
      </c>
      <c r="B2423" s="218" t="str">
        <f t="shared" si="362"/>
        <v>Ow</v>
      </c>
      <c r="C2423" s="218" t="str">
        <f t="shared" si="363"/>
        <v>er</v>
      </c>
      <c r="D2423" s="218" t="str">
        <f t="shared" si="364"/>
        <v>Refe</v>
      </c>
      <c r="E2423" s="219" t="e">
        <f t="shared" si="365"/>
        <v>#VALUE!</v>
      </c>
      <c r="F2423" s="219" t="str">
        <f t="shared" si="366"/>
        <v/>
      </c>
      <c r="G2423" s="219">
        <f t="shared" si="367"/>
        <v>45243</v>
      </c>
      <c r="H2423" s="218" t="str">
        <f>IF(ISERROR(VLOOKUP(FORECAST!$A2423,$AY$2:$BA$9,3,FALSE)),"",VLOOKUP(FORECAST!$A2423,$AY$2:$BA$9,3,FALSE))</f>
        <v>Maintenance</v>
      </c>
      <c r="I2423" s="218">
        <f>IF(ISNUMBER(FORECAST!G:G),FORECAST!G:G,"")</f>
        <v>45</v>
      </c>
      <c r="J2423" s="222">
        <f>IF(ISNUMBER(FORECAST!H:H),FORECAST!H:H,"")</f>
        <v>0</v>
      </c>
      <c r="BF2423" s="4"/>
    </row>
    <row r="2424" spans="1:58">
      <c r="A2424" s="218" t="str">
        <f>MID(FORECAST!A2423,1,10)</f>
        <v>Maintenanc</v>
      </c>
      <c r="B2424" s="218" t="str">
        <f t="shared" si="362"/>
        <v>Ma</v>
      </c>
      <c r="C2424" s="218" t="str">
        <f t="shared" si="363"/>
        <v>nt</v>
      </c>
      <c r="D2424" s="218" t="str">
        <f t="shared" si="364"/>
        <v>nanc</v>
      </c>
      <c r="E2424" s="219" t="e">
        <f t="shared" si="365"/>
        <v>#VALUE!</v>
      </c>
      <c r="F2424" s="219" t="str">
        <f t="shared" si="366"/>
        <v/>
      </c>
      <c r="G2424" s="219">
        <f t="shared" si="367"/>
        <v>45243</v>
      </c>
      <c r="H2424" s="218" t="str">
        <f>IF(ISERROR(VLOOKUP(FORECAST!$A2424,$AY$2:$BA$9,3,FALSE)),"",VLOOKUP(FORECAST!$A2424,$AY$2:$BA$9,3,FALSE))</f>
        <v>Complementarias</v>
      </c>
      <c r="I2424" s="218">
        <f>IF(ISNUMBER(FORECAST!G:G),FORECAST!G:G,"")</f>
        <v>4</v>
      </c>
      <c r="J2424" s="222">
        <f>IF(ISNUMBER(FORECAST!H:H),FORECAST!H:H,"")</f>
        <v>0</v>
      </c>
      <c r="BF2424" s="4"/>
    </row>
    <row r="2425" spans="1:58">
      <c r="A2425" s="218" t="str">
        <f>MID(FORECAST!A2424,1,10)</f>
        <v>Compliment</v>
      </c>
      <c r="B2425" s="218" t="str">
        <f t="shared" si="362"/>
        <v>Co</v>
      </c>
      <c r="C2425" s="218" t="str">
        <f t="shared" si="363"/>
        <v>pl</v>
      </c>
      <c r="D2425" s="218" t="str">
        <f t="shared" si="364"/>
        <v>ment</v>
      </c>
      <c r="E2425" s="219" t="e">
        <f t="shared" si="365"/>
        <v>#VALUE!</v>
      </c>
      <c r="F2425" s="219" t="str">
        <f t="shared" si="366"/>
        <v/>
      </c>
      <c r="G2425" s="219">
        <f t="shared" si="367"/>
        <v>45243</v>
      </c>
      <c r="H2425" s="218" t="str">
        <f>IF(ISERROR(VLOOKUP(FORECAST!$A2425,$AY$2:$BA$9,3,FALSE)),"",VLOOKUP(FORECAST!$A2425,$AY$2:$BA$9,3,FALSE))</f>
        <v>Total día</v>
      </c>
      <c r="I2425" s="218">
        <f>IF(ISNUMBER(FORECAST!G:G),FORECAST!G:G,"")</f>
        <v>87</v>
      </c>
      <c r="J2425" s="222">
        <f>IF(ISNUMBER(FORECAST!H:H),FORECAST!H:H,"")</f>
        <v>6874.54</v>
      </c>
      <c r="BF2425" s="4"/>
    </row>
    <row r="2426" spans="1:58">
      <c r="A2426" s="218" t="str">
        <f>MID(FORECAST!A2425,1,10)</f>
        <v>Totals:</v>
      </c>
      <c r="B2426" s="218" t="str">
        <f t="shared" si="362"/>
        <v>To</v>
      </c>
      <c r="C2426" s="218" t="str">
        <f t="shared" si="363"/>
        <v>al</v>
      </c>
      <c r="D2426" s="218" t="str">
        <f t="shared" si="364"/>
        <v>:</v>
      </c>
      <c r="E2426" s="219" t="e">
        <f t="shared" si="365"/>
        <v>#VALUE!</v>
      </c>
      <c r="F2426" s="219" t="str">
        <f t="shared" si="366"/>
        <v/>
      </c>
      <c r="G2426" s="219">
        <f t="shared" si="367"/>
        <v>45243</v>
      </c>
      <c r="H2426" s="218" t="str">
        <f>IF(ISERROR(VLOOKUP(FORECAST!$A2426,$AY$2:$BA$9,3,FALSE)),"",VLOOKUP(FORECAST!$A2426,$AY$2:$BA$9,3,FALSE))</f>
        <v/>
      </c>
      <c r="I2426" s="218" t="str">
        <f>IF(ISNUMBER(FORECAST!G:G),FORECAST!G:G,"")</f>
        <v/>
      </c>
      <c r="J2426" s="222" t="str">
        <f>IF(ISNUMBER(FORECAST!H:H),FORECAST!H:H,"")</f>
        <v/>
      </c>
      <c r="BF2426" s="4"/>
    </row>
    <row r="2427" spans="1:58">
      <c r="A2427" s="218" t="str">
        <f>MID(FORECAST!A2426,1,10)</f>
        <v>14-11-2023</v>
      </c>
      <c r="B2427" s="218" t="str">
        <f t="shared" si="362"/>
        <v>14</v>
      </c>
      <c r="C2427" s="218" t="str">
        <f t="shared" si="363"/>
        <v>11</v>
      </c>
      <c r="D2427" s="218" t="str">
        <f t="shared" si="364"/>
        <v>2023</v>
      </c>
      <c r="E2427" s="219">
        <f t="shared" si="365"/>
        <v>45244</v>
      </c>
      <c r="F2427" s="219">
        <f t="shared" si="366"/>
        <v>45244</v>
      </c>
      <c r="G2427" s="219">
        <f t="shared" si="367"/>
        <v>45244</v>
      </c>
      <c r="H2427" s="218" t="str">
        <f>IF(ISERROR(VLOOKUP(FORECAST!$A2427,$AY$2:$BA$9,3,FALSE)),"",VLOOKUP(FORECAST!$A2427,$AY$2:$BA$9,3,FALSE))</f>
        <v>Pagadores</v>
      </c>
      <c r="I2427" s="218">
        <f>IF(ISNUMBER(FORECAST!G:G),FORECAST!G:G,"")</f>
        <v>17</v>
      </c>
      <c r="J2427" s="222">
        <f>IF(ISNUMBER(FORECAST!H:H),FORECAST!H:H,"")</f>
        <v>4876.6400000000003</v>
      </c>
      <c r="BF2427" s="4"/>
    </row>
    <row r="2428" spans="1:58">
      <c r="A2428" s="218" t="str">
        <f>MID(FORECAST!A2427,1,10)</f>
        <v>Non-Group</v>
      </c>
      <c r="B2428" s="218" t="str">
        <f t="shared" si="362"/>
        <v>No</v>
      </c>
      <c r="C2428" s="218" t="str">
        <f t="shared" si="363"/>
        <v>-G</v>
      </c>
      <c r="D2428" s="218" t="str">
        <f t="shared" si="364"/>
        <v>oup</v>
      </c>
      <c r="E2428" s="219" t="e">
        <f t="shared" si="365"/>
        <v>#VALUE!</v>
      </c>
      <c r="F2428" s="219" t="str">
        <f t="shared" si="366"/>
        <v/>
      </c>
      <c r="G2428" s="219">
        <f t="shared" si="367"/>
        <v>45244</v>
      </c>
      <c r="H2428" s="218" t="str">
        <f>IF(ISERROR(VLOOKUP(FORECAST!$A2428,$AY$2:$BA$9,3,FALSE)),"",VLOOKUP(FORECAST!$A2428,$AY$2:$BA$9,3,FALSE))</f>
        <v>Grupos</v>
      </c>
      <c r="I2428" s="218">
        <f>IF(ISNUMBER(FORECAST!G:G),FORECAST!G:G,"")</f>
        <v>1</v>
      </c>
      <c r="J2428" s="222">
        <f>IF(ISNUMBER(FORECAST!H:H),FORECAST!H:H,"")</f>
        <v>190</v>
      </c>
      <c r="BF2428" s="4"/>
    </row>
    <row r="2429" spans="1:58">
      <c r="A2429" s="218" t="str">
        <f>MID(FORECAST!A2428,1,10)</f>
        <v>Group - No</v>
      </c>
      <c r="B2429" s="218" t="str">
        <f t="shared" si="362"/>
        <v>Gr</v>
      </c>
      <c r="C2429" s="218" t="str">
        <f t="shared" si="363"/>
        <v>up</v>
      </c>
      <c r="D2429" s="218" t="str">
        <f t="shared" si="364"/>
        <v>- No</v>
      </c>
      <c r="E2429" s="219" t="e">
        <f t="shared" si="365"/>
        <v>#VALUE!</v>
      </c>
      <c r="F2429" s="219" t="str">
        <f t="shared" si="366"/>
        <v/>
      </c>
      <c r="G2429" s="219">
        <f t="shared" si="367"/>
        <v>45244</v>
      </c>
      <c r="H2429" s="218" t="str">
        <f>IF(ISERROR(VLOOKUP(FORECAST!$A2429,$AY$2:$BA$9,3,FALSE)),"",VLOOKUP(FORECAST!$A2429,$AY$2:$BA$9,3,FALSE))</f>
        <v>Dueños e invitados</v>
      </c>
      <c r="I2429" s="218">
        <f>IF(ISNUMBER(FORECAST!G:G),FORECAST!G:G,"")</f>
        <v>18</v>
      </c>
      <c r="J2429" s="222">
        <f>IF(ISNUMBER(FORECAST!H:H),FORECAST!H:H,"")</f>
        <v>0</v>
      </c>
      <c r="BF2429" s="4"/>
    </row>
    <row r="2430" spans="1:58">
      <c r="A2430" s="218" t="str">
        <f>MID(FORECAST!A2429,1,10)</f>
        <v>Owner &amp; Gu</v>
      </c>
      <c r="B2430" s="218" t="str">
        <f t="shared" si="362"/>
        <v>Ow</v>
      </c>
      <c r="C2430" s="218" t="str">
        <f t="shared" si="363"/>
        <v>er</v>
      </c>
      <c r="D2430" s="218" t="str">
        <f t="shared" si="364"/>
        <v>&amp; Gu</v>
      </c>
      <c r="E2430" s="219" t="e">
        <f t="shared" si="365"/>
        <v>#VALUE!</v>
      </c>
      <c r="F2430" s="219" t="str">
        <f t="shared" si="366"/>
        <v/>
      </c>
      <c r="G2430" s="219">
        <f t="shared" si="367"/>
        <v>45244</v>
      </c>
      <c r="H2430" s="218" t="str">
        <f>IF(ISERROR(VLOOKUP(FORECAST!$A2430,$AY$2:$BA$9,3,FALSE)),"",VLOOKUP(FORECAST!$A2430,$AY$2:$BA$9,3,FALSE))</f>
        <v>Referidos</v>
      </c>
      <c r="I2430" s="218">
        <f>IF(ISNUMBER(FORECAST!G:G),FORECAST!G:G,"")</f>
        <v>9</v>
      </c>
      <c r="J2430" s="222">
        <f>IF(ISNUMBER(FORECAST!H:H),FORECAST!H:H,"")</f>
        <v>4028</v>
      </c>
      <c r="BF2430" s="4"/>
    </row>
    <row r="2431" spans="1:58">
      <c r="A2431" s="218" t="str">
        <f>MID(FORECAST!A2430,1,10)</f>
        <v>Owner Refe</v>
      </c>
      <c r="B2431" s="218" t="str">
        <f t="shared" si="362"/>
        <v>Ow</v>
      </c>
      <c r="C2431" s="218" t="str">
        <f t="shared" si="363"/>
        <v>er</v>
      </c>
      <c r="D2431" s="218" t="str">
        <f t="shared" si="364"/>
        <v>Refe</v>
      </c>
      <c r="E2431" s="219" t="e">
        <f t="shared" si="365"/>
        <v>#VALUE!</v>
      </c>
      <c r="F2431" s="219" t="str">
        <f t="shared" si="366"/>
        <v/>
      </c>
      <c r="G2431" s="219">
        <f t="shared" si="367"/>
        <v>45244</v>
      </c>
      <c r="H2431" s="218" t="str">
        <f>IF(ISERROR(VLOOKUP(FORECAST!$A2431,$AY$2:$BA$9,3,FALSE)),"",VLOOKUP(FORECAST!$A2431,$AY$2:$BA$9,3,FALSE))</f>
        <v>Maintenance</v>
      </c>
      <c r="I2431" s="218">
        <f>IF(ISNUMBER(FORECAST!G:G),FORECAST!G:G,"")</f>
        <v>64</v>
      </c>
      <c r="J2431" s="222">
        <f>IF(ISNUMBER(FORECAST!H:H),FORECAST!H:H,"")</f>
        <v>0</v>
      </c>
      <c r="BF2431" s="4"/>
    </row>
    <row r="2432" spans="1:58">
      <c r="A2432" s="218" t="str">
        <f>MID(FORECAST!A2431,1,10)</f>
        <v>Maintenanc</v>
      </c>
      <c r="B2432" s="218" t="str">
        <f t="shared" si="362"/>
        <v>Ma</v>
      </c>
      <c r="C2432" s="218" t="str">
        <f t="shared" si="363"/>
        <v>nt</v>
      </c>
      <c r="D2432" s="218" t="str">
        <f t="shared" si="364"/>
        <v>nanc</v>
      </c>
      <c r="E2432" s="219" t="e">
        <f t="shared" si="365"/>
        <v>#VALUE!</v>
      </c>
      <c r="F2432" s="219" t="str">
        <f t="shared" si="366"/>
        <v/>
      </c>
      <c r="G2432" s="219">
        <f t="shared" si="367"/>
        <v>45244</v>
      </c>
      <c r="H2432" s="218" t="str">
        <f>IF(ISERROR(VLOOKUP(FORECAST!$A2432,$AY$2:$BA$9,3,FALSE)),"",VLOOKUP(FORECAST!$A2432,$AY$2:$BA$9,3,FALSE))</f>
        <v>Complementarias</v>
      </c>
      <c r="I2432" s="218">
        <f>IF(ISNUMBER(FORECAST!G:G),FORECAST!G:G,"")</f>
        <v>1</v>
      </c>
      <c r="J2432" s="222">
        <f>IF(ISNUMBER(FORECAST!H:H),FORECAST!H:H,"")</f>
        <v>250</v>
      </c>
      <c r="BF2432" s="4"/>
    </row>
    <row r="2433" spans="1:58">
      <c r="A2433" s="218" t="str">
        <f>MID(FORECAST!A2432,1,10)</f>
        <v>Compliment</v>
      </c>
      <c r="B2433" s="218" t="str">
        <f t="shared" si="362"/>
        <v>Co</v>
      </c>
      <c r="C2433" s="218" t="str">
        <f t="shared" si="363"/>
        <v>pl</v>
      </c>
      <c r="D2433" s="218" t="str">
        <f t="shared" si="364"/>
        <v>ment</v>
      </c>
      <c r="E2433" s="219" t="e">
        <f t="shared" si="365"/>
        <v>#VALUE!</v>
      </c>
      <c r="F2433" s="219" t="str">
        <f t="shared" si="366"/>
        <v/>
      </c>
      <c r="G2433" s="219">
        <f t="shared" si="367"/>
        <v>45244</v>
      </c>
      <c r="H2433" s="218" t="str">
        <f>IF(ISERROR(VLOOKUP(FORECAST!$A2433,$AY$2:$BA$9,3,FALSE)),"",VLOOKUP(FORECAST!$A2433,$AY$2:$BA$9,3,FALSE))</f>
        <v>Total día</v>
      </c>
      <c r="I2433" s="218">
        <f>IF(ISNUMBER(FORECAST!G:G),FORECAST!G:G,"")</f>
        <v>110</v>
      </c>
      <c r="J2433" s="222">
        <f>IF(ISNUMBER(FORECAST!H:H),FORECAST!H:H,"")</f>
        <v>9344.64</v>
      </c>
      <c r="BF2433" s="4"/>
    </row>
    <row r="2434" spans="1:58">
      <c r="A2434" s="218" t="str">
        <f>MID(FORECAST!A2433,1,10)</f>
        <v>Totals:</v>
      </c>
      <c r="B2434" s="218" t="str">
        <f t="shared" si="362"/>
        <v>To</v>
      </c>
      <c r="C2434" s="218" t="str">
        <f t="shared" si="363"/>
        <v>al</v>
      </c>
      <c r="D2434" s="218" t="str">
        <f t="shared" si="364"/>
        <v>:</v>
      </c>
      <c r="E2434" s="219" t="e">
        <f t="shared" si="365"/>
        <v>#VALUE!</v>
      </c>
      <c r="F2434" s="219" t="str">
        <f t="shared" si="366"/>
        <v/>
      </c>
      <c r="G2434" s="219">
        <f t="shared" si="367"/>
        <v>45244</v>
      </c>
      <c r="H2434" s="218" t="str">
        <f>IF(ISERROR(VLOOKUP(FORECAST!$A2434,$AY$2:$BA$9,3,FALSE)),"",VLOOKUP(FORECAST!$A2434,$AY$2:$BA$9,3,FALSE))</f>
        <v/>
      </c>
      <c r="I2434" s="218" t="str">
        <f>IF(ISNUMBER(FORECAST!G:G),FORECAST!G:G,"")</f>
        <v/>
      </c>
      <c r="J2434" s="222" t="str">
        <f>IF(ISNUMBER(FORECAST!H:H),FORECAST!H:H,"")</f>
        <v/>
      </c>
      <c r="BF2434" s="4"/>
    </row>
    <row r="2435" spans="1:58">
      <c r="A2435" s="218" t="str">
        <f>MID(FORECAST!A2434,1,10)</f>
        <v>15-11-2023</v>
      </c>
      <c r="B2435" s="218" t="str">
        <f t="shared" si="362"/>
        <v>15</v>
      </c>
      <c r="C2435" s="218" t="str">
        <f t="shared" si="363"/>
        <v>11</v>
      </c>
      <c r="D2435" s="218" t="str">
        <f t="shared" si="364"/>
        <v>2023</v>
      </c>
      <c r="E2435" s="219">
        <f t="shared" si="365"/>
        <v>45245</v>
      </c>
      <c r="F2435" s="219">
        <f t="shared" si="366"/>
        <v>45245</v>
      </c>
      <c r="G2435" s="219">
        <f t="shared" si="367"/>
        <v>45245</v>
      </c>
      <c r="H2435" s="218" t="str">
        <f>IF(ISERROR(VLOOKUP(FORECAST!$A2435,$AY$2:$BA$9,3,FALSE)),"",VLOOKUP(FORECAST!$A2435,$AY$2:$BA$9,3,FALSE))</f>
        <v>Pagadores</v>
      </c>
      <c r="I2435" s="218">
        <f>IF(ISNUMBER(FORECAST!G:G),FORECAST!G:G,"")</f>
        <v>13</v>
      </c>
      <c r="J2435" s="222">
        <f>IF(ISNUMBER(FORECAST!H:H),FORECAST!H:H,"")</f>
        <v>4880.67</v>
      </c>
      <c r="BF2435" s="4"/>
    </row>
    <row r="2436" spans="1:58">
      <c r="A2436" s="218" t="str">
        <f>MID(FORECAST!A2435,1,10)</f>
        <v>Non-Group</v>
      </c>
      <c r="B2436" s="218" t="str">
        <f t="shared" si="362"/>
        <v>No</v>
      </c>
      <c r="C2436" s="218" t="str">
        <f t="shared" si="363"/>
        <v>-G</v>
      </c>
      <c r="D2436" s="218" t="str">
        <f t="shared" si="364"/>
        <v>oup</v>
      </c>
      <c r="E2436" s="219" t="e">
        <f t="shared" si="365"/>
        <v>#VALUE!</v>
      </c>
      <c r="F2436" s="219" t="str">
        <f t="shared" si="366"/>
        <v/>
      </c>
      <c r="G2436" s="219">
        <f t="shared" si="367"/>
        <v>45245</v>
      </c>
      <c r="H2436" s="218" t="str">
        <f>IF(ISERROR(VLOOKUP(FORECAST!$A2436,$AY$2:$BA$9,3,FALSE)),"",VLOOKUP(FORECAST!$A2436,$AY$2:$BA$9,3,FALSE))</f>
        <v>Grupos</v>
      </c>
      <c r="I2436" s="218">
        <f>IF(ISNUMBER(FORECAST!G:G),FORECAST!G:G,"")</f>
        <v>2</v>
      </c>
      <c r="J2436" s="222">
        <f>IF(ISNUMBER(FORECAST!H:H),FORECAST!H:H,"")</f>
        <v>960</v>
      </c>
      <c r="BF2436" s="4"/>
    </row>
    <row r="2437" spans="1:58">
      <c r="A2437" s="218" t="str">
        <f>MID(FORECAST!A2436,1,10)</f>
        <v>Group - No</v>
      </c>
      <c r="B2437" s="218" t="str">
        <f t="shared" si="362"/>
        <v>Gr</v>
      </c>
      <c r="C2437" s="218" t="str">
        <f t="shared" si="363"/>
        <v>up</v>
      </c>
      <c r="D2437" s="218" t="str">
        <f t="shared" si="364"/>
        <v>- No</v>
      </c>
      <c r="E2437" s="219" t="e">
        <f t="shared" si="365"/>
        <v>#VALUE!</v>
      </c>
      <c r="F2437" s="219" t="str">
        <f t="shared" si="366"/>
        <v/>
      </c>
      <c r="G2437" s="219">
        <f t="shared" si="367"/>
        <v>45245</v>
      </c>
      <c r="H2437" s="218" t="str">
        <f>IF(ISERROR(VLOOKUP(FORECAST!$A2437,$AY$2:$BA$9,3,FALSE)),"",VLOOKUP(FORECAST!$A2437,$AY$2:$BA$9,3,FALSE))</f>
        <v>Dueños e invitados</v>
      </c>
      <c r="I2437" s="218">
        <f>IF(ISNUMBER(FORECAST!G:G),FORECAST!G:G,"")</f>
        <v>16</v>
      </c>
      <c r="J2437" s="222">
        <f>IF(ISNUMBER(FORECAST!H:H),FORECAST!H:H,"")</f>
        <v>0</v>
      </c>
      <c r="BF2437" s="4"/>
    </row>
    <row r="2438" spans="1:58">
      <c r="A2438" s="218" t="str">
        <f>MID(FORECAST!A2437,1,10)</f>
        <v>Owner &amp; Gu</v>
      </c>
      <c r="B2438" s="218" t="str">
        <f t="shared" si="362"/>
        <v>Ow</v>
      </c>
      <c r="C2438" s="218" t="str">
        <f t="shared" si="363"/>
        <v>er</v>
      </c>
      <c r="D2438" s="218" t="str">
        <f t="shared" si="364"/>
        <v>&amp; Gu</v>
      </c>
      <c r="E2438" s="219" t="e">
        <f t="shared" si="365"/>
        <v>#VALUE!</v>
      </c>
      <c r="F2438" s="219" t="str">
        <f t="shared" si="366"/>
        <v/>
      </c>
      <c r="G2438" s="219">
        <f t="shared" si="367"/>
        <v>45245</v>
      </c>
      <c r="H2438" s="218" t="str">
        <f>IF(ISERROR(VLOOKUP(FORECAST!$A2438,$AY$2:$BA$9,3,FALSE)),"",VLOOKUP(FORECAST!$A2438,$AY$2:$BA$9,3,FALSE))</f>
        <v>Referidos</v>
      </c>
      <c r="I2438" s="218">
        <f>IF(ISNUMBER(FORECAST!G:G),FORECAST!G:G,"")</f>
        <v>12</v>
      </c>
      <c r="J2438" s="222">
        <f>IF(ISNUMBER(FORECAST!H:H),FORECAST!H:H,"")</f>
        <v>3635.32</v>
      </c>
      <c r="BF2438" s="4"/>
    </row>
    <row r="2439" spans="1:58">
      <c r="A2439" s="218" t="str">
        <f>MID(FORECAST!A2438,1,10)</f>
        <v>Owner Refe</v>
      </c>
      <c r="B2439" s="218" t="str">
        <f t="shared" si="362"/>
        <v>Ow</v>
      </c>
      <c r="C2439" s="218" t="str">
        <f t="shared" si="363"/>
        <v>er</v>
      </c>
      <c r="D2439" s="218" t="str">
        <f t="shared" si="364"/>
        <v>Refe</v>
      </c>
      <c r="E2439" s="219" t="e">
        <f t="shared" si="365"/>
        <v>#VALUE!</v>
      </c>
      <c r="F2439" s="219" t="str">
        <f t="shared" si="366"/>
        <v/>
      </c>
      <c r="G2439" s="219">
        <f t="shared" si="367"/>
        <v>45245</v>
      </c>
      <c r="H2439" s="218" t="str">
        <f>IF(ISERROR(VLOOKUP(FORECAST!$A2439,$AY$2:$BA$9,3,FALSE)),"",VLOOKUP(FORECAST!$A2439,$AY$2:$BA$9,3,FALSE))</f>
        <v>Maintenance</v>
      </c>
      <c r="I2439" s="218">
        <f>IF(ISNUMBER(FORECAST!G:G),FORECAST!G:G,"")</f>
        <v>62</v>
      </c>
      <c r="J2439" s="222">
        <f>IF(ISNUMBER(FORECAST!H:H),FORECAST!H:H,"")</f>
        <v>0</v>
      </c>
      <c r="BF2439" s="4"/>
    </row>
    <row r="2440" spans="1:58">
      <c r="A2440" s="218" t="str">
        <f>MID(FORECAST!A2439,1,10)</f>
        <v>Maintenanc</v>
      </c>
      <c r="B2440" s="218" t="str">
        <f t="shared" si="362"/>
        <v>Ma</v>
      </c>
      <c r="C2440" s="218" t="str">
        <f t="shared" si="363"/>
        <v>nt</v>
      </c>
      <c r="D2440" s="218" t="str">
        <f t="shared" si="364"/>
        <v>nanc</v>
      </c>
      <c r="E2440" s="219" t="e">
        <f t="shared" si="365"/>
        <v>#VALUE!</v>
      </c>
      <c r="F2440" s="219" t="str">
        <f t="shared" si="366"/>
        <v/>
      </c>
      <c r="G2440" s="219">
        <f t="shared" si="367"/>
        <v>45245</v>
      </c>
      <c r="H2440" s="218" t="str">
        <f>IF(ISERROR(VLOOKUP(FORECAST!$A2440,$AY$2:$BA$9,3,FALSE)),"",VLOOKUP(FORECAST!$A2440,$AY$2:$BA$9,3,FALSE))</f>
        <v>Complementarias</v>
      </c>
      <c r="I2440" s="218">
        <f>IF(ISNUMBER(FORECAST!G:G),FORECAST!G:G,"")</f>
        <v>6</v>
      </c>
      <c r="J2440" s="222">
        <f>IF(ISNUMBER(FORECAST!H:H),FORECAST!H:H,"")</f>
        <v>0</v>
      </c>
      <c r="BF2440" s="4"/>
    </row>
    <row r="2441" spans="1:58">
      <c r="A2441" s="218" t="str">
        <f>MID(FORECAST!A2440,1,10)</f>
        <v>Compliment</v>
      </c>
      <c r="B2441" s="218" t="str">
        <f t="shared" si="362"/>
        <v>Co</v>
      </c>
      <c r="C2441" s="218" t="str">
        <f t="shared" si="363"/>
        <v>pl</v>
      </c>
      <c r="D2441" s="218" t="str">
        <f t="shared" si="364"/>
        <v>ment</v>
      </c>
      <c r="E2441" s="219" t="e">
        <f t="shared" si="365"/>
        <v>#VALUE!</v>
      </c>
      <c r="F2441" s="219" t="str">
        <f t="shared" si="366"/>
        <v/>
      </c>
      <c r="G2441" s="219">
        <f t="shared" si="367"/>
        <v>45245</v>
      </c>
      <c r="H2441" s="218" t="str">
        <f>IF(ISERROR(VLOOKUP(FORECAST!$A2441,$AY$2:$BA$9,3,FALSE)),"",VLOOKUP(FORECAST!$A2441,$AY$2:$BA$9,3,FALSE))</f>
        <v>Total día</v>
      </c>
      <c r="I2441" s="218">
        <f>IF(ISNUMBER(FORECAST!G:G),FORECAST!G:G,"")</f>
        <v>111</v>
      </c>
      <c r="J2441" s="222">
        <f>IF(ISNUMBER(FORECAST!H:H),FORECAST!H:H,"")</f>
        <v>9475.99</v>
      </c>
      <c r="BF2441" s="4"/>
    </row>
    <row r="2442" spans="1:58">
      <c r="A2442" s="218" t="str">
        <f>MID(FORECAST!A2441,1,10)</f>
        <v>Totals:</v>
      </c>
      <c r="B2442" s="218" t="str">
        <f t="shared" si="362"/>
        <v>To</v>
      </c>
      <c r="C2442" s="218" t="str">
        <f t="shared" si="363"/>
        <v>al</v>
      </c>
      <c r="D2442" s="218" t="str">
        <f t="shared" si="364"/>
        <v>:</v>
      </c>
      <c r="E2442" s="219" t="e">
        <f t="shared" si="365"/>
        <v>#VALUE!</v>
      </c>
      <c r="F2442" s="219" t="str">
        <f t="shared" si="366"/>
        <v/>
      </c>
      <c r="G2442" s="219">
        <f t="shared" si="367"/>
        <v>45245</v>
      </c>
      <c r="H2442" s="218" t="str">
        <f>IF(ISERROR(VLOOKUP(FORECAST!$A2442,$AY$2:$BA$9,3,FALSE)),"",VLOOKUP(FORECAST!$A2442,$AY$2:$BA$9,3,FALSE))</f>
        <v/>
      </c>
      <c r="I2442" s="218" t="str">
        <f>IF(ISNUMBER(FORECAST!G:G),FORECAST!G:G,"")</f>
        <v/>
      </c>
      <c r="J2442" s="222" t="str">
        <f>IF(ISNUMBER(FORECAST!H:H),FORECAST!H:H,"")</f>
        <v/>
      </c>
      <c r="BF2442" s="4"/>
    </row>
    <row r="2443" spans="1:58">
      <c r="A2443" s="218" t="str">
        <f>MID(FORECAST!A2442,1,10)</f>
        <v>16-11-2023</v>
      </c>
      <c r="B2443" s="218" t="str">
        <f t="shared" si="362"/>
        <v>16</v>
      </c>
      <c r="C2443" s="218" t="str">
        <f t="shared" si="363"/>
        <v>11</v>
      </c>
      <c r="D2443" s="218" t="str">
        <f t="shared" si="364"/>
        <v>2023</v>
      </c>
      <c r="E2443" s="219">
        <f t="shared" si="365"/>
        <v>45246</v>
      </c>
      <c r="F2443" s="219">
        <f t="shared" si="366"/>
        <v>45246</v>
      </c>
      <c r="G2443" s="219">
        <f t="shared" si="367"/>
        <v>45246</v>
      </c>
      <c r="H2443" s="218" t="str">
        <f>IF(ISERROR(VLOOKUP(FORECAST!$A2443,$AY$2:$BA$9,3,FALSE)),"",VLOOKUP(FORECAST!$A2443,$AY$2:$BA$9,3,FALSE))</f>
        <v>Pagadores</v>
      </c>
      <c r="I2443" s="218">
        <f>IF(ISNUMBER(FORECAST!G:G),FORECAST!G:G,"")</f>
        <v>26</v>
      </c>
      <c r="J2443" s="222">
        <f>IF(ISNUMBER(FORECAST!H:H),FORECAST!H:H,"")</f>
        <v>8038.32</v>
      </c>
      <c r="BF2443" s="4"/>
    </row>
    <row r="2444" spans="1:58">
      <c r="A2444" s="218" t="str">
        <f>MID(FORECAST!A2443,1,10)</f>
        <v>Non-Group</v>
      </c>
      <c r="B2444" s="218" t="str">
        <f t="shared" si="362"/>
        <v>No</v>
      </c>
      <c r="C2444" s="218" t="str">
        <f t="shared" si="363"/>
        <v>-G</v>
      </c>
      <c r="D2444" s="218" t="str">
        <f t="shared" si="364"/>
        <v>oup</v>
      </c>
      <c r="E2444" s="219" t="e">
        <f t="shared" si="365"/>
        <v>#VALUE!</v>
      </c>
      <c r="F2444" s="219" t="str">
        <f t="shared" si="366"/>
        <v/>
      </c>
      <c r="G2444" s="219">
        <f t="shared" si="367"/>
        <v>45246</v>
      </c>
      <c r="H2444" s="218" t="str">
        <f>IF(ISERROR(VLOOKUP(FORECAST!$A2444,$AY$2:$BA$9,3,FALSE)),"",VLOOKUP(FORECAST!$A2444,$AY$2:$BA$9,3,FALSE))</f>
        <v>Grupos</v>
      </c>
      <c r="I2444" s="218">
        <f>IF(ISNUMBER(FORECAST!G:G),FORECAST!G:G,"")</f>
        <v>4</v>
      </c>
      <c r="J2444" s="222">
        <f>IF(ISNUMBER(FORECAST!H:H),FORECAST!H:H,"")</f>
        <v>1500</v>
      </c>
      <c r="BF2444" s="4"/>
    </row>
    <row r="2445" spans="1:58">
      <c r="A2445" s="218" t="str">
        <f>MID(FORECAST!A2444,1,10)</f>
        <v>Group - No</v>
      </c>
      <c r="B2445" s="218" t="str">
        <f t="shared" si="362"/>
        <v>Gr</v>
      </c>
      <c r="C2445" s="218" t="str">
        <f t="shared" si="363"/>
        <v>up</v>
      </c>
      <c r="D2445" s="218" t="str">
        <f t="shared" si="364"/>
        <v>- No</v>
      </c>
      <c r="E2445" s="219" t="e">
        <f t="shared" si="365"/>
        <v>#VALUE!</v>
      </c>
      <c r="F2445" s="219" t="str">
        <f t="shared" si="366"/>
        <v/>
      </c>
      <c r="G2445" s="219">
        <f t="shared" si="367"/>
        <v>45246</v>
      </c>
      <c r="H2445" s="218" t="str">
        <f>IF(ISERROR(VLOOKUP(FORECAST!$A2445,$AY$2:$BA$9,3,FALSE)),"",VLOOKUP(FORECAST!$A2445,$AY$2:$BA$9,3,FALSE))</f>
        <v>Dueños e invitados</v>
      </c>
      <c r="I2445" s="218">
        <f>IF(ISNUMBER(FORECAST!G:G),FORECAST!G:G,"")</f>
        <v>24</v>
      </c>
      <c r="J2445" s="222">
        <f>IF(ISNUMBER(FORECAST!H:H),FORECAST!H:H,"")</f>
        <v>0</v>
      </c>
      <c r="BF2445" s="4"/>
    </row>
    <row r="2446" spans="1:58">
      <c r="A2446" s="218" t="str">
        <f>MID(FORECAST!A2445,1,10)</f>
        <v>Owner &amp; Gu</v>
      </c>
      <c r="B2446" s="218" t="str">
        <f t="shared" si="362"/>
        <v>Ow</v>
      </c>
      <c r="C2446" s="218" t="str">
        <f t="shared" si="363"/>
        <v>er</v>
      </c>
      <c r="D2446" s="218" t="str">
        <f t="shared" si="364"/>
        <v>&amp; Gu</v>
      </c>
      <c r="E2446" s="219" t="e">
        <f t="shared" si="365"/>
        <v>#VALUE!</v>
      </c>
      <c r="F2446" s="219" t="str">
        <f t="shared" si="366"/>
        <v/>
      </c>
      <c r="G2446" s="219">
        <f t="shared" si="367"/>
        <v>45246</v>
      </c>
      <c r="H2446" s="218" t="str">
        <f>IF(ISERROR(VLOOKUP(FORECAST!$A2446,$AY$2:$BA$9,3,FALSE)),"",VLOOKUP(FORECAST!$A2446,$AY$2:$BA$9,3,FALSE))</f>
        <v>Referidos</v>
      </c>
      <c r="I2446" s="218">
        <f>IF(ISNUMBER(FORECAST!G:G),FORECAST!G:G,"")</f>
        <v>25</v>
      </c>
      <c r="J2446" s="222">
        <f>IF(ISNUMBER(FORECAST!H:H),FORECAST!H:H,"")</f>
        <v>8281.58</v>
      </c>
      <c r="BF2446" s="4"/>
    </row>
    <row r="2447" spans="1:58">
      <c r="A2447" s="218" t="str">
        <f>MID(FORECAST!A2446,1,10)</f>
        <v>Owner Refe</v>
      </c>
      <c r="B2447" s="218" t="str">
        <f t="shared" si="362"/>
        <v>Ow</v>
      </c>
      <c r="C2447" s="218" t="str">
        <f t="shared" si="363"/>
        <v>er</v>
      </c>
      <c r="D2447" s="218" t="str">
        <f t="shared" si="364"/>
        <v>Refe</v>
      </c>
      <c r="E2447" s="219" t="e">
        <f t="shared" si="365"/>
        <v>#VALUE!</v>
      </c>
      <c r="F2447" s="219" t="str">
        <f t="shared" si="366"/>
        <v/>
      </c>
      <c r="G2447" s="219">
        <f t="shared" si="367"/>
        <v>45246</v>
      </c>
      <c r="H2447" s="218" t="str">
        <f>IF(ISERROR(VLOOKUP(FORECAST!$A2447,$AY$2:$BA$9,3,FALSE)),"",VLOOKUP(FORECAST!$A2447,$AY$2:$BA$9,3,FALSE))</f>
        <v>Maintenance</v>
      </c>
      <c r="I2447" s="218">
        <f>IF(ISNUMBER(FORECAST!G:G),FORECAST!G:G,"")</f>
        <v>50</v>
      </c>
      <c r="J2447" s="222">
        <f>IF(ISNUMBER(FORECAST!H:H),FORECAST!H:H,"")</f>
        <v>0</v>
      </c>
      <c r="BF2447" s="4"/>
    </row>
    <row r="2448" spans="1:58">
      <c r="A2448" s="218" t="str">
        <f>MID(FORECAST!A2447,1,10)</f>
        <v>Maintenanc</v>
      </c>
      <c r="B2448" s="218" t="str">
        <f t="shared" ref="B2448:B2511" si="368">MID(A2448,1,2)</f>
        <v>Ma</v>
      </c>
      <c r="C2448" s="218" t="str">
        <f t="shared" ref="C2448:C2511" si="369">MID(A2448,4,2)</f>
        <v>nt</v>
      </c>
      <c r="D2448" s="218" t="str">
        <f t="shared" ref="D2448:D2511" si="370">MID(A2448,7,4)</f>
        <v>nanc</v>
      </c>
      <c r="E2448" s="219" t="e">
        <f t="shared" ref="E2448:E2511" si="371">DATE(D2448,C2448,B2448)</f>
        <v>#VALUE!</v>
      </c>
      <c r="F2448" s="219" t="str">
        <f t="shared" ref="F2448:F2511" si="372">IF(ISERROR(E2448),"",E2448)</f>
        <v/>
      </c>
      <c r="G2448" s="219">
        <f t="shared" ref="G2448:G2511" si="373">IF(F2448="",G2447,F2448)</f>
        <v>45246</v>
      </c>
      <c r="H2448" s="218" t="str">
        <f>IF(ISERROR(VLOOKUP(FORECAST!$A2448,$AY$2:$BA$9,3,FALSE)),"",VLOOKUP(FORECAST!$A2448,$AY$2:$BA$9,3,FALSE))</f>
        <v>Complementarias</v>
      </c>
      <c r="I2448" s="218">
        <f>IF(ISNUMBER(FORECAST!G:G),FORECAST!G:G,"")</f>
        <v>0</v>
      </c>
      <c r="J2448" s="222">
        <f>IF(ISNUMBER(FORECAST!H:H),FORECAST!H:H,"")</f>
        <v>0</v>
      </c>
      <c r="BF2448" s="4"/>
    </row>
    <row r="2449" spans="1:58">
      <c r="A2449" s="218" t="str">
        <f>MID(FORECAST!A2448,1,10)</f>
        <v>Compliment</v>
      </c>
      <c r="B2449" s="218" t="str">
        <f t="shared" si="368"/>
        <v>Co</v>
      </c>
      <c r="C2449" s="218" t="str">
        <f t="shared" si="369"/>
        <v>pl</v>
      </c>
      <c r="D2449" s="218" t="str">
        <f t="shared" si="370"/>
        <v>ment</v>
      </c>
      <c r="E2449" s="219" t="e">
        <f t="shared" si="371"/>
        <v>#VALUE!</v>
      </c>
      <c r="F2449" s="219" t="str">
        <f t="shared" si="372"/>
        <v/>
      </c>
      <c r="G2449" s="219">
        <f t="shared" si="373"/>
        <v>45246</v>
      </c>
      <c r="H2449" s="218" t="str">
        <f>IF(ISERROR(VLOOKUP(FORECAST!$A2449,$AY$2:$BA$9,3,FALSE)),"",VLOOKUP(FORECAST!$A2449,$AY$2:$BA$9,3,FALSE))</f>
        <v>Total día</v>
      </c>
      <c r="I2449" s="218">
        <f>IF(ISNUMBER(FORECAST!G:G),FORECAST!G:G,"")</f>
        <v>129</v>
      </c>
      <c r="J2449" s="222">
        <f>IF(ISNUMBER(FORECAST!H:H),FORECAST!H:H,"")</f>
        <v>17819.900000000001</v>
      </c>
      <c r="BF2449" s="4"/>
    </row>
    <row r="2450" spans="1:58">
      <c r="A2450" s="218" t="str">
        <f>MID(FORECAST!A2449,1,10)</f>
        <v>Totals:</v>
      </c>
      <c r="B2450" s="218" t="str">
        <f t="shared" si="368"/>
        <v>To</v>
      </c>
      <c r="C2450" s="218" t="str">
        <f t="shared" si="369"/>
        <v>al</v>
      </c>
      <c r="D2450" s="218" t="str">
        <f t="shared" si="370"/>
        <v>:</v>
      </c>
      <c r="E2450" s="219" t="e">
        <f t="shared" si="371"/>
        <v>#VALUE!</v>
      </c>
      <c r="F2450" s="219" t="str">
        <f t="shared" si="372"/>
        <v/>
      </c>
      <c r="G2450" s="219">
        <f t="shared" si="373"/>
        <v>45246</v>
      </c>
      <c r="H2450" s="218" t="str">
        <f>IF(ISERROR(VLOOKUP(FORECAST!$A2450,$AY$2:$BA$9,3,FALSE)),"",VLOOKUP(FORECAST!$A2450,$AY$2:$BA$9,3,FALSE))</f>
        <v/>
      </c>
      <c r="I2450" s="218" t="str">
        <f>IF(ISNUMBER(FORECAST!G:G),FORECAST!G:G,"")</f>
        <v/>
      </c>
      <c r="J2450" s="222" t="str">
        <f>IF(ISNUMBER(FORECAST!H:H),FORECAST!H:H,"")</f>
        <v/>
      </c>
      <c r="BF2450" s="4"/>
    </row>
    <row r="2451" spans="1:58">
      <c r="A2451" s="218" t="str">
        <f>MID(FORECAST!A2450,1,10)</f>
        <v>17-11-2023</v>
      </c>
      <c r="B2451" s="218" t="str">
        <f t="shared" si="368"/>
        <v>17</v>
      </c>
      <c r="C2451" s="218" t="str">
        <f t="shared" si="369"/>
        <v>11</v>
      </c>
      <c r="D2451" s="218" t="str">
        <f t="shared" si="370"/>
        <v>2023</v>
      </c>
      <c r="E2451" s="219">
        <f t="shared" si="371"/>
        <v>45247</v>
      </c>
      <c r="F2451" s="219">
        <f t="shared" si="372"/>
        <v>45247</v>
      </c>
      <c r="G2451" s="219">
        <f t="shared" si="373"/>
        <v>45247</v>
      </c>
      <c r="H2451" s="218" t="str">
        <f>IF(ISERROR(VLOOKUP(FORECAST!$A2451,$AY$2:$BA$9,3,FALSE)),"",VLOOKUP(FORECAST!$A2451,$AY$2:$BA$9,3,FALSE))</f>
        <v>Pagadores</v>
      </c>
      <c r="I2451" s="218">
        <f>IF(ISNUMBER(FORECAST!G:G),FORECAST!G:G,"")</f>
        <v>43</v>
      </c>
      <c r="J2451" s="222">
        <f>IF(ISNUMBER(FORECAST!H:H),FORECAST!H:H,"")</f>
        <v>14532</v>
      </c>
      <c r="BF2451" s="4"/>
    </row>
    <row r="2452" spans="1:58">
      <c r="A2452" s="218" t="str">
        <f>MID(FORECAST!A2451,1,10)</f>
        <v>Non-Group</v>
      </c>
      <c r="B2452" s="218" t="str">
        <f t="shared" si="368"/>
        <v>No</v>
      </c>
      <c r="C2452" s="218" t="str">
        <f t="shared" si="369"/>
        <v>-G</v>
      </c>
      <c r="D2452" s="218" t="str">
        <f t="shared" si="370"/>
        <v>oup</v>
      </c>
      <c r="E2452" s="219" t="e">
        <f t="shared" si="371"/>
        <v>#VALUE!</v>
      </c>
      <c r="F2452" s="219" t="str">
        <f t="shared" si="372"/>
        <v/>
      </c>
      <c r="G2452" s="219">
        <f t="shared" si="373"/>
        <v>45247</v>
      </c>
      <c r="H2452" s="218" t="str">
        <f>IF(ISERROR(VLOOKUP(FORECAST!$A2452,$AY$2:$BA$9,3,FALSE)),"",VLOOKUP(FORECAST!$A2452,$AY$2:$BA$9,3,FALSE))</f>
        <v>Grupos</v>
      </c>
      <c r="I2452" s="218">
        <f>IF(ISNUMBER(FORECAST!G:G),FORECAST!G:G,"")</f>
        <v>16</v>
      </c>
      <c r="J2452" s="222">
        <f>IF(ISNUMBER(FORECAST!H:H),FORECAST!H:H,"")</f>
        <v>5694.39</v>
      </c>
      <c r="BF2452" s="4"/>
    </row>
    <row r="2453" spans="1:58">
      <c r="A2453" s="218" t="str">
        <f>MID(FORECAST!A2452,1,10)</f>
        <v>Group - No</v>
      </c>
      <c r="B2453" s="218" t="str">
        <f t="shared" si="368"/>
        <v>Gr</v>
      </c>
      <c r="C2453" s="218" t="str">
        <f t="shared" si="369"/>
        <v>up</v>
      </c>
      <c r="D2453" s="218" t="str">
        <f t="shared" si="370"/>
        <v>- No</v>
      </c>
      <c r="E2453" s="219" t="e">
        <f t="shared" si="371"/>
        <v>#VALUE!</v>
      </c>
      <c r="F2453" s="219" t="str">
        <f t="shared" si="372"/>
        <v/>
      </c>
      <c r="G2453" s="219">
        <f t="shared" si="373"/>
        <v>45247</v>
      </c>
      <c r="H2453" s="218" t="str">
        <f>IF(ISERROR(VLOOKUP(FORECAST!$A2453,$AY$2:$BA$9,3,FALSE)),"",VLOOKUP(FORECAST!$A2453,$AY$2:$BA$9,3,FALSE))</f>
        <v>Dueños e invitados</v>
      </c>
      <c r="I2453" s="218">
        <f>IF(ISNUMBER(FORECAST!G:G),FORECAST!G:G,"")</f>
        <v>33</v>
      </c>
      <c r="J2453" s="222">
        <f>IF(ISNUMBER(FORECAST!H:H),FORECAST!H:H,"")</f>
        <v>0</v>
      </c>
      <c r="BF2453" s="4"/>
    </row>
    <row r="2454" spans="1:58">
      <c r="A2454" s="218" t="str">
        <f>MID(FORECAST!A2453,1,10)</f>
        <v>Owner &amp; Gu</v>
      </c>
      <c r="B2454" s="218" t="str">
        <f t="shared" si="368"/>
        <v>Ow</v>
      </c>
      <c r="C2454" s="218" t="str">
        <f t="shared" si="369"/>
        <v>er</v>
      </c>
      <c r="D2454" s="218" t="str">
        <f t="shared" si="370"/>
        <v>&amp; Gu</v>
      </c>
      <c r="E2454" s="219" t="e">
        <f t="shared" si="371"/>
        <v>#VALUE!</v>
      </c>
      <c r="F2454" s="219" t="str">
        <f t="shared" si="372"/>
        <v/>
      </c>
      <c r="G2454" s="219">
        <f t="shared" si="373"/>
        <v>45247</v>
      </c>
      <c r="H2454" s="218" t="str">
        <f>IF(ISERROR(VLOOKUP(FORECAST!$A2454,$AY$2:$BA$9,3,FALSE)),"",VLOOKUP(FORECAST!$A2454,$AY$2:$BA$9,3,FALSE))</f>
        <v>Referidos</v>
      </c>
      <c r="I2454" s="218">
        <f>IF(ISNUMBER(FORECAST!G:G),FORECAST!G:G,"")</f>
        <v>39</v>
      </c>
      <c r="J2454" s="222">
        <f>IF(ISNUMBER(FORECAST!H:H),FORECAST!H:H,"")</f>
        <v>11593.87</v>
      </c>
      <c r="BF2454" s="4"/>
    </row>
    <row r="2455" spans="1:58">
      <c r="A2455" s="218" t="str">
        <f>MID(FORECAST!A2454,1,10)</f>
        <v>Owner Refe</v>
      </c>
      <c r="B2455" s="218" t="str">
        <f t="shared" si="368"/>
        <v>Ow</v>
      </c>
      <c r="C2455" s="218" t="str">
        <f t="shared" si="369"/>
        <v>er</v>
      </c>
      <c r="D2455" s="218" t="str">
        <f t="shared" si="370"/>
        <v>Refe</v>
      </c>
      <c r="E2455" s="219" t="e">
        <f t="shared" si="371"/>
        <v>#VALUE!</v>
      </c>
      <c r="F2455" s="219" t="str">
        <f t="shared" si="372"/>
        <v/>
      </c>
      <c r="G2455" s="219">
        <f t="shared" si="373"/>
        <v>45247</v>
      </c>
      <c r="H2455" s="218" t="str">
        <f>IF(ISERROR(VLOOKUP(FORECAST!$A2455,$AY$2:$BA$9,3,FALSE)),"",VLOOKUP(FORECAST!$A2455,$AY$2:$BA$9,3,FALSE))</f>
        <v>Maintenance</v>
      </c>
      <c r="I2455" s="218">
        <f>IF(ISNUMBER(FORECAST!G:G),FORECAST!G:G,"")</f>
        <v>40</v>
      </c>
      <c r="J2455" s="222">
        <f>IF(ISNUMBER(FORECAST!H:H),FORECAST!H:H,"")</f>
        <v>0</v>
      </c>
      <c r="BF2455" s="4"/>
    </row>
    <row r="2456" spans="1:58">
      <c r="A2456" s="218" t="str">
        <f>MID(FORECAST!A2455,1,10)</f>
        <v>Maintenanc</v>
      </c>
      <c r="B2456" s="218" t="str">
        <f t="shared" si="368"/>
        <v>Ma</v>
      </c>
      <c r="C2456" s="218" t="str">
        <f t="shared" si="369"/>
        <v>nt</v>
      </c>
      <c r="D2456" s="218" t="str">
        <f t="shared" si="370"/>
        <v>nanc</v>
      </c>
      <c r="E2456" s="219" t="e">
        <f t="shared" si="371"/>
        <v>#VALUE!</v>
      </c>
      <c r="F2456" s="219" t="str">
        <f t="shared" si="372"/>
        <v/>
      </c>
      <c r="G2456" s="219">
        <f t="shared" si="373"/>
        <v>45247</v>
      </c>
      <c r="H2456" s="218" t="str">
        <f>IF(ISERROR(VLOOKUP(FORECAST!$A2456,$AY$2:$BA$9,3,FALSE)),"",VLOOKUP(FORECAST!$A2456,$AY$2:$BA$9,3,FALSE))</f>
        <v>Complementarias</v>
      </c>
      <c r="I2456" s="218">
        <f>IF(ISNUMBER(FORECAST!G:G),FORECAST!G:G,"")</f>
        <v>2</v>
      </c>
      <c r="J2456" s="222">
        <f>IF(ISNUMBER(FORECAST!H:H),FORECAST!H:H,"")</f>
        <v>0</v>
      </c>
      <c r="BF2456" s="4"/>
    </row>
    <row r="2457" spans="1:58">
      <c r="A2457" s="218" t="str">
        <f>MID(FORECAST!A2456,1,10)</f>
        <v>Compliment</v>
      </c>
      <c r="B2457" s="218" t="str">
        <f t="shared" si="368"/>
        <v>Co</v>
      </c>
      <c r="C2457" s="218" t="str">
        <f t="shared" si="369"/>
        <v>pl</v>
      </c>
      <c r="D2457" s="218" t="str">
        <f t="shared" si="370"/>
        <v>ment</v>
      </c>
      <c r="E2457" s="219" t="e">
        <f t="shared" si="371"/>
        <v>#VALUE!</v>
      </c>
      <c r="F2457" s="219" t="str">
        <f t="shared" si="372"/>
        <v/>
      </c>
      <c r="G2457" s="219">
        <f t="shared" si="373"/>
        <v>45247</v>
      </c>
      <c r="H2457" s="218" t="str">
        <f>IF(ISERROR(VLOOKUP(FORECAST!$A2457,$AY$2:$BA$9,3,FALSE)),"",VLOOKUP(FORECAST!$A2457,$AY$2:$BA$9,3,FALSE))</f>
        <v>Total día</v>
      </c>
      <c r="I2457" s="218">
        <f>IF(ISNUMBER(FORECAST!G:G),FORECAST!G:G,"")</f>
        <v>173</v>
      </c>
      <c r="J2457" s="222">
        <f>IF(ISNUMBER(FORECAST!H:H),FORECAST!H:H,"")</f>
        <v>31820.26</v>
      </c>
      <c r="BF2457" s="4"/>
    </row>
    <row r="2458" spans="1:58">
      <c r="A2458" s="218" t="str">
        <f>MID(FORECAST!A2457,1,10)</f>
        <v>Totals:</v>
      </c>
      <c r="B2458" s="218" t="str">
        <f t="shared" si="368"/>
        <v>To</v>
      </c>
      <c r="C2458" s="218" t="str">
        <f t="shared" si="369"/>
        <v>al</v>
      </c>
      <c r="D2458" s="218" t="str">
        <f t="shared" si="370"/>
        <v>:</v>
      </c>
      <c r="E2458" s="219" t="e">
        <f t="shared" si="371"/>
        <v>#VALUE!</v>
      </c>
      <c r="F2458" s="219" t="str">
        <f t="shared" si="372"/>
        <v/>
      </c>
      <c r="G2458" s="219">
        <f t="shared" si="373"/>
        <v>45247</v>
      </c>
      <c r="H2458" s="218" t="str">
        <f>IF(ISERROR(VLOOKUP(FORECAST!$A2458,$AY$2:$BA$9,3,FALSE)),"",VLOOKUP(FORECAST!$A2458,$AY$2:$BA$9,3,FALSE))</f>
        <v/>
      </c>
      <c r="I2458" s="218" t="str">
        <f>IF(ISNUMBER(FORECAST!G:G),FORECAST!G:G,"")</f>
        <v/>
      </c>
      <c r="J2458" s="222" t="str">
        <f>IF(ISNUMBER(FORECAST!H:H),FORECAST!H:H,"")</f>
        <v/>
      </c>
      <c r="BF2458" s="4"/>
    </row>
    <row r="2459" spans="1:58">
      <c r="A2459" s="218" t="str">
        <f>MID(FORECAST!A2458,1,10)</f>
        <v>18-11-2023</v>
      </c>
      <c r="B2459" s="218" t="str">
        <f t="shared" si="368"/>
        <v>18</v>
      </c>
      <c r="C2459" s="218" t="str">
        <f t="shared" si="369"/>
        <v>11</v>
      </c>
      <c r="D2459" s="218" t="str">
        <f t="shared" si="370"/>
        <v>2023</v>
      </c>
      <c r="E2459" s="219">
        <f t="shared" si="371"/>
        <v>45248</v>
      </c>
      <c r="F2459" s="219">
        <f t="shared" si="372"/>
        <v>45248</v>
      </c>
      <c r="G2459" s="219">
        <f t="shared" si="373"/>
        <v>45248</v>
      </c>
      <c r="H2459" s="218" t="str">
        <f>IF(ISERROR(VLOOKUP(FORECAST!$A2459,$AY$2:$BA$9,3,FALSE)),"",VLOOKUP(FORECAST!$A2459,$AY$2:$BA$9,3,FALSE))</f>
        <v>Pagadores</v>
      </c>
      <c r="I2459" s="218">
        <f>IF(ISNUMBER(FORECAST!G:G),FORECAST!G:G,"")</f>
        <v>58</v>
      </c>
      <c r="J2459" s="222">
        <f>IF(ISNUMBER(FORECAST!H:H),FORECAST!H:H,"")</f>
        <v>19476.77</v>
      </c>
      <c r="BF2459" s="4"/>
    </row>
    <row r="2460" spans="1:58">
      <c r="A2460" s="218" t="str">
        <f>MID(FORECAST!A2459,1,10)</f>
        <v>Non-Group</v>
      </c>
      <c r="B2460" s="218" t="str">
        <f t="shared" si="368"/>
        <v>No</v>
      </c>
      <c r="C2460" s="218" t="str">
        <f t="shared" si="369"/>
        <v>-G</v>
      </c>
      <c r="D2460" s="218" t="str">
        <f t="shared" si="370"/>
        <v>oup</v>
      </c>
      <c r="E2460" s="219" t="e">
        <f t="shared" si="371"/>
        <v>#VALUE!</v>
      </c>
      <c r="F2460" s="219" t="str">
        <f t="shared" si="372"/>
        <v/>
      </c>
      <c r="G2460" s="219">
        <f t="shared" si="373"/>
        <v>45248</v>
      </c>
      <c r="H2460" s="218" t="str">
        <f>IF(ISERROR(VLOOKUP(FORECAST!$A2460,$AY$2:$BA$9,3,FALSE)),"",VLOOKUP(FORECAST!$A2460,$AY$2:$BA$9,3,FALSE))</f>
        <v>Grupos</v>
      </c>
      <c r="I2460" s="218">
        <f>IF(ISNUMBER(FORECAST!G:G),FORECAST!G:G,"")</f>
        <v>17</v>
      </c>
      <c r="J2460" s="222">
        <f>IF(ISNUMBER(FORECAST!H:H),FORECAST!H:H,"")</f>
        <v>5376</v>
      </c>
      <c r="BF2460" s="4"/>
    </row>
    <row r="2461" spans="1:58">
      <c r="A2461" s="218" t="str">
        <f>MID(FORECAST!A2460,1,10)</f>
        <v>Group - No</v>
      </c>
      <c r="B2461" s="218" t="str">
        <f t="shared" si="368"/>
        <v>Gr</v>
      </c>
      <c r="C2461" s="218" t="str">
        <f t="shared" si="369"/>
        <v>up</v>
      </c>
      <c r="D2461" s="218" t="str">
        <f t="shared" si="370"/>
        <v>- No</v>
      </c>
      <c r="E2461" s="219" t="e">
        <f t="shared" si="371"/>
        <v>#VALUE!</v>
      </c>
      <c r="F2461" s="219" t="str">
        <f t="shared" si="372"/>
        <v/>
      </c>
      <c r="G2461" s="219">
        <f t="shared" si="373"/>
        <v>45248</v>
      </c>
      <c r="H2461" s="218" t="str">
        <f>IF(ISERROR(VLOOKUP(FORECAST!$A2461,$AY$2:$BA$9,3,FALSE)),"",VLOOKUP(FORECAST!$A2461,$AY$2:$BA$9,3,FALSE))</f>
        <v>Dueños e invitados</v>
      </c>
      <c r="I2461" s="218">
        <f>IF(ISNUMBER(FORECAST!G:G),FORECAST!G:G,"")</f>
        <v>35</v>
      </c>
      <c r="J2461" s="222">
        <f>IF(ISNUMBER(FORECAST!H:H),FORECAST!H:H,"")</f>
        <v>0</v>
      </c>
      <c r="BF2461" s="4"/>
    </row>
    <row r="2462" spans="1:58">
      <c r="A2462" s="218" t="str">
        <f>MID(FORECAST!A2461,1,10)</f>
        <v>Owner &amp; Gu</v>
      </c>
      <c r="B2462" s="218" t="str">
        <f t="shared" si="368"/>
        <v>Ow</v>
      </c>
      <c r="C2462" s="218" t="str">
        <f t="shared" si="369"/>
        <v>er</v>
      </c>
      <c r="D2462" s="218" t="str">
        <f t="shared" si="370"/>
        <v>&amp; Gu</v>
      </c>
      <c r="E2462" s="219" t="e">
        <f t="shared" si="371"/>
        <v>#VALUE!</v>
      </c>
      <c r="F2462" s="219" t="str">
        <f t="shared" si="372"/>
        <v/>
      </c>
      <c r="G2462" s="219">
        <f t="shared" si="373"/>
        <v>45248</v>
      </c>
      <c r="H2462" s="218" t="str">
        <f>IF(ISERROR(VLOOKUP(FORECAST!$A2462,$AY$2:$BA$9,3,FALSE)),"",VLOOKUP(FORECAST!$A2462,$AY$2:$BA$9,3,FALSE))</f>
        <v>Referidos</v>
      </c>
      <c r="I2462" s="218">
        <f>IF(ISNUMBER(FORECAST!G:G),FORECAST!G:G,"")</f>
        <v>60</v>
      </c>
      <c r="J2462" s="222">
        <f>IF(ISNUMBER(FORECAST!H:H),FORECAST!H:H,"")</f>
        <v>18853.91</v>
      </c>
      <c r="BF2462" s="4"/>
    </row>
    <row r="2463" spans="1:58">
      <c r="A2463" s="218" t="str">
        <f>MID(FORECAST!A2462,1,10)</f>
        <v>Owner Refe</v>
      </c>
      <c r="B2463" s="218" t="str">
        <f t="shared" si="368"/>
        <v>Ow</v>
      </c>
      <c r="C2463" s="218" t="str">
        <f t="shared" si="369"/>
        <v>er</v>
      </c>
      <c r="D2463" s="218" t="str">
        <f t="shared" si="370"/>
        <v>Refe</v>
      </c>
      <c r="E2463" s="219" t="e">
        <f t="shared" si="371"/>
        <v>#VALUE!</v>
      </c>
      <c r="F2463" s="219" t="str">
        <f t="shared" si="372"/>
        <v/>
      </c>
      <c r="G2463" s="219">
        <f t="shared" si="373"/>
        <v>45248</v>
      </c>
      <c r="H2463" s="218" t="str">
        <f>IF(ISERROR(VLOOKUP(FORECAST!$A2463,$AY$2:$BA$9,3,FALSE)),"",VLOOKUP(FORECAST!$A2463,$AY$2:$BA$9,3,FALSE))</f>
        <v>Maintenance</v>
      </c>
      <c r="I2463" s="218">
        <f>IF(ISNUMBER(FORECAST!G:G),FORECAST!G:G,"")</f>
        <v>28</v>
      </c>
      <c r="J2463" s="222">
        <f>IF(ISNUMBER(FORECAST!H:H),FORECAST!H:H,"")</f>
        <v>0</v>
      </c>
      <c r="BF2463" s="4"/>
    </row>
    <row r="2464" spans="1:58">
      <c r="A2464" s="218" t="str">
        <f>MID(FORECAST!A2463,1,10)</f>
        <v>Maintenanc</v>
      </c>
      <c r="B2464" s="218" t="str">
        <f t="shared" si="368"/>
        <v>Ma</v>
      </c>
      <c r="C2464" s="218" t="str">
        <f t="shared" si="369"/>
        <v>nt</v>
      </c>
      <c r="D2464" s="218" t="str">
        <f t="shared" si="370"/>
        <v>nanc</v>
      </c>
      <c r="E2464" s="219" t="e">
        <f t="shared" si="371"/>
        <v>#VALUE!</v>
      </c>
      <c r="F2464" s="219" t="str">
        <f t="shared" si="372"/>
        <v/>
      </c>
      <c r="G2464" s="219">
        <f t="shared" si="373"/>
        <v>45248</v>
      </c>
      <c r="H2464" s="218" t="str">
        <f>IF(ISERROR(VLOOKUP(FORECAST!$A2464,$AY$2:$BA$9,3,FALSE)),"",VLOOKUP(FORECAST!$A2464,$AY$2:$BA$9,3,FALSE))</f>
        <v>Complementarias</v>
      </c>
      <c r="I2464" s="218">
        <f>IF(ISNUMBER(FORECAST!G:G),FORECAST!G:G,"")</f>
        <v>3</v>
      </c>
      <c r="J2464" s="222">
        <f>IF(ISNUMBER(FORECAST!H:H),FORECAST!H:H,"")</f>
        <v>0</v>
      </c>
      <c r="BF2464" s="4"/>
    </row>
    <row r="2465" spans="1:58">
      <c r="A2465" s="218" t="str">
        <f>MID(FORECAST!A2464,1,10)</f>
        <v>Compliment</v>
      </c>
      <c r="B2465" s="218" t="str">
        <f t="shared" si="368"/>
        <v>Co</v>
      </c>
      <c r="C2465" s="218" t="str">
        <f t="shared" si="369"/>
        <v>pl</v>
      </c>
      <c r="D2465" s="218" t="str">
        <f t="shared" si="370"/>
        <v>ment</v>
      </c>
      <c r="E2465" s="219" t="e">
        <f t="shared" si="371"/>
        <v>#VALUE!</v>
      </c>
      <c r="F2465" s="219" t="str">
        <f t="shared" si="372"/>
        <v/>
      </c>
      <c r="G2465" s="219">
        <f t="shared" si="373"/>
        <v>45248</v>
      </c>
      <c r="H2465" s="218" t="str">
        <f>IF(ISERROR(VLOOKUP(FORECAST!$A2465,$AY$2:$BA$9,3,FALSE)),"",VLOOKUP(FORECAST!$A2465,$AY$2:$BA$9,3,FALSE))</f>
        <v>Total día</v>
      </c>
      <c r="I2465" s="218">
        <f>IF(ISNUMBER(FORECAST!G:G),FORECAST!G:G,"")</f>
        <v>201</v>
      </c>
      <c r="J2465" s="222">
        <f>IF(ISNUMBER(FORECAST!H:H),FORECAST!H:H,"")</f>
        <v>43706.68</v>
      </c>
      <c r="BF2465" s="4"/>
    </row>
    <row r="2466" spans="1:58">
      <c r="A2466" s="218" t="str">
        <f>MID(FORECAST!A2465,1,10)</f>
        <v>Totals:</v>
      </c>
      <c r="B2466" s="218" t="str">
        <f t="shared" si="368"/>
        <v>To</v>
      </c>
      <c r="C2466" s="218" t="str">
        <f t="shared" si="369"/>
        <v>al</v>
      </c>
      <c r="D2466" s="218" t="str">
        <f t="shared" si="370"/>
        <v>:</v>
      </c>
      <c r="E2466" s="219" t="e">
        <f t="shared" si="371"/>
        <v>#VALUE!</v>
      </c>
      <c r="F2466" s="219" t="str">
        <f t="shared" si="372"/>
        <v/>
      </c>
      <c r="G2466" s="219">
        <f t="shared" si="373"/>
        <v>45248</v>
      </c>
      <c r="H2466" s="218" t="str">
        <f>IF(ISERROR(VLOOKUP(FORECAST!$A2466,$AY$2:$BA$9,3,FALSE)),"",VLOOKUP(FORECAST!$A2466,$AY$2:$BA$9,3,FALSE))</f>
        <v/>
      </c>
      <c r="I2466" s="218" t="str">
        <f>IF(ISNUMBER(FORECAST!G:G),FORECAST!G:G,"")</f>
        <v/>
      </c>
      <c r="J2466" s="222" t="str">
        <f>IF(ISNUMBER(FORECAST!H:H),FORECAST!H:H,"")</f>
        <v/>
      </c>
      <c r="BF2466" s="4"/>
    </row>
    <row r="2467" spans="1:58">
      <c r="A2467" s="218" t="str">
        <f>MID(FORECAST!A2466,1,10)</f>
        <v>19-11-2023</v>
      </c>
      <c r="B2467" s="218" t="str">
        <f t="shared" si="368"/>
        <v>19</v>
      </c>
      <c r="C2467" s="218" t="str">
        <f t="shared" si="369"/>
        <v>11</v>
      </c>
      <c r="D2467" s="218" t="str">
        <f t="shared" si="370"/>
        <v>2023</v>
      </c>
      <c r="E2467" s="219">
        <f t="shared" si="371"/>
        <v>45249</v>
      </c>
      <c r="F2467" s="219">
        <f t="shared" si="372"/>
        <v>45249</v>
      </c>
      <c r="G2467" s="219">
        <f t="shared" si="373"/>
        <v>45249</v>
      </c>
      <c r="H2467" s="218" t="str">
        <f>IF(ISERROR(VLOOKUP(FORECAST!$A2467,$AY$2:$BA$9,3,FALSE)),"",VLOOKUP(FORECAST!$A2467,$AY$2:$BA$9,3,FALSE))</f>
        <v>Pagadores</v>
      </c>
      <c r="I2467" s="218">
        <f>IF(ISNUMBER(FORECAST!G:G),FORECAST!G:G,"")</f>
        <v>59</v>
      </c>
      <c r="J2467" s="222">
        <f>IF(ISNUMBER(FORECAST!H:H),FORECAST!H:H,"")</f>
        <v>16443</v>
      </c>
      <c r="BF2467" s="4"/>
    </row>
    <row r="2468" spans="1:58">
      <c r="A2468" s="218" t="str">
        <f>MID(FORECAST!A2467,1,10)</f>
        <v>Non-Group</v>
      </c>
      <c r="B2468" s="218" t="str">
        <f t="shared" si="368"/>
        <v>No</v>
      </c>
      <c r="C2468" s="218" t="str">
        <f t="shared" si="369"/>
        <v>-G</v>
      </c>
      <c r="D2468" s="218" t="str">
        <f t="shared" si="370"/>
        <v>oup</v>
      </c>
      <c r="E2468" s="219" t="e">
        <f t="shared" si="371"/>
        <v>#VALUE!</v>
      </c>
      <c r="F2468" s="219" t="str">
        <f t="shared" si="372"/>
        <v/>
      </c>
      <c r="G2468" s="219">
        <f t="shared" si="373"/>
        <v>45249</v>
      </c>
      <c r="H2468" s="218" t="str">
        <f>IF(ISERROR(VLOOKUP(FORECAST!$A2468,$AY$2:$BA$9,3,FALSE)),"",VLOOKUP(FORECAST!$A2468,$AY$2:$BA$9,3,FALSE))</f>
        <v>Grupos</v>
      </c>
      <c r="I2468" s="218">
        <f>IF(ISNUMBER(FORECAST!G:G),FORECAST!G:G,"")</f>
        <v>12</v>
      </c>
      <c r="J2468" s="222">
        <f>IF(ISNUMBER(FORECAST!H:H),FORECAST!H:H,"")</f>
        <v>3544</v>
      </c>
      <c r="BF2468" s="4"/>
    </row>
    <row r="2469" spans="1:58">
      <c r="A2469" s="218" t="str">
        <f>MID(FORECAST!A2468,1,10)</f>
        <v>Group - No</v>
      </c>
      <c r="B2469" s="218" t="str">
        <f t="shared" si="368"/>
        <v>Gr</v>
      </c>
      <c r="C2469" s="218" t="str">
        <f t="shared" si="369"/>
        <v>up</v>
      </c>
      <c r="D2469" s="218" t="str">
        <f t="shared" si="370"/>
        <v>- No</v>
      </c>
      <c r="E2469" s="219" t="e">
        <f t="shared" si="371"/>
        <v>#VALUE!</v>
      </c>
      <c r="F2469" s="219" t="str">
        <f t="shared" si="372"/>
        <v/>
      </c>
      <c r="G2469" s="219">
        <f t="shared" si="373"/>
        <v>45249</v>
      </c>
      <c r="H2469" s="218" t="str">
        <f>IF(ISERROR(VLOOKUP(FORECAST!$A2469,$AY$2:$BA$9,3,FALSE)),"",VLOOKUP(FORECAST!$A2469,$AY$2:$BA$9,3,FALSE))</f>
        <v>Dueños e invitados</v>
      </c>
      <c r="I2469" s="218">
        <f>IF(ISNUMBER(FORECAST!G:G),FORECAST!G:G,"")</f>
        <v>34</v>
      </c>
      <c r="J2469" s="222">
        <f>IF(ISNUMBER(FORECAST!H:H),FORECAST!H:H,"")</f>
        <v>0</v>
      </c>
      <c r="BF2469" s="4"/>
    </row>
    <row r="2470" spans="1:58">
      <c r="A2470" s="218" t="str">
        <f>MID(FORECAST!A2469,1,10)</f>
        <v>Owner &amp; Gu</v>
      </c>
      <c r="B2470" s="218" t="str">
        <f t="shared" si="368"/>
        <v>Ow</v>
      </c>
      <c r="C2470" s="218" t="str">
        <f t="shared" si="369"/>
        <v>er</v>
      </c>
      <c r="D2470" s="218" t="str">
        <f t="shared" si="370"/>
        <v>&amp; Gu</v>
      </c>
      <c r="E2470" s="219" t="e">
        <f t="shared" si="371"/>
        <v>#VALUE!</v>
      </c>
      <c r="F2470" s="219" t="str">
        <f t="shared" si="372"/>
        <v/>
      </c>
      <c r="G2470" s="219">
        <f t="shared" si="373"/>
        <v>45249</v>
      </c>
      <c r="H2470" s="218" t="str">
        <f>IF(ISERROR(VLOOKUP(FORECAST!$A2470,$AY$2:$BA$9,3,FALSE)),"",VLOOKUP(FORECAST!$A2470,$AY$2:$BA$9,3,FALSE))</f>
        <v>Referidos</v>
      </c>
      <c r="I2470" s="218">
        <f>IF(ISNUMBER(FORECAST!G:G),FORECAST!G:G,"")</f>
        <v>51</v>
      </c>
      <c r="J2470" s="222">
        <f>IF(ISNUMBER(FORECAST!H:H),FORECAST!H:H,"")</f>
        <v>12825.55</v>
      </c>
      <c r="BF2470" s="4"/>
    </row>
    <row r="2471" spans="1:58">
      <c r="A2471" s="218" t="str">
        <f>MID(FORECAST!A2470,1,10)</f>
        <v>Owner Refe</v>
      </c>
      <c r="B2471" s="218" t="str">
        <f t="shared" si="368"/>
        <v>Ow</v>
      </c>
      <c r="C2471" s="218" t="str">
        <f t="shared" si="369"/>
        <v>er</v>
      </c>
      <c r="D2471" s="218" t="str">
        <f t="shared" si="370"/>
        <v>Refe</v>
      </c>
      <c r="E2471" s="219" t="e">
        <f t="shared" si="371"/>
        <v>#VALUE!</v>
      </c>
      <c r="F2471" s="219" t="str">
        <f t="shared" si="372"/>
        <v/>
      </c>
      <c r="G2471" s="219">
        <f t="shared" si="373"/>
        <v>45249</v>
      </c>
      <c r="H2471" s="218" t="str">
        <f>IF(ISERROR(VLOOKUP(FORECAST!$A2471,$AY$2:$BA$9,3,FALSE)),"",VLOOKUP(FORECAST!$A2471,$AY$2:$BA$9,3,FALSE))</f>
        <v>Maintenance</v>
      </c>
      <c r="I2471" s="218">
        <f>IF(ISNUMBER(FORECAST!G:G),FORECAST!G:G,"")</f>
        <v>29</v>
      </c>
      <c r="J2471" s="222">
        <f>IF(ISNUMBER(FORECAST!H:H),FORECAST!H:H,"")</f>
        <v>0</v>
      </c>
      <c r="BF2471" s="4"/>
    </row>
    <row r="2472" spans="1:58">
      <c r="A2472" s="218" t="str">
        <f>MID(FORECAST!A2471,1,10)</f>
        <v>Maintenanc</v>
      </c>
      <c r="B2472" s="218" t="str">
        <f t="shared" si="368"/>
        <v>Ma</v>
      </c>
      <c r="C2472" s="218" t="str">
        <f t="shared" si="369"/>
        <v>nt</v>
      </c>
      <c r="D2472" s="218" t="str">
        <f t="shared" si="370"/>
        <v>nanc</v>
      </c>
      <c r="E2472" s="219" t="e">
        <f t="shared" si="371"/>
        <v>#VALUE!</v>
      </c>
      <c r="F2472" s="219" t="str">
        <f t="shared" si="372"/>
        <v/>
      </c>
      <c r="G2472" s="219">
        <f t="shared" si="373"/>
        <v>45249</v>
      </c>
      <c r="H2472" s="218" t="str">
        <f>IF(ISERROR(VLOOKUP(FORECAST!$A2472,$AY$2:$BA$9,3,FALSE)),"",VLOOKUP(FORECAST!$A2472,$AY$2:$BA$9,3,FALSE))</f>
        <v>Complementarias</v>
      </c>
      <c r="I2472" s="218">
        <f>IF(ISNUMBER(FORECAST!G:G),FORECAST!G:G,"")</f>
        <v>13</v>
      </c>
      <c r="J2472" s="222">
        <f>IF(ISNUMBER(FORECAST!H:H),FORECAST!H:H,"")</f>
        <v>660</v>
      </c>
      <c r="BF2472" s="4"/>
    </row>
    <row r="2473" spans="1:58">
      <c r="A2473" s="218" t="str">
        <f>MID(FORECAST!A2472,1,10)</f>
        <v>Compliment</v>
      </c>
      <c r="B2473" s="218" t="str">
        <f t="shared" si="368"/>
        <v>Co</v>
      </c>
      <c r="C2473" s="218" t="str">
        <f t="shared" si="369"/>
        <v>pl</v>
      </c>
      <c r="D2473" s="218" t="str">
        <f t="shared" si="370"/>
        <v>ment</v>
      </c>
      <c r="E2473" s="219" t="e">
        <f t="shared" si="371"/>
        <v>#VALUE!</v>
      </c>
      <c r="F2473" s="219" t="str">
        <f t="shared" si="372"/>
        <v/>
      </c>
      <c r="G2473" s="219">
        <f t="shared" si="373"/>
        <v>45249</v>
      </c>
      <c r="H2473" s="218" t="str">
        <f>IF(ISERROR(VLOOKUP(FORECAST!$A2473,$AY$2:$BA$9,3,FALSE)),"",VLOOKUP(FORECAST!$A2473,$AY$2:$BA$9,3,FALSE))</f>
        <v>Total día</v>
      </c>
      <c r="I2473" s="218">
        <f>IF(ISNUMBER(FORECAST!G:G),FORECAST!G:G,"")</f>
        <v>198</v>
      </c>
      <c r="J2473" s="222">
        <f>IF(ISNUMBER(FORECAST!H:H),FORECAST!H:H,"")</f>
        <v>33472.550000000003</v>
      </c>
      <c r="BF2473" s="4"/>
    </row>
    <row r="2474" spans="1:58">
      <c r="A2474" s="218" t="str">
        <f>MID(FORECAST!A2473,1,10)</f>
        <v>Totals:</v>
      </c>
      <c r="B2474" s="218" t="str">
        <f t="shared" si="368"/>
        <v>To</v>
      </c>
      <c r="C2474" s="218" t="str">
        <f t="shared" si="369"/>
        <v>al</v>
      </c>
      <c r="D2474" s="218" t="str">
        <f t="shared" si="370"/>
        <v>:</v>
      </c>
      <c r="E2474" s="219" t="e">
        <f t="shared" si="371"/>
        <v>#VALUE!</v>
      </c>
      <c r="F2474" s="219" t="str">
        <f t="shared" si="372"/>
        <v/>
      </c>
      <c r="G2474" s="219">
        <f t="shared" si="373"/>
        <v>45249</v>
      </c>
      <c r="H2474" s="218" t="str">
        <f>IF(ISERROR(VLOOKUP(FORECAST!$A2474,$AY$2:$BA$9,3,FALSE)),"",VLOOKUP(FORECAST!$A2474,$AY$2:$BA$9,3,FALSE))</f>
        <v/>
      </c>
      <c r="I2474" s="218" t="str">
        <f>IF(ISNUMBER(FORECAST!G:G),FORECAST!G:G,"")</f>
        <v/>
      </c>
      <c r="J2474" s="222" t="str">
        <f>IF(ISNUMBER(FORECAST!H:H),FORECAST!H:H,"")</f>
        <v/>
      </c>
      <c r="BF2474" s="4"/>
    </row>
    <row r="2475" spans="1:58">
      <c r="A2475" s="218" t="str">
        <f>MID(FORECAST!A2474,1,10)</f>
        <v>20-11-2023</v>
      </c>
      <c r="B2475" s="218" t="str">
        <f t="shared" si="368"/>
        <v>20</v>
      </c>
      <c r="C2475" s="218" t="str">
        <f t="shared" si="369"/>
        <v>11</v>
      </c>
      <c r="D2475" s="218" t="str">
        <f t="shared" si="370"/>
        <v>2023</v>
      </c>
      <c r="E2475" s="219">
        <f t="shared" si="371"/>
        <v>45250</v>
      </c>
      <c r="F2475" s="219">
        <f t="shared" si="372"/>
        <v>45250</v>
      </c>
      <c r="G2475" s="219">
        <f t="shared" si="373"/>
        <v>45250</v>
      </c>
      <c r="H2475" s="218" t="str">
        <f>IF(ISERROR(VLOOKUP(FORECAST!$A2475,$AY$2:$BA$9,3,FALSE)),"",VLOOKUP(FORECAST!$A2475,$AY$2:$BA$9,3,FALSE))</f>
        <v>Pagadores</v>
      </c>
      <c r="I2475" s="218">
        <f>IF(ISNUMBER(FORECAST!G:G),FORECAST!G:G,"")</f>
        <v>47</v>
      </c>
      <c r="J2475" s="222">
        <f>IF(ISNUMBER(FORECAST!H:H),FORECAST!H:H,"")</f>
        <v>12333.5</v>
      </c>
      <c r="BF2475" s="4"/>
    </row>
    <row r="2476" spans="1:58">
      <c r="A2476" s="218" t="str">
        <f>MID(FORECAST!A2475,1,10)</f>
        <v>Non-Group</v>
      </c>
      <c r="B2476" s="218" t="str">
        <f t="shared" si="368"/>
        <v>No</v>
      </c>
      <c r="C2476" s="218" t="str">
        <f t="shared" si="369"/>
        <v>-G</v>
      </c>
      <c r="D2476" s="218" t="str">
        <f t="shared" si="370"/>
        <v>oup</v>
      </c>
      <c r="E2476" s="219" t="e">
        <f t="shared" si="371"/>
        <v>#VALUE!</v>
      </c>
      <c r="F2476" s="219" t="str">
        <f t="shared" si="372"/>
        <v/>
      </c>
      <c r="G2476" s="219">
        <f t="shared" si="373"/>
        <v>45250</v>
      </c>
      <c r="H2476" s="218" t="str">
        <f>IF(ISERROR(VLOOKUP(FORECAST!$A2476,$AY$2:$BA$9,3,FALSE)),"",VLOOKUP(FORECAST!$A2476,$AY$2:$BA$9,3,FALSE))</f>
        <v>Grupos</v>
      </c>
      <c r="I2476" s="218">
        <f>IF(ISNUMBER(FORECAST!G:G),FORECAST!G:G,"")</f>
        <v>0</v>
      </c>
      <c r="J2476" s="222">
        <f>IF(ISNUMBER(FORECAST!H:H),FORECAST!H:H,"")</f>
        <v>0</v>
      </c>
      <c r="BF2476" s="4"/>
    </row>
    <row r="2477" spans="1:58">
      <c r="A2477" s="218" t="str">
        <f>MID(FORECAST!A2476,1,10)</f>
        <v>Group - No</v>
      </c>
      <c r="B2477" s="218" t="str">
        <f t="shared" si="368"/>
        <v>Gr</v>
      </c>
      <c r="C2477" s="218" t="str">
        <f t="shared" si="369"/>
        <v>up</v>
      </c>
      <c r="D2477" s="218" t="str">
        <f t="shared" si="370"/>
        <v>- No</v>
      </c>
      <c r="E2477" s="219" t="e">
        <f t="shared" si="371"/>
        <v>#VALUE!</v>
      </c>
      <c r="F2477" s="219" t="str">
        <f t="shared" si="372"/>
        <v/>
      </c>
      <c r="G2477" s="219">
        <f t="shared" si="373"/>
        <v>45250</v>
      </c>
      <c r="H2477" s="218" t="str">
        <f>IF(ISERROR(VLOOKUP(FORECAST!$A2477,$AY$2:$BA$9,3,FALSE)),"",VLOOKUP(FORECAST!$A2477,$AY$2:$BA$9,3,FALSE))</f>
        <v>Dueños e invitados</v>
      </c>
      <c r="I2477" s="218">
        <f>IF(ISNUMBER(FORECAST!G:G),FORECAST!G:G,"")</f>
        <v>26</v>
      </c>
      <c r="J2477" s="222">
        <f>IF(ISNUMBER(FORECAST!H:H),FORECAST!H:H,"")</f>
        <v>0</v>
      </c>
      <c r="BF2477" s="4"/>
    </row>
    <row r="2478" spans="1:58">
      <c r="A2478" s="218" t="str">
        <f>MID(FORECAST!A2477,1,10)</f>
        <v>Owner &amp; Gu</v>
      </c>
      <c r="B2478" s="218" t="str">
        <f t="shared" si="368"/>
        <v>Ow</v>
      </c>
      <c r="C2478" s="218" t="str">
        <f t="shared" si="369"/>
        <v>er</v>
      </c>
      <c r="D2478" s="218" t="str">
        <f t="shared" si="370"/>
        <v>&amp; Gu</v>
      </c>
      <c r="E2478" s="219" t="e">
        <f t="shared" si="371"/>
        <v>#VALUE!</v>
      </c>
      <c r="F2478" s="219" t="str">
        <f t="shared" si="372"/>
        <v/>
      </c>
      <c r="G2478" s="219">
        <f t="shared" si="373"/>
        <v>45250</v>
      </c>
      <c r="H2478" s="218" t="str">
        <f>IF(ISERROR(VLOOKUP(FORECAST!$A2478,$AY$2:$BA$9,3,FALSE)),"",VLOOKUP(FORECAST!$A2478,$AY$2:$BA$9,3,FALSE))</f>
        <v>Referidos</v>
      </c>
      <c r="I2478" s="218">
        <f>IF(ISNUMBER(FORECAST!G:G),FORECAST!G:G,"")</f>
        <v>54</v>
      </c>
      <c r="J2478" s="222">
        <f>IF(ISNUMBER(FORECAST!H:H),FORECAST!H:H,"")</f>
        <v>14170.39</v>
      </c>
      <c r="BF2478" s="4"/>
    </row>
    <row r="2479" spans="1:58">
      <c r="A2479" s="218" t="str">
        <f>MID(FORECAST!A2478,1,10)</f>
        <v>Owner Refe</v>
      </c>
      <c r="B2479" s="218" t="str">
        <f t="shared" si="368"/>
        <v>Ow</v>
      </c>
      <c r="C2479" s="218" t="str">
        <f t="shared" si="369"/>
        <v>er</v>
      </c>
      <c r="D2479" s="218" t="str">
        <f t="shared" si="370"/>
        <v>Refe</v>
      </c>
      <c r="E2479" s="219" t="e">
        <f t="shared" si="371"/>
        <v>#VALUE!</v>
      </c>
      <c r="F2479" s="219" t="str">
        <f t="shared" si="372"/>
        <v/>
      </c>
      <c r="G2479" s="219">
        <f t="shared" si="373"/>
        <v>45250</v>
      </c>
      <c r="H2479" s="218" t="str">
        <f>IF(ISERROR(VLOOKUP(FORECAST!$A2479,$AY$2:$BA$9,3,FALSE)),"",VLOOKUP(FORECAST!$A2479,$AY$2:$BA$9,3,FALSE))</f>
        <v>Maintenance</v>
      </c>
      <c r="I2479" s="218">
        <f>IF(ISNUMBER(FORECAST!G:G),FORECAST!G:G,"")</f>
        <v>29</v>
      </c>
      <c r="J2479" s="222">
        <f>IF(ISNUMBER(FORECAST!H:H),FORECAST!H:H,"")</f>
        <v>0</v>
      </c>
      <c r="BF2479" s="4"/>
    </row>
    <row r="2480" spans="1:58">
      <c r="A2480" s="218" t="str">
        <f>MID(FORECAST!A2479,1,10)</f>
        <v>Maintenanc</v>
      </c>
      <c r="B2480" s="218" t="str">
        <f t="shared" si="368"/>
        <v>Ma</v>
      </c>
      <c r="C2480" s="218" t="str">
        <f t="shared" si="369"/>
        <v>nt</v>
      </c>
      <c r="D2480" s="218" t="str">
        <f t="shared" si="370"/>
        <v>nanc</v>
      </c>
      <c r="E2480" s="219" t="e">
        <f t="shared" si="371"/>
        <v>#VALUE!</v>
      </c>
      <c r="F2480" s="219" t="str">
        <f t="shared" si="372"/>
        <v/>
      </c>
      <c r="G2480" s="219">
        <f t="shared" si="373"/>
        <v>45250</v>
      </c>
      <c r="H2480" s="218" t="str">
        <f>IF(ISERROR(VLOOKUP(FORECAST!$A2480,$AY$2:$BA$9,3,FALSE)),"",VLOOKUP(FORECAST!$A2480,$AY$2:$BA$9,3,FALSE))</f>
        <v>Complementarias</v>
      </c>
      <c r="I2480" s="218">
        <f>IF(ISNUMBER(FORECAST!G:G),FORECAST!G:G,"")</f>
        <v>19</v>
      </c>
      <c r="J2480" s="222">
        <f>IF(ISNUMBER(FORECAST!H:H),FORECAST!H:H,"")</f>
        <v>190</v>
      </c>
      <c r="BF2480" s="4"/>
    </row>
    <row r="2481" spans="1:58">
      <c r="A2481" s="218" t="str">
        <f>MID(FORECAST!A2480,1,10)</f>
        <v>Compliment</v>
      </c>
      <c r="B2481" s="218" t="str">
        <f t="shared" si="368"/>
        <v>Co</v>
      </c>
      <c r="C2481" s="218" t="str">
        <f t="shared" si="369"/>
        <v>pl</v>
      </c>
      <c r="D2481" s="218" t="str">
        <f t="shared" si="370"/>
        <v>ment</v>
      </c>
      <c r="E2481" s="219" t="e">
        <f t="shared" si="371"/>
        <v>#VALUE!</v>
      </c>
      <c r="F2481" s="219" t="str">
        <f t="shared" si="372"/>
        <v/>
      </c>
      <c r="G2481" s="219">
        <f t="shared" si="373"/>
        <v>45250</v>
      </c>
      <c r="H2481" s="218" t="str">
        <f>IF(ISERROR(VLOOKUP(FORECAST!$A2481,$AY$2:$BA$9,3,FALSE)),"",VLOOKUP(FORECAST!$A2481,$AY$2:$BA$9,3,FALSE))</f>
        <v>Total día</v>
      </c>
      <c r="I2481" s="218">
        <f>IF(ISNUMBER(FORECAST!G:G),FORECAST!G:G,"")</f>
        <v>175</v>
      </c>
      <c r="J2481" s="222">
        <f>IF(ISNUMBER(FORECAST!H:H),FORECAST!H:H,"")</f>
        <v>26693.89</v>
      </c>
      <c r="BF2481" s="4"/>
    </row>
    <row r="2482" spans="1:58">
      <c r="A2482" s="218" t="str">
        <f>MID(FORECAST!A2481,1,10)</f>
        <v>Totals:</v>
      </c>
      <c r="B2482" s="218" t="str">
        <f t="shared" si="368"/>
        <v>To</v>
      </c>
      <c r="C2482" s="218" t="str">
        <f t="shared" si="369"/>
        <v>al</v>
      </c>
      <c r="D2482" s="218" t="str">
        <f t="shared" si="370"/>
        <v>:</v>
      </c>
      <c r="E2482" s="219" t="e">
        <f t="shared" si="371"/>
        <v>#VALUE!</v>
      </c>
      <c r="F2482" s="219" t="str">
        <f t="shared" si="372"/>
        <v/>
      </c>
      <c r="G2482" s="219">
        <f t="shared" si="373"/>
        <v>45250</v>
      </c>
      <c r="H2482" s="218" t="str">
        <f>IF(ISERROR(VLOOKUP(FORECAST!$A2482,$AY$2:$BA$9,3,FALSE)),"",VLOOKUP(FORECAST!$A2482,$AY$2:$BA$9,3,FALSE))</f>
        <v/>
      </c>
      <c r="I2482" s="218" t="str">
        <f>IF(ISNUMBER(FORECAST!G:G),FORECAST!G:G,"")</f>
        <v/>
      </c>
      <c r="J2482" s="222" t="str">
        <f>IF(ISNUMBER(FORECAST!H:H),FORECAST!H:H,"")</f>
        <v/>
      </c>
      <c r="BF2482" s="4"/>
    </row>
    <row r="2483" spans="1:58">
      <c r="A2483" s="218" t="str">
        <f>MID(FORECAST!A2482,1,10)</f>
        <v>21-11-2023</v>
      </c>
      <c r="B2483" s="218" t="str">
        <f t="shared" si="368"/>
        <v>21</v>
      </c>
      <c r="C2483" s="218" t="str">
        <f t="shared" si="369"/>
        <v>11</v>
      </c>
      <c r="D2483" s="218" t="str">
        <f t="shared" si="370"/>
        <v>2023</v>
      </c>
      <c r="E2483" s="219">
        <f t="shared" si="371"/>
        <v>45251</v>
      </c>
      <c r="F2483" s="219">
        <f t="shared" si="372"/>
        <v>45251</v>
      </c>
      <c r="G2483" s="219">
        <f t="shared" si="373"/>
        <v>45251</v>
      </c>
      <c r="H2483" s="218" t="str">
        <f>IF(ISERROR(VLOOKUP(FORECAST!$A2483,$AY$2:$BA$9,3,FALSE)),"",VLOOKUP(FORECAST!$A2483,$AY$2:$BA$9,3,FALSE))</f>
        <v>Pagadores</v>
      </c>
      <c r="I2483" s="218">
        <f>IF(ISNUMBER(FORECAST!G:G),FORECAST!G:G,"")</f>
        <v>62</v>
      </c>
      <c r="J2483" s="222">
        <f>IF(ISNUMBER(FORECAST!H:H),FORECAST!H:H,"")</f>
        <v>18255.810000000001</v>
      </c>
      <c r="BF2483" s="4"/>
    </row>
    <row r="2484" spans="1:58">
      <c r="A2484" s="218" t="str">
        <f>MID(FORECAST!A2483,1,10)</f>
        <v>Non-Group</v>
      </c>
      <c r="B2484" s="218" t="str">
        <f t="shared" si="368"/>
        <v>No</v>
      </c>
      <c r="C2484" s="218" t="str">
        <f t="shared" si="369"/>
        <v>-G</v>
      </c>
      <c r="D2484" s="218" t="str">
        <f t="shared" si="370"/>
        <v>oup</v>
      </c>
      <c r="E2484" s="219" t="e">
        <f t="shared" si="371"/>
        <v>#VALUE!</v>
      </c>
      <c r="F2484" s="219" t="str">
        <f t="shared" si="372"/>
        <v/>
      </c>
      <c r="G2484" s="219">
        <f t="shared" si="373"/>
        <v>45251</v>
      </c>
      <c r="H2484" s="218" t="str">
        <f>IF(ISERROR(VLOOKUP(FORECAST!$A2484,$AY$2:$BA$9,3,FALSE)),"",VLOOKUP(FORECAST!$A2484,$AY$2:$BA$9,3,FALSE))</f>
        <v>Dueños e invitados</v>
      </c>
      <c r="I2484" s="218">
        <f>IF(ISNUMBER(FORECAST!G:G),FORECAST!G:G,"")</f>
        <v>26</v>
      </c>
      <c r="J2484" s="222">
        <f>IF(ISNUMBER(FORECAST!H:H),FORECAST!H:H,"")</f>
        <v>0</v>
      </c>
      <c r="BF2484" s="4"/>
    </row>
    <row r="2485" spans="1:58">
      <c r="A2485" s="218" t="str">
        <f>MID(FORECAST!A2484,1,10)</f>
        <v>Owner &amp; Gu</v>
      </c>
      <c r="B2485" s="218" t="str">
        <f t="shared" si="368"/>
        <v>Ow</v>
      </c>
      <c r="C2485" s="218" t="str">
        <f t="shared" si="369"/>
        <v>er</v>
      </c>
      <c r="D2485" s="218" t="str">
        <f t="shared" si="370"/>
        <v>&amp; Gu</v>
      </c>
      <c r="E2485" s="219" t="e">
        <f t="shared" si="371"/>
        <v>#VALUE!</v>
      </c>
      <c r="F2485" s="219" t="str">
        <f t="shared" si="372"/>
        <v/>
      </c>
      <c r="G2485" s="219">
        <f t="shared" si="373"/>
        <v>45251</v>
      </c>
      <c r="H2485" s="218" t="str">
        <f>IF(ISERROR(VLOOKUP(FORECAST!$A2485,$AY$2:$BA$9,3,FALSE)),"",VLOOKUP(FORECAST!$A2485,$AY$2:$BA$9,3,FALSE))</f>
        <v>Referidos</v>
      </c>
      <c r="I2485" s="218">
        <f>IF(ISNUMBER(FORECAST!G:G),FORECAST!G:G,"")</f>
        <v>57</v>
      </c>
      <c r="J2485" s="222">
        <f>IF(ISNUMBER(FORECAST!H:H),FORECAST!H:H,"")</f>
        <v>17275.75</v>
      </c>
      <c r="BF2485" s="4"/>
    </row>
    <row r="2486" spans="1:58">
      <c r="A2486" s="218" t="str">
        <f>MID(FORECAST!A2485,1,10)</f>
        <v>Owner Refe</v>
      </c>
      <c r="B2486" s="218" t="str">
        <f t="shared" si="368"/>
        <v>Ow</v>
      </c>
      <c r="C2486" s="218" t="str">
        <f t="shared" si="369"/>
        <v>er</v>
      </c>
      <c r="D2486" s="218" t="str">
        <f t="shared" si="370"/>
        <v>Refe</v>
      </c>
      <c r="E2486" s="219" t="e">
        <f t="shared" si="371"/>
        <v>#VALUE!</v>
      </c>
      <c r="F2486" s="219" t="str">
        <f t="shared" si="372"/>
        <v/>
      </c>
      <c r="G2486" s="219">
        <f t="shared" si="373"/>
        <v>45251</v>
      </c>
      <c r="H2486" s="218" t="str">
        <f>IF(ISERROR(VLOOKUP(FORECAST!$A2486,$AY$2:$BA$9,3,FALSE)),"",VLOOKUP(FORECAST!$A2486,$AY$2:$BA$9,3,FALSE))</f>
        <v>Maintenance</v>
      </c>
      <c r="I2486" s="218">
        <f>IF(ISNUMBER(FORECAST!G:G),FORECAST!G:G,"")</f>
        <v>30</v>
      </c>
      <c r="J2486" s="222">
        <f>IF(ISNUMBER(FORECAST!H:H),FORECAST!H:H,"")</f>
        <v>0</v>
      </c>
      <c r="BF2486" s="4"/>
    </row>
    <row r="2487" spans="1:58">
      <c r="A2487" s="218" t="str">
        <f>MID(FORECAST!A2486,1,10)</f>
        <v>Maintenanc</v>
      </c>
      <c r="B2487" s="218" t="str">
        <f t="shared" si="368"/>
        <v>Ma</v>
      </c>
      <c r="C2487" s="218" t="str">
        <f t="shared" si="369"/>
        <v>nt</v>
      </c>
      <c r="D2487" s="218" t="str">
        <f t="shared" si="370"/>
        <v>nanc</v>
      </c>
      <c r="E2487" s="219" t="e">
        <f t="shared" si="371"/>
        <v>#VALUE!</v>
      </c>
      <c r="F2487" s="219" t="str">
        <f t="shared" si="372"/>
        <v/>
      </c>
      <c r="G2487" s="219">
        <f t="shared" si="373"/>
        <v>45251</v>
      </c>
      <c r="H2487" s="218" t="str">
        <f>IF(ISERROR(VLOOKUP(FORECAST!$A2487,$AY$2:$BA$9,3,FALSE)),"",VLOOKUP(FORECAST!$A2487,$AY$2:$BA$9,3,FALSE))</f>
        <v>Complementarias</v>
      </c>
      <c r="I2487" s="218">
        <f>IF(ISNUMBER(FORECAST!G:G),FORECAST!G:G,"")</f>
        <v>15</v>
      </c>
      <c r="J2487" s="222">
        <f>IF(ISNUMBER(FORECAST!H:H),FORECAST!H:H,"")</f>
        <v>190</v>
      </c>
      <c r="BF2487" s="4"/>
    </row>
    <row r="2488" spans="1:58">
      <c r="A2488" s="218" t="str">
        <f>MID(FORECAST!A2487,1,10)</f>
        <v>Compliment</v>
      </c>
      <c r="B2488" s="218" t="str">
        <f t="shared" si="368"/>
        <v>Co</v>
      </c>
      <c r="C2488" s="218" t="str">
        <f t="shared" si="369"/>
        <v>pl</v>
      </c>
      <c r="D2488" s="218" t="str">
        <f t="shared" si="370"/>
        <v>ment</v>
      </c>
      <c r="E2488" s="219" t="e">
        <f t="shared" si="371"/>
        <v>#VALUE!</v>
      </c>
      <c r="F2488" s="219" t="str">
        <f t="shared" si="372"/>
        <v/>
      </c>
      <c r="G2488" s="219">
        <f t="shared" si="373"/>
        <v>45251</v>
      </c>
      <c r="H2488" s="218" t="str">
        <f>IF(ISERROR(VLOOKUP(FORECAST!$A2488,$AY$2:$BA$9,3,FALSE)),"",VLOOKUP(FORECAST!$A2488,$AY$2:$BA$9,3,FALSE))</f>
        <v>Total día</v>
      </c>
      <c r="I2488" s="218">
        <f>IF(ISNUMBER(FORECAST!G:G),FORECAST!G:G,"")</f>
        <v>190</v>
      </c>
      <c r="J2488" s="222">
        <f>IF(ISNUMBER(FORECAST!H:H),FORECAST!H:H,"")</f>
        <v>35721.56</v>
      </c>
      <c r="BF2488" s="4"/>
    </row>
    <row r="2489" spans="1:58">
      <c r="A2489" s="218" t="str">
        <f>MID(FORECAST!A2488,1,10)</f>
        <v>Totals:</v>
      </c>
      <c r="B2489" s="218" t="str">
        <f t="shared" si="368"/>
        <v>To</v>
      </c>
      <c r="C2489" s="218" t="str">
        <f t="shared" si="369"/>
        <v>al</v>
      </c>
      <c r="D2489" s="218" t="str">
        <f t="shared" si="370"/>
        <v>:</v>
      </c>
      <c r="E2489" s="219" t="e">
        <f t="shared" si="371"/>
        <v>#VALUE!</v>
      </c>
      <c r="F2489" s="219" t="str">
        <f t="shared" si="372"/>
        <v/>
      </c>
      <c r="G2489" s="219">
        <f t="shared" si="373"/>
        <v>45251</v>
      </c>
      <c r="H2489" s="218" t="str">
        <f>IF(ISERROR(VLOOKUP(FORECAST!$A2489,$AY$2:$BA$9,3,FALSE)),"",VLOOKUP(FORECAST!$A2489,$AY$2:$BA$9,3,FALSE))</f>
        <v/>
      </c>
      <c r="I2489" s="218" t="str">
        <f>IF(ISNUMBER(FORECAST!G:G),FORECAST!G:G,"")</f>
        <v/>
      </c>
      <c r="J2489" s="222" t="str">
        <f>IF(ISNUMBER(FORECAST!H:H),FORECAST!H:H,"")</f>
        <v/>
      </c>
      <c r="BF2489" s="4"/>
    </row>
    <row r="2490" spans="1:58">
      <c r="A2490" s="218" t="str">
        <f>MID(FORECAST!A2489,1,10)</f>
        <v>22-11-2023</v>
      </c>
      <c r="B2490" s="218" t="str">
        <f t="shared" si="368"/>
        <v>22</v>
      </c>
      <c r="C2490" s="218" t="str">
        <f t="shared" si="369"/>
        <v>11</v>
      </c>
      <c r="D2490" s="218" t="str">
        <f t="shared" si="370"/>
        <v>2023</v>
      </c>
      <c r="E2490" s="219">
        <f t="shared" si="371"/>
        <v>45252</v>
      </c>
      <c r="F2490" s="219">
        <f t="shared" si="372"/>
        <v>45252</v>
      </c>
      <c r="G2490" s="219">
        <f t="shared" si="373"/>
        <v>45252</v>
      </c>
      <c r="H2490" s="218" t="str">
        <f>IF(ISERROR(VLOOKUP(FORECAST!$A2490,$AY$2:$BA$9,3,FALSE)),"",VLOOKUP(FORECAST!$A2490,$AY$2:$BA$9,3,FALSE))</f>
        <v>Pagadores</v>
      </c>
      <c r="I2490" s="218">
        <f>IF(ISNUMBER(FORECAST!G:G),FORECAST!G:G,"")</f>
        <v>123</v>
      </c>
      <c r="J2490" s="222">
        <f>IF(ISNUMBER(FORECAST!H:H),FORECAST!H:H,"")</f>
        <v>39092.39</v>
      </c>
      <c r="BF2490" s="4"/>
    </row>
    <row r="2491" spans="1:58">
      <c r="A2491" s="218" t="str">
        <f>MID(FORECAST!A2490,1,10)</f>
        <v>Non-Group</v>
      </c>
      <c r="B2491" s="218" t="str">
        <f t="shared" si="368"/>
        <v>No</v>
      </c>
      <c r="C2491" s="218" t="str">
        <f t="shared" si="369"/>
        <v>-G</v>
      </c>
      <c r="D2491" s="218" t="str">
        <f t="shared" si="370"/>
        <v>oup</v>
      </c>
      <c r="E2491" s="219" t="e">
        <f t="shared" si="371"/>
        <v>#VALUE!</v>
      </c>
      <c r="F2491" s="219" t="str">
        <f t="shared" si="372"/>
        <v/>
      </c>
      <c r="G2491" s="219">
        <f t="shared" si="373"/>
        <v>45252</v>
      </c>
      <c r="H2491" s="218" t="str">
        <f>IF(ISERROR(VLOOKUP(FORECAST!$A2491,$AY$2:$BA$9,3,FALSE)),"",VLOOKUP(FORECAST!$A2491,$AY$2:$BA$9,3,FALSE))</f>
        <v>Grupos</v>
      </c>
      <c r="I2491" s="218">
        <f>IF(ISNUMBER(FORECAST!G:G),FORECAST!G:G,"")</f>
        <v>0</v>
      </c>
      <c r="J2491" s="222">
        <f>IF(ISNUMBER(FORECAST!H:H),FORECAST!H:H,"")</f>
        <v>390</v>
      </c>
      <c r="BF2491" s="4"/>
    </row>
    <row r="2492" spans="1:58">
      <c r="A2492" s="218" t="str">
        <f>MID(FORECAST!A2491,1,10)</f>
        <v>Group - No</v>
      </c>
      <c r="B2492" s="218" t="str">
        <f t="shared" si="368"/>
        <v>Gr</v>
      </c>
      <c r="C2492" s="218" t="str">
        <f t="shared" si="369"/>
        <v>up</v>
      </c>
      <c r="D2492" s="218" t="str">
        <f t="shared" si="370"/>
        <v>- No</v>
      </c>
      <c r="E2492" s="219" t="e">
        <f t="shared" si="371"/>
        <v>#VALUE!</v>
      </c>
      <c r="F2492" s="219" t="str">
        <f t="shared" si="372"/>
        <v/>
      </c>
      <c r="G2492" s="219">
        <f t="shared" si="373"/>
        <v>45252</v>
      </c>
      <c r="H2492" s="218" t="str">
        <f>IF(ISERROR(VLOOKUP(FORECAST!$A2492,$AY$2:$BA$9,3,FALSE)),"",VLOOKUP(FORECAST!$A2492,$AY$2:$BA$9,3,FALSE))</f>
        <v>Dueños e invitados</v>
      </c>
      <c r="I2492" s="218">
        <f>IF(ISNUMBER(FORECAST!G:G),FORECAST!G:G,"")</f>
        <v>37</v>
      </c>
      <c r="J2492" s="222">
        <f>IF(ISNUMBER(FORECAST!H:H),FORECAST!H:H,"")</f>
        <v>0</v>
      </c>
      <c r="BF2492" s="4"/>
    </row>
    <row r="2493" spans="1:58">
      <c r="A2493" s="218" t="str">
        <f>MID(FORECAST!A2492,1,10)</f>
        <v>Owner &amp; Gu</v>
      </c>
      <c r="B2493" s="218" t="str">
        <f t="shared" si="368"/>
        <v>Ow</v>
      </c>
      <c r="C2493" s="218" t="str">
        <f t="shared" si="369"/>
        <v>er</v>
      </c>
      <c r="D2493" s="218" t="str">
        <f t="shared" si="370"/>
        <v>&amp; Gu</v>
      </c>
      <c r="E2493" s="219" t="e">
        <f t="shared" si="371"/>
        <v>#VALUE!</v>
      </c>
      <c r="F2493" s="219" t="str">
        <f t="shared" si="372"/>
        <v/>
      </c>
      <c r="G2493" s="219">
        <f t="shared" si="373"/>
        <v>45252</v>
      </c>
      <c r="H2493" s="218" t="str">
        <f>IF(ISERROR(VLOOKUP(FORECAST!$A2493,$AY$2:$BA$9,3,FALSE)),"",VLOOKUP(FORECAST!$A2493,$AY$2:$BA$9,3,FALSE))</f>
        <v>Referidos</v>
      </c>
      <c r="I2493" s="218">
        <f>IF(ISNUMBER(FORECAST!G:G),FORECAST!G:G,"")</f>
        <v>102</v>
      </c>
      <c r="J2493" s="222">
        <f>IF(ISNUMBER(FORECAST!H:H),FORECAST!H:H,"")</f>
        <v>31425.09</v>
      </c>
      <c r="BF2493" s="4"/>
    </row>
    <row r="2494" spans="1:58">
      <c r="A2494" s="218" t="str">
        <f>MID(FORECAST!A2493,1,10)</f>
        <v>Owner Refe</v>
      </c>
      <c r="B2494" s="218" t="str">
        <f t="shared" si="368"/>
        <v>Ow</v>
      </c>
      <c r="C2494" s="218" t="str">
        <f t="shared" si="369"/>
        <v>er</v>
      </c>
      <c r="D2494" s="218" t="str">
        <f t="shared" si="370"/>
        <v>Refe</v>
      </c>
      <c r="E2494" s="219" t="e">
        <f t="shared" si="371"/>
        <v>#VALUE!</v>
      </c>
      <c r="F2494" s="219" t="str">
        <f t="shared" si="372"/>
        <v/>
      </c>
      <c r="G2494" s="219">
        <f t="shared" si="373"/>
        <v>45252</v>
      </c>
      <c r="H2494" s="218" t="str">
        <f>IF(ISERROR(VLOOKUP(FORECAST!$A2494,$AY$2:$BA$9,3,FALSE)),"",VLOOKUP(FORECAST!$A2494,$AY$2:$BA$9,3,FALSE))</f>
        <v>Maintenance</v>
      </c>
      <c r="I2494" s="218">
        <f>IF(ISNUMBER(FORECAST!G:G),FORECAST!G:G,"")</f>
        <v>27</v>
      </c>
      <c r="J2494" s="222">
        <f>IF(ISNUMBER(FORECAST!H:H),FORECAST!H:H,"")</f>
        <v>0</v>
      </c>
      <c r="BF2494" s="4"/>
    </row>
    <row r="2495" spans="1:58">
      <c r="A2495" s="218" t="str">
        <f>MID(FORECAST!A2494,1,10)</f>
        <v>Maintenanc</v>
      </c>
      <c r="B2495" s="218" t="str">
        <f t="shared" si="368"/>
        <v>Ma</v>
      </c>
      <c r="C2495" s="218" t="str">
        <f t="shared" si="369"/>
        <v>nt</v>
      </c>
      <c r="D2495" s="218" t="str">
        <f t="shared" si="370"/>
        <v>nanc</v>
      </c>
      <c r="E2495" s="219" t="e">
        <f t="shared" si="371"/>
        <v>#VALUE!</v>
      </c>
      <c r="F2495" s="219" t="str">
        <f t="shared" si="372"/>
        <v/>
      </c>
      <c r="G2495" s="219">
        <f t="shared" si="373"/>
        <v>45252</v>
      </c>
      <c r="H2495" s="218" t="str">
        <f>IF(ISERROR(VLOOKUP(FORECAST!$A2495,$AY$2:$BA$9,3,FALSE)),"",VLOOKUP(FORECAST!$A2495,$AY$2:$BA$9,3,FALSE))</f>
        <v>Complementarias</v>
      </c>
      <c r="I2495" s="218">
        <f>IF(ISNUMBER(FORECAST!G:G),FORECAST!G:G,"")</f>
        <v>14</v>
      </c>
      <c r="J2495" s="222">
        <f>IF(ISNUMBER(FORECAST!H:H),FORECAST!H:H,"")</f>
        <v>0</v>
      </c>
      <c r="BF2495" s="4"/>
    </row>
    <row r="2496" spans="1:58">
      <c r="A2496" s="218" t="str">
        <f>MID(FORECAST!A2495,1,10)</f>
        <v>Compliment</v>
      </c>
      <c r="B2496" s="218" t="str">
        <f t="shared" si="368"/>
        <v>Co</v>
      </c>
      <c r="C2496" s="218" t="str">
        <f t="shared" si="369"/>
        <v>pl</v>
      </c>
      <c r="D2496" s="218" t="str">
        <f t="shared" si="370"/>
        <v>ment</v>
      </c>
      <c r="E2496" s="219" t="e">
        <f t="shared" si="371"/>
        <v>#VALUE!</v>
      </c>
      <c r="F2496" s="219" t="str">
        <f t="shared" si="372"/>
        <v/>
      </c>
      <c r="G2496" s="219">
        <f t="shared" si="373"/>
        <v>45252</v>
      </c>
      <c r="H2496" s="218" t="str">
        <f>IF(ISERROR(VLOOKUP(FORECAST!$A2496,$AY$2:$BA$9,3,FALSE)),"",VLOOKUP(FORECAST!$A2496,$AY$2:$BA$9,3,FALSE))</f>
        <v>Total día</v>
      </c>
      <c r="I2496" s="218">
        <f>IF(ISNUMBER(FORECAST!G:G),FORECAST!G:G,"")</f>
        <v>303</v>
      </c>
      <c r="J2496" s="222">
        <f>IF(ISNUMBER(FORECAST!H:H),FORECAST!H:H,"")</f>
        <v>70907.48</v>
      </c>
      <c r="BF2496" s="4"/>
    </row>
    <row r="2497" spans="1:58">
      <c r="A2497" s="218" t="str">
        <f>MID(FORECAST!A2496,1,10)</f>
        <v>Totals:</v>
      </c>
      <c r="B2497" s="218" t="str">
        <f t="shared" si="368"/>
        <v>To</v>
      </c>
      <c r="C2497" s="218" t="str">
        <f t="shared" si="369"/>
        <v>al</v>
      </c>
      <c r="D2497" s="218" t="str">
        <f t="shared" si="370"/>
        <v>:</v>
      </c>
      <c r="E2497" s="219" t="e">
        <f t="shared" si="371"/>
        <v>#VALUE!</v>
      </c>
      <c r="F2497" s="219" t="str">
        <f t="shared" si="372"/>
        <v/>
      </c>
      <c r="G2497" s="219">
        <f t="shared" si="373"/>
        <v>45252</v>
      </c>
      <c r="H2497" s="218" t="str">
        <f>IF(ISERROR(VLOOKUP(FORECAST!$A2497,$AY$2:$BA$9,3,FALSE)),"",VLOOKUP(FORECAST!$A2497,$AY$2:$BA$9,3,FALSE))</f>
        <v/>
      </c>
      <c r="I2497" s="218" t="str">
        <f>IF(ISNUMBER(FORECAST!G:G),FORECAST!G:G,"")</f>
        <v/>
      </c>
      <c r="J2497" s="222" t="str">
        <f>IF(ISNUMBER(FORECAST!H:H),FORECAST!H:H,"")</f>
        <v/>
      </c>
      <c r="BF2497" s="4"/>
    </row>
    <row r="2498" spans="1:58">
      <c r="A2498" s="218" t="str">
        <f>MID(FORECAST!A2497,1,10)</f>
        <v>23-11-2023</v>
      </c>
      <c r="B2498" s="218" t="str">
        <f t="shared" si="368"/>
        <v>23</v>
      </c>
      <c r="C2498" s="218" t="str">
        <f t="shared" si="369"/>
        <v>11</v>
      </c>
      <c r="D2498" s="218" t="str">
        <f t="shared" si="370"/>
        <v>2023</v>
      </c>
      <c r="E2498" s="219">
        <f t="shared" si="371"/>
        <v>45253</v>
      </c>
      <c r="F2498" s="219">
        <f t="shared" si="372"/>
        <v>45253</v>
      </c>
      <c r="G2498" s="219">
        <f t="shared" si="373"/>
        <v>45253</v>
      </c>
      <c r="H2498" s="218" t="str">
        <f>IF(ISERROR(VLOOKUP(FORECAST!$A2498,$AY$2:$BA$9,3,FALSE)),"",VLOOKUP(FORECAST!$A2498,$AY$2:$BA$9,3,FALSE))</f>
        <v>Pagadores</v>
      </c>
      <c r="I2498" s="218">
        <f>IF(ISNUMBER(FORECAST!G:G),FORECAST!G:G,"")</f>
        <v>162</v>
      </c>
      <c r="J2498" s="222">
        <f>IF(ISNUMBER(FORECAST!H:H),FORECAST!H:H,"")</f>
        <v>49057.4</v>
      </c>
      <c r="BF2498" s="4"/>
    </row>
    <row r="2499" spans="1:58">
      <c r="A2499" s="218" t="str">
        <f>MID(FORECAST!A2498,1,10)</f>
        <v>Non-Group</v>
      </c>
      <c r="B2499" s="218" t="str">
        <f t="shared" si="368"/>
        <v>No</v>
      </c>
      <c r="C2499" s="218" t="str">
        <f t="shared" si="369"/>
        <v>-G</v>
      </c>
      <c r="D2499" s="218" t="str">
        <f t="shared" si="370"/>
        <v>oup</v>
      </c>
      <c r="E2499" s="219" t="e">
        <f t="shared" si="371"/>
        <v>#VALUE!</v>
      </c>
      <c r="F2499" s="219" t="str">
        <f t="shared" si="372"/>
        <v/>
      </c>
      <c r="G2499" s="219">
        <f t="shared" si="373"/>
        <v>45253</v>
      </c>
      <c r="H2499" s="218" t="str">
        <f>IF(ISERROR(VLOOKUP(FORECAST!$A2499,$AY$2:$BA$9,3,FALSE)),"",VLOOKUP(FORECAST!$A2499,$AY$2:$BA$9,3,FALSE))</f>
        <v>Grupos</v>
      </c>
      <c r="I2499" s="218">
        <f>IF(ISNUMBER(FORECAST!G:G),FORECAST!G:G,"")</f>
        <v>1</v>
      </c>
      <c r="J2499" s="222">
        <f>IF(ISNUMBER(FORECAST!H:H),FORECAST!H:H,"")</f>
        <v>430</v>
      </c>
      <c r="BF2499" s="4"/>
    </row>
    <row r="2500" spans="1:58">
      <c r="A2500" s="218" t="str">
        <f>MID(FORECAST!A2499,1,10)</f>
        <v>Group - No</v>
      </c>
      <c r="B2500" s="218" t="str">
        <f t="shared" si="368"/>
        <v>Gr</v>
      </c>
      <c r="C2500" s="218" t="str">
        <f t="shared" si="369"/>
        <v>up</v>
      </c>
      <c r="D2500" s="218" t="str">
        <f t="shared" si="370"/>
        <v>- No</v>
      </c>
      <c r="E2500" s="219" t="e">
        <f t="shared" si="371"/>
        <v>#VALUE!</v>
      </c>
      <c r="F2500" s="219" t="str">
        <f t="shared" si="372"/>
        <v/>
      </c>
      <c r="G2500" s="219">
        <f t="shared" si="373"/>
        <v>45253</v>
      </c>
      <c r="H2500" s="218" t="str">
        <f>IF(ISERROR(VLOOKUP(FORECAST!$A2500,$AY$2:$BA$9,3,FALSE)),"",VLOOKUP(FORECAST!$A2500,$AY$2:$BA$9,3,FALSE))</f>
        <v>Dueños e invitados</v>
      </c>
      <c r="I2500" s="218">
        <f>IF(ISNUMBER(FORECAST!G:G),FORECAST!G:G,"")</f>
        <v>37</v>
      </c>
      <c r="J2500" s="222">
        <f>IF(ISNUMBER(FORECAST!H:H),FORECAST!H:H,"")</f>
        <v>0</v>
      </c>
      <c r="BF2500" s="4"/>
    </row>
    <row r="2501" spans="1:58">
      <c r="A2501" s="218" t="str">
        <f>MID(FORECAST!A2500,1,10)</f>
        <v>Owner &amp; Gu</v>
      </c>
      <c r="B2501" s="218" t="str">
        <f t="shared" si="368"/>
        <v>Ow</v>
      </c>
      <c r="C2501" s="218" t="str">
        <f t="shared" si="369"/>
        <v>er</v>
      </c>
      <c r="D2501" s="218" t="str">
        <f t="shared" si="370"/>
        <v>&amp; Gu</v>
      </c>
      <c r="E2501" s="219" t="e">
        <f t="shared" si="371"/>
        <v>#VALUE!</v>
      </c>
      <c r="F2501" s="219" t="str">
        <f t="shared" si="372"/>
        <v/>
      </c>
      <c r="G2501" s="219">
        <f t="shared" si="373"/>
        <v>45253</v>
      </c>
      <c r="H2501" s="218" t="str">
        <f>IF(ISERROR(VLOOKUP(FORECAST!$A2501,$AY$2:$BA$9,3,FALSE)),"",VLOOKUP(FORECAST!$A2501,$AY$2:$BA$9,3,FALSE))</f>
        <v>Referidos</v>
      </c>
      <c r="I2501" s="218">
        <f>IF(ISNUMBER(FORECAST!G:G),FORECAST!G:G,"")</f>
        <v>146</v>
      </c>
      <c r="J2501" s="222">
        <f>IF(ISNUMBER(FORECAST!H:H),FORECAST!H:H,"")</f>
        <v>42566.02</v>
      </c>
      <c r="BF2501" s="4"/>
    </row>
    <row r="2502" spans="1:58">
      <c r="A2502" s="218" t="str">
        <f>MID(FORECAST!A2501,1,10)</f>
        <v>Owner Refe</v>
      </c>
      <c r="B2502" s="218" t="str">
        <f t="shared" si="368"/>
        <v>Ow</v>
      </c>
      <c r="C2502" s="218" t="str">
        <f t="shared" si="369"/>
        <v>er</v>
      </c>
      <c r="D2502" s="218" t="str">
        <f t="shared" si="370"/>
        <v>Refe</v>
      </c>
      <c r="E2502" s="219" t="e">
        <f t="shared" si="371"/>
        <v>#VALUE!</v>
      </c>
      <c r="F2502" s="219" t="str">
        <f t="shared" si="372"/>
        <v/>
      </c>
      <c r="G2502" s="219">
        <f t="shared" si="373"/>
        <v>45253</v>
      </c>
      <c r="H2502" s="218" t="str">
        <f>IF(ISERROR(VLOOKUP(FORECAST!$A2502,$AY$2:$BA$9,3,FALSE)),"",VLOOKUP(FORECAST!$A2502,$AY$2:$BA$9,3,FALSE))</f>
        <v>Maintenance</v>
      </c>
      <c r="I2502" s="218">
        <f>IF(ISNUMBER(FORECAST!G:G),FORECAST!G:G,"")</f>
        <v>21</v>
      </c>
      <c r="J2502" s="222">
        <f>IF(ISNUMBER(FORECAST!H:H),FORECAST!H:H,"")</f>
        <v>0</v>
      </c>
      <c r="BF2502" s="4"/>
    </row>
    <row r="2503" spans="1:58">
      <c r="A2503" s="218" t="str">
        <f>MID(FORECAST!A2502,1,10)</f>
        <v>Maintenanc</v>
      </c>
      <c r="B2503" s="218" t="str">
        <f t="shared" si="368"/>
        <v>Ma</v>
      </c>
      <c r="C2503" s="218" t="str">
        <f t="shared" si="369"/>
        <v>nt</v>
      </c>
      <c r="D2503" s="218" t="str">
        <f t="shared" si="370"/>
        <v>nanc</v>
      </c>
      <c r="E2503" s="219" t="e">
        <f t="shared" si="371"/>
        <v>#VALUE!</v>
      </c>
      <c r="F2503" s="219" t="str">
        <f t="shared" si="372"/>
        <v/>
      </c>
      <c r="G2503" s="219">
        <f t="shared" si="373"/>
        <v>45253</v>
      </c>
      <c r="H2503" s="218" t="str">
        <f>IF(ISERROR(VLOOKUP(FORECAST!$A2503,$AY$2:$BA$9,3,FALSE)),"",VLOOKUP(FORECAST!$A2503,$AY$2:$BA$9,3,FALSE))</f>
        <v>Complementarias</v>
      </c>
      <c r="I2503" s="218">
        <f>IF(ISNUMBER(FORECAST!G:G),FORECAST!G:G,"")</f>
        <v>27</v>
      </c>
      <c r="J2503" s="222">
        <f>IF(ISNUMBER(FORECAST!H:H),FORECAST!H:H,"")</f>
        <v>0</v>
      </c>
      <c r="BF2503" s="4"/>
    </row>
    <row r="2504" spans="1:58">
      <c r="A2504" s="218" t="str">
        <f>MID(FORECAST!A2503,1,10)</f>
        <v>Compliment</v>
      </c>
      <c r="B2504" s="218" t="str">
        <f t="shared" si="368"/>
        <v>Co</v>
      </c>
      <c r="C2504" s="218" t="str">
        <f t="shared" si="369"/>
        <v>pl</v>
      </c>
      <c r="D2504" s="218" t="str">
        <f t="shared" si="370"/>
        <v>ment</v>
      </c>
      <c r="E2504" s="219" t="e">
        <f t="shared" si="371"/>
        <v>#VALUE!</v>
      </c>
      <c r="F2504" s="219" t="str">
        <f t="shared" si="372"/>
        <v/>
      </c>
      <c r="G2504" s="219">
        <f t="shared" si="373"/>
        <v>45253</v>
      </c>
      <c r="H2504" s="218" t="str">
        <f>IF(ISERROR(VLOOKUP(FORECAST!$A2504,$AY$2:$BA$9,3,FALSE)),"",VLOOKUP(FORECAST!$A2504,$AY$2:$BA$9,3,FALSE))</f>
        <v>Total día</v>
      </c>
      <c r="I2504" s="218">
        <f>IF(ISNUMBER(FORECAST!G:G),FORECAST!G:G,"")</f>
        <v>394</v>
      </c>
      <c r="J2504" s="222">
        <f>IF(ISNUMBER(FORECAST!H:H),FORECAST!H:H,"")</f>
        <v>92053.42</v>
      </c>
      <c r="BF2504" s="4"/>
    </row>
    <row r="2505" spans="1:58">
      <c r="A2505" s="218" t="str">
        <f>MID(FORECAST!A2504,1,10)</f>
        <v>Totals:</v>
      </c>
      <c r="B2505" s="218" t="str">
        <f t="shared" si="368"/>
        <v>To</v>
      </c>
      <c r="C2505" s="218" t="str">
        <f t="shared" si="369"/>
        <v>al</v>
      </c>
      <c r="D2505" s="218" t="str">
        <f t="shared" si="370"/>
        <v>:</v>
      </c>
      <c r="E2505" s="219" t="e">
        <f t="shared" si="371"/>
        <v>#VALUE!</v>
      </c>
      <c r="F2505" s="219" t="str">
        <f t="shared" si="372"/>
        <v/>
      </c>
      <c r="G2505" s="219">
        <f t="shared" si="373"/>
        <v>45253</v>
      </c>
      <c r="H2505" s="218" t="str">
        <f>IF(ISERROR(VLOOKUP(FORECAST!$A2505,$AY$2:$BA$9,3,FALSE)),"",VLOOKUP(FORECAST!$A2505,$AY$2:$BA$9,3,FALSE))</f>
        <v/>
      </c>
      <c r="I2505" s="218" t="str">
        <f>IF(ISNUMBER(FORECAST!G:G),FORECAST!G:G,"")</f>
        <v/>
      </c>
      <c r="J2505" s="222" t="str">
        <f>IF(ISNUMBER(FORECAST!H:H),FORECAST!H:H,"")</f>
        <v/>
      </c>
      <c r="BF2505" s="4"/>
    </row>
    <row r="2506" spans="1:58">
      <c r="A2506" s="218" t="str">
        <f>MID(FORECAST!A2505,1,10)</f>
        <v>24-11-2023</v>
      </c>
      <c r="B2506" s="218" t="str">
        <f t="shared" si="368"/>
        <v>24</v>
      </c>
      <c r="C2506" s="218" t="str">
        <f t="shared" si="369"/>
        <v>11</v>
      </c>
      <c r="D2506" s="218" t="str">
        <f t="shared" si="370"/>
        <v>2023</v>
      </c>
      <c r="E2506" s="219">
        <f t="shared" si="371"/>
        <v>45254</v>
      </c>
      <c r="F2506" s="219">
        <f t="shared" si="372"/>
        <v>45254</v>
      </c>
      <c r="G2506" s="219">
        <f t="shared" si="373"/>
        <v>45254</v>
      </c>
      <c r="H2506" s="218" t="str">
        <f>IF(ISERROR(VLOOKUP(FORECAST!$A2506,$AY$2:$BA$9,3,FALSE)),"",VLOOKUP(FORECAST!$A2506,$AY$2:$BA$9,3,FALSE))</f>
        <v>Pagadores</v>
      </c>
      <c r="I2506" s="218">
        <f>IF(ISNUMBER(FORECAST!G:G),FORECAST!G:G,"")</f>
        <v>141</v>
      </c>
      <c r="J2506" s="222">
        <f>IF(ISNUMBER(FORECAST!H:H),FORECAST!H:H,"")</f>
        <v>47925.2</v>
      </c>
      <c r="BF2506" s="4"/>
    </row>
    <row r="2507" spans="1:58">
      <c r="A2507" s="218" t="str">
        <f>MID(FORECAST!A2506,1,10)</f>
        <v>Non-Group</v>
      </c>
      <c r="B2507" s="218" t="str">
        <f t="shared" si="368"/>
        <v>No</v>
      </c>
      <c r="C2507" s="218" t="str">
        <f t="shared" si="369"/>
        <v>-G</v>
      </c>
      <c r="D2507" s="218" t="str">
        <f t="shared" si="370"/>
        <v>oup</v>
      </c>
      <c r="E2507" s="219" t="e">
        <f t="shared" si="371"/>
        <v>#VALUE!</v>
      </c>
      <c r="F2507" s="219" t="str">
        <f t="shared" si="372"/>
        <v/>
      </c>
      <c r="G2507" s="219">
        <f t="shared" si="373"/>
        <v>45254</v>
      </c>
      <c r="H2507" s="218" t="str">
        <f>IF(ISERROR(VLOOKUP(FORECAST!$A2507,$AY$2:$BA$9,3,FALSE)),"",VLOOKUP(FORECAST!$A2507,$AY$2:$BA$9,3,FALSE))</f>
        <v>Grupos</v>
      </c>
      <c r="I2507" s="218">
        <f>IF(ISNUMBER(FORECAST!G:G),FORECAST!G:G,"")</f>
        <v>1</v>
      </c>
      <c r="J2507" s="222">
        <f>IF(ISNUMBER(FORECAST!H:H),FORECAST!H:H,"")</f>
        <v>505</v>
      </c>
      <c r="BF2507" s="4"/>
    </row>
    <row r="2508" spans="1:58">
      <c r="A2508" s="218" t="str">
        <f>MID(FORECAST!A2507,1,10)</f>
        <v>Group - No</v>
      </c>
      <c r="B2508" s="218" t="str">
        <f t="shared" si="368"/>
        <v>Gr</v>
      </c>
      <c r="C2508" s="218" t="str">
        <f t="shared" si="369"/>
        <v>up</v>
      </c>
      <c r="D2508" s="218" t="str">
        <f t="shared" si="370"/>
        <v>- No</v>
      </c>
      <c r="E2508" s="219" t="e">
        <f t="shared" si="371"/>
        <v>#VALUE!</v>
      </c>
      <c r="F2508" s="219" t="str">
        <f t="shared" si="372"/>
        <v/>
      </c>
      <c r="G2508" s="219">
        <f t="shared" si="373"/>
        <v>45254</v>
      </c>
      <c r="H2508" s="218" t="str">
        <f>IF(ISERROR(VLOOKUP(FORECAST!$A2508,$AY$2:$BA$9,3,FALSE)),"",VLOOKUP(FORECAST!$A2508,$AY$2:$BA$9,3,FALSE))</f>
        <v>Dueños e invitados</v>
      </c>
      <c r="I2508" s="218">
        <f>IF(ISNUMBER(FORECAST!G:G),FORECAST!G:G,"")</f>
        <v>42</v>
      </c>
      <c r="J2508" s="222">
        <f>IF(ISNUMBER(FORECAST!H:H),FORECAST!H:H,"")</f>
        <v>0</v>
      </c>
      <c r="BF2508" s="4"/>
    </row>
    <row r="2509" spans="1:58">
      <c r="A2509" s="218" t="str">
        <f>MID(FORECAST!A2508,1,10)</f>
        <v>Owner &amp; Gu</v>
      </c>
      <c r="B2509" s="218" t="str">
        <f t="shared" si="368"/>
        <v>Ow</v>
      </c>
      <c r="C2509" s="218" t="str">
        <f t="shared" si="369"/>
        <v>er</v>
      </c>
      <c r="D2509" s="218" t="str">
        <f t="shared" si="370"/>
        <v>&amp; Gu</v>
      </c>
      <c r="E2509" s="219" t="e">
        <f t="shared" si="371"/>
        <v>#VALUE!</v>
      </c>
      <c r="F2509" s="219" t="str">
        <f t="shared" si="372"/>
        <v/>
      </c>
      <c r="G2509" s="219">
        <f t="shared" si="373"/>
        <v>45254</v>
      </c>
      <c r="H2509" s="218" t="str">
        <f>IF(ISERROR(VLOOKUP(FORECAST!$A2509,$AY$2:$BA$9,3,FALSE)),"",VLOOKUP(FORECAST!$A2509,$AY$2:$BA$9,3,FALSE))</f>
        <v>Referidos</v>
      </c>
      <c r="I2509" s="218">
        <f>IF(ISNUMBER(FORECAST!G:G),FORECAST!G:G,"")</f>
        <v>141</v>
      </c>
      <c r="J2509" s="222">
        <f>IF(ISNUMBER(FORECAST!H:H),FORECAST!H:H,"")</f>
        <v>47841.16</v>
      </c>
      <c r="BF2509" s="4"/>
    </row>
    <row r="2510" spans="1:58">
      <c r="A2510" s="218" t="str">
        <f>MID(FORECAST!A2509,1,10)</f>
        <v>Owner Refe</v>
      </c>
      <c r="B2510" s="218" t="str">
        <f t="shared" si="368"/>
        <v>Ow</v>
      </c>
      <c r="C2510" s="218" t="str">
        <f t="shared" si="369"/>
        <v>er</v>
      </c>
      <c r="D2510" s="218" t="str">
        <f t="shared" si="370"/>
        <v>Refe</v>
      </c>
      <c r="E2510" s="219" t="e">
        <f t="shared" si="371"/>
        <v>#VALUE!</v>
      </c>
      <c r="F2510" s="219" t="str">
        <f t="shared" si="372"/>
        <v/>
      </c>
      <c r="G2510" s="219">
        <f t="shared" si="373"/>
        <v>45254</v>
      </c>
      <c r="H2510" s="218" t="str">
        <f>IF(ISERROR(VLOOKUP(FORECAST!$A2510,$AY$2:$BA$9,3,FALSE)),"",VLOOKUP(FORECAST!$A2510,$AY$2:$BA$9,3,FALSE))</f>
        <v>Maintenance</v>
      </c>
      <c r="I2510" s="218">
        <f>IF(ISNUMBER(FORECAST!G:G),FORECAST!G:G,"")</f>
        <v>24</v>
      </c>
      <c r="J2510" s="222">
        <f>IF(ISNUMBER(FORECAST!H:H),FORECAST!H:H,"")</f>
        <v>0</v>
      </c>
      <c r="BF2510" s="4"/>
    </row>
    <row r="2511" spans="1:58">
      <c r="A2511" s="218" t="str">
        <f>MID(FORECAST!A2510,1,10)</f>
        <v>Maintenanc</v>
      </c>
      <c r="B2511" s="218" t="str">
        <f t="shared" si="368"/>
        <v>Ma</v>
      </c>
      <c r="C2511" s="218" t="str">
        <f t="shared" si="369"/>
        <v>nt</v>
      </c>
      <c r="D2511" s="218" t="str">
        <f t="shared" si="370"/>
        <v>nanc</v>
      </c>
      <c r="E2511" s="219" t="e">
        <f t="shared" si="371"/>
        <v>#VALUE!</v>
      </c>
      <c r="F2511" s="219" t="str">
        <f t="shared" si="372"/>
        <v/>
      </c>
      <c r="G2511" s="219">
        <f t="shared" si="373"/>
        <v>45254</v>
      </c>
      <c r="H2511" s="218" t="str">
        <f>IF(ISERROR(VLOOKUP(FORECAST!$A2511,$AY$2:$BA$9,3,FALSE)),"",VLOOKUP(FORECAST!$A2511,$AY$2:$BA$9,3,FALSE))</f>
        <v>Complementarias</v>
      </c>
      <c r="I2511" s="218">
        <f>IF(ISNUMBER(FORECAST!G:G),FORECAST!G:G,"")</f>
        <v>3</v>
      </c>
      <c r="J2511" s="222">
        <f>IF(ISNUMBER(FORECAST!H:H),FORECAST!H:H,"")</f>
        <v>470</v>
      </c>
      <c r="BF2511" s="4"/>
    </row>
    <row r="2512" spans="1:58">
      <c r="A2512" s="218" t="str">
        <f>MID(FORECAST!A2511,1,10)</f>
        <v>Compliment</v>
      </c>
      <c r="B2512" s="218" t="str">
        <f t="shared" ref="B2512:B2575" si="374">MID(A2512,1,2)</f>
        <v>Co</v>
      </c>
      <c r="C2512" s="218" t="str">
        <f t="shared" ref="C2512:C2575" si="375">MID(A2512,4,2)</f>
        <v>pl</v>
      </c>
      <c r="D2512" s="218" t="str">
        <f t="shared" ref="D2512:D2575" si="376">MID(A2512,7,4)</f>
        <v>ment</v>
      </c>
      <c r="E2512" s="219" t="e">
        <f t="shared" ref="E2512:E2575" si="377">DATE(D2512,C2512,B2512)</f>
        <v>#VALUE!</v>
      </c>
      <c r="F2512" s="219" t="str">
        <f t="shared" ref="F2512:F2575" si="378">IF(ISERROR(E2512),"",E2512)</f>
        <v/>
      </c>
      <c r="G2512" s="219">
        <f t="shared" ref="G2512:G2575" si="379">IF(F2512="",G2511,F2512)</f>
        <v>45254</v>
      </c>
      <c r="H2512" s="218" t="str">
        <f>IF(ISERROR(VLOOKUP(FORECAST!$A2512,$AY$2:$BA$9,3,FALSE)),"",VLOOKUP(FORECAST!$A2512,$AY$2:$BA$9,3,FALSE))</f>
        <v>Total día</v>
      </c>
      <c r="I2512" s="218">
        <f>IF(ISNUMBER(FORECAST!G:G),FORECAST!G:G,"")</f>
        <v>352</v>
      </c>
      <c r="J2512" s="222">
        <f>IF(ISNUMBER(FORECAST!H:H),FORECAST!H:H,"")</f>
        <v>96741.36</v>
      </c>
      <c r="BF2512" s="4"/>
    </row>
    <row r="2513" spans="1:58">
      <c r="A2513" s="218" t="str">
        <f>MID(FORECAST!A2512,1,10)</f>
        <v>Totals:</v>
      </c>
      <c r="B2513" s="218" t="str">
        <f t="shared" si="374"/>
        <v>To</v>
      </c>
      <c r="C2513" s="218" t="str">
        <f t="shared" si="375"/>
        <v>al</v>
      </c>
      <c r="D2513" s="218" t="str">
        <f t="shared" si="376"/>
        <v>:</v>
      </c>
      <c r="E2513" s="219" t="e">
        <f t="shared" si="377"/>
        <v>#VALUE!</v>
      </c>
      <c r="F2513" s="219" t="str">
        <f t="shared" si="378"/>
        <v/>
      </c>
      <c r="G2513" s="219">
        <f t="shared" si="379"/>
        <v>45254</v>
      </c>
      <c r="H2513" s="218" t="str">
        <f>IF(ISERROR(VLOOKUP(FORECAST!$A2513,$AY$2:$BA$9,3,FALSE)),"",VLOOKUP(FORECAST!$A2513,$AY$2:$BA$9,3,FALSE))</f>
        <v/>
      </c>
      <c r="I2513" s="218" t="str">
        <f>IF(ISNUMBER(FORECAST!G:G),FORECAST!G:G,"")</f>
        <v/>
      </c>
      <c r="J2513" s="222" t="str">
        <f>IF(ISNUMBER(FORECAST!H:H),FORECAST!H:H,"")</f>
        <v/>
      </c>
      <c r="BF2513" s="4"/>
    </row>
    <row r="2514" spans="1:58">
      <c r="A2514" s="218" t="str">
        <f>MID(FORECAST!A2513,1,10)</f>
        <v>25-11-2023</v>
      </c>
      <c r="B2514" s="218" t="str">
        <f t="shared" si="374"/>
        <v>25</v>
      </c>
      <c r="C2514" s="218" t="str">
        <f t="shared" si="375"/>
        <v>11</v>
      </c>
      <c r="D2514" s="218" t="str">
        <f t="shared" si="376"/>
        <v>2023</v>
      </c>
      <c r="E2514" s="219">
        <f t="shared" si="377"/>
        <v>45255</v>
      </c>
      <c r="F2514" s="219">
        <f t="shared" si="378"/>
        <v>45255</v>
      </c>
      <c r="G2514" s="219">
        <f t="shared" si="379"/>
        <v>45255</v>
      </c>
      <c r="H2514" s="218" t="str">
        <f>IF(ISERROR(VLOOKUP(FORECAST!$A2514,$AY$2:$BA$9,3,FALSE)),"",VLOOKUP(FORECAST!$A2514,$AY$2:$BA$9,3,FALSE))</f>
        <v>Pagadores</v>
      </c>
      <c r="I2514" s="218">
        <f>IF(ISNUMBER(FORECAST!G:G),FORECAST!G:G,"")</f>
        <v>97</v>
      </c>
      <c r="J2514" s="222">
        <f>IF(ISNUMBER(FORECAST!H:H),FORECAST!H:H,"")</f>
        <v>32966.949999999997</v>
      </c>
      <c r="BF2514" s="4"/>
    </row>
    <row r="2515" spans="1:58">
      <c r="A2515" s="218" t="str">
        <f>MID(FORECAST!A2514,1,10)</f>
        <v>Non-Group</v>
      </c>
      <c r="B2515" s="218" t="str">
        <f t="shared" si="374"/>
        <v>No</v>
      </c>
      <c r="C2515" s="218" t="str">
        <f t="shared" si="375"/>
        <v>-G</v>
      </c>
      <c r="D2515" s="218" t="str">
        <f t="shared" si="376"/>
        <v>oup</v>
      </c>
      <c r="E2515" s="219" t="e">
        <f t="shared" si="377"/>
        <v>#VALUE!</v>
      </c>
      <c r="F2515" s="219" t="str">
        <f t="shared" si="378"/>
        <v/>
      </c>
      <c r="G2515" s="219">
        <f t="shared" si="379"/>
        <v>45255</v>
      </c>
      <c r="H2515" s="218" t="str">
        <f>IF(ISERROR(VLOOKUP(FORECAST!$A2515,$AY$2:$BA$9,3,FALSE)),"",VLOOKUP(FORECAST!$A2515,$AY$2:$BA$9,3,FALSE))</f>
        <v>Grupos</v>
      </c>
      <c r="I2515" s="218">
        <f>IF(ISNUMBER(FORECAST!G:G),FORECAST!G:G,"")</f>
        <v>1</v>
      </c>
      <c r="J2515" s="222">
        <f>IF(ISNUMBER(FORECAST!H:H),FORECAST!H:H,"")</f>
        <v>505</v>
      </c>
      <c r="BF2515" s="4"/>
    </row>
    <row r="2516" spans="1:58">
      <c r="A2516" s="218" t="str">
        <f>MID(FORECAST!A2515,1,10)</f>
        <v>Group - No</v>
      </c>
      <c r="B2516" s="218" t="str">
        <f t="shared" si="374"/>
        <v>Gr</v>
      </c>
      <c r="C2516" s="218" t="str">
        <f t="shared" si="375"/>
        <v>up</v>
      </c>
      <c r="D2516" s="218" t="str">
        <f t="shared" si="376"/>
        <v>- No</v>
      </c>
      <c r="E2516" s="219" t="e">
        <f t="shared" si="377"/>
        <v>#VALUE!</v>
      </c>
      <c r="F2516" s="219" t="str">
        <f t="shared" si="378"/>
        <v/>
      </c>
      <c r="G2516" s="219">
        <f t="shared" si="379"/>
        <v>45255</v>
      </c>
      <c r="H2516" s="218" t="str">
        <f>IF(ISERROR(VLOOKUP(FORECAST!$A2516,$AY$2:$BA$9,3,FALSE)),"",VLOOKUP(FORECAST!$A2516,$AY$2:$BA$9,3,FALSE))</f>
        <v>Dueños e invitados</v>
      </c>
      <c r="I2516" s="218">
        <f>IF(ISNUMBER(FORECAST!G:G),FORECAST!G:G,"")</f>
        <v>41</v>
      </c>
      <c r="J2516" s="222">
        <f>IF(ISNUMBER(FORECAST!H:H),FORECAST!H:H,"")</f>
        <v>0</v>
      </c>
      <c r="BF2516" s="4"/>
    </row>
    <row r="2517" spans="1:58">
      <c r="A2517" s="218" t="str">
        <f>MID(FORECAST!A2516,1,10)</f>
        <v>Owner &amp; Gu</v>
      </c>
      <c r="B2517" s="218" t="str">
        <f t="shared" si="374"/>
        <v>Ow</v>
      </c>
      <c r="C2517" s="218" t="str">
        <f t="shared" si="375"/>
        <v>er</v>
      </c>
      <c r="D2517" s="218" t="str">
        <f t="shared" si="376"/>
        <v>&amp; Gu</v>
      </c>
      <c r="E2517" s="219" t="e">
        <f t="shared" si="377"/>
        <v>#VALUE!</v>
      </c>
      <c r="F2517" s="219" t="str">
        <f t="shared" si="378"/>
        <v/>
      </c>
      <c r="G2517" s="219">
        <f t="shared" si="379"/>
        <v>45255</v>
      </c>
      <c r="H2517" s="218" t="str">
        <f>IF(ISERROR(VLOOKUP(FORECAST!$A2517,$AY$2:$BA$9,3,FALSE)),"",VLOOKUP(FORECAST!$A2517,$AY$2:$BA$9,3,FALSE))</f>
        <v>Referidos</v>
      </c>
      <c r="I2517" s="218">
        <f>IF(ISNUMBER(FORECAST!G:G),FORECAST!G:G,"")</f>
        <v>108</v>
      </c>
      <c r="J2517" s="222">
        <f>IF(ISNUMBER(FORECAST!H:H),FORECAST!H:H,"")</f>
        <v>36011.64</v>
      </c>
      <c r="BF2517" s="4"/>
    </row>
    <row r="2518" spans="1:58">
      <c r="A2518" s="218" t="str">
        <f>MID(FORECAST!A2517,1,10)</f>
        <v>Owner Refe</v>
      </c>
      <c r="B2518" s="218" t="str">
        <f t="shared" si="374"/>
        <v>Ow</v>
      </c>
      <c r="C2518" s="218" t="str">
        <f t="shared" si="375"/>
        <v>er</v>
      </c>
      <c r="D2518" s="218" t="str">
        <f t="shared" si="376"/>
        <v>Refe</v>
      </c>
      <c r="E2518" s="219" t="e">
        <f t="shared" si="377"/>
        <v>#VALUE!</v>
      </c>
      <c r="F2518" s="219" t="str">
        <f t="shared" si="378"/>
        <v/>
      </c>
      <c r="G2518" s="219">
        <f t="shared" si="379"/>
        <v>45255</v>
      </c>
      <c r="H2518" s="218" t="str">
        <f>IF(ISERROR(VLOOKUP(FORECAST!$A2518,$AY$2:$BA$9,3,FALSE)),"",VLOOKUP(FORECAST!$A2518,$AY$2:$BA$9,3,FALSE))</f>
        <v>Maintenance</v>
      </c>
      <c r="I2518" s="218">
        <f>IF(ISNUMBER(FORECAST!G:G),FORECAST!G:G,"")</f>
        <v>24</v>
      </c>
      <c r="J2518" s="222">
        <f>IF(ISNUMBER(FORECAST!H:H),FORECAST!H:H,"")</f>
        <v>0</v>
      </c>
      <c r="BF2518" s="4"/>
    </row>
    <row r="2519" spans="1:58">
      <c r="A2519" s="218" t="str">
        <f>MID(FORECAST!A2518,1,10)</f>
        <v>Maintenanc</v>
      </c>
      <c r="B2519" s="218" t="str">
        <f t="shared" si="374"/>
        <v>Ma</v>
      </c>
      <c r="C2519" s="218" t="str">
        <f t="shared" si="375"/>
        <v>nt</v>
      </c>
      <c r="D2519" s="218" t="str">
        <f t="shared" si="376"/>
        <v>nanc</v>
      </c>
      <c r="E2519" s="219" t="e">
        <f t="shared" si="377"/>
        <v>#VALUE!</v>
      </c>
      <c r="F2519" s="219" t="str">
        <f t="shared" si="378"/>
        <v/>
      </c>
      <c r="G2519" s="219">
        <f t="shared" si="379"/>
        <v>45255</v>
      </c>
      <c r="H2519" s="218" t="str">
        <f>IF(ISERROR(VLOOKUP(FORECAST!$A2519,$AY$2:$BA$9,3,FALSE)),"",VLOOKUP(FORECAST!$A2519,$AY$2:$BA$9,3,FALSE))</f>
        <v>Complementarias</v>
      </c>
      <c r="I2519" s="218">
        <f>IF(ISNUMBER(FORECAST!G:G),FORECAST!G:G,"")</f>
        <v>2</v>
      </c>
      <c r="J2519" s="222">
        <f>IF(ISNUMBER(FORECAST!H:H),FORECAST!H:H,"")</f>
        <v>0</v>
      </c>
      <c r="BF2519" s="4"/>
    </row>
    <row r="2520" spans="1:58">
      <c r="A2520" s="218" t="str">
        <f>MID(FORECAST!A2519,1,10)</f>
        <v>Compliment</v>
      </c>
      <c r="B2520" s="218" t="str">
        <f t="shared" si="374"/>
        <v>Co</v>
      </c>
      <c r="C2520" s="218" t="str">
        <f t="shared" si="375"/>
        <v>pl</v>
      </c>
      <c r="D2520" s="218" t="str">
        <f t="shared" si="376"/>
        <v>ment</v>
      </c>
      <c r="E2520" s="219" t="e">
        <f t="shared" si="377"/>
        <v>#VALUE!</v>
      </c>
      <c r="F2520" s="219" t="str">
        <f t="shared" si="378"/>
        <v/>
      </c>
      <c r="G2520" s="219">
        <f t="shared" si="379"/>
        <v>45255</v>
      </c>
      <c r="H2520" s="218" t="str">
        <f>IF(ISERROR(VLOOKUP(FORECAST!$A2520,$AY$2:$BA$9,3,FALSE)),"",VLOOKUP(FORECAST!$A2520,$AY$2:$BA$9,3,FALSE))</f>
        <v>Total día</v>
      </c>
      <c r="I2520" s="218">
        <f>IF(ISNUMBER(FORECAST!G:G),FORECAST!G:G,"")</f>
        <v>273</v>
      </c>
      <c r="J2520" s="222">
        <f>IF(ISNUMBER(FORECAST!H:H),FORECAST!H:H,"")</f>
        <v>69483.59</v>
      </c>
      <c r="BF2520" s="4"/>
    </row>
    <row r="2521" spans="1:58">
      <c r="A2521" s="218" t="str">
        <f>MID(FORECAST!A2520,1,10)</f>
        <v>Totals:</v>
      </c>
      <c r="B2521" s="218" t="str">
        <f t="shared" si="374"/>
        <v>To</v>
      </c>
      <c r="C2521" s="218" t="str">
        <f t="shared" si="375"/>
        <v>al</v>
      </c>
      <c r="D2521" s="218" t="str">
        <f t="shared" si="376"/>
        <v>:</v>
      </c>
      <c r="E2521" s="219" t="e">
        <f t="shared" si="377"/>
        <v>#VALUE!</v>
      </c>
      <c r="F2521" s="219" t="str">
        <f t="shared" si="378"/>
        <v/>
      </c>
      <c r="G2521" s="219">
        <f t="shared" si="379"/>
        <v>45255</v>
      </c>
      <c r="H2521" s="218" t="str">
        <f>IF(ISERROR(VLOOKUP(FORECAST!$A2521,$AY$2:$BA$9,3,FALSE)),"",VLOOKUP(FORECAST!$A2521,$AY$2:$BA$9,3,FALSE))</f>
        <v/>
      </c>
      <c r="I2521" s="218" t="str">
        <f>IF(ISNUMBER(FORECAST!G:G),FORECAST!G:G,"")</f>
        <v/>
      </c>
      <c r="J2521" s="222" t="str">
        <f>IF(ISNUMBER(FORECAST!H:H),FORECAST!H:H,"")</f>
        <v/>
      </c>
      <c r="BF2521" s="4"/>
    </row>
    <row r="2522" spans="1:58">
      <c r="A2522" s="218" t="str">
        <f>MID(FORECAST!A2521,1,10)</f>
        <v>26-11-2023</v>
      </c>
      <c r="B2522" s="218" t="str">
        <f t="shared" si="374"/>
        <v>26</v>
      </c>
      <c r="C2522" s="218" t="str">
        <f t="shared" si="375"/>
        <v>11</v>
      </c>
      <c r="D2522" s="218" t="str">
        <f t="shared" si="376"/>
        <v>2023</v>
      </c>
      <c r="E2522" s="219">
        <f t="shared" si="377"/>
        <v>45256</v>
      </c>
      <c r="F2522" s="219">
        <f t="shared" si="378"/>
        <v>45256</v>
      </c>
      <c r="G2522" s="219">
        <f t="shared" si="379"/>
        <v>45256</v>
      </c>
      <c r="H2522" s="218" t="str">
        <f>IF(ISERROR(VLOOKUP(FORECAST!$A2522,$AY$2:$BA$9,3,FALSE)),"",VLOOKUP(FORECAST!$A2522,$AY$2:$BA$9,3,FALSE))</f>
        <v>Pagadores</v>
      </c>
      <c r="I2522" s="218">
        <f>IF(ISNUMBER(FORECAST!G:G),FORECAST!G:G,"")</f>
        <v>24</v>
      </c>
      <c r="J2522" s="222">
        <f>IF(ISNUMBER(FORECAST!H:H),FORECAST!H:H,"")</f>
        <v>6322.67</v>
      </c>
      <c r="BF2522" s="4"/>
    </row>
    <row r="2523" spans="1:58">
      <c r="A2523" s="218" t="str">
        <f>MID(FORECAST!A2522,1,10)</f>
        <v>Non-Group</v>
      </c>
      <c r="B2523" s="218" t="str">
        <f t="shared" si="374"/>
        <v>No</v>
      </c>
      <c r="C2523" s="218" t="str">
        <f t="shared" si="375"/>
        <v>-G</v>
      </c>
      <c r="D2523" s="218" t="str">
        <f t="shared" si="376"/>
        <v>oup</v>
      </c>
      <c r="E2523" s="219" t="e">
        <f t="shared" si="377"/>
        <v>#VALUE!</v>
      </c>
      <c r="F2523" s="219" t="str">
        <f t="shared" si="378"/>
        <v/>
      </c>
      <c r="G2523" s="219">
        <f t="shared" si="379"/>
        <v>45256</v>
      </c>
      <c r="H2523" s="218" t="str">
        <f>IF(ISERROR(VLOOKUP(FORECAST!$A2523,$AY$2:$BA$9,3,FALSE)),"",VLOOKUP(FORECAST!$A2523,$AY$2:$BA$9,3,FALSE))</f>
        <v>Grupos</v>
      </c>
      <c r="I2523" s="218">
        <f>IF(ISNUMBER(FORECAST!G:G),FORECAST!G:G,"")</f>
        <v>0</v>
      </c>
      <c r="J2523" s="222">
        <f>IF(ISNUMBER(FORECAST!H:H),FORECAST!H:H,"")</f>
        <v>0</v>
      </c>
      <c r="BF2523" s="4"/>
    </row>
    <row r="2524" spans="1:58">
      <c r="A2524" s="218" t="str">
        <f>MID(FORECAST!A2523,1,10)</f>
        <v>Group - No</v>
      </c>
      <c r="B2524" s="218" t="str">
        <f t="shared" si="374"/>
        <v>Gr</v>
      </c>
      <c r="C2524" s="218" t="str">
        <f t="shared" si="375"/>
        <v>up</v>
      </c>
      <c r="D2524" s="218" t="str">
        <f t="shared" si="376"/>
        <v>- No</v>
      </c>
      <c r="E2524" s="219" t="e">
        <f t="shared" si="377"/>
        <v>#VALUE!</v>
      </c>
      <c r="F2524" s="219" t="str">
        <f t="shared" si="378"/>
        <v/>
      </c>
      <c r="G2524" s="219">
        <f t="shared" si="379"/>
        <v>45256</v>
      </c>
      <c r="H2524" s="218" t="str">
        <f>IF(ISERROR(VLOOKUP(FORECAST!$A2524,$AY$2:$BA$9,3,FALSE)),"",VLOOKUP(FORECAST!$A2524,$AY$2:$BA$9,3,FALSE))</f>
        <v>Dueños e invitados</v>
      </c>
      <c r="I2524" s="218">
        <f>IF(ISNUMBER(FORECAST!G:G),FORECAST!G:G,"")</f>
        <v>29</v>
      </c>
      <c r="J2524" s="222">
        <f>IF(ISNUMBER(FORECAST!H:H),FORECAST!H:H,"")</f>
        <v>0</v>
      </c>
      <c r="BF2524" s="4"/>
    </row>
    <row r="2525" spans="1:58">
      <c r="A2525" s="218" t="str">
        <f>MID(FORECAST!A2524,1,10)</f>
        <v>Owner &amp; Gu</v>
      </c>
      <c r="B2525" s="218" t="str">
        <f t="shared" si="374"/>
        <v>Ow</v>
      </c>
      <c r="C2525" s="218" t="str">
        <f t="shared" si="375"/>
        <v>er</v>
      </c>
      <c r="D2525" s="218" t="str">
        <f t="shared" si="376"/>
        <v>&amp; Gu</v>
      </c>
      <c r="E2525" s="219" t="e">
        <f t="shared" si="377"/>
        <v>#VALUE!</v>
      </c>
      <c r="F2525" s="219" t="str">
        <f t="shared" si="378"/>
        <v/>
      </c>
      <c r="G2525" s="219">
        <f t="shared" si="379"/>
        <v>45256</v>
      </c>
      <c r="H2525" s="218" t="str">
        <f>IF(ISERROR(VLOOKUP(FORECAST!$A2525,$AY$2:$BA$9,3,FALSE)),"",VLOOKUP(FORECAST!$A2525,$AY$2:$BA$9,3,FALSE))</f>
        <v>Referidos</v>
      </c>
      <c r="I2525" s="218">
        <f>IF(ISNUMBER(FORECAST!G:G),FORECAST!G:G,"")</f>
        <v>40</v>
      </c>
      <c r="J2525" s="222">
        <f>IF(ISNUMBER(FORECAST!H:H),FORECAST!H:H,"")</f>
        <v>10852.34</v>
      </c>
      <c r="BF2525" s="4"/>
    </row>
    <row r="2526" spans="1:58">
      <c r="A2526" s="218" t="str">
        <f>MID(FORECAST!A2525,1,10)</f>
        <v>Owner Refe</v>
      </c>
      <c r="B2526" s="218" t="str">
        <f t="shared" si="374"/>
        <v>Ow</v>
      </c>
      <c r="C2526" s="218" t="str">
        <f t="shared" si="375"/>
        <v>er</v>
      </c>
      <c r="D2526" s="218" t="str">
        <f t="shared" si="376"/>
        <v>Refe</v>
      </c>
      <c r="E2526" s="219" t="e">
        <f t="shared" si="377"/>
        <v>#VALUE!</v>
      </c>
      <c r="F2526" s="219" t="str">
        <f t="shared" si="378"/>
        <v/>
      </c>
      <c r="G2526" s="219">
        <f t="shared" si="379"/>
        <v>45256</v>
      </c>
      <c r="H2526" s="218" t="str">
        <f>IF(ISERROR(VLOOKUP(FORECAST!$A2526,$AY$2:$BA$9,3,FALSE)),"",VLOOKUP(FORECAST!$A2526,$AY$2:$BA$9,3,FALSE))</f>
        <v>Maintenance</v>
      </c>
      <c r="I2526" s="218">
        <f>IF(ISNUMBER(FORECAST!G:G),FORECAST!G:G,"")</f>
        <v>26</v>
      </c>
      <c r="J2526" s="222">
        <f>IF(ISNUMBER(FORECAST!H:H),FORECAST!H:H,"")</f>
        <v>0</v>
      </c>
      <c r="BF2526" s="4"/>
    </row>
    <row r="2527" spans="1:58">
      <c r="A2527" s="218" t="str">
        <f>MID(FORECAST!A2526,1,10)</f>
        <v>Maintenanc</v>
      </c>
      <c r="B2527" s="218" t="str">
        <f t="shared" si="374"/>
        <v>Ma</v>
      </c>
      <c r="C2527" s="218" t="str">
        <f t="shared" si="375"/>
        <v>nt</v>
      </c>
      <c r="D2527" s="218" t="str">
        <f t="shared" si="376"/>
        <v>nanc</v>
      </c>
      <c r="E2527" s="219" t="e">
        <f t="shared" si="377"/>
        <v>#VALUE!</v>
      </c>
      <c r="F2527" s="219" t="str">
        <f t="shared" si="378"/>
        <v/>
      </c>
      <c r="G2527" s="219">
        <f t="shared" si="379"/>
        <v>45256</v>
      </c>
      <c r="H2527" s="218" t="str">
        <f>IF(ISERROR(VLOOKUP(FORECAST!$A2527,$AY$2:$BA$9,3,FALSE)),"",VLOOKUP(FORECAST!$A2527,$AY$2:$BA$9,3,FALSE))</f>
        <v>Complementarias</v>
      </c>
      <c r="I2527" s="218">
        <f>IF(ISNUMBER(FORECAST!G:G),FORECAST!G:G,"")</f>
        <v>5</v>
      </c>
      <c r="J2527" s="222">
        <f>IF(ISNUMBER(FORECAST!H:H),FORECAST!H:H,"")</f>
        <v>400</v>
      </c>
      <c r="BF2527" s="4"/>
    </row>
    <row r="2528" spans="1:58">
      <c r="A2528" s="218" t="str">
        <f>MID(FORECAST!A2527,1,10)</f>
        <v>Compliment</v>
      </c>
      <c r="B2528" s="218" t="str">
        <f t="shared" si="374"/>
        <v>Co</v>
      </c>
      <c r="C2528" s="218" t="str">
        <f t="shared" si="375"/>
        <v>pl</v>
      </c>
      <c r="D2528" s="218" t="str">
        <f t="shared" si="376"/>
        <v>ment</v>
      </c>
      <c r="E2528" s="219" t="e">
        <f t="shared" si="377"/>
        <v>#VALUE!</v>
      </c>
      <c r="F2528" s="219" t="str">
        <f t="shared" si="378"/>
        <v/>
      </c>
      <c r="G2528" s="219">
        <f t="shared" si="379"/>
        <v>45256</v>
      </c>
      <c r="H2528" s="218" t="str">
        <f>IF(ISERROR(VLOOKUP(FORECAST!$A2528,$AY$2:$BA$9,3,FALSE)),"",VLOOKUP(FORECAST!$A2528,$AY$2:$BA$9,3,FALSE))</f>
        <v>Total día</v>
      </c>
      <c r="I2528" s="218">
        <f>IF(ISNUMBER(FORECAST!G:G),FORECAST!G:G,"")</f>
        <v>124</v>
      </c>
      <c r="J2528" s="222">
        <f>IF(ISNUMBER(FORECAST!H:H),FORECAST!H:H,"")</f>
        <v>17575.009999999998</v>
      </c>
      <c r="BF2528" s="4"/>
    </row>
    <row r="2529" spans="1:58">
      <c r="A2529" s="218" t="str">
        <f>MID(FORECAST!A2528,1,10)</f>
        <v>Totals:</v>
      </c>
      <c r="B2529" s="218" t="str">
        <f t="shared" si="374"/>
        <v>To</v>
      </c>
      <c r="C2529" s="218" t="str">
        <f t="shared" si="375"/>
        <v>al</v>
      </c>
      <c r="D2529" s="218" t="str">
        <f t="shared" si="376"/>
        <v>:</v>
      </c>
      <c r="E2529" s="219" t="e">
        <f t="shared" si="377"/>
        <v>#VALUE!</v>
      </c>
      <c r="F2529" s="219" t="str">
        <f t="shared" si="378"/>
        <v/>
      </c>
      <c r="G2529" s="219">
        <f t="shared" si="379"/>
        <v>45256</v>
      </c>
      <c r="H2529" s="218" t="str">
        <f>IF(ISERROR(VLOOKUP(FORECAST!$A2529,$AY$2:$BA$9,3,FALSE)),"",VLOOKUP(FORECAST!$A2529,$AY$2:$BA$9,3,FALSE))</f>
        <v/>
      </c>
      <c r="I2529" s="218" t="str">
        <f>IF(ISNUMBER(FORECAST!G:G),FORECAST!G:G,"")</f>
        <v/>
      </c>
      <c r="J2529" s="222" t="str">
        <f>IF(ISNUMBER(FORECAST!H:H),FORECAST!H:H,"")</f>
        <v/>
      </c>
      <c r="BF2529" s="4"/>
    </row>
    <row r="2530" spans="1:58">
      <c r="A2530" s="218" t="str">
        <f>MID(FORECAST!A2529,1,10)</f>
        <v>27-11-2023</v>
      </c>
      <c r="B2530" s="218" t="str">
        <f t="shared" si="374"/>
        <v>27</v>
      </c>
      <c r="C2530" s="218" t="str">
        <f t="shared" si="375"/>
        <v>11</v>
      </c>
      <c r="D2530" s="218" t="str">
        <f t="shared" si="376"/>
        <v>2023</v>
      </c>
      <c r="E2530" s="219">
        <f t="shared" si="377"/>
        <v>45257</v>
      </c>
      <c r="F2530" s="219">
        <f t="shared" si="378"/>
        <v>45257</v>
      </c>
      <c r="G2530" s="219">
        <f t="shared" si="379"/>
        <v>45257</v>
      </c>
      <c r="H2530" s="218" t="str">
        <f>IF(ISERROR(VLOOKUP(FORECAST!$A2530,$AY$2:$BA$9,3,FALSE)),"",VLOOKUP(FORECAST!$A2530,$AY$2:$BA$9,3,FALSE))</f>
        <v>Pagadores</v>
      </c>
      <c r="I2530" s="218">
        <f>IF(ISNUMBER(FORECAST!G:G),FORECAST!G:G,"")</f>
        <v>9</v>
      </c>
      <c r="J2530" s="222">
        <f>IF(ISNUMBER(FORECAST!H:H),FORECAST!H:H,"")</f>
        <v>4893.26</v>
      </c>
      <c r="BF2530" s="4"/>
    </row>
    <row r="2531" spans="1:58">
      <c r="A2531" s="218" t="str">
        <f>MID(FORECAST!A2530,1,10)</f>
        <v>Non-Group</v>
      </c>
      <c r="B2531" s="218" t="str">
        <f t="shared" si="374"/>
        <v>No</v>
      </c>
      <c r="C2531" s="218" t="str">
        <f t="shared" si="375"/>
        <v>-G</v>
      </c>
      <c r="D2531" s="218" t="str">
        <f t="shared" si="376"/>
        <v>oup</v>
      </c>
      <c r="E2531" s="219" t="e">
        <f t="shared" si="377"/>
        <v>#VALUE!</v>
      </c>
      <c r="F2531" s="219" t="str">
        <f t="shared" si="378"/>
        <v/>
      </c>
      <c r="G2531" s="219">
        <f t="shared" si="379"/>
        <v>45257</v>
      </c>
      <c r="H2531" s="218" t="str">
        <f>IF(ISERROR(VLOOKUP(FORECAST!$A2531,$AY$2:$BA$9,3,FALSE)),"",VLOOKUP(FORECAST!$A2531,$AY$2:$BA$9,3,FALSE))</f>
        <v>Dueños e invitados</v>
      </c>
      <c r="I2531" s="218">
        <f>IF(ISNUMBER(FORECAST!G:G),FORECAST!G:G,"")</f>
        <v>18</v>
      </c>
      <c r="J2531" s="222">
        <f>IF(ISNUMBER(FORECAST!H:H),FORECAST!H:H,"")</f>
        <v>0</v>
      </c>
      <c r="BF2531" s="4"/>
    </row>
    <row r="2532" spans="1:58">
      <c r="A2532" s="218" t="str">
        <f>MID(FORECAST!A2531,1,10)</f>
        <v>Owner &amp; Gu</v>
      </c>
      <c r="B2532" s="218" t="str">
        <f t="shared" si="374"/>
        <v>Ow</v>
      </c>
      <c r="C2532" s="218" t="str">
        <f t="shared" si="375"/>
        <v>er</v>
      </c>
      <c r="D2532" s="218" t="str">
        <f t="shared" si="376"/>
        <v>&amp; Gu</v>
      </c>
      <c r="E2532" s="219" t="e">
        <f t="shared" si="377"/>
        <v>#VALUE!</v>
      </c>
      <c r="F2532" s="219" t="str">
        <f t="shared" si="378"/>
        <v/>
      </c>
      <c r="G2532" s="219">
        <f t="shared" si="379"/>
        <v>45257</v>
      </c>
      <c r="H2532" s="218" t="str">
        <f>IF(ISERROR(VLOOKUP(FORECAST!$A2532,$AY$2:$BA$9,3,FALSE)),"",VLOOKUP(FORECAST!$A2532,$AY$2:$BA$9,3,FALSE))</f>
        <v>Referidos</v>
      </c>
      <c r="I2532" s="218">
        <f>IF(ISNUMBER(FORECAST!G:G),FORECAST!G:G,"")</f>
        <v>9</v>
      </c>
      <c r="J2532" s="222">
        <f>IF(ISNUMBER(FORECAST!H:H),FORECAST!H:H,"")</f>
        <v>2419.15</v>
      </c>
      <c r="BF2532" s="4"/>
    </row>
    <row r="2533" spans="1:58">
      <c r="A2533" s="218" t="str">
        <f>MID(FORECAST!A2532,1,10)</f>
        <v>Owner Refe</v>
      </c>
      <c r="B2533" s="218" t="str">
        <f t="shared" si="374"/>
        <v>Ow</v>
      </c>
      <c r="C2533" s="218" t="str">
        <f t="shared" si="375"/>
        <v>er</v>
      </c>
      <c r="D2533" s="218" t="str">
        <f t="shared" si="376"/>
        <v>Refe</v>
      </c>
      <c r="E2533" s="219" t="e">
        <f t="shared" si="377"/>
        <v>#VALUE!</v>
      </c>
      <c r="F2533" s="219" t="str">
        <f t="shared" si="378"/>
        <v/>
      </c>
      <c r="G2533" s="219">
        <f t="shared" si="379"/>
        <v>45257</v>
      </c>
      <c r="H2533" s="218" t="str">
        <f>IF(ISERROR(VLOOKUP(FORECAST!$A2533,$AY$2:$BA$9,3,FALSE)),"",VLOOKUP(FORECAST!$A2533,$AY$2:$BA$9,3,FALSE))</f>
        <v>Maintenance</v>
      </c>
      <c r="I2533" s="218">
        <f>IF(ISNUMBER(FORECAST!G:G),FORECAST!G:G,"")</f>
        <v>57</v>
      </c>
      <c r="J2533" s="222">
        <f>IF(ISNUMBER(FORECAST!H:H),FORECAST!H:H,"")</f>
        <v>0</v>
      </c>
      <c r="BF2533" s="4"/>
    </row>
    <row r="2534" spans="1:58">
      <c r="A2534" s="218" t="str">
        <f>MID(FORECAST!A2533,1,10)</f>
        <v>Maintenanc</v>
      </c>
      <c r="B2534" s="218" t="str">
        <f t="shared" si="374"/>
        <v>Ma</v>
      </c>
      <c r="C2534" s="218" t="str">
        <f t="shared" si="375"/>
        <v>nt</v>
      </c>
      <c r="D2534" s="218" t="str">
        <f t="shared" si="376"/>
        <v>nanc</v>
      </c>
      <c r="E2534" s="219" t="e">
        <f t="shared" si="377"/>
        <v>#VALUE!</v>
      </c>
      <c r="F2534" s="219" t="str">
        <f t="shared" si="378"/>
        <v/>
      </c>
      <c r="G2534" s="219">
        <f t="shared" si="379"/>
        <v>45257</v>
      </c>
      <c r="H2534" s="218" t="str">
        <f>IF(ISERROR(VLOOKUP(FORECAST!$A2534,$AY$2:$BA$9,3,FALSE)),"",VLOOKUP(FORECAST!$A2534,$AY$2:$BA$9,3,FALSE))</f>
        <v>Complementarias</v>
      </c>
      <c r="I2534" s="218">
        <f>IF(ISNUMBER(FORECAST!G:G),FORECAST!G:G,"")</f>
        <v>4</v>
      </c>
      <c r="J2534" s="222">
        <f>IF(ISNUMBER(FORECAST!H:H),FORECAST!H:H,"")</f>
        <v>0</v>
      </c>
      <c r="BF2534" s="4"/>
    </row>
    <row r="2535" spans="1:58">
      <c r="A2535" s="218" t="str">
        <f>MID(FORECAST!A2534,1,10)</f>
        <v>Compliment</v>
      </c>
      <c r="B2535" s="218" t="str">
        <f t="shared" si="374"/>
        <v>Co</v>
      </c>
      <c r="C2535" s="218" t="str">
        <f t="shared" si="375"/>
        <v>pl</v>
      </c>
      <c r="D2535" s="218" t="str">
        <f t="shared" si="376"/>
        <v>ment</v>
      </c>
      <c r="E2535" s="219" t="e">
        <f t="shared" si="377"/>
        <v>#VALUE!</v>
      </c>
      <c r="F2535" s="219" t="str">
        <f t="shared" si="378"/>
        <v/>
      </c>
      <c r="G2535" s="219">
        <f t="shared" si="379"/>
        <v>45257</v>
      </c>
      <c r="H2535" s="218" t="str">
        <f>IF(ISERROR(VLOOKUP(FORECAST!$A2535,$AY$2:$BA$9,3,FALSE)),"",VLOOKUP(FORECAST!$A2535,$AY$2:$BA$9,3,FALSE))</f>
        <v>Total día</v>
      </c>
      <c r="I2535" s="218">
        <f>IF(ISNUMBER(FORECAST!G:G),FORECAST!G:G,"")</f>
        <v>97</v>
      </c>
      <c r="J2535" s="222">
        <f>IF(ISNUMBER(FORECAST!H:H),FORECAST!H:H,"")</f>
        <v>7312.41</v>
      </c>
      <c r="BF2535" s="4"/>
    </row>
    <row r="2536" spans="1:58">
      <c r="A2536" s="218" t="str">
        <f>MID(FORECAST!A2535,1,10)</f>
        <v>Totals:</v>
      </c>
      <c r="B2536" s="218" t="str">
        <f t="shared" si="374"/>
        <v>To</v>
      </c>
      <c r="C2536" s="218" t="str">
        <f t="shared" si="375"/>
        <v>al</v>
      </c>
      <c r="D2536" s="218" t="str">
        <f t="shared" si="376"/>
        <v>:</v>
      </c>
      <c r="E2536" s="219" t="e">
        <f t="shared" si="377"/>
        <v>#VALUE!</v>
      </c>
      <c r="F2536" s="219" t="str">
        <f t="shared" si="378"/>
        <v/>
      </c>
      <c r="G2536" s="219">
        <f t="shared" si="379"/>
        <v>45257</v>
      </c>
      <c r="H2536" s="218" t="str">
        <f>IF(ISERROR(VLOOKUP(FORECAST!$A2536,$AY$2:$BA$9,3,FALSE)),"",VLOOKUP(FORECAST!$A2536,$AY$2:$BA$9,3,FALSE))</f>
        <v/>
      </c>
      <c r="I2536" s="218" t="str">
        <f>IF(ISNUMBER(FORECAST!G:G),FORECAST!G:G,"")</f>
        <v/>
      </c>
      <c r="J2536" s="222" t="str">
        <f>IF(ISNUMBER(FORECAST!H:H),FORECAST!H:H,"")</f>
        <v/>
      </c>
      <c r="BF2536" s="4"/>
    </row>
    <row r="2537" spans="1:58">
      <c r="A2537" s="218" t="str">
        <f>MID(FORECAST!A2536,1,10)</f>
        <v>28-11-2023</v>
      </c>
      <c r="B2537" s="218" t="str">
        <f t="shared" si="374"/>
        <v>28</v>
      </c>
      <c r="C2537" s="218" t="str">
        <f t="shared" si="375"/>
        <v>11</v>
      </c>
      <c r="D2537" s="218" t="str">
        <f t="shared" si="376"/>
        <v>2023</v>
      </c>
      <c r="E2537" s="219">
        <f t="shared" si="377"/>
        <v>45258</v>
      </c>
      <c r="F2537" s="219">
        <f t="shared" si="378"/>
        <v>45258</v>
      </c>
      <c r="G2537" s="219">
        <f t="shared" si="379"/>
        <v>45258</v>
      </c>
      <c r="H2537" s="218" t="str">
        <f>IF(ISERROR(VLOOKUP(FORECAST!$A2537,$AY$2:$BA$9,3,FALSE)),"",VLOOKUP(FORECAST!$A2537,$AY$2:$BA$9,3,FALSE))</f>
        <v>Pagadores</v>
      </c>
      <c r="I2537" s="218">
        <f>IF(ISNUMBER(FORECAST!G:G),FORECAST!G:G,"")</f>
        <v>7</v>
      </c>
      <c r="J2537" s="222">
        <f>IF(ISNUMBER(FORECAST!H:H),FORECAST!H:H,"")</f>
        <v>1916.84</v>
      </c>
      <c r="BF2537" s="4"/>
    </row>
    <row r="2538" spans="1:58">
      <c r="A2538" s="218" t="str">
        <f>MID(FORECAST!A2537,1,10)</f>
        <v>Non-Group</v>
      </c>
      <c r="B2538" s="218" t="str">
        <f t="shared" si="374"/>
        <v>No</v>
      </c>
      <c r="C2538" s="218" t="str">
        <f t="shared" si="375"/>
        <v>-G</v>
      </c>
      <c r="D2538" s="218" t="str">
        <f t="shared" si="376"/>
        <v>oup</v>
      </c>
      <c r="E2538" s="219" t="e">
        <f t="shared" si="377"/>
        <v>#VALUE!</v>
      </c>
      <c r="F2538" s="219" t="str">
        <f t="shared" si="378"/>
        <v/>
      </c>
      <c r="G2538" s="219">
        <f t="shared" si="379"/>
        <v>45258</v>
      </c>
      <c r="H2538" s="218" t="str">
        <f>IF(ISERROR(VLOOKUP(FORECAST!$A2538,$AY$2:$BA$9,3,FALSE)),"",VLOOKUP(FORECAST!$A2538,$AY$2:$BA$9,3,FALSE))</f>
        <v>Dueños e invitados</v>
      </c>
      <c r="I2538" s="218">
        <f>IF(ISNUMBER(FORECAST!G:G),FORECAST!G:G,"")</f>
        <v>18</v>
      </c>
      <c r="J2538" s="222">
        <f>IF(ISNUMBER(FORECAST!H:H),FORECAST!H:H,"")</f>
        <v>0</v>
      </c>
      <c r="BF2538" s="4"/>
    </row>
    <row r="2539" spans="1:58">
      <c r="A2539" s="218" t="str">
        <f>MID(FORECAST!A2538,1,10)</f>
        <v>Owner &amp; Gu</v>
      </c>
      <c r="B2539" s="218" t="str">
        <f t="shared" si="374"/>
        <v>Ow</v>
      </c>
      <c r="C2539" s="218" t="str">
        <f t="shared" si="375"/>
        <v>er</v>
      </c>
      <c r="D2539" s="218" t="str">
        <f t="shared" si="376"/>
        <v>&amp; Gu</v>
      </c>
      <c r="E2539" s="219" t="e">
        <f t="shared" si="377"/>
        <v>#VALUE!</v>
      </c>
      <c r="F2539" s="219" t="str">
        <f t="shared" si="378"/>
        <v/>
      </c>
      <c r="G2539" s="219">
        <f t="shared" si="379"/>
        <v>45258</v>
      </c>
      <c r="H2539" s="218" t="str">
        <f>IF(ISERROR(VLOOKUP(FORECAST!$A2539,$AY$2:$BA$9,3,FALSE)),"",VLOOKUP(FORECAST!$A2539,$AY$2:$BA$9,3,FALSE))</f>
        <v>Referidos</v>
      </c>
      <c r="I2539" s="218">
        <f>IF(ISNUMBER(FORECAST!G:G),FORECAST!G:G,"")</f>
        <v>5</v>
      </c>
      <c r="J2539" s="222">
        <f>IF(ISNUMBER(FORECAST!H:H),FORECAST!H:H,"")</f>
        <v>885</v>
      </c>
      <c r="BF2539" s="4"/>
    </row>
    <row r="2540" spans="1:58">
      <c r="A2540" s="218" t="str">
        <f>MID(FORECAST!A2539,1,10)</f>
        <v>Owner Refe</v>
      </c>
      <c r="B2540" s="218" t="str">
        <f t="shared" si="374"/>
        <v>Ow</v>
      </c>
      <c r="C2540" s="218" t="str">
        <f t="shared" si="375"/>
        <v>er</v>
      </c>
      <c r="D2540" s="218" t="str">
        <f t="shared" si="376"/>
        <v>Refe</v>
      </c>
      <c r="E2540" s="219" t="e">
        <f t="shared" si="377"/>
        <v>#VALUE!</v>
      </c>
      <c r="F2540" s="219" t="str">
        <f t="shared" si="378"/>
        <v/>
      </c>
      <c r="G2540" s="219">
        <f t="shared" si="379"/>
        <v>45258</v>
      </c>
      <c r="H2540" s="218" t="str">
        <f>IF(ISERROR(VLOOKUP(FORECAST!$A2540,$AY$2:$BA$9,3,FALSE)),"",VLOOKUP(FORECAST!$A2540,$AY$2:$BA$9,3,FALSE))</f>
        <v>Maintenance</v>
      </c>
      <c r="I2540" s="218">
        <f>IF(ISNUMBER(FORECAST!G:G),FORECAST!G:G,"")</f>
        <v>62</v>
      </c>
      <c r="J2540" s="222">
        <f>IF(ISNUMBER(FORECAST!H:H),FORECAST!H:H,"")</f>
        <v>0</v>
      </c>
      <c r="BF2540" s="4"/>
    </row>
    <row r="2541" spans="1:58">
      <c r="A2541" s="218" t="str">
        <f>MID(FORECAST!A2540,1,10)</f>
        <v>Maintenanc</v>
      </c>
      <c r="B2541" s="218" t="str">
        <f t="shared" si="374"/>
        <v>Ma</v>
      </c>
      <c r="C2541" s="218" t="str">
        <f t="shared" si="375"/>
        <v>nt</v>
      </c>
      <c r="D2541" s="218" t="str">
        <f t="shared" si="376"/>
        <v>nanc</v>
      </c>
      <c r="E2541" s="219" t="e">
        <f t="shared" si="377"/>
        <v>#VALUE!</v>
      </c>
      <c r="F2541" s="219" t="str">
        <f t="shared" si="378"/>
        <v/>
      </c>
      <c r="G2541" s="219">
        <f t="shared" si="379"/>
        <v>45258</v>
      </c>
      <c r="H2541" s="218" t="str">
        <f>IF(ISERROR(VLOOKUP(FORECAST!$A2541,$AY$2:$BA$9,3,FALSE)),"",VLOOKUP(FORECAST!$A2541,$AY$2:$BA$9,3,FALSE))</f>
        <v>Complementarias</v>
      </c>
      <c r="I2541" s="218">
        <f>IF(ISNUMBER(FORECAST!G:G),FORECAST!G:G,"")</f>
        <v>2</v>
      </c>
      <c r="J2541" s="222">
        <f>IF(ISNUMBER(FORECAST!H:H),FORECAST!H:H,"")</f>
        <v>0</v>
      </c>
      <c r="BF2541" s="4"/>
    </row>
    <row r="2542" spans="1:58">
      <c r="A2542" s="218" t="str">
        <f>MID(FORECAST!A2541,1,10)</f>
        <v>Compliment</v>
      </c>
      <c r="B2542" s="218" t="str">
        <f t="shared" si="374"/>
        <v>Co</v>
      </c>
      <c r="C2542" s="218" t="str">
        <f t="shared" si="375"/>
        <v>pl</v>
      </c>
      <c r="D2542" s="218" t="str">
        <f t="shared" si="376"/>
        <v>ment</v>
      </c>
      <c r="E2542" s="219" t="e">
        <f t="shared" si="377"/>
        <v>#VALUE!</v>
      </c>
      <c r="F2542" s="219" t="str">
        <f t="shared" si="378"/>
        <v/>
      </c>
      <c r="G2542" s="219">
        <f t="shared" si="379"/>
        <v>45258</v>
      </c>
      <c r="H2542" s="218" t="str">
        <f>IF(ISERROR(VLOOKUP(FORECAST!$A2542,$AY$2:$BA$9,3,FALSE)),"",VLOOKUP(FORECAST!$A2542,$AY$2:$BA$9,3,FALSE))</f>
        <v>Total día</v>
      </c>
      <c r="I2542" s="218">
        <f>IF(ISNUMBER(FORECAST!G:G),FORECAST!G:G,"")</f>
        <v>94</v>
      </c>
      <c r="J2542" s="222">
        <f>IF(ISNUMBER(FORECAST!H:H),FORECAST!H:H,"")</f>
        <v>2801.84</v>
      </c>
      <c r="BF2542" s="4"/>
    </row>
    <row r="2543" spans="1:58">
      <c r="A2543" s="218" t="str">
        <f>MID(FORECAST!A2542,1,10)</f>
        <v>Totals:</v>
      </c>
      <c r="B2543" s="218" t="str">
        <f t="shared" si="374"/>
        <v>To</v>
      </c>
      <c r="C2543" s="218" t="str">
        <f t="shared" si="375"/>
        <v>al</v>
      </c>
      <c r="D2543" s="218" t="str">
        <f t="shared" si="376"/>
        <v>:</v>
      </c>
      <c r="E2543" s="219" t="e">
        <f t="shared" si="377"/>
        <v>#VALUE!</v>
      </c>
      <c r="F2543" s="219" t="str">
        <f t="shared" si="378"/>
        <v/>
      </c>
      <c r="G2543" s="219">
        <f t="shared" si="379"/>
        <v>45258</v>
      </c>
      <c r="H2543" s="218" t="str">
        <f>IF(ISERROR(VLOOKUP(FORECAST!$A2543,$AY$2:$BA$9,3,FALSE)),"",VLOOKUP(FORECAST!$A2543,$AY$2:$BA$9,3,FALSE))</f>
        <v/>
      </c>
      <c r="I2543" s="218" t="str">
        <f>IF(ISNUMBER(FORECAST!G:G),FORECAST!G:G,"")</f>
        <v/>
      </c>
      <c r="J2543" s="222" t="str">
        <f>IF(ISNUMBER(FORECAST!H:H),FORECAST!H:H,"")</f>
        <v/>
      </c>
      <c r="BF2543" s="4"/>
    </row>
    <row r="2544" spans="1:58">
      <c r="A2544" s="218" t="str">
        <f>MID(FORECAST!A2543,1,10)</f>
        <v>29-11-2023</v>
      </c>
      <c r="B2544" s="218" t="str">
        <f t="shared" si="374"/>
        <v>29</v>
      </c>
      <c r="C2544" s="218" t="str">
        <f t="shared" si="375"/>
        <v>11</v>
      </c>
      <c r="D2544" s="218" t="str">
        <f t="shared" si="376"/>
        <v>2023</v>
      </c>
      <c r="E2544" s="219">
        <f t="shared" si="377"/>
        <v>45259</v>
      </c>
      <c r="F2544" s="219">
        <f t="shared" si="378"/>
        <v>45259</v>
      </c>
      <c r="G2544" s="219">
        <f t="shared" si="379"/>
        <v>45259</v>
      </c>
      <c r="H2544" s="218" t="str">
        <f>IF(ISERROR(VLOOKUP(FORECAST!$A2544,$AY$2:$BA$9,3,FALSE)),"",VLOOKUP(FORECAST!$A2544,$AY$2:$BA$9,3,FALSE))</f>
        <v>Pagadores</v>
      </c>
      <c r="I2544" s="218">
        <f>IF(ISNUMBER(FORECAST!G:G),FORECAST!G:G,"")</f>
        <v>9</v>
      </c>
      <c r="J2544" s="222">
        <f>IF(ISNUMBER(FORECAST!H:H),FORECAST!H:H,"")</f>
        <v>1930</v>
      </c>
      <c r="BF2544" s="4"/>
    </row>
    <row r="2545" spans="1:58">
      <c r="A2545" s="218" t="str">
        <f>MID(FORECAST!A2544,1,10)</f>
        <v>Non-Group</v>
      </c>
      <c r="B2545" s="218" t="str">
        <f t="shared" si="374"/>
        <v>No</v>
      </c>
      <c r="C2545" s="218" t="str">
        <f t="shared" si="375"/>
        <v>-G</v>
      </c>
      <c r="D2545" s="218" t="str">
        <f t="shared" si="376"/>
        <v>oup</v>
      </c>
      <c r="E2545" s="219" t="e">
        <f t="shared" si="377"/>
        <v>#VALUE!</v>
      </c>
      <c r="F2545" s="219" t="str">
        <f t="shared" si="378"/>
        <v/>
      </c>
      <c r="G2545" s="219">
        <f t="shared" si="379"/>
        <v>45259</v>
      </c>
      <c r="H2545" s="218" t="str">
        <f>IF(ISERROR(VLOOKUP(FORECAST!$A2545,$AY$2:$BA$9,3,FALSE)),"",VLOOKUP(FORECAST!$A2545,$AY$2:$BA$9,3,FALSE))</f>
        <v>Dueños e invitados</v>
      </c>
      <c r="I2545" s="218">
        <f>IF(ISNUMBER(FORECAST!G:G),FORECAST!G:G,"")</f>
        <v>15</v>
      </c>
      <c r="J2545" s="222">
        <f>IF(ISNUMBER(FORECAST!H:H),FORECAST!H:H,"")</f>
        <v>0</v>
      </c>
      <c r="BF2545" s="4"/>
    </row>
    <row r="2546" spans="1:58">
      <c r="A2546" s="218" t="str">
        <f>MID(FORECAST!A2545,1,10)</f>
        <v>Owner &amp; Gu</v>
      </c>
      <c r="B2546" s="218" t="str">
        <f t="shared" si="374"/>
        <v>Ow</v>
      </c>
      <c r="C2546" s="218" t="str">
        <f t="shared" si="375"/>
        <v>er</v>
      </c>
      <c r="D2546" s="218" t="str">
        <f t="shared" si="376"/>
        <v>&amp; Gu</v>
      </c>
      <c r="E2546" s="219" t="e">
        <f t="shared" si="377"/>
        <v>#VALUE!</v>
      </c>
      <c r="F2546" s="219" t="str">
        <f t="shared" si="378"/>
        <v/>
      </c>
      <c r="G2546" s="219">
        <f t="shared" si="379"/>
        <v>45259</v>
      </c>
      <c r="H2546" s="218" t="str">
        <f>IF(ISERROR(VLOOKUP(FORECAST!$A2546,$AY$2:$BA$9,3,FALSE)),"",VLOOKUP(FORECAST!$A2546,$AY$2:$BA$9,3,FALSE))</f>
        <v>Referidos</v>
      </c>
      <c r="I2546" s="218">
        <f>IF(ISNUMBER(FORECAST!G:G),FORECAST!G:G,"")</f>
        <v>3</v>
      </c>
      <c r="J2546" s="222">
        <f>IF(ISNUMBER(FORECAST!H:H),FORECAST!H:H,"")</f>
        <v>975.89</v>
      </c>
      <c r="BF2546" s="4"/>
    </row>
    <row r="2547" spans="1:58">
      <c r="A2547" s="218" t="str">
        <f>MID(FORECAST!A2546,1,10)</f>
        <v>Owner Refe</v>
      </c>
      <c r="B2547" s="218" t="str">
        <f t="shared" si="374"/>
        <v>Ow</v>
      </c>
      <c r="C2547" s="218" t="str">
        <f t="shared" si="375"/>
        <v>er</v>
      </c>
      <c r="D2547" s="218" t="str">
        <f t="shared" si="376"/>
        <v>Refe</v>
      </c>
      <c r="E2547" s="219" t="e">
        <f t="shared" si="377"/>
        <v>#VALUE!</v>
      </c>
      <c r="F2547" s="219" t="str">
        <f t="shared" si="378"/>
        <v/>
      </c>
      <c r="G2547" s="219">
        <f t="shared" si="379"/>
        <v>45259</v>
      </c>
      <c r="H2547" s="218" t="str">
        <f>IF(ISERROR(VLOOKUP(FORECAST!$A2547,$AY$2:$BA$9,3,FALSE)),"",VLOOKUP(FORECAST!$A2547,$AY$2:$BA$9,3,FALSE))</f>
        <v>Maintenance</v>
      </c>
      <c r="I2547" s="218">
        <f>IF(ISNUMBER(FORECAST!G:G),FORECAST!G:G,"")</f>
        <v>55</v>
      </c>
      <c r="J2547" s="222">
        <f>IF(ISNUMBER(FORECAST!H:H),FORECAST!H:H,"")</f>
        <v>0</v>
      </c>
      <c r="BF2547" s="4"/>
    </row>
    <row r="2548" spans="1:58">
      <c r="A2548" s="218" t="str">
        <f>MID(FORECAST!A2547,1,10)</f>
        <v>Maintenanc</v>
      </c>
      <c r="B2548" s="218" t="str">
        <f t="shared" si="374"/>
        <v>Ma</v>
      </c>
      <c r="C2548" s="218" t="str">
        <f t="shared" si="375"/>
        <v>nt</v>
      </c>
      <c r="D2548" s="218" t="str">
        <f t="shared" si="376"/>
        <v>nanc</v>
      </c>
      <c r="E2548" s="219" t="e">
        <f t="shared" si="377"/>
        <v>#VALUE!</v>
      </c>
      <c r="F2548" s="219" t="str">
        <f t="shared" si="378"/>
        <v/>
      </c>
      <c r="G2548" s="219">
        <f t="shared" si="379"/>
        <v>45259</v>
      </c>
      <c r="H2548" s="218" t="str">
        <f>IF(ISERROR(VLOOKUP(FORECAST!$A2548,$AY$2:$BA$9,3,FALSE)),"",VLOOKUP(FORECAST!$A2548,$AY$2:$BA$9,3,FALSE))</f>
        <v>Complementarias</v>
      </c>
      <c r="I2548" s="218">
        <f>IF(ISNUMBER(FORECAST!G:G),FORECAST!G:G,"")</f>
        <v>2</v>
      </c>
      <c r="J2548" s="222">
        <f>IF(ISNUMBER(FORECAST!H:H),FORECAST!H:H,"")</f>
        <v>0</v>
      </c>
      <c r="BF2548" s="4"/>
    </row>
    <row r="2549" spans="1:58">
      <c r="A2549" s="218" t="str">
        <f>MID(FORECAST!A2548,1,10)</f>
        <v>Compliment</v>
      </c>
      <c r="B2549" s="218" t="str">
        <f t="shared" si="374"/>
        <v>Co</v>
      </c>
      <c r="C2549" s="218" t="str">
        <f t="shared" si="375"/>
        <v>pl</v>
      </c>
      <c r="D2549" s="218" t="str">
        <f t="shared" si="376"/>
        <v>ment</v>
      </c>
      <c r="E2549" s="219" t="e">
        <f t="shared" si="377"/>
        <v>#VALUE!</v>
      </c>
      <c r="F2549" s="219" t="str">
        <f t="shared" si="378"/>
        <v/>
      </c>
      <c r="G2549" s="219">
        <f t="shared" si="379"/>
        <v>45259</v>
      </c>
      <c r="H2549" s="218" t="str">
        <f>IF(ISERROR(VLOOKUP(FORECAST!$A2549,$AY$2:$BA$9,3,FALSE)),"",VLOOKUP(FORECAST!$A2549,$AY$2:$BA$9,3,FALSE))</f>
        <v>Total día</v>
      </c>
      <c r="I2549" s="218">
        <f>IF(ISNUMBER(FORECAST!G:G),FORECAST!G:G,"")</f>
        <v>84</v>
      </c>
      <c r="J2549" s="222">
        <f>IF(ISNUMBER(FORECAST!H:H),FORECAST!H:H,"")</f>
        <v>2905.89</v>
      </c>
      <c r="BF2549" s="4"/>
    </row>
    <row r="2550" spans="1:58">
      <c r="A2550" s="218" t="str">
        <f>MID(FORECAST!A2549,1,10)</f>
        <v>Totals:</v>
      </c>
      <c r="B2550" s="218" t="str">
        <f t="shared" si="374"/>
        <v>To</v>
      </c>
      <c r="C2550" s="218" t="str">
        <f t="shared" si="375"/>
        <v>al</v>
      </c>
      <c r="D2550" s="218" t="str">
        <f t="shared" si="376"/>
        <v>:</v>
      </c>
      <c r="E2550" s="219" t="e">
        <f t="shared" si="377"/>
        <v>#VALUE!</v>
      </c>
      <c r="F2550" s="219" t="str">
        <f t="shared" si="378"/>
        <v/>
      </c>
      <c r="G2550" s="219">
        <f t="shared" si="379"/>
        <v>45259</v>
      </c>
      <c r="H2550" s="218" t="str">
        <f>IF(ISERROR(VLOOKUP(FORECAST!$A2550,$AY$2:$BA$9,3,FALSE)),"",VLOOKUP(FORECAST!$A2550,$AY$2:$BA$9,3,FALSE))</f>
        <v/>
      </c>
      <c r="I2550" s="218" t="str">
        <f>IF(ISNUMBER(FORECAST!G:G),FORECAST!G:G,"")</f>
        <v/>
      </c>
      <c r="J2550" s="222" t="str">
        <f>IF(ISNUMBER(FORECAST!H:H),FORECAST!H:H,"")</f>
        <v/>
      </c>
      <c r="BF2550" s="4"/>
    </row>
    <row r="2551" spans="1:58">
      <c r="A2551" s="218" t="str">
        <f>MID(FORECAST!A2550,1,10)</f>
        <v>30-11-2023</v>
      </c>
      <c r="B2551" s="218" t="str">
        <f t="shared" si="374"/>
        <v>30</v>
      </c>
      <c r="C2551" s="218" t="str">
        <f t="shared" si="375"/>
        <v>11</v>
      </c>
      <c r="D2551" s="218" t="str">
        <f t="shared" si="376"/>
        <v>2023</v>
      </c>
      <c r="E2551" s="219">
        <f t="shared" si="377"/>
        <v>45260</v>
      </c>
      <c r="F2551" s="219">
        <f t="shared" si="378"/>
        <v>45260</v>
      </c>
      <c r="G2551" s="219">
        <f t="shared" si="379"/>
        <v>45260</v>
      </c>
      <c r="H2551" s="218" t="str">
        <f>IF(ISERROR(VLOOKUP(FORECAST!$A2551,$AY$2:$BA$9,3,FALSE)),"",VLOOKUP(FORECAST!$A2551,$AY$2:$BA$9,3,FALSE))</f>
        <v>Pagadores</v>
      </c>
      <c r="I2551" s="218">
        <f>IF(ISNUMBER(FORECAST!G:G),FORECAST!G:G,"")</f>
        <v>7</v>
      </c>
      <c r="J2551" s="222">
        <f>IF(ISNUMBER(FORECAST!H:H),FORECAST!H:H,"")</f>
        <v>1817</v>
      </c>
      <c r="BF2551" s="4"/>
    </row>
    <row r="2552" spans="1:58">
      <c r="A2552" s="218" t="str">
        <f>MID(FORECAST!A2551,1,10)</f>
        <v>Non-Group</v>
      </c>
      <c r="B2552" s="218" t="str">
        <f t="shared" si="374"/>
        <v>No</v>
      </c>
      <c r="C2552" s="218" t="str">
        <f t="shared" si="375"/>
        <v>-G</v>
      </c>
      <c r="D2552" s="218" t="str">
        <f t="shared" si="376"/>
        <v>oup</v>
      </c>
      <c r="E2552" s="219" t="e">
        <f t="shared" si="377"/>
        <v>#VALUE!</v>
      </c>
      <c r="F2552" s="219" t="str">
        <f t="shared" si="378"/>
        <v/>
      </c>
      <c r="G2552" s="219">
        <f t="shared" si="379"/>
        <v>45260</v>
      </c>
      <c r="H2552" s="218" t="str">
        <f>IF(ISERROR(VLOOKUP(FORECAST!$A2552,$AY$2:$BA$9,3,FALSE)),"",VLOOKUP(FORECAST!$A2552,$AY$2:$BA$9,3,FALSE))</f>
        <v>Dueños e invitados</v>
      </c>
      <c r="I2552" s="218">
        <f>IF(ISNUMBER(FORECAST!G:G),FORECAST!G:G,"")</f>
        <v>14</v>
      </c>
      <c r="J2552" s="222">
        <f>IF(ISNUMBER(FORECAST!H:H),FORECAST!H:H,"")</f>
        <v>0</v>
      </c>
      <c r="BF2552" s="4"/>
    </row>
    <row r="2553" spans="1:58">
      <c r="A2553" s="218" t="str">
        <f>MID(FORECAST!A2552,1,10)</f>
        <v>Owner &amp; Gu</v>
      </c>
      <c r="B2553" s="218" t="str">
        <f t="shared" si="374"/>
        <v>Ow</v>
      </c>
      <c r="C2553" s="218" t="str">
        <f t="shared" si="375"/>
        <v>er</v>
      </c>
      <c r="D2553" s="218" t="str">
        <f t="shared" si="376"/>
        <v>&amp; Gu</v>
      </c>
      <c r="E2553" s="219" t="e">
        <f t="shared" si="377"/>
        <v>#VALUE!</v>
      </c>
      <c r="F2553" s="219" t="str">
        <f t="shared" si="378"/>
        <v/>
      </c>
      <c r="G2553" s="219">
        <f t="shared" si="379"/>
        <v>45260</v>
      </c>
      <c r="H2553" s="218" t="str">
        <f>IF(ISERROR(VLOOKUP(FORECAST!$A2553,$AY$2:$BA$9,3,FALSE)),"",VLOOKUP(FORECAST!$A2553,$AY$2:$BA$9,3,FALSE))</f>
        <v>Referidos</v>
      </c>
      <c r="I2553" s="218">
        <f>IF(ISNUMBER(FORECAST!G:G),FORECAST!G:G,"")</f>
        <v>7</v>
      </c>
      <c r="J2553" s="222">
        <f>IF(ISNUMBER(FORECAST!H:H),FORECAST!H:H,"")</f>
        <v>1251.7</v>
      </c>
      <c r="BF2553" s="4"/>
    </row>
    <row r="2554" spans="1:58">
      <c r="A2554" s="218" t="str">
        <f>MID(FORECAST!A2553,1,10)</f>
        <v>Owner Refe</v>
      </c>
      <c r="B2554" s="218" t="str">
        <f t="shared" si="374"/>
        <v>Ow</v>
      </c>
      <c r="C2554" s="218" t="str">
        <f t="shared" si="375"/>
        <v>er</v>
      </c>
      <c r="D2554" s="218" t="str">
        <f t="shared" si="376"/>
        <v>Refe</v>
      </c>
      <c r="E2554" s="219" t="e">
        <f t="shared" si="377"/>
        <v>#VALUE!</v>
      </c>
      <c r="F2554" s="219" t="str">
        <f t="shared" si="378"/>
        <v/>
      </c>
      <c r="G2554" s="219">
        <f t="shared" si="379"/>
        <v>45260</v>
      </c>
      <c r="H2554" s="218" t="str">
        <f>IF(ISERROR(VLOOKUP(FORECAST!$A2554,$AY$2:$BA$9,3,FALSE)),"",VLOOKUP(FORECAST!$A2554,$AY$2:$BA$9,3,FALSE))</f>
        <v>Maintenance</v>
      </c>
      <c r="I2554" s="218">
        <f>IF(ISNUMBER(FORECAST!G:G),FORECAST!G:G,"")</f>
        <v>50</v>
      </c>
      <c r="J2554" s="222">
        <f>IF(ISNUMBER(FORECAST!H:H),FORECAST!H:H,"")</f>
        <v>0</v>
      </c>
      <c r="BF2554" s="4"/>
    </row>
    <row r="2555" spans="1:58">
      <c r="A2555" s="218" t="str">
        <f>MID(FORECAST!A2554,1,10)</f>
        <v>Maintenanc</v>
      </c>
      <c r="B2555" s="218" t="str">
        <f t="shared" si="374"/>
        <v>Ma</v>
      </c>
      <c r="C2555" s="218" t="str">
        <f t="shared" si="375"/>
        <v>nt</v>
      </c>
      <c r="D2555" s="218" t="str">
        <f t="shared" si="376"/>
        <v>nanc</v>
      </c>
      <c r="E2555" s="219" t="e">
        <f t="shared" si="377"/>
        <v>#VALUE!</v>
      </c>
      <c r="F2555" s="219" t="str">
        <f t="shared" si="378"/>
        <v/>
      </c>
      <c r="G2555" s="219">
        <f t="shared" si="379"/>
        <v>45260</v>
      </c>
      <c r="H2555" s="218" t="str">
        <f>IF(ISERROR(VLOOKUP(FORECAST!$A2555,$AY$2:$BA$9,3,FALSE)),"",VLOOKUP(FORECAST!$A2555,$AY$2:$BA$9,3,FALSE))</f>
        <v>Complementarias</v>
      </c>
      <c r="I2555" s="218">
        <f>IF(ISNUMBER(FORECAST!G:G),FORECAST!G:G,"")</f>
        <v>2</v>
      </c>
      <c r="J2555" s="222">
        <f>IF(ISNUMBER(FORECAST!H:H),FORECAST!H:H,"")</f>
        <v>0</v>
      </c>
      <c r="BF2555" s="4"/>
    </row>
    <row r="2556" spans="1:58">
      <c r="A2556" s="218" t="str">
        <f>MID(FORECAST!A2555,1,10)</f>
        <v>Compliment</v>
      </c>
      <c r="B2556" s="218" t="str">
        <f t="shared" si="374"/>
        <v>Co</v>
      </c>
      <c r="C2556" s="218" t="str">
        <f t="shared" si="375"/>
        <v>pl</v>
      </c>
      <c r="D2556" s="218" t="str">
        <f t="shared" si="376"/>
        <v>ment</v>
      </c>
      <c r="E2556" s="219" t="e">
        <f t="shared" si="377"/>
        <v>#VALUE!</v>
      </c>
      <c r="F2556" s="219" t="str">
        <f t="shared" si="378"/>
        <v/>
      </c>
      <c r="G2556" s="219">
        <f t="shared" si="379"/>
        <v>45260</v>
      </c>
      <c r="H2556" s="218" t="str">
        <f>IF(ISERROR(VLOOKUP(FORECAST!$A2556,$AY$2:$BA$9,3,FALSE)),"",VLOOKUP(FORECAST!$A2556,$AY$2:$BA$9,3,FALSE))</f>
        <v>Total día</v>
      </c>
      <c r="I2556" s="218">
        <f>IF(ISNUMBER(FORECAST!G:G),FORECAST!G:G,"")</f>
        <v>80</v>
      </c>
      <c r="J2556" s="222">
        <f>IF(ISNUMBER(FORECAST!H:H),FORECAST!H:H,"")</f>
        <v>3068.7</v>
      </c>
      <c r="BF2556" s="4"/>
    </row>
    <row r="2557" spans="1:58">
      <c r="A2557" s="218" t="str">
        <f>MID(FORECAST!A2556,1,10)</f>
        <v>Totals:</v>
      </c>
      <c r="B2557" s="218" t="str">
        <f t="shared" si="374"/>
        <v>To</v>
      </c>
      <c r="C2557" s="218" t="str">
        <f t="shared" si="375"/>
        <v>al</v>
      </c>
      <c r="D2557" s="218" t="str">
        <f t="shared" si="376"/>
        <v>:</v>
      </c>
      <c r="E2557" s="219" t="e">
        <f t="shared" si="377"/>
        <v>#VALUE!</v>
      </c>
      <c r="F2557" s="219" t="str">
        <f t="shared" si="378"/>
        <v/>
      </c>
      <c r="G2557" s="219">
        <f t="shared" si="379"/>
        <v>45260</v>
      </c>
      <c r="H2557" s="218" t="str">
        <f>IF(ISERROR(VLOOKUP(FORECAST!$A2557,$AY$2:$BA$9,3,FALSE)),"",VLOOKUP(FORECAST!$A2557,$AY$2:$BA$9,3,FALSE))</f>
        <v/>
      </c>
      <c r="I2557" s="218" t="str">
        <f>IF(ISNUMBER(FORECAST!G:G),FORECAST!G:G,"")</f>
        <v/>
      </c>
      <c r="J2557" s="222" t="str">
        <f>IF(ISNUMBER(FORECAST!H:H),FORECAST!H:H,"")</f>
        <v/>
      </c>
      <c r="BF2557" s="4"/>
    </row>
    <row r="2558" spans="1:58">
      <c r="A2558" s="218" t="str">
        <f>MID(FORECAST!A2557,1,10)</f>
        <v>01-12-2023</v>
      </c>
      <c r="B2558" s="218" t="str">
        <f t="shared" si="374"/>
        <v>01</v>
      </c>
      <c r="C2558" s="218" t="str">
        <f t="shared" si="375"/>
        <v>12</v>
      </c>
      <c r="D2558" s="218" t="str">
        <f t="shared" si="376"/>
        <v>2023</v>
      </c>
      <c r="E2558" s="219">
        <f t="shared" si="377"/>
        <v>45261</v>
      </c>
      <c r="F2558" s="219">
        <f t="shared" si="378"/>
        <v>45261</v>
      </c>
      <c r="G2558" s="219">
        <f t="shared" si="379"/>
        <v>45261</v>
      </c>
      <c r="H2558" s="218" t="str">
        <f>IF(ISERROR(VLOOKUP(FORECAST!$A2558,$AY$2:$BA$9,3,FALSE)),"",VLOOKUP(FORECAST!$A2558,$AY$2:$BA$9,3,FALSE))</f>
        <v>Pagadores</v>
      </c>
      <c r="I2558" s="218">
        <f>IF(ISNUMBER(FORECAST!G:G),FORECAST!G:G,"")</f>
        <v>13</v>
      </c>
      <c r="J2558" s="222">
        <f>IF(ISNUMBER(FORECAST!H:H),FORECAST!H:H,"")</f>
        <v>7371.21</v>
      </c>
      <c r="BF2558" s="4"/>
    </row>
    <row r="2559" spans="1:58">
      <c r="A2559" s="218" t="str">
        <f>MID(FORECAST!A2558,1,10)</f>
        <v>Non-Group</v>
      </c>
      <c r="B2559" s="218" t="str">
        <f t="shared" si="374"/>
        <v>No</v>
      </c>
      <c r="C2559" s="218" t="str">
        <f t="shared" si="375"/>
        <v>-G</v>
      </c>
      <c r="D2559" s="218" t="str">
        <f t="shared" si="376"/>
        <v>oup</v>
      </c>
      <c r="E2559" s="219" t="e">
        <f t="shared" si="377"/>
        <v>#VALUE!</v>
      </c>
      <c r="F2559" s="219" t="str">
        <f t="shared" si="378"/>
        <v/>
      </c>
      <c r="G2559" s="219">
        <f t="shared" si="379"/>
        <v>45261</v>
      </c>
      <c r="H2559" s="218" t="str">
        <f>IF(ISERROR(VLOOKUP(FORECAST!$A2559,$AY$2:$BA$9,3,FALSE)),"",VLOOKUP(FORECAST!$A2559,$AY$2:$BA$9,3,FALSE))</f>
        <v>Dueños e invitados</v>
      </c>
      <c r="I2559" s="218">
        <f>IF(ISNUMBER(FORECAST!G:G),FORECAST!G:G,"")</f>
        <v>28</v>
      </c>
      <c r="J2559" s="222">
        <f>IF(ISNUMBER(FORECAST!H:H),FORECAST!H:H,"")</f>
        <v>0</v>
      </c>
      <c r="BF2559" s="4"/>
    </row>
    <row r="2560" spans="1:58">
      <c r="A2560" s="218" t="str">
        <f>MID(FORECAST!A2559,1,10)</f>
        <v>Owner &amp; Gu</v>
      </c>
      <c r="B2560" s="218" t="str">
        <f t="shared" si="374"/>
        <v>Ow</v>
      </c>
      <c r="C2560" s="218" t="str">
        <f t="shared" si="375"/>
        <v>er</v>
      </c>
      <c r="D2560" s="218" t="str">
        <f t="shared" si="376"/>
        <v>&amp; Gu</v>
      </c>
      <c r="E2560" s="219" t="e">
        <f t="shared" si="377"/>
        <v>#VALUE!</v>
      </c>
      <c r="F2560" s="219" t="str">
        <f t="shared" si="378"/>
        <v/>
      </c>
      <c r="G2560" s="219">
        <f t="shared" si="379"/>
        <v>45261</v>
      </c>
      <c r="H2560" s="218" t="str">
        <f>IF(ISERROR(VLOOKUP(FORECAST!$A2560,$AY$2:$BA$9,3,FALSE)),"",VLOOKUP(FORECAST!$A2560,$AY$2:$BA$9,3,FALSE))</f>
        <v>Referidos</v>
      </c>
      <c r="I2560" s="218">
        <f>IF(ISNUMBER(FORECAST!G:G),FORECAST!G:G,"")</f>
        <v>21</v>
      </c>
      <c r="J2560" s="222">
        <f>IF(ISNUMBER(FORECAST!H:H),FORECAST!H:H,"")</f>
        <v>4168.08</v>
      </c>
      <c r="BF2560" s="4"/>
    </row>
    <row r="2561" spans="1:58">
      <c r="A2561" s="218" t="str">
        <f>MID(FORECAST!A2560,1,10)</f>
        <v>Owner Refe</v>
      </c>
      <c r="B2561" s="218" t="str">
        <f t="shared" si="374"/>
        <v>Ow</v>
      </c>
      <c r="C2561" s="218" t="str">
        <f t="shared" si="375"/>
        <v>er</v>
      </c>
      <c r="D2561" s="218" t="str">
        <f t="shared" si="376"/>
        <v>Refe</v>
      </c>
      <c r="E2561" s="219" t="e">
        <f t="shared" si="377"/>
        <v>#VALUE!</v>
      </c>
      <c r="F2561" s="219" t="str">
        <f t="shared" si="378"/>
        <v/>
      </c>
      <c r="G2561" s="219">
        <f t="shared" si="379"/>
        <v>45261</v>
      </c>
      <c r="H2561" s="218" t="str">
        <f>IF(ISERROR(VLOOKUP(FORECAST!$A2561,$AY$2:$BA$9,3,FALSE)),"",VLOOKUP(FORECAST!$A2561,$AY$2:$BA$9,3,FALSE))</f>
        <v>Maintenance</v>
      </c>
      <c r="I2561" s="218">
        <f>IF(ISNUMBER(FORECAST!G:G),FORECAST!G:G,"")</f>
        <v>45</v>
      </c>
      <c r="J2561" s="222">
        <f>IF(ISNUMBER(FORECAST!H:H),FORECAST!H:H,"")</f>
        <v>0</v>
      </c>
      <c r="BF2561" s="4"/>
    </row>
    <row r="2562" spans="1:58">
      <c r="A2562" s="218" t="str">
        <f>MID(FORECAST!A2561,1,10)</f>
        <v>Maintenanc</v>
      </c>
      <c r="B2562" s="218" t="str">
        <f t="shared" si="374"/>
        <v>Ma</v>
      </c>
      <c r="C2562" s="218" t="str">
        <f t="shared" si="375"/>
        <v>nt</v>
      </c>
      <c r="D2562" s="218" t="str">
        <f t="shared" si="376"/>
        <v>nanc</v>
      </c>
      <c r="E2562" s="219" t="e">
        <f t="shared" si="377"/>
        <v>#VALUE!</v>
      </c>
      <c r="F2562" s="219" t="str">
        <f t="shared" si="378"/>
        <v/>
      </c>
      <c r="G2562" s="219">
        <f t="shared" si="379"/>
        <v>45261</v>
      </c>
      <c r="H2562" s="218" t="str">
        <f>IF(ISERROR(VLOOKUP(FORECAST!$A2562,$AY$2:$BA$9,3,FALSE)),"",VLOOKUP(FORECAST!$A2562,$AY$2:$BA$9,3,FALSE))</f>
        <v>Complementarias</v>
      </c>
      <c r="I2562" s="218">
        <f>IF(ISNUMBER(FORECAST!G:G),FORECAST!G:G,"")</f>
        <v>2</v>
      </c>
      <c r="J2562" s="222">
        <f>IF(ISNUMBER(FORECAST!H:H),FORECAST!H:H,"")</f>
        <v>0</v>
      </c>
      <c r="BF2562" s="4"/>
    </row>
    <row r="2563" spans="1:58">
      <c r="A2563" s="218" t="str">
        <f>MID(FORECAST!A2562,1,10)</f>
        <v>Compliment</v>
      </c>
      <c r="B2563" s="218" t="str">
        <f t="shared" si="374"/>
        <v>Co</v>
      </c>
      <c r="C2563" s="218" t="str">
        <f t="shared" si="375"/>
        <v>pl</v>
      </c>
      <c r="D2563" s="218" t="str">
        <f t="shared" si="376"/>
        <v>ment</v>
      </c>
      <c r="E2563" s="219" t="e">
        <f t="shared" si="377"/>
        <v>#VALUE!</v>
      </c>
      <c r="F2563" s="219" t="str">
        <f t="shared" si="378"/>
        <v/>
      </c>
      <c r="G2563" s="219">
        <f t="shared" si="379"/>
        <v>45261</v>
      </c>
      <c r="H2563" s="218" t="str">
        <f>IF(ISERROR(VLOOKUP(FORECAST!$A2563,$AY$2:$BA$9,3,FALSE)),"",VLOOKUP(FORECAST!$A2563,$AY$2:$BA$9,3,FALSE))</f>
        <v>Total día</v>
      </c>
      <c r="I2563" s="218">
        <f>IF(ISNUMBER(FORECAST!G:G),FORECAST!G:G,"")</f>
        <v>109</v>
      </c>
      <c r="J2563" s="222">
        <f>IF(ISNUMBER(FORECAST!H:H),FORECAST!H:H,"")</f>
        <v>11539.29</v>
      </c>
      <c r="BF2563" s="4"/>
    </row>
    <row r="2564" spans="1:58">
      <c r="A2564" s="218" t="str">
        <f>MID(FORECAST!A2563,1,10)</f>
        <v>Totals:</v>
      </c>
      <c r="B2564" s="218" t="str">
        <f t="shared" si="374"/>
        <v>To</v>
      </c>
      <c r="C2564" s="218" t="str">
        <f t="shared" si="375"/>
        <v>al</v>
      </c>
      <c r="D2564" s="218" t="str">
        <f t="shared" si="376"/>
        <v>:</v>
      </c>
      <c r="E2564" s="219" t="e">
        <f t="shared" si="377"/>
        <v>#VALUE!</v>
      </c>
      <c r="F2564" s="219" t="str">
        <f t="shared" si="378"/>
        <v/>
      </c>
      <c r="G2564" s="219">
        <f t="shared" si="379"/>
        <v>45261</v>
      </c>
      <c r="H2564" s="218" t="str">
        <f>IF(ISERROR(VLOOKUP(FORECAST!$A2564,$AY$2:$BA$9,3,FALSE)),"",VLOOKUP(FORECAST!$A2564,$AY$2:$BA$9,3,FALSE))</f>
        <v/>
      </c>
      <c r="I2564" s="218" t="str">
        <f>IF(ISNUMBER(FORECAST!G:G),FORECAST!G:G,"")</f>
        <v/>
      </c>
      <c r="J2564" s="222" t="str">
        <f>IF(ISNUMBER(FORECAST!H:H),FORECAST!H:H,"")</f>
        <v/>
      </c>
      <c r="BF2564" s="4"/>
    </row>
    <row r="2565" spans="1:58">
      <c r="A2565" s="218" t="str">
        <f>MID(FORECAST!A2564,1,10)</f>
        <v>02-12-2023</v>
      </c>
      <c r="B2565" s="218" t="str">
        <f t="shared" si="374"/>
        <v>02</v>
      </c>
      <c r="C2565" s="218" t="str">
        <f t="shared" si="375"/>
        <v>12</v>
      </c>
      <c r="D2565" s="218" t="str">
        <f t="shared" si="376"/>
        <v>2023</v>
      </c>
      <c r="E2565" s="219">
        <f t="shared" si="377"/>
        <v>45262</v>
      </c>
      <c r="F2565" s="219">
        <f t="shared" si="378"/>
        <v>45262</v>
      </c>
      <c r="G2565" s="219">
        <f t="shared" si="379"/>
        <v>45262</v>
      </c>
      <c r="H2565" s="218" t="str">
        <f>IF(ISERROR(VLOOKUP(FORECAST!$A2565,$AY$2:$BA$9,3,FALSE)),"",VLOOKUP(FORECAST!$A2565,$AY$2:$BA$9,3,FALSE))</f>
        <v>Pagadores</v>
      </c>
      <c r="I2565" s="218">
        <f>IF(ISNUMBER(FORECAST!G:G),FORECAST!G:G,"")</f>
        <v>19</v>
      </c>
      <c r="J2565" s="222">
        <f>IF(ISNUMBER(FORECAST!H:H),FORECAST!H:H,"")</f>
        <v>4281.88</v>
      </c>
      <c r="BF2565" s="4"/>
    </row>
    <row r="2566" spans="1:58">
      <c r="A2566" s="218" t="str">
        <f>MID(FORECAST!A2565,1,10)</f>
        <v>Non-Group</v>
      </c>
      <c r="B2566" s="218" t="str">
        <f t="shared" si="374"/>
        <v>No</v>
      </c>
      <c r="C2566" s="218" t="str">
        <f t="shared" si="375"/>
        <v>-G</v>
      </c>
      <c r="D2566" s="218" t="str">
        <f t="shared" si="376"/>
        <v>oup</v>
      </c>
      <c r="E2566" s="219" t="e">
        <f t="shared" si="377"/>
        <v>#VALUE!</v>
      </c>
      <c r="F2566" s="219" t="str">
        <f t="shared" si="378"/>
        <v/>
      </c>
      <c r="G2566" s="219">
        <f t="shared" si="379"/>
        <v>45262</v>
      </c>
      <c r="H2566" s="218" t="str">
        <f>IF(ISERROR(VLOOKUP(FORECAST!$A2566,$AY$2:$BA$9,3,FALSE)),"",VLOOKUP(FORECAST!$A2566,$AY$2:$BA$9,3,FALSE))</f>
        <v>Dueños e invitados</v>
      </c>
      <c r="I2566" s="218">
        <f>IF(ISNUMBER(FORECAST!G:G),FORECAST!G:G,"")</f>
        <v>25</v>
      </c>
      <c r="J2566" s="222">
        <f>IF(ISNUMBER(FORECAST!H:H),FORECAST!H:H,"")</f>
        <v>0</v>
      </c>
      <c r="BF2566" s="4"/>
    </row>
    <row r="2567" spans="1:58">
      <c r="A2567" s="218" t="str">
        <f>MID(FORECAST!A2566,1,10)</f>
        <v>Owner &amp; Gu</v>
      </c>
      <c r="B2567" s="218" t="str">
        <f t="shared" si="374"/>
        <v>Ow</v>
      </c>
      <c r="C2567" s="218" t="str">
        <f t="shared" si="375"/>
        <v>er</v>
      </c>
      <c r="D2567" s="218" t="str">
        <f t="shared" si="376"/>
        <v>&amp; Gu</v>
      </c>
      <c r="E2567" s="219" t="e">
        <f t="shared" si="377"/>
        <v>#VALUE!</v>
      </c>
      <c r="F2567" s="219" t="str">
        <f t="shared" si="378"/>
        <v/>
      </c>
      <c r="G2567" s="219">
        <f t="shared" si="379"/>
        <v>45262</v>
      </c>
      <c r="H2567" s="218" t="str">
        <f>IF(ISERROR(VLOOKUP(FORECAST!$A2567,$AY$2:$BA$9,3,FALSE)),"",VLOOKUP(FORECAST!$A2567,$AY$2:$BA$9,3,FALSE))</f>
        <v>Referidos</v>
      </c>
      <c r="I2567" s="218">
        <f>IF(ISNUMBER(FORECAST!G:G),FORECAST!G:G,"")</f>
        <v>21</v>
      </c>
      <c r="J2567" s="222">
        <f>IF(ISNUMBER(FORECAST!H:H),FORECAST!H:H,"")</f>
        <v>5020</v>
      </c>
      <c r="BF2567" s="4"/>
    </row>
    <row r="2568" spans="1:58">
      <c r="A2568" s="218" t="str">
        <f>MID(FORECAST!A2567,1,10)</f>
        <v>Owner Refe</v>
      </c>
      <c r="B2568" s="218" t="str">
        <f t="shared" si="374"/>
        <v>Ow</v>
      </c>
      <c r="C2568" s="218" t="str">
        <f t="shared" si="375"/>
        <v>er</v>
      </c>
      <c r="D2568" s="218" t="str">
        <f t="shared" si="376"/>
        <v>Refe</v>
      </c>
      <c r="E2568" s="219" t="e">
        <f t="shared" si="377"/>
        <v>#VALUE!</v>
      </c>
      <c r="F2568" s="219" t="str">
        <f t="shared" si="378"/>
        <v/>
      </c>
      <c r="G2568" s="219">
        <f t="shared" si="379"/>
        <v>45262</v>
      </c>
      <c r="H2568" s="218" t="str">
        <f>IF(ISERROR(VLOOKUP(FORECAST!$A2568,$AY$2:$BA$9,3,FALSE)),"",VLOOKUP(FORECAST!$A2568,$AY$2:$BA$9,3,FALSE))</f>
        <v>Maintenance</v>
      </c>
      <c r="I2568" s="218">
        <f>IF(ISNUMBER(FORECAST!G:G),FORECAST!G:G,"")</f>
        <v>49</v>
      </c>
      <c r="J2568" s="222">
        <f>IF(ISNUMBER(FORECAST!H:H),FORECAST!H:H,"")</f>
        <v>0</v>
      </c>
      <c r="BF2568" s="4"/>
    </row>
    <row r="2569" spans="1:58">
      <c r="A2569" s="218" t="str">
        <f>MID(FORECAST!A2568,1,10)</f>
        <v>Maintenanc</v>
      </c>
      <c r="B2569" s="218" t="str">
        <f t="shared" si="374"/>
        <v>Ma</v>
      </c>
      <c r="C2569" s="218" t="str">
        <f t="shared" si="375"/>
        <v>nt</v>
      </c>
      <c r="D2569" s="218" t="str">
        <f t="shared" si="376"/>
        <v>nanc</v>
      </c>
      <c r="E2569" s="219" t="e">
        <f t="shared" si="377"/>
        <v>#VALUE!</v>
      </c>
      <c r="F2569" s="219" t="str">
        <f t="shared" si="378"/>
        <v/>
      </c>
      <c r="G2569" s="219">
        <f t="shared" si="379"/>
        <v>45262</v>
      </c>
      <c r="H2569" s="218" t="str">
        <f>IF(ISERROR(VLOOKUP(FORECAST!$A2569,$AY$2:$BA$9,3,FALSE)),"",VLOOKUP(FORECAST!$A2569,$AY$2:$BA$9,3,FALSE))</f>
        <v>Complementarias</v>
      </c>
      <c r="I2569" s="218">
        <f>IF(ISNUMBER(FORECAST!G:G),FORECAST!G:G,"")</f>
        <v>1</v>
      </c>
      <c r="J2569" s="222">
        <f>IF(ISNUMBER(FORECAST!H:H),FORECAST!H:H,"")</f>
        <v>0</v>
      </c>
      <c r="BF2569" s="4"/>
    </row>
    <row r="2570" spans="1:58">
      <c r="A2570" s="218" t="str">
        <f>MID(FORECAST!A2569,1,10)</f>
        <v>Compliment</v>
      </c>
      <c r="B2570" s="218" t="str">
        <f t="shared" si="374"/>
        <v>Co</v>
      </c>
      <c r="C2570" s="218" t="str">
        <f t="shared" si="375"/>
        <v>pl</v>
      </c>
      <c r="D2570" s="218" t="str">
        <f t="shared" si="376"/>
        <v>ment</v>
      </c>
      <c r="E2570" s="219" t="e">
        <f t="shared" si="377"/>
        <v>#VALUE!</v>
      </c>
      <c r="F2570" s="219" t="str">
        <f t="shared" si="378"/>
        <v/>
      </c>
      <c r="G2570" s="219">
        <f t="shared" si="379"/>
        <v>45262</v>
      </c>
      <c r="H2570" s="218" t="str">
        <f>IF(ISERROR(VLOOKUP(FORECAST!$A2570,$AY$2:$BA$9,3,FALSE)),"",VLOOKUP(FORECAST!$A2570,$AY$2:$BA$9,3,FALSE))</f>
        <v>Total día</v>
      </c>
      <c r="I2570" s="218">
        <f>IF(ISNUMBER(FORECAST!G:G),FORECAST!G:G,"")</f>
        <v>115</v>
      </c>
      <c r="J2570" s="222">
        <f>IF(ISNUMBER(FORECAST!H:H),FORECAST!H:H,"")</f>
        <v>9301.8799999999992</v>
      </c>
      <c r="BF2570" s="4"/>
    </row>
    <row r="2571" spans="1:58">
      <c r="A2571" s="218" t="str">
        <f>MID(FORECAST!A2570,1,10)</f>
        <v>Totals:</v>
      </c>
      <c r="B2571" s="218" t="str">
        <f t="shared" si="374"/>
        <v>To</v>
      </c>
      <c r="C2571" s="218" t="str">
        <f t="shared" si="375"/>
        <v>al</v>
      </c>
      <c r="D2571" s="218" t="str">
        <f t="shared" si="376"/>
        <v>:</v>
      </c>
      <c r="E2571" s="219" t="e">
        <f t="shared" si="377"/>
        <v>#VALUE!</v>
      </c>
      <c r="F2571" s="219" t="str">
        <f t="shared" si="378"/>
        <v/>
      </c>
      <c r="G2571" s="219">
        <f t="shared" si="379"/>
        <v>45262</v>
      </c>
      <c r="H2571" s="218" t="str">
        <f>IF(ISERROR(VLOOKUP(FORECAST!$A2571,$AY$2:$BA$9,3,FALSE)),"",VLOOKUP(FORECAST!$A2571,$AY$2:$BA$9,3,FALSE))</f>
        <v/>
      </c>
      <c r="I2571" s="218" t="str">
        <f>IF(ISNUMBER(FORECAST!G:G),FORECAST!G:G,"")</f>
        <v/>
      </c>
      <c r="J2571" s="222" t="str">
        <f>IF(ISNUMBER(FORECAST!H:H),FORECAST!H:H,"")</f>
        <v/>
      </c>
      <c r="BF2571" s="4"/>
    </row>
    <row r="2572" spans="1:58">
      <c r="A2572" s="218" t="str">
        <f>MID(FORECAST!A2571,1,10)</f>
        <v>03-12-2023</v>
      </c>
      <c r="B2572" s="218" t="str">
        <f t="shared" si="374"/>
        <v>03</v>
      </c>
      <c r="C2572" s="218" t="str">
        <f t="shared" si="375"/>
        <v>12</v>
      </c>
      <c r="D2572" s="218" t="str">
        <f t="shared" si="376"/>
        <v>2023</v>
      </c>
      <c r="E2572" s="219">
        <f t="shared" si="377"/>
        <v>45263</v>
      </c>
      <c r="F2572" s="219">
        <f t="shared" si="378"/>
        <v>45263</v>
      </c>
      <c r="G2572" s="219">
        <f t="shared" si="379"/>
        <v>45263</v>
      </c>
      <c r="H2572" s="218" t="str">
        <f>IF(ISERROR(VLOOKUP(FORECAST!$A2572,$AY$2:$BA$9,3,FALSE)),"",VLOOKUP(FORECAST!$A2572,$AY$2:$BA$9,3,FALSE))</f>
        <v>Pagadores</v>
      </c>
      <c r="I2572" s="218">
        <f>IF(ISNUMBER(FORECAST!G:G),FORECAST!G:G,"")</f>
        <v>7</v>
      </c>
      <c r="J2572" s="222">
        <f>IF(ISNUMBER(FORECAST!H:H),FORECAST!H:H,"")</f>
        <v>1063</v>
      </c>
      <c r="BF2572" s="4"/>
    </row>
    <row r="2573" spans="1:58">
      <c r="A2573" s="218" t="str">
        <f>MID(FORECAST!A2572,1,10)</f>
        <v>Non-Group</v>
      </c>
      <c r="B2573" s="218" t="str">
        <f t="shared" si="374"/>
        <v>No</v>
      </c>
      <c r="C2573" s="218" t="str">
        <f t="shared" si="375"/>
        <v>-G</v>
      </c>
      <c r="D2573" s="218" t="str">
        <f t="shared" si="376"/>
        <v>oup</v>
      </c>
      <c r="E2573" s="219" t="e">
        <f t="shared" si="377"/>
        <v>#VALUE!</v>
      </c>
      <c r="F2573" s="219" t="str">
        <f t="shared" si="378"/>
        <v/>
      </c>
      <c r="G2573" s="219">
        <f t="shared" si="379"/>
        <v>45263</v>
      </c>
      <c r="H2573" s="218" t="str">
        <f>IF(ISERROR(VLOOKUP(FORECAST!$A2573,$AY$2:$BA$9,3,FALSE)),"",VLOOKUP(FORECAST!$A2573,$AY$2:$BA$9,3,FALSE))</f>
        <v>Dueños e invitados</v>
      </c>
      <c r="I2573" s="218">
        <f>IF(ISNUMBER(FORECAST!G:G),FORECAST!G:G,"")</f>
        <v>19</v>
      </c>
      <c r="J2573" s="222">
        <f>IF(ISNUMBER(FORECAST!H:H),FORECAST!H:H,"")</f>
        <v>0</v>
      </c>
      <c r="BF2573" s="4"/>
    </row>
    <row r="2574" spans="1:58">
      <c r="A2574" s="218" t="str">
        <f>MID(FORECAST!A2573,1,10)</f>
        <v>Owner &amp; Gu</v>
      </c>
      <c r="B2574" s="218" t="str">
        <f t="shared" si="374"/>
        <v>Ow</v>
      </c>
      <c r="C2574" s="218" t="str">
        <f t="shared" si="375"/>
        <v>er</v>
      </c>
      <c r="D2574" s="218" t="str">
        <f t="shared" si="376"/>
        <v>&amp; Gu</v>
      </c>
      <c r="E2574" s="219" t="e">
        <f t="shared" si="377"/>
        <v>#VALUE!</v>
      </c>
      <c r="F2574" s="219" t="str">
        <f t="shared" si="378"/>
        <v/>
      </c>
      <c r="G2574" s="219">
        <f t="shared" si="379"/>
        <v>45263</v>
      </c>
      <c r="H2574" s="218" t="str">
        <f>IF(ISERROR(VLOOKUP(FORECAST!$A2574,$AY$2:$BA$9,3,FALSE)),"",VLOOKUP(FORECAST!$A2574,$AY$2:$BA$9,3,FALSE))</f>
        <v>Referidos</v>
      </c>
      <c r="I2574" s="218">
        <f>IF(ISNUMBER(FORECAST!G:G),FORECAST!G:G,"")</f>
        <v>8</v>
      </c>
      <c r="J2574" s="222">
        <f>IF(ISNUMBER(FORECAST!H:H),FORECAST!H:H,"")</f>
        <v>1980</v>
      </c>
      <c r="BF2574" s="4"/>
    </row>
    <row r="2575" spans="1:58">
      <c r="A2575" s="218" t="str">
        <f>MID(FORECAST!A2574,1,10)</f>
        <v>Owner Refe</v>
      </c>
      <c r="B2575" s="218" t="str">
        <f t="shared" si="374"/>
        <v>Ow</v>
      </c>
      <c r="C2575" s="218" t="str">
        <f t="shared" si="375"/>
        <v>er</v>
      </c>
      <c r="D2575" s="218" t="str">
        <f t="shared" si="376"/>
        <v>Refe</v>
      </c>
      <c r="E2575" s="219" t="e">
        <f t="shared" si="377"/>
        <v>#VALUE!</v>
      </c>
      <c r="F2575" s="219" t="str">
        <f t="shared" si="378"/>
        <v/>
      </c>
      <c r="G2575" s="219">
        <f t="shared" si="379"/>
        <v>45263</v>
      </c>
      <c r="H2575" s="218" t="str">
        <f>IF(ISERROR(VLOOKUP(FORECAST!$A2575,$AY$2:$BA$9,3,FALSE)),"",VLOOKUP(FORECAST!$A2575,$AY$2:$BA$9,3,FALSE))</f>
        <v>Maintenance</v>
      </c>
      <c r="I2575" s="218">
        <f>IF(ISNUMBER(FORECAST!G:G),FORECAST!G:G,"")</f>
        <v>52</v>
      </c>
      <c r="J2575" s="222">
        <f>IF(ISNUMBER(FORECAST!H:H),FORECAST!H:H,"")</f>
        <v>0</v>
      </c>
      <c r="BF2575" s="4"/>
    </row>
    <row r="2576" spans="1:58">
      <c r="A2576" s="218" t="str">
        <f>MID(FORECAST!A2575,1,10)</f>
        <v>Maintenanc</v>
      </c>
      <c r="B2576" s="218" t="str">
        <f t="shared" ref="B2576:B2639" si="380">MID(A2576,1,2)</f>
        <v>Ma</v>
      </c>
      <c r="C2576" s="218" t="str">
        <f t="shared" ref="C2576:C2639" si="381">MID(A2576,4,2)</f>
        <v>nt</v>
      </c>
      <c r="D2576" s="218" t="str">
        <f t="shared" ref="D2576:D2639" si="382">MID(A2576,7,4)</f>
        <v>nanc</v>
      </c>
      <c r="E2576" s="219" t="e">
        <f t="shared" ref="E2576:E2639" si="383">DATE(D2576,C2576,B2576)</f>
        <v>#VALUE!</v>
      </c>
      <c r="F2576" s="219" t="str">
        <f t="shared" ref="F2576:F2639" si="384">IF(ISERROR(E2576),"",E2576)</f>
        <v/>
      </c>
      <c r="G2576" s="219">
        <f t="shared" ref="G2576:G2639" si="385">IF(F2576="",G2575,F2576)</f>
        <v>45263</v>
      </c>
      <c r="H2576" s="218" t="str">
        <f>IF(ISERROR(VLOOKUP(FORECAST!$A2576,$AY$2:$BA$9,3,FALSE)),"",VLOOKUP(FORECAST!$A2576,$AY$2:$BA$9,3,FALSE))</f>
        <v>Complementarias</v>
      </c>
      <c r="I2576" s="218">
        <f>IF(ISNUMBER(FORECAST!G:G),FORECAST!G:G,"")</f>
        <v>0</v>
      </c>
      <c r="J2576" s="222">
        <f>IF(ISNUMBER(FORECAST!H:H),FORECAST!H:H,"")</f>
        <v>0</v>
      </c>
      <c r="BF2576" s="4"/>
    </row>
    <row r="2577" spans="1:58">
      <c r="A2577" s="218" t="str">
        <f>MID(FORECAST!A2576,1,10)</f>
        <v>Compliment</v>
      </c>
      <c r="B2577" s="218" t="str">
        <f t="shared" si="380"/>
        <v>Co</v>
      </c>
      <c r="C2577" s="218" t="str">
        <f t="shared" si="381"/>
        <v>pl</v>
      </c>
      <c r="D2577" s="218" t="str">
        <f t="shared" si="382"/>
        <v>ment</v>
      </c>
      <c r="E2577" s="219" t="e">
        <f t="shared" si="383"/>
        <v>#VALUE!</v>
      </c>
      <c r="F2577" s="219" t="str">
        <f t="shared" si="384"/>
        <v/>
      </c>
      <c r="G2577" s="219">
        <f t="shared" si="385"/>
        <v>45263</v>
      </c>
      <c r="H2577" s="218" t="str">
        <f>IF(ISERROR(VLOOKUP(FORECAST!$A2577,$AY$2:$BA$9,3,FALSE)),"",VLOOKUP(FORECAST!$A2577,$AY$2:$BA$9,3,FALSE))</f>
        <v>Total día</v>
      </c>
      <c r="I2577" s="218">
        <f>IF(ISNUMBER(FORECAST!G:G),FORECAST!G:G,"")</f>
        <v>86</v>
      </c>
      <c r="J2577" s="222">
        <f>IF(ISNUMBER(FORECAST!H:H),FORECAST!H:H,"")</f>
        <v>3043</v>
      </c>
      <c r="BF2577" s="4"/>
    </row>
    <row r="2578" spans="1:58">
      <c r="A2578" s="218" t="str">
        <f>MID(FORECAST!A2577,1,10)</f>
        <v>Totals:</v>
      </c>
      <c r="B2578" s="218" t="str">
        <f t="shared" si="380"/>
        <v>To</v>
      </c>
      <c r="C2578" s="218" t="str">
        <f t="shared" si="381"/>
        <v>al</v>
      </c>
      <c r="D2578" s="218" t="str">
        <f t="shared" si="382"/>
        <v>:</v>
      </c>
      <c r="E2578" s="219" t="e">
        <f t="shared" si="383"/>
        <v>#VALUE!</v>
      </c>
      <c r="F2578" s="219" t="str">
        <f t="shared" si="384"/>
        <v/>
      </c>
      <c r="G2578" s="219">
        <f t="shared" si="385"/>
        <v>45263</v>
      </c>
      <c r="H2578" s="218" t="str">
        <f>IF(ISERROR(VLOOKUP(FORECAST!$A2578,$AY$2:$BA$9,3,FALSE)),"",VLOOKUP(FORECAST!$A2578,$AY$2:$BA$9,3,FALSE))</f>
        <v/>
      </c>
      <c r="I2578" s="218" t="str">
        <f>IF(ISNUMBER(FORECAST!G:G),FORECAST!G:G,"")</f>
        <v/>
      </c>
      <c r="J2578" s="222" t="str">
        <f>IF(ISNUMBER(FORECAST!H:H),FORECAST!H:H,"")</f>
        <v/>
      </c>
      <c r="BF2578" s="4"/>
    </row>
    <row r="2579" spans="1:58">
      <c r="A2579" s="218" t="str">
        <f>MID(FORECAST!A2578,1,10)</f>
        <v>04-12-2023</v>
      </c>
      <c r="B2579" s="218" t="str">
        <f t="shared" si="380"/>
        <v>04</v>
      </c>
      <c r="C2579" s="218" t="str">
        <f t="shared" si="381"/>
        <v>12</v>
      </c>
      <c r="D2579" s="218" t="str">
        <f t="shared" si="382"/>
        <v>2023</v>
      </c>
      <c r="E2579" s="219">
        <f t="shared" si="383"/>
        <v>45264</v>
      </c>
      <c r="F2579" s="219">
        <f t="shared" si="384"/>
        <v>45264</v>
      </c>
      <c r="G2579" s="219">
        <f t="shared" si="385"/>
        <v>45264</v>
      </c>
      <c r="H2579" s="218" t="str">
        <f>IF(ISERROR(VLOOKUP(FORECAST!$A2579,$AY$2:$BA$9,3,FALSE)),"",VLOOKUP(FORECAST!$A2579,$AY$2:$BA$9,3,FALSE))</f>
        <v>Pagadores</v>
      </c>
      <c r="I2579" s="218">
        <f>IF(ISNUMBER(FORECAST!G:G),FORECAST!G:G,"")</f>
        <v>4</v>
      </c>
      <c r="J2579" s="222">
        <f>IF(ISNUMBER(FORECAST!H:H),FORECAST!H:H,"")</f>
        <v>1626.18</v>
      </c>
      <c r="BF2579" s="4"/>
    </row>
    <row r="2580" spans="1:58">
      <c r="A2580" s="218" t="str">
        <f>MID(FORECAST!A2579,1,10)</f>
        <v>Non-Group</v>
      </c>
      <c r="B2580" s="218" t="str">
        <f t="shared" si="380"/>
        <v>No</v>
      </c>
      <c r="C2580" s="218" t="str">
        <f t="shared" si="381"/>
        <v>-G</v>
      </c>
      <c r="D2580" s="218" t="str">
        <f t="shared" si="382"/>
        <v>oup</v>
      </c>
      <c r="E2580" s="219" t="e">
        <f t="shared" si="383"/>
        <v>#VALUE!</v>
      </c>
      <c r="F2580" s="219" t="str">
        <f t="shared" si="384"/>
        <v/>
      </c>
      <c r="G2580" s="219">
        <f t="shared" si="385"/>
        <v>45264</v>
      </c>
      <c r="H2580" s="218" t="str">
        <f>IF(ISERROR(VLOOKUP(FORECAST!$A2580,$AY$2:$BA$9,3,FALSE)),"",VLOOKUP(FORECAST!$A2580,$AY$2:$BA$9,3,FALSE))</f>
        <v>Dueños e invitados</v>
      </c>
      <c r="I2580" s="218">
        <f>IF(ISNUMBER(FORECAST!G:G),FORECAST!G:G,"")</f>
        <v>12</v>
      </c>
      <c r="J2580" s="222">
        <f>IF(ISNUMBER(FORECAST!H:H),FORECAST!H:H,"")</f>
        <v>0</v>
      </c>
      <c r="BF2580" s="4"/>
    </row>
    <row r="2581" spans="1:58">
      <c r="A2581" s="218" t="str">
        <f>MID(FORECAST!A2580,1,10)</f>
        <v>Owner &amp; Gu</v>
      </c>
      <c r="B2581" s="218" t="str">
        <f t="shared" si="380"/>
        <v>Ow</v>
      </c>
      <c r="C2581" s="218" t="str">
        <f t="shared" si="381"/>
        <v>er</v>
      </c>
      <c r="D2581" s="218" t="str">
        <f t="shared" si="382"/>
        <v>&amp; Gu</v>
      </c>
      <c r="E2581" s="219" t="e">
        <f t="shared" si="383"/>
        <v>#VALUE!</v>
      </c>
      <c r="F2581" s="219" t="str">
        <f t="shared" si="384"/>
        <v/>
      </c>
      <c r="G2581" s="219">
        <f t="shared" si="385"/>
        <v>45264</v>
      </c>
      <c r="H2581" s="218" t="str">
        <f>IF(ISERROR(VLOOKUP(FORECAST!$A2581,$AY$2:$BA$9,3,FALSE)),"",VLOOKUP(FORECAST!$A2581,$AY$2:$BA$9,3,FALSE))</f>
        <v>Referidos</v>
      </c>
      <c r="I2581" s="218">
        <f>IF(ISNUMBER(FORECAST!G:G),FORECAST!G:G,"")</f>
        <v>2</v>
      </c>
      <c r="J2581" s="222">
        <f>IF(ISNUMBER(FORECAST!H:H),FORECAST!H:H,"")</f>
        <v>605.30999999999995</v>
      </c>
      <c r="BF2581" s="4"/>
    </row>
    <row r="2582" spans="1:58">
      <c r="A2582" s="218" t="str">
        <f>MID(FORECAST!A2581,1,10)</f>
        <v>Owner Refe</v>
      </c>
      <c r="B2582" s="218" t="str">
        <f t="shared" si="380"/>
        <v>Ow</v>
      </c>
      <c r="C2582" s="218" t="str">
        <f t="shared" si="381"/>
        <v>er</v>
      </c>
      <c r="D2582" s="218" t="str">
        <f t="shared" si="382"/>
        <v>Refe</v>
      </c>
      <c r="E2582" s="219" t="e">
        <f t="shared" si="383"/>
        <v>#VALUE!</v>
      </c>
      <c r="F2582" s="219" t="str">
        <f t="shared" si="384"/>
        <v/>
      </c>
      <c r="G2582" s="219">
        <f t="shared" si="385"/>
        <v>45264</v>
      </c>
      <c r="H2582" s="218" t="str">
        <f>IF(ISERROR(VLOOKUP(FORECAST!$A2582,$AY$2:$BA$9,3,FALSE)),"",VLOOKUP(FORECAST!$A2582,$AY$2:$BA$9,3,FALSE))</f>
        <v>Maintenance</v>
      </c>
      <c r="I2582" s="218">
        <f>IF(ISNUMBER(FORECAST!G:G),FORECAST!G:G,"")</f>
        <v>57</v>
      </c>
      <c r="J2582" s="222">
        <f>IF(ISNUMBER(FORECAST!H:H),FORECAST!H:H,"")</f>
        <v>0</v>
      </c>
      <c r="BF2582" s="4"/>
    </row>
    <row r="2583" spans="1:58">
      <c r="A2583" s="218" t="str">
        <f>MID(FORECAST!A2582,1,10)</f>
        <v>Maintenanc</v>
      </c>
      <c r="B2583" s="218" t="str">
        <f t="shared" si="380"/>
        <v>Ma</v>
      </c>
      <c r="C2583" s="218" t="str">
        <f t="shared" si="381"/>
        <v>nt</v>
      </c>
      <c r="D2583" s="218" t="str">
        <f t="shared" si="382"/>
        <v>nanc</v>
      </c>
      <c r="E2583" s="219" t="e">
        <f t="shared" si="383"/>
        <v>#VALUE!</v>
      </c>
      <c r="F2583" s="219" t="str">
        <f t="shared" si="384"/>
        <v/>
      </c>
      <c r="G2583" s="219">
        <f t="shared" si="385"/>
        <v>45264</v>
      </c>
      <c r="H2583" s="218" t="str">
        <f>IF(ISERROR(VLOOKUP(FORECAST!$A2583,$AY$2:$BA$9,3,FALSE)),"",VLOOKUP(FORECAST!$A2583,$AY$2:$BA$9,3,FALSE))</f>
        <v>Complementarias</v>
      </c>
      <c r="I2583" s="218">
        <f>IF(ISNUMBER(FORECAST!G:G),FORECAST!G:G,"")</f>
        <v>0</v>
      </c>
      <c r="J2583" s="222">
        <f>IF(ISNUMBER(FORECAST!H:H),FORECAST!H:H,"")</f>
        <v>0</v>
      </c>
      <c r="BF2583" s="4"/>
    </row>
    <row r="2584" spans="1:58">
      <c r="A2584" s="218" t="str">
        <f>MID(FORECAST!A2583,1,10)</f>
        <v>Compliment</v>
      </c>
      <c r="B2584" s="218" t="str">
        <f t="shared" si="380"/>
        <v>Co</v>
      </c>
      <c r="C2584" s="218" t="str">
        <f t="shared" si="381"/>
        <v>pl</v>
      </c>
      <c r="D2584" s="218" t="str">
        <f t="shared" si="382"/>
        <v>ment</v>
      </c>
      <c r="E2584" s="219" t="e">
        <f t="shared" si="383"/>
        <v>#VALUE!</v>
      </c>
      <c r="F2584" s="219" t="str">
        <f t="shared" si="384"/>
        <v/>
      </c>
      <c r="G2584" s="219">
        <f t="shared" si="385"/>
        <v>45264</v>
      </c>
      <c r="H2584" s="218" t="str">
        <f>IF(ISERROR(VLOOKUP(FORECAST!$A2584,$AY$2:$BA$9,3,FALSE)),"",VLOOKUP(FORECAST!$A2584,$AY$2:$BA$9,3,FALSE))</f>
        <v>Total día</v>
      </c>
      <c r="I2584" s="218">
        <f>IF(ISNUMBER(FORECAST!G:G),FORECAST!G:G,"")</f>
        <v>75</v>
      </c>
      <c r="J2584" s="222">
        <f>IF(ISNUMBER(FORECAST!H:H),FORECAST!H:H,"")</f>
        <v>2231.4899999999998</v>
      </c>
      <c r="BF2584" s="4"/>
    </row>
    <row r="2585" spans="1:58">
      <c r="A2585" s="218" t="str">
        <f>MID(FORECAST!A2584,1,10)</f>
        <v>Totals:</v>
      </c>
      <c r="B2585" s="218" t="str">
        <f t="shared" si="380"/>
        <v>To</v>
      </c>
      <c r="C2585" s="218" t="str">
        <f t="shared" si="381"/>
        <v>al</v>
      </c>
      <c r="D2585" s="218" t="str">
        <f t="shared" si="382"/>
        <v>:</v>
      </c>
      <c r="E2585" s="219" t="e">
        <f t="shared" si="383"/>
        <v>#VALUE!</v>
      </c>
      <c r="F2585" s="219" t="str">
        <f t="shared" si="384"/>
        <v/>
      </c>
      <c r="G2585" s="219">
        <f t="shared" si="385"/>
        <v>45264</v>
      </c>
      <c r="H2585" s="218" t="str">
        <f>IF(ISERROR(VLOOKUP(FORECAST!$A2585,$AY$2:$BA$9,3,FALSE)),"",VLOOKUP(FORECAST!$A2585,$AY$2:$BA$9,3,FALSE))</f>
        <v/>
      </c>
      <c r="I2585" s="218" t="str">
        <f>IF(ISNUMBER(FORECAST!G:G),FORECAST!G:G,"")</f>
        <v/>
      </c>
      <c r="J2585" s="222" t="str">
        <f>IF(ISNUMBER(FORECAST!H:H),FORECAST!H:H,"")</f>
        <v/>
      </c>
      <c r="BF2585" s="4"/>
    </row>
    <row r="2586" spans="1:58">
      <c r="A2586" s="218" t="str">
        <f>MID(FORECAST!A2585,1,10)</f>
        <v>05-12-2023</v>
      </c>
      <c r="B2586" s="218" t="str">
        <f t="shared" si="380"/>
        <v>05</v>
      </c>
      <c r="C2586" s="218" t="str">
        <f t="shared" si="381"/>
        <v>12</v>
      </c>
      <c r="D2586" s="218" t="str">
        <f t="shared" si="382"/>
        <v>2023</v>
      </c>
      <c r="E2586" s="219">
        <f t="shared" si="383"/>
        <v>45265</v>
      </c>
      <c r="F2586" s="219">
        <f t="shared" si="384"/>
        <v>45265</v>
      </c>
      <c r="G2586" s="219">
        <f t="shared" si="385"/>
        <v>45265</v>
      </c>
      <c r="H2586" s="218" t="str">
        <f>IF(ISERROR(VLOOKUP(FORECAST!$A2586,$AY$2:$BA$9,3,FALSE)),"",VLOOKUP(FORECAST!$A2586,$AY$2:$BA$9,3,FALSE))</f>
        <v>Pagadores</v>
      </c>
      <c r="I2586" s="218">
        <f>IF(ISNUMBER(FORECAST!G:G),FORECAST!G:G,"")</f>
        <v>4</v>
      </c>
      <c r="J2586" s="222">
        <f>IF(ISNUMBER(FORECAST!H:H),FORECAST!H:H,"")</f>
        <v>732.18</v>
      </c>
      <c r="BF2586" s="4"/>
    </row>
    <row r="2587" spans="1:58">
      <c r="A2587" s="218" t="str">
        <f>MID(FORECAST!A2586,1,10)</f>
        <v>Non-Group</v>
      </c>
      <c r="B2587" s="218" t="str">
        <f t="shared" si="380"/>
        <v>No</v>
      </c>
      <c r="C2587" s="218" t="str">
        <f t="shared" si="381"/>
        <v>-G</v>
      </c>
      <c r="D2587" s="218" t="str">
        <f t="shared" si="382"/>
        <v>oup</v>
      </c>
      <c r="E2587" s="219" t="e">
        <f t="shared" si="383"/>
        <v>#VALUE!</v>
      </c>
      <c r="F2587" s="219" t="str">
        <f t="shared" si="384"/>
        <v/>
      </c>
      <c r="G2587" s="219">
        <f t="shared" si="385"/>
        <v>45265</v>
      </c>
      <c r="H2587" s="218" t="str">
        <f>IF(ISERROR(VLOOKUP(FORECAST!$A2587,$AY$2:$BA$9,3,FALSE)),"",VLOOKUP(FORECAST!$A2587,$AY$2:$BA$9,3,FALSE))</f>
        <v>Dueños e invitados</v>
      </c>
      <c r="I2587" s="218">
        <f>IF(ISNUMBER(FORECAST!G:G),FORECAST!G:G,"")</f>
        <v>10</v>
      </c>
      <c r="J2587" s="222">
        <f>IF(ISNUMBER(FORECAST!H:H),FORECAST!H:H,"")</f>
        <v>0</v>
      </c>
      <c r="BF2587" s="4"/>
    </row>
    <row r="2588" spans="1:58">
      <c r="A2588" s="218" t="str">
        <f>MID(FORECAST!A2587,1,10)</f>
        <v>Owner &amp; Gu</v>
      </c>
      <c r="B2588" s="218" t="str">
        <f t="shared" si="380"/>
        <v>Ow</v>
      </c>
      <c r="C2588" s="218" t="str">
        <f t="shared" si="381"/>
        <v>er</v>
      </c>
      <c r="D2588" s="218" t="str">
        <f t="shared" si="382"/>
        <v>&amp; Gu</v>
      </c>
      <c r="E2588" s="219" t="e">
        <f t="shared" si="383"/>
        <v>#VALUE!</v>
      </c>
      <c r="F2588" s="219" t="str">
        <f t="shared" si="384"/>
        <v/>
      </c>
      <c r="G2588" s="219">
        <f t="shared" si="385"/>
        <v>45265</v>
      </c>
      <c r="H2588" s="218" t="str">
        <f>IF(ISERROR(VLOOKUP(FORECAST!$A2588,$AY$2:$BA$9,3,FALSE)),"",VLOOKUP(FORECAST!$A2588,$AY$2:$BA$9,3,FALSE))</f>
        <v>Referidos</v>
      </c>
      <c r="I2588" s="218">
        <f>IF(ISNUMBER(FORECAST!G:G),FORECAST!G:G,"")</f>
        <v>2</v>
      </c>
      <c r="J2588" s="222">
        <f>IF(ISNUMBER(FORECAST!H:H),FORECAST!H:H,"")</f>
        <v>579.69000000000005</v>
      </c>
      <c r="BF2588" s="4"/>
    </row>
    <row r="2589" spans="1:58">
      <c r="A2589" s="218" t="str">
        <f>MID(FORECAST!A2588,1,10)</f>
        <v>Owner Refe</v>
      </c>
      <c r="B2589" s="218" t="str">
        <f t="shared" si="380"/>
        <v>Ow</v>
      </c>
      <c r="C2589" s="218" t="str">
        <f t="shared" si="381"/>
        <v>er</v>
      </c>
      <c r="D2589" s="218" t="str">
        <f t="shared" si="382"/>
        <v>Refe</v>
      </c>
      <c r="E2589" s="219" t="e">
        <f t="shared" si="383"/>
        <v>#VALUE!</v>
      </c>
      <c r="F2589" s="219" t="str">
        <f t="shared" si="384"/>
        <v/>
      </c>
      <c r="G2589" s="219">
        <f t="shared" si="385"/>
        <v>45265</v>
      </c>
      <c r="H2589" s="218" t="str">
        <f>IF(ISERROR(VLOOKUP(FORECAST!$A2589,$AY$2:$BA$9,3,FALSE)),"",VLOOKUP(FORECAST!$A2589,$AY$2:$BA$9,3,FALSE))</f>
        <v>Maintenance</v>
      </c>
      <c r="I2589" s="218">
        <f>IF(ISNUMBER(FORECAST!G:G),FORECAST!G:G,"")</f>
        <v>65</v>
      </c>
      <c r="J2589" s="222">
        <f>IF(ISNUMBER(FORECAST!H:H),FORECAST!H:H,"")</f>
        <v>0</v>
      </c>
      <c r="BF2589" s="4"/>
    </row>
    <row r="2590" spans="1:58">
      <c r="A2590" s="218" t="str">
        <f>MID(FORECAST!A2589,1,10)</f>
        <v>Maintenanc</v>
      </c>
      <c r="B2590" s="218" t="str">
        <f t="shared" si="380"/>
        <v>Ma</v>
      </c>
      <c r="C2590" s="218" t="str">
        <f t="shared" si="381"/>
        <v>nt</v>
      </c>
      <c r="D2590" s="218" t="str">
        <f t="shared" si="382"/>
        <v>nanc</v>
      </c>
      <c r="E2590" s="219" t="e">
        <f t="shared" si="383"/>
        <v>#VALUE!</v>
      </c>
      <c r="F2590" s="219" t="str">
        <f t="shared" si="384"/>
        <v/>
      </c>
      <c r="G2590" s="219">
        <f t="shared" si="385"/>
        <v>45265</v>
      </c>
      <c r="H2590" s="218" t="str">
        <f>IF(ISERROR(VLOOKUP(FORECAST!$A2590,$AY$2:$BA$9,3,FALSE)),"",VLOOKUP(FORECAST!$A2590,$AY$2:$BA$9,3,FALSE))</f>
        <v>Complementarias</v>
      </c>
      <c r="I2590" s="218">
        <f>IF(ISNUMBER(FORECAST!G:G),FORECAST!G:G,"")</f>
        <v>0</v>
      </c>
      <c r="J2590" s="222">
        <f>IF(ISNUMBER(FORECAST!H:H),FORECAST!H:H,"")</f>
        <v>0</v>
      </c>
      <c r="BF2590" s="4"/>
    </row>
    <row r="2591" spans="1:58">
      <c r="A2591" s="218" t="str">
        <f>MID(FORECAST!A2590,1,10)</f>
        <v>Compliment</v>
      </c>
      <c r="B2591" s="218" t="str">
        <f t="shared" si="380"/>
        <v>Co</v>
      </c>
      <c r="C2591" s="218" t="str">
        <f t="shared" si="381"/>
        <v>pl</v>
      </c>
      <c r="D2591" s="218" t="str">
        <f t="shared" si="382"/>
        <v>ment</v>
      </c>
      <c r="E2591" s="219" t="e">
        <f t="shared" si="383"/>
        <v>#VALUE!</v>
      </c>
      <c r="F2591" s="219" t="str">
        <f t="shared" si="384"/>
        <v/>
      </c>
      <c r="G2591" s="219">
        <f t="shared" si="385"/>
        <v>45265</v>
      </c>
      <c r="H2591" s="218" t="str">
        <f>IF(ISERROR(VLOOKUP(FORECAST!$A2591,$AY$2:$BA$9,3,FALSE)),"",VLOOKUP(FORECAST!$A2591,$AY$2:$BA$9,3,FALSE))</f>
        <v>Total día</v>
      </c>
      <c r="I2591" s="218">
        <f>IF(ISNUMBER(FORECAST!G:G),FORECAST!G:G,"")</f>
        <v>81</v>
      </c>
      <c r="J2591" s="222">
        <f>IF(ISNUMBER(FORECAST!H:H),FORECAST!H:H,"")</f>
        <v>1311.87</v>
      </c>
      <c r="BF2591" s="4"/>
    </row>
    <row r="2592" spans="1:58">
      <c r="A2592" s="218" t="str">
        <f>MID(FORECAST!A2591,1,10)</f>
        <v>Totals:</v>
      </c>
      <c r="B2592" s="218" t="str">
        <f t="shared" si="380"/>
        <v>To</v>
      </c>
      <c r="C2592" s="218" t="str">
        <f t="shared" si="381"/>
        <v>al</v>
      </c>
      <c r="D2592" s="218" t="str">
        <f t="shared" si="382"/>
        <v>:</v>
      </c>
      <c r="E2592" s="219" t="e">
        <f t="shared" si="383"/>
        <v>#VALUE!</v>
      </c>
      <c r="F2592" s="219" t="str">
        <f t="shared" si="384"/>
        <v/>
      </c>
      <c r="G2592" s="219">
        <f t="shared" si="385"/>
        <v>45265</v>
      </c>
      <c r="H2592" s="218" t="str">
        <f>IF(ISERROR(VLOOKUP(FORECAST!$A2592,$AY$2:$BA$9,3,FALSE)),"",VLOOKUP(FORECAST!$A2592,$AY$2:$BA$9,3,FALSE))</f>
        <v/>
      </c>
      <c r="I2592" s="218" t="str">
        <f>IF(ISNUMBER(FORECAST!G:G),FORECAST!G:G,"")</f>
        <v/>
      </c>
      <c r="J2592" s="222" t="str">
        <f>IF(ISNUMBER(FORECAST!H:H),FORECAST!H:H,"")</f>
        <v/>
      </c>
      <c r="BF2592" s="4"/>
    </row>
    <row r="2593" spans="1:58">
      <c r="A2593" s="218" t="str">
        <f>MID(FORECAST!A2592,1,10)</f>
        <v>06-12-2023</v>
      </c>
      <c r="B2593" s="218" t="str">
        <f t="shared" si="380"/>
        <v>06</v>
      </c>
      <c r="C2593" s="218" t="str">
        <f t="shared" si="381"/>
        <v>12</v>
      </c>
      <c r="D2593" s="218" t="str">
        <f t="shared" si="382"/>
        <v>2023</v>
      </c>
      <c r="E2593" s="219">
        <f t="shared" si="383"/>
        <v>45266</v>
      </c>
      <c r="F2593" s="219">
        <f t="shared" si="384"/>
        <v>45266</v>
      </c>
      <c r="G2593" s="219">
        <f t="shared" si="385"/>
        <v>45266</v>
      </c>
      <c r="H2593" s="218" t="str">
        <f>IF(ISERROR(VLOOKUP(FORECAST!$A2593,$AY$2:$BA$9,3,FALSE)),"",VLOOKUP(FORECAST!$A2593,$AY$2:$BA$9,3,FALSE))</f>
        <v>Pagadores</v>
      </c>
      <c r="I2593" s="218">
        <f>IF(ISNUMBER(FORECAST!G:G),FORECAST!G:G,"")</f>
        <v>7</v>
      </c>
      <c r="J2593" s="222">
        <f>IF(ISNUMBER(FORECAST!H:H),FORECAST!H:H,"")</f>
        <v>765</v>
      </c>
      <c r="BF2593" s="4"/>
    </row>
    <row r="2594" spans="1:58">
      <c r="A2594" s="218" t="str">
        <f>MID(FORECAST!A2593,1,10)</f>
        <v>Non-Group</v>
      </c>
      <c r="B2594" s="218" t="str">
        <f t="shared" si="380"/>
        <v>No</v>
      </c>
      <c r="C2594" s="218" t="str">
        <f t="shared" si="381"/>
        <v>-G</v>
      </c>
      <c r="D2594" s="218" t="str">
        <f t="shared" si="382"/>
        <v>oup</v>
      </c>
      <c r="E2594" s="219" t="e">
        <f t="shared" si="383"/>
        <v>#VALUE!</v>
      </c>
      <c r="F2594" s="219" t="str">
        <f t="shared" si="384"/>
        <v/>
      </c>
      <c r="G2594" s="219">
        <f t="shared" si="385"/>
        <v>45266</v>
      </c>
      <c r="H2594" s="218" t="str">
        <f>IF(ISERROR(VLOOKUP(FORECAST!$A2594,$AY$2:$BA$9,3,FALSE)),"",VLOOKUP(FORECAST!$A2594,$AY$2:$BA$9,3,FALSE))</f>
        <v>Dueños e invitados</v>
      </c>
      <c r="I2594" s="218">
        <f>IF(ISNUMBER(FORECAST!G:G),FORECAST!G:G,"")</f>
        <v>12</v>
      </c>
      <c r="J2594" s="222">
        <f>IF(ISNUMBER(FORECAST!H:H),FORECAST!H:H,"")</f>
        <v>0</v>
      </c>
      <c r="BF2594" s="4"/>
    </row>
    <row r="2595" spans="1:58">
      <c r="A2595" s="218" t="str">
        <f>MID(FORECAST!A2594,1,10)</f>
        <v>Owner &amp; Gu</v>
      </c>
      <c r="B2595" s="218" t="str">
        <f t="shared" si="380"/>
        <v>Ow</v>
      </c>
      <c r="C2595" s="218" t="str">
        <f t="shared" si="381"/>
        <v>er</v>
      </c>
      <c r="D2595" s="218" t="str">
        <f t="shared" si="382"/>
        <v>&amp; Gu</v>
      </c>
      <c r="E2595" s="219" t="e">
        <f t="shared" si="383"/>
        <v>#VALUE!</v>
      </c>
      <c r="F2595" s="219" t="str">
        <f t="shared" si="384"/>
        <v/>
      </c>
      <c r="G2595" s="219">
        <f t="shared" si="385"/>
        <v>45266</v>
      </c>
      <c r="H2595" s="218" t="str">
        <f>IF(ISERROR(VLOOKUP(FORECAST!$A2595,$AY$2:$BA$9,3,FALSE)),"",VLOOKUP(FORECAST!$A2595,$AY$2:$BA$9,3,FALSE))</f>
        <v>Referidos</v>
      </c>
      <c r="I2595" s="218">
        <f>IF(ISNUMBER(FORECAST!G:G),FORECAST!G:G,"")</f>
        <v>2</v>
      </c>
      <c r="J2595" s="222">
        <f>IF(ISNUMBER(FORECAST!H:H),FORECAST!H:H,"")</f>
        <v>570</v>
      </c>
      <c r="BF2595" s="4"/>
    </row>
    <row r="2596" spans="1:58">
      <c r="A2596" s="218" t="str">
        <f>MID(FORECAST!A2595,1,10)</f>
        <v>Owner Refe</v>
      </c>
      <c r="B2596" s="218" t="str">
        <f t="shared" si="380"/>
        <v>Ow</v>
      </c>
      <c r="C2596" s="218" t="str">
        <f t="shared" si="381"/>
        <v>er</v>
      </c>
      <c r="D2596" s="218" t="str">
        <f t="shared" si="382"/>
        <v>Refe</v>
      </c>
      <c r="E2596" s="219" t="e">
        <f t="shared" si="383"/>
        <v>#VALUE!</v>
      </c>
      <c r="F2596" s="219" t="str">
        <f t="shared" si="384"/>
        <v/>
      </c>
      <c r="G2596" s="219">
        <f t="shared" si="385"/>
        <v>45266</v>
      </c>
      <c r="H2596" s="218" t="str">
        <f>IF(ISERROR(VLOOKUP(FORECAST!$A2596,$AY$2:$BA$9,3,FALSE)),"",VLOOKUP(FORECAST!$A2596,$AY$2:$BA$9,3,FALSE))</f>
        <v>Maintenance</v>
      </c>
      <c r="I2596" s="218">
        <f>IF(ISNUMBER(FORECAST!G:G),FORECAST!G:G,"")</f>
        <v>55</v>
      </c>
      <c r="J2596" s="222">
        <f>IF(ISNUMBER(FORECAST!H:H),FORECAST!H:H,"")</f>
        <v>0</v>
      </c>
      <c r="BF2596" s="4"/>
    </row>
    <row r="2597" spans="1:58">
      <c r="A2597" s="218" t="str">
        <f>MID(FORECAST!A2596,1,10)</f>
        <v>Maintenanc</v>
      </c>
      <c r="B2597" s="218" t="str">
        <f t="shared" si="380"/>
        <v>Ma</v>
      </c>
      <c r="C2597" s="218" t="str">
        <f t="shared" si="381"/>
        <v>nt</v>
      </c>
      <c r="D2597" s="218" t="str">
        <f t="shared" si="382"/>
        <v>nanc</v>
      </c>
      <c r="E2597" s="219" t="e">
        <f t="shared" si="383"/>
        <v>#VALUE!</v>
      </c>
      <c r="F2597" s="219" t="str">
        <f t="shared" si="384"/>
        <v/>
      </c>
      <c r="G2597" s="219">
        <f t="shared" si="385"/>
        <v>45266</v>
      </c>
      <c r="H2597" s="218" t="str">
        <f>IF(ISERROR(VLOOKUP(FORECAST!$A2597,$AY$2:$BA$9,3,FALSE)),"",VLOOKUP(FORECAST!$A2597,$AY$2:$BA$9,3,FALSE))</f>
        <v>Complementarias</v>
      </c>
      <c r="I2597" s="218">
        <f>IF(ISNUMBER(FORECAST!G:G),FORECAST!G:G,"")</f>
        <v>1</v>
      </c>
      <c r="J2597" s="222">
        <f>IF(ISNUMBER(FORECAST!H:H),FORECAST!H:H,"")</f>
        <v>170</v>
      </c>
      <c r="BF2597" s="4"/>
    </row>
    <row r="2598" spans="1:58">
      <c r="A2598" s="218" t="str">
        <f>MID(FORECAST!A2597,1,10)</f>
        <v>Compliment</v>
      </c>
      <c r="B2598" s="218" t="str">
        <f t="shared" si="380"/>
        <v>Co</v>
      </c>
      <c r="C2598" s="218" t="str">
        <f t="shared" si="381"/>
        <v>pl</v>
      </c>
      <c r="D2598" s="218" t="str">
        <f t="shared" si="382"/>
        <v>ment</v>
      </c>
      <c r="E2598" s="219" t="e">
        <f t="shared" si="383"/>
        <v>#VALUE!</v>
      </c>
      <c r="F2598" s="219" t="str">
        <f t="shared" si="384"/>
        <v/>
      </c>
      <c r="G2598" s="219">
        <f t="shared" si="385"/>
        <v>45266</v>
      </c>
      <c r="H2598" s="218" t="str">
        <f>IF(ISERROR(VLOOKUP(FORECAST!$A2598,$AY$2:$BA$9,3,FALSE)),"",VLOOKUP(FORECAST!$A2598,$AY$2:$BA$9,3,FALSE))</f>
        <v>Total día</v>
      </c>
      <c r="I2598" s="218">
        <f>IF(ISNUMBER(FORECAST!G:G),FORECAST!G:G,"")</f>
        <v>77</v>
      </c>
      <c r="J2598" s="222">
        <f>IF(ISNUMBER(FORECAST!H:H),FORECAST!H:H,"")</f>
        <v>1505</v>
      </c>
      <c r="BF2598" s="4"/>
    </row>
    <row r="2599" spans="1:58">
      <c r="A2599" s="218" t="str">
        <f>MID(FORECAST!A2598,1,10)</f>
        <v>Totals:</v>
      </c>
      <c r="B2599" s="218" t="str">
        <f t="shared" si="380"/>
        <v>To</v>
      </c>
      <c r="C2599" s="218" t="str">
        <f t="shared" si="381"/>
        <v>al</v>
      </c>
      <c r="D2599" s="218" t="str">
        <f t="shared" si="382"/>
        <v>:</v>
      </c>
      <c r="E2599" s="219" t="e">
        <f t="shared" si="383"/>
        <v>#VALUE!</v>
      </c>
      <c r="F2599" s="219" t="str">
        <f t="shared" si="384"/>
        <v/>
      </c>
      <c r="G2599" s="219">
        <f t="shared" si="385"/>
        <v>45266</v>
      </c>
      <c r="H2599" s="218" t="str">
        <f>IF(ISERROR(VLOOKUP(FORECAST!$A2599,$AY$2:$BA$9,3,FALSE)),"",VLOOKUP(FORECAST!$A2599,$AY$2:$BA$9,3,FALSE))</f>
        <v/>
      </c>
      <c r="I2599" s="218" t="str">
        <f>IF(ISNUMBER(FORECAST!G:G),FORECAST!G:G,"")</f>
        <v/>
      </c>
      <c r="J2599" s="222" t="str">
        <f>IF(ISNUMBER(FORECAST!H:H),FORECAST!H:H,"")</f>
        <v/>
      </c>
      <c r="BF2599" s="4"/>
    </row>
    <row r="2600" spans="1:58">
      <c r="A2600" s="218" t="str">
        <f>MID(FORECAST!A2599,1,10)</f>
        <v>07-12-2023</v>
      </c>
      <c r="B2600" s="218" t="str">
        <f t="shared" si="380"/>
        <v>07</v>
      </c>
      <c r="C2600" s="218" t="str">
        <f t="shared" si="381"/>
        <v>12</v>
      </c>
      <c r="D2600" s="218" t="str">
        <f t="shared" si="382"/>
        <v>2023</v>
      </c>
      <c r="E2600" s="219">
        <f t="shared" si="383"/>
        <v>45267</v>
      </c>
      <c r="F2600" s="219">
        <f t="shared" si="384"/>
        <v>45267</v>
      </c>
      <c r="G2600" s="219">
        <f t="shared" si="385"/>
        <v>45267</v>
      </c>
      <c r="H2600" s="218" t="str">
        <f>IF(ISERROR(VLOOKUP(FORECAST!$A2600,$AY$2:$BA$9,3,FALSE)),"",VLOOKUP(FORECAST!$A2600,$AY$2:$BA$9,3,FALSE))</f>
        <v>Pagadores</v>
      </c>
      <c r="I2600" s="218">
        <f>IF(ISNUMBER(FORECAST!G:G),FORECAST!G:G,"")</f>
        <v>8</v>
      </c>
      <c r="J2600" s="222">
        <f>IF(ISNUMBER(FORECAST!H:H),FORECAST!H:H,"")</f>
        <v>1866.82</v>
      </c>
      <c r="BF2600" s="4"/>
    </row>
    <row r="2601" spans="1:58">
      <c r="A2601" s="218" t="str">
        <f>MID(FORECAST!A2600,1,10)</f>
        <v>Non-Group</v>
      </c>
      <c r="B2601" s="218" t="str">
        <f t="shared" si="380"/>
        <v>No</v>
      </c>
      <c r="C2601" s="218" t="str">
        <f t="shared" si="381"/>
        <v>-G</v>
      </c>
      <c r="D2601" s="218" t="str">
        <f t="shared" si="382"/>
        <v>oup</v>
      </c>
      <c r="E2601" s="219" t="e">
        <f t="shared" si="383"/>
        <v>#VALUE!</v>
      </c>
      <c r="F2601" s="219" t="str">
        <f t="shared" si="384"/>
        <v/>
      </c>
      <c r="G2601" s="219">
        <f t="shared" si="385"/>
        <v>45267</v>
      </c>
      <c r="H2601" s="218" t="str">
        <f>IF(ISERROR(VLOOKUP(FORECAST!$A2601,$AY$2:$BA$9,3,FALSE)),"",VLOOKUP(FORECAST!$A2601,$AY$2:$BA$9,3,FALSE))</f>
        <v>Dueños e invitados</v>
      </c>
      <c r="I2601" s="218">
        <f>IF(ISNUMBER(FORECAST!G:G),FORECAST!G:G,"")</f>
        <v>11</v>
      </c>
      <c r="J2601" s="222">
        <f>IF(ISNUMBER(FORECAST!H:H),FORECAST!H:H,"")</f>
        <v>0</v>
      </c>
      <c r="BF2601" s="4"/>
    </row>
    <row r="2602" spans="1:58">
      <c r="A2602" s="218" t="str">
        <f>MID(FORECAST!A2601,1,10)</f>
        <v>Owner &amp; Gu</v>
      </c>
      <c r="B2602" s="218" t="str">
        <f t="shared" si="380"/>
        <v>Ow</v>
      </c>
      <c r="C2602" s="218" t="str">
        <f t="shared" si="381"/>
        <v>er</v>
      </c>
      <c r="D2602" s="218" t="str">
        <f t="shared" si="382"/>
        <v>&amp; Gu</v>
      </c>
      <c r="E2602" s="219" t="e">
        <f t="shared" si="383"/>
        <v>#VALUE!</v>
      </c>
      <c r="F2602" s="219" t="str">
        <f t="shared" si="384"/>
        <v/>
      </c>
      <c r="G2602" s="219">
        <f t="shared" si="385"/>
        <v>45267</v>
      </c>
      <c r="H2602" s="218" t="str">
        <f>IF(ISERROR(VLOOKUP(FORECAST!$A2602,$AY$2:$BA$9,3,FALSE)),"",VLOOKUP(FORECAST!$A2602,$AY$2:$BA$9,3,FALSE))</f>
        <v>Referidos</v>
      </c>
      <c r="I2602" s="218">
        <f>IF(ISNUMBER(FORECAST!G:G),FORECAST!G:G,"")</f>
        <v>1</v>
      </c>
      <c r="J2602" s="222">
        <f>IF(ISNUMBER(FORECAST!H:H),FORECAST!H:H,"")</f>
        <v>240</v>
      </c>
      <c r="BF2602" s="4"/>
    </row>
    <row r="2603" spans="1:58">
      <c r="A2603" s="218" t="str">
        <f>MID(FORECAST!A2602,1,10)</f>
        <v>Owner Refe</v>
      </c>
      <c r="B2603" s="218" t="str">
        <f t="shared" si="380"/>
        <v>Ow</v>
      </c>
      <c r="C2603" s="218" t="str">
        <f t="shared" si="381"/>
        <v>er</v>
      </c>
      <c r="D2603" s="218" t="str">
        <f t="shared" si="382"/>
        <v>Refe</v>
      </c>
      <c r="E2603" s="219" t="e">
        <f t="shared" si="383"/>
        <v>#VALUE!</v>
      </c>
      <c r="F2603" s="219" t="str">
        <f t="shared" si="384"/>
        <v/>
      </c>
      <c r="G2603" s="219">
        <f t="shared" si="385"/>
        <v>45267</v>
      </c>
      <c r="H2603" s="218" t="str">
        <f>IF(ISERROR(VLOOKUP(FORECAST!$A2603,$AY$2:$BA$9,3,FALSE)),"",VLOOKUP(FORECAST!$A2603,$AY$2:$BA$9,3,FALSE))</f>
        <v>Maintenance</v>
      </c>
      <c r="I2603" s="218">
        <f>IF(ISNUMBER(FORECAST!G:G),FORECAST!G:G,"")</f>
        <v>48</v>
      </c>
      <c r="J2603" s="222">
        <f>IF(ISNUMBER(FORECAST!H:H),FORECAST!H:H,"")</f>
        <v>0</v>
      </c>
      <c r="BF2603" s="4"/>
    </row>
    <row r="2604" spans="1:58">
      <c r="A2604" s="218" t="str">
        <f>MID(FORECAST!A2603,1,10)</f>
        <v>Maintenanc</v>
      </c>
      <c r="B2604" s="218" t="str">
        <f t="shared" si="380"/>
        <v>Ma</v>
      </c>
      <c r="C2604" s="218" t="str">
        <f t="shared" si="381"/>
        <v>nt</v>
      </c>
      <c r="D2604" s="218" t="str">
        <f t="shared" si="382"/>
        <v>nanc</v>
      </c>
      <c r="E2604" s="219" t="e">
        <f t="shared" si="383"/>
        <v>#VALUE!</v>
      </c>
      <c r="F2604" s="219" t="str">
        <f t="shared" si="384"/>
        <v/>
      </c>
      <c r="G2604" s="219">
        <f t="shared" si="385"/>
        <v>45267</v>
      </c>
      <c r="H2604" s="218" t="str">
        <f>IF(ISERROR(VLOOKUP(FORECAST!$A2604,$AY$2:$BA$9,3,FALSE)),"",VLOOKUP(FORECAST!$A2604,$AY$2:$BA$9,3,FALSE))</f>
        <v>Complementarias</v>
      </c>
      <c r="I2604" s="218">
        <f>IF(ISNUMBER(FORECAST!G:G),FORECAST!G:G,"")</f>
        <v>3</v>
      </c>
      <c r="J2604" s="222">
        <f>IF(ISNUMBER(FORECAST!H:H),FORECAST!H:H,"")</f>
        <v>0</v>
      </c>
      <c r="BF2604" s="4"/>
    </row>
    <row r="2605" spans="1:58">
      <c r="A2605" s="218" t="str">
        <f>MID(FORECAST!A2604,1,10)</f>
        <v>Compliment</v>
      </c>
      <c r="B2605" s="218" t="str">
        <f t="shared" si="380"/>
        <v>Co</v>
      </c>
      <c r="C2605" s="218" t="str">
        <f t="shared" si="381"/>
        <v>pl</v>
      </c>
      <c r="D2605" s="218" t="str">
        <f t="shared" si="382"/>
        <v>ment</v>
      </c>
      <c r="E2605" s="219" t="e">
        <f t="shared" si="383"/>
        <v>#VALUE!</v>
      </c>
      <c r="F2605" s="219" t="str">
        <f t="shared" si="384"/>
        <v/>
      </c>
      <c r="G2605" s="219">
        <f t="shared" si="385"/>
        <v>45267</v>
      </c>
      <c r="H2605" s="218" t="str">
        <f>IF(ISERROR(VLOOKUP(FORECAST!$A2605,$AY$2:$BA$9,3,FALSE)),"",VLOOKUP(FORECAST!$A2605,$AY$2:$BA$9,3,FALSE))</f>
        <v>Total día</v>
      </c>
      <c r="I2605" s="218">
        <f>IF(ISNUMBER(FORECAST!G:G),FORECAST!G:G,"")</f>
        <v>71</v>
      </c>
      <c r="J2605" s="222">
        <f>IF(ISNUMBER(FORECAST!H:H),FORECAST!H:H,"")</f>
        <v>2106.8200000000002</v>
      </c>
      <c r="BF2605" s="4"/>
    </row>
    <row r="2606" spans="1:58">
      <c r="A2606" s="218" t="str">
        <f>MID(FORECAST!A2605,1,10)</f>
        <v>Totals:</v>
      </c>
      <c r="B2606" s="218" t="str">
        <f t="shared" si="380"/>
        <v>To</v>
      </c>
      <c r="C2606" s="218" t="str">
        <f t="shared" si="381"/>
        <v>al</v>
      </c>
      <c r="D2606" s="218" t="str">
        <f t="shared" si="382"/>
        <v>:</v>
      </c>
      <c r="E2606" s="219" t="e">
        <f t="shared" si="383"/>
        <v>#VALUE!</v>
      </c>
      <c r="F2606" s="219" t="str">
        <f t="shared" si="384"/>
        <v/>
      </c>
      <c r="G2606" s="219">
        <f t="shared" si="385"/>
        <v>45267</v>
      </c>
      <c r="H2606" s="218" t="str">
        <f>IF(ISERROR(VLOOKUP(FORECAST!$A2606,$AY$2:$BA$9,3,FALSE)),"",VLOOKUP(FORECAST!$A2606,$AY$2:$BA$9,3,FALSE))</f>
        <v/>
      </c>
      <c r="I2606" s="218" t="str">
        <f>IF(ISNUMBER(FORECAST!G:G),FORECAST!G:G,"")</f>
        <v/>
      </c>
      <c r="J2606" s="222" t="str">
        <f>IF(ISNUMBER(FORECAST!H:H),FORECAST!H:H,"")</f>
        <v/>
      </c>
      <c r="BF2606" s="4"/>
    </row>
    <row r="2607" spans="1:58">
      <c r="A2607" s="218" t="str">
        <f>MID(FORECAST!A2606,1,10)</f>
        <v>08-12-2023</v>
      </c>
      <c r="B2607" s="218" t="str">
        <f t="shared" si="380"/>
        <v>08</v>
      </c>
      <c r="C2607" s="218" t="str">
        <f t="shared" si="381"/>
        <v>12</v>
      </c>
      <c r="D2607" s="218" t="str">
        <f t="shared" si="382"/>
        <v>2023</v>
      </c>
      <c r="E2607" s="219">
        <f t="shared" si="383"/>
        <v>45268</v>
      </c>
      <c r="F2607" s="219">
        <f t="shared" si="384"/>
        <v>45268</v>
      </c>
      <c r="G2607" s="219">
        <f t="shared" si="385"/>
        <v>45268</v>
      </c>
      <c r="H2607" s="218" t="str">
        <f>IF(ISERROR(VLOOKUP(FORECAST!$A2607,$AY$2:$BA$9,3,FALSE)),"",VLOOKUP(FORECAST!$A2607,$AY$2:$BA$9,3,FALSE))</f>
        <v>Pagadores</v>
      </c>
      <c r="I2607" s="218">
        <f>IF(ISNUMBER(FORECAST!G:G),FORECAST!G:G,"")</f>
        <v>9</v>
      </c>
      <c r="J2607" s="222">
        <f>IF(ISNUMBER(FORECAST!H:H),FORECAST!H:H,"")</f>
        <v>2745.47</v>
      </c>
      <c r="BF2607" s="4"/>
    </row>
    <row r="2608" spans="1:58">
      <c r="A2608" s="218" t="str">
        <f>MID(FORECAST!A2607,1,10)</f>
        <v>Non-Group</v>
      </c>
      <c r="B2608" s="218" t="str">
        <f t="shared" si="380"/>
        <v>No</v>
      </c>
      <c r="C2608" s="218" t="str">
        <f t="shared" si="381"/>
        <v>-G</v>
      </c>
      <c r="D2608" s="218" t="str">
        <f t="shared" si="382"/>
        <v>oup</v>
      </c>
      <c r="E2608" s="219" t="e">
        <f t="shared" si="383"/>
        <v>#VALUE!</v>
      </c>
      <c r="F2608" s="219" t="str">
        <f t="shared" si="384"/>
        <v/>
      </c>
      <c r="G2608" s="219">
        <f t="shared" si="385"/>
        <v>45268</v>
      </c>
      <c r="H2608" s="218" t="str">
        <f>IF(ISERROR(VLOOKUP(FORECAST!$A2608,$AY$2:$BA$9,3,FALSE)),"",VLOOKUP(FORECAST!$A2608,$AY$2:$BA$9,3,FALSE))</f>
        <v>Grupos</v>
      </c>
      <c r="I2608" s="218">
        <f>IF(ISNUMBER(FORECAST!G:G),FORECAST!G:G,"")</f>
        <v>0</v>
      </c>
      <c r="J2608" s="222">
        <f>IF(ISNUMBER(FORECAST!H:H),FORECAST!H:H,"")</f>
        <v>0</v>
      </c>
      <c r="BF2608" s="4"/>
    </row>
    <row r="2609" spans="1:58">
      <c r="A2609" s="218" t="str">
        <f>MID(FORECAST!A2608,1,10)</f>
        <v>Group - No</v>
      </c>
      <c r="B2609" s="218" t="str">
        <f t="shared" si="380"/>
        <v>Gr</v>
      </c>
      <c r="C2609" s="218" t="str">
        <f t="shared" si="381"/>
        <v>up</v>
      </c>
      <c r="D2609" s="218" t="str">
        <f t="shared" si="382"/>
        <v>- No</v>
      </c>
      <c r="E2609" s="219" t="e">
        <f t="shared" si="383"/>
        <v>#VALUE!</v>
      </c>
      <c r="F2609" s="219" t="str">
        <f t="shared" si="384"/>
        <v/>
      </c>
      <c r="G2609" s="219">
        <f t="shared" si="385"/>
        <v>45268</v>
      </c>
      <c r="H2609" s="218" t="str">
        <f>IF(ISERROR(VLOOKUP(FORECAST!$A2609,$AY$2:$BA$9,3,FALSE)),"",VLOOKUP(FORECAST!$A2609,$AY$2:$BA$9,3,FALSE))</f>
        <v>Dueños e invitados</v>
      </c>
      <c r="I2609" s="218">
        <f>IF(ISNUMBER(FORECAST!G:G),FORECAST!G:G,"")</f>
        <v>12</v>
      </c>
      <c r="J2609" s="222">
        <f>IF(ISNUMBER(FORECAST!H:H),FORECAST!H:H,"")</f>
        <v>0</v>
      </c>
      <c r="BF2609" s="4"/>
    </row>
    <row r="2610" spans="1:58">
      <c r="A2610" s="218" t="str">
        <f>MID(FORECAST!A2609,1,10)</f>
        <v>Owner &amp; Gu</v>
      </c>
      <c r="B2610" s="218" t="str">
        <f t="shared" si="380"/>
        <v>Ow</v>
      </c>
      <c r="C2610" s="218" t="str">
        <f t="shared" si="381"/>
        <v>er</v>
      </c>
      <c r="D2610" s="218" t="str">
        <f t="shared" si="382"/>
        <v>&amp; Gu</v>
      </c>
      <c r="E2610" s="219" t="e">
        <f t="shared" si="383"/>
        <v>#VALUE!</v>
      </c>
      <c r="F2610" s="219" t="str">
        <f t="shared" si="384"/>
        <v/>
      </c>
      <c r="G2610" s="219">
        <f t="shared" si="385"/>
        <v>45268</v>
      </c>
      <c r="H2610" s="218" t="str">
        <f>IF(ISERROR(VLOOKUP(FORECAST!$A2610,$AY$2:$BA$9,3,FALSE)),"",VLOOKUP(FORECAST!$A2610,$AY$2:$BA$9,3,FALSE))</f>
        <v>Referidos</v>
      </c>
      <c r="I2610" s="218">
        <f>IF(ISNUMBER(FORECAST!G:G),FORECAST!G:G,"")</f>
        <v>3</v>
      </c>
      <c r="J2610" s="222">
        <f>IF(ISNUMBER(FORECAST!H:H),FORECAST!H:H,"")</f>
        <v>790</v>
      </c>
      <c r="BF2610" s="4"/>
    </row>
    <row r="2611" spans="1:58">
      <c r="A2611" s="218" t="str">
        <f>MID(FORECAST!A2610,1,10)</f>
        <v>Owner Refe</v>
      </c>
      <c r="B2611" s="218" t="str">
        <f t="shared" si="380"/>
        <v>Ow</v>
      </c>
      <c r="C2611" s="218" t="str">
        <f t="shared" si="381"/>
        <v>er</v>
      </c>
      <c r="D2611" s="218" t="str">
        <f t="shared" si="382"/>
        <v>Refe</v>
      </c>
      <c r="E2611" s="219" t="e">
        <f t="shared" si="383"/>
        <v>#VALUE!</v>
      </c>
      <c r="F2611" s="219" t="str">
        <f t="shared" si="384"/>
        <v/>
      </c>
      <c r="G2611" s="219">
        <f t="shared" si="385"/>
        <v>45268</v>
      </c>
      <c r="H2611" s="218" t="str">
        <f>IF(ISERROR(VLOOKUP(FORECAST!$A2611,$AY$2:$BA$9,3,FALSE)),"",VLOOKUP(FORECAST!$A2611,$AY$2:$BA$9,3,FALSE))</f>
        <v>Maintenance</v>
      </c>
      <c r="I2611" s="218">
        <f>IF(ISNUMBER(FORECAST!G:G),FORECAST!G:G,"")</f>
        <v>48</v>
      </c>
      <c r="J2611" s="222">
        <f>IF(ISNUMBER(FORECAST!H:H),FORECAST!H:H,"")</f>
        <v>0</v>
      </c>
      <c r="BF2611" s="4"/>
    </row>
    <row r="2612" spans="1:58">
      <c r="A2612" s="218" t="str">
        <f>MID(FORECAST!A2611,1,10)</f>
        <v>Maintenanc</v>
      </c>
      <c r="B2612" s="218" t="str">
        <f t="shared" si="380"/>
        <v>Ma</v>
      </c>
      <c r="C2612" s="218" t="str">
        <f t="shared" si="381"/>
        <v>nt</v>
      </c>
      <c r="D2612" s="218" t="str">
        <f t="shared" si="382"/>
        <v>nanc</v>
      </c>
      <c r="E2612" s="219" t="e">
        <f t="shared" si="383"/>
        <v>#VALUE!</v>
      </c>
      <c r="F2612" s="219" t="str">
        <f t="shared" si="384"/>
        <v/>
      </c>
      <c r="G2612" s="219">
        <f t="shared" si="385"/>
        <v>45268</v>
      </c>
      <c r="H2612" s="218" t="str">
        <f>IF(ISERROR(VLOOKUP(FORECAST!$A2612,$AY$2:$BA$9,3,FALSE)),"",VLOOKUP(FORECAST!$A2612,$AY$2:$BA$9,3,FALSE))</f>
        <v>Complementarias</v>
      </c>
      <c r="I2612" s="218">
        <f>IF(ISNUMBER(FORECAST!G:G),FORECAST!G:G,"")</f>
        <v>0</v>
      </c>
      <c r="J2612" s="222">
        <f>IF(ISNUMBER(FORECAST!H:H),FORECAST!H:H,"")</f>
        <v>0</v>
      </c>
      <c r="BF2612" s="4"/>
    </row>
    <row r="2613" spans="1:58">
      <c r="A2613" s="218" t="str">
        <f>MID(FORECAST!A2612,1,10)</f>
        <v>Compliment</v>
      </c>
      <c r="B2613" s="218" t="str">
        <f t="shared" si="380"/>
        <v>Co</v>
      </c>
      <c r="C2613" s="218" t="str">
        <f t="shared" si="381"/>
        <v>pl</v>
      </c>
      <c r="D2613" s="218" t="str">
        <f t="shared" si="382"/>
        <v>ment</v>
      </c>
      <c r="E2613" s="219" t="e">
        <f t="shared" si="383"/>
        <v>#VALUE!</v>
      </c>
      <c r="F2613" s="219" t="str">
        <f t="shared" si="384"/>
        <v/>
      </c>
      <c r="G2613" s="219">
        <f t="shared" si="385"/>
        <v>45268</v>
      </c>
      <c r="H2613" s="218" t="str">
        <f>IF(ISERROR(VLOOKUP(FORECAST!$A2613,$AY$2:$BA$9,3,FALSE)),"",VLOOKUP(FORECAST!$A2613,$AY$2:$BA$9,3,FALSE))</f>
        <v>Total día</v>
      </c>
      <c r="I2613" s="218">
        <f>IF(ISNUMBER(FORECAST!G:G),FORECAST!G:G,"")</f>
        <v>72</v>
      </c>
      <c r="J2613" s="222">
        <f>IF(ISNUMBER(FORECAST!H:H),FORECAST!H:H,"")</f>
        <v>3535.47</v>
      </c>
      <c r="BF2613" s="4"/>
    </row>
    <row r="2614" spans="1:58">
      <c r="A2614" s="218" t="str">
        <f>MID(FORECAST!A2613,1,10)</f>
        <v>Totals:</v>
      </c>
      <c r="B2614" s="218" t="str">
        <f t="shared" si="380"/>
        <v>To</v>
      </c>
      <c r="C2614" s="218" t="str">
        <f t="shared" si="381"/>
        <v>al</v>
      </c>
      <c r="D2614" s="218" t="str">
        <f t="shared" si="382"/>
        <v>:</v>
      </c>
      <c r="E2614" s="219" t="e">
        <f t="shared" si="383"/>
        <v>#VALUE!</v>
      </c>
      <c r="F2614" s="219" t="str">
        <f t="shared" si="384"/>
        <v/>
      </c>
      <c r="G2614" s="219">
        <f t="shared" si="385"/>
        <v>45268</v>
      </c>
      <c r="H2614" s="218" t="str">
        <f>IF(ISERROR(VLOOKUP(FORECAST!$A2614,$AY$2:$BA$9,3,FALSE)),"",VLOOKUP(FORECAST!$A2614,$AY$2:$BA$9,3,FALSE))</f>
        <v/>
      </c>
      <c r="I2614" s="218" t="str">
        <f>IF(ISNUMBER(FORECAST!G:G),FORECAST!G:G,"")</f>
        <v/>
      </c>
      <c r="J2614" s="222" t="str">
        <f>IF(ISNUMBER(FORECAST!H:H),FORECAST!H:H,"")</f>
        <v/>
      </c>
      <c r="BF2614" s="4"/>
    </row>
    <row r="2615" spans="1:58">
      <c r="A2615" s="218" t="str">
        <f>MID(FORECAST!A2614,1,10)</f>
        <v>09-12-2023</v>
      </c>
      <c r="B2615" s="218" t="str">
        <f t="shared" si="380"/>
        <v>09</v>
      </c>
      <c r="C2615" s="218" t="str">
        <f t="shared" si="381"/>
        <v>12</v>
      </c>
      <c r="D2615" s="218" t="str">
        <f t="shared" si="382"/>
        <v>2023</v>
      </c>
      <c r="E2615" s="219">
        <f t="shared" si="383"/>
        <v>45269</v>
      </c>
      <c r="F2615" s="219">
        <f t="shared" si="384"/>
        <v>45269</v>
      </c>
      <c r="G2615" s="219">
        <f t="shared" si="385"/>
        <v>45269</v>
      </c>
      <c r="H2615" s="218" t="str">
        <f>IF(ISERROR(VLOOKUP(FORECAST!$A2615,$AY$2:$BA$9,3,FALSE)),"",VLOOKUP(FORECAST!$A2615,$AY$2:$BA$9,3,FALSE))</f>
        <v>Pagadores</v>
      </c>
      <c r="I2615" s="218">
        <f>IF(ISNUMBER(FORECAST!G:G),FORECAST!G:G,"")</f>
        <v>11</v>
      </c>
      <c r="J2615" s="222">
        <f>IF(ISNUMBER(FORECAST!H:H),FORECAST!H:H,"")</f>
        <v>2165</v>
      </c>
      <c r="BF2615" s="4"/>
    </row>
    <row r="2616" spans="1:58">
      <c r="A2616" s="218" t="str">
        <f>MID(FORECAST!A2615,1,10)</f>
        <v>Non-Group</v>
      </c>
      <c r="B2616" s="218" t="str">
        <f t="shared" si="380"/>
        <v>No</v>
      </c>
      <c r="C2616" s="218" t="str">
        <f t="shared" si="381"/>
        <v>-G</v>
      </c>
      <c r="D2616" s="218" t="str">
        <f t="shared" si="382"/>
        <v>oup</v>
      </c>
      <c r="E2616" s="219" t="e">
        <f t="shared" si="383"/>
        <v>#VALUE!</v>
      </c>
      <c r="F2616" s="219" t="str">
        <f t="shared" si="384"/>
        <v/>
      </c>
      <c r="G2616" s="219">
        <f t="shared" si="385"/>
        <v>45269</v>
      </c>
      <c r="H2616" s="218" t="str">
        <f>IF(ISERROR(VLOOKUP(FORECAST!$A2616,$AY$2:$BA$9,3,FALSE)),"",VLOOKUP(FORECAST!$A2616,$AY$2:$BA$9,3,FALSE))</f>
        <v>Dueños e invitados</v>
      </c>
      <c r="I2616" s="218">
        <f>IF(ISNUMBER(FORECAST!G:G),FORECAST!G:G,"")</f>
        <v>17</v>
      </c>
      <c r="J2616" s="222">
        <f>IF(ISNUMBER(FORECAST!H:H),FORECAST!H:H,"")</f>
        <v>0</v>
      </c>
      <c r="BF2616" s="4"/>
    </row>
    <row r="2617" spans="1:58">
      <c r="A2617" s="218" t="str">
        <f>MID(FORECAST!A2616,1,10)</f>
        <v>Owner &amp; Gu</v>
      </c>
      <c r="B2617" s="218" t="str">
        <f t="shared" si="380"/>
        <v>Ow</v>
      </c>
      <c r="C2617" s="218" t="str">
        <f t="shared" si="381"/>
        <v>er</v>
      </c>
      <c r="D2617" s="218" t="str">
        <f t="shared" si="382"/>
        <v>&amp; Gu</v>
      </c>
      <c r="E2617" s="219" t="e">
        <f t="shared" si="383"/>
        <v>#VALUE!</v>
      </c>
      <c r="F2617" s="219" t="str">
        <f t="shared" si="384"/>
        <v/>
      </c>
      <c r="G2617" s="219">
        <f t="shared" si="385"/>
        <v>45269</v>
      </c>
      <c r="H2617" s="218" t="str">
        <f>IF(ISERROR(VLOOKUP(FORECAST!$A2617,$AY$2:$BA$9,3,FALSE)),"",VLOOKUP(FORECAST!$A2617,$AY$2:$BA$9,3,FALSE))</f>
        <v>Referidos</v>
      </c>
      <c r="I2617" s="218">
        <f>IF(ISNUMBER(FORECAST!G:G),FORECAST!G:G,"")</f>
        <v>5</v>
      </c>
      <c r="J2617" s="222">
        <f>IF(ISNUMBER(FORECAST!H:H),FORECAST!H:H,"")</f>
        <v>1340</v>
      </c>
      <c r="BF2617" s="4"/>
    </row>
    <row r="2618" spans="1:58">
      <c r="A2618" s="218" t="str">
        <f>MID(FORECAST!A2617,1,10)</f>
        <v>Owner Refe</v>
      </c>
      <c r="B2618" s="218" t="str">
        <f t="shared" si="380"/>
        <v>Ow</v>
      </c>
      <c r="C2618" s="218" t="str">
        <f t="shared" si="381"/>
        <v>er</v>
      </c>
      <c r="D2618" s="218" t="str">
        <f t="shared" si="382"/>
        <v>Refe</v>
      </c>
      <c r="E2618" s="219" t="e">
        <f t="shared" si="383"/>
        <v>#VALUE!</v>
      </c>
      <c r="F2618" s="219" t="str">
        <f t="shared" si="384"/>
        <v/>
      </c>
      <c r="G2618" s="219">
        <f t="shared" si="385"/>
        <v>45269</v>
      </c>
      <c r="H2618" s="218" t="str">
        <f>IF(ISERROR(VLOOKUP(FORECAST!$A2618,$AY$2:$BA$9,3,FALSE)),"",VLOOKUP(FORECAST!$A2618,$AY$2:$BA$9,3,FALSE))</f>
        <v>Maintenance</v>
      </c>
      <c r="I2618" s="218">
        <f>IF(ISNUMBER(FORECAST!G:G),FORECAST!G:G,"")</f>
        <v>39</v>
      </c>
      <c r="J2618" s="222">
        <f>IF(ISNUMBER(FORECAST!H:H),FORECAST!H:H,"")</f>
        <v>0</v>
      </c>
      <c r="BF2618" s="4"/>
    </row>
    <row r="2619" spans="1:58">
      <c r="A2619" s="218" t="str">
        <f>MID(FORECAST!A2618,1,10)</f>
        <v>Maintenanc</v>
      </c>
      <c r="B2619" s="218" t="str">
        <f t="shared" si="380"/>
        <v>Ma</v>
      </c>
      <c r="C2619" s="218" t="str">
        <f t="shared" si="381"/>
        <v>nt</v>
      </c>
      <c r="D2619" s="218" t="str">
        <f t="shared" si="382"/>
        <v>nanc</v>
      </c>
      <c r="E2619" s="219" t="e">
        <f t="shared" si="383"/>
        <v>#VALUE!</v>
      </c>
      <c r="F2619" s="219" t="str">
        <f t="shared" si="384"/>
        <v/>
      </c>
      <c r="G2619" s="219">
        <f t="shared" si="385"/>
        <v>45269</v>
      </c>
      <c r="H2619" s="218" t="str">
        <f>IF(ISERROR(VLOOKUP(FORECAST!$A2619,$AY$2:$BA$9,3,FALSE)),"",VLOOKUP(FORECAST!$A2619,$AY$2:$BA$9,3,FALSE))</f>
        <v>Total día</v>
      </c>
      <c r="I2619" s="218">
        <f>IF(ISNUMBER(FORECAST!G:G),FORECAST!G:G,"")</f>
        <v>72</v>
      </c>
      <c r="J2619" s="222">
        <f>IF(ISNUMBER(FORECAST!H:H),FORECAST!H:H,"")</f>
        <v>3505</v>
      </c>
      <c r="BF2619" s="4"/>
    </row>
    <row r="2620" spans="1:58">
      <c r="A2620" s="218" t="str">
        <f>MID(FORECAST!A2619,1,10)</f>
        <v>Totals:</v>
      </c>
      <c r="B2620" s="218" t="str">
        <f t="shared" si="380"/>
        <v>To</v>
      </c>
      <c r="C2620" s="218" t="str">
        <f t="shared" si="381"/>
        <v>al</v>
      </c>
      <c r="D2620" s="218" t="str">
        <f t="shared" si="382"/>
        <v>:</v>
      </c>
      <c r="E2620" s="219" t="e">
        <f t="shared" si="383"/>
        <v>#VALUE!</v>
      </c>
      <c r="F2620" s="219" t="str">
        <f t="shared" si="384"/>
        <v/>
      </c>
      <c r="G2620" s="219">
        <f t="shared" si="385"/>
        <v>45269</v>
      </c>
      <c r="H2620" s="218" t="str">
        <f>IF(ISERROR(VLOOKUP(FORECAST!$A2620,$AY$2:$BA$9,3,FALSE)),"",VLOOKUP(FORECAST!$A2620,$AY$2:$BA$9,3,FALSE))</f>
        <v/>
      </c>
      <c r="I2620" s="218" t="str">
        <f>IF(ISNUMBER(FORECAST!G:G),FORECAST!G:G,"")</f>
        <v/>
      </c>
      <c r="J2620" s="222" t="str">
        <f>IF(ISNUMBER(FORECAST!H:H),FORECAST!H:H,"")</f>
        <v/>
      </c>
      <c r="BF2620" s="4"/>
    </row>
    <row r="2621" spans="1:58">
      <c r="A2621" s="218" t="str">
        <f>MID(FORECAST!A2620,1,10)</f>
        <v>10-12-2023</v>
      </c>
      <c r="B2621" s="218" t="str">
        <f t="shared" si="380"/>
        <v>10</v>
      </c>
      <c r="C2621" s="218" t="str">
        <f t="shared" si="381"/>
        <v>12</v>
      </c>
      <c r="D2621" s="218" t="str">
        <f t="shared" si="382"/>
        <v>2023</v>
      </c>
      <c r="E2621" s="219">
        <f t="shared" si="383"/>
        <v>45270</v>
      </c>
      <c r="F2621" s="219">
        <f t="shared" si="384"/>
        <v>45270</v>
      </c>
      <c r="G2621" s="219">
        <f t="shared" si="385"/>
        <v>45270</v>
      </c>
      <c r="H2621" s="218" t="str">
        <f>IF(ISERROR(VLOOKUP(FORECAST!$A2621,$AY$2:$BA$9,3,FALSE)),"",VLOOKUP(FORECAST!$A2621,$AY$2:$BA$9,3,FALSE))</f>
        <v>Pagadores</v>
      </c>
      <c r="I2621" s="218">
        <f>IF(ISNUMBER(FORECAST!G:G),FORECAST!G:G,"")</f>
        <v>11</v>
      </c>
      <c r="J2621" s="222">
        <f>IF(ISNUMBER(FORECAST!H:H),FORECAST!H:H,"")</f>
        <v>1655</v>
      </c>
      <c r="BF2621" s="4"/>
    </row>
    <row r="2622" spans="1:58">
      <c r="A2622" s="218" t="str">
        <f>MID(FORECAST!A2621,1,10)</f>
        <v>Non-Group</v>
      </c>
      <c r="B2622" s="218" t="str">
        <f t="shared" si="380"/>
        <v>No</v>
      </c>
      <c r="C2622" s="218" t="str">
        <f t="shared" si="381"/>
        <v>-G</v>
      </c>
      <c r="D2622" s="218" t="str">
        <f t="shared" si="382"/>
        <v>oup</v>
      </c>
      <c r="E2622" s="219" t="e">
        <f t="shared" si="383"/>
        <v>#VALUE!</v>
      </c>
      <c r="F2622" s="219" t="str">
        <f t="shared" si="384"/>
        <v/>
      </c>
      <c r="G2622" s="219">
        <f t="shared" si="385"/>
        <v>45270</v>
      </c>
      <c r="H2622" s="218" t="str">
        <f>IF(ISERROR(VLOOKUP(FORECAST!$A2622,$AY$2:$BA$9,3,FALSE)),"",VLOOKUP(FORECAST!$A2622,$AY$2:$BA$9,3,FALSE))</f>
        <v>Dueños e invitados</v>
      </c>
      <c r="I2622" s="218">
        <f>IF(ISNUMBER(FORECAST!G:G),FORECAST!G:G,"")</f>
        <v>15</v>
      </c>
      <c r="J2622" s="222">
        <f>IF(ISNUMBER(FORECAST!H:H),FORECAST!H:H,"")</f>
        <v>0</v>
      </c>
      <c r="BF2622" s="4"/>
    </row>
    <row r="2623" spans="1:58">
      <c r="A2623" s="218" t="str">
        <f>MID(FORECAST!A2622,1,10)</f>
        <v>Owner &amp; Gu</v>
      </c>
      <c r="B2623" s="218" t="str">
        <f t="shared" si="380"/>
        <v>Ow</v>
      </c>
      <c r="C2623" s="218" t="str">
        <f t="shared" si="381"/>
        <v>er</v>
      </c>
      <c r="D2623" s="218" t="str">
        <f t="shared" si="382"/>
        <v>&amp; Gu</v>
      </c>
      <c r="E2623" s="219" t="e">
        <f t="shared" si="383"/>
        <v>#VALUE!</v>
      </c>
      <c r="F2623" s="219" t="str">
        <f t="shared" si="384"/>
        <v/>
      </c>
      <c r="G2623" s="219">
        <f t="shared" si="385"/>
        <v>45270</v>
      </c>
      <c r="H2623" s="218" t="str">
        <f>IF(ISERROR(VLOOKUP(FORECAST!$A2623,$AY$2:$BA$9,3,FALSE)),"",VLOOKUP(FORECAST!$A2623,$AY$2:$BA$9,3,FALSE))</f>
        <v>Referidos</v>
      </c>
      <c r="I2623" s="218">
        <f>IF(ISNUMBER(FORECAST!G:G),FORECAST!G:G,"")</f>
        <v>4</v>
      </c>
      <c r="J2623" s="222">
        <f>IF(ISNUMBER(FORECAST!H:H),FORECAST!H:H,"")</f>
        <v>1100</v>
      </c>
      <c r="BF2623" s="4"/>
    </row>
    <row r="2624" spans="1:58">
      <c r="A2624" s="218" t="str">
        <f>MID(FORECAST!A2623,1,10)</f>
        <v>Owner Refe</v>
      </c>
      <c r="B2624" s="218" t="str">
        <f t="shared" si="380"/>
        <v>Ow</v>
      </c>
      <c r="C2624" s="218" t="str">
        <f t="shared" si="381"/>
        <v>er</v>
      </c>
      <c r="D2624" s="218" t="str">
        <f t="shared" si="382"/>
        <v>Refe</v>
      </c>
      <c r="E2624" s="219" t="e">
        <f t="shared" si="383"/>
        <v>#VALUE!</v>
      </c>
      <c r="F2624" s="219" t="str">
        <f t="shared" si="384"/>
        <v/>
      </c>
      <c r="G2624" s="219">
        <f t="shared" si="385"/>
        <v>45270</v>
      </c>
      <c r="H2624" s="218" t="str">
        <f>IF(ISERROR(VLOOKUP(FORECAST!$A2624,$AY$2:$BA$9,3,FALSE)),"",VLOOKUP(FORECAST!$A2624,$AY$2:$BA$9,3,FALSE))</f>
        <v>Maintenance</v>
      </c>
      <c r="I2624" s="218">
        <f>IF(ISNUMBER(FORECAST!G:G),FORECAST!G:G,"")</f>
        <v>39</v>
      </c>
      <c r="J2624" s="222">
        <f>IF(ISNUMBER(FORECAST!H:H),FORECAST!H:H,"")</f>
        <v>0</v>
      </c>
      <c r="BF2624" s="4"/>
    </row>
    <row r="2625" spans="1:58">
      <c r="A2625" s="218" t="str">
        <f>MID(FORECAST!A2624,1,10)</f>
        <v>Maintenanc</v>
      </c>
      <c r="B2625" s="218" t="str">
        <f t="shared" si="380"/>
        <v>Ma</v>
      </c>
      <c r="C2625" s="218" t="str">
        <f t="shared" si="381"/>
        <v>nt</v>
      </c>
      <c r="D2625" s="218" t="str">
        <f t="shared" si="382"/>
        <v>nanc</v>
      </c>
      <c r="E2625" s="219" t="e">
        <f t="shared" si="383"/>
        <v>#VALUE!</v>
      </c>
      <c r="F2625" s="219" t="str">
        <f t="shared" si="384"/>
        <v/>
      </c>
      <c r="G2625" s="219">
        <f t="shared" si="385"/>
        <v>45270</v>
      </c>
      <c r="H2625" s="218" t="str">
        <f>IF(ISERROR(VLOOKUP(FORECAST!$A2625,$AY$2:$BA$9,3,FALSE)),"",VLOOKUP(FORECAST!$A2625,$AY$2:$BA$9,3,FALSE))</f>
        <v>Total día</v>
      </c>
      <c r="I2625" s="218">
        <f>IF(ISNUMBER(FORECAST!G:G),FORECAST!G:G,"")</f>
        <v>69</v>
      </c>
      <c r="J2625" s="222">
        <f>IF(ISNUMBER(FORECAST!H:H),FORECAST!H:H,"")</f>
        <v>2755</v>
      </c>
      <c r="BF2625" s="4"/>
    </row>
    <row r="2626" spans="1:58">
      <c r="A2626" s="218" t="str">
        <f>MID(FORECAST!A2625,1,10)</f>
        <v>Totals:</v>
      </c>
      <c r="B2626" s="218" t="str">
        <f t="shared" si="380"/>
        <v>To</v>
      </c>
      <c r="C2626" s="218" t="str">
        <f t="shared" si="381"/>
        <v>al</v>
      </c>
      <c r="D2626" s="218" t="str">
        <f t="shared" si="382"/>
        <v>:</v>
      </c>
      <c r="E2626" s="219" t="e">
        <f t="shared" si="383"/>
        <v>#VALUE!</v>
      </c>
      <c r="F2626" s="219" t="str">
        <f t="shared" si="384"/>
        <v/>
      </c>
      <c r="G2626" s="219">
        <f t="shared" si="385"/>
        <v>45270</v>
      </c>
      <c r="H2626" s="218" t="str">
        <f>IF(ISERROR(VLOOKUP(FORECAST!$A2626,$AY$2:$BA$9,3,FALSE)),"",VLOOKUP(FORECAST!$A2626,$AY$2:$BA$9,3,FALSE))</f>
        <v/>
      </c>
      <c r="I2626" s="218" t="str">
        <f>IF(ISNUMBER(FORECAST!G:G),FORECAST!G:G,"")</f>
        <v/>
      </c>
      <c r="J2626" s="222" t="str">
        <f>IF(ISNUMBER(FORECAST!H:H),FORECAST!H:H,"")</f>
        <v/>
      </c>
      <c r="BF2626" s="4"/>
    </row>
    <row r="2627" spans="1:58">
      <c r="A2627" s="218" t="str">
        <f>MID(FORECAST!A2626,1,10)</f>
        <v>11-12-2023</v>
      </c>
      <c r="B2627" s="218" t="str">
        <f t="shared" si="380"/>
        <v>11</v>
      </c>
      <c r="C2627" s="218" t="str">
        <f t="shared" si="381"/>
        <v>12</v>
      </c>
      <c r="D2627" s="218" t="str">
        <f t="shared" si="382"/>
        <v>2023</v>
      </c>
      <c r="E2627" s="219">
        <f t="shared" si="383"/>
        <v>45271</v>
      </c>
      <c r="F2627" s="219">
        <f t="shared" si="384"/>
        <v>45271</v>
      </c>
      <c r="G2627" s="219">
        <f t="shared" si="385"/>
        <v>45271</v>
      </c>
      <c r="H2627" s="218" t="str">
        <f>IF(ISERROR(VLOOKUP(FORECAST!$A2627,$AY$2:$BA$9,3,FALSE)),"",VLOOKUP(FORECAST!$A2627,$AY$2:$BA$9,3,FALSE))</f>
        <v>Pagadores</v>
      </c>
      <c r="I2627" s="218">
        <f>IF(ISNUMBER(FORECAST!G:G),FORECAST!G:G,"")</f>
        <v>7</v>
      </c>
      <c r="J2627" s="222">
        <f>IF(ISNUMBER(FORECAST!H:H),FORECAST!H:H,"")</f>
        <v>945</v>
      </c>
      <c r="BF2627" s="4"/>
    </row>
    <row r="2628" spans="1:58">
      <c r="A2628" s="218" t="str">
        <f>MID(FORECAST!A2627,1,10)</f>
        <v>Non-Group</v>
      </c>
      <c r="B2628" s="218" t="str">
        <f t="shared" si="380"/>
        <v>No</v>
      </c>
      <c r="C2628" s="218" t="str">
        <f t="shared" si="381"/>
        <v>-G</v>
      </c>
      <c r="D2628" s="218" t="str">
        <f t="shared" si="382"/>
        <v>oup</v>
      </c>
      <c r="E2628" s="219" t="e">
        <f t="shared" si="383"/>
        <v>#VALUE!</v>
      </c>
      <c r="F2628" s="219" t="str">
        <f t="shared" si="384"/>
        <v/>
      </c>
      <c r="G2628" s="219">
        <f t="shared" si="385"/>
        <v>45271</v>
      </c>
      <c r="H2628" s="218" t="str">
        <f>IF(ISERROR(VLOOKUP(FORECAST!$A2628,$AY$2:$BA$9,3,FALSE)),"",VLOOKUP(FORECAST!$A2628,$AY$2:$BA$9,3,FALSE))</f>
        <v>Dueños e invitados</v>
      </c>
      <c r="I2628" s="218">
        <f>IF(ISNUMBER(FORECAST!G:G),FORECAST!G:G,"")</f>
        <v>14</v>
      </c>
      <c r="J2628" s="222">
        <f>IF(ISNUMBER(FORECAST!H:H),FORECAST!H:H,"")</f>
        <v>0</v>
      </c>
      <c r="BF2628" s="4"/>
    </row>
    <row r="2629" spans="1:58">
      <c r="A2629" s="218" t="str">
        <f>MID(FORECAST!A2628,1,10)</f>
        <v>Owner &amp; Gu</v>
      </c>
      <c r="B2629" s="218" t="str">
        <f t="shared" si="380"/>
        <v>Ow</v>
      </c>
      <c r="C2629" s="218" t="str">
        <f t="shared" si="381"/>
        <v>er</v>
      </c>
      <c r="D2629" s="218" t="str">
        <f t="shared" si="382"/>
        <v>&amp; Gu</v>
      </c>
      <c r="E2629" s="219" t="e">
        <f t="shared" si="383"/>
        <v>#VALUE!</v>
      </c>
      <c r="F2629" s="219" t="str">
        <f t="shared" si="384"/>
        <v/>
      </c>
      <c r="G2629" s="219">
        <f t="shared" si="385"/>
        <v>45271</v>
      </c>
      <c r="H2629" s="218" t="str">
        <f>IF(ISERROR(VLOOKUP(FORECAST!$A2629,$AY$2:$BA$9,3,FALSE)),"",VLOOKUP(FORECAST!$A2629,$AY$2:$BA$9,3,FALSE))</f>
        <v>Referidos</v>
      </c>
      <c r="I2629" s="218">
        <f>IF(ISNUMBER(FORECAST!G:G),FORECAST!G:G,"")</f>
        <v>1</v>
      </c>
      <c r="J2629" s="222">
        <f>IF(ISNUMBER(FORECAST!H:H),FORECAST!H:H,"")</f>
        <v>220</v>
      </c>
      <c r="BF2629" s="4"/>
    </row>
    <row r="2630" spans="1:58">
      <c r="A2630" s="218" t="str">
        <f>MID(FORECAST!A2629,1,10)</f>
        <v>Owner Refe</v>
      </c>
      <c r="B2630" s="218" t="str">
        <f t="shared" si="380"/>
        <v>Ow</v>
      </c>
      <c r="C2630" s="218" t="str">
        <f t="shared" si="381"/>
        <v>er</v>
      </c>
      <c r="D2630" s="218" t="str">
        <f t="shared" si="382"/>
        <v>Refe</v>
      </c>
      <c r="E2630" s="219" t="e">
        <f t="shared" si="383"/>
        <v>#VALUE!</v>
      </c>
      <c r="F2630" s="219" t="str">
        <f t="shared" si="384"/>
        <v/>
      </c>
      <c r="G2630" s="219">
        <f t="shared" si="385"/>
        <v>45271</v>
      </c>
      <c r="H2630" s="218" t="str">
        <f>IF(ISERROR(VLOOKUP(FORECAST!$A2630,$AY$2:$BA$9,3,FALSE)),"",VLOOKUP(FORECAST!$A2630,$AY$2:$BA$9,3,FALSE))</f>
        <v>Maintenance</v>
      </c>
      <c r="I2630" s="218">
        <f>IF(ISNUMBER(FORECAST!G:G),FORECAST!G:G,"")</f>
        <v>52</v>
      </c>
      <c r="J2630" s="222">
        <f>IF(ISNUMBER(FORECAST!H:H),FORECAST!H:H,"")</f>
        <v>0</v>
      </c>
      <c r="BF2630" s="4"/>
    </row>
    <row r="2631" spans="1:58">
      <c r="A2631" s="218" t="str">
        <f>MID(FORECAST!A2630,1,10)</f>
        <v>Maintenanc</v>
      </c>
      <c r="B2631" s="218" t="str">
        <f t="shared" si="380"/>
        <v>Ma</v>
      </c>
      <c r="C2631" s="218" t="str">
        <f t="shared" si="381"/>
        <v>nt</v>
      </c>
      <c r="D2631" s="218" t="str">
        <f t="shared" si="382"/>
        <v>nanc</v>
      </c>
      <c r="E2631" s="219" t="e">
        <f t="shared" si="383"/>
        <v>#VALUE!</v>
      </c>
      <c r="F2631" s="219" t="str">
        <f t="shared" si="384"/>
        <v/>
      </c>
      <c r="G2631" s="219">
        <f t="shared" si="385"/>
        <v>45271</v>
      </c>
      <c r="H2631" s="218" t="str">
        <f>IF(ISERROR(VLOOKUP(FORECAST!$A2631,$AY$2:$BA$9,3,FALSE)),"",VLOOKUP(FORECAST!$A2631,$AY$2:$BA$9,3,FALSE))</f>
        <v>Total día</v>
      </c>
      <c r="I2631" s="218">
        <f>IF(ISNUMBER(FORECAST!G:G),FORECAST!G:G,"")</f>
        <v>74</v>
      </c>
      <c r="J2631" s="222">
        <f>IF(ISNUMBER(FORECAST!H:H),FORECAST!H:H,"")</f>
        <v>1165</v>
      </c>
      <c r="BF2631" s="4"/>
    </row>
    <row r="2632" spans="1:58">
      <c r="A2632" s="218" t="str">
        <f>MID(FORECAST!A2631,1,10)</f>
        <v>Totals:</v>
      </c>
      <c r="B2632" s="218" t="str">
        <f t="shared" si="380"/>
        <v>To</v>
      </c>
      <c r="C2632" s="218" t="str">
        <f t="shared" si="381"/>
        <v>al</v>
      </c>
      <c r="D2632" s="218" t="str">
        <f t="shared" si="382"/>
        <v>:</v>
      </c>
      <c r="E2632" s="219" t="e">
        <f t="shared" si="383"/>
        <v>#VALUE!</v>
      </c>
      <c r="F2632" s="219" t="str">
        <f t="shared" si="384"/>
        <v/>
      </c>
      <c r="G2632" s="219">
        <f t="shared" si="385"/>
        <v>45271</v>
      </c>
      <c r="H2632" s="218" t="str">
        <f>IF(ISERROR(VLOOKUP(FORECAST!$A2632,$AY$2:$BA$9,3,FALSE)),"",VLOOKUP(FORECAST!$A2632,$AY$2:$BA$9,3,FALSE))</f>
        <v/>
      </c>
      <c r="I2632" s="218" t="str">
        <f>IF(ISNUMBER(FORECAST!G:G),FORECAST!G:G,"")</f>
        <v/>
      </c>
      <c r="J2632" s="222" t="str">
        <f>IF(ISNUMBER(FORECAST!H:H),FORECAST!H:H,"")</f>
        <v/>
      </c>
      <c r="BF2632" s="4"/>
    </row>
    <row r="2633" spans="1:58">
      <c r="A2633" s="218" t="str">
        <f>MID(FORECAST!A2632,1,10)</f>
        <v>12-12-2023</v>
      </c>
      <c r="B2633" s="218" t="str">
        <f t="shared" si="380"/>
        <v>12</v>
      </c>
      <c r="C2633" s="218" t="str">
        <f t="shared" si="381"/>
        <v>12</v>
      </c>
      <c r="D2633" s="218" t="str">
        <f t="shared" si="382"/>
        <v>2023</v>
      </c>
      <c r="E2633" s="219">
        <f t="shared" si="383"/>
        <v>45272</v>
      </c>
      <c r="F2633" s="219">
        <f t="shared" si="384"/>
        <v>45272</v>
      </c>
      <c r="G2633" s="219">
        <f t="shared" si="385"/>
        <v>45272</v>
      </c>
      <c r="H2633" s="218" t="str">
        <f>IF(ISERROR(VLOOKUP(FORECAST!$A2633,$AY$2:$BA$9,3,FALSE)),"",VLOOKUP(FORECAST!$A2633,$AY$2:$BA$9,3,FALSE))</f>
        <v>Pagadores</v>
      </c>
      <c r="I2633" s="218">
        <f>IF(ISNUMBER(FORECAST!G:G),FORECAST!G:G,"")</f>
        <v>8</v>
      </c>
      <c r="J2633" s="222">
        <f>IF(ISNUMBER(FORECAST!H:H),FORECAST!H:H,"")</f>
        <v>965</v>
      </c>
      <c r="BF2633" s="4"/>
    </row>
    <row r="2634" spans="1:58">
      <c r="A2634" s="218" t="str">
        <f>MID(FORECAST!A2633,1,10)</f>
        <v>Non-Group</v>
      </c>
      <c r="B2634" s="218" t="str">
        <f t="shared" si="380"/>
        <v>No</v>
      </c>
      <c r="C2634" s="218" t="str">
        <f t="shared" si="381"/>
        <v>-G</v>
      </c>
      <c r="D2634" s="218" t="str">
        <f t="shared" si="382"/>
        <v>oup</v>
      </c>
      <c r="E2634" s="219" t="e">
        <f t="shared" si="383"/>
        <v>#VALUE!</v>
      </c>
      <c r="F2634" s="219" t="str">
        <f t="shared" si="384"/>
        <v/>
      </c>
      <c r="G2634" s="219">
        <f t="shared" si="385"/>
        <v>45272</v>
      </c>
      <c r="H2634" s="218" t="str">
        <f>IF(ISERROR(VLOOKUP(FORECAST!$A2634,$AY$2:$BA$9,3,FALSE)),"",VLOOKUP(FORECAST!$A2634,$AY$2:$BA$9,3,FALSE))</f>
        <v>Dueños e invitados</v>
      </c>
      <c r="I2634" s="218">
        <f>IF(ISNUMBER(FORECAST!G:G),FORECAST!G:G,"")</f>
        <v>15</v>
      </c>
      <c r="J2634" s="222">
        <f>IF(ISNUMBER(FORECAST!H:H),FORECAST!H:H,"")</f>
        <v>0</v>
      </c>
      <c r="BF2634" s="4"/>
    </row>
    <row r="2635" spans="1:58">
      <c r="A2635" s="218" t="str">
        <f>MID(FORECAST!A2634,1,10)</f>
        <v>Owner &amp; Gu</v>
      </c>
      <c r="B2635" s="218" t="str">
        <f t="shared" si="380"/>
        <v>Ow</v>
      </c>
      <c r="C2635" s="218" t="str">
        <f t="shared" si="381"/>
        <v>er</v>
      </c>
      <c r="D2635" s="218" t="str">
        <f t="shared" si="382"/>
        <v>&amp; Gu</v>
      </c>
      <c r="E2635" s="219" t="e">
        <f t="shared" si="383"/>
        <v>#VALUE!</v>
      </c>
      <c r="F2635" s="219" t="str">
        <f t="shared" si="384"/>
        <v/>
      </c>
      <c r="G2635" s="219">
        <f t="shared" si="385"/>
        <v>45272</v>
      </c>
      <c r="H2635" s="218" t="str">
        <f>IF(ISERROR(VLOOKUP(FORECAST!$A2635,$AY$2:$BA$9,3,FALSE)),"",VLOOKUP(FORECAST!$A2635,$AY$2:$BA$9,3,FALSE))</f>
        <v>Referidos</v>
      </c>
      <c r="I2635" s="218">
        <f>IF(ISNUMBER(FORECAST!G:G),FORECAST!G:G,"")</f>
        <v>0</v>
      </c>
      <c r="J2635" s="222">
        <f>IF(ISNUMBER(FORECAST!H:H),FORECAST!H:H,"")</f>
        <v>0</v>
      </c>
      <c r="BF2635" s="4"/>
    </row>
    <row r="2636" spans="1:58">
      <c r="A2636" s="218" t="str">
        <f>MID(FORECAST!A2635,1,10)</f>
        <v>Owner Refe</v>
      </c>
      <c r="B2636" s="218" t="str">
        <f t="shared" si="380"/>
        <v>Ow</v>
      </c>
      <c r="C2636" s="218" t="str">
        <f t="shared" si="381"/>
        <v>er</v>
      </c>
      <c r="D2636" s="218" t="str">
        <f t="shared" si="382"/>
        <v>Refe</v>
      </c>
      <c r="E2636" s="219" t="e">
        <f t="shared" si="383"/>
        <v>#VALUE!</v>
      </c>
      <c r="F2636" s="219" t="str">
        <f t="shared" si="384"/>
        <v/>
      </c>
      <c r="G2636" s="219">
        <f t="shared" si="385"/>
        <v>45272</v>
      </c>
      <c r="H2636" s="218" t="str">
        <f>IF(ISERROR(VLOOKUP(FORECAST!$A2636,$AY$2:$BA$9,3,FALSE)),"",VLOOKUP(FORECAST!$A2636,$AY$2:$BA$9,3,FALSE))</f>
        <v>Maintenance</v>
      </c>
      <c r="I2636" s="218">
        <f>IF(ISNUMBER(FORECAST!G:G),FORECAST!G:G,"")</f>
        <v>43</v>
      </c>
      <c r="J2636" s="222">
        <f>IF(ISNUMBER(FORECAST!H:H),FORECAST!H:H,"")</f>
        <v>0</v>
      </c>
      <c r="BF2636" s="4"/>
    </row>
    <row r="2637" spans="1:58">
      <c r="A2637" s="218" t="str">
        <f>MID(FORECAST!A2636,1,10)</f>
        <v>Maintenanc</v>
      </c>
      <c r="B2637" s="218" t="str">
        <f t="shared" si="380"/>
        <v>Ma</v>
      </c>
      <c r="C2637" s="218" t="str">
        <f t="shared" si="381"/>
        <v>nt</v>
      </c>
      <c r="D2637" s="218" t="str">
        <f t="shared" si="382"/>
        <v>nanc</v>
      </c>
      <c r="E2637" s="219" t="e">
        <f t="shared" si="383"/>
        <v>#VALUE!</v>
      </c>
      <c r="F2637" s="219" t="str">
        <f t="shared" si="384"/>
        <v/>
      </c>
      <c r="G2637" s="219">
        <f t="shared" si="385"/>
        <v>45272</v>
      </c>
      <c r="H2637" s="218" t="str">
        <f>IF(ISERROR(VLOOKUP(FORECAST!$A2637,$AY$2:$BA$9,3,FALSE)),"",VLOOKUP(FORECAST!$A2637,$AY$2:$BA$9,3,FALSE))</f>
        <v>Complementarias</v>
      </c>
      <c r="I2637" s="218">
        <f>IF(ISNUMBER(FORECAST!G:G),FORECAST!G:G,"")</f>
        <v>1</v>
      </c>
      <c r="J2637" s="222">
        <f>IF(ISNUMBER(FORECAST!H:H),FORECAST!H:H,"")</f>
        <v>0</v>
      </c>
      <c r="BF2637" s="4"/>
    </row>
    <row r="2638" spans="1:58">
      <c r="A2638" s="218" t="str">
        <f>MID(FORECAST!A2637,1,10)</f>
        <v>Compliment</v>
      </c>
      <c r="B2638" s="218" t="str">
        <f t="shared" si="380"/>
        <v>Co</v>
      </c>
      <c r="C2638" s="218" t="str">
        <f t="shared" si="381"/>
        <v>pl</v>
      </c>
      <c r="D2638" s="218" t="str">
        <f t="shared" si="382"/>
        <v>ment</v>
      </c>
      <c r="E2638" s="219" t="e">
        <f t="shared" si="383"/>
        <v>#VALUE!</v>
      </c>
      <c r="F2638" s="219" t="str">
        <f t="shared" si="384"/>
        <v/>
      </c>
      <c r="G2638" s="219">
        <f t="shared" si="385"/>
        <v>45272</v>
      </c>
      <c r="H2638" s="218" t="str">
        <f>IF(ISERROR(VLOOKUP(FORECAST!$A2638,$AY$2:$BA$9,3,FALSE)),"",VLOOKUP(FORECAST!$A2638,$AY$2:$BA$9,3,FALSE))</f>
        <v>Total día</v>
      </c>
      <c r="I2638" s="218">
        <f>IF(ISNUMBER(FORECAST!G:G),FORECAST!G:G,"")</f>
        <v>67</v>
      </c>
      <c r="J2638" s="222">
        <f>IF(ISNUMBER(FORECAST!H:H),FORECAST!H:H,"")</f>
        <v>965</v>
      </c>
      <c r="BF2638" s="4"/>
    </row>
    <row r="2639" spans="1:58">
      <c r="A2639" s="218" t="str">
        <f>MID(FORECAST!A2638,1,10)</f>
        <v>Totals:</v>
      </c>
      <c r="B2639" s="218" t="str">
        <f t="shared" si="380"/>
        <v>To</v>
      </c>
      <c r="C2639" s="218" t="str">
        <f t="shared" si="381"/>
        <v>al</v>
      </c>
      <c r="D2639" s="218" t="str">
        <f t="shared" si="382"/>
        <v>:</v>
      </c>
      <c r="E2639" s="219" t="e">
        <f t="shared" si="383"/>
        <v>#VALUE!</v>
      </c>
      <c r="F2639" s="219" t="str">
        <f t="shared" si="384"/>
        <v/>
      </c>
      <c r="G2639" s="219">
        <f t="shared" si="385"/>
        <v>45272</v>
      </c>
      <c r="H2639" s="218" t="str">
        <f>IF(ISERROR(VLOOKUP(FORECAST!$A2639,$AY$2:$BA$9,3,FALSE)),"",VLOOKUP(FORECAST!$A2639,$AY$2:$BA$9,3,FALSE))</f>
        <v/>
      </c>
      <c r="I2639" s="218" t="str">
        <f>IF(ISNUMBER(FORECAST!G:G),FORECAST!G:G,"")</f>
        <v/>
      </c>
      <c r="J2639" s="222" t="str">
        <f>IF(ISNUMBER(FORECAST!H:H),FORECAST!H:H,"")</f>
        <v/>
      </c>
      <c r="BF2639" s="4"/>
    </row>
    <row r="2640" spans="1:58">
      <c r="A2640" s="218" t="str">
        <f>MID(FORECAST!A2639,1,10)</f>
        <v>13-12-2023</v>
      </c>
      <c r="B2640" s="218" t="str">
        <f t="shared" ref="B2640:B2703" si="386">MID(A2640,1,2)</f>
        <v>13</v>
      </c>
      <c r="C2640" s="218" t="str">
        <f t="shared" ref="C2640:C2703" si="387">MID(A2640,4,2)</f>
        <v>12</v>
      </c>
      <c r="D2640" s="218" t="str">
        <f t="shared" ref="D2640:D2703" si="388">MID(A2640,7,4)</f>
        <v>2023</v>
      </c>
      <c r="E2640" s="219">
        <f t="shared" ref="E2640:E2703" si="389">DATE(D2640,C2640,B2640)</f>
        <v>45273</v>
      </c>
      <c r="F2640" s="219">
        <f t="shared" ref="F2640:F2703" si="390">IF(ISERROR(E2640),"",E2640)</f>
        <v>45273</v>
      </c>
      <c r="G2640" s="219">
        <f t="shared" ref="G2640:G2703" si="391">IF(F2640="",G2639,F2640)</f>
        <v>45273</v>
      </c>
      <c r="H2640" s="218" t="str">
        <f>IF(ISERROR(VLOOKUP(FORECAST!$A2640,$AY$2:$BA$9,3,FALSE)),"",VLOOKUP(FORECAST!$A2640,$AY$2:$BA$9,3,FALSE))</f>
        <v>Pagadores</v>
      </c>
      <c r="I2640" s="218">
        <f>IF(ISNUMBER(FORECAST!G:G),FORECAST!G:G,"")</f>
        <v>7</v>
      </c>
      <c r="J2640" s="222">
        <f>IF(ISNUMBER(FORECAST!H:H),FORECAST!H:H,"")</f>
        <v>745</v>
      </c>
      <c r="BF2640" s="4"/>
    </row>
    <row r="2641" spans="1:58">
      <c r="A2641" s="218" t="str">
        <f>MID(FORECAST!A2640,1,10)</f>
        <v>Non-Group</v>
      </c>
      <c r="B2641" s="218" t="str">
        <f t="shared" si="386"/>
        <v>No</v>
      </c>
      <c r="C2641" s="218" t="str">
        <f t="shared" si="387"/>
        <v>-G</v>
      </c>
      <c r="D2641" s="218" t="str">
        <f t="shared" si="388"/>
        <v>oup</v>
      </c>
      <c r="E2641" s="219" t="e">
        <f t="shared" si="389"/>
        <v>#VALUE!</v>
      </c>
      <c r="F2641" s="219" t="str">
        <f t="shared" si="390"/>
        <v/>
      </c>
      <c r="G2641" s="219">
        <f t="shared" si="391"/>
        <v>45273</v>
      </c>
      <c r="H2641" s="218" t="str">
        <f>IF(ISERROR(VLOOKUP(FORECAST!$A2641,$AY$2:$BA$9,3,FALSE)),"",VLOOKUP(FORECAST!$A2641,$AY$2:$BA$9,3,FALSE))</f>
        <v>Dueños e invitados</v>
      </c>
      <c r="I2641" s="218">
        <f>IF(ISNUMBER(FORECAST!G:G),FORECAST!G:G,"")</f>
        <v>23</v>
      </c>
      <c r="J2641" s="222">
        <f>IF(ISNUMBER(FORECAST!H:H),FORECAST!H:H,"")</f>
        <v>0</v>
      </c>
      <c r="BF2641" s="4"/>
    </row>
    <row r="2642" spans="1:58">
      <c r="A2642" s="218" t="str">
        <f>MID(FORECAST!A2641,1,10)</f>
        <v>Owner &amp; Gu</v>
      </c>
      <c r="B2642" s="218" t="str">
        <f t="shared" si="386"/>
        <v>Ow</v>
      </c>
      <c r="C2642" s="218" t="str">
        <f t="shared" si="387"/>
        <v>er</v>
      </c>
      <c r="D2642" s="218" t="str">
        <f t="shared" si="388"/>
        <v>&amp; Gu</v>
      </c>
      <c r="E2642" s="219" t="e">
        <f t="shared" si="389"/>
        <v>#VALUE!</v>
      </c>
      <c r="F2642" s="219" t="str">
        <f t="shared" si="390"/>
        <v/>
      </c>
      <c r="G2642" s="219">
        <f t="shared" si="391"/>
        <v>45273</v>
      </c>
      <c r="H2642" s="218" t="str">
        <f>IF(ISERROR(VLOOKUP(FORECAST!$A2642,$AY$2:$BA$9,3,FALSE)),"",VLOOKUP(FORECAST!$A2642,$AY$2:$BA$9,3,FALSE))</f>
        <v>Referidos</v>
      </c>
      <c r="I2642" s="218">
        <f>IF(ISNUMBER(FORECAST!G:G),FORECAST!G:G,"")</f>
        <v>1</v>
      </c>
      <c r="J2642" s="222">
        <f>IF(ISNUMBER(FORECAST!H:H),FORECAST!H:H,"")</f>
        <v>255</v>
      </c>
      <c r="BF2642" s="4"/>
    </row>
    <row r="2643" spans="1:58">
      <c r="A2643" s="218" t="str">
        <f>MID(FORECAST!A2642,1,10)</f>
        <v>Owner Refe</v>
      </c>
      <c r="B2643" s="218" t="str">
        <f t="shared" si="386"/>
        <v>Ow</v>
      </c>
      <c r="C2643" s="218" t="str">
        <f t="shared" si="387"/>
        <v>er</v>
      </c>
      <c r="D2643" s="218" t="str">
        <f t="shared" si="388"/>
        <v>Refe</v>
      </c>
      <c r="E2643" s="219" t="e">
        <f t="shared" si="389"/>
        <v>#VALUE!</v>
      </c>
      <c r="F2643" s="219" t="str">
        <f t="shared" si="390"/>
        <v/>
      </c>
      <c r="G2643" s="219">
        <f t="shared" si="391"/>
        <v>45273</v>
      </c>
      <c r="H2643" s="218" t="str">
        <f>IF(ISERROR(VLOOKUP(FORECAST!$A2643,$AY$2:$BA$9,3,FALSE)),"",VLOOKUP(FORECAST!$A2643,$AY$2:$BA$9,3,FALSE))</f>
        <v>Maintenance</v>
      </c>
      <c r="I2643" s="218">
        <f>IF(ISNUMBER(FORECAST!G:G),FORECAST!G:G,"")</f>
        <v>42</v>
      </c>
      <c r="J2643" s="222">
        <f>IF(ISNUMBER(FORECAST!H:H),FORECAST!H:H,"")</f>
        <v>0</v>
      </c>
      <c r="BF2643" s="4"/>
    </row>
    <row r="2644" spans="1:58">
      <c r="A2644" s="218" t="str">
        <f>MID(FORECAST!A2643,1,10)</f>
        <v>Maintenanc</v>
      </c>
      <c r="B2644" s="218" t="str">
        <f t="shared" si="386"/>
        <v>Ma</v>
      </c>
      <c r="C2644" s="218" t="str">
        <f t="shared" si="387"/>
        <v>nt</v>
      </c>
      <c r="D2644" s="218" t="str">
        <f t="shared" si="388"/>
        <v>nanc</v>
      </c>
      <c r="E2644" s="219" t="e">
        <f t="shared" si="389"/>
        <v>#VALUE!</v>
      </c>
      <c r="F2644" s="219" t="str">
        <f t="shared" si="390"/>
        <v/>
      </c>
      <c r="G2644" s="219">
        <f t="shared" si="391"/>
        <v>45273</v>
      </c>
      <c r="H2644" s="218" t="str">
        <f>IF(ISERROR(VLOOKUP(FORECAST!$A2644,$AY$2:$BA$9,3,FALSE)),"",VLOOKUP(FORECAST!$A2644,$AY$2:$BA$9,3,FALSE))</f>
        <v>Complementarias</v>
      </c>
      <c r="I2644" s="218">
        <f>IF(ISNUMBER(FORECAST!G:G),FORECAST!G:G,"")</f>
        <v>1</v>
      </c>
      <c r="J2644" s="222">
        <f>IF(ISNUMBER(FORECAST!H:H),FORECAST!H:H,"")</f>
        <v>0</v>
      </c>
      <c r="BF2644" s="4"/>
    </row>
    <row r="2645" spans="1:58">
      <c r="A2645" s="218" t="str">
        <f>MID(FORECAST!A2644,1,10)</f>
        <v>Compliment</v>
      </c>
      <c r="B2645" s="218" t="str">
        <f t="shared" si="386"/>
        <v>Co</v>
      </c>
      <c r="C2645" s="218" t="str">
        <f t="shared" si="387"/>
        <v>pl</v>
      </c>
      <c r="D2645" s="218" t="str">
        <f t="shared" si="388"/>
        <v>ment</v>
      </c>
      <c r="E2645" s="219" t="e">
        <f t="shared" si="389"/>
        <v>#VALUE!</v>
      </c>
      <c r="F2645" s="219" t="str">
        <f t="shared" si="390"/>
        <v/>
      </c>
      <c r="G2645" s="219">
        <f t="shared" si="391"/>
        <v>45273</v>
      </c>
      <c r="H2645" s="218" t="str">
        <f>IF(ISERROR(VLOOKUP(FORECAST!$A2645,$AY$2:$BA$9,3,FALSE)),"",VLOOKUP(FORECAST!$A2645,$AY$2:$BA$9,3,FALSE))</f>
        <v>Total día</v>
      </c>
      <c r="I2645" s="218">
        <f>IF(ISNUMBER(FORECAST!G:G),FORECAST!G:G,"")</f>
        <v>74</v>
      </c>
      <c r="J2645" s="222">
        <f>IF(ISNUMBER(FORECAST!H:H),FORECAST!H:H,"")</f>
        <v>1000</v>
      </c>
      <c r="BF2645" s="4"/>
    </row>
    <row r="2646" spans="1:58">
      <c r="A2646" s="218" t="str">
        <f>MID(FORECAST!A2645,1,10)</f>
        <v>Totals:</v>
      </c>
      <c r="B2646" s="218" t="str">
        <f t="shared" si="386"/>
        <v>To</v>
      </c>
      <c r="C2646" s="218" t="str">
        <f t="shared" si="387"/>
        <v>al</v>
      </c>
      <c r="D2646" s="218" t="str">
        <f t="shared" si="388"/>
        <v>:</v>
      </c>
      <c r="E2646" s="219" t="e">
        <f t="shared" si="389"/>
        <v>#VALUE!</v>
      </c>
      <c r="F2646" s="219" t="str">
        <f t="shared" si="390"/>
        <v/>
      </c>
      <c r="G2646" s="219">
        <f t="shared" si="391"/>
        <v>45273</v>
      </c>
      <c r="H2646" s="218" t="str">
        <f>IF(ISERROR(VLOOKUP(FORECAST!$A2646,$AY$2:$BA$9,3,FALSE)),"",VLOOKUP(FORECAST!$A2646,$AY$2:$BA$9,3,FALSE))</f>
        <v/>
      </c>
      <c r="I2646" s="218" t="str">
        <f>IF(ISNUMBER(FORECAST!G:G),FORECAST!G:G,"")</f>
        <v/>
      </c>
      <c r="J2646" s="222" t="str">
        <f>IF(ISNUMBER(FORECAST!H:H),FORECAST!H:H,"")</f>
        <v/>
      </c>
      <c r="BF2646" s="4"/>
    </row>
    <row r="2647" spans="1:58">
      <c r="A2647" s="218" t="str">
        <f>MID(FORECAST!A2646,1,10)</f>
        <v>14-12-2023</v>
      </c>
      <c r="B2647" s="218" t="str">
        <f t="shared" si="386"/>
        <v>14</v>
      </c>
      <c r="C2647" s="218" t="str">
        <f t="shared" si="387"/>
        <v>12</v>
      </c>
      <c r="D2647" s="218" t="str">
        <f t="shared" si="388"/>
        <v>2023</v>
      </c>
      <c r="E2647" s="219">
        <f t="shared" si="389"/>
        <v>45274</v>
      </c>
      <c r="F2647" s="219">
        <f t="shared" si="390"/>
        <v>45274</v>
      </c>
      <c r="G2647" s="219">
        <f t="shared" si="391"/>
        <v>45274</v>
      </c>
      <c r="H2647" s="218" t="str">
        <f>IF(ISERROR(VLOOKUP(FORECAST!$A2647,$AY$2:$BA$9,3,FALSE)),"",VLOOKUP(FORECAST!$A2647,$AY$2:$BA$9,3,FALSE))</f>
        <v>Pagadores</v>
      </c>
      <c r="I2647" s="218">
        <f>IF(ISNUMBER(FORECAST!G:G),FORECAST!G:G,"")</f>
        <v>8</v>
      </c>
      <c r="J2647" s="222">
        <f>IF(ISNUMBER(FORECAST!H:H),FORECAST!H:H,"")</f>
        <v>965</v>
      </c>
      <c r="BF2647" s="4"/>
    </row>
    <row r="2648" spans="1:58">
      <c r="A2648" s="218" t="str">
        <f>MID(FORECAST!A2647,1,10)</f>
        <v>Non-Group</v>
      </c>
      <c r="B2648" s="218" t="str">
        <f t="shared" si="386"/>
        <v>No</v>
      </c>
      <c r="C2648" s="218" t="str">
        <f t="shared" si="387"/>
        <v>-G</v>
      </c>
      <c r="D2648" s="218" t="str">
        <f t="shared" si="388"/>
        <v>oup</v>
      </c>
      <c r="E2648" s="219" t="e">
        <f t="shared" si="389"/>
        <v>#VALUE!</v>
      </c>
      <c r="F2648" s="219" t="str">
        <f t="shared" si="390"/>
        <v/>
      </c>
      <c r="G2648" s="219">
        <f t="shared" si="391"/>
        <v>45274</v>
      </c>
      <c r="H2648" s="218" t="str">
        <f>IF(ISERROR(VLOOKUP(FORECAST!$A2648,$AY$2:$BA$9,3,FALSE)),"",VLOOKUP(FORECAST!$A2648,$AY$2:$BA$9,3,FALSE))</f>
        <v>Dueños e invitados</v>
      </c>
      <c r="I2648" s="218">
        <f>IF(ISNUMBER(FORECAST!G:G),FORECAST!G:G,"")</f>
        <v>23</v>
      </c>
      <c r="J2648" s="222">
        <f>IF(ISNUMBER(FORECAST!H:H),FORECAST!H:H,"")</f>
        <v>0</v>
      </c>
      <c r="BF2648" s="4"/>
    </row>
    <row r="2649" spans="1:58">
      <c r="A2649" s="218" t="str">
        <f>MID(FORECAST!A2648,1,10)</f>
        <v>Owner &amp; Gu</v>
      </c>
      <c r="B2649" s="218" t="str">
        <f t="shared" si="386"/>
        <v>Ow</v>
      </c>
      <c r="C2649" s="218" t="str">
        <f t="shared" si="387"/>
        <v>er</v>
      </c>
      <c r="D2649" s="218" t="str">
        <f t="shared" si="388"/>
        <v>&amp; Gu</v>
      </c>
      <c r="E2649" s="219" t="e">
        <f t="shared" si="389"/>
        <v>#VALUE!</v>
      </c>
      <c r="F2649" s="219" t="str">
        <f t="shared" si="390"/>
        <v/>
      </c>
      <c r="G2649" s="219">
        <f t="shared" si="391"/>
        <v>45274</v>
      </c>
      <c r="H2649" s="218" t="str">
        <f>IF(ISERROR(VLOOKUP(FORECAST!$A2649,$AY$2:$BA$9,3,FALSE)),"",VLOOKUP(FORECAST!$A2649,$AY$2:$BA$9,3,FALSE))</f>
        <v>Referidos</v>
      </c>
      <c r="I2649" s="218">
        <f>IF(ISNUMBER(FORECAST!G:G),FORECAST!G:G,"")</f>
        <v>2</v>
      </c>
      <c r="J2649" s="222">
        <f>IF(ISNUMBER(FORECAST!H:H),FORECAST!H:H,"")</f>
        <v>585</v>
      </c>
      <c r="BF2649" s="4"/>
    </row>
    <row r="2650" spans="1:58">
      <c r="A2650" s="218" t="str">
        <f>MID(FORECAST!A2649,1,10)</f>
        <v>Owner Refe</v>
      </c>
      <c r="B2650" s="218" t="str">
        <f t="shared" si="386"/>
        <v>Ow</v>
      </c>
      <c r="C2650" s="218" t="str">
        <f t="shared" si="387"/>
        <v>er</v>
      </c>
      <c r="D2650" s="218" t="str">
        <f t="shared" si="388"/>
        <v>Refe</v>
      </c>
      <c r="E2650" s="219" t="e">
        <f t="shared" si="389"/>
        <v>#VALUE!</v>
      </c>
      <c r="F2650" s="219" t="str">
        <f t="shared" si="390"/>
        <v/>
      </c>
      <c r="G2650" s="219">
        <f t="shared" si="391"/>
        <v>45274</v>
      </c>
      <c r="H2650" s="218" t="str">
        <f>IF(ISERROR(VLOOKUP(FORECAST!$A2650,$AY$2:$BA$9,3,FALSE)),"",VLOOKUP(FORECAST!$A2650,$AY$2:$BA$9,3,FALSE))</f>
        <v>Maintenance</v>
      </c>
      <c r="I2650" s="218">
        <f>IF(ISNUMBER(FORECAST!G:G),FORECAST!G:G,"")</f>
        <v>35</v>
      </c>
      <c r="J2650" s="222">
        <f>IF(ISNUMBER(FORECAST!H:H),FORECAST!H:H,"")</f>
        <v>0</v>
      </c>
      <c r="BF2650" s="4"/>
    </row>
    <row r="2651" spans="1:58">
      <c r="A2651" s="218" t="str">
        <f>MID(FORECAST!A2650,1,10)</f>
        <v>Maintenanc</v>
      </c>
      <c r="B2651" s="218" t="str">
        <f t="shared" si="386"/>
        <v>Ma</v>
      </c>
      <c r="C2651" s="218" t="str">
        <f t="shared" si="387"/>
        <v>nt</v>
      </c>
      <c r="D2651" s="218" t="str">
        <f t="shared" si="388"/>
        <v>nanc</v>
      </c>
      <c r="E2651" s="219" t="e">
        <f t="shared" si="389"/>
        <v>#VALUE!</v>
      </c>
      <c r="F2651" s="219" t="str">
        <f t="shared" si="390"/>
        <v/>
      </c>
      <c r="G2651" s="219">
        <f t="shared" si="391"/>
        <v>45274</v>
      </c>
      <c r="H2651" s="218" t="str">
        <f>IF(ISERROR(VLOOKUP(FORECAST!$A2651,$AY$2:$BA$9,3,FALSE)),"",VLOOKUP(FORECAST!$A2651,$AY$2:$BA$9,3,FALSE))</f>
        <v>Complementarias</v>
      </c>
      <c r="I2651" s="218">
        <f>IF(ISNUMBER(FORECAST!G:G),FORECAST!G:G,"")</f>
        <v>1</v>
      </c>
      <c r="J2651" s="222">
        <f>IF(ISNUMBER(FORECAST!H:H),FORECAST!H:H,"")</f>
        <v>0</v>
      </c>
      <c r="BF2651" s="4"/>
    </row>
    <row r="2652" spans="1:58">
      <c r="A2652" s="218" t="str">
        <f>MID(FORECAST!A2651,1,10)</f>
        <v>Compliment</v>
      </c>
      <c r="B2652" s="218" t="str">
        <f t="shared" si="386"/>
        <v>Co</v>
      </c>
      <c r="C2652" s="218" t="str">
        <f t="shared" si="387"/>
        <v>pl</v>
      </c>
      <c r="D2652" s="218" t="str">
        <f t="shared" si="388"/>
        <v>ment</v>
      </c>
      <c r="E2652" s="219" t="e">
        <f t="shared" si="389"/>
        <v>#VALUE!</v>
      </c>
      <c r="F2652" s="219" t="str">
        <f t="shared" si="390"/>
        <v/>
      </c>
      <c r="G2652" s="219">
        <f t="shared" si="391"/>
        <v>45274</v>
      </c>
      <c r="H2652" s="218" t="str">
        <f>IF(ISERROR(VLOOKUP(FORECAST!$A2652,$AY$2:$BA$9,3,FALSE)),"",VLOOKUP(FORECAST!$A2652,$AY$2:$BA$9,3,FALSE))</f>
        <v>Total día</v>
      </c>
      <c r="I2652" s="218">
        <f>IF(ISNUMBER(FORECAST!G:G),FORECAST!G:G,"")</f>
        <v>69</v>
      </c>
      <c r="J2652" s="222">
        <f>IF(ISNUMBER(FORECAST!H:H),FORECAST!H:H,"")</f>
        <v>1550</v>
      </c>
      <c r="BF2652" s="4"/>
    </row>
    <row r="2653" spans="1:58">
      <c r="A2653" s="218" t="str">
        <f>MID(FORECAST!A2652,1,10)</f>
        <v>Totals:</v>
      </c>
      <c r="B2653" s="218" t="str">
        <f t="shared" si="386"/>
        <v>To</v>
      </c>
      <c r="C2653" s="218" t="str">
        <f t="shared" si="387"/>
        <v>al</v>
      </c>
      <c r="D2653" s="218" t="str">
        <f t="shared" si="388"/>
        <v>:</v>
      </c>
      <c r="E2653" s="219" t="e">
        <f t="shared" si="389"/>
        <v>#VALUE!</v>
      </c>
      <c r="F2653" s="219" t="str">
        <f t="shared" si="390"/>
        <v/>
      </c>
      <c r="G2653" s="219">
        <f t="shared" si="391"/>
        <v>45274</v>
      </c>
      <c r="H2653" s="218" t="str">
        <f>IF(ISERROR(VLOOKUP(FORECAST!$A2653,$AY$2:$BA$9,3,FALSE)),"",VLOOKUP(FORECAST!$A2653,$AY$2:$BA$9,3,FALSE))</f>
        <v/>
      </c>
      <c r="I2653" s="218" t="str">
        <f>IF(ISNUMBER(FORECAST!G:G),FORECAST!G:G,"")</f>
        <v/>
      </c>
      <c r="J2653" s="222" t="str">
        <f>IF(ISNUMBER(FORECAST!H:H),FORECAST!H:H,"")</f>
        <v/>
      </c>
      <c r="BF2653" s="4"/>
    </row>
    <row r="2654" spans="1:58">
      <c r="A2654" s="218" t="str">
        <f>MID(FORECAST!A2653,1,10)</f>
        <v>15-12-2023</v>
      </c>
      <c r="B2654" s="218" t="str">
        <f t="shared" si="386"/>
        <v>15</v>
      </c>
      <c r="C2654" s="218" t="str">
        <f t="shared" si="387"/>
        <v>12</v>
      </c>
      <c r="D2654" s="218" t="str">
        <f t="shared" si="388"/>
        <v>2023</v>
      </c>
      <c r="E2654" s="219">
        <f t="shared" si="389"/>
        <v>45275</v>
      </c>
      <c r="F2654" s="219">
        <f t="shared" si="390"/>
        <v>45275</v>
      </c>
      <c r="G2654" s="219">
        <f t="shared" si="391"/>
        <v>45275</v>
      </c>
      <c r="H2654" s="218" t="str">
        <f>IF(ISERROR(VLOOKUP(FORECAST!$A2654,$AY$2:$BA$9,3,FALSE)),"",VLOOKUP(FORECAST!$A2654,$AY$2:$BA$9,3,FALSE))</f>
        <v>Pagadores</v>
      </c>
      <c r="I2654" s="218">
        <f>IF(ISNUMBER(FORECAST!G:G),FORECAST!G:G,"")</f>
        <v>8</v>
      </c>
      <c r="J2654" s="222">
        <f>IF(ISNUMBER(FORECAST!H:H),FORECAST!H:H,"")</f>
        <v>1068</v>
      </c>
      <c r="BF2654" s="4"/>
    </row>
    <row r="2655" spans="1:58">
      <c r="A2655" s="218" t="str">
        <f>MID(FORECAST!A2654,1,10)</f>
        <v>Non-Group</v>
      </c>
      <c r="B2655" s="218" t="str">
        <f t="shared" si="386"/>
        <v>No</v>
      </c>
      <c r="C2655" s="218" t="str">
        <f t="shared" si="387"/>
        <v>-G</v>
      </c>
      <c r="D2655" s="218" t="str">
        <f t="shared" si="388"/>
        <v>oup</v>
      </c>
      <c r="E2655" s="219" t="e">
        <f t="shared" si="389"/>
        <v>#VALUE!</v>
      </c>
      <c r="F2655" s="219" t="str">
        <f t="shared" si="390"/>
        <v/>
      </c>
      <c r="G2655" s="219">
        <f t="shared" si="391"/>
        <v>45275</v>
      </c>
      <c r="H2655" s="218" t="str">
        <f>IF(ISERROR(VLOOKUP(FORECAST!$A2655,$AY$2:$BA$9,3,FALSE)),"",VLOOKUP(FORECAST!$A2655,$AY$2:$BA$9,3,FALSE))</f>
        <v>Dueños e invitados</v>
      </c>
      <c r="I2655" s="218">
        <f>IF(ISNUMBER(FORECAST!G:G),FORECAST!G:G,"")</f>
        <v>26</v>
      </c>
      <c r="J2655" s="222">
        <f>IF(ISNUMBER(FORECAST!H:H),FORECAST!H:H,"")</f>
        <v>0</v>
      </c>
      <c r="BF2655" s="4"/>
    </row>
    <row r="2656" spans="1:58">
      <c r="A2656" s="218" t="str">
        <f>MID(FORECAST!A2655,1,10)</f>
        <v>Owner &amp; Gu</v>
      </c>
      <c r="B2656" s="218" t="str">
        <f t="shared" si="386"/>
        <v>Ow</v>
      </c>
      <c r="C2656" s="218" t="str">
        <f t="shared" si="387"/>
        <v>er</v>
      </c>
      <c r="D2656" s="218" t="str">
        <f t="shared" si="388"/>
        <v>&amp; Gu</v>
      </c>
      <c r="E2656" s="219" t="e">
        <f t="shared" si="389"/>
        <v>#VALUE!</v>
      </c>
      <c r="F2656" s="219" t="str">
        <f t="shared" si="390"/>
        <v/>
      </c>
      <c r="G2656" s="219">
        <f t="shared" si="391"/>
        <v>45275</v>
      </c>
      <c r="H2656" s="218" t="str">
        <f>IF(ISERROR(VLOOKUP(FORECAST!$A2656,$AY$2:$BA$9,3,FALSE)),"",VLOOKUP(FORECAST!$A2656,$AY$2:$BA$9,3,FALSE))</f>
        <v>Referidos</v>
      </c>
      <c r="I2656" s="218">
        <f>IF(ISNUMBER(FORECAST!G:G),FORECAST!G:G,"")</f>
        <v>4</v>
      </c>
      <c r="J2656" s="222">
        <f>IF(ISNUMBER(FORECAST!H:H),FORECAST!H:H,"")</f>
        <v>1173.26</v>
      </c>
      <c r="BF2656" s="4"/>
    </row>
    <row r="2657" spans="1:58">
      <c r="A2657" s="218" t="str">
        <f>MID(FORECAST!A2656,1,10)</f>
        <v>Owner Refe</v>
      </c>
      <c r="B2657" s="218" t="str">
        <f t="shared" si="386"/>
        <v>Ow</v>
      </c>
      <c r="C2657" s="218" t="str">
        <f t="shared" si="387"/>
        <v>er</v>
      </c>
      <c r="D2657" s="218" t="str">
        <f t="shared" si="388"/>
        <v>Refe</v>
      </c>
      <c r="E2657" s="219" t="e">
        <f t="shared" si="389"/>
        <v>#VALUE!</v>
      </c>
      <c r="F2657" s="219" t="str">
        <f t="shared" si="390"/>
        <v/>
      </c>
      <c r="G2657" s="219">
        <f t="shared" si="391"/>
        <v>45275</v>
      </c>
      <c r="H2657" s="218" t="str">
        <f>IF(ISERROR(VLOOKUP(FORECAST!$A2657,$AY$2:$BA$9,3,FALSE)),"",VLOOKUP(FORECAST!$A2657,$AY$2:$BA$9,3,FALSE))</f>
        <v>Maintenance</v>
      </c>
      <c r="I2657" s="218">
        <f>IF(ISNUMBER(FORECAST!G:G),FORECAST!G:G,"")</f>
        <v>27</v>
      </c>
      <c r="J2657" s="222">
        <f>IF(ISNUMBER(FORECAST!H:H),FORECAST!H:H,"")</f>
        <v>0</v>
      </c>
      <c r="BF2657" s="4"/>
    </row>
    <row r="2658" spans="1:58">
      <c r="A2658" s="218" t="str">
        <f>MID(FORECAST!A2657,1,10)</f>
        <v>Maintenanc</v>
      </c>
      <c r="B2658" s="218" t="str">
        <f t="shared" si="386"/>
        <v>Ma</v>
      </c>
      <c r="C2658" s="218" t="str">
        <f t="shared" si="387"/>
        <v>nt</v>
      </c>
      <c r="D2658" s="218" t="str">
        <f t="shared" si="388"/>
        <v>nanc</v>
      </c>
      <c r="E2658" s="219" t="e">
        <f t="shared" si="389"/>
        <v>#VALUE!</v>
      </c>
      <c r="F2658" s="219" t="str">
        <f t="shared" si="390"/>
        <v/>
      </c>
      <c r="G2658" s="219">
        <f t="shared" si="391"/>
        <v>45275</v>
      </c>
      <c r="H2658" s="218" t="str">
        <f>IF(ISERROR(VLOOKUP(FORECAST!$A2658,$AY$2:$BA$9,3,FALSE)),"",VLOOKUP(FORECAST!$A2658,$AY$2:$BA$9,3,FALSE))</f>
        <v>Complementarias</v>
      </c>
      <c r="I2658" s="218">
        <f>IF(ISNUMBER(FORECAST!G:G),FORECAST!G:G,"")</f>
        <v>1</v>
      </c>
      <c r="J2658" s="222">
        <f>IF(ISNUMBER(FORECAST!H:H),FORECAST!H:H,"")</f>
        <v>0</v>
      </c>
      <c r="BF2658" s="4"/>
    </row>
    <row r="2659" spans="1:58">
      <c r="A2659" s="218" t="str">
        <f>MID(FORECAST!A2658,1,10)</f>
        <v>Compliment</v>
      </c>
      <c r="B2659" s="218" t="str">
        <f t="shared" si="386"/>
        <v>Co</v>
      </c>
      <c r="C2659" s="218" t="str">
        <f t="shared" si="387"/>
        <v>pl</v>
      </c>
      <c r="D2659" s="218" t="str">
        <f t="shared" si="388"/>
        <v>ment</v>
      </c>
      <c r="E2659" s="219" t="e">
        <f t="shared" si="389"/>
        <v>#VALUE!</v>
      </c>
      <c r="F2659" s="219" t="str">
        <f t="shared" si="390"/>
        <v/>
      </c>
      <c r="G2659" s="219">
        <f t="shared" si="391"/>
        <v>45275</v>
      </c>
      <c r="H2659" s="218" t="str">
        <f>IF(ISERROR(VLOOKUP(FORECAST!$A2659,$AY$2:$BA$9,3,FALSE)),"",VLOOKUP(FORECAST!$A2659,$AY$2:$BA$9,3,FALSE))</f>
        <v>Total día</v>
      </c>
      <c r="I2659" s="218">
        <f>IF(ISNUMBER(FORECAST!G:G),FORECAST!G:G,"")</f>
        <v>66</v>
      </c>
      <c r="J2659" s="222">
        <f>IF(ISNUMBER(FORECAST!H:H),FORECAST!H:H,"")</f>
        <v>2241.2600000000002</v>
      </c>
      <c r="BF2659" s="4"/>
    </row>
    <row r="2660" spans="1:58">
      <c r="A2660" s="218" t="str">
        <f>MID(FORECAST!A2659,1,10)</f>
        <v>Totals:</v>
      </c>
      <c r="B2660" s="218" t="str">
        <f t="shared" si="386"/>
        <v>To</v>
      </c>
      <c r="C2660" s="218" t="str">
        <f t="shared" si="387"/>
        <v>al</v>
      </c>
      <c r="D2660" s="218" t="str">
        <f t="shared" si="388"/>
        <v>:</v>
      </c>
      <c r="E2660" s="219" t="e">
        <f t="shared" si="389"/>
        <v>#VALUE!</v>
      </c>
      <c r="F2660" s="219" t="str">
        <f t="shared" si="390"/>
        <v/>
      </c>
      <c r="G2660" s="219">
        <f t="shared" si="391"/>
        <v>45275</v>
      </c>
      <c r="H2660" s="218" t="str">
        <f>IF(ISERROR(VLOOKUP(FORECAST!$A2660,$AY$2:$BA$9,3,FALSE)),"",VLOOKUP(FORECAST!$A2660,$AY$2:$BA$9,3,FALSE))</f>
        <v/>
      </c>
      <c r="I2660" s="218" t="str">
        <f>IF(ISNUMBER(FORECAST!G:G),FORECAST!G:G,"")</f>
        <v/>
      </c>
      <c r="J2660" s="222" t="str">
        <f>IF(ISNUMBER(FORECAST!H:H),FORECAST!H:H,"")</f>
        <v/>
      </c>
      <c r="BF2660" s="4"/>
    </row>
    <row r="2661" spans="1:58">
      <c r="A2661" s="218" t="str">
        <f>MID(FORECAST!A2660,1,10)</f>
        <v>16-12-2023</v>
      </c>
      <c r="B2661" s="218" t="str">
        <f t="shared" si="386"/>
        <v>16</v>
      </c>
      <c r="C2661" s="218" t="str">
        <f t="shared" si="387"/>
        <v>12</v>
      </c>
      <c r="D2661" s="218" t="str">
        <f t="shared" si="388"/>
        <v>2023</v>
      </c>
      <c r="E2661" s="219">
        <f t="shared" si="389"/>
        <v>45276</v>
      </c>
      <c r="F2661" s="219">
        <f t="shared" si="390"/>
        <v>45276</v>
      </c>
      <c r="G2661" s="219">
        <f t="shared" si="391"/>
        <v>45276</v>
      </c>
      <c r="H2661" s="218" t="str">
        <f>IF(ISERROR(VLOOKUP(FORECAST!$A2661,$AY$2:$BA$9,3,FALSE)),"",VLOOKUP(FORECAST!$A2661,$AY$2:$BA$9,3,FALSE))</f>
        <v>Pagadores</v>
      </c>
      <c r="I2661" s="218">
        <f>IF(ISNUMBER(FORECAST!G:G),FORECAST!G:G,"")</f>
        <v>9</v>
      </c>
      <c r="J2661" s="222">
        <f>IF(ISNUMBER(FORECAST!H:H),FORECAST!H:H,"")</f>
        <v>1332</v>
      </c>
      <c r="BF2661" s="4"/>
    </row>
    <row r="2662" spans="1:58">
      <c r="A2662" s="218" t="str">
        <f>MID(FORECAST!A2661,1,10)</f>
        <v>Non-Group</v>
      </c>
      <c r="B2662" s="218" t="str">
        <f t="shared" si="386"/>
        <v>No</v>
      </c>
      <c r="C2662" s="218" t="str">
        <f t="shared" si="387"/>
        <v>-G</v>
      </c>
      <c r="D2662" s="218" t="str">
        <f t="shared" si="388"/>
        <v>oup</v>
      </c>
      <c r="E2662" s="219" t="e">
        <f t="shared" si="389"/>
        <v>#VALUE!</v>
      </c>
      <c r="F2662" s="219" t="str">
        <f t="shared" si="390"/>
        <v/>
      </c>
      <c r="G2662" s="219">
        <f t="shared" si="391"/>
        <v>45276</v>
      </c>
      <c r="H2662" s="218" t="str">
        <f>IF(ISERROR(VLOOKUP(FORECAST!$A2662,$AY$2:$BA$9,3,FALSE)),"",VLOOKUP(FORECAST!$A2662,$AY$2:$BA$9,3,FALSE))</f>
        <v>Dueños e invitados</v>
      </c>
      <c r="I2662" s="218">
        <f>IF(ISNUMBER(FORECAST!G:G),FORECAST!G:G,"")</f>
        <v>27</v>
      </c>
      <c r="J2662" s="222">
        <f>IF(ISNUMBER(FORECAST!H:H),FORECAST!H:H,"")</f>
        <v>0</v>
      </c>
      <c r="BF2662" s="4"/>
    </row>
    <row r="2663" spans="1:58">
      <c r="A2663" s="218" t="str">
        <f>MID(FORECAST!A2662,1,10)</f>
        <v>Owner &amp; Gu</v>
      </c>
      <c r="B2663" s="218" t="str">
        <f t="shared" si="386"/>
        <v>Ow</v>
      </c>
      <c r="C2663" s="218" t="str">
        <f t="shared" si="387"/>
        <v>er</v>
      </c>
      <c r="D2663" s="218" t="str">
        <f t="shared" si="388"/>
        <v>&amp; Gu</v>
      </c>
      <c r="E2663" s="219" t="e">
        <f t="shared" si="389"/>
        <v>#VALUE!</v>
      </c>
      <c r="F2663" s="219" t="str">
        <f t="shared" si="390"/>
        <v/>
      </c>
      <c r="G2663" s="219">
        <f t="shared" si="391"/>
        <v>45276</v>
      </c>
      <c r="H2663" s="218" t="str">
        <f>IF(ISERROR(VLOOKUP(FORECAST!$A2663,$AY$2:$BA$9,3,FALSE)),"",VLOOKUP(FORECAST!$A2663,$AY$2:$BA$9,3,FALSE))</f>
        <v>Referidos</v>
      </c>
      <c r="I2663" s="218">
        <f>IF(ISNUMBER(FORECAST!G:G),FORECAST!G:G,"")</f>
        <v>6</v>
      </c>
      <c r="J2663" s="222">
        <f>IF(ISNUMBER(FORECAST!H:H),FORECAST!H:H,"")</f>
        <v>1700</v>
      </c>
      <c r="BF2663" s="4"/>
    </row>
    <row r="2664" spans="1:58">
      <c r="A2664" s="218" t="str">
        <f>MID(FORECAST!A2663,1,10)</f>
        <v>Owner Refe</v>
      </c>
      <c r="B2664" s="218" t="str">
        <f t="shared" si="386"/>
        <v>Ow</v>
      </c>
      <c r="C2664" s="218" t="str">
        <f t="shared" si="387"/>
        <v>er</v>
      </c>
      <c r="D2664" s="218" t="str">
        <f t="shared" si="388"/>
        <v>Refe</v>
      </c>
      <c r="E2664" s="219" t="e">
        <f t="shared" si="389"/>
        <v>#VALUE!</v>
      </c>
      <c r="F2664" s="219" t="str">
        <f t="shared" si="390"/>
        <v/>
      </c>
      <c r="G2664" s="219">
        <f t="shared" si="391"/>
        <v>45276</v>
      </c>
      <c r="H2664" s="218" t="str">
        <f>IF(ISERROR(VLOOKUP(FORECAST!$A2664,$AY$2:$BA$9,3,FALSE)),"",VLOOKUP(FORECAST!$A2664,$AY$2:$BA$9,3,FALSE))</f>
        <v>Maintenance</v>
      </c>
      <c r="I2664" s="218">
        <f>IF(ISNUMBER(FORECAST!G:G),FORECAST!G:G,"")</f>
        <v>25</v>
      </c>
      <c r="J2664" s="222">
        <f>IF(ISNUMBER(FORECAST!H:H),FORECAST!H:H,"")</f>
        <v>0</v>
      </c>
      <c r="BF2664" s="4"/>
    </row>
    <row r="2665" spans="1:58">
      <c r="A2665" s="218" t="str">
        <f>MID(FORECAST!A2664,1,10)</f>
        <v>Maintenanc</v>
      </c>
      <c r="B2665" s="218" t="str">
        <f t="shared" si="386"/>
        <v>Ma</v>
      </c>
      <c r="C2665" s="218" t="str">
        <f t="shared" si="387"/>
        <v>nt</v>
      </c>
      <c r="D2665" s="218" t="str">
        <f t="shared" si="388"/>
        <v>nanc</v>
      </c>
      <c r="E2665" s="219" t="e">
        <f t="shared" si="389"/>
        <v>#VALUE!</v>
      </c>
      <c r="F2665" s="219" t="str">
        <f t="shared" si="390"/>
        <v/>
      </c>
      <c r="G2665" s="219">
        <f t="shared" si="391"/>
        <v>45276</v>
      </c>
      <c r="H2665" s="218" t="str">
        <f>IF(ISERROR(VLOOKUP(FORECAST!$A2665,$AY$2:$BA$9,3,FALSE)),"",VLOOKUP(FORECAST!$A2665,$AY$2:$BA$9,3,FALSE))</f>
        <v>Complementarias</v>
      </c>
      <c r="I2665" s="218">
        <f>IF(ISNUMBER(FORECAST!G:G),FORECAST!G:G,"")</f>
        <v>1</v>
      </c>
      <c r="J2665" s="222">
        <f>IF(ISNUMBER(FORECAST!H:H),FORECAST!H:H,"")</f>
        <v>0</v>
      </c>
      <c r="BF2665" s="4"/>
    </row>
    <row r="2666" spans="1:58">
      <c r="A2666" s="218" t="str">
        <f>MID(FORECAST!A2665,1,10)</f>
        <v>Compliment</v>
      </c>
      <c r="B2666" s="218" t="str">
        <f t="shared" si="386"/>
        <v>Co</v>
      </c>
      <c r="C2666" s="218" t="str">
        <f t="shared" si="387"/>
        <v>pl</v>
      </c>
      <c r="D2666" s="218" t="str">
        <f t="shared" si="388"/>
        <v>ment</v>
      </c>
      <c r="E2666" s="219" t="e">
        <f t="shared" si="389"/>
        <v>#VALUE!</v>
      </c>
      <c r="F2666" s="219" t="str">
        <f t="shared" si="390"/>
        <v/>
      </c>
      <c r="G2666" s="219">
        <f t="shared" si="391"/>
        <v>45276</v>
      </c>
      <c r="H2666" s="218" t="str">
        <f>IF(ISERROR(VLOOKUP(FORECAST!$A2666,$AY$2:$BA$9,3,FALSE)),"",VLOOKUP(FORECAST!$A2666,$AY$2:$BA$9,3,FALSE))</f>
        <v>Total día</v>
      </c>
      <c r="I2666" s="218">
        <f>IF(ISNUMBER(FORECAST!G:G),FORECAST!G:G,"")</f>
        <v>68</v>
      </c>
      <c r="J2666" s="222">
        <f>IF(ISNUMBER(FORECAST!H:H),FORECAST!H:H,"")</f>
        <v>3032</v>
      </c>
      <c r="BF2666" s="4"/>
    </row>
    <row r="2667" spans="1:58">
      <c r="A2667" s="218" t="str">
        <f>MID(FORECAST!A2666,1,10)</f>
        <v>Totals:</v>
      </c>
      <c r="B2667" s="218" t="str">
        <f t="shared" si="386"/>
        <v>To</v>
      </c>
      <c r="C2667" s="218" t="str">
        <f t="shared" si="387"/>
        <v>al</v>
      </c>
      <c r="D2667" s="218" t="str">
        <f t="shared" si="388"/>
        <v>:</v>
      </c>
      <c r="E2667" s="219" t="e">
        <f t="shared" si="389"/>
        <v>#VALUE!</v>
      </c>
      <c r="F2667" s="219" t="str">
        <f t="shared" si="390"/>
        <v/>
      </c>
      <c r="G2667" s="219">
        <f t="shared" si="391"/>
        <v>45276</v>
      </c>
      <c r="H2667" s="218" t="str">
        <f>IF(ISERROR(VLOOKUP(FORECAST!$A2667,$AY$2:$BA$9,3,FALSE)),"",VLOOKUP(FORECAST!$A2667,$AY$2:$BA$9,3,FALSE))</f>
        <v/>
      </c>
      <c r="I2667" s="218" t="str">
        <f>IF(ISNUMBER(FORECAST!G:G),FORECAST!G:G,"")</f>
        <v/>
      </c>
      <c r="J2667" s="222" t="str">
        <f>IF(ISNUMBER(FORECAST!H:H),FORECAST!H:H,"")</f>
        <v/>
      </c>
      <c r="BF2667" s="4"/>
    </row>
    <row r="2668" spans="1:58">
      <c r="A2668" s="218" t="str">
        <f>MID(FORECAST!A2667,1,10)</f>
        <v>17-12-2023</v>
      </c>
      <c r="B2668" s="218" t="str">
        <f t="shared" si="386"/>
        <v>17</v>
      </c>
      <c r="C2668" s="218" t="str">
        <f t="shared" si="387"/>
        <v>12</v>
      </c>
      <c r="D2668" s="218" t="str">
        <f t="shared" si="388"/>
        <v>2023</v>
      </c>
      <c r="E2668" s="219">
        <f t="shared" si="389"/>
        <v>45277</v>
      </c>
      <c r="F2668" s="219">
        <f t="shared" si="390"/>
        <v>45277</v>
      </c>
      <c r="G2668" s="219">
        <f t="shared" si="391"/>
        <v>45277</v>
      </c>
      <c r="H2668" s="218" t="str">
        <f>IF(ISERROR(VLOOKUP(FORECAST!$A2668,$AY$2:$BA$9,3,FALSE)),"",VLOOKUP(FORECAST!$A2668,$AY$2:$BA$9,3,FALSE))</f>
        <v>Pagadores</v>
      </c>
      <c r="I2668" s="218">
        <f>IF(ISNUMBER(FORECAST!G:G),FORECAST!G:G,"")</f>
        <v>6</v>
      </c>
      <c r="J2668" s="222">
        <f>IF(ISNUMBER(FORECAST!H:H),FORECAST!H:H,"")</f>
        <v>604</v>
      </c>
      <c r="BF2668" s="4"/>
    </row>
    <row r="2669" spans="1:58">
      <c r="A2669" s="218" t="str">
        <f>MID(FORECAST!A2668,1,10)</f>
        <v>Non-Group</v>
      </c>
      <c r="B2669" s="218" t="str">
        <f t="shared" si="386"/>
        <v>No</v>
      </c>
      <c r="C2669" s="218" t="str">
        <f t="shared" si="387"/>
        <v>-G</v>
      </c>
      <c r="D2669" s="218" t="str">
        <f t="shared" si="388"/>
        <v>oup</v>
      </c>
      <c r="E2669" s="219" t="e">
        <f t="shared" si="389"/>
        <v>#VALUE!</v>
      </c>
      <c r="F2669" s="219" t="str">
        <f t="shared" si="390"/>
        <v/>
      </c>
      <c r="G2669" s="219">
        <f t="shared" si="391"/>
        <v>45277</v>
      </c>
      <c r="H2669" s="218" t="str">
        <f>IF(ISERROR(VLOOKUP(FORECAST!$A2669,$AY$2:$BA$9,3,FALSE)),"",VLOOKUP(FORECAST!$A2669,$AY$2:$BA$9,3,FALSE))</f>
        <v>Dueños e invitados</v>
      </c>
      <c r="I2669" s="218">
        <f>IF(ISNUMBER(FORECAST!G:G),FORECAST!G:G,"")</f>
        <v>24</v>
      </c>
      <c r="J2669" s="222">
        <f>IF(ISNUMBER(FORECAST!H:H),FORECAST!H:H,"")</f>
        <v>0</v>
      </c>
      <c r="BF2669" s="4"/>
    </row>
    <row r="2670" spans="1:58">
      <c r="A2670" s="218" t="str">
        <f>MID(FORECAST!A2669,1,10)</f>
        <v>Owner &amp; Gu</v>
      </c>
      <c r="B2670" s="218" t="str">
        <f t="shared" si="386"/>
        <v>Ow</v>
      </c>
      <c r="C2670" s="218" t="str">
        <f t="shared" si="387"/>
        <v>er</v>
      </c>
      <c r="D2670" s="218" t="str">
        <f t="shared" si="388"/>
        <v>&amp; Gu</v>
      </c>
      <c r="E2670" s="219" t="e">
        <f t="shared" si="389"/>
        <v>#VALUE!</v>
      </c>
      <c r="F2670" s="219" t="str">
        <f t="shared" si="390"/>
        <v/>
      </c>
      <c r="G2670" s="219">
        <f t="shared" si="391"/>
        <v>45277</v>
      </c>
      <c r="H2670" s="218" t="str">
        <f>IF(ISERROR(VLOOKUP(FORECAST!$A2670,$AY$2:$BA$9,3,FALSE)),"",VLOOKUP(FORECAST!$A2670,$AY$2:$BA$9,3,FALSE))</f>
        <v>Referidos</v>
      </c>
      <c r="I2670" s="218">
        <f>IF(ISNUMBER(FORECAST!G:G),FORECAST!G:G,"")</f>
        <v>5</v>
      </c>
      <c r="J2670" s="222">
        <f>IF(ISNUMBER(FORECAST!H:H),FORECAST!H:H,"")</f>
        <v>1370</v>
      </c>
      <c r="BF2670" s="4"/>
    </row>
    <row r="2671" spans="1:58">
      <c r="A2671" s="218" t="str">
        <f>MID(FORECAST!A2670,1,10)</f>
        <v>Owner Refe</v>
      </c>
      <c r="B2671" s="218" t="str">
        <f t="shared" si="386"/>
        <v>Ow</v>
      </c>
      <c r="C2671" s="218" t="str">
        <f t="shared" si="387"/>
        <v>er</v>
      </c>
      <c r="D2671" s="218" t="str">
        <f t="shared" si="388"/>
        <v>Refe</v>
      </c>
      <c r="E2671" s="219" t="e">
        <f t="shared" si="389"/>
        <v>#VALUE!</v>
      </c>
      <c r="F2671" s="219" t="str">
        <f t="shared" si="390"/>
        <v/>
      </c>
      <c r="G2671" s="219">
        <f t="shared" si="391"/>
        <v>45277</v>
      </c>
      <c r="H2671" s="218" t="str">
        <f>IF(ISERROR(VLOOKUP(FORECAST!$A2671,$AY$2:$BA$9,3,FALSE)),"",VLOOKUP(FORECAST!$A2671,$AY$2:$BA$9,3,FALSE))</f>
        <v>Maintenance</v>
      </c>
      <c r="I2671" s="218">
        <f>IF(ISNUMBER(FORECAST!G:G),FORECAST!G:G,"")</f>
        <v>25</v>
      </c>
      <c r="J2671" s="222">
        <f>IF(ISNUMBER(FORECAST!H:H),FORECAST!H:H,"")</f>
        <v>0</v>
      </c>
      <c r="BF2671" s="4"/>
    </row>
    <row r="2672" spans="1:58">
      <c r="A2672" s="218" t="str">
        <f>MID(FORECAST!A2671,1,10)</f>
        <v>Maintenanc</v>
      </c>
      <c r="B2672" s="218" t="str">
        <f t="shared" si="386"/>
        <v>Ma</v>
      </c>
      <c r="C2672" s="218" t="str">
        <f t="shared" si="387"/>
        <v>nt</v>
      </c>
      <c r="D2672" s="218" t="str">
        <f t="shared" si="388"/>
        <v>nanc</v>
      </c>
      <c r="E2672" s="219" t="e">
        <f t="shared" si="389"/>
        <v>#VALUE!</v>
      </c>
      <c r="F2672" s="219" t="str">
        <f t="shared" si="390"/>
        <v/>
      </c>
      <c r="G2672" s="219">
        <f t="shared" si="391"/>
        <v>45277</v>
      </c>
      <c r="H2672" s="218" t="str">
        <f>IF(ISERROR(VLOOKUP(FORECAST!$A2672,$AY$2:$BA$9,3,FALSE)),"",VLOOKUP(FORECAST!$A2672,$AY$2:$BA$9,3,FALSE))</f>
        <v>Complementarias</v>
      </c>
      <c r="I2672" s="218">
        <f>IF(ISNUMBER(FORECAST!G:G),FORECAST!G:G,"")</f>
        <v>0</v>
      </c>
      <c r="J2672" s="222">
        <f>IF(ISNUMBER(FORECAST!H:H),FORECAST!H:H,"")</f>
        <v>0</v>
      </c>
      <c r="BF2672" s="4"/>
    </row>
    <row r="2673" spans="1:58">
      <c r="A2673" s="218" t="str">
        <f>MID(FORECAST!A2672,1,10)</f>
        <v>Compliment</v>
      </c>
      <c r="B2673" s="218" t="str">
        <f t="shared" si="386"/>
        <v>Co</v>
      </c>
      <c r="C2673" s="218" t="str">
        <f t="shared" si="387"/>
        <v>pl</v>
      </c>
      <c r="D2673" s="218" t="str">
        <f t="shared" si="388"/>
        <v>ment</v>
      </c>
      <c r="E2673" s="219" t="e">
        <f t="shared" si="389"/>
        <v>#VALUE!</v>
      </c>
      <c r="F2673" s="219" t="str">
        <f t="shared" si="390"/>
        <v/>
      </c>
      <c r="G2673" s="219">
        <f t="shared" si="391"/>
        <v>45277</v>
      </c>
      <c r="H2673" s="218" t="str">
        <f>IF(ISERROR(VLOOKUP(FORECAST!$A2673,$AY$2:$BA$9,3,FALSE)),"",VLOOKUP(FORECAST!$A2673,$AY$2:$BA$9,3,FALSE))</f>
        <v>Total día</v>
      </c>
      <c r="I2673" s="218">
        <f>IF(ISNUMBER(FORECAST!G:G),FORECAST!G:G,"")</f>
        <v>60</v>
      </c>
      <c r="J2673" s="222">
        <f>IF(ISNUMBER(FORECAST!H:H),FORECAST!H:H,"")</f>
        <v>1974</v>
      </c>
      <c r="BF2673" s="4"/>
    </row>
    <row r="2674" spans="1:58">
      <c r="A2674" s="218" t="str">
        <f>MID(FORECAST!A2673,1,10)</f>
        <v>Totals:</v>
      </c>
      <c r="B2674" s="218" t="str">
        <f t="shared" si="386"/>
        <v>To</v>
      </c>
      <c r="C2674" s="218" t="str">
        <f t="shared" si="387"/>
        <v>al</v>
      </c>
      <c r="D2674" s="218" t="str">
        <f t="shared" si="388"/>
        <v>:</v>
      </c>
      <c r="E2674" s="219" t="e">
        <f t="shared" si="389"/>
        <v>#VALUE!</v>
      </c>
      <c r="F2674" s="219" t="str">
        <f t="shared" si="390"/>
        <v/>
      </c>
      <c r="G2674" s="219">
        <f t="shared" si="391"/>
        <v>45277</v>
      </c>
      <c r="H2674" s="218" t="str">
        <f>IF(ISERROR(VLOOKUP(FORECAST!$A2674,$AY$2:$BA$9,3,FALSE)),"",VLOOKUP(FORECAST!$A2674,$AY$2:$BA$9,3,FALSE))</f>
        <v/>
      </c>
      <c r="I2674" s="218" t="str">
        <f>IF(ISNUMBER(FORECAST!G:G),FORECAST!G:G,"")</f>
        <v/>
      </c>
      <c r="J2674" s="222" t="str">
        <f>IF(ISNUMBER(FORECAST!H:H),FORECAST!H:H,"")</f>
        <v/>
      </c>
      <c r="BF2674" s="4"/>
    </row>
    <row r="2675" spans="1:58">
      <c r="A2675" s="218" t="str">
        <f>MID(FORECAST!A2674,1,10)</f>
        <v>18-12-2023</v>
      </c>
      <c r="B2675" s="218" t="str">
        <f t="shared" si="386"/>
        <v>18</v>
      </c>
      <c r="C2675" s="218" t="str">
        <f t="shared" si="387"/>
        <v>12</v>
      </c>
      <c r="D2675" s="218" t="str">
        <f t="shared" si="388"/>
        <v>2023</v>
      </c>
      <c r="E2675" s="219">
        <f t="shared" si="389"/>
        <v>45278</v>
      </c>
      <c r="F2675" s="219">
        <f t="shared" si="390"/>
        <v>45278</v>
      </c>
      <c r="G2675" s="219">
        <f t="shared" si="391"/>
        <v>45278</v>
      </c>
      <c r="H2675" s="218" t="str">
        <f>IF(ISERROR(VLOOKUP(FORECAST!$A2675,$AY$2:$BA$9,3,FALSE)),"",VLOOKUP(FORECAST!$A2675,$AY$2:$BA$9,3,FALSE))</f>
        <v>Pagadores</v>
      </c>
      <c r="I2675" s="218">
        <f>IF(ISNUMBER(FORECAST!G:G),FORECAST!G:G,"")</f>
        <v>10</v>
      </c>
      <c r="J2675" s="222">
        <f>IF(ISNUMBER(FORECAST!H:H),FORECAST!H:H,"")</f>
        <v>1428.25</v>
      </c>
      <c r="BF2675" s="4"/>
    </row>
    <row r="2676" spans="1:58">
      <c r="A2676" s="218" t="str">
        <f>MID(FORECAST!A2675,1,10)</f>
        <v>Non-Group</v>
      </c>
      <c r="B2676" s="218" t="str">
        <f t="shared" si="386"/>
        <v>No</v>
      </c>
      <c r="C2676" s="218" t="str">
        <f t="shared" si="387"/>
        <v>-G</v>
      </c>
      <c r="D2676" s="218" t="str">
        <f t="shared" si="388"/>
        <v>oup</v>
      </c>
      <c r="E2676" s="219" t="e">
        <f t="shared" si="389"/>
        <v>#VALUE!</v>
      </c>
      <c r="F2676" s="219" t="str">
        <f t="shared" si="390"/>
        <v/>
      </c>
      <c r="G2676" s="219">
        <f t="shared" si="391"/>
        <v>45278</v>
      </c>
      <c r="H2676" s="218" t="str">
        <f>IF(ISERROR(VLOOKUP(FORECAST!$A2676,$AY$2:$BA$9,3,FALSE)),"",VLOOKUP(FORECAST!$A2676,$AY$2:$BA$9,3,FALSE))</f>
        <v>Dueños e invitados</v>
      </c>
      <c r="I2676" s="218">
        <f>IF(ISNUMBER(FORECAST!G:G),FORECAST!G:G,"")</f>
        <v>23</v>
      </c>
      <c r="J2676" s="222">
        <f>IF(ISNUMBER(FORECAST!H:H),FORECAST!H:H,"")</f>
        <v>0</v>
      </c>
      <c r="BF2676" s="4"/>
    </row>
    <row r="2677" spans="1:58">
      <c r="A2677" s="218" t="str">
        <f>MID(FORECAST!A2676,1,10)</f>
        <v>Owner &amp; Gu</v>
      </c>
      <c r="B2677" s="218" t="str">
        <f t="shared" si="386"/>
        <v>Ow</v>
      </c>
      <c r="C2677" s="218" t="str">
        <f t="shared" si="387"/>
        <v>er</v>
      </c>
      <c r="D2677" s="218" t="str">
        <f t="shared" si="388"/>
        <v>&amp; Gu</v>
      </c>
      <c r="E2677" s="219" t="e">
        <f t="shared" si="389"/>
        <v>#VALUE!</v>
      </c>
      <c r="F2677" s="219" t="str">
        <f t="shared" si="390"/>
        <v/>
      </c>
      <c r="G2677" s="219">
        <f t="shared" si="391"/>
        <v>45278</v>
      </c>
      <c r="H2677" s="218" t="str">
        <f>IF(ISERROR(VLOOKUP(FORECAST!$A2677,$AY$2:$BA$9,3,FALSE)),"",VLOOKUP(FORECAST!$A2677,$AY$2:$BA$9,3,FALSE))</f>
        <v>Referidos</v>
      </c>
      <c r="I2677" s="218">
        <f>IF(ISNUMBER(FORECAST!G:G),FORECAST!G:G,"")</f>
        <v>4</v>
      </c>
      <c r="J2677" s="222">
        <f>IF(ISNUMBER(FORECAST!H:H),FORECAST!H:H,"")</f>
        <v>875</v>
      </c>
      <c r="BF2677" s="4"/>
    </row>
    <row r="2678" spans="1:58">
      <c r="A2678" s="218" t="str">
        <f>MID(FORECAST!A2677,1,10)</f>
        <v>Owner Refe</v>
      </c>
      <c r="B2678" s="218" t="str">
        <f t="shared" si="386"/>
        <v>Ow</v>
      </c>
      <c r="C2678" s="218" t="str">
        <f t="shared" si="387"/>
        <v>er</v>
      </c>
      <c r="D2678" s="218" t="str">
        <f t="shared" si="388"/>
        <v>Refe</v>
      </c>
      <c r="E2678" s="219" t="e">
        <f t="shared" si="389"/>
        <v>#VALUE!</v>
      </c>
      <c r="F2678" s="219" t="str">
        <f t="shared" si="390"/>
        <v/>
      </c>
      <c r="G2678" s="219">
        <f t="shared" si="391"/>
        <v>45278</v>
      </c>
      <c r="H2678" s="218" t="str">
        <f>IF(ISERROR(VLOOKUP(FORECAST!$A2678,$AY$2:$BA$9,3,FALSE)),"",VLOOKUP(FORECAST!$A2678,$AY$2:$BA$9,3,FALSE))</f>
        <v>Maintenance</v>
      </c>
      <c r="I2678" s="218">
        <f>IF(ISNUMBER(FORECAST!G:G),FORECAST!G:G,"")</f>
        <v>31</v>
      </c>
      <c r="J2678" s="222">
        <f>IF(ISNUMBER(FORECAST!H:H),FORECAST!H:H,"")</f>
        <v>0</v>
      </c>
      <c r="BF2678" s="4"/>
    </row>
    <row r="2679" spans="1:58">
      <c r="A2679" s="218" t="str">
        <f>MID(FORECAST!A2678,1,10)</f>
        <v>Maintenanc</v>
      </c>
      <c r="B2679" s="218" t="str">
        <f t="shared" si="386"/>
        <v>Ma</v>
      </c>
      <c r="C2679" s="218" t="str">
        <f t="shared" si="387"/>
        <v>nt</v>
      </c>
      <c r="D2679" s="218" t="str">
        <f t="shared" si="388"/>
        <v>nanc</v>
      </c>
      <c r="E2679" s="219" t="e">
        <f t="shared" si="389"/>
        <v>#VALUE!</v>
      </c>
      <c r="F2679" s="219" t="str">
        <f t="shared" si="390"/>
        <v/>
      </c>
      <c r="G2679" s="219">
        <f t="shared" si="391"/>
        <v>45278</v>
      </c>
      <c r="H2679" s="218" t="str">
        <f>IF(ISERROR(VLOOKUP(FORECAST!$A2679,$AY$2:$BA$9,3,FALSE)),"",VLOOKUP(FORECAST!$A2679,$AY$2:$BA$9,3,FALSE))</f>
        <v>Complementarias</v>
      </c>
      <c r="I2679" s="218">
        <f>IF(ISNUMBER(FORECAST!G:G),FORECAST!G:G,"")</f>
        <v>1</v>
      </c>
      <c r="J2679" s="222">
        <f>IF(ISNUMBER(FORECAST!H:H),FORECAST!H:H,"")</f>
        <v>0</v>
      </c>
      <c r="BF2679" s="4"/>
    </row>
    <row r="2680" spans="1:58">
      <c r="A2680" s="218" t="str">
        <f>MID(FORECAST!A2679,1,10)</f>
        <v>Compliment</v>
      </c>
      <c r="B2680" s="218" t="str">
        <f t="shared" si="386"/>
        <v>Co</v>
      </c>
      <c r="C2680" s="218" t="str">
        <f t="shared" si="387"/>
        <v>pl</v>
      </c>
      <c r="D2680" s="218" t="str">
        <f t="shared" si="388"/>
        <v>ment</v>
      </c>
      <c r="E2680" s="219" t="e">
        <f t="shared" si="389"/>
        <v>#VALUE!</v>
      </c>
      <c r="F2680" s="219" t="str">
        <f t="shared" si="390"/>
        <v/>
      </c>
      <c r="G2680" s="219">
        <f t="shared" si="391"/>
        <v>45278</v>
      </c>
      <c r="H2680" s="218" t="str">
        <f>IF(ISERROR(VLOOKUP(FORECAST!$A2680,$AY$2:$BA$9,3,FALSE)),"",VLOOKUP(FORECAST!$A2680,$AY$2:$BA$9,3,FALSE))</f>
        <v>Total día</v>
      </c>
      <c r="I2680" s="218">
        <f>IF(ISNUMBER(FORECAST!G:G),FORECAST!G:G,"")</f>
        <v>69</v>
      </c>
      <c r="J2680" s="222">
        <f>IF(ISNUMBER(FORECAST!H:H),FORECAST!H:H,"")</f>
        <v>2303.25</v>
      </c>
      <c r="BF2680" s="4"/>
    </row>
    <row r="2681" spans="1:58">
      <c r="A2681" s="218" t="str">
        <f>MID(FORECAST!A2680,1,10)</f>
        <v>Totals:</v>
      </c>
      <c r="B2681" s="218" t="str">
        <f t="shared" si="386"/>
        <v>To</v>
      </c>
      <c r="C2681" s="218" t="str">
        <f t="shared" si="387"/>
        <v>al</v>
      </c>
      <c r="D2681" s="218" t="str">
        <f t="shared" si="388"/>
        <v>:</v>
      </c>
      <c r="E2681" s="219" t="e">
        <f t="shared" si="389"/>
        <v>#VALUE!</v>
      </c>
      <c r="F2681" s="219" t="str">
        <f t="shared" si="390"/>
        <v/>
      </c>
      <c r="G2681" s="219">
        <f t="shared" si="391"/>
        <v>45278</v>
      </c>
      <c r="H2681" s="218" t="str">
        <f>IF(ISERROR(VLOOKUP(FORECAST!$A2681,$AY$2:$BA$9,3,FALSE)),"",VLOOKUP(FORECAST!$A2681,$AY$2:$BA$9,3,FALSE))</f>
        <v/>
      </c>
      <c r="I2681" s="218" t="str">
        <f>IF(ISNUMBER(FORECAST!G:G),FORECAST!G:G,"")</f>
        <v/>
      </c>
      <c r="J2681" s="222" t="str">
        <f>IF(ISNUMBER(FORECAST!H:H),FORECAST!H:H,"")</f>
        <v/>
      </c>
      <c r="BF2681" s="4"/>
    </row>
    <row r="2682" spans="1:58">
      <c r="A2682" s="218" t="str">
        <f>MID(FORECAST!A2681,1,10)</f>
        <v>19-12-2023</v>
      </c>
      <c r="B2682" s="218" t="str">
        <f t="shared" si="386"/>
        <v>19</v>
      </c>
      <c r="C2682" s="218" t="str">
        <f t="shared" si="387"/>
        <v>12</v>
      </c>
      <c r="D2682" s="218" t="str">
        <f t="shared" si="388"/>
        <v>2023</v>
      </c>
      <c r="E2682" s="219">
        <f t="shared" si="389"/>
        <v>45279</v>
      </c>
      <c r="F2682" s="219">
        <f t="shared" si="390"/>
        <v>45279</v>
      </c>
      <c r="G2682" s="219">
        <f t="shared" si="391"/>
        <v>45279</v>
      </c>
      <c r="H2682" s="218" t="str">
        <f>IF(ISERROR(VLOOKUP(FORECAST!$A2682,$AY$2:$BA$9,3,FALSE)),"",VLOOKUP(FORECAST!$A2682,$AY$2:$BA$9,3,FALSE))</f>
        <v>Pagadores</v>
      </c>
      <c r="I2682" s="218">
        <f>IF(ISNUMBER(FORECAST!G:G),FORECAST!G:G,"")</f>
        <v>11</v>
      </c>
      <c r="J2682" s="222">
        <f>IF(ISNUMBER(FORECAST!H:H),FORECAST!H:H,"")</f>
        <v>1800.25</v>
      </c>
      <c r="BF2682" s="4"/>
    </row>
    <row r="2683" spans="1:58">
      <c r="A2683" s="218" t="str">
        <f>MID(FORECAST!A2682,1,10)</f>
        <v>Non-Group</v>
      </c>
      <c r="B2683" s="218" t="str">
        <f t="shared" si="386"/>
        <v>No</v>
      </c>
      <c r="C2683" s="218" t="str">
        <f t="shared" si="387"/>
        <v>-G</v>
      </c>
      <c r="D2683" s="218" t="str">
        <f t="shared" si="388"/>
        <v>oup</v>
      </c>
      <c r="E2683" s="219" t="e">
        <f t="shared" si="389"/>
        <v>#VALUE!</v>
      </c>
      <c r="F2683" s="219" t="str">
        <f t="shared" si="390"/>
        <v/>
      </c>
      <c r="G2683" s="219">
        <f t="shared" si="391"/>
        <v>45279</v>
      </c>
      <c r="H2683" s="218" t="str">
        <f>IF(ISERROR(VLOOKUP(FORECAST!$A2683,$AY$2:$BA$9,3,FALSE)),"",VLOOKUP(FORECAST!$A2683,$AY$2:$BA$9,3,FALSE))</f>
        <v>Dueños e invitados</v>
      </c>
      <c r="I2683" s="218">
        <f>IF(ISNUMBER(FORECAST!G:G),FORECAST!G:G,"")</f>
        <v>24</v>
      </c>
      <c r="J2683" s="222">
        <f>IF(ISNUMBER(FORECAST!H:H),FORECAST!H:H,"")</f>
        <v>0</v>
      </c>
      <c r="BF2683" s="4"/>
    </row>
    <row r="2684" spans="1:58">
      <c r="A2684" s="218" t="str">
        <f>MID(FORECAST!A2683,1,10)</f>
        <v>Owner &amp; Gu</v>
      </c>
      <c r="B2684" s="218" t="str">
        <f t="shared" si="386"/>
        <v>Ow</v>
      </c>
      <c r="C2684" s="218" t="str">
        <f t="shared" si="387"/>
        <v>er</v>
      </c>
      <c r="D2684" s="218" t="str">
        <f t="shared" si="388"/>
        <v>&amp; Gu</v>
      </c>
      <c r="E2684" s="219" t="e">
        <f t="shared" si="389"/>
        <v>#VALUE!</v>
      </c>
      <c r="F2684" s="219" t="str">
        <f t="shared" si="390"/>
        <v/>
      </c>
      <c r="G2684" s="219">
        <f t="shared" si="391"/>
        <v>45279</v>
      </c>
      <c r="H2684" s="218" t="str">
        <f>IF(ISERROR(VLOOKUP(FORECAST!$A2684,$AY$2:$BA$9,3,FALSE)),"",VLOOKUP(FORECAST!$A2684,$AY$2:$BA$9,3,FALSE))</f>
        <v>Referidos</v>
      </c>
      <c r="I2684" s="218">
        <f>IF(ISNUMBER(FORECAST!G:G),FORECAST!G:G,"")</f>
        <v>4</v>
      </c>
      <c r="J2684" s="222">
        <f>IF(ISNUMBER(FORECAST!H:H),FORECAST!H:H,"")</f>
        <v>1115</v>
      </c>
      <c r="BF2684" s="4"/>
    </row>
    <row r="2685" spans="1:58">
      <c r="A2685" s="218" t="str">
        <f>MID(FORECAST!A2684,1,10)</f>
        <v>Owner Refe</v>
      </c>
      <c r="B2685" s="218" t="str">
        <f t="shared" si="386"/>
        <v>Ow</v>
      </c>
      <c r="C2685" s="218" t="str">
        <f t="shared" si="387"/>
        <v>er</v>
      </c>
      <c r="D2685" s="218" t="str">
        <f t="shared" si="388"/>
        <v>Refe</v>
      </c>
      <c r="E2685" s="219" t="e">
        <f t="shared" si="389"/>
        <v>#VALUE!</v>
      </c>
      <c r="F2685" s="219" t="str">
        <f t="shared" si="390"/>
        <v/>
      </c>
      <c r="G2685" s="219">
        <f t="shared" si="391"/>
        <v>45279</v>
      </c>
      <c r="H2685" s="218" t="str">
        <f>IF(ISERROR(VLOOKUP(FORECAST!$A2685,$AY$2:$BA$9,3,FALSE)),"",VLOOKUP(FORECAST!$A2685,$AY$2:$BA$9,3,FALSE))</f>
        <v>Maintenance</v>
      </c>
      <c r="I2685" s="218">
        <f>IF(ISNUMBER(FORECAST!G:G),FORECAST!G:G,"")</f>
        <v>30</v>
      </c>
      <c r="J2685" s="222">
        <f>IF(ISNUMBER(FORECAST!H:H),FORECAST!H:H,"")</f>
        <v>0</v>
      </c>
      <c r="BF2685" s="4"/>
    </row>
    <row r="2686" spans="1:58">
      <c r="A2686" s="218" t="str">
        <f>MID(FORECAST!A2685,1,10)</f>
        <v>Maintenanc</v>
      </c>
      <c r="B2686" s="218" t="str">
        <f t="shared" si="386"/>
        <v>Ma</v>
      </c>
      <c r="C2686" s="218" t="str">
        <f t="shared" si="387"/>
        <v>nt</v>
      </c>
      <c r="D2686" s="218" t="str">
        <f t="shared" si="388"/>
        <v>nanc</v>
      </c>
      <c r="E2686" s="219" t="e">
        <f t="shared" si="389"/>
        <v>#VALUE!</v>
      </c>
      <c r="F2686" s="219" t="str">
        <f t="shared" si="390"/>
        <v/>
      </c>
      <c r="G2686" s="219">
        <f t="shared" si="391"/>
        <v>45279</v>
      </c>
      <c r="H2686" s="218" t="str">
        <f>IF(ISERROR(VLOOKUP(FORECAST!$A2686,$AY$2:$BA$9,3,FALSE)),"",VLOOKUP(FORECAST!$A2686,$AY$2:$BA$9,3,FALSE))</f>
        <v>Complementarias</v>
      </c>
      <c r="I2686" s="218">
        <f>IF(ISNUMBER(FORECAST!G:G),FORECAST!G:G,"")</f>
        <v>1</v>
      </c>
      <c r="J2686" s="222">
        <f>IF(ISNUMBER(FORECAST!H:H),FORECAST!H:H,"")</f>
        <v>0</v>
      </c>
      <c r="BF2686" s="4"/>
    </row>
    <row r="2687" spans="1:58">
      <c r="A2687" s="218" t="str">
        <f>MID(FORECAST!A2686,1,10)</f>
        <v>Compliment</v>
      </c>
      <c r="B2687" s="218" t="str">
        <f t="shared" si="386"/>
        <v>Co</v>
      </c>
      <c r="C2687" s="218" t="str">
        <f t="shared" si="387"/>
        <v>pl</v>
      </c>
      <c r="D2687" s="218" t="str">
        <f t="shared" si="388"/>
        <v>ment</v>
      </c>
      <c r="E2687" s="219" t="e">
        <f t="shared" si="389"/>
        <v>#VALUE!</v>
      </c>
      <c r="F2687" s="219" t="str">
        <f t="shared" si="390"/>
        <v/>
      </c>
      <c r="G2687" s="219">
        <f t="shared" si="391"/>
        <v>45279</v>
      </c>
      <c r="H2687" s="218" t="str">
        <f>IF(ISERROR(VLOOKUP(FORECAST!$A2687,$AY$2:$BA$9,3,FALSE)),"",VLOOKUP(FORECAST!$A2687,$AY$2:$BA$9,3,FALSE))</f>
        <v>Total día</v>
      </c>
      <c r="I2687" s="218">
        <f>IF(ISNUMBER(FORECAST!G:G),FORECAST!G:G,"")</f>
        <v>70</v>
      </c>
      <c r="J2687" s="222">
        <f>IF(ISNUMBER(FORECAST!H:H),FORECAST!H:H,"")</f>
        <v>2915.25</v>
      </c>
      <c r="BF2687" s="4"/>
    </row>
    <row r="2688" spans="1:58">
      <c r="A2688" s="218" t="str">
        <f>MID(FORECAST!A2687,1,10)</f>
        <v>Totals:</v>
      </c>
      <c r="B2688" s="218" t="str">
        <f t="shared" si="386"/>
        <v>To</v>
      </c>
      <c r="C2688" s="218" t="str">
        <f t="shared" si="387"/>
        <v>al</v>
      </c>
      <c r="D2688" s="218" t="str">
        <f t="shared" si="388"/>
        <v>:</v>
      </c>
      <c r="E2688" s="219" t="e">
        <f t="shared" si="389"/>
        <v>#VALUE!</v>
      </c>
      <c r="F2688" s="219" t="str">
        <f t="shared" si="390"/>
        <v/>
      </c>
      <c r="G2688" s="219">
        <f t="shared" si="391"/>
        <v>45279</v>
      </c>
      <c r="H2688" s="218" t="str">
        <f>IF(ISERROR(VLOOKUP(FORECAST!$A2688,$AY$2:$BA$9,3,FALSE)),"",VLOOKUP(FORECAST!$A2688,$AY$2:$BA$9,3,FALSE))</f>
        <v/>
      </c>
      <c r="I2688" s="218" t="str">
        <f>IF(ISNUMBER(FORECAST!G:G),FORECAST!G:G,"")</f>
        <v/>
      </c>
      <c r="J2688" s="222" t="str">
        <f>IF(ISNUMBER(FORECAST!H:H),FORECAST!H:H,"")</f>
        <v/>
      </c>
      <c r="BF2688" s="4"/>
    </row>
    <row r="2689" spans="1:58">
      <c r="A2689" s="218" t="str">
        <f>MID(FORECAST!A2688,1,10)</f>
        <v>20-12-2023</v>
      </c>
      <c r="B2689" s="218" t="str">
        <f t="shared" si="386"/>
        <v>20</v>
      </c>
      <c r="C2689" s="218" t="str">
        <f t="shared" si="387"/>
        <v>12</v>
      </c>
      <c r="D2689" s="218" t="str">
        <f t="shared" si="388"/>
        <v>2023</v>
      </c>
      <c r="E2689" s="219">
        <f t="shared" si="389"/>
        <v>45280</v>
      </c>
      <c r="F2689" s="219">
        <f t="shared" si="390"/>
        <v>45280</v>
      </c>
      <c r="G2689" s="219">
        <f t="shared" si="391"/>
        <v>45280</v>
      </c>
      <c r="H2689" s="218" t="str">
        <f>IF(ISERROR(VLOOKUP(FORECAST!$A2689,$AY$2:$BA$9,3,FALSE)),"",VLOOKUP(FORECAST!$A2689,$AY$2:$BA$9,3,FALSE))</f>
        <v>Pagadores</v>
      </c>
      <c r="I2689" s="218">
        <f>IF(ISNUMBER(FORECAST!G:G),FORECAST!G:G,"")</f>
        <v>10</v>
      </c>
      <c r="J2689" s="222">
        <f>IF(ISNUMBER(FORECAST!H:H),FORECAST!H:H,"")</f>
        <v>1536.25</v>
      </c>
      <c r="BF2689" s="4"/>
    </row>
    <row r="2690" spans="1:58">
      <c r="A2690" s="218" t="str">
        <f>MID(FORECAST!A2689,1,10)</f>
        <v>Non-Group</v>
      </c>
      <c r="B2690" s="218" t="str">
        <f t="shared" si="386"/>
        <v>No</v>
      </c>
      <c r="C2690" s="218" t="str">
        <f t="shared" si="387"/>
        <v>-G</v>
      </c>
      <c r="D2690" s="218" t="str">
        <f t="shared" si="388"/>
        <v>oup</v>
      </c>
      <c r="E2690" s="219" t="e">
        <f t="shared" si="389"/>
        <v>#VALUE!</v>
      </c>
      <c r="F2690" s="219" t="str">
        <f t="shared" si="390"/>
        <v/>
      </c>
      <c r="G2690" s="219">
        <f t="shared" si="391"/>
        <v>45280</v>
      </c>
      <c r="H2690" s="218" t="str">
        <f>IF(ISERROR(VLOOKUP(FORECAST!$A2690,$AY$2:$BA$9,3,FALSE)),"",VLOOKUP(FORECAST!$A2690,$AY$2:$BA$9,3,FALSE))</f>
        <v>Dueños e invitados</v>
      </c>
      <c r="I2690" s="218">
        <f>IF(ISNUMBER(FORECAST!G:G),FORECAST!G:G,"")</f>
        <v>31</v>
      </c>
      <c r="J2690" s="222">
        <f>IF(ISNUMBER(FORECAST!H:H),FORECAST!H:H,"")</f>
        <v>0</v>
      </c>
      <c r="BF2690" s="4"/>
    </row>
    <row r="2691" spans="1:58">
      <c r="A2691" s="218" t="str">
        <f>MID(FORECAST!A2690,1,10)</f>
        <v>Owner &amp; Gu</v>
      </c>
      <c r="B2691" s="218" t="str">
        <f t="shared" si="386"/>
        <v>Ow</v>
      </c>
      <c r="C2691" s="218" t="str">
        <f t="shared" si="387"/>
        <v>er</v>
      </c>
      <c r="D2691" s="218" t="str">
        <f t="shared" si="388"/>
        <v>&amp; Gu</v>
      </c>
      <c r="E2691" s="219" t="e">
        <f t="shared" si="389"/>
        <v>#VALUE!</v>
      </c>
      <c r="F2691" s="219" t="str">
        <f t="shared" si="390"/>
        <v/>
      </c>
      <c r="G2691" s="219">
        <f t="shared" si="391"/>
        <v>45280</v>
      </c>
      <c r="H2691" s="218" t="str">
        <f>IF(ISERROR(VLOOKUP(FORECAST!$A2691,$AY$2:$BA$9,3,FALSE)),"",VLOOKUP(FORECAST!$A2691,$AY$2:$BA$9,3,FALSE))</f>
        <v>Referidos</v>
      </c>
      <c r="I2691" s="218">
        <f>IF(ISNUMBER(FORECAST!G:G),FORECAST!G:G,"")</f>
        <v>4</v>
      </c>
      <c r="J2691" s="222">
        <f>IF(ISNUMBER(FORECAST!H:H),FORECAST!H:H,"")</f>
        <v>1115</v>
      </c>
      <c r="BF2691" s="4"/>
    </row>
    <row r="2692" spans="1:58">
      <c r="A2692" s="218" t="str">
        <f>MID(FORECAST!A2691,1,10)</f>
        <v>Owner Refe</v>
      </c>
      <c r="B2692" s="218" t="str">
        <f t="shared" si="386"/>
        <v>Ow</v>
      </c>
      <c r="C2692" s="218" t="str">
        <f t="shared" si="387"/>
        <v>er</v>
      </c>
      <c r="D2692" s="218" t="str">
        <f t="shared" si="388"/>
        <v>Refe</v>
      </c>
      <c r="E2692" s="219" t="e">
        <f t="shared" si="389"/>
        <v>#VALUE!</v>
      </c>
      <c r="F2692" s="219" t="str">
        <f t="shared" si="390"/>
        <v/>
      </c>
      <c r="G2692" s="219">
        <f t="shared" si="391"/>
        <v>45280</v>
      </c>
      <c r="H2692" s="218" t="str">
        <f>IF(ISERROR(VLOOKUP(FORECAST!$A2692,$AY$2:$BA$9,3,FALSE)),"",VLOOKUP(FORECAST!$A2692,$AY$2:$BA$9,3,FALSE))</f>
        <v>Maintenance</v>
      </c>
      <c r="I2692" s="218">
        <f>IF(ISNUMBER(FORECAST!G:G),FORECAST!G:G,"")</f>
        <v>29</v>
      </c>
      <c r="J2692" s="222">
        <f>IF(ISNUMBER(FORECAST!H:H),FORECAST!H:H,"")</f>
        <v>0</v>
      </c>
      <c r="BF2692" s="4"/>
    </row>
    <row r="2693" spans="1:58">
      <c r="A2693" s="218" t="str">
        <f>MID(FORECAST!A2692,1,10)</f>
        <v>Maintenanc</v>
      </c>
      <c r="B2693" s="218" t="str">
        <f t="shared" si="386"/>
        <v>Ma</v>
      </c>
      <c r="C2693" s="218" t="str">
        <f t="shared" si="387"/>
        <v>nt</v>
      </c>
      <c r="D2693" s="218" t="str">
        <f t="shared" si="388"/>
        <v>nanc</v>
      </c>
      <c r="E2693" s="219" t="e">
        <f t="shared" si="389"/>
        <v>#VALUE!</v>
      </c>
      <c r="F2693" s="219" t="str">
        <f t="shared" si="390"/>
        <v/>
      </c>
      <c r="G2693" s="219">
        <f t="shared" si="391"/>
        <v>45280</v>
      </c>
      <c r="H2693" s="218" t="str">
        <f>IF(ISERROR(VLOOKUP(FORECAST!$A2693,$AY$2:$BA$9,3,FALSE)),"",VLOOKUP(FORECAST!$A2693,$AY$2:$BA$9,3,FALSE))</f>
        <v>Complementarias</v>
      </c>
      <c r="I2693" s="218">
        <f>IF(ISNUMBER(FORECAST!G:G),FORECAST!G:G,"")</f>
        <v>2</v>
      </c>
      <c r="J2693" s="222">
        <f>IF(ISNUMBER(FORECAST!H:H),FORECAST!H:H,"")</f>
        <v>0</v>
      </c>
      <c r="BF2693" s="4"/>
    </row>
    <row r="2694" spans="1:58">
      <c r="A2694" s="218" t="str">
        <f>MID(FORECAST!A2693,1,10)</f>
        <v>Compliment</v>
      </c>
      <c r="B2694" s="218" t="str">
        <f t="shared" si="386"/>
        <v>Co</v>
      </c>
      <c r="C2694" s="218" t="str">
        <f t="shared" si="387"/>
        <v>pl</v>
      </c>
      <c r="D2694" s="218" t="str">
        <f t="shared" si="388"/>
        <v>ment</v>
      </c>
      <c r="E2694" s="219" t="e">
        <f t="shared" si="389"/>
        <v>#VALUE!</v>
      </c>
      <c r="F2694" s="219" t="str">
        <f t="shared" si="390"/>
        <v/>
      </c>
      <c r="G2694" s="219">
        <f t="shared" si="391"/>
        <v>45280</v>
      </c>
      <c r="H2694" s="218" t="str">
        <f>IF(ISERROR(VLOOKUP(FORECAST!$A2694,$AY$2:$BA$9,3,FALSE)),"",VLOOKUP(FORECAST!$A2694,$AY$2:$BA$9,3,FALSE))</f>
        <v>Total día</v>
      </c>
      <c r="I2694" s="218">
        <f>IF(ISNUMBER(FORECAST!G:G),FORECAST!G:G,"")</f>
        <v>76</v>
      </c>
      <c r="J2694" s="222">
        <f>IF(ISNUMBER(FORECAST!H:H),FORECAST!H:H,"")</f>
        <v>2651.25</v>
      </c>
      <c r="BF2694" s="4"/>
    </row>
    <row r="2695" spans="1:58">
      <c r="A2695" s="218" t="str">
        <f>MID(FORECAST!A2694,1,10)</f>
        <v>Totals:</v>
      </c>
      <c r="B2695" s="218" t="str">
        <f t="shared" si="386"/>
        <v>To</v>
      </c>
      <c r="C2695" s="218" t="str">
        <f t="shared" si="387"/>
        <v>al</v>
      </c>
      <c r="D2695" s="218" t="str">
        <f t="shared" si="388"/>
        <v>:</v>
      </c>
      <c r="E2695" s="219" t="e">
        <f t="shared" si="389"/>
        <v>#VALUE!</v>
      </c>
      <c r="F2695" s="219" t="str">
        <f t="shared" si="390"/>
        <v/>
      </c>
      <c r="G2695" s="219">
        <f t="shared" si="391"/>
        <v>45280</v>
      </c>
      <c r="H2695" s="218" t="str">
        <f>IF(ISERROR(VLOOKUP(FORECAST!$A2695,$AY$2:$BA$9,3,FALSE)),"",VLOOKUP(FORECAST!$A2695,$AY$2:$BA$9,3,FALSE))</f>
        <v/>
      </c>
      <c r="I2695" s="218" t="str">
        <f>IF(ISNUMBER(FORECAST!G:G),FORECAST!G:G,"")</f>
        <v/>
      </c>
      <c r="J2695" s="222" t="str">
        <f>IF(ISNUMBER(FORECAST!H:H),FORECAST!H:H,"")</f>
        <v/>
      </c>
      <c r="BF2695" s="4"/>
    </row>
    <row r="2696" spans="1:58">
      <c r="A2696" s="218" t="str">
        <f>MID(FORECAST!A2695,1,10)</f>
        <v>21-12-2023</v>
      </c>
      <c r="B2696" s="218" t="str">
        <f t="shared" si="386"/>
        <v>21</v>
      </c>
      <c r="C2696" s="218" t="str">
        <f t="shared" si="387"/>
        <v>12</v>
      </c>
      <c r="D2696" s="218" t="str">
        <f t="shared" si="388"/>
        <v>2023</v>
      </c>
      <c r="E2696" s="219">
        <f t="shared" si="389"/>
        <v>45281</v>
      </c>
      <c r="F2696" s="219">
        <f t="shared" si="390"/>
        <v>45281</v>
      </c>
      <c r="G2696" s="219">
        <f t="shared" si="391"/>
        <v>45281</v>
      </c>
      <c r="H2696" s="218" t="str">
        <f>IF(ISERROR(VLOOKUP(FORECAST!$A2696,$AY$2:$BA$9,3,FALSE)),"",VLOOKUP(FORECAST!$A2696,$AY$2:$BA$9,3,FALSE))</f>
        <v>Pagadores</v>
      </c>
      <c r="I2696" s="218">
        <f>IF(ISNUMBER(FORECAST!G:G),FORECAST!G:G,"")</f>
        <v>15</v>
      </c>
      <c r="J2696" s="222">
        <f>IF(ISNUMBER(FORECAST!H:H),FORECAST!H:H,"")</f>
        <v>3419.25</v>
      </c>
      <c r="BF2696" s="4"/>
    </row>
    <row r="2697" spans="1:58">
      <c r="A2697" s="218" t="str">
        <f>MID(FORECAST!A2696,1,10)</f>
        <v>Non-Group</v>
      </c>
      <c r="B2697" s="218" t="str">
        <f t="shared" si="386"/>
        <v>No</v>
      </c>
      <c r="C2697" s="218" t="str">
        <f t="shared" si="387"/>
        <v>-G</v>
      </c>
      <c r="D2697" s="218" t="str">
        <f t="shared" si="388"/>
        <v>oup</v>
      </c>
      <c r="E2697" s="219" t="e">
        <f t="shared" si="389"/>
        <v>#VALUE!</v>
      </c>
      <c r="F2697" s="219" t="str">
        <f t="shared" si="390"/>
        <v/>
      </c>
      <c r="G2697" s="219">
        <f t="shared" si="391"/>
        <v>45281</v>
      </c>
      <c r="H2697" s="218" t="str">
        <f>IF(ISERROR(VLOOKUP(FORECAST!$A2697,$AY$2:$BA$9,3,FALSE)),"",VLOOKUP(FORECAST!$A2697,$AY$2:$BA$9,3,FALSE))</f>
        <v>Dueños e invitados</v>
      </c>
      <c r="I2697" s="218">
        <f>IF(ISNUMBER(FORECAST!G:G),FORECAST!G:G,"")</f>
        <v>41</v>
      </c>
      <c r="J2697" s="222">
        <f>IF(ISNUMBER(FORECAST!H:H),FORECAST!H:H,"")</f>
        <v>0</v>
      </c>
      <c r="BF2697" s="4"/>
    </row>
    <row r="2698" spans="1:58">
      <c r="A2698" s="218" t="str">
        <f>MID(FORECAST!A2697,1,10)</f>
        <v>Owner &amp; Gu</v>
      </c>
      <c r="B2698" s="218" t="str">
        <f t="shared" si="386"/>
        <v>Ow</v>
      </c>
      <c r="C2698" s="218" t="str">
        <f t="shared" si="387"/>
        <v>er</v>
      </c>
      <c r="D2698" s="218" t="str">
        <f t="shared" si="388"/>
        <v>&amp; Gu</v>
      </c>
      <c r="E2698" s="219" t="e">
        <f t="shared" si="389"/>
        <v>#VALUE!</v>
      </c>
      <c r="F2698" s="219" t="str">
        <f t="shared" si="390"/>
        <v/>
      </c>
      <c r="G2698" s="219">
        <f t="shared" si="391"/>
        <v>45281</v>
      </c>
      <c r="H2698" s="218" t="str">
        <f>IF(ISERROR(VLOOKUP(FORECAST!$A2698,$AY$2:$BA$9,3,FALSE)),"",VLOOKUP(FORECAST!$A2698,$AY$2:$BA$9,3,FALSE))</f>
        <v>Referidos</v>
      </c>
      <c r="I2698" s="218">
        <f>IF(ISNUMBER(FORECAST!G:G),FORECAST!G:G,"")</f>
        <v>6</v>
      </c>
      <c r="J2698" s="222">
        <f>IF(ISNUMBER(FORECAST!H:H),FORECAST!H:H,"")</f>
        <v>1685</v>
      </c>
      <c r="BF2698" s="4"/>
    </row>
    <row r="2699" spans="1:58">
      <c r="A2699" s="218" t="str">
        <f>MID(FORECAST!A2698,1,10)</f>
        <v>Owner Refe</v>
      </c>
      <c r="B2699" s="218" t="str">
        <f t="shared" si="386"/>
        <v>Ow</v>
      </c>
      <c r="C2699" s="218" t="str">
        <f t="shared" si="387"/>
        <v>er</v>
      </c>
      <c r="D2699" s="218" t="str">
        <f t="shared" si="388"/>
        <v>Refe</v>
      </c>
      <c r="E2699" s="219" t="e">
        <f t="shared" si="389"/>
        <v>#VALUE!</v>
      </c>
      <c r="F2699" s="219" t="str">
        <f t="shared" si="390"/>
        <v/>
      </c>
      <c r="G2699" s="219">
        <f t="shared" si="391"/>
        <v>45281</v>
      </c>
      <c r="H2699" s="218" t="str">
        <f>IF(ISERROR(VLOOKUP(FORECAST!$A2699,$AY$2:$BA$9,3,FALSE)),"",VLOOKUP(FORECAST!$A2699,$AY$2:$BA$9,3,FALSE))</f>
        <v>Maintenance</v>
      </c>
      <c r="I2699" s="218">
        <f>IF(ISNUMBER(FORECAST!G:G),FORECAST!G:G,"")</f>
        <v>26</v>
      </c>
      <c r="J2699" s="222">
        <f>IF(ISNUMBER(FORECAST!H:H),FORECAST!H:H,"")</f>
        <v>0</v>
      </c>
      <c r="BF2699" s="4"/>
    </row>
    <row r="2700" spans="1:58">
      <c r="A2700" s="218" t="str">
        <f>MID(FORECAST!A2699,1,10)</f>
        <v>Maintenanc</v>
      </c>
      <c r="B2700" s="218" t="str">
        <f t="shared" si="386"/>
        <v>Ma</v>
      </c>
      <c r="C2700" s="218" t="str">
        <f t="shared" si="387"/>
        <v>nt</v>
      </c>
      <c r="D2700" s="218" t="str">
        <f t="shared" si="388"/>
        <v>nanc</v>
      </c>
      <c r="E2700" s="219" t="e">
        <f t="shared" si="389"/>
        <v>#VALUE!</v>
      </c>
      <c r="F2700" s="219" t="str">
        <f t="shared" si="390"/>
        <v/>
      </c>
      <c r="G2700" s="219">
        <f t="shared" si="391"/>
        <v>45281</v>
      </c>
      <c r="H2700" s="218" t="str">
        <f>IF(ISERROR(VLOOKUP(FORECAST!$A2700,$AY$2:$BA$9,3,FALSE)),"",VLOOKUP(FORECAST!$A2700,$AY$2:$BA$9,3,FALSE))</f>
        <v>Complementarias</v>
      </c>
      <c r="I2700" s="218">
        <f>IF(ISNUMBER(FORECAST!G:G),FORECAST!G:G,"")</f>
        <v>2</v>
      </c>
      <c r="J2700" s="222">
        <f>IF(ISNUMBER(FORECAST!H:H),FORECAST!H:H,"")</f>
        <v>0</v>
      </c>
      <c r="BF2700" s="4"/>
    </row>
    <row r="2701" spans="1:58">
      <c r="A2701" s="218" t="str">
        <f>MID(FORECAST!A2700,1,10)</f>
        <v>Compliment</v>
      </c>
      <c r="B2701" s="218" t="str">
        <f t="shared" si="386"/>
        <v>Co</v>
      </c>
      <c r="C2701" s="218" t="str">
        <f t="shared" si="387"/>
        <v>pl</v>
      </c>
      <c r="D2701" s="218" t="str">
        <f t="shared" si="388"/>
        <v>ment</v>
      </c>
      <c r="E2701" s="219" t="e">
        <f t="shared" si="389"/>
        <v>#VALUE!</v>
      </c>
      <c r="F2701" s="219" t="str">
        <f t="shared" si="390"/>
        <v/>
      </c>
      <c r="G2701" s="219">
        <f t="shared" si="391"/>
        <v>45281</v>
      </c>
      <c r="H2701" s="218" t="str">
        <f>IF(ISERROR(VLOOKUP(FORECAST!$A2701,$AY$2:$BA$9,3,FALSE)),"",VLOOKUP(FORECAST!$A2701,$AY$2:$BA$9,3,FALSE))</f>
        <v>Total día</v>
      </c>
      <c r="I2701" s="218">
        <f>IF(ISNUMBER(FORECAST!G:G),FORECAST!G:G,"")</f>
        <v>90</v>
      </c>
      <c r="J2701" s="222">
        <f>IF(ISNUMBER(FORECAST!H:H),FORECAST!H:H,"")</f>
        <v>5104.25</v>
      </c>
      <c r="BF2701" s="4"/>
    </row>
    <row r="2702" spans="1:58">
      <c r="A2702" s="218" t="str">
        <f>MID(FORECAST!A2701,1,10)</f>
        <v>Totals:</v>
      </c>
      <c r="B2702" s="218" t="str">
        <f t="shared" si="386"/>
        <v>To</v>
      </c>
      <c r="C2702" s="218" t="str">
        <f t="shared" si="387"/>
        <v>al</v>
      </c>
      <c r="D2702" s="218" t="str">
        <f t="shared" si="388"/>
        <v>:</v>
      </c>
      <c r="E2702" s="219" t="e">
        <f t="shared" si="389"/>
        <v>#VALUE!</v>
      </c>
      <c r="F2702" s="219" t="str">
        <f t="shared" si="390"/>
        <v/>
      </c>
      <c r="G2702" s="219">
        <f t="shared" si="391"/>
        <v>45281</v>
      </c>
      <c r="H2702" s="218" t="str">
        <f>IF(ISERROR(VLOOKUP(FORECAST!$A2702,$AY$2:$BA$9,3,FALSE)),"",VLOOKUP(FORECAST!$A2702,$AY$2:$BA$9,3,FALSE))</f>
        <v/>
      </c>
      <c r="I2702" s="218" t="str">
        <f>IF(ISNUMBER(FORECAST!G:G),FORECAST!G:G,"")</f>
        <v/>
      </c>
      <c r="J2702" s="222" t="str">
        <f>IF(ISNUMBER(FORECAST!H:H),FORECAST!H:H,"")</f>
        <v/>
      </c>
      <c r="BF2702" s="4"/>
    </row>
    <row r="2703" spans="1:58">
      <c r="A2703" s="218" t="str">
        <f>MID(FORECAST!A2702,1,10)</f>
        <v>22-12-2023</v>
      </c>
      <c r="B2703" s="218" t="str">
        <f t="shared" si="386"/>
        <v>22</v>
      </c>
      <c r="C2703" s="218" t="str">
        <f t="shared" si="387"/>
        <v>12</v>
      </c>
      <c r="D2703" s="218" t="str">
        <f t="shared" si="388"/>
        <v>2023</v>
      </c>
      <c r="E2703" s="219">
        <f t="shared" si="389"/>
        <v>45282</v>
      </c>
      <c r="F2703" s="219">
        <f t="shared" si="390"/>
        <v>45282</v>
      </c>
      <c r="G2703" s="219">
        <f t="shared" si="391"/>
        <v>45282</v>
      </c>
      <c r="H2703" s="218" t="str">
        <f>IF(ISERROR(VLOOKUP(FORECAST!$A2703,$AY$2:$BA$9,3,FALSE)),"",VLOOKUP(FORECAST!$A2703,$AY$2:$BA$9,3,FALSE))</f>
        <v>Pagadores</v>
      </c>
      <c r="I2703" s="218">
        <f>IF(ISNUMBER(FORECAST!G:G),FORECAST!G:G,"")</f>
        <v>20</v>
      </c>
      <c r="J2703" s="222">
        <f>IF(ISNUMBER(FORECAST!H:H),FORECAST!H:H,"")</f>
        <v>5304</v>
      </c>
      <c r="BF2703" s="4"/>
    </row>
    <row r="2704" spans="1:58">
      <c r="A2704" s="218" t="str">
        <f>MID(FORECAST!A2703,1,10)</f>
        <v>Non-Group</v>
      </c>
      <c r="B2704" s="218" t="str">
        <f t="shared" ref="B2704:B2767" si="392">MID(A2704,1,2)</f>
        <v>No</v>
      </c>
      <c r="C2704" s="218" t="str">
        <f t="shared" ref="C2704:C2767" si="393">MID(A2704,4,2)</f>
        <v>-G</v>
      </c>
      <c r="D2704" s="218" t="str">
        <f t="shared" ref="D2704:D2767" si="394">MID(A2704,7,4)</f>
        <v>oup</v>
      </c>
      <c r="E2704" s="219" t="e">
        <f t="shared" ref="E2704:E2767" si="395">DATE(D2704,C2704,B2704)</f>
        <v>#VALUE!</v>
      </c>
      <c r="F2704" s="219" t="str">
        <f t="shared" ref="F2704:F2767" si="396">IF(ISERROR(E2704),"",E2704)</f>
        <v/>
      </c>
      <c r="G2704" s="219">
        <f t="shared" ref="G2704:G2767" si="397">IF(F2704="",G2703,F2704)</f>
        <v>45282</v>
      </c>
      <c r="H2704" s="218" t="str">
        <f>IF(ISERROR(VLOOKUP(FORECAST!$A2704,$AY$2:$BA$9,3,FALSE)),"",VLOOKUP(FORECAST!$A2704,$AY$2:$BA$9,3,FALSE))</f>
        <v>Dueños e invitados</v>
      </c>
      <c r="I2704" s="218">
        <f>IF(ISNUMBER(FORECAST!G:G),FORECAST!G:G,"")</f>
        <v>51</v>
      </c>
      <c r="J2704" s="222">
        <f>IF(ISNUMBER(FORECAST!H:H),FORECAST!H:H,"")</f>
        <v>0</v>
      </c>
      <c r="BF2704" s="4"/>
    </row>
    <row r="2705" spans="1:58">
      <c r="A2705" s="218" t="str">
        <f>MID(FORECAST!A2704,1,10)</f>
        <v>Owner &amp; Gu</v>
      </c>
      <c r="B2705" s="218" t="str">
        <f t="shared" si="392"/>
        <v>Ow</v>
      </c>
      <c r="C2705" s="218" t="str">
        <f t="shared" si="393"/>
        <v>er</v>
      </c>
      <c r="D2705" s="218" t="str">
        <f t="shared" si="394"/>
        <v>&amp; Gu</v>
      </c>
      <c r="E2705" s="219" t="e">
        <f t="shared" si="395"/>
        <v>#VALUE!</v>
      </c>
      <c r="F2705" s="219" t="str">
        <f t="shared" si="396"/>
        <v/>
      </c>
      <c r="G2705" s="219">
        <f t="shared" si="397"/>
        <v>45282</v>
      </c>
      <c r="H2705" s="218" t="str">
        <f>IF(ISERROR(VLOOKUP(FORECAST!$A2705,$AY$2:$BA$9,3,FALSE)),"",VLOOKUP(FORECAST!$A2705,$AY$2:$BA$9,3,FALSE))</f>
        <v>Referidos</v>
      </c>
      <c r="I2705" s="218">
        <f>IF(ISNUMBER(FORECAST!G:G),FORECAST!G:G,"")</f>
        <v>12</v>
      </c>
      <c r="J2705" s="222">
        <f>IF(ISNUMBER(FORECAST!H:H),FORECAST!H:H,"")</f>
        <v>3245</v>
      </c>
      <c r="BF2705" s="4"/>
    </row>
    <row r="2706" spans="1:58">
      <c r="A2706" s="218" t="str">
        <f>MID(FORECAST!A2705,1,10)</f>
        <v>Owner Refe</v>
      </c>
      <c r="B2706" s="218" t="str">
        <f t="shared" si="392"/>
        <v>Ow</v>
      </c>
      <c r="C2706" s="218" t="str">
        <f t="shared" si="393"/>
        <v>er</v>
      </c>
      <c r="D2706" s="218" t="str">
        <f t="shared" si="394"/>
        <v>Refe</v>
      </c>
      <c r="E2706" s="219" t="e">
        <f t="shared" si="395"/>
        <v>#VALUE!</v>
      </c>
      <c r="F2706" s="219" t="str">
        <f t="shared" si="396"/>
        <v/>
      </c>
      <c r="G2706" s="219">
        <f t="shared" si="397"/>
        <v>45282</v>
      </c>
      <c r="H2706" s="218" t="str">
        <f>IF(ISERROR(VLOOKUP(FORECAST!$A2706,$AY$2:$BA$9,3,FALSE)),"",VLOOKUP(FORECAST!$A2706,$AY$2:$BA$9,3,FALSE))</f>
        <v>Maintenance</v>
      </c>
      <c r="I2706" s="218">
        <f>IF(ISNUMBER(FORECAST!G:G),FORECAST!G:G,"")</f>
        <v>20</v>
      </c>
      <c r="J2706" s="222">
        <f>IF(ISNUMBER(FORECAST!H:H),FORECAST!H:H,"")</f>
        <v>0</v>
      </c>
      <c r="BF2706" s="4"/>
    </row>
    <row r="2707" spans="1:58">
      <c r="A2707" s="218" t="str">
        <f>MID(FORECAST!A2706,1,10)</f>
        <v>Maintenanc</v>
      </c>
      <c r="B2707" s="218" t="str">
        <f t="shared" si="392"/>
        <v>Ma</v>
      </c>
      <c r="C2707" s="218" t="str">
        <f t="shared" si="393"/>
        <v>nt</v>
      </c>
      <c r="D2707" s="218" t="str">
        <f t="shared" si="394"/>
        <v>nanc</v>
      </c>
      <c r="E2707" s="219" t="e">
        <f t="shared" si="395"/>
        <v>#VALUE!</v>
      </c>
      <c r="F2707" s="219" t="str">
        <f t="shared" si="396"/>
        <v/>
      </c>
      <c r="G2707" s="219">
        <f t="shared" si="397"/>
        <v>45282</v>
      </c>
      <c r="H2707" s="218" t="str">
        <f>IF(ISERROR(VLOOKUP(FORECAST!$A2707,$AY$2:$BA$9,3,FALSE)),"",VLOOKUP(FORECAST!$A2707,$AY$2:$BA$9,3,FALSE))</f>
        <v>Complementarias</v>
      </c>
      <c r="I2707" s="218">
        <f>IF(ISNUMBER(FORECAST!G:G),FORECAST!G:G,"")</f>
        <v>0</v>
      </c>
      <c r="J2707" s="222">
        <f>IF(ISNUMBER(FORECAST!H:H),FORECAST!H:H,"")</f>
        <v>0</v>
      </c>
      <c r="BF2707" s="4"/>
    </row>
    <row r="2708" spans="1:58">
      <c r="A2708" s="218" t="str">
        <f>MID(FORECAST!A2707,1,10)</f>
        <v>Compliment</v>
      </c>
      <c r="B2708" s="218" t="str">
        <f t="shared" si="392"/>
        <v>Co</v>
      </c>
      <c r="C2708" s="218" t="str">
        <f t="shared" si="393"/>
        <v>pl</v>
      </c>
      <c r="D2708" s="218" t="str">
        <f t="shared" si="394"/>
        <v>ment</v>
      </c>
      <c r="E2708" s="219" t="e">
        <f t="shared" si="395"/>
        <v>#VALUE!</v>
      </c>
      <c r="F2708" s="219" t="str">
        <f t="shared" si="396"/>
        <v/>
      </c>
      <c r="G2708" s="219">
        <f t="shared" si="397"/>
        <v>45282</v>
      </c>
      <c r="H2708" s="218" t="str">
        <f>IF(ISERROR(VLOOKUP(FORECAST!$A2708,$AY$2:$BA$9,3,FALSE)),"",VLOOKUP(FORECAST!$A2708,$AY$2:$BA$9,3,FALSE))</f>
        <v>Total día</v>
      </c>
      <c r="I2708" s="218">
        <f>IF(ISNUMBER(FORECAST!G:G),FORECAST!G:G,"")</f>
        <v>103</v>
      </c>
      <c r="J2708" s="222">
        <f>IF(ISNUMBER(FORECAST!H:H),FORECAST!H:H,"")</f>
        <v>8549</v>
      </c>
      <c r="BF2708" s="4"/>
    </row>
    <row r="2709" spans="1:58">
      <c r="A2709" s="218" t="str">
        <f>MID(FORECAST!A2708,1,10)</f>
        <v>Totals:</v>
      </c>
      <c r="B2709" s="218" t="str">
        <f t="shared" si="392"/>
        <v>To</v>
      </c>
      <c r="C2709" s="218" t="str">
        <f t="shared" si="393"/>
        <v>al</v>
      </c>
      <c r="D2709" s="218" t="str">
        <f t="shared" si="394"/>
        <v>:</v>
      </c>
      <c r="E2709" s="219" t="e">
        <f t="shared" si="395"/>
        <v>#VALUE!</v>
      </c>
      <c r="F2709" s="219" t="str">
        <f t="shared" si="396"/>
        <v/>
      </c>
      <c r="G2709" s="219">
        <f t="shared" si="397"/>
        <v>45282</v>
      </c>
      <c r="H2709" s="218" t="str">
        <f>IF(ISERROR(VLOOKUP(FORECAST!$A2709,$AY$2:$BA$9,3,FALSE)),"",VLOOKUP(FORECAST!$A2709,$AY$2:$BA$9,3,FALSE))</f>
        <v/>
      </c>
      <c r="I2709" s="218" t="str">
        <f>IF(ISNUMBER(FORECAST!G:G),FORECAST!G:G,"")</f>
        <v/>
      </c>
      <c r="J2709" s="222" t="str">
        <f>IF(ISNUMBER(FORECAST!H:H),FORECAST!H:H,"")</f>
        <v/>
      </c>
      <c r="BF2709" s="4"/>
    </row>
    <row r="2710" spans="1:58">
      <c r="A2710" s="218" t="str">
        <f>MID(FORECAST!A2709,1,10)</f>
        <v>23-12-2023</v>
      </c>
      <c r="B2710" s="218" t="str">
        <f t="shared" si="392"/>
        <v>23</v>
      </c>
      <c r="C2710" s="218" t="str">
        <f t="shared" si="393"/>
        <v>12</v>
      </c>
      <c r="D2710" s="218" t="str">
        <f t="shared" si="394"/>
        <v>2023</v>
      </c>
      <c r="E2710" s="219">
        <f t="shared" si="395"/>
        <v>45283</v>
      </c>
      <c r="F2710" s="219">
        <f t="shared" si="396"/>
        <v>45283</v>
      </c>
      <c r="G2710" s="219">
        <f t="shared" si="397"/>
        <v>45283</v>
      </c>
      <c r="H2710" s="218" t="str">
        <f>IF(ISERROR(VLOOKUP(FORECAST!$A2710,$AY$2:$BA$9,3,FALSE)),"",VLOOKUP(FORECAST!$A2710,$AY$2:$BA$9,3,FALSE))</f>
        <v>Pagadores</v>
      </c>
      <c r="I2710" s="218">
        <f>IF(ISNUMBER(FORECAST!G:G),FORECAST!G:G,"")</f>
        <v>34</v>
      </c>
      <c r="J2710" s="222">
        <f>IF(ISNUMBER(FORECAST!H:H),FORECAST!H:H,"")</f>
        <v>8077</v>
      </c>
      <c r="BF2710" s="4"/>
    </row>
    <row r="2711" spans="1:58">
      <c r="A2711" s="218" t="str">
        <f>MID(FORECAST!A2710,1,10)</f>
        <v>Non-Group</v>
      </c>
      <c r="B2711" s="218" t="str">
        <f t="shared" si="392"/>
        <v>No</v>
      </c>
      <c r="C2711" s="218" t="str">
        <f t="shared" si="393"/>
        <v>-G</v>
      </c>
      <c r="D2711" s="218" t="str">
        <f t="shared" si="394"/>
        <v>oup</v>
      </c>
      <c r="E2711" s="219" t="e">
        <f t="shared" si="395"/>
        <v>#VALUE!</v>
      </c>
      <c r="F2711" s="219" t="str">
        <f t="shared" si="396"/>
        <v/>
      </c>
      <c r="G2711" s="219">
        <f t="shared" si="397"/>
        <v>45283</v>
      </c>
      <c r="H2711" s="218" t="str">
        <f>IF(ISERROR(VLOOKUP(FORECAST!$A2711,$AY$2:$BA$9,3,FALSE)),"",VLOOKUP(FORECAST!$A2711,$AY$2:$BA$9,3,FALSE))</f>
        <v>Grupos</v>
      </c>
      <c r="I2711" s="218">
        <f>IF(ISNUMBER(FORECAST!G:G),FORECAST!G:G,"")</f>
        <v>1</v>
      </c>
      <c r="J2711" s="222">
        <f>IF(ISNUMBER(FORECAST!H:H),FORECAST!H:H,"")</f>
        <v>465</v>
      </c>
      <c r="BF2711" s="4"/>
    </row>
    <row r="2712" spans="1:58">
      <c r="A2712" s="218" t="str">
        <f>MID(FORECAST!A2711,1,10)</f>
        <v>Group - No</v>
      </c>
      <c r="B2712" s="218" t="str">
        <f t="shared" si="392"/>
        <v>Gr</v>
      </c>
      <c r="C2712" s="218" t="str">
        <f t="shared" si="393"/>
        <v>up</v>
      </c>
      <c r="D2712" s="218" t="str">
        <f t="shared" si="394"/>
        <v>- No</v>
      </c>
      <c r="E2712" s="219" t="e">
        <f t="shared" si="395"/>
        <v>#VALUE!</v>
      </c>
      <c r="F2712" s="219" t="str">
        <f t="shared" si="396"/>
        <v/>
      </c>
      <c r="G2712" s="219">
        <f t="shared" si="397"/>
        <v>45283</v>
      </c>
      <c r="H2712" s="218" t="str">
        <f>IF(ISERROR(VLOOKUP(FORECAST!$A2712,$AY$2:$BA$9,3,FALSE)),"",VLOOKUP(FORECAST!$A2712,$AY$2:$BA$9,3,FALSE))</f>
        <v>Dueños e invitados</v>
      </c>
      <c r="I2712" s="218">
        <f>IF(ISNUMBER(FORECAST!G:G),FORECAST!G:G,"")</f>
        <v>56</v>
      </c>
      <c r="J2712" s="222">
        <f>IF(ISNUMBER(FORECAST!H:H),FORECAST!H:H,"")</f>
        <v>0</v>
      </c>
      <c r="BF2712" s="4"/>
    </row>
    <row r="2713" spans="1:58">
      <c r="A2713" s="218" t="str">
        <f>MID(FORECAST!A2712,1,10)</f>
        <v>Owner &amp; Gu</v>
      </c>
      <c r="B2713" s="218" t="str">
        <f t="shared" si="392"/>
        <v>Ow</v>
      </c>
      <c r="C2713" s="218" t="str">
        <f t="shared" si="393"/>
        <v>er</v>
      </c>
      <c r="D2713" s="218" t="str">
        <f t="shared" si="394"/>
        <v>&amp; Gu</v>
      </c>
      <c r="E2713" s="219" t="e">
        <f t="shared" si="395"/>
        <v>#VALUE!</v>
      </c>
      <c r="F2713" s="219" t="str">
        <f t="shared" si="396"/>
        <v/>
      </c>
      <c r="G2713" s="219">
        <f t="shared" si="397"/>
        <v>45283</v>
      </c>
      <c r="H2713" s="218" t="str">
        <f>IF(ISERROR(VLOOKUP(FORECAST!$A2713,$AY$2:$BA$9,3,FALSE)),"",VLOOKUP(FORECAST!$A2713,$AY$2:$BA$9,3,FALSE))</f>
        <v>Referidos</v>
      </c>
      <c r="I2713" s="218">
        <f>IF(ISNUMBER(FORECAST!G:G),FORECAST!G:G,"")</f>
        <v>17</v>
      </c>
      <c r="J2713" s="222">
        <f>IF(ISNUMBER(FORECAST!H:H),FORECAST!H:H,"")</f>
        <v>4287</v>
      </c>
      <c r="BF2713" s="4"/>
    </row>
    <row r="2714" spans="1:58">
      <c r="A2714" s="218" t="str">
        <f>MID(FORECAST!A2713,1,10)</f>
        <v>Owner Refe</v>
      </c>
      <c r="B2714" s="218" t="str">
        <f t="shared" si="392"/>
        <v>Ow</v>
      </c>
      <c r="C2714" s="218" t="str">
        <f t="shared" si="393"/>
        <v>er</v>
      </c>
      <c r="D2714" s="218" t="str">
        <f t="shared" si="394"/>
        <v>Refe</v>
      </c>
      <c r="E2714" s="219" t="e">
        <f t="shared" si="395"/>
        <v>#VALUE!</v>
      </c>
      <c r="F2714" s="219" t="str">
        <f t="shared" si="396"/>
        <v/>
      </c>
      <c r="G2714" s="219">
        <f t="shared" si="397"/>
        <v>45283</v>
      </c>
      <c r="H2714" s="218" t="str">
        <f>IF(ISERROR(VLOOKUP(FORECAST!$A2714,$AY$2:$BA$9,3,FALSE)),"",VLOOKUP(FORECAST!$A2714,$AY$2:$BA$9,3,FALSE))</f>
        <v>Maintenance</v>
      </c>
      <c r="I2714" s="218">
        <f>IF(ISNUMBER(FORECAST!G:G),FORECAST!G:G,"")</f>
        <v>18</v>
      </c>
      <c r="J2714" s="222">
        <f>IF(ISNUMBER(FORECAST!H:H),FORECAST!H:H,"")</f>
        <v>0</v>
      </c>
      <c r="BF2714" s="4"/>
    </row>
    <row r="2715" spans="1:58">
      <c r="A2715" s="218" t="str">
        <f>MID(FORECAST!A2714,1,10)</f>
        <v>Maintenanc</v>
      </c>
      <c r="B2715" s="218" t="str">
        <f t="shared" si="392"/>
        <v>Ma</v>
      </c>
      <c r="C2715" s="218" t="str">
        <f t="shared" si="393"/>
        <v>nt</v>
      </c>
      <c r="D2715" s="218" t="str">
        <f t="shared" si="394"/>
        <v>nanc</v>
      </c>
      <c r="E2715" s="219" t="e">
        <f t="shared" si="395"/>
        <v>#VALUE!</v>
      </c>
      <c r="F2715" s="219" t="str">
        <f t="shared" si="396"/>
        <v/>
      </c>
      <c r="G2715" s="219">
        <f t="shared" si="397"/>
        <v>45283</v>
      </c>
      <c r="H2715" s="218" t="str">
        <f>IF(ISERROR(VLOOKUP(FORECAST!$A2715,$AY$2:$BA$9,3,FALSE)),"",VLOOKUP(FORECAST!$A2715,$AY$2:$BA$9,3,FALSE))</f>
        <v>Total día</v>
      </c>
      <c r="I2715" s="218">
        <f>IF(ISNUMBER(FORECAST!G:G),FORECAST!G:G,"")</f>
        <v>126</v>
      </c>
      <c r="J2715" s="222">
        <f>IF(ISNUMBER(FORECAST!H:H),FORECAST!H:H,"")</f>
        <v>12829</v>
      </c>
      <c r="BF2715" s="4"/>
    </row>
    <row r="2716" spans="1:58">
      <c r="A2716" s="218" t="str">
        <f>MID(FORECAST!A2715,1,10)</f>
        <v>Totals:</v>
      </c>
      <c r="B2716" s="218" t="str">
        <f t="shared" si="392"/>
        <v>To</v>
      </c>
      <c r="C2716" s="218" t="str">
        <f t="shared" si="393"/>
        <v>al</v>
      </c>
      <c r="D2716" s="218" t="str">
        <f t="shared" si="394"/>
        <v>:</v>
      </c>
      <c r="E2716" s="219" t="e">
        <f t="shared" si="395"/>
        <v>#VALUE!</v>
      </c>
      <c r="F2716" s="219" t="str">
        <f t="shared" si="396"/>
        <v/>
      </c>
      <c r="G2716" s="219">
        <f t="shared" si="397"/>
        <v>45283</v>
      </c>
      <c r="H2716" s="218" t="str">
        <f>IF(ISERROR(VLOOKUP(FORECAST!$A2716,$AY$2:$BA$9,3,FALSE)),"",VLOOKUP(FORECAST!$A2716,$AY$2:$BA$9,3,FALSE))</f>
        <v/>
      </c>
      <c r="I2716" s="218" t="str">
        <f>IF(ISNUMBER(FORECAST!G:G),FORECAST!G:G,"")</f>
        <v/>
      </c>
      <c r="J2716" s="222" t="str">
        <f>IF(ISNUMBER(FORECAST!H:H),FORECAST!H:H,"")</f>
        <v/>
      </c>
      <c r="BF2716" s="4"/>
    </row>
    <row r="2717" spans="1:58">
      <c r="A2717" s="218" t="str">
        <f>MID(FORECAST!A2716,1,10)</f>
        <v>24-12-2023</v>
      </c>
      <c r="B2717" s="218" t="str">
        <f t="shared" si="392"/>
        <v>24</v>
      </c>
      <c r="C2717" s="218" t="str">
        <f t="shared" si="393"/>
        <v>12</v>
      </c>
      <c r="D2717" s="218" t="str">
        <f t="shared" si="394"/>
        <v>2023</v>
      </c>
      <c r="E2717" s="219">
        <f t="shared" si="395"/>
        <v>45284</v>
      </c>
      <c r="F2717" s="219">
        <f t="shared" si="396"/>
        <v>45284</v>
      </c>
      <c r="G2717" s="219">
        <f t="shared" si="397"/>
        <v>45284</v>
      </c>
      <c r="H2717" s="218" t="str">
        <f>IF(ISERROR(VLOOKUP(FORECAST!$A2717,$AY$2:$BA$9,3,FALSE)),"",VLOOKUP(FORECAST!$A2717,$AY$2:$BA$9,3,FALSE))</f>
        <v>Pagadores</v>
      </c>
      <c r="I2717" s="218">
        <f>IF(ISNUMBER(FORECAST!G:G),FORECAST!G:G,"")</f>
        <v>43</v>
      </c>
      <c r="J2717" s="222">
        <f>IF(ISNUMBER(FORECAST!H:H),FORECAST!H:H,"")</f>
        <v>10027</v>
      </c>
      <c r="BF2717" s="4"/>
    </row>
    <row r="2718" spans="1:58">
      <c r="A2718" s="218" t="str">
        <f>MID(FORECAST!A2717,1,10)</f>
        <v>Non-Group</v>
      </c>
      <c r="B2718" s="218" t="str">
        <f t="shared" si="392"/>
        <v>No</v>
      </c>
      <c r="C2718" s="218" t="str">
        <f t="shared" si="393"/>
        <v>-G</v>
      </c>
      <c r="D2718" s="218" t="str">
        <f t="shared" si="394"/>
        <v>oup</v>
      </c>
      <c r="E2718" s="219" t="e">
        <f t="shared" si="395"/>
        <v>#VALUE!</v>
      </c>
      <c r="F2718" s="219" t="str">
        <f t="shared" si="396"/>
        <v/>
      </c>
      <c r="G2718" s="219">
        <f t="shared" si="397"/>
        <v>45284</v>
      </c>
      <c r="H2718" s="218" t="str">
        <f>IF(ISERROR(VLOOKUP(FORECAST!$A2718,$AY$2:$BA$9,3,FALSE)),"",VLOOKUP(FORECAST!$A2718,$AY$2:$BA$9,3,FALSE))</f>
        <v>Grupos</v>
      </c>
      <c r="I2718" s="218">
        <f>IF(ISNUMBER(FORECAST!G:G),FORECAST!G:G,"")</f>
        <v>3</v>
      </c>
      <c r="J2718" s="222">
        <f>IF(ISNUMBER(FORECAST!H:H),FORECAST!H:H,"")</f>
        <v>1110</v>
      </c>
      <c r="BF2718" s="4"/>
    </row>
    <row r="2719" spans="1:58">
      <c r="A2719" s="218" t="str">
        <f>MID(FORECAST!A2718,1,10)</f>
        <v>Group - No</v>
      </c>
      <c r="B2719" s="218" t="str">
        <f t="shared" si="392"/>
        <v>Gr</v>
      </c>
      <c r="C2719" s="218" t="str">
        <f t="shared" si="393"/>
        <v>up</v>
      </c>
      <c r="D2719" s="218" t="str">
        <f t="shared" si="394"/>
        <v>- No</v>
      </c>
      <c r="E2719" s="219" t="e">
        <f t="shared" si="395"/>
        <v>#VALUE!</v>
      </c>
      <c r="F2719" s="219" t="str">
        <f t="shared" si="396"/>
        <v/>
      </c>
      <c r="G2719" s="219">
        <f t="shared" si="397"/>
        <v>45284</v>
      </c>
      <c r="H2719" s="218" t="str">
        <f>IF(ISERROR(VLOOKUP(FORECAST!$A2719,$AY$2:$BA$9,3,FALSE)),"",VLOOKUP(FORECAST!$A2719,$AY$2:$BA$9,3,FALSE))</f>
        <v>Dueños e invitados</v>
      </c>
      <c r="I2719" s="218">
        <f>IF(ISNUMBER(FORECAST!G:G),FORECAST!G:G,"")</f>
        <v>60</v>
      </c>
      <c r="J2719" s="222">
        <f>IF(ISNUMBER(FORECAST!H:H),FORECAST!H:H,"")</f>
        <v>0</v>
      </c>
      <c r="BF2719" s="4"/>
    </row>
    <row r="2720" spans="1:58">
      <c r="A2720" s="218" t="str">
        <f>MID(FORECAST!A2719,1,10)</f>
        <v>Owner &amp; Gu</v>
      </c>
      <c r="B2720" s="218" t="str">
        <f t="shared" si="392"/>
        <v>Ow</v>
      </c>
      <c r="C2720" s="218" t="str">
        <f t="shared" si="393"/>
        <v>er</v>
      </c>
      <c r="D2720" s="218" t="str">
        <f t="shared" si="394"/>
        <v>&amp; Gu</v>
      </c>
      <c r="E2720" s="219" t="e">
        <f t="shared" si="395"/>
        <v>#VALUE!</v>
      </c>
      <c r="F2720" s="219" t="str">
        <f t="shared" si="396"/>
        <v/>
      </c>
      <c r="G2720" s="219">
        <f t="shared" si="397"/>
        <v>45284</v>
      </c>
      <c r="H2720" s="218" t="str">
        <f>IF(ISERROR(VLOOKUP(FORECAST!$A2720,$AY$2:$BA$9,3,FALSE)),"",VLOOKUP(FORECAST!$A2720,$AY$2:$BA$9,3,FALSE))</f>
        <v>Referidos</v>
      </c>
      <c r="I2720" s="218">
        <f>IF(ISNUMBER(FORECAST!G:G),FORECAST!G:G,"")</f>
        <v>17</v>
      </c>
      <c r="J2720" s="222">
        <f>IF(ISNUMBER(FORECAST!H:H),FORECAST!H:H,"")</f>
        <v>4627</v>
      </c>
      <c r="BF2720" s="4"/>
    </row>
    <row r="2721" spans="1:58">
      <c r="A2721" s="218" t="str">
        <f>MID(FORECAST!A2720,1,10)</f>
        <v>Owner Refe</v>
      </c>
      <c r="B2721" s="218" t="str">
        <f t="shared" si="392"/>
        <v>Ow</v>
      </c>
      <c r="C2721" s="218" t="str">
        <f t="shared" si="393"/>
        <v>er</v>
      </c>
      <c r="D2721" s="218" t="str">
        <f t="shared" si="394"/>
        <v>Refe</v>
      </c>
      <c r="E2721" s="219" t="e">
        <f t="shared" si="395"/>
        <v>#VALUE!</v>
      </c>
      <c r="F2721" s="219" t="str">
        <f t="shared" si="396"/>
        <v/>
      </c>
      <c r="G2721" s="219">
        <f t="shared" si="397"/>
        <v>45284</v>
      </c>
      <c r="H2721" s="218" t="str">
        <f>IF(ISERROR(VLOOKUP(FORECAST!$A2721,$AY$2:$BA$9,3,FALSE)),"",VLOOKUP(FORECAST!$A2721,$AY$2:$BA$9,3,FALSE))</f>
        <v>Maintenance</v>
      </c>
      <c r="I2721" s="218">
        <f>IF(ISNUMBER(FORECAST!G:G),FORECAST!G:G,"")</f>
        <v>16</v>
      </c>
      <c r="J2721" s="222">
        <f>IF(ISNUMBER(FORECAST!H:H),FORECAST!H:H,"")</f>
        <v>0</v>
      </c>
      <c r="BF2721" s="4"/>
    </row>
    <row r="2722" spans="1:58">
      <c r="A2722" s="218" t="str">
        <f>MID(FORECAST!A2721,1,10)</f>
        <v>Maintenanc</v>
      </c>
      <c r="B2722" s="218" t="str">
        <f t="shared" si="392"/>
        <v>Ma</v>
      </c>
      <c r="C2722" s="218" t="str">
        <f t="shared" si="393"/>
        <v>nt</v>
      </c>
      <c r="D2722" s="218" t="str">
        <f t="shared" si="394"/>
        <v>nanc</v>
      </c>
      <c r="E2722" s="219" t="e">
        <f t="shared" si="395"/>
        <v>#VALUE!</v>
      </c>
      <c r="F2722" s="219" t="str">
        <f t="shared" si="396"/>
        <v/>
      </c>
      <c r="G2722" s="219">
        <f t="shared" si="397"/>
        <v>45284</v>
      </c>
      <c r="H2722" s="218" t="str">
        <f>IF(ISERROR(VLOOKUP(FORECAST!$A2722,$AY$2:$BA$9,3,FALSE)),"",VLOOKUP(FORECAST!$A2722,$AY$2:$BA$9,3,FALSE))</f>
        <v>Total día</v>
      </c>
      <c r="I2722" s="218">
        <f>IF(ISNUMBER(FORECAST!G:G),FORECAST!G:G,"")</f>
        <v>139</v>
      </c>
      <c r="J2722" s="222">
        <f>IF(ISNUMBER(FORECAST!H:H),FORECAST!H:H,"")</f>
        <v>15764</v>
      </c>
      <c r="BF2722" s="4"/>
    </row>
    <row r="2723" spans="1:58">
      <c r="A2723" s="218" t="str">
        <f>MID(FORECAST!A2722,1,10)</f>
        <v>Totals:</v>
      </c>
      <c r="B2723" s="218" t="str">
        <f t="shared" si="392"/>
        <v>To</v>
      </c>
      <c r="C2723" s="218" t="str">
        <f t="shared" si="393"/>
        <v>al</v>
      </c>
      <c r="D2723" s="218" t="str">
        <f t="shared" si="394"/>
        <v>:</v>
      </c>
      <c r="E2723" s="219" t="e">
        <f t="shared" si="395"/>
        <v>#VALUE!</v>
      </c>
      <c r="F2723" s="219" t="str">
        <f t="shared" si="396"/>
        <v/>
      </c>
      <c r="G2723" s="219">
        <f t="shared" si="397"/>
        <v>45284</v>
      </c>
      <c r="H2723" s="218" t="str">
        <f>IF(ISERROR(VLOOKUP(FORECAST!$A2723,$AY$2:$BA$9,3,FALSE)),"",VLOOKUP(FORECAST!$A2723,$AY$2:$BA$9,3,FALSE))</f>
        <v/>
      </c>
      <c r="I2723" s="218" t="str">
        <f>IF(ISNUMBER(FORECAST!G:G),FORECAST!G:G,"")</f>
        <v/>
      </c>
      <c r="J2723" s="222" t="str">
        <f>IF(ISNUMBER(FORECAST!H:H),FORECAST!H:H,"")</f>
        <v/>
      </c>
      <c r="BF2723" s="4"/>
    </row>
    <row r="2724" spans="1:58">
      <c r="A2724" s="218" t="str">
        <f>MID(FORECAST!A2723,1,10)</f>
        <v>25-12-2023</v>
      </c>
      <c r="B2724" s="218" t="str">
        <f t="shared" si="392"/>
        <v>25</v>
      </c>
      <c r="C2724" s="218" t="str">
        <f t="shared" si="393"/>
        <v>12</v>
      </c>
      <c r="D2724" s="218" t="str">
        <f t="shared" si="394"/>
        <v>2023</v>
      </c>
      <c r="E2724" s="219">
        <f t="shared" si="395"/>
        <v>45285</v>
      </c>
      <c r="F2724" s="219">
        <f t="shared" si="396"/>
        <v>45285</v>
      </c>
      <c r="G2724" s="219">
        <f t="shared" si="397"/>
        <v>45285</v>
      </c>
      <c r="H2724" s="218" t="str">
        <f>IF(ISERROR(VLOOKUP(FORECAST!$A2724,$AY$2:$BA$9,3,FALSE)),"",VLOOKUP(FORECAST!$A2724,$AY$2:$BA$9,3,FALSE))</f>
        <v>Pagadores</v>
      </c>
      <c r="I2724" s="218">
        <f>IF(ISNUMBER(FORECAST!G:G),FORECAST!G:G,"")</f>
        <v>30</v>
      </c>
      <c r="J2724" s="222">
        <f>IF(ISNUMBER(FORECAST!H:H),FORECAST!H:H,"")</f>
        <v>7750</v>
      </c>
      <c r="BF2724" s="4"/>
    </row>
    <row r="2725" spans="1:58">
      <c r="A2725" s="218" t="str">
        <f>MID(FORECAST!A2724,1,10)</f>
        <v>Non-Group</v>
      </c>
      <c r="B2725" s="218" t="str">
        <f t="shared" si="392"/>
        <v>No</v>
      </c>
      <c r="C2725" s="218" t="str">
        <f t="shared" si="393"/>
        <v>-G</v>
      </c>
      <c r="D2725" s="218" t="str">
        <f t="shared" si="394"/>
        <v>oup</v>
      </c>
      <c r="E2725" s="219" t="e">
        <f t="shared" si="395"/>
        <v>#VALUE!</v>
      </c>
      <c r="F2725" s="219" t="str">
        <f t="shared" si="396"/>
        <v/>
      </c>
      <c r="G2725" s="219">
        <f t="shared" si="397"/>
        <v>45285</v>
      </c>
      <c r="H2725" s="218" t="str">
        <f>IF(ISERROR(VLOOKUP(FORECAST!$A2725,$AY$2:$BA$9,3,FALSE)),"",VLOOKUP(FORECAST!$A2725,$AY$2:$BA$9,3,FALSE))</f>
        <v>Grupos</v>
      </c>
      <c r="I2725" s="218">
        <f>IF(ISNUMBER(FORECAST!G:G),FORECAST!G:G,"")</f>
        <v>3</v>
      </c>
      <c r="J2725" s="222">
        <f>IF(ISNUMBER(FORECAST!H:H),FORECAST!H:H,"")</f>
        <v>1110</v>
      </c>
      <c r="BF2725" s="4"/>
    </row>
    <row r="2726" spans="1:58">
      <c r="A2726" s="218" t="str">
        <f>MID(FORECAST!A2725,1,10)</f>
        <v>Group - No</v>
      </c>
      <c r="B2726" s="218" t="str">
        <f t="shared" si="392"/>
        <v>Gr</v>
      </c>
      <c r="C2726" s="218" t="str">
        <f t="shared" si="393"/>
        <v>up</v>
      </c>
      <c r="D2726" s="218" t="str">
        <f t="shared" si="394"/>
        <v>- No</v>
      </c>
      <c r="E2726" s="219" t="e">
        <f t="shared" si="395"/>
        <v>#VALUE!</v>
      </c>
      <c r="F2726" s="219" t="str">
        <f t="shared" si="396"/>
        <v/>
      </c>
      <c r="G2726" s="219">
        <f t="shared" si="397"/>
        <v>45285</v>
      </c>
      <c r="H2726" s="218" t="str">
        <f>IF(ISERROR(VLOOKUP(FORECAST!$A2726,$AY$2:$BA$9,3,FALSE)),"",VLOOKUP(FORECAST!$A2726,$AY$2:$BA$9,3,FALSE))</f>
        <v>Dueños e invitados</v>
      </c>
      <c r="I2726" s="218">
        <f>IF(ISNUMBER(FORECAST!G:G),FORECAST!G:G,"")</f>
        <v>63</v>
      </c>
      <c r="J2726" s="222">
        <f>IF(ISNUMBER(FORECAST!H:H),FORECAST!H:H,"")</f>
        <v>0</v>
      </c>
      <c r="BF2726" s="4"/>
    </row>
    <row r="2727" spans="1:58">
      <c r="A2727" s="218" t="str">
        <f>MID(FORECAST!A2726,1,10)</f>
        <v>Owner &amp; Gu</v>
      </c>
      <c r="B2727" s="218" t="str">
        <f t="shared" si="392"/>
        <v>Ow</v>
      </c>
      <c r="C2727" s="218" t="str">
        <f t="shared" si="393"/>
        <v>er</v>
      </c>
      <c r="D2727" s="218" t="str">
        <f t="shared" si="394"/>
        <v>&amp; Gu</v>
      </c>
      <c r="E2727" s="219" t="e">
        <f t="shared" si="395"/>
        <v>#VALUE!</v>
      </c>
      <c r="F2727" s="219" t="str">
        <f t="shared" si="396"/>
        <v/>
      </c>
      <c r="G2727" s="219">
        <f t="shared" si="397"/>
        <v>45285</v>
      </c>
      <c r="H2727" s="218" t="str">
        <f>IF(ISERROR(VLOOKUP(FORECAST!$A2727,$AY$2:$BA$9,3,FALSE)),"",VLOOKUP(FORECAST!$A2727,$AY$2:$BA$9,3,FALSE))</f>
        <v>Referidos</v>
      </c>
      <c r="I2727" s="218">
        <f>IF(ISNUMBER(FORECAST!G:G),FORECAST!G:G,"")</f>
        <v>17</v>
      </c>
      <c r="J2727" s="222">
        <f>IF(ISNUMBER(FORECAST!H:H),FORECAST!H:H,"")</f>
        <v>4270</v>
      </c>
      <c r="BF2727" s="4"/>
    </row>
    <row r="2728" spans="1:58">
      <c r="A2728" s="218" t="str">
        <f>MID(FORECAST!A2727,1,10)</f>
        <v>Owner Refe</v>
      </c>
      <c r="B2728" s="218" t="str">
        <f t="shared" si="392"/>
        <v>Ow</v>
      </c>
      <c r="C2728" s="218" t="str">
        <f t="shared" si="393"/>
        <v>er</v>
      </c>
      <c r="D2728" s="218" t="str">
        <f t="shared" si="394"/>
        <v>Refe</v>
      </c>
      <c r="E2728" s="219" t="e">
        <f t="shared" si="395"/>
        <v>#VALUE!</v>
      </c>
      <c r="F2728" s="219" t="str">
        <f t="shared" si="396"/>
        <v/>
      </c>
      <c r="G2728" s="219">
        <f t="shared" si="397"/>
        <v>45285</v>
      </c>
      <c r="H2728" s="218" t="str">
        <f>IF(ISERROR(VLOOKUP(FORECAST!$A2728,$AY$2:$BA$9,3,FALSE)),"",VLOOKUP(FORECAST!$A2728,$AY$2:$BA$9,3,FALSE))</f>
        <v>Maintenance</v>
      </c>
      <c r="I2728" s="218">
        <f>IF(ISNUMBER(FORECAST!G:G),FORECAST!G:G,"")</f>
        <v>16</v>
      </c>
      <c r="J2728" s="222">
        <f>IF(ISNUMBER(FORECAST!H:H),FORECAST!H:H,"")</f>
        <v>0</v>
      </c>
      <c r="BF2728" s="4"/>
    </row>
    <row r="2729" spans="1:58">
      <c r="A2729" s="218" t="str">
        <f>MID(FORECAST!A2728,1,10)</f>
        <v>Maintenanc</v>
      </c>
      <c r="B2729" s="218" t="str">
        <f t="shared" si="392"/>
        <v>Ma</v>
      </c>
      <c r="C2729" s="218" t="str">
        <f t="shared" si="393"/>
        <v>nt</v>
      </c>
      <c r="D2729" s="218" t="str">
        <f t="shared" si="394"/>
        <v>nanc</v>
      </c>
      <c r="E2729" s="219" t="e">
        <f t="shared" si="395"/>
        <v>#VALUE!</v>
      </c>
      <c r="F2729" s="219" t="str">
        <f t="shared" si="396"/>
        <v/>
      </c>
      <c r="G2729" s="219">
        <f t="shared" si="397"/>
        <v>45285</v>
      </c>
      <c r="H2729" s="218" t="str">
        <f>IF(ISERROR(VLOOKUP(FORECAST!$A2729,$AY$2:$BA$9,3,FALSE)),"",VLOOKUP(FORECAST!$A2729,$AY$2:$BA$9,3,FALSE))</f>
        <v>Complementarias</v>
      </c>
      <c r="I2729" s="218">
        <f>IF(ISNUMBER(FORECAST!G:G),FORECAST!G:G,"")</f>
        <v>10</v>
      </c>
      <c r="J2729" s="222">
        <f>IF(ISNUMBER(FORECAST!H:H),FORECAST!H:H,"")</f>
        <v>0</v>
      </c>
      <c r="BF2729" s="4"/>
    </row>
    <row r="2730" spans="1:58">
      <c r="A2730" s="218" t="str">
        <f>MID(FORECAST!A2729,1,10)</f>
        <v>Compliment</v>
      </c>
      <c r="B2730" s="218" t="str">
        <f t="shared" si="392"/>
        <v>Co</v>
      </c>
      <c r="C2730" s="218" t="str">
        <f t="shared" si="393"/>
        <v>pl</v>
      </c>
      <c r="D2730" s="218" t="str">
        <f t="shared" si="394"/>
        <v>ment</v>
      </c>
      <c r="E2730" s="219" t="e">
        <f t="shared" si="395"/>
        <v>#VALUE!</v>
      </c>
      <c r="F2730" s="219" t="str">
        <f t="shared" si="396"/>
        <v/>
      </c>
      <c r="G2730" s="219">
        <f t="shared" si="397"/>
        <v>45285</v>
      </c>
      <c r="H2730" s="218" t="str">
        <f>IF(ISERROR(VLOOKUP(FORECAST!$A2730,$AY$2:$BA$9,3,FALSE)),"",VLOOKUP(FORECAST!$A2730,$AY$2:$BA$9,3,FALSE))</f>
        <v>Total día</v>
      </c>
      <c r="I2730" s="218">
        <f>IF(ISNUMBER(FORECAST!G:G),FORECAST!G:G,"")</f>
        <v>139</v>
      </c>
      <c r="J2730" s="222">
        <f>IF(ISNUMBER(FORECAST!H:H),FORECAST!H:H,"")</f>
        <v>13130</v>
      </c>
      <c r="BF2730" s="4"/>
    </row>
    <row r="2731" spans="1:58">
      <c r="A2731" s="218" t="str">
        <f>MID(FORECAST!A2730,1,10)</f>
        <v>Totals:</v>
      </c>
      <c r="B2731" s="218" t="str">
        <f t="shared" si="392"/>
        <v>To</v>
      </c>
      <c r="C2731" s="218" t="str">
        <f t="shared" si="393"/>
        <v>al</v>
      </c>
      <c r="D2731" s="218" t="str">
        <f t="shared" si="394"/>
        <v>:</v>
      </c>
      <c r="E2731" s="219" t="e">
        <f t="shared" si="395"/>
        <v>#VALUE!</v>
      </c>
      <c r="F2731" s="219" t="str">
        <f t="shared" si="396"/>
        <v/>
      </c>
      <c r="G2731" s="219">
        <f t="shared" si="397"/>
        <v>45285</v>
      </c>
      <c r="H2731" s="218" t="str">
        <f>IF(ISERROR(VLOOKUP(FORECAST!$A2731,$AY$2:$BA$9,3,FALSE)),"",VLOOKUP(FORECAST!$A2731,$AY$2:$BA$9,3,FALSE))</f>
        <v/>
      </c>
      <c r="I2731" s="218" t="str">
        <f>IF(ISNUMBER(FORECAST!G:G),FORECAST!G:G,"")</f>
        <v/>
      </c>
      <c r="J2731" s="222" t="str">
        <f>IF(ISNUMBER(FORECAST!H:H),FORECAST!H:H,"")</f>
        <v/>
      </c>
      <c r="BF2731" s="4"/>
    </row>
    <row r="2732" spans="1:58">
      <c r="A2732" s="218" t="str">
        <f>MID(FORECAST!A2731,1,10)</f>
        <v>26-12-2023</v>
      </c>
      <c r="B2732" s="218" t="str">
        <f t="shared" si="392"/>
        <v>26</v>
      </c>
      <c r="C2732" s="218" t="str">
        <f t="shared" si="393"/>
        <v>12</v>
      </c>
      <c r="D2732" s="218" t="str">
        <f t="shared" si="394"/>
        <v>2023</v>
      </c>
      <c r="E2732" s="219">
        <f t="shared" si="395"/>
        <v>45286</v>
      </c>
      <c r="F2732" s="219">
        <f t="shared" si="396"/>
        <v>45286</v>
      </c>
      <c r="G2732" s="219">
        <f t="shared" si="397"/>
        <v>45286</v>
      </c>
      <c r="H2732" s="218" t="str">
        <f>IF(ISERROR(VLOOKUP(FORECAST!$A2732,$AY$2:$BA$9,3,FALSE)),"",VLOOKUP(FORECAST!$A2732,$AY$2:$BA$9,3,FALSE))</f>
        <v>Pagadores</v>
      </c>
      <c r="I2732" s="218">
        <f>IF(ISNUMBER(FORECAST!G:G),FORECAST!G:G,"")</f>
        <v>39</v>
      </c>
      <c r="J2732" s="222">
        <f>IF(ISNUMBER(FORECAST!H:H),FORECAST!H:H,"")</f>
        <v>8649</v>
      </c>
      <c r="BF2732" s="4"/>
    </row>
    <row r="2733" spans="1:58">
      <c r="A2733" s="218" t="str">
        <f>MID(FORECAST!A2732,1,10)</f>
        <v>Non-Group</v>
      </c>
      <c r="B2733" s="218" t="str">
        <f t="shared" si="392"/>
        <v>No</v>
      </c>
      <c r="C2733" s="218" t="str">
        <f t="shared" si="393"/>
        <v>-G</v>
      </c>
      <c r="D2733" s="218" t="str">
        <f t="shared" si="394"/>
        <v>oup</v>
      </c>
      <c r="E2733" s="219" t="e">
        <f t="shared" si="395"/>
        <v>#VALUE!</v>
      </c>
      <c r="F2733" s="219" t="str">
        <f t="shared" si="396"/>
        <v/>
      </c>
      <c r="G2733" s="219">
        <f t="shared" si="397"/>
        <v>45286</v>
      </c>
      <c r="H2733" s="218" t="str">
        <f>IF(ISERROR(VLOOKUP(FORECAST!$A2733,$AY$2:$BA$9,3,FALSE)),"",VLOOKUP(FORECAST!$A2733,$AY$2:$BA$9,3,FALSE))</f>
        <v>Grupos</v>
      </c>
      <c r="I2733" s="218">
        <f>IF(ISNUMBER(FORECAST!G:G),FORECAST!G:G,"")</f>
        <v>2</v>
      </c>
      <c r="J2733" s="222">
        <f>IF(ISNUMBER(FORECAST!H:H),FORECAST!H:H,"")</f>
        <v>795</v>
      </c>
      <c r="BF2733" s="4"/>
    </row>
    <row r="2734" spans="1:58">
      <c r="A2734" s="218" t="str">
        <f>MID(FORECAST!A2733,1,10)</f>
        <v>Group - No</v>
      </c>
      <c r="B2734" s="218" t="str">
        <f t="shared" si="392"/>
        <v>Gr</v>
      </c>
      <c r="C2734" s="218" t="str">
        <f t="shared" si="393"/>
        <v>up</v>
      </c>
      <c r="D2734" s="218" t="str">
        <f t="shared" si="394"/>
        <v>- No</v>
      </c>
      <c r="E2734" s="219" t="e">
        <f t="shared" si="395"/>
        <v>#VALUE!</v>
      </c>
      <c r="F2734" s="219" t="str">
        <f t="shared" si="396"/>
        <v/>
      </c>
      <c r="G2734" s="219">
        <f t="shared" si="397"/>
        <v>45286</v>
      </c>
      <c r="H2734" s="218" t="str">
        <f>IF(ISERROR(VLOOKUP(FORECAST!$A2734,$AY$2:$BA$9,3,FALSE)),"",VLOOKUP(FORECAST!$A2734,$AY$2:$BA$9,3,FALSE))</f>
        <v>Dueños e invitados</v>
      </c>
      <c r="I2734" s="218">
        <f>IF(ISNUMBER(FORECAST!G:G),FORECAST!G:G,"")</f>
        <v>69</v>
      </c>
      <c r="J2734" s="222">
        <f>IF(ISNUMBER(FORECAST!H:H),FORECAST!H:H,"")</f>
        <v>0</v>
      </c>
      <c r="BF2734" s="4"/>
    </row>
    <row r="2735" spans="1:58">
      <c r="A2735" s="218" t="str">
        <f>MID(FORECAST!A2734,1,10)</f>
        <v>Owner &amp; Gu</v>
      </c>
      <c r="B2735" s="218" t="str">
        <f t="shared" si="392"/>
        <v>Ow</v>
      </c>
      <c r="C2735" s="218" t="str">
        <f t="shared" si="393"/>
        <v>er</v>
      </c>
      <c r="D2735" s="218" t="str">
        <f t="shared" si="394"/>
        <v>&amp; Gu</v>
      </c>
      <c r="E2735" s="219" t="e">
        <f t="shared" si="395"/>
        <v>#VALUE!</v>
      </c>
      <c r="F2735" s="219" t="str">
        <f t="shared" si="396"/>
        <v/>
      </c>
      <c r="G2735" s="219">
        <f t="shared" si="397"/>
        <v>45286</v>
      </c>
      <c r="H2735" s="218" t="str">
        <f>IF(ISERROR(VLOOKUP(FORECAST!$A2735,$AY$2:$BA$9,3,FALSE)),"",VLOOKUP(FORECAST!$A2735,$AY$2:$BA$9,3,FALSE))</f>
        <v>Referidos</v>
      </c>
      <c r="I2735" s="218">
        <f>IF(ISNUMBER(FORECAST!G:G),FORECAST!G:G,"")</f>
        <v>18</v>
      </c>
      <c r="J2735" s="222">
        <f>IF(ISNUMBER(FORECAST!H:H),FORECAST!H:H,"")</f>
        <v>4780</v>
      </c>
      <c r="BF2735" s="4"/>
    </row>
    <row r="2736" spans="1:58">
      <c r="A2736" s="218" t="str">
        <f>MID(FORECAST!A2735,1,10)</f>
        <v>Owner Refe</v>
      </c>
      <c r="B2736" s="218" t="str">
        <f t="shared" si="392"/>
        <v>Ow</v>
      </c>
      <c r="C2736" s="218" t="str">
        <f t="shared" si="393"/>
        <v>er</v>
      </c>
      <c r="D2736" s="218" t="str">
        <f t="shared" si="394"/>
        <v>Refe</v>
      </c>
      <c r="E2736" s="219" t="e">
        <f t="shared" si="395"/>
        <v>#VALUE!</v>
      </c>
      <c r="F2736" s="219" t="str">
        <f t="shared" si="396"/>
        <v/>
      </c>
      <c r="G2736" s="219">
        <f t="shared" si="397"/>
        <v>45286</v>
      </c>
      <c r="H2736" s="218" t="str">
        <f>IF(ISERROR(VLOOKUP(FORECAST!$A2736,$AY$2:$BA$9,3,FALSE)),"",VLOOKUP(FORECAST!$A2736,$AY$2:$BA$9,3,FALSE))</f>
        <v>Maintenance</v>
      </c>
      <c r="I2736" s="218">
        <f>IF(ISNUMBER(FORECAST!G:G),FORECAST!G:G,"")</f>
        <v>15</v>
      </c>
      <c r="J2736" s="222">
        <f>IF(ISNUMBER(FORECAST!H:H),FORECAST!H:H,"")</f>
        <v>0</v>
      </c>
      <c r="BF2736" s="4"/>
    </row>
    <row r="2737" spans="1:58">
      <c r="A2737" s="218" t="str">
        <f>MID(FORECAST!A2736,1,10)</f>
        <v>Maintenanc</v>
      </c>
      <c r="B2737" s="218" t="str">
        <f t="shared" si="392"/>
        <v>Ma</v>
      </c>
      <c r="C2737" s="218" t="str">
        <f t="shared" si="393"/>
        <v>nt</v>
      </c>
      <c r="D2737" s="218" t="str">
        <f t="shared" si="394"/>
        <v>nanc</v>
      </c>
      <c r="E2737" s="219" t="e">
        <f t="shared" si="395"/>
        <v>#VALUE!</v>
      </c>
      <c r="F2737" s="219" t="str">
        <f t="shared" si="396"/>
        <v/>
      </c>
      <c r="G2737" s="219">
        <f t="shared" si="397"/>
        <v>45286</v>
      </c>
      <c r="H2737" s="218" t="str">
        <f>IF(ISERROR(VLOOKUP(FORECAST!$A2737,$AY$2:$BA$9,3,FALSE)),"",VLOOKUP(FORECAST!$A2737,$AY$2:$BA$9,3,FALSE))</f>
        <v>Complementarias</v>
      </c>
      <c r="I2737" s="218">
        <f>IF(ISNUMBER(FORECAST!G:G),FORECAST!G:G,"")</f>
        <v>7</v>
      </c>
      <c r="J2737" s="222">
        <f>IF(ISNUMBER(FORECAST!H:H),FORECAST!H:H,"")</f>
        <v>0</v>
      </c>
      <c r="BF2737" s="4"/>
    </row>
    <row r="2738" spans="1:58">
      <c r="A2738" s="218" t="str">
        <f>MID(FORECAST!A2737,1,10)</f>
        <v>Compliment</v>
      </c>
      <c r="B2738" s="218" t="str">
        <f t="shared" si="392"/>
        <v>Co</v>
      </c>
      <c r="C2738" s="218" t="str">
        <f t="shared" si="393"/>
        <v>pl</v>
      </c>
      <c r="D2738" s="218" t="str">
        <f t="shared" si="394"/>
        <v>ment</v>
      </c>
      <c r="E2738" s="219" t="e">
        <f t="shared" si="395"/>
        <v>#VALUE!</v>
      </c>
      <c r="F2738" s="219" t="str">
        <f t="shared" si="396"/>
        <v/>
      </c>
      <c r="G2738" s="219">
        <f t="shared" si="397"/>
        <v>45286</v>
      </c>
      <c r="H2738" s="218" t="str">
        <f>IF(ISERROR(VLOOKUP(FORECAST!$A2738,$AY$2:$BA$9,3,FALSE)),"",VLOOKUP(FORECAST!$A2738,$AY$2:$BA$9,3,FALSE))</f>
        <v>Total día</v>
      </c>
      <c r="I2738" s="218">
        <f>IF(ISNUMBER(FORECAST!G:G),FORECAST!G:G,"")</f>
        <v>150</v>
      </c>
      <c r="J2738" s="222">
        <f>IF(ISNUMBER(FORECAST!H:H),FORECAST!H:H,"")</f>
        <v>14224</v>
      </c>
      <c r="BF2738" s="4"/>
    </row>
    <row r="2739" spans="1:58">
      <c r="A2739" s="218" t="str">
        <f>MID(FORECAST!A2738,1,10)</f>
        <v>Totals:</v>
      </c>
      <c r="B2739" s="218" t="str">
        <f t="shared" si="392"/>
        <v>To</v>
      </c>
      <c r="C2739" s="218" t="str">
        <f t="shared" si="393"/>
        <v>al</v>
      </c>
      <c r="D2739" s="218" t="str">
        <f t="shared" si="394"/>
        <v>:</v>
      </c>
      <c r="E2739" s="219" t="e">
        <f t="shared" si="395"/>
        <v>#VALUE!</v>
      </c>
      <c r="F2739" s="219" t="str">
        <f t="shared" si="396"/>
        <v/>
      </c>
      <c r="G2739" s="219">
        <f t="shared" si="397"/>
        <v>45286</v>
      </c>
      <c r="H2739" s="218" t="str">
        <f>IF(ISERROR(VLOOKUP(FORECAST!$A2739,$AY$2:$BA$9,3,FALSE)),"",VLOOKUP(FORECAST!$A2739,$AY$2:$BA$9,3,FALSE))</f>
        <v/>
      </c>
      <c r="I2739" s="218" t="str">
        <f>IF(ISNUMBER(FORECAST!G:G),FORECAST!G:G,"")</f>
        <v/>
      </c>
      <c r="J2739" s="222" t="str">
        <f>IF(ISNUMBER(FORECAST!H:H),FORECAST!H:H,"")</f>
        <v/>
      </c>
      <c r="BF2739" s="4"/>
    </row>
    <row r="2740" spans="1:58">
      <c r="A2740" s="218" t="str">
        <f>MID(FORECAST!A2739,1,10)</f>
        <v>27-12-2023</v>
      </c>
      <c r="B2740" s="218" t="str">
        <f t="shared" si="392"/>
        <v>27</v>
      </c>
      <c r="C2740" s="218" t="str">
        <f t="shared" si="393"/>
        <v>12</v>
      </c>
      <c r="D2740" s="218" t="str">
        <f t="shared" si="394"/>
        <v>2023</v>
      </c>
      <c r="E2740" s="219">
        <f t="shared" si="395"/>
        <v>45287</v>
      </c>
      <c r="F2740" s="219">
        <f t="shared" si="396"/>
        <v>45287</v>
      </c>
      <c r="G2740" s="219">
        <f t="shared" si="397"/>
        <v>45287</v>
      </c>
      <c r="H2740" s="218" t="str">
        <f>IF(ISERROR(VLOOKUP(FORECAST!$A2740,$AY$2:$BA$9,3,FALSE)),"",VLOOKUP(FORECAST!$A2740,$AY$2:$BA$9,3,FALSE))</f>
        <v>Pagadores</v>
      </c>
      <c r="I2740" s="218">
        <f>IF(ISNUMBER(FORECAST!G:G),FORECAST!G:G,"")</f>
        <v>33</v>
      </c>
      <c r="J2740" s="222">
        <f>IF(ISNUMBER(FORECAST!H:H),FORECAST!H:H,"")</f>
        <v>7909</v>
      </c>
      <c r="BF2740" s="4"/>
    </row>
    <row r="2741" spans="1:58">
      <c r="A2741" s="218" t="str">
        <f>MID(FORECAST!A2740,1,10)</f>
        <v>Non-Group</v>
      </c>
      <c r="B2741" s="218" t="str">
        <f t="shared" si="392"/>
        <v>No</v>
      </c>
      <c r="C2741" s="218" t="str">
        <f t="shared" si="393"/>
        <v>-G</v>
      </c>
      <c r="D2741" s="218" t="str">
        <f t="shared" si="394"/>
        <v>oup</v>
      </c>
      <c r="E2741" s="219" t="e">
        <f t="shared" si="395"/>
        <v>#VALUE!</v>
      </c>
      <c r="F2741" s="219" t="str">
        <f t="shared" si="396"/>
        <v/>
      </c>
      <c r="G2741" s="219">
        <f t="shared" si="397"/>
        <v>45287</v>
      </c>
      <c r="H2741" s="218" t="str">
        <f>IF(ISERROR(VLOOKUP(FORECAST!$A2741,$AY$2:$BA$9,3,FALSE)),"",VLOOKUP(FORECAST!$A2741,$AY$2:$BA$9,3,FALSE))</f>
        <v>Grupos</v>
      </c>
      <c r="I2741" s="218">
        <f>IF(ISNUMBER(FORECAST!G:G),FORECAST!G:G,"")</f>
        <v>2</v>
      </c>
      <c r="J2741" s="222">
        <f>IF(ISNUMBER(FORECAST!H:H),FORECAST!H:H,"")</f>
        <v>795</v>
      </c>
      <c r="BF2741" s="4"/>
    </row>
    <row r="2742" spans="1:58">
      <c r="A2742" s="218" t="str">
        <f>MID(FORECAST!A2741,1,10)</f>
        <v>Group - No</v>
      </c>
      <c r="B2742" s="218" t="str">
        <f t="shared" si="392"/>
        <v>Gr</v>
      </c>
      <c r="C2742" s="218" t="str">
        <f t="shared" si="393"/>
        <v>up</v>
      </c>
      <c r="D2742" s="218" t="str">
        <f t="shared" si="394"/>
        <v>- No</v>
      </c>
      <c r="E2742" s="219" t="e">
        <f t="shared" si="395"/>
        <v>#VALUE!</v>
      </c>
      <c r="F2742" s="219" t="str">
        <f t="shared" si="396"/>
        <v/>
      </c>
      <c r="G2742" s="219">
        <f t="shared" si="397"/>
        <v>45287</v>
      </c>
      <c r="H2742" s="218" t="str">
        <f>IF(ISERROR(VLOOKUP(FORECAST!$A2742,$AY$2:$BA$9,3,FALSE)),"",VLOOKUP(FORECAST!$A2742,$AY$2:$BA$9,3,FALSE))</f>
        <v>Dueños e invitados</v>
      </c>
      <c r="I2742" s="218">
        <f>IF(ISNUMBER(FORECAST!G:G),FORECAST!G:G,"")</f>
        <v>77</v>
      </c>
      <c r="J2742" s="222">
        <f>IF(ISNUMBER(FORECAST!H:H),FORECAST!H:H,"")</f>
        <v>0</v>
      </c>
      <c r="BF2742" s="4"/>
    </row>
    <row r="2743" spans="1:58">
      <c r="A2743" s="218" t="str">
        <f>MID(FORECAST!A2742,1,10)</f>
        <v>Owner &amp; Gu</v>
      </c>
      <c r="B2743" s="218" t="str">
        <f t="shared" si="392"/>
        <v>Ow</v>
      </c>
      <c r="C2743" s="218" t="str">
        <f t="shared" si="393"/>
        <v>er</v>
      </c>
      <c r="D2743" s="218" t="str">
        <f t="shared" si="394"/>
        <v>&amp; Gu</v>
      </c>
      <c r="E2743" s="219" t="e">
        <f t="shared" si="395"/>
        <v>#VALUE!</v>
      </c>
      <c r="F2743" s="219" t="str">
        <f t="shared" si="396"/>
        <v/>
      </c>
      <c r="G2743" s="219">
        <f t="shared" si="397"/>
        <v>45287</v>
      </c>
      <c r="H2743" s="218" t="str">
        <f>IF(ISERROR(VLOOKUP(FORECAST!$A2743,$AY$2:$BA$9,3,FALSE)),"",VLOOKUP(FORECAST!$A2743,$AY$2:$BA$9,3,FALSE))</f>
        <v>Referidos</v>
      </c>
      <c r="I2743" s="218">
        <f>IF(ISNUMBER(FORECAST!G:G),FORECAST!G:G,"")</f>
        <v>19</v>
      </c>
      <c r="J2743" s="222">
        <f>IF(ISNUMBER(FORECAST!H:H),FORECAST!H:H,"")</f>
        <v>5775</v>
      </c>
      <c r="BF2743" s="4"/>
    </row>
    <row r="2744" spans="1:58">
      <c r="A2744" s="218" t="str">
        <f>MID(FORECAST!A2743,1,10)</f>
        <v>Owner Refe</v>
      </c>
      <c r="B2744" s="218" t="str">
        <f t="shared" si="392"/>
        <v>Ow</v>
      </c>
      <c r="C2744" s="218" t="str">
        <f t="shared" si="393"/>
        <v>er</v>
      </c>
      <c r="D2744" s="218" t="str">
        <f t="shared" si="394"/>
        <v>Refe</v>
      </c>
      <c r="E2744" s="219" t="e">
        <f t="shared" si="395"/>
        <v>#VALUE!</v>
      </c>
      <c r="F2744" s="219" t="str">
        <f t="shared" si="396"/>
        <v/>
      </c>
      <c r="G2744" s="219">
        <f t="shared" si="397"/>
        <v>45287</v>
      </c>
      <c r="H2744" s="218" t="str">
        <f>IF(ISERROR(VLOOKUP(FORECAST!$A2744,$AY$2:$BA$9,3,FALSE)),"",VLOOKUP(FORECAST!$A2744,$AY$2:$BA$9,3,FALSE))</f>
        <v>Maintenance</v>
      </c>
      <c r="I2744" s="218">
        <f>IF(ISNUMBER(FORECAST!G:G),FORECAST!G:G,"")</f>
        <v>16</v>
      </c>
      <c r="J2744" s="222">
        <f>IF(ISNUMBER(FORECAST!H:H),FORECAST!H:H,"")</f>
        <v>0</v>
      </c>
      <c r="BF2744" s="4"/>
    </row>
    <row r="2745" spans="1:58">
      <c r="A2745" s="218" t="str">
        <f>MID(FORECAST!A2744,1,10)</f>
        <v>Maintenanc</v>
      </c>
      <c r="B2745" s="218" t="str">
        <f t="shared" si="392"/>
        <v>Ma</v>
      </c>
      <c r="C2745" s="218" t="str">
        <f t="shared" si="393"/>
        <v>nt</v>
      </c>
      <c r="D2745" s="218" t="str">
        <f t="shared" si="394"/>
        <v>nanc</v>
      </c>
      <c r="E2745" s="219" t="e">
        <f t="shared" si="395"/>
        <v>#VALUE!</v>
      </c>
      <c r="F2745" s="219" t="str">
        <f t="shared" si="396"/>
        <v/>
      </c>
      <c r="G2745" s="219">
        <f t="shared" si="397"/>
        <v>45287</v>
      </c>
      <c r="H2745" s="218" t="str">
        <f>IF(ISERROR(VLOOKUP(FORECAST!$A2745,$AY$2:$BA$9,3,FALSE)),"",VLOOKUP(FORECAST!$A2745,$AY$2:$BA$9,3,FALSE))</f>
        <v>Complementarias</v>
      </c>
      <c r="I2745" s="218">
        <f>IF(ISNUMBER(FORECAST!G:G),FORECAST!G:G,"")</f>
        <v>6</v>
      </c>
      <c r="J2745" s="222">
        <f>IF(ISNUMBER(FORECAST!H:H),FORECAST!H:H,"")</f>
        <v>0</v>
      </c>
      <c r="BF2745" s="4"/>
    </row>
    <row r="2746" spans="1:58">
      <c r="A2746" s="218" t="str">
        <f>MID(FORECAST!A2745,1,10)</f>
        <v>Compliment</v>
      </c>
      <c r="B2746" s="218" t="str">
        <f t="shared" si="392"/>
        <v>Co</v>
      </c>
      <c r="C2746" s="218" t="str">
        <f t="shared" si="393"/>
        <v>pl</v>
      </c>
      <c r="D2746" s="218" t="str">
        <f t="shared" si="394"/>
        <v>ment</v>
      </c>
      <c r="E2746" s="219" t="e">
        <f t="shared" si="395"/>
        <v>#VALUE!</v>
      </c>
      <c r="F2746" s="219" t="str">
        <f t="shared" si="396"/>
        <v/>
      </c>
      <c r="G2746" s="219">
        <f t="shared" si="397"/>
        <v>45287</v>
      </c>
      <c r="H2746" s="218" t="str">
        <f>IF(ISERROR(VLOOKUP(FORECAST!$A2746,$AY$2:$BA$9,3,FALSE)),"",VLOOKUP(FORECAST!$A2746,$AY$2:$BA$9,3,FALSE))</f>
        <v>Total día</v>
      </c>
      <c r="I2746" s="218">
        <f>IF(ISNUMBER(FORECAST!G:G),FORECAST!G:G,"")</f>
        <v>153</v>
      </c>
      <c r="J2746" s="222">
        <f>IF(ISNUMBER(FORECAST!H:H),FORECAST!H:H,"")</f>
        <v>14479</v>
      </c>
      <c r="BF2746" s="4"/>
    </row>
    <row r="2747" spans="1:58">
      <c r="A2747" s="218" t="str">
        <f>MID(FORECAST!A2746,1,10)</f>
        <v>Totals:</v>
      </c>
      <c r="B2747" s="218" t="str">
        <f t="shared" si="392"/>
        <v>To</v>
      </c>
      <c r="C2747" s="218" t="str">
        <f t="shared" si="393"/>
        <v>al</v>
      </c>
      <c r="D2747" s="218" t="str">
        <f t="shared" si="394"/>
        <v>:</v>
      </c>
      <c r="E2747" s="219" t="e">
        <f t="shared" si="395"/>
        <v>#VALUE!</v>
      </c>
      <c r="F2747" s="219" t="str">
        <f t="shared" si="396"/>
        <v/>
      </c>
      <c r="G2747" s="219">
        <f t="shared" si="397"/>
        <v>45287</v>
      </c>
      <c r="H2747" s="218" t="str">
        <f>IF(ISERROR(VLOOKUP(FORECAST!$A2747,$AY$2:$BA$9,3,FALSE)),"",VLOOKUP(FORECAST!$A2747,$AY$2:$BA$9,3,FALSE))</f>
        <v/>
      </c>
      <c r="I2747" s="218" t="str">
        <f>IF(ISNUMBER(FORECAST!G:G),FORECAST!G:G,"")</f>
        <v/>
      </c>
      <c r="J2747" s="222" t="str">
        <f>IF(ISNUMBER(FORECAST!H:H),FORECAST!H:H,"")</f>
        <v/>
      </c>
      <c r="BF2747" s="4"/>
    </row>
    <row r="2748" spans="1:58">
      <c r="A2748" s="218" t="str">
        <f>MID(FORECAST!A2747,1,10)</f>
        <v>28-12-2023</v>
      </c>
      <c r="B2748" s="218" t="str">
        <f t="shared" si="392"/>
        <v>28</v>
      </c>
      <c r="C2748" s="218" t="str">
        <f t="shared" si="393"/>
        <v>12</v>
      </c>
      <c r="D2748" s="218" t="str">
        <f t="shared" si="394"/>
        <v>2023</v>
      </c>
      <c r="E2748" s="219">
        <f t="shared" si="395"/>
        <v>45288</v>
      </c>
      <c r="F2748" s="219">
        <f t="shared" si="396"/>
        <v>45288</v>
      </c>
      <c r="G2748" s="219">
        <f t="shared" si="397"/>
        <v>45288</v>
      </c>
      <c r="H2748" s="218" t="str">
        <f>IF(ISERROR(VLOOKUP(FORECAST!$A2748,$AY$2:$BA$9,3,FALSE)),"",VLOOKUP(FORECAST!$A2748,$AY$2:$BA$9,3,FALSE))</f>
        <v>Pagadores</v>
      </c>
      <c r="I2748" s="218">
        <f>IF(ISNUMBER(FORECAST!G:G),FORECAST!G:G,"")</f>
        <v>35</v>
      </c>
      <c r="J2748" s="222">
        <f>IF(ISNUMBER(FORECAST!H:H),FORECAST!H:H,"")</f>
        <v>8391.06</v>
      </c>
      <c r="BF2748" s="4"/>
    </row>
    <row r="2749" spans="1:58">
      <c r="A2749" s="218" t="str">
        <f>MID(FORECAST!A2748,1,10)</f>
        <v>Non-Group</v>
      </c>
      <c r="B2749" s="218" t="str">
        <f t="shared" si="392"/>
        <v>No</v>
      </c>
      <c r="C2749" s="218" t="str">
        <f t="shared" si="393"/>
        <v>-G</v>
      </c>
      <c r="D2749" s="218" t="str">
        <f t="shared" si="394"/>
        <v>oup</v>
      </c>
      <c r="E2749" s="219" t="e">
        <f t="shared" si="395"/>
        <v>#VALUE!</v>
      </c>
      <c r="F2749" s="219" t="str">
        <f t="shared" si="396"/>
        <v/>
      </c>
      <c r="G2749" s="219">
        <f t="shared" si="397"/>
        <v>45288</v>
      </c>
      <c r="H2749" s="218" t="str">
        <f>IF(ISERROR(VLOOKUP(FORECAST!$A2749,$AY$2:$BA$9,3,FALSE)),"",VLOOKUP(FORECAST!$A2749,$AY$2:$BA$9,3,FALSE))</f>
        <v>Grupos</v>
      </c>
      <c r="I2749" s="218">
        <f>IF(ISNUMBER(FORECAST!G:G),FORECAST!G:G,"")</f>
        <v>2</v>
      </c>
      <c r="J2749" s="222">
        <f>IF(ISNUMBER(FORECAST!H:H),FORECAST!H:H,"")</f>
        <v>795</v>
      </c>
      <c r="BF2749" s="4"/>
    </row>
    <row r="2750" spans="1:58">
      <c r="A2750" s="218" t="str">
        <f>MID(FORECAST!A2749,1,10)</f>
        <v>Group - No</v>
      </c>
      <c r="B2750" s="218" t="str">
        <f t="shared" si="392"/>
        <v>Gr</v>
      </c>
      <c r="C2750" s="218" t="str">
        <f t="shared" si="393"/>
        <v>up</v>
      </c>
      <c r="D2750" s="218" t="str">
        <f t="shared" si="394"/>
        <v>- No</v>
      </c>
      <c r="E2750" s="219" t="e">
        <f t="shared" si="395"/>
        <v>#VALUE!</v>
      </c>
      <c r="F2750" s="219" t="str">
        <f t="shared" si="396"/>
        <v/>
      </c>
      <c r="G2750" s="219">
        <f t="shared" si="397"/>
        <v>45288</v>
      </c>
      <c r="H2750" s="218" t="str">
        <f>IF(ISERROR(VLOOKUP(FORECAST!$A2750,$AY$2:$BA$9,3,FALSE)),"",VLOOKUP(FORECAST!$A2750,$AY$2:$BA$9,3,FALSE))</f>
        <v>Dueños e invitados</v>
      </c>
      <c r="I2750" s="218">
        <f>IF(ISNUMBER(FORECAST!G:G),FORECAST!G:G,"")</f>
        <v>82</v>
      </c>
      <c r="J2750" s="222">
        <f>IF(ISNUMBER(FORECAST!H:H),FORECAST!H:H,"")</f>
        <v>0</v>
      </c>
      <c r="BF2750" s="4"/>
    </row>
    <row r="2751" spans="1:58">
      <c r="A2751" s="218" t="str">
        <f>MID(FORECAST!A2750,1,10)</f>
        <v>Owner &amp; Gu</v>
      </c>
      <c r="B2751" s="218" t="str">
        <f t="shared" si="392"/>
        <v>Ow</v>
      </c>
      <c r="C2751" s="218" t="str">
        <f t="shared" si="393"/>
        <v>er</v>
      </c>
      <c r="D2751" s="218" t="str">
        <f t="shared" si="394"/>
        <v>&amp; Gu</v>
      </c>
      <c r="E2751" s="219" t="e">
        <f t="shared" si="395"/>
        <v>#VALUE!</v>
      </c>
      <c r="F2751" s="219" t="str">
        <f t="shared" si="396"/>
        <v/>
      </c>
      <c r="G2751" s="219">
        <f t="shared" si="397"/>
        <v>45288</v>
      </c>
      <c r="H2751" s="218" t="str">
        <f>IF(ISERROR(VLOOKUP(FORECAST!$A2751,$AY$2:$BA$9,3,FALSE)),"",VLOOKUP(FORECAST!$A2751,$AY$2:$BA$9,3,FALSE))</f>
        <v>Referidos</v>
      </c>
      <c r="I2751" s="218">
        <f>IF(ISNUMBER(FORECAST!G:G),FORECAST!G:G,"")</f>
        <v>16</v>
      </c>
      <c r="J2751" s="222">
        <f>IF(ISNUMBER(FORECAST!H:H),FORECAST!H:H,"")</f>
        <v>5996.4</v>
      </c>
      <c r="BF2751" s="4"/>
    </row>
    <row r="2752" spans="1:58">
      <c r="A2752" s="218" t="str">
        <f>MID(FORECAST!A2751,1,10)</f>
        <v>Owner Refe</v>
      </c>
      <c r="B2752" s="218" t="str">
        <f t="shared" si="392"/>
        <v>Ow</v>
      </c>
      <c r="C2752" s="218" t="str">
        <f t="shared" si="393"/>
        <v>er</v>
      </c>
      <c r="D2752" s="218" t="str">
        <f t="shared" si="394"/>
        <v>Refe</v>
      </c>
      <c r="E2752" s="219" t="e">
        <f t="shared" si="395"/>
        <v>#VALUE!</v>
      </c>
      <c r="F2752" s="219" t="str">
        <f t="shared" si="396"/>
        <v/>
      </c>
      <c r="G2752" s="219">
        <f t="shared" si="397"/>
        <v>45288</v>
      </c>
      <c r="H2752" s="218" t="str">
        <f>IF(ISERROR(VLOOKUP(FORECAST!$A2752,$AY$2:$BA$9,3,FALSE)),"",VLOOKUP(FORECAST!$A2752,$AY$2:$BA$9,3,FALSE))</f>
        <v>Maintenance</v>
      </c>
      <c r="I2752" s="218">
        <f>IF(ISNUMBER(FORECAST!G:G),FORECAST!G:G,"")</f>
        <v>18</v>
      </c>
      <c r="J2752" s="222">
        <f>IF(ISNUMBER(FORECAST!H:H),FORECAST!H:H,"")</f>
        <v>0</v>
      </c>
      <c r="BF2752" s="4"/>
    </row>
    <row r="2753" spans="1:58">
      <c r="A2753" s="218" t="str">
        <f>MID(FORECAST!A2752,1,10)</f>
        <v>Maintenanc</v>
      </c>
      <c r="B2753" s="218" t="str">
        <f t="shared" si="392"/>
        <v>Ma</v>
      </c>
      <c r="C2753" s="218" t="str">
        <f t="shared" si="393"/>
        <v>nt</v>
      </c>
      <c r="D2753" s="218" t="str">
        <f t="shared" si="394"/>
        <v>nanc</v>
      </c>
      <c r="E2753" s="219" t="e">
        <f t="shared" si="395"/>
        <v>#VALUE!</v>
      </c>
      <c r="F2753" s="219" t="str">
        <f t="shared" si="396"/>
        <v/>
      </c>
      <c r="G2753" s="219">
        <f t="shared" si="397"/>
        <v>45288</v>
      </c>
      <c r="H2753" s="218" t="str">
        <f>IF(ISERROR(VLOOKUP(FORECAST!$A2753,$AY$2:$BA$9,3,FALSE)),"",VLOOKUP(FORECAST!$A2753,$AY$2:$BA$9,3,FALSE))</f>
        <v>Complementarias</v>
      </c>
      <c r="I2753" s="218">
        <f>IF(ISNUMBER(FORECAST!G:G),FORECAST!G:G,"")</f>
        <v>6</v>
      </c>
      <c r="J2753" s="222">
        <f>IF(ISNUMBER(FORECAST!H:H),FORECAST!H:H,"")</f>
        <v>0</v>
      </c>
      <c r="BF2753" s="4"/>
    </row>
    <row r="2754" spans="1:58">
      <c r="A2754" s="218" t="str">
        <f>MID(FORECAST!A2753,1,10)</f>
        <v>Compliment</v>
      </c>
      <c r="B2754" s="218" t="str">
        <f t="shared" si="392"/>
        <v>Co</v>
      </c>
      <c r="C2754" s="218" t="str">
        <f t="shared" si="393"/>
        <v>pl</v>
      </c>
      <c r="D2754" s="218" t="str">
        <f t="shared" si="394"/>
        <v>ment</v>
      </c>
      <c r="E2754" s="219" t="e">
        <f t="shared" si="395"/>
        <v>#VALUE!</v>
      </c>
      <c r="F2754" s="219" t="str">
        <f t="shared" si="396"/>
        <v/>
      </c>
      <c r="G2754" s="219">
        <f t="shared" si="397"/>
        <v>45288</v>
      </c>
      <c r="H2754" s="218" t="str">
        <f>IF(ISERROR(VLOOKUP(FORECAST!$A2754,$AY$2:$BA$9,3,FALSE)),"",VLOOKUP(FORECAST!$A2754,$AY$2:$BA$9,3,FALSE))</f>
        <v>Total día</v>
      </c>
      <c r="I2754" s="218">
        <f>IF(ISNUMBER(FORECAST!G:G),FORECAST!G:G,"")</f>
        <v>159</v>
      </c>
      <c r="J2754" s="222">
        <f>IF(ISNUMBER(FORECAST!H:H),FORECAST!H:H,"")</f>
        <v>15182.46</v>
      </c>
      <c r="BF2754" s="4"/>
    </row>
    <row r="2755" spans="1:58">
      <c r="A2755" s="218" t="str">
        <f>MID(FORECAST!A2754,1,10)</f>
        <v>Totals:</v>
      </c>
      <c r="B2755" s="218" t="str">
        <f t="shared" si="392"/>
        <v>To</v>
      </c>
      <c r="C2755" s="218" t="str">
        <f t="shared" si="393"/>
        <v>al</v>
      </c>
      <c r="D2755" s="218" t="str">
        <f t="shared" si="394"/>
        <v>:</v>
      </c>
      <c r="E2755" s="219" t="e">
        <f t="shared" si="395"/>
        <v>#VALUE!</v>
      </c>
      <c r="F2755" s="219" t="str">
        <f t="shared" si="396"/>
        <v/>
      </c>
      <c r="G2755" s="219">
        <f t="shared" si="397"/>
        <v>45288</v>
      </c>
      <c r="H2755" s="218" t="str">
        <f>IF(ISERROR(VLOOKUP(FORECAST!$A2755,$AY$2:$BA$9,3,FALSE)),"",VLOOKUP(FORECAST!$A2755,$AY$2:$BA$9,3,FALSE))</f>
        <v/>
      </c>
      <c r="I2755" s="218" t="str">
        <f>IF(ISNUMBER(FORECAST!G:G),FORECAST!G:G,"")</f>
        <v/>
      </c>
      <c r="J2755" s="222" t="str">
        <f>IF(ISNUMBER(FORECAST!H:H),FORECAST!H:H,"")</f>
        <v/>
      </c>
      <c r="BF2755" s="4"/>
    </row>
    <row r="2756" spans="1:58">
      <c r="A2756" s="218" t="str">
        <f>MID(FORECAST!A2755,1,10)</f>
        <v>29-12-2023</v>
      </c>
      <c r="B2756" s="218" t="str">
        <f t="shared" si="392"/>
        <v>29</v>
      </c>
      <c r="C2756" s="218" t="str">
        <f t="shared" si="393"/>
        <v>12</v>
      </c>
      <c r="D2756" s="218" t="str">
        <f t="shared" si="394"/>
        <v>2023</v>
      </c>
      <c r="E2756" s="219">
        <f t="shared" si="395"/>
        <v>45289</v>
      </c>
      <c r="F2756" s="219">
        <f t="shared" si="396"/>
        <v>45289</v>
      </c>
      <c r="G2756" s="219">
        <f t="shared" si="397"/>
        <v>45289</v>
      </c>
      <c r="H2756" s="218" t="str">
        <f>IF(ISERROR(VLOOKUP(FORECAST!$A2756,$AY$2:$BA$9,3,FALSE)),"",VLOOKUP(FORECAST!$A2756,$AY$2:$BA$9,3,FALSE))</f>
        <v>Pagadores</v>
      </c>
      <c r="I2756" s="218">
        <f>IF(ISNUMBER(FORECAST!G:G),FORECAST!G:G,"")</f>
        <v>34</v>
      </c>
      <c r="J2756" s="222">
        <f>IF(ISNUMBER(FORECAST!H:H),FORECAST!H:H,"")</f>
        <v>8442.34</v>
      </c>
      <c r="BF2756" s="4"/>
    </row>
    <row r="2757" spans="1:58">
      <c r="A2757" s="218" t="str">
        <f>MID(FORECAST!A2756,1,10)</f>
        <v>Non-Group</v>
      </c>
      <c r="B2757" s="218" t="str">
        <f t="shared" si="392"/>
        <v>No</v>
      </c>
      <c r="C2757" s="218" t="str">
        <f t="shared" si="393"/>
        <v>-G</v>
      </c>
      <c r="D2757" s="218" t="str">
        <f t="shared" si="394"/>
        <v>oup</v>
      </c>
      <c r="E2757" s="219" t="e">
        <f t="shared" si="395"/>
        <v>#VALUE!</v>
      </c>
      <c r="F2757" s="219" t="str">
        <f t="shared" si="396"/>
        <v/>
      </c>
      <c r="G2757" s="219">
        <f t="shared" si="397"/>
        <v>45289</v>
      </c>
      <c r="H2757" s="218" t="str">
        <f>IF(ISERROR(VLOOKUP(FORECAST!$A2757,$AY$2:$BA$9,3,FALSE)),"",VLOOKUP(FORECAST!$A2757,$AY$2:$BA$9,3,FALSE))</f>
        <v>Grupos</v>
      </c>
      <c r="I2757" s="218">
        <f>IF(ISNUMBER(FORECAST!G:G),FORECAST!G:G,"")</f>
        <v>1</v>
      </c>
      <c r="J2757" s="222">
        <f>IF(ISNUMBER(FORECAST!H:H),FORECAST!H:H,"")</f>
        <v>330</v>
      </c>
      <c r="BF2757" s="4"/>
    </row>
    <row r="2758" spans="1:58">
      <c r="A2758" s="218" t="str">
        <f>MID(FORECAST!A2757,1,10)</f>
        <v>Group - No</v>
      </c>
      <c r="B2758" s="218" t="str">
        <f t="shared" si="392"/>
        <v>Gr</v>
      </c>
      <c r="C2758" s="218" t="str">
        <f t="shared" si="393"/>
        <v>up</v>
      </c>
      <c r="D2758" s="218" t="str">
        <f t="shared" si="394"/>
        <v>- No</v>
      </c>
      <c r="E2758" s="219" t="e">
        <f t="shared" si="395"/>
        <v>#VALUE!</v>
      </c>
      <c r="F2758" s="219" t="str">
        <f t="shared" si="396"/>
        <v/>
      </c>
      <c r="G2758" s="219">
        <f t="shared" si="397"/>
        <v>45289</v>
      </c>
      <c r="H2758" s="218" t="str">
        <f>IF(ISERROR(VLOOKUP(FORECAST!$A2758,$AY$2:$BA$9,3,FALSE)),"",VLOOKUP(FORECAST!$A2758,$AY$2:$BA$9,3,FALSE))</f>
        <v>Dueños e invitados</v>
      </c>
      <c r="I2758" s="218">
        <f>IF(ISNUMBER(FORECAST!G:G),FORECAST!G:G,"")</f>
        <v>95</v>
      </c>
      <c r="J2758" s="222">
        <f>IF(ISNUMBER(FORECAST!H:H),FORECAST!H:H,"")</f>
        <v>0</v>
      </c>
      <c r="BF2758" s="4"/>
    </row>
    <row r="2759" spans="1:58">
      <c r="A2759" s="218" t="str">
        <f>MID(FORECAST!A2758,1,10)</f>
        <v>Owner &amp; Gu</v>
      </c>
      <c r="B2759" s="218" t="str">
        <f t="shared" si="392"/>
        <v>Ow</v>
      </c>
      <c r="C2759" s="218" t="str">
        <f t="shared" si="393"/>
        <v>er</v>
      </c>
      <c r="D2759" s="218" t="str">
        <f t="shared" si="394"/>
        <v>&amp; Gu</v>
      </c>
      <c r="E2759" s="219" t="e">
        <f t="shared" si="395"/>
        <v>#VALUE!</v>
      </c>
      <c r="F2759" s="219" t="str">
        <f t="shared" si="396"/>
        <v/>
      </c>
      <c r="G2759" s="219">
        <f t="shared" si="397"/>
        <v>45289</v>
      </c>
      <c r="H2759" s="218" t="str">
        <f>IF(ISERROR(VLOOKUP(FORECAST!$A2759,$AY$2:$BA$9,3,FALSE)),"",VLOOKUP(FORECAST!$A2759,$AY$2:$BA$9,3,FALSE))</f>
        <v>Referidos</v>
      </c>
      <c r="I2759" s="218">
        <f>IF(ISNUMBER(FORECAST!G:G),FORECAST!G:G,"")</f>
        <v>21</v>
      </c>
      <c r="J2759" s="222">
        <f>IF(ISNUMBER(FORECAST!H:H),FORECAST!H:H,"")</f>
        <v>8296.4</v>
      </c>
      <c r="BF2759" s="4"/>
    </row>
    <row r="2760" spans="1:58">
      <c r="A2760" s="218" t="str">
        <f>MID(FORECAST!A2759,1,10)</f>
        <v>Owner Refe</v>
      </c>
      <c r="B2760" s="218" t="str">
        <f t="shared" si="392"/>
        <v>Ow</v>
      </c>
      <c r="C2760" s="218" t="str">
        <f t="shared" si="393"/>
        <v>er</v>
      </c>
      <c r="D2760" s="218" t="str">
        <f t="shared" si="394"/>
        <v>Refe</v>
      </c>
      <c r="E2760" s="219" t="e">
        <f t="shared" si="395"/>
        <v>#VALUE!</v>
      </c>
      <c r="F2760" s="219" t="str">
        <f t="shared" si="396"/>
        <v/>
      </c>
      <c r="G2760" s="219">
        <f t="shared" si="397"/>
        <v>45289</v>
      </c>
      <c r="H2760" s="218" t="str">
        <f>IF(ISERROR(VLOOKUP(FORECAST!$A2760,$AY$2:$BA$9,3,FALSE)),"",VLOOKUP(FORECAST!$A2760,$AY$2:$BA$9,3,FALSE))</f>
        <v>Maintenance</v>
      </c>
      <c r="I2760" s="218">
        <f>IF(ISNUMBER(FORECAST!G:G),FORECAST!G:G,"")</f>
        <v>18</v>
      </c>
      <c r="J2760" s="222">
        <f>IF(ISNUMBER(FORECAST!H:H),FORECAST!H:H,"")</f>
        <v>0</v>
      </c>
      <c r="BF2760" s="4"/>
    </row>
    <row r="2761" spans="1:58">
      <c r="A2761" s="218" t="str">
        <f>MID(FORECAST!A2760,1,10)</f>
        <v>Maintenanc</v>
      </c>
      <c r="B2761" s="218" t="str">
        <f t="shared" si="392"/>
        <v>Ma</v>
      </c>
      <c r="C2761" s="218" t="str">
        <f t="shared" si="393"/>
        <v>nt</v>
      </c>
      <c r="D2761" s="218" t="str">
        <f t="shared" si="394"/>
        <v>nanc</v>
      </c>
      <c r="E2761" s="219" t="e">
        <f t="shared" si="395"/>
        <v>#VALUE!</v>
      </c>
      <c r="F2761" s="219" t="str">
        <f t="shared" si="396"/>
        <v/>
      </c>
      <c r="G2761" s="219">
        <f t="shared" si="397"/>
        <v>45289</v>
      </c>
      <c r="H2761" s="218" t="str">
        <f>IF(ISERROR(VLOOKUP(FORECAST!$A2761,$AY$2:$BA$9,3,FALSE)),"",VLOOKUP(FORECAST!$A2761,$AY$2:$BA$9,3,FALSE))</f>
        <v>Complementarias</v>
      </c>
      <c r="I2761" s="218">
        <f>IF(ISNUMBER(FORECAST!G:G),FORECAST!G:G,"")</f>
        <v>4</v>
      </c>
      <c r="J2761" s="222">
        <f>IF(ISNUMBER(FORECAST!H:H),FORECAST!H:H,"")</f>
        <v>0</v>
      </c>
      <c r="BF2761" s="4"/>
    </row>
    <row r="2762" spans="1:58">
      <c r="A2762" s="218" t="str">
        <f>MID(FORECAST!A2761,1,10)</f>
        <v>Compliment</v>
      </c>
      <c r="B2762" s="218" t="str">
        <f t="shared" si="392"/>
        <v>Co</v>
      </c>
      <c r="C2762" s="218" t="str">
        <f t="shared" si="393"/>
        <v>pl</v>
      </c>
      <c r="D2762" s="218" t="str">
        <f t="shared" si="394"/>
        <v>ment</v>
      </c>
      <c r="E2762" s="219" t="e">
        <f t="shared" si="395"/>
        <v>#VALUE!</v>
      </c>
      <c r="F2762" s="219" t="str">
        <f t="shared" si="396"/>
        <v/>
      </c>
      <c r="G2762" s="219">
        <f t="shared" si="397"/>
        <v>45289</v>
      </c>
      <c r="H2762" s="218" t="str">
        <f>IF(ISERROR(VLOOKUP(FORECAST!$A2762,$AY$2:$BA$9,3,FALSE)),"",VLOOKUP(FORECAST!$A2762,$AY$2:$BA$9,3,FALSE))</f>
        <v>Total día</v>
      </c>
      <c r="I2762" s="218">
        <f>IF(ISNUMBER(FORECAST!G:G),FORECAST!G:G,"")</f>
        <v>173</v>
      </c>
      <c r="J2762" s="222">
        <f>IF(ISNUMBER(FORECAST!H:H),FORECAST!H:H,"")</f>
        <v>17068.740000000002</v>
      </c>
      <c r="BF2762" s="4"/>
    </row>
    <row r="2763" spans="1:58">
      <c r="A2763" s="218" t="str">
        <f>MID(FORECAST!A2762,1,10)</f>
        <v>Totals:</v>
      </c>
      <c r="B2763" s="218" t="str">
        <f t="shared" si="392"/>
        <v>To</v>
      </c>
      <c r="C2763" s="218" t="str">
        <f t="shared" si="393"/>
        <v>al</v>
      </c>
      <c r="D2763" s="218" t="str">
        <f t="shared" si="394"/>
        <v>:</v>
      </c>
      <c r="E2763" s="219" t="e">
        <f t="shared" si="395"/>
        <v>#VALUE!</v>
      </c>
      <c r="F2763" s="219" t="str">
        <f t="shared" si="396"/>
        <v/>
      </c>
      <c r="G2763" s="219">
        <f t="shared" si="397"/>
        <v>45289</v>
      </c>
      <c r="H2763" s="218" t="str">
        <f>IF(ISERROR(VLOOKUP(FORECAST!$A2763,$AY$2:$BA$9,3,FALSE)),"",VLOOKUP(FORECAST!$A2763,$AY$2:$BA$9,3,FALSE))</f>
        <v/>
      </c>
      <c r="I2763" s="218" t="str">
        <f>IF(ISNUMBER(FORECAST!G:G),FORECAST!G:G,"")</f>
        <v/>
      </c>
      <c r="J2763" s="222" t="str">
        <f>IF(ISNUMBER(FORECAST!H:H),FORECAST!H:H,"")</f>
        <v/>
      </c>
      <c r="BF2763" s="4"/>
    </row>
    <row r="2764" spans="1:58">
      <c r="A2764" s="218" t="str">
        <f>MID(FORECAST!A2763,1,10)</f>
        <v>30-12-2023</v>
      </c>
      <c r="B2764" s="218" t="str">
        <f t="shared" si="392"/>
        <v>30</v>
      </c>
      <c r="C2764" s="218" t="str">
        <f t="shared" si="393"/>
        <v>12</v>
      </c>
      <c r="D2764" s="218" t="str">
        <f t="shared" si="394"/>
        <v>2023</v>
      </c>
      <c r="E2764" s="219">
        <f t="shared" si="395"/>
        <v>45290</v>
      </c>
      <c r="F2764" s="219">
        <f t="shared" si="396"/>
        <v>45290</v>
      </c>
      <c r="G2764" s="219">
        <f t="shared" si="397"/>
        <v>45290</v>
      </c>
      <c r="H2764" s="218" t="str">
        <f>IF(ISERROR(VLOOKUP(FORECAST!$A2764,$AY$2:$BA$9,3,FALSE)),"",VLOOKUP(FORECAST!$A2764,$AY$2:$BA$9,3,FALSE))</f>
        <v>Pagadores</v>
      </c>
      <c r="I2764" s="218">
        <f>IF(ISNUMBER(FORECAST!G:G),FORECAST!G:G,"")</f>
        <v>40</v>
      </c>
      <c r="J2764" s="222">
        <f>IF(ISNUMBER(FORECAST!H:H),FORECAST!H:H,"")</f>
        <v>9465.68</v>
      </c>
      <c r="BF2764" s="4"/>
    </row>
    <row r="2765" spans="1:58">
      <c r="A2765" s="218" t="str">
        <f>MID(FORECAST!A2764,1,10)</f>
        <v>Non-Group</v>
      </c>
      <c r="B2765" s="218" t="str">
        <f t="shared" si="392"/>
        <v>No</v>
      </c>
      <c r="C2765" s="218" t="str">
        <f t="shared" si="393"/>
        <v>-G</v>
      </c>
      <c r="D2765" s="218" t="str">
        <f t="shared" si="394"/>
        <v>oup</v>
      </c>
      <c r="E2765" s="219" t="e">
        <f t="shared" si="395"/>
        <v>#VALUE!</v>
      </c>
      <c r="F2765" s="219" t="str">
        <f t="shared" si="396"/>
        <v/>
      </c>
      <c r="G2765" s="219">
        <f t="shared" si="397"/>
        <v>45290</v>
      </c>
      <c r="H2765" s="218" t="str">
        <f>IF(ISERROR(VLOOKUP(FORECAST!$A2765,$AY$2:$BA$9,3,FALSE)),"",VLOOKUP(FORECAST!$A2765,$AY$2:$BA$9,3,FALSE))</f>
        <v>Grupos</v>
      </c>
      <c r="I2765" s="218">
        <f>IF(ISNUMBER(FORECAST!G:G),FORECAST!G:G,"")</f>
        <v>0</v>
      </c>
      <c r="J2765" s="222">
        <f>IF(ISNUMBER(FORECAST!H:H),FORECAST!H:H,"")</f>
        <v>0</v>
      </c>
      <c r="BF2765" s="4"/>
    </row>
    <row r="2766" spans="1:58">
      <c r="A2766" s="218" t="str">
        <f>MID(FORECAST!A2765,1,10)</f>
        <v>Group - No</v>
      </c>
      <c r="B2766" s="218" t="str">
        <f t="shared" si="392"/>
        <v>Gr</v>
      </c>
      <c r="C2766" s="218" t="str">
        <f t="shared" si="393"/>
        <v>up</v>
      </c>
      <c r="D2766" s="218" t="str">
        <f t="shared" si="394"/>
        <v>- No</v>
      </c>
      <c r="E2766" s="219" t="e">
        <f t="shared" si="395"/>
        <v>#VALUE!</v>
      </c>
      <c r="F2766" s="219" t="str">
        <f t="shared" si="396"/>
        <v/>
      </c>
      <c r="G2766" s="219">
        <f t="shared" si="397"/>
        <v>45290</v>
      </c>
      <c r="H2766" s="218" t="str">
        <f>IF(ISERROR(VLOOKUP(FORECAST!$A2766,$AY$2:$BA$9,3,FALSE)),"",VLOOKUP(FORECAST!$A2766,$AY$2:$BA$9,3,FALSE))</f>
        <v>Dueños e invitados</v>
      </c>
      <c r="I2766" s="218">
        <f>IF(ISNUMBER(FORECAST!G:G),FORECAST!G:G,"")</f>
        <v>96</v>
      </c>
      <c r="J2766" s="222">
        <f>IF(ISNUMBER(FORECAST!H:H),FORECAST!H:H,"")</f>
        <v>0</v>
      </c>
      <c r="BF2766" s="4"/>
    </row>
    <row r="2767" spans="1:58">
      <c r="A2767" s="218" t="str">
        <f>MID(FORECAST!A2766,1,10)</f>
        <v>Owner &amp; Gu</v>
      </c>
      <c r="B2767" s="218" t="str">
        <f t="shared" si="392"/>
        <v>Ow</v>
      </c>
      <c r="C2767" s="218" t="str">
        <f t="shared" si="393"/>
        <v>er</v>
      </c>
      <c r="D2767" s="218" t="str">
        <f t="shared" si="394"/>
        <v>&amp; Gu</v>
      </c>
      <c r="E2767" s="219" t="e">
        <f t="shared" si="395"/>
        <v>#VALUE!</v>
      </c>
      <c r="F2767" s="219" t="str">
        <f t="shared" si="396"/>
        <v/>
      </c>
      <c r="G2767" s="219">
        <f t="shared" si="397"/>
        <v>45290</v>
      </c>
      <c r="H2767" s="218" t="str">
        <f>IF(ISERROR(VLOOKUP(FORECAST!$A2767,$AY$2:$BA$9,3,FALSE)),"",VLOOKUP(FORECAST!$A2767,$AY$2:$BA$9,3,FALSE))</f>
        <v>Referidos</v>
      </c>
      <c r="I2767" s="218">
        <f>IF(ISNUMBER(FORECAST!G:G),FORECAST!G:G,"")</f>
        <v>25</v>
      </c>
      <c r="J2767" s="222">
        <f>IF(ISNUMBER(FORECAST!H:H),FORECAST!H:H,"")</f>
        <v>9005.44</v>
      </c>
      <c r="BF2767" s="4"/>
    </row>
    <row r="2768" spans="1:58">
      <c r="A2768" s="218" t="str">
        <f>MID(FORECAST!A2767,1,10)</f>
        <v>Owner Refe</v>
      </c>
      <c r="B2768" s="218" t="str">
        <f t="shared" ref="B2768:B2831" si="398">MID(A2768,1,2)</f>
        <v>Ow</v>
      </c>
      <c r="C2768" s="218" t="str">
        <f t="shared" ref="C2768:C2831" si="399">MID(A2768,4,2)</f>
        <v>er</v>
      </c>
      <c r="D2768" s="218" t="str">
        <f t="shared" ref="D2768:D2831" si="400">MID(A2768,7,4)</f>
        <v>Refe</v>
      </c>
      <c r="E2768" s="219" t="e">
        <f t="shared" ref="E2768:E2831" si="401">DATE(D2768,C2768,B2768)</f>
        <v>#VALUE!</v>
      </c>
      <c r="F2768" s="219" t="str">
        <f t="shared" ref="F2768:F2831" si="402">IF(ISERROR(E2768),"",E2768)</f>
        <v/>
      </c>
      <c r="G2768" s="219">
        <f t="shared" ref="G2768:G2831" si="403">IF(F2768="",G2767,F2768)</f>
        <v>45290</v>
      </c>
      <c r="H2768" s="218" t="str">
        <f>IF(ISERROR(VLOOKUP(FORECAST!$A2768,$AY$2:$BA$9,3,FALSE)),"",VLOOKUP(FORECAST!$A2768,$AY$2:$BA$9,3,FALSE))</f>
        <v>Maintenance</v>
      </c>
      <c r="I2768" s="218">
        <f>IF(ISNUMBER(FORECAST!G:G),FORECAST!G:G,"")</f>
        <v>17</v>
      </c>
      <c r="J2768" s="222">
        <f>IF(ISNUMBER(FORECAST!H:H),FORECAST!H:H,"")</f>
        <v>0</v>
      </c>
      <c r="BF2768" s="4"/>
    </row>
    <row r="2769" spans="1:58">
      <c r="A2769" s="218" t="str">
        <f>MID(FORECAST!A2768,1,10)</f>
        <v>Maintenanc</v>
      </c>
      <c r="B2769" s="218" t="str">
        <f t="shared" si="398"/>
        <v>Ma</v>
      </c>
      <c r="C2769" s="218" t="str">
        <f t="shared" si="399"/>
        <v>nt</v>
      </c>
      <c r="D2769" s="218" t="str">
        <f t="shared" si="400"/>
        <v>nanc</v>
      </c>
      <c r="E2769" s="219" t="e">
        <f t="shared" si="401"/>
        <v>#VALUE!</v>
      </c>
      <c r="F2769" s="219" t="str">
        <f t="shared" si="402"/>
        <v/>
      </c>
      <c r="G2769" s="219">
        <f t="shared" si="403"/>
        <v>45290</v>
      </c>
      <c r="H2769" s="218" t="str">
        <f>IF(ISERROR(VLOOKUP(FORECAST!$A2769,$AY$2:$BA$9,3,FALSE)),"",VLOOKUP(FORECAST!$A2769,$AY$2:$BA$9,3,FALSE))</f>
        <v>Complementarias</v>
      </c>
      <c r="I2769" s="218">
        <f>IF(ISNUMBER(FORECAST!G:G),FORECAST!G:G,"")</f>
        <v>1</v>
      </c>
      <c r="J2769" s="222">
        <f>IF(ISNUMBER(FORECAST!H:H),FORECAST!H:H,"")</f>
        <v>0</v>
      </c>
      <c r="BF2769" s="4"/>
    </row>
    <row r="2770" spans="1:58">
      <c r="A2770" s="218" t="str">
        <f>MID(FORECAST!A2769,1,10)</f>
        <v>Compliment</v>
      </c>
      <c r="B2770" s="218" t="str">
        <f t="shared" si="398"/>
        <v>Co</v>
      </c>
      <c r="C2770" s="218" t="str">
        <f t="shared" si="399"/>
        <v>pl</v>
      </c>
      <c r="D2770" s="218" t="str">
        <f t="shared" si="400"/>
        <v>ment</v>
      </c>
      <c r="E2770" s="219" t="e">
        <f t="shared" si="401"/>
        <v>#VALUE!</v>
      </c>
      <c r="F2770" s="219" t="str">
        <f t="shared" si="402"/>
        <v/>
      </c>
      <c r="G2770" s="219">
        <f t="shared" si="403"/>
        <v>45290</v>
      </c>
      <c r="H2770" s="218" t="str">
        <f>IF(ISERROR(VLOOKUP(FORECAST!$A2770,$AY$2:$BA$9,3,FALSE)),"",VLOOKUP(FORECAST!$A2770,$AY$2:$BA$9,3,FALSE))</f>
        <v>Total día</v>
      </c>
      <c r="I2770" s="218">
        <f>IF(ISNUMBER(FORECAST!G:G),FORECAST!G:G,"")</f>
        <v>179</v>
      </c>
      <c r="J2770" s="222">
        <f>IF(ISNUMBER(FORECAST!H:H),FORECAST!H:H,"")</f>
        <v>18471.12</v>
      </c>
      <c r="BF2770" s="4"/>
    </row>
    <row r="2771" spans="1:58">
      <c r="A2771" s="218" t="str">
        <f>MID(FORECAST!A2770,1,10)</f>
        <v>Totals:</v>
      </c>
      <c r="B2771" s="218" t="str">
        <f t="shared" si="398"/>
        <v>To</v>
      </c>
      <c r="C2771" s="218" t="str">
        <f t="shared" si="399"/>
        <v>al</v>
      </c>
      <c r="D2771" s="218" t="str">
        <f t="shared" si="400"/>
        <v>:</v>
      </c>
      <c r="E2771" s="219" t="e">
        <f t="shared" si="401"/>
        <v>#VALUE!</v>
      </c>
      <c r="F2771" s="219" t="str">
        <f t="shared" si="402"/>
        <v/>
      </c>
      <c r="G2771" s="219">
        <f t="shared" si="403"/>
        <v>45290</v>
      </c>
      <c r="H2771" s="218" t="str">
        <f>IF(ISERROR(VLOOKUP(FORECAST!$A2771,$AY$2:$BA$9,3,FALSE)),"",VLOOKUP(FORECAST!$A2771,$AY$2:$BA$9,3,FALSE))</f>
        <v/>
      </c>
      <c r="I2771" s="218" t="str">
        <f>IF(ISNUMBER(FORECAST!G:G),FORECAST!G:G,"")</f>
        <v/>
      </c>
      <c r="J2771" s="222" t="str">
        <f>IF(ISNUMBER(FORECAST!H:H),FORECAST!H:H,"")</f>
        <v/>
      </c>
      <c r="BF2771" s="4"/>
    </row>
    <row r="2772" spans="1:58">
      <c r="A2772" s="218" t="str">
        <f>MID(FORECAST!A2771,1,10)</f>
        <v>31-12-2023</v>
      </c>
      <c r="B2772" s="218" t="str">
        <f t="shared" si="398"/>
        <v>31</v>
      </c>
      <c r="C2772" s="218" t="str">
        <f t="shared" si="399"/>
        <v>12</v>
      </c>
      <c r="D2772" s="218" t="str">
        <f t="shared" si="400"/>
        <v>2023</v>
      </c>
      <c r="E2772" s="219">
        <f t="shared" si="401"/>
        <v>45291</v>
      </c>
      <c r="F2772" s="219">
        <f t="shared" si="402"/>
        <v>45291</v>
      </c>
      <c r="G2772" s="219">
        <f t="shared" si="403"/>
        <v>45291</v>
      </c>
      <c r="H2772" s="218" t="str">
        <f>IF(ISERROR(VLOOKUP(FORECAST!$A2772,$AY$2:$BA$9,3,FALSE)),"",VLOOKUP(FORECAST!$A2772,$AY$2:$BA$9,3,FALSE))</f>
        <v>Pagadores</v>
      </c>
      <c r="I2772" s="218">
        <f>IF(ISNUMBER(FORECAST!G:G),FORECAST!G:G,"")</f>
        <v>39</v>
      </c>
      <c r="J2772" s="222">
        <f>IF(ISNUMBER(FORECAST!H:H),FORECAST!H:H,"")</f>
        <v>9910.58</v>
      </c>
      <c r="BF2772" s="4"/>
    </row>
    <row r="2773" spans="1:58">
      <c r="A2773" s="218" t="str">
        <f>MID(FORECAST!A2772,1,10)</f>
        <v>Non-Group</v>
      </c>
      <c r="B2773" s="218" t="str">
        <f t="shared" si="398"/>
        <v>No</v>
      </c>
      <c r="C2773" s="218" t="str">
        <f t="shared" si="399"/>
        <v>-G</v>
      </c>
      <c r="D2773" s="218" t="str">
        <f t="shared" si="400"/>
        <v>oup</v>
      </c>
      <c r="E2773" s="219" t="e">
        <f t="shared" si="401"/>
        <v>#VALUE!</v>
      </c>
      <c r="F2773" s="219" t="str">
        <f t="shared" si="402"/>
        <v/>
      </c>
      <c r="G2773" s="219">
        <f t="shared" si="403"/>
        <v>45291</v>
      </c>
      <c r="H2773" s="218" t="str">
        <f>IF(ISERROR(VLOOKUP(FORECAST!$A2773,$AY$2:$BA$9,3,FALSE)),"",VLOOKUP(FORECAST!$A2773,$AY$2:$BA$9,3,FALSE))</f>
        <v>Dueños e invitados</v>
      </c>
      <c r="I2773" s="218">
        <f>IF(ISNUMBER(FORECAST!G:G),FORECAST!G:G,"")</f>
        <v>93</v>
      </c>
      <c r="J2773" s="222">
        <f>IF(ISNUMBER(FORECAST!H:H),FORECAST!H:H,"")</f>
        <v>0</v>
      </c>
      <c r="BF2773" s="4"/>
    </row>
    <row r="2774" spans="1:58">
      <c r="A2774" s="218" t="str">
        <f>MID(FORECAST!A2773,1,10)</f>
        <v>Owner &amp; Gu</v>
      </c>
      <c r="B2774" s="218" t="str">
        <f t="shared" si="398"/>
        <v>Ow</v>
      </c>
      <c r="C2774" s="218" t="str">
        <f t="shared" si="399"/>
        <v>er</v>
      </c>
      <c r="D2774" s="218" t="str">
        <f t="shared" si="400"/>
        <v>&amp; Gu</v>
      </c>
      <c r="E2774" s="219" t="e">
        <f t="shared" si="401"/>
        <v>#VALUE!</v>
      </c>
      <c r="F2774" s="219" t="str">
        <f t="shared" si="402"/>
        <v/>
      </c>
      <c r="G2774" s="219">
        <f t="shared" si="403"/>
        <v>45291</v>
      </c>
      <c r="H2774" s="218" t="str">
        <f>IF(ISERROR(VLOOKUP(FORECAST!$A2774,$AY$2:$BA$9,3,FALSE)),"",VLOOKUP(FORECAST!$A2774,$AY$2:$BA$9,3,FALSE))</f>
        <v>Referidos</v>
      </c>
      <c r="I2774" s="218">
        <f>IF(ISNUMBER(FORECAST!G:G),FORECAST!G:G,"")</f>
        <v>25</v>
      </c>
      <c r="J2774" s="222">
        <f>IF(ISNUMBER(FORECAST!H:H),FORECAST!H:H,"")</f>
        <v>9987.98</v>
      </c>
      <c r="BF2774" s="4"/>
    </row>
    <row r="2775" spans="1:58">
      <c r="A2775" s="218" t="str">
        <f>MID(FORECAST!A2774,1,10)</f>
        <v>Owner Refe</v>
      </c>
      <c r="B2775" s="218" t="str">
        <f t="shared" si="398"/>
        <v>Ow</v>
      </c>
      <c r="C2775" s="218" t="str">
        <f t="shared" si="399"/>
        <v>er</v>
      </c>
      <c r="D2775" s="218" t="str">
        <f t="shared" si="400"/>
        <v>Refe</v>
      </c>
      <c r="E2775" s="219" t="e">
        <f t="shared" si="401"/>
        <v>#VALUE!</v>
      </c>
      <c r="F2775" s="219" t="str">
        <f t="shared" si="402"/>
        <v/>
      </c>
      <c r="G2775" s="219">
        <f t="shared" si="403"/>
        <v>45291</v>
      </c>
      <c r="H2775" s="218" t="str">
        <f>IF(ISERROR(VLOOKUP(FORECAST!$A2775,$AY$2:$BA$9,3,FALSE)),"",VLOOKUP(FORECAST!$A2775,$AY$2:$BA$9,3,FALSE))</f>
        <v>Maintenance</v>
      </c>
      <c r="I2775" s="218">
        <f>IF(ISNUMBER(FORECAST!G:G),FORECAST!G:G,"")</f>
        <v>17</v>
      </c>
      <c r="J2775" s="222">
        <f>IF(ISNUMBER(FORECAST!H:H),FORECAST!H:H,"")</f>
        <v>0</v>
      </c>
      <c r="BF2775" s="4"/>
    </row>
    <row r="2776" spans="1:58">
      <c r="A2776" s="218" t="str">
        <f>MID(FORECAST!A2775,1,10)</f>
        <v>Maintenanc</v>
      </c>
      <c r="B2776" s="218" t="str">
        <f t="shared" si="398"/>
        <v>Ma</v>
      </c>
      <c r="C2776" s="218" t="str">
        <f t="shared" si="399"/>
        <v>nt</v>
      </c>
      <c r="D2776" s="218" t="str">
        <f t="shared" si="400"/>
        <v>nanc</v>
      </c>
      <c r="E2776" s="219" t="e">
        <f t="shared" si="401"/>
        <v>#VALUE!</v>
      </c>
      <c r="F2776" s="219" t="str">
        <f t="shared" si="402"/>
        <v/>
      </c>
      <c r="G2776" s="219">
        <f t="shared" si="403"/>
        <v>45291</v>
      </c>
      <c r="H2776" s="218" t="str">
        <f>IF(ISERROR(VLOOKUP(FORECAST!$A2776,$AY$2:$BA$9,3,FALSE)),"",VLOOKUP(FORECAST!$A2776,$AY$2:$BA$9,3,FALSE))</f>
        <v>Complementarias</v>
      </c>
      <c r="I2776" s="218">
        <f>IF(ISNUMBER(FORECAST!G:G),FORECAST!G:G,"")</f>
        <v>2</v>
      </c>
      <c r="J2776" s="222">
        <f>IF(ISNUMBER(FORECAST!H:H),FORECAST!H:H,"")</f>
        <v>0</v>
      </c>
      <c r="BF2776" s="4"/>
    </row>
    <row r="2777" spans="1:58">
      <c r="A2777" s="218" t="str">
        <f>MID(FORECAST!A2776,1,10)</f>
        <v>Compliment</v>
      </c>
      <c r="B2777" s="218" t="str">
        <f t="shared" si="398"/>
        <v>Co</v>
      </c>
      <c r="C2777" s="218" t="str">
        <f t="shared" si="399"/>
        <v>pl</v>
      </c>
      <c r="D2777" s="218" t="str">
        <f t="shared" si="400"/>
        <v>ment</v>
      </c>
      <c r="E2777" s="219" t="e">
        <f t="shared" si="401"/>
        <v>#VALUE!</v>
      </c>
      <c r="F2777" s="219" t="str">
        <f t="shared" si="402"/>
        <v/>
      </c>
      <c r="G2777" s="219">
        <f t="shared" si="403"/>
        <v>45291</v>
      </c>
      <c r="H2777" s="218" t="str">
        <f>IF(ISERROR(VLOOKUP(FORECAST!$A2777,$AY$2:$BA$9,3,FALSE)),"",VLOOKUP(FORECAST!$A2777,$AY$2:$BA$9,3,FALSE))</f>
        <v>Total día</v>
      </c>
      <c r="I2777" s="218">
        <f>IF(ISNUMBER(FORECAST!G:G),FORECAST!G:G,"")</f>
        <v>176</v>
      </c>
      <c r="J2777" s="222">
        <f>IF(ISNUMBER(FORECAST!H:H),FORECAST!H:H,"")</f>
        <v>19898.560000000001</v>
      </c>
      <c r="BF2777" s="4"/>
    </row>
    <row r="2778" spans="1:58">
      <c r="A2778" s="218" t="str">
        <f>MID(FORECAST!A2777,1,10)</f>
        <v>Totals:</v>
      </c>
      <c r="B2778" s="218" t="str">
        <f t="shared" si="398"/>
        <v>To</v>
      </c>
      <c r="C2778" s="218" t="str">
        <f t="shared" si="399"/>
        <v>al</v>
      </c>
      <c r="D2778" s="218" t="str">
        <f t="shared" si="400"/>
        <v>:</v>
      </c>
      <c r="E2778" s="219" t="e">
        <f t="shared" si="401"/>
        <v>#VALUE!</v>
      </c>
      <c r="F2778" s="219" t="str">
        <f t="shared" si="402"/>
        <v/>
      </c>
      <c r="G2778" s="219">
        <f t="shared" si="403"/>
        <v>45291</v>
      </c>
      <c r="H2778" s="218" t="str">
        <f>IF(ISERROR(VLOOKUP(FORECAST!$A2778,$AY$2:$BA$9,3,FALSE)),"",VLOOKUP(FORECAST!$A2778,$AY$2:$BA$9,3,FALSE))</f>
        <v/>
      </c>
      <c r="I2778" s="218" t="str">
        <f>IF(ISNUMBER(FORECAST!G:G),FORECAST!G:G,"")</f>
        <v/>
      </c>
      <c r="J2778" s="222" t="str">
        <f>IF(ISNUMBER(FORECAST!H:H),FORECAST!H:H,"")</f>
        <v/>
      </c>
      <c r="BF2778" s="4"/>
    </row>
    <row r="2779" spans="1:58">
      <c r="A2779" s="218" t="str">
        <f>MID(FORECAST!A2778,1,10)</f>
        <v>RECAP for:</v>
      </c>
      <c r="B2779" s="218" t="str">
        <f t="shared" si="398"/>
        <v>RE</v>
      </c>
      <c r="C2779" s="218" t="str">
        <f t="shared" si="399"/>
        <v>AP</v>
      </c>
      <c r="D2779" s="218" t="str">
        <f t="shared" si="400"/>
        <v>for:</v>
      </c>
      <c r="E2779" s="219" t="e">
        <f t="shared" si="401"/>
        <v>#VALUE!</v>
      </c>
      <c r="F2779" s="219" t="str">
        <f t="shared" si="402"/>
        <v/>
      </c>
      <c r="G2779" s="219">
        <f t="shared" si="403"/>
        <v>45291</v>
      </c>
      <c r="H2779" s="218" t="str">
        <f>IF(ISERROR(VLOOKUP(FORECAST!$A2779,$AY$2:$BA$9,3,FALSE)),"",VLOOKUP(FORECAST!$A2779,$AY$2:$BA$9,3,FALSE))</f>
        <v/>
      </c>
      <c r="I2779" s="218" t="str">
        <f>IF(ISNUMBER(FORECAST!G:G),FORECAST!G:G,"")</f>
        <v/>
      </c>
      <c r="J2779" s="222" t="str">
        <f>IF(ISNUMBER(FORECAST!H:H),FORECAST!H:H,"")</f>
        <v/>
      </c>
      <c r="BF2779" s="4"/>
    </row>
    <row r="2780" spans="1:58">
      <c r="A2780" s="218" t="str">
        <f>MID(FORECAST!A2779,1,10)</f>
        <v>Room Forec</v>
      </c>
      <c r="B2780" s="218" t="str">
        <f t="shared" si="398"/>
        <v>Ro</v>
      </c>
      <c r="C2780" s="218" t="str">
        <f t="shared" si="399"/>
        <v xml:space="preserve">m </v>
      </c>
      <c r="D2780" s="218" t="str">
        <f t="shared" si="400"/>
        <v>orec</v>
      </c>
      <c r="E2780" s="219" t="e">
        <f t="shared" si="401"/>
        <v>#VALUE!</v>
      </c>
      <c r="F2780" s="219" t="str">
        <f t="shared" si="402"/>
        <v/>
      </c>
      <c r="G2780" s="219">
        <f t="shared" si="403"/>
        <v>45291</v>
      </c>
      <c r="H2780" s="218" t="str">
        <f>IF(ISERROR(VLOOKUP(FORECAST!$A2780,$AY$2:$BA$9,3,FALSE)),"",VLOOKUP(FORECAST!$A2780,$AY$2:$BA$9,3,FALSE))</f>
        <v/>
      </c>
      <c r="I2780" s="218" t="str">
        <f>IF(ISNUMBER(FORECAST!G:G),FORECAST!G:G,"")</f>
        <v/>
      </c>
      <c r="J2780" s="222" t="str">
        <f>IF(ISNUMBER(FORECAST!H:H),FORECAST!H:H,"")</f>
        <v/>
      </c>
      <c r="BF2780" s="4"/>
    </row>
    <row r="2781" spans="1:58">
      <c r="A2781" s="218" t="str">
        <f>MID(FORECAST!A2780,1,10)</f>
        <v/>
      </c>
      <c r="B2781" s="218" t="str">
        <f t="shared" si="398"/>
        <v/>
      </c>
      <c r="C2781" s="218" t="str">
        <f t="shared" si="399"/>
        <v/>
      </c>
      <c r="D2781" s="218" t="str">
        <f t="shared" si="400"/>
        <v/>
      </c>
      <c r="E2781" s="219" t="e">
        <f t="shared" si="401"/>
        <v>#VALUE!</v>
      </c>
      <c r="F2781" s="219" t="str">
        <f t="shared" si="402"/>
        <v/>
      </c>
      <c r="G2781" s="219">
        <f t="shared" si="403"/>
        <v>45291</v>
      </c>
      <c r="H2781" s="218" t="str">
        <f>IF(ISERROR(VLOOKUP(FORECAST!$A2781,$AY$2:$BA$9,3,FALSE)),"",VLOOKUP(FORECAST!$A2781,$AY$2:$BA$9,3,FALSE))</f>
        <v/>
      </c>
      <c r="I2781" s="218" t="str">
        <f>IF(ISNUMBER(FORECAST!G:G),FORECAST!G:G,"")</f>
        <v/>
      </c>
      <c r="J2781" s="222" t="str">
        <f>IF(ISNUMBER(FORECAST!H:H),FORECAST!H:H,"")</f>
        <v/>
      </c>
      <c r="BF2781" s="4"/>
    </row>
    <row r="2782" spans="1:58">
      <c r="A2782" s="218" t="str">
        <f>MID(FORECAST!A2781,1,10)</f>
        <v/>
      </c>
      <c r="B2782" s="218" t="str">
        <f t="shared" si="398"/>
        <v/>
      </c>
      <c r="C2782" s="218" t="str">
        <f t="shared" si="399"/>
        <v/>
      </c>
      <c r="D2782" s="218" t="str">
        <f t="shared" si="400"/>
        <v/>
      </c>
      <c r="E2782" s="219" t="e">
        <f t="shared" si="401"/>
        <v>#VALUE!</v>
      </c>
      <c r="F2782" s="219" t="str">
        <f t="shared" si="402"/>
        <v/>
      </c>
      <c r="G2782" s="219">
        <f t="shared" si="403"/>
        <v>45291</v>
      </c>
      <c r="H2782" s="218" t="str">
        <f>IF(ISERROR(VLOOKUP(FORECAST!$A2782,$AY$2:$BA$9,3,FALSE)),"",VLOOKUP(FORECAST!$A2782,$AY$2:$BA$9,3,FALSE))</f>
        <v/>
      </c>
      <c r="I2782" s="218" t="str">
        <f>IF(ISNUMBER(FORECAST!G:G),FORECAST!G:G,"")</f>
        <v/>
      </c>
      <c r="J2782" s="222" t="str">
        <f>IF(ISNUMBER(FORECAST!H:H),FORECAST!H:H,"")</f>
        <v/>
      </c>
      <c r="BF2782" s="4"/>
    </row>
    <row r="2783" spans="1:58">
      <c r="A2783" s="218" t="str">
        <f>MID(FORECAST!A2782,1,10)</f>
        <v/>
      </c>
      <c r="B2783" s="218" t="str">
        <f t="shared" si="398"/>
        <v/>
      </c>
      <c r="C2783" s="218" t="str">
        <f t="shared" si="399"/>
        <v/>
      </c>
      <c r="D2783" s="218" t="str">
        <f t="shared" si="400"/>
        <v/>
      </c>
      <c r="E2783" s="219" t="e">
        <f t="shared" si="401"/>
        <v>#VALUE!</v>
      </c>
      <c r="F2783" s="219" t="str">
        <f t="shared" si="402"/>
        <v/>
      </c>
      <c r="G2783" s="219">
        <f t="shared" si="403"/>
        <v>45291</v>
      </c>
      <c r="H2783" s="218" t="str">
        <f>IF(ISERROR(VLOOKUP(FORECAST!$A2783,$AY$2:$BA$9,3,FALSE)),"",VLOOKUP(FORECAST!$A2783,$AY$2:$BA$9,3,FALSE))</f>
        <v/>
      </c>
      <c r="I2783" s="218" t="str">
        <f>IF(ISNUMBER(FORECAST!G:G),FORECAST!G:G,"")</f>
        <v/>
      </c>
      <c r="J2783" s="222" t="str">
        <f>IF(ISNUMBER(FORECAST!H:H),FORECAST!H:H,"")</f>
        <v/>
      </c>
      <c r="BF2783" s="4"/>
    </row>
    <row r="2784" spans="1:58">
      <c r="A2784" s="218" t="str">
        <f>MID(FORECAST!A2783,1,10)</f>
        <v/>
      </c>
      <c r="B2784" s="218" t="str">
        <f t="shared" si="398"/>
        <v/>
      </c>
      <c r="C2784" s="218" t="str">
        <f t="shared" si="399"/>
        <v/>
      </c>
      <c r="D2784" s="218" t="str">
        <f t="shared" si="400"/>
        <v/>
      </c>
      <c r="E2784" s="219" t="e">
        <f t="shared" si="401"/>
        <v>#VALUE!</v>
      </c>
      <c r="F2784" s="219" t="str">
        <f t="shared" si="402"/>
        <v/>
      </c>
      <c r="G2784" s="219">
        <f t="shared" si="403"/>
        <v>45291</v>
      </c>
      <c r="H2784" s="218" t="str">
        <f>IF(ISERROR(VLOOKUP(FORECAST!$A2784,$AY$2:$BA$9,3,FALSE)),"",VLOOKUP(FORECAST!$A2784,$AY$2:$BA$9,3,FALSE))</f>
        <v/>
      </c>
      <c r="I2784" s="218" t="str">
        <f>IF(ISNUMBER(FORECAST!G:G),FORECAST!G:G,"")</f>
        <v/>
      </c>
      <c r="J2784" s="222" t="str">
        <f>IF(ISNUMBER(FORECAST!H:H),FORECAST!H:H,"")</f>
        <v/>
      </c>
      <c r="BF2784" s="4"/>
    </row>
    <row r="2785" spans="1:58">
      <c r="A2785" s="218" t="str">
        <f>MID(FORECAST!A2784,1,10)</f>
        <v/>
      </c>
      <c r="B2785" s="218" t="str">
        <f t="shared" si="398"/>
        <v/>
      </c>
      <c r="C2785" s="218" t="str">
        <f t="shared" si="399"/>
        <v/>
      </c>
      <c r="D2785" s="218" t="str">
        <f t="shared" si="400"/>
        <v/>
      </c>
      <c r="E2785" s="219" t="e">
        <f t="shared" si="401"/>
        <v>#VALUE!</v>
      </c>
      <c r="F2785" s="219" t="str">
        <f t="shared" si="402"/>
        <v/>
      </c>
      <c r="G2785" s="219">
        <f t="shared" si="403"/>
        <v>45291</v>
      </c>
      <c r="H2785" s="218" t="str">
        <f>IF(ISERROR(VLOOKUP(FORECAST!$A2785,$AY$2:$BA$9,3,FALSE)),"",VLOOKUP(FORECAST!$A2785,$AY$2:$BA$9,3,FALSE))</f>
        <v/>
      </c>
      <c r="I2785" s="218" t="str">
        <f>IF(ISNUMBER(FORECAST!G:G),FORECAST!G:G,"")</f>
        <v/>
      </c>
      <c r="J2785" s="222" t="str">
        <f>IF(ISNUMBER(FORECAST!H:H),FORECAST!H:H,"")</f>
        <v/>
      </c>
      <c r="BF2785" s="4"/>
    </row>
    <row r="2786" spans="1:58">
      <c r="A2786" s="218" t="str">
        <f>MID(FORECAST!A2785,1,10)</f>
        <v/>
      </c>
      <c r="B2786" s="218" t="str">
        <f t="shared" si="398"/>
        <v/>
      </c>
      <c r="C2786" s="218" t="str">
        <f t="shared" si="399"/>
        <v/>
      </c>
      <c r="D2786" s="218" t="str">
        <f t="shared" si="400"/>
        <v/>
      </c>
      <c r="E2786" s="219" t="e">
        <f t="shared" si="401"/>
        <v>#VALUE!</v>
      </c>
      <c r="F2786" s="219" t="str">
        <f t="shared" si="402"/>
        <v/>
      </c>
      <c r="G2786" s="219">
        <f t="shared" si="403"/>
        <v>45291</v>
      </c>
      <c r="H2786" s="218" t="str">
        <f>IF(ISERROR(VLOOKUP(FORECAST!$A2786,$AY$2:$BA$9,3,FALSE)),"",VLOOKUP(FORECAST!$A2786,$AY$2:$BA$9,3,FALSE))</f>
        <v/>
      </c>
      <c r="I2786" s="218" t="str">
        <f>IF(ISNUMBER(FORECAST!G:G),FORECAST!G:G,"")</f>
        <v/>
      </c>
      <c r="J2786" s="222" t="str">
        <f>IF(ISNUMBER(FORECAST!H:H),FORECAST!H:H,"")</f>
        <v/>
      </c>
      <c r="BF2786" s="4"/>
    </row>
    <row r="2787" spans="1:58">
      <c r="A2787" s="218" t="str">
        <f>MID(FORECAST!A2786,1,10)</f>
        <v/>
      </c>
      <c r="B2787" s="218" t="str">
        <f t="shared" si="398"/>
        <v/>
      </c>
      <c r="C2787" s="218" t="str">
        <f t="shared" si="399"/>
        <v/>
      </c>
      <c r="D2787" s="218" t="str">
        <f t="shared" si="400"/>
        <v/>
      </c>
      <c r="E2787" s="219" t="e">
        <f t="shared" si="401"/>
        <v>#VALUE!</v>
      </c>
      <c r="F2787" s="219" t="str">
        <f t="shared" si="402"/>
        <v/>
      </c>
      <c r="G2787" s="219">
        <f t="shared" si="403"/>
        <v>45291</v>
      </c>
      <c r="H2787" s="218" t="str">
        <f>IF(ISERROR(VLOOKUP(FORECAST!$A2787,$AY$2:$BA$9,3,FALSE)),"",VLOOKUP(FORECAST!$A2787,$AY$2:$BA$9,3,FALSE))</f>
        <v/>
      </c>
      <c r="I2787" s="218" t="str">
        <f>IF(ISNUMBER(FORECAST!G:G),FORECAST!G:G,"")</f>
        <v/>
      </c>
      <c r="J2787" s="222" t="str">
        <f>IF(ISNUMBER(FORECAST!H:H),FORECAST!H:H,"")</f>
        <v/>
      </c>
      <c r="BF2787" s="4"/>
    </row>
    <row r="2788" spans="1:58">
      <c r="A2788" s="218" t="str">
        <f>MID(FORECAST!A2787,1,10)</f>
        <v/>
      </c>
      <c r="B2788" s="218" t="str">
        <f t="shared" si="398"/>
        <v/>
      </c>
      <c r="C2788" s="218" t="str">
        <f t="shared" si="399"/>
        <v/>
      </c>
      <c r="D2788" s="218" t="str">
        <f t="shared" si="400"/>
        <v/>
      </c>
      <c r="E2788" s="219" t="e">
        <f t="shared" si="401"/>
        <v>#VALUE!</v>
      </c>
      <c r="F2788" s="219" t="str">
        <f t="shared" si="402"/>
        <v/>
      </c>
      <c r="G2788" s="219">
        <f t="shared" si="403"/>
        <v>45291</v>
      </c>
      <c r="H2788" s="218" t="str">
        <f>IF(ISERROR(VLOOKUP(FORECAST!$A2788,$AY$2:$BA$9,3,FALSE)),"",VLOOKUP(FORECAST!$A2788,$AY$2:$BA$9,3,FALSE))</f>
        <v/>
      </c>
      <c r="I2788" s="218" t="str">
        <f>IF(ISNUMBER(FORECAST!G:G),FORECAST!G:G,"")</f>
        <v/>
      </c>
      <c r="J2788" s="222" t="str">
        <f>IF(ISNUMBER(FORECAST!H:H),FORECAST!H:H,"")</f>
        <v/>
      </c>
      <c r="BF2788" s="4"/>
    </row>
    <row r="2789" spans="1:58">
      <c r="A2789" s="218" t="str">
        <f>MID(FORECAST!A2788,1,10)</f>
        <v/>
      </c>
      <c r="B2789" s="218" t="str">
        <f t="shared" si="398"/>
        <v/>
      </c>
      <c r="C2789" s="218" t="str">
        <f t="shared" si="399"/>
        <v/>
      </c>
      <c r="D2789" s="218" t="str">
        <f t="shared" si="400"/>
        <v/>
      </c>
      <c r="E2789" s="219" t="e">
        <f t="shared" si="401"/>
        <v>#VALUE!</v>
      </c>
      <c r="F2789" s="219" t="str">
        <f t="shared" si="402"/>
        <v/>
      </c>
      <c r="G2789" s="219">
        <f t="shared" si="403"/>
        <v>45291</v>
      </c>
      <c r="H2789" s="218" t="str">
        <f>IF(ISERROR(VLOOKUP(FORECAST!$A2789,$AY$2:$BA$9,3,FALSE)),"",VLOOKUP(FORECAST!$A2789,$AY$2:$BA$9,3,FALSE))</f>
        <v/>
      </c>
      <c r="I2789" s="218" t="str">
        <f>IF(ISNUMBER(FORECAST!G:G),FORECAST!G:G,"")</f>
        <v/>
      </c>
      <c r="J2789" s="222" t="str">
        <f>IF(ISNUMBER(FORECAST!H:H),FORECAST!H:H,"")</f>
        <v/>
      </c>
      <c r="BF2789" s="4"/>
    </row>
    <row r="2790" spans="1:58">
      <c r="A2790" s="218" t="str">
        <f>MID(FORECAST!A2789,1,10)</f>
        <v/>
      </c>
      <c r="B2790" s="218" t="str">
        <f t="shared" si="398"/>
        <v/>
      </c>
      <c r="C2790" s="218" t="str">
        <f t="shared" si="399"/>
        <v/>
      </c>
      <c r="D2790" s="218" t="str">
        <f t="shared" si="400"/>
        <v/>
      </c>
      <c r="E2790" s="219" t="e">
        <f t="shared" si="401"/>
        <v>#VALUE!</v>
      </c>
      <c r="F2790" s="219" t="str">
        <f t="shared" si="402"/>
        <v/>
      </c>
      <c r="G2790" s="219">
        <f t="shared" si="403"/>
        <v>45291</v>
      </c>
      <c r="H2790" s="218" t="str">
        <f>IF(ISERROR(VLOOKUP(FORECAST!$A2790,$AY$2:$BA$9,3,FALSE)),"",VLOOKUP(FORECAST!$A2790,$AY$2:$BA$9,3,FALSE))</f>
        <v/>
      </c>
      <c r="I2790" s="218" t="str">
        <f>IF(ISNUMBER(FORECAST!G:G),FORECAST!G:G,"")</f>
        <v/>
      </c>
      <c r="J2790" s="222" t="str">
        <f>IF(ISNUMBER(FORECAST!H:H),FORECAST!H:H,"")</f>
        <v/>
      </c>
      <c r="BF2790" s="4"/>
    </row>
    <row r="2791" spans="1:58">
      <c r="A2791" s="218" t="str">
        <f>MID(FORECAST!A2790,1,10)</f>
        <v/>
      </c>
      <c r="B2791" s="218" t="str">
        <f t="shared" si="398"/>
        <v/>
      </c>
      <c r="C2791" s="218" t="str">
        <f t="shared" si="399"/>
        <v/>
      </c>
      <c r="D2791" s="218" t="str">
        <f t="shared" si="400"/>
        <v/>
      </c>
      <c r="E2791" s="219" t="e">
        <f t="shared" si="401"/>
        <v>#VALUE!</v>
      </c>
      <c r="F2791" s="219" t="str">
        <f t="shared" si="402"/>
        <v/>
      </c>
      <c r="G2791" s="219">
        <f t="shared" si="403"/>
        <v>45291</v>
      </c>
      <c r="H2791" s="218" t="str">
        <f>IF(ISERROR(VLOOKUP(FORECAST!$A2791,$AY$2:$BA$9,3,FALSE)),"",VLOOKUP(FORECAST!$A2791,$AY$2:$BA$9,3,FALSE))</f>
        <v/>
      </c>
      <c r="I2791" s="218" t="str">
        <f>IF(ISNUMBER(FORECAST!G:G),FORECAST!G:G,"")</f>
        <v/>
      </c>
      <c r="J2791" s="222" t="str">
        <f>IF(ISNUMBER(FORECAST!H:H),FORECAST!H:H,"")</f>
        <v/>
      </c>
      <c r="BF2791" s="4"/>
    </row>
    <row r="2792" spans="1:58">
      <c r="A2792" s="218" t="str">
        <f>MID(FORECAST!A2791,1,10)</f>
        <v/>
      </c>
      <c r="B2792" s="218" t="str">
        <f t="shared" si="398"/>
        <v/>
      </c>
      <c r="C2792" s="218" t="str">
        <f t="shared" si="399"/>
        <v/>
      </c>
      <c r="D2792" s="218" t="str">
        <f t="shared" si="400"/>
        <v/>
      </c>
      <c r="E2792" s="219" t="e">
        <f t="shared" si="401"/>
        <v>#VALUE!</v>
      </c>
      <c r="F2792" s="219" t="str">
        <f t="shared" si="402"/>
        <v/>
      </c>
      <c r="G2792" s="219">
        <f t="shared" si="403"/>
        <v>45291</v>
      </c>
      <c r="H2792" s="218" t="str">
        <f>IF(ISERROR(VLOOKUP(FORECAST!$A2792,$AY$2:$BA$9,3,FALSE)),"",VLOOKUP(FORECAST!$A2792,$AY$2:$BA$9,3,FALSE))</f>
        <v/>
      </c>
      <c r="I2792" s="218" t="str">
        <f>IF(ISNUMBER(FORECAST!G:G),FORECAST!G:G,"")</f>
        <v/>
      </c>
      <c r="J2792" s="222" t="str">
        <f>IF(ISNUMBER(FORECAST!H:H),FORECAST!H:H,"")</f>
        <v/>
      </c>
      <c r="BF2792" s="4"/>
    </row>
    <row r="2793" spans="1:58">
      <c r="A2793" s="218" t="str">
        <f>MID(FORECAST!A2792,1,10)</f>
        <v/>
      </c>
      <c r="B2793" s="218" t="str">
        <f t="shared" si="398"/>
        <v/>
      </c>
      <c r="C2793" s="218" t="str">
        <f t="shared" si="399"/>
        <v/>
      </c>
      <c r="D2793" s="218" t="str">
        <f t="shared" si="400"/>
        <v/>
      </c>
      <c r="E2793" s="219" t="e">
        <f t="shared" si="401"/>
        <v>#VALUE!</v>
      </c>
      <c r="F2793" s="219" t="str">
        <f t="shared" si="402"/>
        <v/>
      </c>
      <c r="G2793" s="219">
        <f t="shared" si="403"/>
        <v>45291</v>
      </c>
      <c r="H2793" s="218" t="str">
        <f>IF(ISERROR(VLOOKUP(FORECAST!$A2793,$AY$2:$BA$9,3,FALSE)),"",VLOOKUP(FORECAST!$A2793,$AY$2:$BA$9,3,FALSE))</f>
        <v/>
      </c>
      <c r="I2793" s="218" t="str">
        <f>IF(ISNUMBER(FORECAST!G:G),FORECAST!G:G,"")</f>
        <v/>
      </c>
      <c r="J2793" s="222" t="str">
        <f>IF(ISNUMBER(FORECAST!H:H),FORECAST!H:H,"")</f>
        <v/>
      </c>
      <c r="BF2793" s="4"/>
    </row>
    <row r="2794" spans="1:58">
      <c r="A2794" s="218" t="str">
        <f>MID(FORECAST!A2793,1,10)</f>
        <v/>
      </c>
      <c r="B2794" s="218" t="str">
        <f t="shared" si="398"/>
        <v/>
      </c>
      <c r="C2794" s="218" t="str">
        <f t="shared" si="399"/>
        <v/>
      </c>
      <c r="D2794" s="218" t="str">
        <f t="shared" si="400"/>
        <v/>
      </c>
      <c r="E2794" s="219" t="e">
        <f t="shared" si="401"/>
        <v>#VALUE!</v>
      </c>
      <c r="F2794" s="219" t="str">
        <f t="shared" si="402"/>
        <v/>
      </c>
      <c r="G2794" s="219">
        <f t="shared" si="403"/>
        <v>45291</v>
      </c>
      <c r="H2794" s="218" t="str">
        <f>IF(ISERROR(VLOOKUP(FORECAST!$A2794,$AY$2:$BA$9,3,FALSE)),"",VLOOKUP(FORECAST!$A2794,$AY$2:$BA$9,3,FALSE))</f>
        <v/>
      </c>
      <c r="I2794" s="218" t="str">
        <f>IF(ISNUMBER(FORECAST!G:G),FORECAST!G:G,"")</f>
        <v/>
      </c>
      <c r="J2794" s="222" t="str">
        <f>IF(ISNUMBER(FORECAST!H:H),FORECAST!H:H,"")</f>
        <v/>
      </c>
      <c r="BF2794" s="4"/>
    </row>
    <row r="2795" spans="1:58">
      <c r="A2795" s="218" t="str">
        <f>MID(FORECAST!A2794,1,10)</f>
        <v/>
      </c>
      <c r="B2795" s="218" t="str">
        <f t="shared" si="398"/>
        <v/>
      </c>
      <c r="C2795" s="218" t="str">
        <f t="shared" si="399"/>
        <v/>
      </c>
      <c r="D2795" s="218" t="str">
        <f t="shared" si="400"/>
        <v/>
      </c>
      <c r="E2795" s="219" t="e">
        <f t="shared" si="401"/>
        <v>#VALUE!</v>
      </c>
      <c r="F2795" s="219" t="str">
        <f t="shared" si="402"/>
        <v/>
      </c>
      <c r="G2795" s="219">
        <f t="shared" si="403"/>
        <v>45291</v>
      </c>
      <c r="H2795" s="218" t="str">
        <f>IF(ISERROR(VLOOKUP(FORECAST!$A2795,$AY$2:$BA$9,3,FALSE)),"",VLOOKUP(FORECAST!$A2795,$AY$2:$BA$9,3,FALSE))</f>
        <v/>
      </c>
      <c r="I2795" s="218" t="str">
        <f>IF(ISNUMBER(FORECAST!G:G),FORECAST!G:G,"")</f>
        <v/>
      </c>
      <c r="J2795" s="222" t="str">
        <f>IF(ISNUMBER(FORECAST!H:H),FORECAST!H:H,"")</f>
        <v/>
      </c>
      <c r="BF2795" s="4"/>
    </row>
    <row r="2796" spans="1:58">
      <c r="A2796" s="218" t="str">
        <f>MID(FORECAST!A2795,1,10)</f>
        <v/>
      </c>
      <c r="B2796" s="218" t="str">
        <f t="shared" si="398"/>
        <v/>
      </c>
      <c r="C2796" s="218" t="str">
        <f t="shared" si="399"/>
        <v/>
      </c>
      <c r="D2796" s="218" t="str">
        <f t="shared" si="400"/>
        <v/>
      </c>
      <c r="E2796" s="219" t="e">
        <f t="shared" si="401"/>
        <v>#VALUE!</v>
      </c>
      <c r="F2796" s="219" t="str">
        <f t="shared" si="402"/>
        <v/>
      </c>
      <c r="G2796" s="219">
        <f t="shared" si="403"/>
        <v>45291</v>
      </c>
      <c r="H2796" s="218" t="str">
        <f>IF(ISERROR(VLOOKUP(FORECAST!$A2796,$AY$2:$BA$9,3,FALSE)),"",VLOOKUP(FORECAST!$A2796,$AY$2:$BA$9,3,FALSE))</f>
        <v/>
      </c>
      <c r="I2796" s="218" t="str">
        <f>IF(ISNUMBER(FORECAST!G:G),FORECAST!G:G,"")</f>
        <v/>
      </c>
      <c r="J2796" s="222" t="str">
        <f>IF(ISNUMBER(FORECAST!H:H),FORECAST!H:H,"")</f>
        <v/>
      </c>
      <c r="BF2796" s="4"/>
    </row>
    <row r="2797" spans="1:58">
      <c r="A2797" s="218" t="str">
        <f>MID(FORECAST!A2796,1,10)</f>
        <v/>
      </c>
      <c r="B2797" s="218" t="str">
        <f t="shared" si="398"/>
        <v/>
      </c>
      <c r="C2797" s="218" t="str">
        <f t="shared" si="399"/>
        <v/>
      </c>
      <c r="D2797" s="218" t="str">
        <f t="shared" si="400"/>
        <v/>
      </c>
      <c r="E2797" s="219" t="e">
        <f t="shared" si="401"/>
        <v>#VALUE!</v>
      </c>
      <c r="F2797" s="219" t="str">
        <f t="shared" si="402"/>
        <v/>
      </c>
      <c r="G2797" s="219">
        <f t="shared" si="403"/>
        <v>45291</v>
      </c>
      <c r="H2797" s="218" t="str">
        <f>IF(ISERROR(VLOOKUP(FORECAST!$A2797,$AY$2:$BA$9,3,FALSE)),"",VLOOKUP(FORECAST!$A2797,$AY$2:$BA$9,3,FALSE))</f>
        <v/>
      </c>
      <c r="I2797" s="218" t="str">
        <f>IF(ISNUMBER(FORECAST!G:G),FORECAST!G:G,"")</f>
        <v/>
      </c>
      <c r="J2797" s="222" t="str">
        <f>IF(ISNUMBER(FORECAST!H:H),FORECAST!H:H,"")</f>
        <v/>
      </c>
      <c r="BF2797" s="4"/>
    </row>
    <row r="2798" spans="1:58">
      <c r="A2798" s="218" t="str">
        <f>MID(FORECAST!A2797,1,10)</f>
        <v/>
      </c>
      <c r="B2798" s="218" t="str">
        <f t="shared" si="398"/>
        <v/>
      </c>
      <c r="C2798" s="218" t="str">
        <f t="shared" si="399"/>
        <v/>
      </c>
      <c r="D2798" s="218" t="str">
        <f t="shared" si="400"/>
        <v/>
      </c>
      <c r="E2798" s="219" t="e">
        <f t="shared" si="401"/>
        <v>#VALUE!</v>
      </c>
      <c r="F2798" s="219" t="str">
        <f t="shared" si="402"/>
        <v/>
      </c>
      <c r="G2798" s="219">
        <f t="shared" si="403"/>
        <v>45291</v>
      </c>
      <c r="H2798" s="218" t="str">
        <f>IF(ISERROR(VLOOKUP(FORECAST!$A2798,$AY$2:$BA$9,3,FALSE)),"",VLOOKUP(FORECAST!$A2798,$AY$2:$BA$9,3,FALSE))</f>
        <v/>
      </c>
      <c r="I2798" s="218" t="str">
        <f>IF(ISNUMBER(FORECAST!G:G),FORECAST!G:G,"")</f>
        <v/>
      </c>
      <c r="J2798" s="222" t="str">
        <f>IF(ISNUMBER(FORECAST!H:H),FORECAST!H:H,"")</f>
        <v/>
      </c>
      <c r="BF2798" s="4"/>
    </row>
    <row r="2799" spans="1:58">
      <c r="A2799" s="218" t="str">
        <f>MID(FORECAST!A2798,1,10)</f>
        <v/>
      </c>
      <c r="B2799" s="218" t="str">
        <f t="shared" si="398"/>
        <v/>
      </c>
      <c r="C2799" s="218" t="str">
        <f t="shared" si="399"/>
        <v/>
      </c>
      <c r="D2799" s="218" t="str">
        <f t="shared" si="400"/>
        <v/>
      </c>
      <c r="E2799" s="219" t="e">
        <f t="shared" si="401"/>
        <v>#VALUE!</v>
      </c>
      <c r="F2799" s="219" t="str">
        <f t="shared" si="402"/>
        <v/>
      </c>
      <c r="G2799" s="219">
        <f t="shared" si="403"/>
        <v>45291</v>
      </c>
      <c r="H2799" s="218" t="str">
        <f>IF(ISERROR(VLOOKUP(FORECAST!$A2799,$AY$2:$BA$9,3,FALSE)),"",VLOOKUP(FORECAST!$A2799,$AY$2:$BA$9,3,FALSE))</f>
        <v/>
      </c>
      <c r="I2799" s="218" t="str">
        <f>IF(ISNUMBER(FORECAST!G:G),FORECAST!G:G,"")</f>
        <v/>
      </c>
      <c r="J2799" s="222" t="str">
        <f>IF(ISNUMBER(FORECAST!H:H),FORECAST!H:H,"")</f>
        <v/>
      </c>
      <c r="BF2799" s="4"/>
    </row>
    <row r="2800" spans="1:58">
      <c r="A2800" s="218" t="str">
        <f>MID(FORECAST!A2799,1,10)</f>
        <v/>
      </c>
      <c r="B2800" s="218" t="str">
        <f t="shared" si="398"/>
        <v/>
      </c>
      <c r="C2800" s="218" t="str">
        <f t="shared" si="399"/>
        <v/>
      </c>
      <c r="D2800" s="218" t="str">
        <f t="shared" si="400"/>
        <v/>
      </c>
      <c r="E2800" s="219" t="e">
        <f t="shared" si="401"/>
        <v>#VALUE!</v>
      </c>
      <c r="F2800" s="219" t="str">
        <f t="shared" si="402"/>
        <v/>
      </c>
      <c r="G2800" s="219">
        <f t="shared" si="403"/>
        <v>45291</v>
      </c>
      <c r="H2800" s="218" t="str">
        <f>IF(ISERROR(VLOOKUP(FORECAST!$A2800,$AY$2:$BA$9,3,FALSE)),"",VLOOKUP(FORECAST!$A2800,$AY$2:$BA$9,3,FALSE))</f>
        <v/>
      </c>
      <c r="I2800" s="218" t="str">
        <f>IF(ISNUMBER(FORECAST!G:G),FORECAST!G:G,"")</f>
        <v/>
      </c>
      <c r="J2800" s="222" t="str">
        <f>IF(ISNUMBER(FORECAST!H:H),FORECAST!H:H,"")</f>
        <v/>
      </c>
      <c r="BF2800" s="4"/>
    </row>
    <row r="2801" spans="1:58">
      <c r="A2801" s="218" t="str">
        <f>MID(FORECAST!A2800,1,10)</f>
        <v/>
      </c>
      <c r="B2801" s="218" t="str">
        <f t="shared" si="398"/>
        <v/>
      </c>
      <c r="C2801" s="218" t="str">
        <f t="shared" si="399"/>
        <v/>
      </c>
      <c r="D2801" s="218" t="str">
        <f t="shared" si="400"/>
        <v/>
      </c>
      <c r="E2801" s="219" t="e">
        <f t="shared" si="401"/>
        <v>#VALUE!</v>
      </c>
      <c r="F2801" s="219" t="str">
        <f t="shared" si="402"/>
        <v/>
      </c>
      <c r="G2801" s="219">
        <f t="shared" si="403"/>
        <v>45291</v>
      </c>
      <c r="H2801" s="218" t="str">
        <f>IF(ISERROR(VLOOKUP(FORECAST!$A2801,$AY$2:$BA$9,3,FALSE)),"",VLOOKUP(FORECAST!$A2801,$AY$2:$BA$9,3,FALSE))</f>
        <v/>
      </c>
      <c r="I2801" s="218" t="str">
        <f>IF(ISNUMBER(FORECAST!G:G),FORECAST!G:G,"")</f>
        <v/>
      </c>
      <c r="J2801" s="222" t="str">
        <f>IF(ISNUMBER(FORECAST!H:H),FORECAST!H:H,"")</f>
        <v/>
      </c>
      <c r="BF2801" s="4"/>
    </row>
    <row r="2802" spans="1:58">
      <c r="A2802" s="218" t="str">
        <f>MID(FORECAST!A2801,1,10)</f>
        <v/>
      </c>
      <c r="B2802" s="218" t="str">
        <f t="shared" si="398"/>
        <v/>
      </c>
      <c r="C2802" s="218" t="str">
        <f t="shared" si="399"/>
        <v/>
      </c>
      <c r="D2802" s="218" t="str">
        <f t="shared" si="400"/>
        <v/>
      </c>
      <c r="E2802" s="219" t="e">
        <f t="shared" si="401"/>
        <v>#VALUE!</v>
      </c>
      <c r="F2802" s="219" t="str">
        <f t="shared" si="402"/>
        <v/>
      </c>
      <c r="G2802" s="219">
        <f t="shared" si="403"/>
        <v>45291</v>
      </c>
      <c r="H2802" s="218" t="str">
        <f>IF(ISERROR(VLOOKUP(FORECAST!$A2802,$AY$2:$BA$9,3,FALSE)),"",VLOOKUP(FORECAST!$A2802,$AY$2:$BA$9,3,FALSE))</f>
        <v/>
      </c>
      <c r="I2802" s="218" t="str">
        <f>IF(ISNUMBER(FORECAST!G:G),FORECAST!G:G,"")</f>
        <v/>
      </c>
      <c r="J2802" s="222" t="str">
        <f>IF(ISNUMBER(FORECAST!H:H),FORECAST!H:H,"")</f>
        <v/>
      </c>
      <c r="BF2802" s="4"/>
    </row>
    <row r="2803" spans="1:58">
      <c r="A2803" s="218" t="str">
        <f>MID(FORECAST!A2802,1,10)</f>
        <v/>
      </c>
      <c r="B2803" s="218" t="str">
        <f t="shared" si="398"/>
        <v/>
      </c>
      <c r="C2803" s="218" t="str">
        <f t="shared" si="399"/>
        <v/>
      </c>
      <c r="D2803" s="218" t="str">
        <f t="shared" si="400"/>
        <v/>
      </c>
      <c r="E2803" s="219" t="e">
        <f t="shared" si="401"/>
        <v>#VALUE!</v>
      </c>
      <c r="F2803" s="219" t="str">
        <f t="shared" si="402"/>
        <v/>
      </c>
      <c r="G2803" s="219">
        <f t="shared" si="403"/>
        <v>45291</v>
      </c>
      <c r="H2803" s="218" t="str">
        <f>IF(ISERROR(VLOOKUP(FORECAST!$A2803,$AY$2:$BA$9,3,FALSE)),"",VLOOKUP(FORECAST!$A2803,$AY$2:$BA$9,3,FALSE))</f>
        <v/>
      </c>
      <c r="I2803" s="218" t="str">
        <f>IF(ISNUMBER(FORECAST!G:G),FORECAST!G:G,"")</f>
        <v/>
      </c>
      <c r="J2803" s="222" t="str">
        <f>IF(ISNUMBER(FORECAST!H:H),FORECAST!H:H,"")</f>
        <v/>
      </c>
      <c r="BF2803" s="4"/>
    </row>
    <row r="2804" spans="1:58">
      <c r="A2804" s="218" t="str">
        <f>MID(FORECAST!A2803,1,10)</f>
        <v/>
      </c>
      <c r="B2804" s="218" t="str">
        <f t="shared" si="398"/>
        <v/>
      </c>
      <c r="C2804" s="218" t="str">
        <f t="shared" si="399"/>
        <v/>
      </c>
      <c r="D2804" s="218" t="str">
        <f t="shared" si="400"/>
        <v/>
      </c>
      <c r="E2804" s="219" t="e">
        <f t="shared" si="401"/>
        <v>#VALUE!</v>
      </c>
      <c r="F2804" s="219" t="str">
        <f t="shared" si="402"/>
        <v/>
      </c>
      <c r="G2804" s="219">
        <f t="shared" si="403"/>
        <v>45291</v>
      </c>
      <c r="H2804" s="218" t="str">
        <f>IF(ISERROR(VLOOKUP(FORECAST!$A2804,$AY$2:$BA$9,3,FALSE)),"",VLOOKUP(FORECAST!$A2804,$AY$2:$BA$9,3,FALSE))</f>
        <v/>
      </c>
      <c r="I2804" s="218" t="str">
        <f>IF(ISNUMBER(FORECAST!G:G),FORECAST!G:G,"")</f>
        <v/>
      </c>
      <c r="J2804" s="222" t="str">
        <f>IF(ISNUMBER(FORECAST!H:H),FORECAST!H:H,"")</f>
        <v/>
      </c>
      <c r="BF2804" s="4"/>
    </row>
    <row r="2805" spans="1:58">
      <c r="A2805" s="218" t="str">
        <f>MID(FORECAST!A2804,1,10)</f>
        <v/>
      </c>
      <c r="B2805" s="218" t="str">
        <f t="shared" si="398"/>
        <v/>
      </c>
      <c r="C2805" s="218" t="str">
        <f t="shared" si="399"/>
        <v/>
      </c>
      <c r="D2805" s="218" t="str">
        <f t="shared" si="400"/>
        <v/>
      </c>
      <c r="E2805" s="219" t="e">
        <f t="shared" si="401"/>
        <v>#VALUE!</v>
      </c>
      <c r="F2805" s="219" t="str">
        <f t="shared" si="402"/>
        <v/>
      </c>
      <c r="G2805" s="219">
        <f t="shared" si="403"/>
        <v>45291</v>
      </c>
      <c r="H2805" s="218" t="str">
        <f>IF(ISERROR(VLOOKUP(FORECAST!$A2805,$AY$2:$BA$9,3,FALSE)),"",VLOOKUP(FORECAST!$A2805,$AY$2:$BA$9,3,FALSE))</f>
        <v/>
      </c>
      <c r="I2805" s="218" t="str">
        <f>IF(ISNUMBER(FORECAST!G:G),FORECAST!G:G,"")</f>
        <v/>
      </c>
      <c r="J2805" s="222" t="str">
        <f>IF(ISNUMBER(FORECAST!H:H),FORECAST!H:H,"")</f>
        <v/>
      </c>
      <c r="BF2805" s="4"/>
    </row>
    <row r="2806" spans="1:58">
      <c r="A2806" s="218" t="str">
        <f>MID(FORECAST!A2805,1,10)</f>
        <v/>
      </c>
      <c r="B2806" s="218" t="str">
        <f t="shared" si="398"/>
        <v/>
      </c>
      <c r="C2806" s="218" t="str">
        <f t="shared" si="399"/>
        <v/>
      </c>
      <c r="D2806" s="218" t="str">
        <f t="shared" si="400"/>
        <v/>
      </c>
      <c r="E2806" s="219" t="e">
        <f t="shared" si="401"/>
        <v>#VALUE!</v>
      </c>
      <c r="F2806" s="219" t="str">
        <f t="shared" si="402"/>
        <v/>
      </c>
      <c r="G2806" s="219">
        <f t="shared" si="403"/>
        <v>45291</v>
      </c>
      <c r="H2806" s="218" t="str">
        <f>IF(ISERROR(VLOOKUP(FORECAST!$A2806,$AY$2:$BA$9,3,FALSE)),"",VLOOKUP(FORECAST!$A2806,$AY$2:$BA$9,3,FALSE))</f>
        <v/>
      </c>
      <c r="I2806" s="218" t="str">
        <f>IF(ISNUMBER(FORECAST!G:G),FORECAST!G:G,"")</f>
        <v/>
      </c>
      <c r="J2806" s="222" t="str">
        <f>IF(ISNUMBER(FORECAST!H:H),FORECAST!H:H,"")</f>
        <v/>
      </c>
      <c r="BF2806" s="4"/>
    </row>
    <row r="2807" spans="1:58">
      <c r="A2807" s="218" t="str">
        <f>MID(FORECAST!A2806,1,10)</f>
        <v/>
      </c>
      <c r="B2807" s="218" t="str">
        <f t="shared" si="398"/>
        <v/>
      </c>
      <c r="C2807" s="218" t="str">
        <f t="shared" si="399"/>
        <v/>
      </c>
      <c r="D2807" s="218" t="str">
        <f t="shared" si="400"/>
        <v/>
      </c>
      <c r="E2807" s="219" t="e">
        <f t="shared" si="401"/>
        <v>#VALUE!</v>
      </c>
      <c r="F2807" s="219" t="str">
        <f t="shared" si="402"/>
        <v/>
      </c>
      <c r="G2807" s="219">
        <f t="shared" si="403"/>
        <v>45291</v>
      </c>
      <c r="H2807" s="218" t="str">
        <f>IF(ISERROR(VLOOKUP(FORECAST!$A2807,$AY$2:$BA$9,3,FALSE)),"",VLOOKUP(FORECAST!$A2807,$AY$2:$BA$9,3,FALSE))</f>
        <v/>
      </c>
      <c r="I2807" s="218" t="str">
        <f>IF(ISNUMBER(FORECAST!G:G),FORECAST!G:G,"")</f>
        <v/>
      </c>
      <c r="J2807" s="222" t="str">
        <f>IF(ISNUMBER(FORECAST!H:H),FORECAST!H:H,"")</f>
        <v/>
      </c>
      <c r="BF2807" s="4"/>
    </row>
    <row r="2808" spans="1:58">
      <c r="A2808" s="218" t="str">
        <f>MID(FORECAST!A2807,1,10)</f>
        <v/>
      </c>
      <c r="B2808" s="218" t="str">
        <f t="shared" si="398"/>
        <v/>
      </c>
      <c r="C2808" s="218" t="str">
        <f t="shared" si="399"/>
        <v/>
      </c>
      <c r="D2808" s="218" t="str">
        <f t="shared" si="400"/>
        <v/>
      </c>
      <c r="E2808" s="219" t="e">
        <f t="shared" si="401"/>
        <v>#VALUE!</v>
      </c>
      <c r="F2808" s="219" t="str">
        <f t="shared" si="402"/>
        <v/>
      </c>
      <c r="G2808" s="219">
        <f t="shared" si="403"/>
        <v>45291</v>
      </c>
      <c r="H2808" s="218" t="str">
        <f>IF(ISERROR(VLOOKUP(FORECAST!$A2808,$AY$2:$BA$9,3,FALSE)),"",VLOOKUP(FORECAST!$A2808,$AY$2:$BA$9,3,FALSE))</f>
        <v/>
      </c>
      <c r="I2808" s="218" t="str">
        <f>IF(ISNUMBER(FORECAST!G:G),FORECAST!G:G,"")</f>
        <v/>
      </c>
      <c r="J2808" s="222" t="str">
        <f>IF(ISNUMBER(FORECAST!H:H),FORECAST!H:H,"")</f>
        <v/>
      </c>
      <c r="BF2808" s="4"/>
    </row>
    <row r="2809" spans="1:58">
      <c r="A2809" s="218" t="str">
        <f>MID(FORECAST!A2808,1,10)</f>
        <v/>
      </c>
      <c r="B2809" s="218" t="str">
        <f t="shared" si="398"/>
        <v/>
      </c>
      <c r="C2809" s="218" t="str">
        <f t="shared" si="399"/>
        <v/>
      </c>
      <c r="D2809" s="218" t="str">
        <f t="shared" si="400"/>
        <v/>
      </c>
      <c r="E2809" s="219" t="e">
        <f t="shared" si="401"/>
        <v>#VALUE!</v>
      </c>
      <c r="F2809" s="219" t="str">
        <f t="shared" si="402"/>
        <v/>
      </c>
      <c r="G2809" s="219">
        <f t="shared" si="403"/>
        <v>45291</v>
      </c>
      <c r="H2809" s="218" t="str">
        <f>IF(ISERROR(VLOOKUP(FORECAST!$A2809,$AY$2:$BA$9,3,FALSE)),"",VLOOKUP(FORECAST!$A2809,$AY$2:$BA$9,3,FALSE))</f>
        <v/>
      </c>
      <c r="I2809" s="218" t="str">
        <f>IF(ISNUMBER(FORECAST!G:G),FORECAST!G:G,"")</f>
        <v/>
      </c>
      <c r="J2809" s="222" t="str">
        <f>IF(ISNUMBER(FORECAST!H:H),FORECAST!H:H,"")</f>
        <v/>
      </c>
      <c r="BF2809" s="4"/>
    </row>
    <row r="2810" spans="1:58">
      <c r="A2810" s="218" t="str">
        <f>MID(FORECAST!A2809,1,10)</f>
        <v/>
      </c>
      <c r="B2810" s="218" t="str">
        <f t="shared" si="398"/>
        <v/>
      </c>
      <c r="C2810" s="218" t="str">
        <f t="shared" si="399"/>
        <v/>
      </c>
      <c r="D2810" s="218" t="str">
        <f t="shared" si="400"/>
        <v/>
      </c>
      <c r="E2810" s="219" t="e">
        <f t="shared" si="401"/>
        <v>#VALUE!</v>
      </c>
      <c r="F2810" s="219" t="str">
        <f t="shared" si="402"/>
        <v/>
      </c>
      <c r="G2810" s="219">
        <f t="shared" si="403"/>
        <v>45291</v>
      </c>
      <c r="H2810" s="218" t="str">
        <f>IF(ISERROR(VLOOKUP(FORECAST!$A2810,$AY$2:$BA$9,3,FALSE)),"",VLOOKUP(FORECAST!$A2810,$AY$2:$BA$9,3,FALSE))</f>
        <v/>
      </c>
      <c r="I2810" s="218" t="str">
        <f>IF(ISNUMBER(FORECAST!G:G),FORECAST!G:G,"")</f>
        <v/>
      </c>
      <c r="J2810" s="222" t="str">
        <f>IF(ISNUMBER(FORECAST!H:H),FORECAST!H:H,"")</f>
        <v/>
      </c>
      <c r="BF2810" s="4"/>
    </row>
    <row r="2811" spans="1:58">
      <c r="A2811" s="218" t="str">
        <f>MID(FORECAST!A2810,1,10)</f>
        <v/>
      </c>
      <c r="B2811" s="218" t="str">
        <f t="shared" si="398"/>
        <v/>
      </c>
      <c r="C2811" s="218" t="str">
        <f t="shared" si="399"/>
        <v/>
      </c>
      <c r="D2811" s="218" t="str">
        <f t="shared" si="400"/>
        <v/>
      </c>
      <c r="E2811" s="219" t="e">
        <f t="shared" si="401"/>
        <v>#VALUE!</v>
      </c>
      <c r="F2811" s="219" t="str">
        <f t="shared" si="402"/>
        <v/>
      </c>
      <c r="G2811" s="219">
        <f t="shared" si="403"/>
        <v>45291</v>
      </c>
      <c r="H2811" s="218" t="str">
        <f>IF(ISERROR(VLOOKUP(FORECAST!$A2811,$AY$2:$BA$9,3,FALSE)),"",VLOOKUP(FORECAST!$A2811,$AY$2:$BA$9,3,FALSE))</f>
        <v/>
      </c>
      <c r="I2811" s="218" t="str">
        <f>IF(ISNUMBER(FORECAST!G:G),FORECAST!G:G,"")</f>
        <v/>
      </c>
      <c r="J2811" s="222" t="str">
        <f>IF(ISNUMBER(FORECAST!H:H),FORECAST!H:H,"")</f>
        <v/>
      </c>
      <c r="BF2811" s="4"/>
    </row>
    <row r="2812" spans="1:58">
      <c r="A2812" s="218" t="str">
        <f>MID(FORECAST!A2811,1,10)</f>
        <v/>
      </c>
      <c r="B2812" s="218" t="str">
        <f t="shared" si="398"/>
        <v/>
      </c>
      <c r="C2812" s="218" t="str">
        <f t="shared" si="399"/>
        <v/>
      </c>
      <c r="D2812" s="218" t="str">
        <f t="shared" si="400"/>
        <v/>
      </c>
      <c r="E2812" s="219" t="e">
        <f t="shared" si="401"/>
        <v>#VALUE!</v>
      </c>
      <c r="F2812" s="219" t="str">
        <f t="shared" si="402"/>
        <v/>
      </c>
      <c r="G2812" s="219">
        <f t="shared" si="403"/>
        <v>45291</v>
      </c>
      <c r="H2812" s="218" t="str">
        <f>IF(ISERROR(VLOOKUP(FORECAST!$A2812,$AY$2:$BA$9,3,FALSE)),"",VLOOKUP(FORECAST!$A2812,$AY$2:$BA$9,3,FALSE))</f>
        <v/>
      </c>
      <c r="I2812" s="218" t="str">
        <f>IF(ISNUMBER(FORECAST!G:G),FORECAST!G:G,"")</f>
        <v/>
      </c>
      <c r="J2812" s="222" t="str">
        <f>IF(ISNUMBER(FORECAST!H:H),FORECAST!H:H,"")</f>
        <v/>
      </c>
      <c r="BF2812" s="4"/>
    </row>
    <row r="2813" spans="1:58">
      <c r="A2813" s="218" t="str">
        <f>MID(FORECAST!A2812,1,10)</f>
        <v/>
      </c>
      <c r="B2813" s="218" t="str">
        <f t="shared" si="398"/>
        <v/>
      </c>
      <c r="C2813" s="218" t="str">
        <f t="shared" si="399"/>
        <v/>
      </c>
      <c r="D2813" s="218" t="str">
        <f t="shared" si="400"/>
        <v/>
      </c>
      <c r="E2813" s="219" t="e">
        <f t="shared" si="401"/>
        <v>#VALUE!</v>
      </c>
      <c r="F2813" s="219" t="str">
        <f t="shared" si="402"/>
        <v/>
      </c>
      <c r="G2813" s="219">
        <f t="shared" si="403"/>
        <v>45291</v>
      </c>
      <c r="H2813" s="218" t="str">
        <f>IF(ISERROR(VLOOKUP(FORECAST!$A2813,$AY$2:$BA$9,3,FALSE)),"",VLOOKUP(FORECAST!$A2813,$AY$2:$BA$9,3,FALSE))</f>
        <v/>
      </c>
      <c r="I2813" s="218" t="str">
        <f>IF(ISNUMBER(FORECAST!G:G),FORECAST!G:G,"")</f>
        <v/>
      </c>
      <c r="J2813" s="222" t="str">
        <f>IF(ISNUMBER(FORECAST!H:H),FORECAST!H:H,"")</f>
        <v/>
      </c>
      <c r="BF2813" s="4"/>
    </row>
    <row r="2814" spans="1:58">
      <c r="A2814" s="218" t="str">
        <f>MID(FORECAST!A2813,1,10)</f>
        <v/>
      </c>
      <c r="B2814" s="218" t="str">
        <f t="shared" si="398"/>
        <v/>
      </c>
      <c r="C2814" s="218" t="str">
        <f t="shared" si="399"/>
        <v/>
      </c>
      <c r="D2814" s="218" t="str">
        <f t="shared" si="400"/>
        <v/>
      </c>
      <c r="E2814" s="219" t="e">
        <f t="shared" si="401"/>
        <v>#VALUE!</v>
      </c>
      <c r="F2814" s="219" t="str">
        <f t="shared" si="402"/>
        <v/>
      </c>
      <c r="G2814" s="219">
        <f t="shared" si="403"/>
        <v>45291</v>
      </c>
      <c r="H2814" s="218" t="str">
        <f>IF(ISERROR(VLOOKUP(FORECAST!$A2814,$AY$2:$BA$9,3,FALSE)),"",VLOOKUP(FORECAST!$A2814,$AY$2:$BA$9,3,FALSE))</f>
        <v/>
      </c>
      <c r="I2814" s="218" t="str">
        <f>IF(ISNUMBER(FORECAST!G:G),FORECAST!G:G,"")</f>
        <v/>
      </c>
      <c r="J2814" s="222" t="str">
        <f>IF(ISNUMBER(FORECAST!H:H),FORECAST!H:H,"")</f>
        <v/>
      </c>
      <c r="BF2814" s="4"/>
    </row>
    <row r="2815" spans="1:58">
      <c r="A2815" s="218" t="str">
        <f>MID(FORECAST!A2814,1,10)</f>
        <v/>
      </c>
      <c r="B2815" s="218" t="str">
        <f t="shared" si="398"/>
        <v/>
      </c>
      <c r="C2815" s="218" t="str">
        <f t="shared" si="399"/>
        <v/>
      </c>
      <c r="D2815" s="218" t="str">
        <f t="shared" si="400"/>
        <v/>
      </c>
      <c r="E2815" s="219" t="e">
        <f t="shared" si="401"/>
        <v>#VALUE!</v>
      </c>
      <c r="F2815" s="219" t="str">
        <f t="shared" si="402"/>
        <v/>
      </c>
      <c r="G2815" s="219">
        <f t="shared" si="403"/>
        <v>45291</v>
      </c>
      <c r="H2815" s="218" t="str">
        <f>IF(ISERROR(VLOOKUP(FORECAST!$A2815,$AY$2:$BA$9,3,FALSE)),"",VLOOKUP(FORECAST!$A2815,$AY$2:$BA$9,3,FALSE))</f>
        <v/>
      </c>
      <c r="I2815" s="218" t="str">
        <f>IF(ISNUMBER(FORECAST!G:G),FORECAST!G:G,"")</f>
        <v/>
      </c>
      <c r="J2815" s="222" t="str">
        <f>IF(ISNUMBER(FORECAST!H:H),FORECAST!H:H,"")</f>
        <v/>
      </c>
      <c r="BF2815" s="4"/>
    </row>
    <row r="2816" spans="1:58">
      <c r="A2816" s="218" t="str">
        <f>MID(FORECAST!A2815,1,10)</f>
        <v/>
      </c>
      <c r="B2816" s="218" t="str">
        <f t="shared" si="398"/>
        <v/>
      </c>
      <c r="C2816" s="218" t="str">
        <f t="shared" si="399"/>
        <v/>
      </c>
      <c r="D2816" s="218" t="str">
        <f t="shared" si="400"/>
        <v/>
      </c>
      <c r="E2816" s="219" t="e">
        <f t="shared" si="401"/>
        <v>#VALUE!</v>
      </c>
      <c r="F2816" s="219" t="str">
        <f t="shared" si="402"/>
        <v/>
      </c>
      <c r="G2816" s="219">
        <f t="shared" si="403"/>
        <v>45291</v>
      </c>
      <c r="H2816" s="218" t="str">
        <f>IF(ISERROR(VLOOKUP(FORECAST!$A2816,$AY$2:$BA$9,3,FALSE)),"",VLOOKUP(FORECAST!$A2816,$AY$2:$BA$9,3,FALSE))</f>
        <v/>
      </c>
      <c r="I2816" s="218" t="str">
        <f>IF(ISNUMBER(FORECAST!G:G),FORECAST!G:G,"")</f>
        <v/>
      </c>
      <c r="J2816" s="222" t="str">
        <f>IF(ISNUMBER(FORECAST!H:H),FORECAST!H:H,"")</f>
        <v/>
      </c>
      <c r="BF2816" s="4"/>
    </row>
    <row r="2817" spans="1:58">
      <c r="A2817" s="218" t="str">
        <f>MID(FORECAST!A2816,1,10)</f>
        <v/>
      </c>
      <c r="B2817" s="218" t="str">
        <f t="shared" si="398"/>
        <v/>
      </c>
      <c r="C2817" s="218" t="str">
        <f t="shared" si="399"/>
        <v/>
      </c>
      <c r="D2817" s="218" t="str">
        <f t="shared" si="400"/>
        <v/>
      </c>
      <c r="E2817" s="219" t="e">
        <f t="shared" si="401"/>
        <v>#VALUE!</v>
      </c>
      <c r="F2817" s="219" t="str">
        <f t="shared" si="402"/>
        <v/>
      </c>
      <c r="G2817" s="219">
        <f t="shared" si="403"/>
        <v>45291</v>
      </c>
      <c r="H2817" s="218" t="str">
        <f>IF(ISERROR(VLOOKUP(FORECAST!$A2817,$AY$2:$BA$9,3,FALSE)),"",VLOOKUP(FORECAST!$A2817,$AY$2:$BA$9,3,FALSE))</f>
        <v/>
      </c>
      <c r="I2817" s="218" t="str">
        <f>IF(ISNUMBER(FORECAST!G:G),FORECAST!G:G,"")</f>
        <v/>
      </c>
      <c r="J2817" s="222" t="str">
        <f>IF(ISNUMBER(FORECAST!H:H),FORECAST!H:H,"")</f>
        <v/>
      </c>
      <c r="BF2817" s="4"/>
    </row>
    <row r="2818" spans="1:58">
      <c r="A2818" s="218" t="str">
        <f>MID(FORECAST!A2817,1,10)</f>
        <v/>
      </c>
      <c r="B2818" s="218" t="str">
        <f t="shared" si="398"/>
        <v/>
      </c>
      <c r="C2818" s="218" t="str">
        <f t="shared" si="399"/>
        <v/>
      </c>
      <c r="D2818" s="218" t="str">
        <f t="shared" si="400"/>
        <v/>
      </c>
      <c r="E2818" s="219" t="e">
        <f t="shared" si="401"/>
        <v>#VALUE!</v>
      </c>
      <c r="F2818" s="219" t="str">
        <f t="shared" si="402"/>
        <v/>
      </c>
      <c r="G2818" s="219">
        <f t="shared" si="403"/>
        <v>45291</v>
      </c>
      <c r="H2818" s="218" t="str">
        <f>IF(ISERROR(VLOOKUP(FORECAST!$A2818,$AY$2:$BA$9,3,FALSE)),"",VLOOKUP(FORECAST!$A2818,$AY$2:$BA$9,3,FALSE))</f>
        <v/>
      </c>
      <c r="I2818" s="218" t="str">
        <f>IF(ISNUMBER(FORECAST!G:G),FORECAST!G:G,"")</f>
        <v/>
      </c>
      <c r="J2818" s="222" t="str">
        <f>IF(ISNUMBER(FORECAST!H:H),FORECAST!H:H,"")</f>
        <v/>
      </c>
      <c r="BF2818" s="4"/>
    </row>
    <row r="2819" spans="1:58">
      <c r="A2819" s="218" t="str">
        <f>MID(FORECAST!A2818,1,10)</f>
        <v/>
      </c>
      <c r="B2819" s="218" t="str">
        <f t="shared" si="398"/>
        <v/>
      </c>
      <c r="C2819" s="218" t="str">
        <f t="shared" si="399"/>
        <v/>
      </c>
      <c r="D2819" s="218" t="str">
        <f t="shared" si="400"/>
        <v/>
      </c>
      <c r="E2819" s="219" t="e">
        <f t="shared" si="401"/>
        <v>#VALUE!</v>
      </c>
      <c r="F2819" s="219" t="str">
        <f t="shared" si="402"/>
        <v/>
      </c>
      <c r="G2819" s="219">
        <f t="shared" si="403"/>
        <v>45291</v>
      </c>
      <c r="H2819" s="218" t="str">
        <f>IF(ISERROR(VLOOKUP(FORECAST!$A2819,$AY$2:$BA$9,3,FALSE)),"",VLOOKUP(FORECAST!$A2819,$AY$2:$BA$9,3,FALSE))</f>
        <v/>
      </c>
      <c r="I2819" s="218" t="str">
        <f>IF(ISNUMBER(FORECAST!G:G),FORECAST!G:G,"")</f>
        <v/>
      </c>
      <c r="J2819" s="222" t="str">
        <f>IF(ISNUMBER(FORECAST!H:H),FORECAST!H:H,"")</f>
        <v/>
      </c>
      <c r="BF2819" s="4"/>
    </row>
    <row r="2820" spans="1:58">
      <c r="A2820" s="218" t="str">
        <f>MID(FORECAST!A2819,1,10)</f>
        <v/>
      </c>
      <c r="B2820" s="218" t="str">
        <f t="shared" si="398"/>
        <v/>
      </c>
      <c r="C2820" s="218" t="str">
        <f t="shared" si="399"/>
        <v/>
      </c>
      <c r="D2820" s="218" t="str">
        <f t="shared" si="400"/>
        <v/>
      </c>
      <c r="E2820" s="219" t="e">
        <f t="shared" si="401"/>
        <v>#VALUE!</v>
      </c>
      <c r="F2820" s="219" t="str">
        <f t="shared" si="402"/>
        <v/>
      </c>
      <c r="G2820" s="219">
        <f t="shared" si="403"/>
        <v>45291</v>
      </c>
      <c r="H2820" s="218" t="str">
        <f>IF(ISERROR(VLOOKUP(FORECAST!$A2820,$AY$2:$BA$9,3,FALSE)),"",VLOOKUP(FORECAST!$A2820,$AY$2:$BA$9,3,FALSE))</f>
        <v/>
      </c>
      <c r="I2820" s="218" t="str">
        <f>IF(ISNUMBER(FORECAST!G:G),FORECAST!G:G,"")</f>
        <v/>
      </c>
      <c r="J2820" s="222" t="str">
        <f>IF(ISNUMBER(FORECAST!H:H),FORECAST!H:H,"")</f>
        <v/>
      </c>
      <c r="BF2820" s="4"/>
    </row>
    <row r="2821" spans="1:58">
      <c r="A2821" s="218" t="str">
        <f>MID(FORECAST!A2820,1,10)</f>
        <v/>
      </c>
      <c r="B2821" s="218" t="str">
        <f t="shared" si="398"/>
        <v/>
      </c>
      <c r="C2821" s="218" t="str">
        <f t="shared" si="399"/>
        <v/>
      </c>
      <c r="D2821" s="218" t="str">
        <f t="shared" si="400"/>
        <v/>
      </c>
      <c r="E2821" s="219" t="e">
        <f t="shared" si="401"/>
        <v>#VALUE!</v>
      </c>
      <c r="F2821" s="219" t="str">
        <f t="shared" si="402"/>
        <v/>
      </c>
      <c r="G2821" s="219">
        <f t="shared" si="403"/>
        <v>45291</v>
      </c>
      <c r="H2821" s="218" t="str">
        <f>IF(ISERROR(VLOOKUP(FORECAST!$A2821,$AY$2:$BA$9,3,FALSE)),"",VLOOKUP(FORECAST!$A2821,$AY$2:$BA$9,3,FALSE))</f>
        <v/>
      </c>
      <c r="I2821" s="218" t="str">
        <f>IF(ISNUMBER(FORECAST!G:G),FORECAST!G:G,"")</f>
        <v/>
      </c>
      <c r="J2821" s="222" t="str">
        <f>IF(ISNUMBER(FORECAST!H:H),FORECAST!H:H,"")</f>
        <v/>
      </c>
      <c r="BF2821" s="4"/>
    </row>
    <row r="2822" spans="1:58">
      <c r="A2822" s="218" t="str">
        <f>MID(FORECAST!A2821,1,10)</f>
        <v/>
      </c>
      <c r="B2822" s="218" t="str">
        <f t="shared" si="398"/>
        <v/>
      </c>
      <c r="C2822" s="218" t="str">
        <f t="shared" si="399"/>
        <v/>
      </c>
      <c r="D2822" s="218" t="str">
        <f t="shared" si="400"/>
        <v/>
      </c>
      <c r="E2822" s="219" t="e">
        <f t="shared" si="401"/>
        <v>#VALUE!</v>
      </c>
      <c r="F2822" s="219" t="str">
        <f t="shared" si="402"/>
        <v/>
      </c>
      <c r="G2822" s="219">
        <f t="shared" si="403"/>
        <v>45291</v>
      </c>
      <c r="H2822" s="218" t="str">
        <f>IF(ISERROR(VLOOKUP(FORECAST!$A2822,$AY$2:$BA$9,3,FALSE)),"",VLOOKUP(FORECAST!$A2822,$AY$2:$BA$9,3,FALSE))</f>
        <v/>
      </c>
      <c r="I2822" s="218" t="str">
        <f>IF(ISNUMBER(FORECAST!G:G),FORECAST!G:G,"")</f>
        <v/>
      </c>
      <c r="J2822" s="222" t="str">
        <f>IF(ISNUMBER(FORECAST!H:H),FORECAST!H:H,"")</f>
        <v/>
      </c>
      <c r="BF2822" s="4"/>
    </row>
    <row r="2823" spans="1:58">
      <c r="A2823" s="218" t="str">
        <f>MID(FORECAST!A2822,1,10)</f>
        <v/>
      </c>
      <c r="B2823" s="218" t="str">
        <f t="shared" si="398"/>
        <v/>
      </c>
      <c r="C2823" s="218" t="str">
        <f t="shared" si="399"/>
        <v/>
      </c>
      <c r="D2823" s="218" t="str">
        <f t="shared" si="400"/>
        <v/>
      </c>
      <c r="E2823" s="219" t="e">
        <f t="shared" si="401"/>
        <v>#VALUE!</v>
      </c>
      <c r="F2823" s="219" t="str">
        <f t="shared" si="402"/>
        <v/>
      </c>
      <c r="G2823" s="219">
        <f t="shared" si="403"/>
        <v>45291</v>
      </c>
      <c r="H2823" s="218" t="str">
        <f>IF(ISERROR(VLOOKUP(FORECAST!$A2823,$AY$2:$BA$9,3,FALSE)),"",VLOOKUP(FORECAST!$A2823,$AY$2:$BA$9,3,FALSE))</f>
        <v/>
      </c>
      <c r="I2823" s="218" t="str">
        <f>IF(ISNUMBER(FORECAST!G:G),FORECAST!G:G,"")</f>
        <v/>
      </c>
      <c r="J2823" s="222" t="str">
        <f>IF(ISNUMBER(FORECAST!H:H),FORECAST!H:H,"")</f>
        <v/>
      </c>
      <c r="BF2823" s="4"/>
    </row>
    <row r="2824" spans="1:58">
      <c r="A2824" s="218" t="str">
        <f>MID(FORECAST!A2823,1,10)</f>
        <v/>
      </c>
      <c r="B2824" s="218" t="str">
        <f t="shared" si="398"/>
        <v/>
      </c>
      <c r="C2824" s="218" t="str">
        <f t="shared" si="399"/>
        <v/>
      </c>
      <c r="D2824" s="218" t="str">
        <f t="shared" si="400"/>
        <v/>
      </c>
      <c r="E2824" s="219" t="e">
        <f t="shared" si="401"/>
        <v>#VALUE!</v>
      </c>
      <c r="F2824" s="219" t="str">
        <f t="shared" si="402"/>
        <v/>
      </c>
      <c r="G2824" s="219">
        <f t="shared" si="403"/>
        <v>45291</v>
      </c>
      <c r="H2824" s="218" t="str">
        <f>IF(ISERROR(VLOOKUP(FORECAST!$A2824,$AY$2:$BA$9,3,FALSE)),"",VLOOKUP(FORECAST!$A2824,$AY$2:$BA$9,3,FALSE))</f>
        <v/>
      </c>
      <c r="I2824" s="218" t="str">
        <f>IF(ISNUMBER(FORECAST!G:G),FORECAST!G:G,"")</f>
        <v/>
      </c>
      <c r="J2824" s="222" t="str">
        <f>IF(ISNUMBER(FORECAST!H:H),FORECAST!H:H,"")</f>
        <v/>
      </c>
      <c r="BF2824" s="4"/>
    </row>
    <row r="2825" spans="1:58">
      <c r="A2825" s="218" t="str">
        <f>MID(FORECAST!A2824,1,10)</f>
        <v/>
      </c>
      <c r="B2825" s="218" t="str">
        <f t="shared" si="398"/>
        <v/>
      </c>
      <c r="C2825" s="218" t="str">
        <f t="shared" si="399"/>
        <v/>
      </c>
      <c r="D2825" s="218" t="str">
        <f t="shared" si="400"/>
        <v/>
      </c>
      <c r="E2825" s="219" t="e">
        <f t="shared" si="401"/>
        <v>#VALUE!</v>
      </c>
      <c r="F2825" s="219" t="str">
        <f t="shared" si="402"/>
        <v/>
      </c>
      <c r="G2825" s="219">
        <f t="shared" si="403"/>
        <v>45291</v>
      </c>
      <c r="H2825" s="218" t="str">
        <f>IF(ISERROR(VLOOKUP(FORECAST!$A2825,$AY$2:$BA$9,3,FALSE)),"",VLOOKUP(FORECAST!$A2825,$AY$2:$BA$9,3,FALSE))</f>
        <v/>
      </c>
      <c r="I2825" s="218" t="str">
        <f>IF(ISNUMBER(FORECAST!G:G),FORECAST!G:G,"")</f>
        <v/>
      </c>
      <c r="J2825" s="222" t="str">
        <f>IF(ISNUMBER(FORECAST!H:H),FORECAST!H:H,"")</f>
        <v/>
      </c>
      <c r="BF2825" s="4"/>
    </row>
    <row r="2826" spans="1:58">
      <c r="A2826" s="218" t="str">
        <f>MID(FORECAST!A2825,1,10)</f>
        <v/>
      </c>
      <c r="B2826" s="218" t="str">
        <f t="shared" si="398"/>
        <v/>
      </c>
      <c r="C2826" s="218" t="str">
        <f t="shared" si="399"/>
        <v/>
      </c>
      <c r="D2826" s="218" t="str">
        <f t="shared" si="400"/>
        <v/>
      </c>
      <c r="E2826" s="219" t="e">
        <f t="shared" si="401"/>
        <v>#VALUE!</v>
      </c>
      <c r="F2826" s="219" t="str">
        <f t="shared" si="402"/>
        <v/>
      </c>
      <c r="G2826" s="219">
        <f t="shared" si="403"/>
        <v>45291</v>
      </c>
      <c r="H2826" s="218" t="str">
        <f>IF(ISERROR(VLOOKUP(FORECAST!$A2826,$AY$2:$BA$9,3,FALSE)),"",VLOOKUP(FORECAST!$A2826,$AY$2:$BA$9,3,FALSE))</f>
        <v/>
      </c>
      <c r="I2826" s="218" t="str">
        <f>IF(ISNUMBER(FORECAST!G:G),FORECAST!G:G,"")</f>
        <v/>
      </c>
      <c r="J2826" s="222" t="str">
        <f>IF(ISNUMBER(FORECAST!H:H),FORECAST!H:H,"")</f>
        <v/>
      </c>
      <c r="BF2826" s="4"/>
    </row>
    <row r="2827" spans="1:58">
      <c r="A2827" s="218" t="str">
        <f>MID(FORECAST!A2826,1,10)</f>
        <v/>
      </c>
      <c r="B2827" s="218" t="str">
        <f t="shared" si="398"/>
        <v/>
      </c>
      <c r="C2827" s="218" t="str">
        <f t="shared" si="399"/>
        <v/>
      </c>
      <c r="D2827" s="218" t="str">
        <f t="shared" si="400"/>
        <v/>
      </c>
      <c r="E2827" s="219" t="e">
        <f t="shared" si="401"/>
        <v>#VALUE!</v>
      </c>
      <c r="F2827" s="219" t="str">
        <f t="shared" si="402"/>
        <v/>
      </c>
      <c r="G2827" s="219">
        <f t="shared" si="403"/>
        <v>45291</v>
      </c>
      <c r="H2827" s="218" t="str">
        <f>IF(ISERROR(VLOOKUP(FORECAST!$A2827,$AY$2:$BA$9,3,FALSE)),"",VLOOKUP(FORECAST!$A2827,$AY$2:$BA$9,3,FALSE))</f>
        <v/>
      </c>
      <c r="I2827" s="218" t="str">
        <f>IF(ISNUMBER(FORECAST!G:G),FORECAST!G:G,"")</f>
        <v/>
      </c>
      <c r="J2827" s="222" t="str">
        <f>IF(ISNUMBER(FORECAST!H:H),FORECAST!H:H,"")</f>
        <v/>
      </c>
      <c r="BF2827" s="4"/>
    </row>
    <row r="2828" spans="1:58">
      <c r="A2828" s="218" t="str">
        <f>MID(FORECAST!A2827,1,10)</f>
        <v/>
      </c>
      <c r="B2828" s="218" t="str">
        <f t="shared" si="398"/>
        <v/>
      </c>
      <c r="C2828" s="218" t="str">
        <f t="shared" si="399"/>
        <v/>
      </c>
      <c r="D2828" s="218" t="str">
        <f t="shared" si="400"/>
        <v/>
      </c>
      <c r="E2828" s="219" t="e">
        <f t="shared" si="401"/>
        <v>#VALUE!</v>
      </c>
      <c r="F2828" s="219" t="str">
        <f t="shared" si="402"/>
        <v/>
      </c>
      <c r="G2828" s="219">
        <f t="shared" si="403"/>
        <v>45291</v>
      </c>
      <c r="H2828" s="218" t="str">
        <f>IF(ISERROR(VLOOKUP(FORECAST!$A2828,$AY$2:$BA$9,3,FALSE)),"",VLOOKUP(FORECAST!$A2828,$AY$2:$BA$9,3,FALSE))</f>
        <v/>
      </c>
      <c r="I2828" s="218" t="str">
        <f>IF(ISNUMBER(FORECAST!G:G),FORECAST!G:G,"")</f>
        <v/>
      </c>
      <c r="J2828" s="222" t="str">
        <f>IF(ISNUMBER(FORECAST!H:H),FORECAST!H:H,"")</f>
        <v/>
      </c>
      <c r="BF2828" s="4"/>
    </row>
    <row r="2829" spans="1:58">
      <c r="A2829" s="218" t="str">
        <f>MID(FORECAST!A2828,1,10)</f>
        <v/>
      </c>
      <c r="B2829" s="218" t="str">
        <f t="shared" si="398"/>
        <v/>
      </c>
      <c r="C2829" s="218" t="str">
        <f t="shared" si="399"/>
        <v/>
      </c>
      <c r="D2829" s="218" t="str">
        <f t="shared" si="400"/>
        <v/>
      </c>
      <c r="E2829" s="219" t="e">
        <f t="shared" si="401"/>
        <v>#VALUE!</v>
      </c>
      <c r="F2829" s="219" t="str">
        <f t="shared" si="402"/>
        <v/>
      </c>
      <c r="G2829" s="219">
        <f t="shared" si="403"/>
        <v>45291</v>
      </c>
      <c r="H2829" s="218" t="str">
        <f>IF(ISERROR(VLOOKUP(FORECAST!$A2829,$AY$2:$BA$9,3,FALSE)),"",VLOOKUP(FORECAST!$A2829,$AY$2:$BA$9,3,FALSE))</f>
        <v/>
      </c>
      <c r="I2829" s="218" t="str">
        <f>IF(ISNUMBER(FORECAST!G:G),FORECAST!G:G,"")</f>
        <v/>
      </c>
      <c r="J2829" s="222" t="str">
        <f>IF(ISNUMBER(FORECAST!H:H),FORECAST!H:H,"")</f>
        <v/>
      </c>
      <c r="BF2829" s="4"/>
    </row>
    <row r="2830" spans="1:58">
      <c r="A2830" s="218" t="str">
        <f>MID(FORECAST!A2829,1,10)</f>
        <v/>
      </c>
      <c r="B2830" s="218" t="str">
        <f t="shared" si="398"/>
        <v/>
      </c>
      <c r="C2830" s="218" t="str">
        <f t="shared" si="399"/>
        <v/>
      </c>
      <c r="D2830" s="218" t="str">
        <f t="shared" si="400"/>
        <v/>
      </c>
      <c r="E2830" s="219" t="e">
        <f t="shared" si="401"/>
        <v>#VALUE!</v>
      </c>
      <c r="F2830" s="219" t="str">
        <f t="shared" si="402"/>
        <v/>
      </c>
      <c r="G2830" s="219">
        <f t="shared" si="403"/>
        <v>45291</v>
      </c>
      <c r="H2830" s="218" t="str">
        <f>IF(ISERROR(VLOOKUP(FORECAST!$A2830,$AY$2:$BA$9,3,FALSE)),"",VLOOKUP(FORECAST!$A2830,$AY$2:$BA$9,3,FALSE))</f>
        <v/>
      </c>
      <c r="I2830" s="218" t="str">
        <f>IF(ISNUMBER(FORECAST!G:G),FORECAST!G:G,"")</f>
        <v/>
      </c>
      <c r="J2830" s="222" t="str">
        <f>IF(ISNUMBER(FORECAST!H:H),FORECAST!H:H,"")</f>
        <v/>
      </c>
      <c r="BF2830" s="4"/>
    </row>
    <row r="2831" spans="1:58">
      <c r="A2831" s="218" t="str">
        <f>MID(FORECAST!A2830,1,10)</f>
        <v/>
      </c>
      <c r="B2831" s="218" t="str">
        <f t="shared" si="398"/>
        <v/>
      </c>
      <c r="C2831" s="218" t="str">
        <f t="shared" si="399"/>
        <v/>
      </c>
      <c r="D2831" s="218" t="str">
        <f t="shared" si="400"/>
        <v/>
      </c>
      <c r="E2831" s="219" t="e">
        <f t="shared" si="401"/>
        <v>#VALUE!</v>
      </c>
      <c r="F2831" s="219" t="str">
        <f t="shared" si="402"/>
        <v/>
      </c>
      <c r="G2831" s="219">
        <f t="shared" si="403"/>
        <v>45291</v>
      </c>
      <c r="H2831" s="218" t="str">
        <f>IF(ISERROR(VLOOKUP(FORECAST!$A2831,$AY$2:$BA$9,3,FALSE)),"",VLOOKUP(FORECAST!$A2831,$AY$2:$BA$9,3,FALSE))</f>
        <v/>
      </c>
      <c r="I2831" s="218" t="str">
        <f>IF(ISNUMBER(FORECAST!G:G),FORECAST!G:G,"")</f>
        <v/>
      </c>
      <c r="J2831" s="222" t="str">
        <f>IF(ISNUMBER(FORECAST!H:H),FORECAST!H:H,"")</f>
        <v/>
      </c>
      <c r="BF2831" s="4"/>
    </row>
    <row r="2832" spans="1:58">
      <c r="A2832" s="218" t="str">
        <f>MID(FORECAST!A2831,1,10)</f>
        <v/>
      </c>
      <c r="B2832" s="218" t="str">
        <f t="shared" ref="B2832:B2895" si="404">MID(A2832,1,2)</f>
        <v/>
      </c>
      <c r="C2832" s="218" t="str">
        <f t="shared" ref="C2832:C2895" si="405">MID(A2832,4,2)</f>
        <v/>
      </c>
      <c r="D2832" s="218" t="str">
        <f t="shared" ref="D2832:D2895" si="406">MID(A2832,7,4)</f>
        <v/>
      </c>
      <c r="E2832" s="219" t="e">
        <f t="shared" ref="E2832:E2895" si="407">DATE(D2832,C2832,B2832)</f>
        <v>#VALUE!</v>
      </c>
      <c r="F2832" s="219" t="str">
        <f t="shared" ref="F2832:F2895" si="408">IF(ISERROR(E2832),"",E2832)</f>
        <v/>
      </c>
      <c r="G2832" s="219">
        <f t="shared" ref="G2832:G2895" si="409">IF(F2832="",G2831,F2832)</f>
        <v>45291</v>
      </c>
      <c r="H2832" s="218" t="str">
        <f>IF(ISERROR(VLOOKUP(FORECAST!$A2832,$AY$2:$BA$9,3,FALSE)),"",VLOOKUP(FORECAST!$A2832,$AY$2:$BA$9,3,FALSE))</f>
        <v/>
      </c>
      <c r="I2832" s="218" t="str">
        <f>IF(ISNUMBER(FORECAST!G:G),FORECAST!G:G,"")</f>
        <v/>
      </c>
      <c r="J2832" s="222" t="str">
        <f>IF(ISNUMBER(FORECAST!H:H),FORECAST!H:H,"")</f>
        <v/>
      </c>
      <c r="BF2832" s="4"/>
    </row>
    <row r="2833" spans="1:58">
      <c r="A2833" s="218" t="str">
        <f>MID(FORECAST!A2832,1,10)</f>
        <v/>
      </c>
      <c r="B2833" s="218" t="str">
        <f t="shared" si="404"/>
        <v/>
      </c>
      <c r="C2833" s="218" t="str">
        <f t="shared" si="405"/>
        <v/>
      </c>
      <c r="D2833" s="218" t="str">
        <f t="shared" si="406"/>
        <v/>
      </c>
      <c r="E2833" s="219" t="e">
        <f t="shared" si="407"/>
        <v>#VALUE!</v>
      </c>
      <c r="F2833" s="219" t="str">
        <f t="shared" si="408"/>
        <v/>
      </c>
      <c r="G2833" s="219">
        <f t="shared" si="409"/>
        <v>45291</v>
      </c>
      <c r="H2833" s="218" t="str">
        <f>IF(ISERROR(VLOOKUP(FORECAST!$A2833,$AY$2:$BA$9,3,FALSE)),"",VLOOKUP(FORECAST!$A2833,$AY$2:$BA$9,3,FALSE))</f>
        <v/>
      </c>
      <c r="I2833" s="218" t="str">
        <f>IF(ISNUMBER(FORECAST!G:G),FORECAST!G:G,"")</f>
        <v/>
      </c>
      <c r="J2833" s="222" t="str">
        <f>IF(ISNUMBER(FORECAST!H:H),FORECAST!H:H,"")</f>
        <v/>
      </c>
      <c r="BF2833" s="4"/>
    </row>
    <row r="2834" spans="1:58">
      <c r="A2834" s="218" t="str">
        <f>MID(FORECAST!A2833,1,10)</f>
        <v/>
      </c>
      <c r="B2834" s="218" t="str">
        <f t="shared" si="404"/>
        <v/>
      </c>
      <c r="C2834" s="218" t="str">
        <f t="shared" si="405"/>
        <v/>
      </c>
      <c r="D2834" s="218" t="str">
        <f t="shared" si="406"/>
        <v/>
      </c>
      <c r="E2834" s="219" t="e">
        <f t="shared" si="407"/>
        <v>#VALUE!</v>
      </c>
      <c r="F2834" s="219" t="str">
        <f t="shared" si="408"/>
        <v/>
      </c>
      <c r="G2834" s="219">
        <f t="shared" si="409"/>
        <v>45291</v>
      </c>
      <c r="H2834" s="218" t="str">
        <f>IF(ISERROR(VLOOKUP(FORECAST!$A2834,$AY$2:$BA$9,3,FALSE)),"",VLOOKUP(FORECAST!$A2834,$AY$2:$BA$9,3,FALSE))</f>
        <v/>
      </c>
      <c r="I2834" s="218" t="str">
        <f>IF(ISNUMBER(FORECAST!G:G),FORECAST!G:G,"")</f>
        <v/>
      </c>
      <c r="J2834" s="222" t="str">
        <f>IF(ISNUMBER(FORECAST!H:H),FORECAST!H:H,"")</f>
        <v/>
      </c>
      <c r="BF2834" s="4"/>
    </row>
    <row r="2835" spans="1:58">
      <c r="A2835" s="218" t="str">
        <f>MID(FORECAST!A2834,1,10)</f>
        <v/>
      </c>
      <c r="B2835" s="218" t="str">
        <f t="shared" si="404"/>
        <v/>
      </c>
      <c r="C2835" s="218" t="str">
        <f t="shared" si="405"/>
        <v/>
      </c>
      <c r="D2835" s="218" t="str">
        <f t="shared" si="406"/>
        <v/>
      </c>
      <c r="E2835" s="219" t="e">
        <f t="shared" si="407"/>
        <v>#VALUE!</v>
      </c>
      <c r="F2835" s="219" t="str">
        <f t="shared" si="408"/>
        <v/>
      </c>
      <c r="G2835" s="219">
        <f t="shared" si="409"/>
        <v>45291</v>
      </c>
      <c r="H2835" s="218" t="str">
        <f>IF(ISERROR(VLOOKUP(FORECAST!$A2835,$AY$2:$BA$9,3,FALSE)),"",VLOOKUP(FORECAST!$A2835,$AY$2:$BA$9,3,FALSE))</f>
        <v/>
      </c>
      <c r="I2835" s="218" t="str">
        <f>IF(ISNUMBER(FORECAST!G:G),FORECAST!G:G,"")</f>
        <v/>
      </c>
      <c r="J2835" s="222" t="str">
        <f>IF(ISNUMBER(FORECAST!H:H),FORECAST!H:H,"")</f>
        <v/>
      </c>
      <c r="BF2835" s="4"/>
    </row>
    <row r="2836" spans="1:58">
      <c r="A2836" s="218" t="str">
        <f>MID(FORECAST!A2835,1,10)</f>
        <v/>
      </c>
      <c r="B2836" s="218" t="str">
        <f t="shared" si="404"/>
        <v/>
      </c>
      <c r="C2836" s="218" t="str">
        <f t="shared" si="405"/>
        <v/>
      </c>
      <c r="D2836" s="218" t="str">
        <f t="shared" si="406"/>
        <v/>
      </c>
      <c r="E2836" s="219" t="e">
        <f t="shared" si="407"/>
        <v>#VALUE!</v>
      </c>
      <c r="F2836" s="219" t="str">
        <f t="shared" si="408"/>
        <v/>
      </c>
      <c r="G2836" s="219">
        <f t="shared" si="409"/>
        <v>45291</v>
      </c>
      <c r="H2836" s="218" t="str">
        <f>IF(ISERROR(VLOOKUP(FORECAST!$A2836,$AY$2:$BA$9,3,FALSE)),"",VLOOKUP(FORECAST!$A2836,$AY$2:$BA$9,3,FALSE))</f>
        <v/>
      </c>
      <c r="I2836" s="218" t="str">
        <f>IF(ISNUMBER(FORECAST!G:G),FORECAST!G:G,"")</f>
        <v/>
      </c>
      <c r="J2836" s="222" t="str">
        <f>IF(ISNUMBER(FORECAST!H:H),FORECAST!H:H,"")</f>
        <v/>
      </c>
      <c r="BF2836" s="4"/>
    </row>
    <row r="2837" spans="1:58">
      <c r="A2837" s="218" t="str">
        <f>MID(FORECAST!A2836,1,10)</f>
        <v/>
      </c>
      <c r="B2837" s="218" t="str">
        <f t="shared" si="404"/>
        <v/>
      </c>
      <c r="C2837" s="218" t="str">
        <f t="shared" si="405"/>
        <v/>
      </c>
      <c r="D2837" s="218" t="str">
        <f t="shared" si="406"/>
        <v/>
      </c>
      <c r="E2837" s="219" t="e">
        <f t="shared" si="407"/>
        <v>#VALUE!</v>
      </c>
      <c r="F2837" s="219" t="str">
        <f t="shared" si="408"/>
        <v/>
      </c>
      <c r="G2837" s="219">
        <f t="shared" si="409"/>
        <v>45291</v>
      </c>
      <c r="H2837" s="218" t="str">
        <f>IF(ISERROR(VLOOKUP(FORECAST!$A2837,$AY$2:$BA$9,3,FALSE)),"",VLOOKUP(FORECAST!$A2837,$AY$2:$BA$9,3,FALSE))</f>
        <v/>
      </c>
      <c r="I2837" s="218" t="str">
        <f>IF(ISNUMBER(FORECAST!G:G),FORECAST!G:G,"")</f>
        <v/>
      </c>
      <c r="J2837" s="222" t="str">
        <f>IF(ISNUMBER(FORECAST!H:H),FORECAST!H:H,"")</f>
        <v/>
      </c>
      <c r="BF2837" s="4"/>
    </row>
    <row r="2838" spans="1:58">
      <c r="A2838" s="218" t="str">
        <f>MID(FORECAST!A2837,1,10)</f>
        <v/>
      </c>
      <c r="B2838" s="218" t="str">
        <f t="shared" si="404"/>
        <v/>
      </c>
      <c r="C2838" s="218" t="str">
        <f t="shared" si="405"/>
        <v/>
      </c>
      <c r="D2838" s="218" t="str">
        <f t="shared" si="406"/>
        <v/>
      </c>
      <c r="E2838" s="219" t="e">
        <f t="shared" si="407"/>
        <v>#VALUE!</v>
      </c>
      <c r="F2838" s="219" t="str">
        <f t="shared" si="408"/>
        <v/>
      </c>
      <c r="G2838" s="219">
        <f t="shared" si="409"/>
        <v>45291</v>
      </c>
      <c r="H2838" s="218" t="str">
        <f>IF(ISERROR(VLOOKUP(FORECAST!$A2838,$AY$2:$BA$9,3,FALSE)),"",VLOOKUP(FORECAST!$A2838,$AY$2:$BA$9,3,FALSE))</f>
        <v/>
      </c>
      <c r="I2838" s="218" t="str">
        <f>IF(ISNUMBER(FORECAST!G:G),FORECAST!G:G,"")</f>
        <v/>
      </c>
      <c r="J2838" s="222" t="str">
        <f>IF(ISNUMBER(FORECAST!H:H),FORECAST!H:H,"")</f>
        <v/>
      </c>
      <c r="BF2838" s="4"/>
    </row>
    <row r="2839" spans="1:58">
      <c r="A2839" s="218" t="str">
        <f>MID(FORECAST!A2838,1,10)</f>
        <v/>
      </c>
      <c r="B2839" s="218" t="str">
        <f t="shared" si="404"/>
        <v/>
      </c>
      <c r="C2839" s="218" t="str">
        <f t="shared" si="405"/>
        <v/>
      </c>
      <c r="D2839" s="218" t="str">
        <f t="shared" si="406"/>
        <v/>
      </c>
      <c r="E2839" s="219" t="e">
        <f t="shared" si="407"/>
        <v>#VALUE!</v>
      </c>
      <c r="F2839" s="219" t="str">
        <f t="shared" si="408"/>
        <v/>
      </c>
      <c r="G2839" s="219">
        <f t="shared" si="409"/>
        <v>45291</v>
      </c>
      <c r="H2839" s="218" t="str">
        <f>IF(ISERROR(VLOOKUP(FORECAST!$A2839,$AY$2:$BA$9,3,FALSE)),"",VLOOKUP(FORECAST!$A2839,$AY$2:$BA$9,3,FALSE))</f>
        <v/>
      </c>
      <c r="I2839" s="218" t="str">
        <f>IF(ISNUMBER(FORECAST!G:G),FORECAST!G:G,"")</f>
        <v/>
      </c>
      <c r="J2839" s="222" t="str">
        <f>IF(ISNUMBER(FORECAST!H:H),FORECAST!H:H,"")</f>
        <v/>
      </c>
      <c r="BF2839" s="4"/>
    </row>
    <row r="2840" spans="1:58">
      <c r="A2840" s="218" t="str">
        <f>MID(FORECAST!A2839,1,10)</f>
        <v/>
      </c>
      <c r="B2840" s="218" t="str">
        <f t="shared" si="404"/>
        <v/>
      </c>
      <c r="C2840" s="218" t="str">
        <f t="shared" si="405"/>
        <v/>
      </c>
      <c r="D2840" s="218" t="str">
        <f t="shared" si="406"/>
        <v/>
      </c>
      <c r="E2840" s="219" t="e">
        <f t="shared" si="407"/>
        <v>#VALUE!</v>
      </c>
      <c r="F2840" s="219" t="str">
        <f t="shared" si="408"/>
        <v/>
      </c>
      <c r="G2840" s="219">
        <f t="shared" si="409"/>
        <v>45291</v>
      </c>
      <c r="H2840" s="218" t="str">
        <f>IF(ISERROR(VLOOKUP(FORECAST!$A2840,$AY$2:$BA$9,3,FALSE)),"",VLOOKUP(FORECAST!$A2840,$AY$2:$BA$9,3,FALSE))</f>
        <v/>
      </c>
      <c r="I2840" s="218" t="str">
        <f>IF(ISNUMBER(FORECAST!G:G),FORECAST!G:G,"")</f>
        <v/>
      </c>
      <c r="J2840" s="222" t="str">
        <f>IF(ISNUMBER(FORECAST!H:H),FORECAST!H:H,"")</f>
        <v/>
      </c>
      <c r="BF2840" s="4"/>
    </row>
    <row r="2841" spans="1:58">
      <c r="A2841" s="218" t="str">
        <f>MID(FORECAST!A2840,1,10)</f>
        <v/>
      </c>
      <c r="B2841" s="218" t="str">
        <f t="shared" si="404"/>
        <v/>
      </c>
      <c r="C2841" s="218" t="str">
        <f t="shared" si="405"/>
        <v/>
      </c>
      <c r="D2841" s="218" t="str">
        <f t="shared" si="406"/>
        <v/>
      </c>
      <c r="E2841" s="219" t="e">
        <f t="shared" si="407"/>
        <v>#VALUE!</v>
      </c>
      <c r="F2841" s="219" t="str">
        <f t="shared" si="408"/>
        <v/>
      </c>
      <c r="G2841" s="219">
        <f t="shared" si="409"/>
        <v>45291</v>
      </c>
      <c r="H2841" s="218" t="str">
        <f>IF(ISERROR(VLOOKUP(FORECAST!$A2841,$AY$2:$BA$9,3,FALSE)),"",VLOOKUP(FORECAST!$A2841,$AY$2:$BA$9,3,FALSE))</f>
        <v/>
      </c>
      <c r="I2841" s="218" t="str">
        <f>IF(ISNUMBER(FORECAST!G:G),FORECAST!G:G,"")</f>
        <v/>
      </c>
      <c r="J2841" s="222" t="str">
        <f>IF(ISNUMBER(FORECAST!H:H),FORECAST!H:H,"")</f>
        <v/>
      </c>
      <c r="BF2841" s="4"/>
    </row>
    <row r="2842" spans="1:58">
      <c r="A2842" s="218" t="str">
        <f>MID(FORECAST!A2841,1,10)</f>
        <v/>
      </c>
      <c r="B2842" s="218" t="str">
        <f t="shared" si="404"/>
        <v/>
      </c>
      <c r="C2842" s="218" t="str">
        <f t="shared" si="405"/>
        <v/>
      </c>
      <c r="D2842" s="218" t="str">
        <f t="shared" si="406"/>
        <v/>
      </c>
      <c r="E2842" s="219" t="e">
        <f t="shared" si="407"/>
        <v>#VALUE!</v>
      </c>
      <c r="F2842" s="219" t="str">
        <f t="shared" si="408"/>
        <v/>
      </c>
      <c r="G2842" s="219">
        <f t="shared" si="409"/>
        <v>45291</v>
      </c>
      <c r="H2842" s="218" t="str">
        <f>IF(ISERROR(VLOOKUP(FORECAST!$A2842,$AY$2:$BA$9,3,FALSE)),"",VLOOKUP(FORECAST!$A2842,$AY$2:$BA$9,3,FALSE))</f>
        <v/>
      </c>
      <c r="I2842" s="218" t="str">
        <f>IF(ISNUMBER(FORECAST!G:G),FORECAST!G:G,"")</f>
        <v/>
      </c>
      <c r="J2842" s="222" t="str">
        <f>IF(ISNUMBER(FORECAST!H:H),FORECAST!H:H,"")</f>
        <v/>
      </c>
      <c r="BF2842" s="4"/>
    </row>
    <row r="2843" spans="1:58">
      <c r="A2843" s="218" t="str">
        <f>MID(FORECAST!A2842,1,10)</f>
        <v/>
      </c>
      <c r="B2843" s="218" t="str">
        <f t="shared" si="404"/>
        <v/>
      </c>
      <c r="C2843" s="218" t="str">
        <f t="shared" si="405"/>
        <v/>
      </c>
      <c r="D2843" s="218" t="str">
        <f t="shared" si="406"/>
        <v/>
      </c>
      <c r="E2843" s="219" t="e">
        <f t="shared" si="407"/>
        <v>#VALUE!</v>
      </c>
      <c r="F2843" s="219" t="str">
        <f t="shared" si="408"/>
        <v/>
      </c>
      <c r="G2843" s="219">
        <f t="shared" si="409"/>
        <v>45291</v>
      </c>
      <c r="H2843" s="218" t="str">
        <f>IF(ISERROR(VLOOKUP(FORECAST!$A2843,$AY$2:$BA$9,3,FALSE)),"",VLOOKUP(FORECAST!$A2843,$AY$2:$BA$9,3,FALSE))</f>
        <v/>
      </c>
      <c r="I2843" s="218" t="str">
        <f>IF(ISNUMBER(FORECAST!G:G),FORECAST!G:G,"")</f>
        <v/>
      </c>
      <c r="J2843" s="222" t="str">
        <f>IF(ISNUMBER(FORECAST!H:H),FORECAST!H:H,"")</f>
        <v/>
      </c>
      <c r="BF2843" s="4"/>
    </row>
    <row r="2844" spans="1:58">
      <c r="A2844" s="218" t="str">
        <f>MID(FORECAST!A2843,1,10)</f>
        <v/>
      </c>
      <c r="B2844" s="218" t="str">
        <f t="shared" si="404"/>
        <v/>
      </c>
      <c r="C2844" s="218" t="str">
        <f t="shared" si="405"/>
        <v/>
      </c>
      <c r="D2844" s="218" t="str">
        <f t="shared" si="406"/>
        <v/>
      </c>
      <c r="E2844" s="219" t="e">
        <f t="shared" si="407"/>
        <v>#VALUE!</v>
      </c>
      <c r="F2844" s="219" t="str">
        <f t="shared" si="408"/>
        <v/>
      </c>
      <c r="G2844" s="219">
        <f t="shared" si="409"/>
        <v>45291</v>
      </c>
      <c r="H2844" s="218" t="str">
        <f>IF(ISERROR(VLOOKUP(FORECAST!$A2844,$AY$2:$BA$9,3,FALSE)),"",VLOOKUP(FORECAST!$A2844,$AY$2:$BA$9,3,FALSE))</f>
        <v/>
      </c>
      <c r="I2844" s="218" t="str">
        <f>IF(ISNUMBER(FORECAST!G:G),FORECAST!G:G,"")</f>
        <v/>
      </c>
      <c r="J2844" s="222" t="str">
        <f>IF(ISNUMBER(FORECAST!H:H),FORECAST!H:H,"")</f>
        <v/>
      </c>
      <c r="BF2844" s="4"/>
    </row>
    <row r="2845" spans="1:58">
      <c r="A2845" s="218" t="str">
        <f>MID(FORECAST!A2844,1,10)</f>
        <v/>
      </c>
      <c r="B2845" s="218" t="str">
        <f t="shared" si="404"/>
        <v/>
      </c>
      <c r="C2845" s="218" t="str">
        <f t="shared" si="405"/>
        <v/>
      </c>
      <c r="D2845" s="218" t="str">
        <f t="shared" si="406"/>
        <v/>
      </c>
      <c r="E2845" s="219" t="e">
        <f t="shared" si="407"/>
        <v>#VALUE!</v>
      </c>
      <c r="F2845" s="219" t="str">
        <f t="shared" si="408"/>
        <v/>
      </c>
      <c r="G2845" s="219">
        <f t="shared" si="409"/>
        <v>45291</v>
      </c>
      <c r="H2845" s="218" t="str">
        <f>IF(ISERROR(VLOOKUP(FORECAST!$A2845,$AY$2:$BA$9,3,FALSE)),"",VLOOKUP(FORECAST!$A2845,$AY$2:$BA$9,3,FALSE))</f>
        <v/>
      </c>
      <c r="I2845" s="218" t="str">
        <f>IF(ISNUMBER(FORECAST!G:G),FORECAST!G:G,"")</f>
        <v/>
      </c>
      <c r="J2845" s="222" t="str">
        <f>IF(ISNUMBER(FORECAST!H:H),FORECAST!H:H,"")</f>
        <v/>
      </c>
      <c r="BF2845" s="4"/>
    </row>
    <row r="2846" spans="1:58">
      <c r="A2846" s="218" t="str">
        <f>MID(FORECAST!A2845,1,10)</f>
        <v/>
      </c>
      <c r="B2846" s="218" t="str">
        <f t="shared" si="404"/>
        <v/>
      </c>
      <c r="C2846" s="218" t="str">
        <f t="shared" si="405"/>
        <v/>
      </c>
      <c r="D2846" s="218" t="str">
        <f t="shared" si="406"/>
        <v/>
      </c>
      <c r="E2846" s="219" t="e">
        <f t="shared" si="407"/>
        <v>#VALUE!</v>
      </c>
      <c r="F2846" s="219" t="str">
        <f t="shared" si="408"/>
        <v/>
      </c>
      <c r="G2846" s="219">
        <f t="shared" si="409"/>
        <v>45291</v>
      </c>
      <c r="H2846" s="218" t="str">
        <f>IF(ISERROR(VLOOKUP(FORECAST!$A2846,$AY$2:$BA$9,3,FALSE)),"",VLOOKUP(FORECAST!$A2846,$AY$2:$BA$9,3,FALSE))</f>
        <v/>
      </c>
      <c r="I2846" s="218" t="str">
        <f>IF(ISNUMBER(FORECAST!G:G),FORECAST!G:G,"")</f>
        <v/>
      </c>
      <c r="J2846" s="222" t="str">
        <f>IF(ISNUMBER(FORECAST!H:H),FORECAST!H:H,"")</f>
        <v/>
      </c>
      <c r="BF2846" s="4"/>
    </row>
    <row r="2847" spans="1:58">
      <c r="A2847" s="218" t="str">
        <f>MID(FORECAST!A2846,1,10)</f>
        <v/>
      </c>
      <c r="B2847" s="218" t="str">
        <f t="shared" si="404"/>
        <v/>
      </c>
      <c r="C2847" s="218" t="str">
        <f t="shared" si="405"/>
        <v/>
      </c>
      <c r="D2847" s="218" t="str">
        <f t="shared" si="406"/>
        <v/>
      </c>
      <c r="E2847" s="219" t="e">
        <f t="shared" si="407"/>
        <v>#VALUE!</v>
      </c>
      <c r="F2847" s="219" t="str">
        <f t="shared" si="408"/>
        <v/>
      </c>
      <c r="G2847" s="219">
        <f t="shared" si="409"/>
        <v>45291</v>
      </c>
      <c r="H2847" s="218" t="str">
        <f>IF(ISERROR(VLOOKUP(FORECAST!$A2847,$AY$2:$BA$9,3,FALSE)),"",VLOOKUP(FORECAST!$A2847,$AY$2:$BA$9,3,FALSE))</f>
        <v/>
      </c>
      <c r="I2847" s="218" t="str">
        <f>IF(ISNUMBER(FORECAST!G:G),FORECAST!G:G,"")</f>
        <v/>
      </c>
      <c r="J2847" s="222" t="str">
        <f>IF(ISNUMBER(FORECAST!H:H),FORECAST!H:H,"")</f>
        <v/>
      </c>
      <c r="BF2847" s="4"/>
    </row>
    <row r="2848" spans="1:58">
      <c r="A2848" s="218" t="str">
        <f>MID(FORECAST!A2847,1,10)</f>
        <v/>
      </c>
      <c r="B2848" s="218" t="str">
        <f t="shared" si="404"/>
        <v/>
      </c>
      <c r="C2848" s="218" t="str">
        <f t="shared" si="405"/>
        <v/>
      </c>
      <c r="D2848" s="218" t="str">
        <f t="shared" si="406"/>
        <v/>
      </c>
      <c r="E2848" s="219" t="e">
        <f t="shared" si="407"/>
        <v>#VALUE!</v>
      </c>
      <c r="F2848" s="219" t="str">
        <f t="shared" si="408"/>
        <v/>
      </c>
      <c r="G2848" s="219">
        <f t="shared" si="409"/>
        <v>45291</v>
      </c>
      <c r="H2848" s="218" t="str">
        <f>IF(ISERROR(VLOOKUP(FORECAST!$A2848,$AY$2:$BA$9,3,FALSE)),"",VLOOKUP(FORECAST!$A2848,$AY$2:$BA$9,3,FALSE))</f>
        <v/>
      </c>
      <c r="I2848" s="218" t="str">
        <f>IF(ISNUMBER(FORECAST!G:G),FORECAST!G:G,"")</f>
        <v/>
      </c>
      <c r="J2848" s="222" t="str">
        <f>IF(ISNUMBER(FORECAST!H:H),FORECAST!H:H,"")</f>
        <v/>
      </c>
      <c r="BF2848" s="4"/>
    </row>
    <row r="2849" spans="1:58">
      <c r="A2849" s="218" t="str">
        <f>MID(FORECAST!A2848,1,10)</f>
        <v/>
      </c>
      <c r="B2849" s="218" t="str">
        <f t="shared" si="404"/>
        <v/>
      </c>
      <c r="C2849" s="218" t="str">
        <f t="shared" si="405"/>
        <v/>
      </c>
      <c r="D2849" s="218" t="str">
        <f t="shared" si="406"/>
        <v/>
      </c>
      <c r="E2849" s="219" t="e">
        <f t="shared" si="407"/>
        <v>#VALUE!</v>
      </c>
      <c r="F2849" s="219" t="str">
        <f t="shared" si="408"/>
        <v/>
      </c>
      <c r="G2849" s="219">
        <f t="shared" si="409"/>
        <v>45291</v>
      </c>
      <c r="H2849" s="218" t="str">
        <f>IF(ISERROR(VLOOKUP(FORECAST!$A2849,$AY$2:$BA$9,3,FALSE)),"",VLOOKUP(FORECAST!$A2849,$AY$2:$BA$9,3,FALSE))</f>
        <v/>
      </c>
      <c r="I2849" s="218" t="str">
        <f>IF(ISNUMBER(FORECAST!G:G),FORECAST!G:G,"")</f>
        <v/>
      </c>
      <c r="J2849" s="222" t="str">
        <f>IF(ISNUMBER(FORECAST!H:H),FORECAST!H:H,"")</f>
        <v/>
      </c>
      <c r="BF2849" s="4"/>
    </row>
    <row r="2850" spans="1:58">
      <c r="A2850" s="218" t="str">
        <f>MID(FORECAST!A2849,1,10)</f>
        <v/>
      </c>
      <c r="B2850" s="218" t="str">
        <f t="shared" si="404"/>
        <v/>
      </c>
      <c r="C2850" s="218" t="str">
        <f t="shared" si="405"/>
        <v/>
      </c>
      <c r="D2850" s="218" t="str">
        <f t="shared" si="406"/>
        <v/>
      </c>
      <c r="E2850" s="219" t="e">
        <f t="shared" si="407"/>
        <v>#VALUE!</v>
      </c>
      <c r="F2850" s="219" t="str">
        <f t="shared" si="408"/>
        <v/>
      </c>
      <c r="G2850" s="219">
        <f t="shared" si="409"/>
        <v>45291</v>
      </c>
      <c r="H2850" s="218" t="str">
        <f>IF(ISERROR(VLOOKUP(FORECAST!$A2850,$AY$2:$BA$9,3,FALSE)),"",VLOOKUP(FORECAST!$A2850,$AY$2:$BA$9,3,FALSE))</f>
        <v/>
      </c>
      <c r="I2850" s="218" t="str">
        <f>IF(ISNUMBER(FORECAST!G:G),FORECAST!G:G,"")</f>
        <v/>
      </c>
      <c r="J2850" s="222" t="str">
        <f>IF(ISNUMBER(FORECAST!H:H),FORECAST!H:H,"")</f>
        <v/>
      </c>
      <c r="BF2850" s="4"/>
    </row>
    <row r="2851" spans="1:58">
      <c r="A2851" s="218" t="str">
        <f>MID(FORECAST!A2850,1,10)</f>
        <v/>
      </c>
      <c r="B2851" s="218" t="str">
        <f t="shared" si="404"/>
        <v/>
      </c>
      <c r="C2851" s="218" t="str">
        <f t="shared" si="405"/>
        <v/>
      </c>
      <c r="D2851" s="218" t="str">
        <f t="shared" si="406"/>
        <v/>
      </c>
      <c r="E2851" s="219" t="e">
        <f t="shared" si="407"/>
        <v>#VALUE!</v>
      </c>
      <c r="F2851" s="219" t="str">
        <f t="shared" si="408"/>
        <v/>
      </c>
      <c r="G2851" s="219">
        <f t="shared" si="409"/>
        <v>45291</v>
      </c>
      <c r="H2851" s="218" t="str">
        <f>IF(ISERROR(VLOOKUP(FORECAST!$A2851,$AY$2:$BA$9,3,FALSE)),"",VLOOKUP(FORECAST!$A2851,$AY$2:$BA$9,3,FALSE))</f>
        <v/>
      </c>
      <c r="I2851" s="218" t="str">
        <f>IF(ISNUMBER(FORECAST!G:G),FORECAST!G:G,"")</f>
        <v/>
      </c>
      <c r="J2851" s="222" t="str">
        <f>IF(ISNUMBER(FORECAST!H:H),FORECAST!H:H,"")</f>
        <v/>
      </c>
      <c r="BF2851" s="4"/>
    </row>
    <row r="2852" spans="1:58">
      <c r="A2852" s="218" t="str">
        <f>MID(FORECAST!A2851,1,10)</f>
        <v/>
      </c>
      <c r="B2852" s="218" t="str">
        <f t="shared" si="404"/>
        <v/>
      </c>
      <c r="C2852" s="218" t="str">
        <f t="shared" si="405"/>
        <v/>
      </c>
      <c r="D2852" s="218" t="str">
        <f t="shared" si="406"/>
        <v/>
      </c>
      <c r="E2852" s="219" t="e">
        <f t="shared" si="407"/>
        <v>#VALUE!</v>
      </c>
      <c r="F2852" s="219" t="str">
        <f t="shared" si="408"/>
        <v/>
      </c>
      <c r="G2852" s="219">
        <f t="shared" si="409"/>
        <v>45291</v>
      </c>
      <c r="H2852" s="218" t="str">
        <f>IF(ISERROR(VLOOKUP(FORECAST!$A2852,$AY$2:$BA$9,3,FALSE)),"",VLOOKUP(FORECAST!$A2852,$AY$2:$BA$9,3,FALSE))</f>
        <v/>
      </c>
      <c r="I2852" s="218" t="str">
        <f>IF(ISNUMBER(FORECAST!G:G),FORECAST!G:G,"")</f>
        <v/>
      </c>
      <c r="J2852" s="222" t="str">
        <f>IF(ISNUMBER(FORECAST!H:H),FORECAST!H:H,"")</f>
        <v/>
      </c>
      <c r="BF2852" s="4"/>
    </row>
    <row r="2853" spans="1:58">
      <c r="A2853" s="218" t="str">
        <f>MID(FORECAST!A2852,1,10)</f>
        <v/>
      </c>
      <c r="B2853" s="218" t="str">
        <f t="shared" si="404"/>
        <v/>
      </c>
      <c r="C2853" s="218" t="str">
        <f t="shared" si="405"/>
        <v/>
      </c>
      <c r="D2853" s="218" t="str">
        <f t="shared" si="406"/>
        <v/>
      </c>
      <c r="E2853" s="219" t="e">
        <f t="shared" si="407"/>
        <v>#VALUE!</v>
      </c>
      <c r="F2853" s="219" t="str">
        <f t="shared" si="408"/>
        <v/>
      </c>
      <c r="G2853" s="219">
        <f t="shared" si="409"/>
        <v>45291</v>
      </c>
      <c r="H2853" s="218" t="str">
        <f>IF(ISERROR(VLOOKUP(FORECAST!$A2853,$AY$2:$BA$9,3,FALSE)),"",VLOOKUP(FORECAST!$A2853,$AY$2:$BA$9,3,FALSE))</f>
        <v/>
      </c>
      <c r="I2853" s="218" t="str">
        <f>IF(ISNUMBER(FORECAST!G:G),FORECAST!G:G,"")</f>
        <v/>
      </c>
      <c r="J2853" s="222" t="str">
        <f>IF(ISNUMBER(FORECAST!H:H),FORECAST!H:H,"")</f>
        <v/>
      </c>
      <c r="BF2853" s="4"/>
    </row>
    <row r="2854" spans="1:58">
      <c r="A2854" s="218" t="str">
        <f>MID(FORECAST!A2853,1,10)</f>
        <v/>
      </c>
      <c r="B2854" s="218" t="str">
        <f t="shared" si="404"/>
        <v/>
      </c>
      <c r="C2854" s="218" t="str">
        <f t="shared" si="405"/>
        <v/>
      </c>
      <c r="D2854" s="218" t="str">
        <f t="shared" si="406"/>
        <v/>
      </c>
      <c r="E2854" s="219" t="e">
        <f t="shared" si="407"/>
        <v>#VALUE!</v>
      </c>
      <c r="F2854" s="219" t="str">
        <f t="shared" si="408"/>
        <v/>
      </c>
      <c r="G2854" s="219">
        <f t="shared" si="409"/>
        <v>45291</v>
      </c>
      <c r="H2854" s="218" t="str">
        <f>IF(ISERROR(VLOOKUP(FORECAST!$A2854,$AY$2:$BA$9,3,FALSE)),"",VLOOKUP(FORECAST!$A2854,$AY$2:$BA$9,3,FALSE))</f>
        <v/>
      </c>
      <c r="I2854" s="218" t="str">
        <f>IF(ISNUMBER(FORECAST!G:G),FORECAST!G:G,"")</f>
        <v/>
      </c>
      <c r="J2854" s="222" t="str">
        <f>IF(ISNUMBER(FORECAST!H:H),FORECAST!H:H,"")</f>
        <v/>
      </c>
      <c r="BF2854" s="4"/>
    </row>
    <row r="2855" spans="1:58">
      <c r="A2855" s="218" t="str">
        <f>MID(FORECAST!A2854,1,10)</f>
        <v/>
      </c>
      <c r="B2855" s="218" t="str">
        <f t="shared" si="404"/>
        <v/>
      </c>
      <c r="C2855" s="218" t="str">
        <f t="shared" si="405"/>
        <v/>
      </c>
      <c r="D2855" s="218" t="str">
        <f t="shared" si="406"/>
        <v/>
      </c>
      <c r="E2855" s="219" t="e">
        <f t="shared" si="407"/>
        <v>#VALUE!</v>
      </c>
      <c r="F2855" s="219" t="str">
        <f t="shared" si="408"/>
        <v/>
      </c>
      <c r="G2855" s="219">
        <f t="shared" si="409"/>
        <v>45291</v>
      </c>
      <c r="H2855" s="218" t="str">
        <f>IF(ISERROR(VLOOKUP(FORECAST!$A2855,$AY$2:$BA$9,3,FALSE)),"",VLOOKUP(FORECAST!$A2855,$AY$2:$BA$9,3,FALSE))</f>
        <v/>
      </c>
      <c r="I2855" s="218" t="str">
        <f>IF(ISNUMBER(FORECAST!G:G),FORECAST!G:G,"")</f>
        <v/>
      </c>
      <c r="J2855" s="222" t="str">
        <f>IF(ISNUMBER(FORECAST!H:H),FORECAST!H:H,"")</f>
        <v/>
      </c>
      <c r="BF2855" s="4"/>
    </row>
    <row r="2856" spans="1:58">
      <c r="A2856" s="218" t="str">
        <f>MID(FORECAST!A2855,1,10)</f>
        <v/>
      </c>
      <c r="B2856" s="218" t="str">
        <f t="shared" si="404"/>
        <v/>
      </c>
      <c r="C2856" s="218" t="str">
        <f t="shared" si="405"/>
        <v/>
      </c>
      <c r="D2856" s="218" t="str">
        <f t="shared" si="406"/>
        <v/>
      </c>
      <c r="E2856" s="219" t="e">
        <f t="shared" si="407"/>
        <v>#VALUE!</v>
      </c>
      <c r="F2856" s="219" t="str">
        <f t="shared" si="408"/>
        <v/>
      </c>
      <c r="G2856" s="219">
        <f t="shared" si="409"/>
        <v>45291</v>
      </c>
      <c r="H2856" s="218" t="str">
        <f>IF(ISERROR(VLOOKUP(FORECAST!$A2856,$AY$2:$BA$9,3,FALSE)),"",VLOOKUP(FORECAST!$A2856,$AY$2:$BA$9,3,FALSE))</f>
        <v/>
      </c>
      <c r="I2856" s="218" t="str">
        <f>IF(ISNUMBER(FORECAST!G:G),FORECAST!G:G,"")</f>
        <v/>
      </c>
      <c r="J2856" s="222" t="str">
        <f>IF(ISNUMBER(FORECAST!H:H),FORECAST!H:H,"")</f>
        <v/>
      </c>
      <c r="BF2856" s="4"/>
    </row>
    <row r="2857" spans="1:58">
      <c r="A2857" s="218" t="str">
        <f>MID(FORECAST!A2856,1,10)</f>
        <v/>
      </c>
      <c r="B2857" s="218" t="str">
        <f t="shared" si="404"/>
        <v/>
      </c>
      <c r="C2857" s="218" t="str">
        <f t="shared" si="405"/>
        <v/>
      </c>
      <c r="D2857" s="218" t="str">
        <f t="shared" si="406"/>
        <v/>
      </c>
      <c r="E2857" s="219" t="e">
        <f t="shared" si="407"/>
        <v>#VALUE!</v>
      </c>
      <c r="F2857" s="219" t="str">
        <f t="shared" si="408"/>
        <v/>
      </c>
      <c r="G2857" s="219">
        <f t="shared" si="409"/>
        <v>45291</v>
      </c>
      <c r="H2857" s="218" t="str">
        <f>IF(ISERROR(VLOOKUP(FORECAST!$A2857,$AY$2:$BA$9,3,FALSE)),"",VLOOKUP(FORECAST!$A2857,$AY$2:$BA$9,3,FALSE))</f>
        <v/>
      </c>
      <c r="I2857" s="218" t="str">
        <f>IF(ISNUMBER(FORECAST!G:G),FORECAST!G:G,"")</f>
        <v/>
      </c>
      <c r="J2857" s="222" t="str">
        <f>IF(ISNUMBER(FORECAST!H:H),FORECAST!H:H,"")</f>
        <v/>
      </c>
      <c r="BF2857" s="4"/>
    </row>
    <row r="2858" spans="1:58">
      <c r="A2858" s="218" t="str">
        <f>MID(FORECAST!A2857,1,10)</f>
        <v/>
      </c>
      <c r="B2858" s="218" t="str">
        <f t="shared" si="404"/>
        <v/>
      </c>
      <c r="C2858" s="218" t="str">
        <f t="shared" si="405"/>
        <v/>
      </c>
      <c r="D2858" s="218" t="str">
        <f t="shared" si="406"/>
        <v/>
      </c>
      <c r="E2858" s="219" t="e">
        <f t="shared" si="407"/>
        <v>#VALUE!</v>
      </c>
      <c r="F2858" s="219" t="str">
        <f t="shared" si="408"/>
        <v/>
      </c>
      <c r="G2858" s="219">
        <f t="shared" si="409"/>
        <v>45291</v>
      </c>
      <c r="H2858" s="218" t="str">
        <f>IF(ISERROR(VLOOKUP(FORECAST!$A2858,$AY$2:$BA$9,3,FALSE)),"",VLOOKUP(FORECAST!$A2858,$AY$2:$BA$9,3,FALSE))</f>
        <v/>
      </c>
      <c r="I2858" s="218" t="str">
        <f>IF(ISNUMBER(FORECAST!G:G),FORECAST!G:G,"")</f>
        <v/>
      </c>
      <c r="J2858" s="222" t="str">
        <f>IF(ISNUMBER(FORECAST!H:H),FORECAST!H:H,"")</f>
        <v/>
      </c>
      <c r="BF2858" s="4"/>
    </row>
    <row r="2859" spans="1:58">
      <c r="A2859" s="218" t="str">
        <f>MID(FORECAST!A2858,1,10)</f>
        <v/>
      </c>
      <c r="B2859" s="218" t="str">
        <f t="shared" si="404"/>
        <v/>
      </c>
      <c r="C2859" s="218" t="str">
        <f t="shared" si="405"/>
        <v/>
      </c>
      <c r="D2859" s="218" t="str">
        <f t="shared" si="406"/>
        <v/>
      </c>
      <c r="E2859" s="219" t="e">
        <f t="shared" si="407"/>
        <v>#VALUE!</v>
      </c>
      <c r="F2859" s="219" t="str">
        <f t="shared" si="408"/>
        <v/>
      </c>
      <c r="G2859" s="219">
        <f t="shared" si="409"/>
        <v>45291</v>
      </c>
      <c r="H2859" s="218" t="str">
        <f>IF(ISERROR(VLOOKUP(FORECAST!$A2859,$AY$2:$BA$9,3,FALSE)),"",VLOOKUP(FORECAST!$A2859,$AY$2:$BA$9,3,FALSE))</f>
        <v/>
      </c>
      <c r="I2859" s="218" t="str">
        <f>IF(ISNUMBER(FORECAST!G:G),FORECAST!G:G,"")</f>
        <v/>
      </c>
      <c r="J2859" s="222" t="str">
        <f>IF(ISNUMBER(FORECAST!H:H),FORECAST!H:H,"")</f>
        <v/>
      </c>
      <c r="BF2859" s="4"/>
    </row>
    <row r="2860" spans="1:58">
      <c r="A2860" s="218" t="str">
        <f>MID(FORECAST!A2859,1,10)</f>
        <v/>
      </c>
      <c r="B2860" s="218" t="str">
        <f t="shared" si="404"/>
        <v/>
      </c>
      <c r="C2860" s="218" t="str">
        <f t="shared" si="405"/>
        <v/>
      </c>
      <c r="D2860" s="218" t="str">
        <f t="shared" si="406"/>
        <v/>
      </c>
      <c r="E2860" s="219" t="e">
        <f t="shared" si="407"/>
        <v>#VALUE!</v>
      </c>
      <c r="F2860" s="219" t="str">
        <f t="shared" si="408"/>
        <v/>
      </c>
      <c r="G2860" s="219">
        <f t="shared" si="409"/>
        <v>45291</v>
      </c>
      <c r="H2860" s="218" t="str">
        <f>IF(ISERROR(VLOOKUP(FORECAST!$A2860,$AY$2:$BA$9,3,FALSE)),"",VLOOKUP(FORECAST!$A2860,$AY$2:$BA$9,3,FALSE))</f>
        <v/>
      </c>
      <c r="I2860" s="218" t="str">
        <f>IF(ISNUMBER(FORECAST!G:G),FORECAST!G:G,"")</f>
        <v/>
      </c>
      <c r="J2860" s="222" t="str">
        <f>IF(ISNUMBER(FORECAST!H:H),FORECAST!H:H,"")</f>
        <v/>
      </c>
      <c r="BF2860" s="4"/>
    </row>
    <row r="2861" spans="1:58">
      <c r="A2861" s="218" t="str">
        <f>MID(FORECAST!A2860,1,10)</f>
        <v/>
      </c>
      <c r="B2861" s="218" t="str">
        <f t="shared" si="404"/>
        <v/>
      </c>
      <c r="C2861" s="218" t="str">
        <f t="shared" si="405"/>
        <v/>
      </c>
      <c r="D2861" s="218" t="str">
        <f t="shared" si="406"/>
        <v/>
      </c>
      <c r="E2861" s="219" t="e">
        <f t="shared" si="407"/>
        <v>#VALUE!</v>
      </c>
      <c r="F2861" s="219" t="str">
        <f t="shared" si="408"/>
        <v/>
      </c>
      <c r="G2861" s="219">
        <f t="shared" si="409"/>
        <v>45291</v>
      </c>
      <c r="H2861" s="218" t="str">
        <f>IF(ISERROR(VLOOKUP(FORECAST!$A2861,$AY$2:$BA$9,3,FALSE)),"",VLOOKUP(FORECAST!$A2861,$AY$2:$BA$9,3,FALSE))</f>
        <v/>
      </c>
      <c r="I2861" s="218" t="str">
        <f>IF(ISNUMBER(FORECAST!G:G),FORECAST!G:G,"")</f>
        <v/>
      </c>
      <c r="J2861" s="222" t="str">
        <f>IF(ISNUMBER(FORECAST!H:H),FORECAST!H:H,"")</f>
        <v/>
      </c>
      <c r="BF2861" s="4"/>
    </row>
    <row r="2862" spans="1:58">
      <c r="A2862" s="218" t="str">
        <f>MID(FORECAST!A2861,1,10)</f>
        <v/>
      </c>
      <c r="B2862" s="218" t="str">
        <f t="shared" si="404"/>
        <v/>
      </c>
      <c r="C2862" s="218" t="str">
        <f t="shared" si="405"/>
        <v/>
      </c>
      <c r="D2862" s="218" t="str">
        <f t="shared" si="406"/>
        <v/>
      </c>
      <c r="E2862" s="219" t="e">
        <f t="shared" si="407"/>
        <v>#VALUE!</v>
      </c>
      <c r="F2862" s="219" t="str">
        <f t="shared" si="408"/>
        <v/>
      </c>
      <c r="G2862" s="219">
        <f t="shared" si="409"/>
        <v>45291</v>
      </c>
      <c r="H2862" s="218" t="str">
        <f>IF(ISERROR(VLOOKUP(FORECAST!$A2862,$AY$2:$BA$9,3,FALSE)),"",VLOOKUP(FORECAST!$A2862,$AY$2:$BA$9,3,FALSE))</f>
        <v/>
      </c>
      <c r="I2862" s="218" t="str">
        <f>IF(ISNUMBER(FORECAST!G:G),FORECAST!G:G,"")</f>
        <v/>
      </c>
      <c r="J2862" s="222" t="str">
        <f>IF(ISNUMBER(FORECAST!H:H),FORECAST!H:H,"")</f>
        <v/>
      </c>
      <c r="BF2862" s="4"/>
    </row>
    <row r="2863" spans="1:58">
      <c r="A2863" s="218" t="str">
        <f>MID(FORECAST!A2862,1,10)</f>
        <v/>
      </c>
      <c r="B2863" s="218" t="str">
        <f t="shared" si="404"/>
        <v/>
      </c>
      <c r="C2863" s="218" t="str">
        <f t="shared" si="405"/>
        <v/>
      </c>
      <c r="D2863" s="218" t="str">
        <f t="shared" si="406"/>
        <v/>
      </c>
      <c r="E2863" s="219" t="e">
        <f t="shared" si="407"/>
        <v>#VALUE!</v>
      </c>
      <c r="F2863" s="219" t="str">
        <f t="shared" si="408"/>
        <v/>
      </c>
      <c r="G2863" s="219">
        <f t="shared" si="409"/>
        <v>45291</v>
      </c>
      <c r="H2863" s="218" t="str">
        <f>IF(ISERROR(VLOOKUP(FORECAST!$A2863,$AY$2:$BA$9,3,FALSE)),"",VLOOKUP(FORECAST!$A2863,$AY$2:$BA$9,3,FALSE))</f>
        <v/>
      </c>
      <c r="I2863" s="218" t="str">
        <f>IF(ISNUMBER(FORECAST!G:G),FORECAST!G:G,"")</f>
        <v/>
      </c>
      <c r="J2863" s="222" t="str">
        <f>IF(ISNUMBER(FORECAST!H:H),FORECAST!H:H,"")</f>
        <v/>
      </c>
      <c r="BF2863" s="4"/>
    </row>
    <row r="2864" spans="1:58">
      <c r="A2864" s="218" t="str">
        <f>MID(FORECAST!A2863,1,10)</f>
        <v/>
      </c>
      <c r="B2864" s="218" t="str">
        <f t="shared" si="404"/>
        <v/>
      </c>
      <c r="C2864" s="218" t="str">
        <f t="shared" si="405"/>
        <v/>
      </c>
      <c r="D2864" s="218" t="str">
        <f t="shared" si="406"/>
        <v/>
      </c>
      <c r="E2864" s="219" t="e">
        <f t="shared" si="407"/>
        <v>#VALUE!</v>
      </c>
      <c r="F2864" s="219" t="str">
        <f t="shared" si="408"/>
        <v/>
      </c>
      <c r="G2864" s="219">
        <f t="shared" si="409"/>
        <v>45291</v>
      </c>
      <c r="H2864" s="218" t="str">
        <f>IF(ISERROR(VLOOKUP(FORECAST!$A2864,$AY$2:$BA$9,3,FALSE)),"",VLOOKUP(FORECAST!$A2864,$AY$2:$BA$9,3,FALSE))</f>
        <v/>
      </c>
      <c r="I2864" s="218" t="str">
        <f>IF(ISNUMBER(FORECAST!G:G),FORECAST!G:G,"")</f>
        <v/>
      </c>
      <c r="J2864" s="222" t="str">
        <f>IF(ISNUMBER(FORECAST!H:H),FORECAST!H:H,"")</f>
        <v/>
      </c>
      <c r="BF2864" s="4"/>
    </row>
    <row r="2865" spans="1:58">
      <c r="A2865" s="218" t="str">
        <f>MID(FORECAST!A2864,1,10)</f>
        <v/>
      </c>
      <c r="B2865" s="218" t="str">
        <f t="shared" si="404"/>
        <v/>
      </c>
      <c r="C2865" s="218" t="str">
        <f t="shared" si="405"/>
        <v/>
      </c>
      <c r="D2865" s="218" t="str">
        <f t="shared" si="406"/>
        <v/>
      </c>
      <c r="E2865" s="219" t="e">
        <f t="shared" si="407"/>
        <v>#VALUE!</v>
      </c>
      <c r="F2865" s="219" t="str">
        <f t="shared" si="408"/>
        <v/>
      </c>
      <c r="G2865" s="219">
        <f t="shared" si="409"/>
        <v>45291</v>
      </c>
      <c r="H2865" s="218" t="str">
        <f>IF(ISERROR(VLOOKUP(FORECAST!$A2865,$AY$2:$BA$9,3,FALSE)),"",VLOOKUP(FORECAST!$A2865,$AY$2:$BA$9,3,FALSE))</f>
        <v/>
      </c>
      <c r="I2865" s="218" t="str">
        <f>IF(ISNUMBER(FORECAST!G:G),FORECAST!G:G,"")</f>
        <v/>
      </c>
      <c r="J2865" s="222" t="str">
        <f>IF(ISNUMBER(FORECAST!H:H),FORECAST!H:H,"")</f>
        <v/>
      </c>
      <c r="BF2865" s="4"/>
    </row>
    <row r="2866" spans="1:58">
      <c r="A2866" s="218" t="str">
        <f>MID(FORECAST!A2865,1,10)</f>
        <v/>
      </c>
      <c r="B2866" s="218" t="str">
        <f t="shared" si="404"/>
        <v/>
      </c>
      <c r="C2866" s="218" t="str">
        <f t="shared" si="405"/>
        <v/>
      </c>
      <c r="D2866" s="218" t="str">
        <f t="shared" si="406"/>
        <v/>
      </c>
      <c r="E2866" s="219" t="e">
        <f t="shared" si="407"/>
        <v>#VALUE!</v>
      </c>
      <c r="F2866" s="219" t="str">
        <f t="shared" si="408"/>
        <v/>
      </c>
      <c r="G2866" s="219">
        <f t="shared" si="409"/>
        <v>45291</v>
      </c>
      <c r="H2866" s="218" t="str">
        <f>IF(ISERROR(VLOOKUP(FORECAST!$A2866,$AY$2:$BA$9,3,FALSE)),"",VLOOKUP(FORECAST!$A2866,$AY$2:$BA$9,3,FALSE))</f>
        <v/>
      </c>
      <c r="I2866" s="218" t="str">
        <f>IF(ISNUMBER(FORECAST!G:G),FORECAST!G:G,"")</f>
        <v/>
      </c>
      <c r="J2866" s="222" t="str">
        <f>IF(ISNUMBER(FORECAST!H:H),FORECAST!H:H,"")</f>
        <v/>
      </c>
      <c r="BF2866" s="4"/>
    </row>
    <row r="2867" spans="1:58">
      <c r="A2867" s="218" t="str">
        <f>MID(FORECAST!A2866,1,10)</f>
        <v/>
      </c>
      <c r="B2867" s="218" t="str">
        <f t="shared" si="404"/>
        <v/>
      </c>
      <c r="C2867" s="218" t="str">
        <f t="shared" si="405"/>
        <v/>
      </c>
      <c r="D2867" s="218" t="str">
        <f t="shared" si="406"/>
        <v/>
      </c>
      <c r="E2867" s="219" t="e">
        <f t="shared" si="407"/>
        <v>#VALUE!</v>
      </c>
      <c r="F2867" s="219" t="str">
        <f t="shared" si="408"/>
        <v/>
      </c>
      <c r="G2867" s="219">
        <f t="shared" si="409"/>
        <v>45291</v>
      </c>
      <c r="H2867" s="218" t="str">
        <f>IF(ISERROR(VLOOKUP(FORECAST!$A2867,$AY$2:$BA$9,3,FALSE)),"",VLOOKUP(FORECAST!$A2867,$AY$2:$BA$9,3,FALSE))</f>
        <v/>
      </c>
      <c r="I2867" s="218" t="str">
        <f>IF(ISNUMBER(FORECAST!G:G),FORECAST!G:G,"")</f>
        <v/>
      </c>
      <c r="J2867" s="222" t="str">
        <f>IF(ISNUMBER(FORECAST!H:H),FORECAST!H:H,"")</f>
        <v/>
      </c>
      <c r="BF2867" s="4"/>
    </row>
    <row r="2868" spans="1:58">
      <c r="A2868" s="218" t="str">
        <f>MID(FORECAST!A2867,1,10)</f>
        <v/>
      </c>
      <c r="B2868" s="218" t="str">
        <f t="shared" si="404"/>
        <v/>
      </c>
      <c r="C2868" s="218" t="str">
        <f t="shared" si="405"/>
        <v/>
      </c>
      <c r="D2868" s="218" t="str">
        <f t="shared" si="406"/>
        <v/>
      </c>
      <c r="E2868" s="219" t="e">
        <f t="shared" si="407"/>
        <v>#VALUE!</v>
      </c>
      <c r="F2868" s="219" t="str">
        <f t="shared" si="408"/>
        <v/>
      </c>
      <c r="G2868" s="219">
        <f t="shared" si="409"/>
        <v>45291</v>
      </c>
      <c r="H2868" s="218" t="str">
        <f>IF(ISERROR(VLOOKUP(FORECAST!$A2868,$AY$2:$BA$9,3,FALSE)),"",VLOOKUP(FORECAST!$A2868,$AY$2:$BA$9,3,FALSE))</f>
        <v/>
      </c>
      <c r="I2868" s="218" t="str">
        <f>IF(ISNUMBER(FORECAST!G:G),FORECAST!G:G,"")</f>
        <v/>
      </c>
      <c r="J2868" s="222" t="str">
        <f>IF(ISNUMBER(FORECAST!H:H),FORECAST!H:H,"")</f>
        <v/>
      </c>
      <c r="BF2868" s="4"/>
    </row>
    <row r="2869" spans="1:58">
      <c r="A2869" s="218" t="str">
        <f>MID(FORECAST!A2868,1,10)</f>
        <v/>
      </c>
      <c r="B2869" s="218" t="str">
        <f t="shared" si="404"/>
        <v/>
      </c>
      <c r="C2869" s="218" t="str">
        <f t="shared" si="405"/>
        <v/>
      </c>
      <c r="D2869" s="218" t="str">
        <f t="shared" si="406"/>
        <v/>
      </c>
      <c r="E2869" s="219" t="e">
        <f t="shared" si="407"/>
        <v>#VALUE!</v>
      </c>
      <c r="F2869" s="219" t="str">
        <f t="shared" si="408"/>
        <v/>
      </c>
      <c r="G2869" s="219">
        <f t="shared" si="409"/>
        <v>45291</v>
      </c>
      <c r="H2869" s="218" t="str">
        <f>IF(ISERROR(VLOOKUP(FORECAST!$A2869,$AY$2:$BA$9,3,FALSE)),"",VLOOKUP(FORECAST!$A2869,$AY$2:$BA$9,3,FALSE))</f>
        <v/>
      </c>
      <c r="I2869" s="218" t="str">
        <f>IF(ISNUMBER(FORECAST!G:G),FORECAST!G:G,"")</f>
        <v/>
      </c>
      <c r="J2869" s="222" t="str">
        <f>IF(ISNUMBER(FORECAST!H:H),FORECAST!H:H,"")</f>
        <v/>
      </c>
      <c r="BF2869" s="4"/>
    </row>
    <row r="2870" spans="1:58">
      <c r="A2870" s="218" t="str">
        <f>MID(FORECAST!A2869,1,10)</f>
        <v/>
      </c>
      <c r="B2870" s="218" t="str">
        <f t="shared" si="404"/>
        <v/>
      </c>
      <c r="C2870" s="218" t="str">
        <f t="shared" si="405"/>
        <v/>
      </c>
      <c r="D2870" s="218" t="str">
        <f t="shared" si="406"/>
        <v/>
      </c>
      <c r="E2870" s="219" t="e">
        <f t="shared" si="407"/>
        <v>#VALUE!</v>
      </c>
      <c r="F2870" s="219" t="str">
        <f t="shared" si="408"/>
        <v/>
      </c>
      <c r="G2870" s="219">
        <f t="shared" si="409"/>
        <v>45291</v>
      </c>
      <c r="H2870" s="218" t="str">
        <f>IF(ISERROR(VLOOKUP(FORECAST!$A2870,$AY$2:$BA$9,3,FALSE)),"",VLOOKUP(FORECAST!$A2870,$AY$2:$BA$9,3,FALSE))</f>
        <v/>
      </c>
      <c r="I2870" s="218" t="str">
        <f>IF(ISNUMBER(FORECAST!G:G),FORECAST!G:G,"")</f>
        <v/>
      </c>
      <c r="J2870" s="222" t="str">
        <f>IF(ISNUMBER(FORECAST!H:H),FORECAST!H:H,"")</f>
        <v/>
      </c>
      <c r="BF2870" s="4"/>
    </row>
    <row r="2871" spans="1:58">
      <c r="A2871" s="218" t="str">
        <f>MID(FORECAST!A2870,1,10)</f>
        <v/>
      </c>
      <c r="B2871" s="218" t="str">
        <f t="shared" si="404"/>
        <v/>
      </c>
      <c r="C2871" s="218" t="str">
        <f t="shared" si="405"/>
        <v/>
      </c>
      <c r="D2871" s="218" t="str">
        <f t="shared" si="406"/>
        <v/>
      </c>
      <c r="E2871" s="219" t="e">
        <f t="shared" si="407"/>
        <v>#VALUE!</v>
      </c>
      <c r="F2871" s="219" t="str">
        <f t="shared" si="408"/>
        <v/>
      </c>
      <c r="G2871" s="219">
        <f t="shared" si="409"/>
        <v>45291</v>
      </c>
      <c r="H2871" s="218" t="str">
        <f>IF(ISERROR(VLOOKUP(FORECAST!$A2871,$AY$2:$BA$9,3,FALSE)),"",VLOOKUP(FORECAST!$A2871,$AY$2:$BA$9,3,FALSE))</f>
        <v/>
      </c>
      <c r="I2871" s="218" t="str">
        <f>IF(ISNUMBER(FORECAST!G:G),FORECAST!G:G,"")</f>
        <v/>
      </c>
      <c r="J2871" s="222" t="str">
        <f>IF(ISNUMBER(FORECAST!H:H),FORECAST!H:H,"")</f>
        <v/>
      </c>
      <c r="BF2871" s="4"/>
    </row>
    <row r="2872" spans="1:58">
      <c r="A2872" s="218" t="str">
        <f>MID(FORECAST!A2871,1,10)</f>
        <v/>
      </c>
      <c r="B2872" s="218" t="str">
        <f t="shared" si="404"/>
        <v/>
      </c>
      <c r="C2872" s="218" t="str">
        <f t="shared" si="405"/>
        <v/>
      </c>
      <c r="D2872" s="218" t="str">
        <f t="shared" si="406"/>
        <v/>
      </c>
      <c r="E2872" s="219" t="e">
        <f t="shared" si="407"/>
        <v>#VALUE!</v>
      </c>
      <c r="F2872" s="219" t="str">
        <f t="shared" si="408"/>
        <v/>
      </c>
      <c r="G2872" s="219">
        <f t="shared" si="409"/>
        <v>45291</v>
      </c>
      <c r="H2872" s="218" t="str">
        <f>IF(ISERROR(VLOOKUP(FORECAST!$A2872,$AY$2:$BA$9,3,FALSE)),"",VLOOKUP(FORECAST!$A2872,$AY$2:$BA$9,3,FALSE))</f>
        <v/>
      </c>
      <c r="I2872" s="218" t="str">
        <f>IF(ISNUMBER(FORECAST!G:G),FORECAST!G:G,"")</f>
        <v/>
      </c>
      <c r="J2872" s="222" t="str">
        <f>IF(ISNUMBER(FORECAST!H:H),FORECAST!H:H,"")</f>
        <v/>
      </c>
      <c r="BF2872" s="4"/>
    </row>
    <row r="2873" spans="1:58">
      <c r="A2873" s="218" t="str">
        <f>MID(FORECAST!A2872,1,10)</f>
        <v/>
      </c>
      <c r="B2873" s="218" t="str">
        <f t="shared" si="404"/>
        <v/>
      </c>
      <c r="C2873" s="218" t="str">
        <f t="shared" si="405"/>
        <v/>
      </c>
      <c r="D2873" s="218" t="str">
        <f t="shared" si="406"/>
        <v/>
      </c>
      <c r="E2873" s="219" t="e">
        <f t="shared" si="407"/>
        <v>#VALUE!</v>
      </c>
      <c r="F2873" s="219" t="str">
        <f t="shared" si="408"/>
        <v/>
      </c>
      <c r="G2873" s="219">
        <f t="shared" si="409"/>
        <v>45291</v>
      </c>
      <c r="H2873" s="218" t="str">
        <f>IF(ISERROR(VLOOKUP(FORECAST!$A2873,$AY$2:$BA$9,3,FALSE)),"",VLOOKUP(FORECAST!$A2873,$AY$2:$BA$9,3,FALSE))</f>
        <v/>
      </c>
      <c r="I2873" s="218" t="str">
        <f>IF(ISNUMBER(FORECAST!G:G),FORECAST!G:G,"")</f>
        <v/>
      </c>
      <c r="J2873" s="222" t="str">
        <f>IF(ISNUMBER(FORECAST!H:H),FORECAST!H:H,"")</f>
        <v/>
      </c>
      <c r="BF2873" s="4"/>
    </row>
    <row r="2874" spans="1:58">
      <c r="A2874" s="218" t="str">
        <f>MID(FORECAST!A2873,1,10)</f>
        <v/>
      </c>
      <c r="B2874" s="218" t="str">
        <f t="shared" si="404"/>
        <v/>
      </c>
      <c r="C2874" s="218" t="str">
        <f t="shared" si="405"/>
        <v/>
      </c>
      <c r="D2874" s="218" t="str">
        <f t="shared" si="406"/>
        <v/>
      </c>
      <c r="E2874" s="219" t="e">
        <f t="shared" si="407"/>
        <v>#VALUE!</v>
      </c>
      <c r="F2874" s="219" t="str">
        <f t="shared" si="408"/>
        <v/>
      </c>
      <c r="G2874" s="219">
        <f t="shared" si="409"/>
        <v>45291</v>
      </c>
      <c r="H2874" s="218" t="str">
        <f>IF(ISERROR(VLOOKUP(FORECAST!$A2874,$AY$2:$BA$9,3,FALSE)),"",VLOOKUP(FORECAST!$A2874,$AY$2:$BA$9,3,FALSE))</f>
        <v/>
      </c>
      <c r="I2874" s="218" t="str">
        <f>IF(ISNUMBER(FORECAST!G:G),FORECAST!G:G,"")</f>
        <v/>
      </c>
      <c r="J2874" s="222" t="str">
        <f>IF(ISNUMBER(FORECAST!H:H),FORECAST!H:H,"")</f>
        <v/>
      </c>
      <c r="BF2874" s="4"/>
    </row>
    <row r="2875" spans="1:58">
      <c r="A2875" s="218" t="str">
        <f>MID(FORECAST!A2874,1,10)</f>
        <v/>
      </c>
      <c r="B2875" s="218" t="str">
        <f t="shared" si="404"/>
        <v/>
      </c>
      <c r="C2875" s="218" t="str">
        <f t="shared" si="405"/>
        <v/>
      </c>
      <c r="D2875" s="218" t="str">
        <f t="shared" si="406"/>
        <v/>
      </c>
      <c r="E2875" s="219" t="e">
        <f t="shared" si="407"/>
        <v>#VALUE!</v>
      </c>
      <c r="F2875" s="219" t="str">
        <f t="shared" si="408"/>
        <v/>
      </c>
      <c r="G2875" s="219">
        <f t="shared" si="409"/>
        <v>45291</v>
      </c>
      <c r="H2875" s="218" t="str">
        <f>IF(ISERROR(VLOOKUP(FORECAST!$A2875,$AY$2:$BA$9,3,FALSE)),"",VLOOKUP(FORECAST!$A2875,$AY$2:$BA$9,3,FALSE))</f>
        <v/>
      </c>
      <c r="I2875" s="218" t="str">
        <f>IF(ISNUMBER(FORECAST!G:G),FORECAST!G:G,"")</f>
        <v/>
      </c>
      <c r="J2875" s="222" t="str">
        <f>IF(ISNUMBER(FORECAST!H:H),FORECAST!H:H,"")</f>
        <v/>
      </c>
      <c r="BF2875" s="4"/>
    </row>
    <row r="2876" spans="1:58">
      <c r="A2876" s="218" t="str">
        <f>MID(FORECAST!A2875,1,10)</f>
        <v/>
      </c>
      <c r="B2876" s="218" t="str">
        <f t="shared" si="404"/>
        <v/>
      </c>
      <c r="C2876" s="218" t="str">
        <f t="shared" si="405"/>
        <v/>
      </c>
      <c r="D2876" s="218" t="str">
        <f t="shared" si="406"/>
        <v/>
      </c>
      <c r="E2876" s="219" t="e">
        <f t="shared" si="407"/>
        <v>#VALUE!</v>
      </c>
      <c r="F2876" s="219" t="str">
        <f t="shared" si="408"/>
        <v/>
      </c>
      <c r="G2876" s="219">
        <f t="shared" si="409"/>
        <v>45291</v>
      </c>
      <c r="H2876" s="218" t="str">
        <f>IF(ISERROR(VLOOKUP(FORECAST!$A2876,$AY$2:$BA$9,3,FALSE)),"",VLOOKUP(FORECAST!$A2876,$AY$2:$BA$9,3,FALSE))</f>
        <v/>
      </c>
      <c r="I2876" s="218" t="str">
        <f>IF(ISNUMBER(FORECAST!G:G),FORECAST!G:G,"")</f>
        <v/>
      </c>
      <c r="J2876" s="222" t="str">
        <f>IF(ISNUMBER(FORECAST!H:H),FORECAST!H:H,"")</f>
        <v/>
      </c>
      <c r="BF2876" s="4"/>
    </row>
    <row r="2877" spans="1:58">
      <c r="A2877" s="218" t="str">
        <f>MID(FORECAST!A2876,1,10)</f>
        <v/>
      </c>
      <c r="B2877" s="218" t="str">
        <f t="shared" si="404"/>
        <v/>
      </c>
      <c r="C2877" s="218" t="str">
        <f t="shared" si="405"/>
        <v/>
      </c>
      <c r="D2877" s="218" t="str">
        <f t="shared" si="406"/>
        <v/>
      </c>
      <c r="E2877" s="219" t="e">
        <f t="shared" si="407"/>
        <v>#VALUE!</v>
      </c>
      <c r="F2877" s="219" t="str">
        <f t="shared" si="408"/>
        <v/>
      </c>
      <c r="G2877" s="219">
        <f t="shared" si="409"/>
        <v>45291</v>
      </c>
      <c r="H2877" s="218" t="str">
        <f>IF(ISERROR(VLOOKUP(FORECAST!$A2877,$AY$2:$BA$9,3,FALSE)),"",VLOOKUP(FORECAST!$A2877,$AY$2:$BA$9,3,FALSE))</f>
        <v/>
      </c>
      <c r="I2877" s="218" t="str">
        <f>IF(ISNUMBER(FORECAST!G:G),FORECAST!G:G,"")</f>
        <v/>
      </c>
      <c r="J2877" s="222" t="str">
        <f>IF(ISNUMBER(FORECAST!H:H),FORECAST!H:H,"")</f>
        <v/>
      </c>
      <c r="BF2877" s="4"/>
    </row>
    <row r="2878" spans="1:58">
      <c r="A2878" s="218" t="str">
        <f>MID(FORECAST!A2877,1,10)</f>
        <v/>
      </c>
      <c r="B2878" s="218" t="str">
        <f t="shared" si="404"/>
        <v/>
      </c>
      <c r="C2878" s="218" t="str">
        <f t="shared" si="405"/>
        <v/>
      </c>
      <c r="D2878" s="218" t="str">
        <f t="shared" si="406"/>
        <v/>
      </c>
      <c r="E2878" s="219" t="e">
        <f t="shared" si="407"/>
        <v>#VALUE!</v>
      </c>
      <c r="F2878" s="219" t="str">
        <f t="shared" si="408"/>
        <v/>
      </c>
      <c r="G2878" s="219">
        <f t="shared" si="409"/>
        <v>45291</v>
      </c>
      <c r="H2878" s="218" t="str">
        <f>IF(ISERROR(VLOOKUP(FORECAST!$A2878,$AY$2:$BA$9,3,FALSE)),"",VLOOKUP(FORECAST!$A2878,$AY$2:$BA$9,3,FALSE))</f>
        <v/>
      </c>
      <c r="I2878" s="218" t="str">
        <f>IF(ISNUMBER(FORECAST!G:G),FORECAST!G:G,"")</f>
        <v/>
      </c>
      <c r="J2878" s="222" t="str">
        <f>IF(ISNUMBER(FORECAST!H:H),FORECAST!H:H,"")</f>
        <v/>
      </c>
      <c r="BF2878" s="4"/>
    </row>
    <row r="2879" spans="1:58">
      <c r="A2879" s="218" t="str">
        <f>MID(FORECAST!A2878,1,10)</f>
        <v/>
      </c>
      <c r="B2879" s="218" t="str">
        <f t="shared" si="404"/>
        <v/>
      </c>
      <c r="C2879" s="218" t="str">
        <f t="shared" si="405"/>
        <v/>
      </c>
      <c r="D2879" s="218" t="str">
        <f t="shared" si="406"/>
        <v/>
      </c>
      <c r="E2879" s="219" t="e">
        <f t="shared" si="407"/>
        <v>#VALUE!</v>
      </c>
      <c r="F2879" s="219" t="str">
        <f t="shared" si="408"/>
        <v/>
      </c>
      <c r="G2879" s="219">
        <f t="shared" si="409"/>
        <v>45291</v>
      </c>
      <c r="H2879" s="218" t="str">
        <f>IF(ISERROR(VLOOKUP(FORECAST!$A2879,$AY$2:$BA$9,3,FALSE)),"",VLOOKUP(FORECAST!$A2879,$AY$2:$BA$9,3,FALSE))</f>
        <v/>
      </c>
      <c r="I2879" s="218" t="str">
        <f>IF(ISNUMBER(FORECAST!G:G),FORECAST!G:G,"")</f>
        <v/>
      </c>
      <c r="J2879" s="222" t="str">
        <f>IF(ISNUMBER(FORECAST!H:H),FORECAST!H:H,"")</f>
        <v/>
      </c>
      <c r="BF2879" s="4"/>
    </row>
    <row r="2880" spans="1:58">
      <c r="A2880" s="218" t="str">
        <f>MID(FORECAST!A2879,1,10)</f>
        <v/>
      </c>
      <c r="B2880" s="218" t="str">
        <f t="shared" si="404"/>
        <v/>
      </c>
      <c r="C2880" s="218" t="str">
        <f t="shared" si="405"/>
        <v/>
      </c>
      <c r="D2880" s="218" t="str">
        <f t="shared" si="406"/>
        <v/>
      </c>
      <c r="E2880" s="219" t="e">
        <f t="shared" si="407"/>
        <v>#VALUE!</v>
      </c>
      <c r="F2880" s="219" t="str">
        <f t="shared" si="408"/>
        <v/>
      </c>
      <c r="G2880" s="219">
        <f t="shared" si="409"/>
        <v>45291</v>
      </c>
      <c r="H2880" s="218" t="str">
        <f>IF(ISERROR(VLOOKUP(FORECAST!$A2880,$AY$2:$BA$9,3,FALSE)),"",VLOOKUP(FORECAST!$A2880,$AY$2:$BA$9,3,FALSE))</f>
        <v/>
      </c>
      <c r="I2880" s="218" t="str">
        <f>IF(ISNUMBER(FORECAST!G:G),FORECAST!G:G,"")</f>
        <v/>
      </c>
      <c r="J2880" s="222" t="str">
        <f>IF(ISNUMBER(FORECAST!H:H),FORECAST!H:H,"")</f>
        <v/>
      </c>
      <c r="BF2880" s="4"/>
    </row>
    <row r="2881" spans="1:58">
      <c r="A2881" s="218" t="str">
        <f>MID(FORECAST!A2880,1,10)</f>
        <v/>
      </c>
      <c r="B2881" s="218" t="str">
        <f t="shared" si="404"/>
        <v/>
      </c>
      <c r="C2881" s="218" t="str">
        <f t="shared" si="405"/>
        <v/>
      </c>
      <c r="D2881" s="218" t="str">
        <f t="shared" si="406"/>
        <v/>
      </c>
      <c r="E2881" s="219" t="e">
        <f t="shared" si="407"/>
        <v>#VALUE!</v>
      </c>
      <c r="F2881" s="219" t="str">
        <f t="shared" si="408"/>
        <v/>
      </c>
      <c r="G2881" s="219">
        <f t="shared" si="409"/>
        <v>45291</v>
      </c>
      <c r="H2881" s="218" t="str">
        <f>IF(ISERROR(VLOOKUP(FORECAST!$A2881,$AY$2:$BA$9,3,FALSE)),"",VLOOKUP(FORECAST!$A2881,$AY$2:$BA$9,3,FALSE))</f>
        <v/>
      </c>
      <c r="I2881" s="218" t="str">
        <f>IF(ISNUMBER(FORECAST!G:G),FORECAST!G:G,"")</f>
        <v/>
      </c>
      <c r="J2881" s="222" t="str">
        <f>IF(ISNUMBER(FORECAST!H:H),FORECAST!H:H,"")</f>
        <v/>
      </c>
      <c r="BF2881" s="4"/>
    </row>
    <row r="2882" spans="1:58">
      <c r="A2882" s="218" t="str">
        <f>MID(FORECAST!A2881,1,10)</f>
        <v/>
      </c>
      <c r="B2882" s="218" t="str">
        <f t="shared" si="404"/>
        <v/>
      </c>
      <c r="C2882" s="218" t="str">
        <f t="shared" si="405"/>
        <v/>
      </c>
      <c r="D2882" s="218" t="str">
        <f t="shared" si="406"/>
        <v/>
      </c>
      <c r="E2882" s="219" t="e">
        <f t="shared" si="407"/>
        <v>#VALUE!</v>
      </c>
      <c r="F2882" s="219" t="str">
        <f t="shared" si="408"/>
        <v/>
      </c>
      <c r="G2882" s="219">
        <f t="shared" si="409"/>
        <v>45291</v>
      </c>
      <c r="H2882" s="218" t="str">
        <f>IF(ISERROR(VLOOKUP(FORECAST!$A2882,$AY$2:$BA$9,3,FALSE)),"",VLOOKUP(FORECAST!$A2882,$AY$2:$BA$9,3,FALSE))</f>
        <v/>
      </c>
      <c r="I2882" s="218" t="str">
        <f>IF(ISNUMBER(FORECAST!G:G),FORECAST!G:G,"")</f>
        <v/>
      </c>
      <c r="J2882" s="222" t="str">
        <f>IF(ISNUMBER(FORECAST!H:H),FORECAST!H:H,"")</f>
        <v/>
      </c>
      <c r="BF2882" s="4"/>
    </row>
    <row r="2883" spans="1:58">
      <c r="A2883" s="218" t="str">
        <f>MID(FORECAST!A2882,1,10)</f>
        <v/>
      </c>
      <c r="B2883" s="218" t="str">
        <f t="shared" si="404"/>
        <v/>
      </c>
      <c r="C2883" s="218" t="str">
        <f t="shared" si="405"/>
        <v/>
      </c>
      <c r="D2883" s="218" t="str">
        <f t="shared" si="406"/>
        <v/>
      </c>
      <c r="E2883" s="219" t="e">
        <f t="shared" si="407"/>
        <v>#VALUE!</v>
      </c>
      <c r="F2883" s="219" t="str">
        <f t="shared" si="408"/>
        <v/>
      </c>
      <c r="G2883" s="219">
        <f t="shared" si="409"/>
        <v>45291</v>
      </c>
      <c r="H2883" s="218" t="str">
        <f>IF(ISERROR(VLOOKUP(FORECAST!$A2883,$AY$2:$BA$9,3,FALSE)),"",VLOOKUP(FORECAST!$A2883,$AY$2:$BA$9,3,FALSE))</f>
        <v/>
      </c>
      <c r="I2883" s="218" t="str">
        <f>IF(ISNUMBER(FORECAST!G:G),FORECAST!G:G,"")</f>
        <v/>
      </c>
      <c r="J2883" s="222" t="str">
        <f>IF(ISNUMBER(FORECAST!H:H),FORECAST!H:H,"")</f>
        <v/>
      </c>
      <c r="BF2883" s="4"/>
    </row>
    <row r="2884" spans="1:58">
      <c r="A2884" s="218" t="str">
        <f>MID(FORECAST!A2883,1,10)</f>
        <v/>
      </c>
      <c r="B2884" s="218" t="str">
        <f t="shared" si="404"/>
        <v/>
      </c>
      <c r="C2884" s="218" t="str">
        <f t="shared" si="405"/>
        <v/>
      </c>
      <c r="D2884" s="218" t="str">
        <f t="shared" si="406"/>
        <v/>
      </c>
      <c r="E2884" s="219" t="e">
        <f t="shared" si="407"/>
        <v>#VALUE!</v>
      </c>
      <c r="F2884" s="219" t="str">
        <f t="shared" si="408"/>
        <v/>
      </c>
      <c r="G2884" s="219">
        <f t="shared" si="409"/>
        <v>45291</v>
      </c>
      <c r="H2884" s="218" t="str">
        <f>IF(ISERROR(VLOOKUP(FORECAST!$A2884,$AY$2:$BA$9,3,FALSE)),"",VLOOKUP(FORECAST!$A2884,$AY$2:$BA$9,3,FALSE))</f>
        <v/>
      </c>
      <c r="I2884" s="218" t="str">
        <f>IF(ISNUMBER(FORECAST!G:G),FORECAST!G:G,"")</f>
        <v/>
      </c>
      <c r="J2884" s="222" t="str">
        <f>IF(ISNUMBER(FORECAST!H:H),FORECAST!H:H,"")</f>
        <v/>
      </c>
      <c r="BF2884" s="4"/>
    </row>
    <row r="2885" spans="1:58">
      <c r="A2885" s="218" t="str">
        <f>MID(FORECAST!A2884,1,10)</f>
        <v/>
      </c>
      <c r="B2885" s="218" t="str">
        <f t="shared" si="404"/>
        <v/>
      </c>
      <c r="C2885" s="218" t="str">
        <f t="shared" si="405"/>
        <v/>
      </c>
      <c r="D2885" s="218" t="str">
        <f t="shared" si="406"/>
        <v/>
      </c>
      <c r="E2885" s="219" t="e">
        <f t="shared" si="407"/>
        <v>#VALUE!</v>
      </c>
      <c r="F2885" s="219" t="str">
        <f t="shared" si="408"/>
        <v/>
      </c>
      <c r="G2885" s="219">
        <f t="shared" si="409"/>
        <v>45291</v>
      </c>
      <c r="H2885" s="218" t="str">
        <f>IF(ISERROR(VLOOKUP(FORECAST!$A2885,$AY$2:$BA$9,3,FALSE)),"",VLOOKUP(FORECAST!$A2885,$AY$2:$BA$9,3,FALSE))</f>
        <v/>
      </c>
      <c r="I2885" s="218" t="str">
        <f>IF(ISNUMBER(FORECAST!G:G),FORECAST!G:G,"")</f>
        <v/>
      </c>
      <c r="J2885" s="222" t="str">
        <f>IF(ISNUMBER(FORECAST!H:H),FORECAST!H:H,"")</f>
        <v/>
      </c>
      <c r="BF2885" s="4"/>
    </row>
    <row r="2886" spans="1:58">
      <c r="A2886" s="218" t="str">
        <f>MID(FORECAST!A2885,1,10)</f>
        <v/>
      </c>
      <c r="B2886" s="218" t="str">
        <f t="shared" si="404"/>
        <v/>
      </c>
      <c r="C2886" s="218" t="str">
        <f t="shared" si="405"/>
        <v/>
      </c>
      <c r="D2886" s="218" t="str">
        <f t="shared" si="406"/>
        <v/>
      </c>
      <c r="E2886" s="219" t="e">
        <f t="shared" si="407"/>
        <v>#VALUE!</v>
      </c>
      <c r="F2886" s="219" t="str">
        <f t="shared" si="408"/>
        <v/>
      </c>
      <c r="G2886" s="219">
        <f t="shared" si="409"/>
        <v>45291</v>
      </c>
      <c r="H2886" s="218" t="str">
        <f>IF(ISERROR(VLOOKUP(FORECAST!$A2886,$AY$2:$BA$9,3,FALSE)),"",VLOOKUP(FORECAST!$A2886,$AY$2:$BA$9,3,FALSE))</f>
        <v/>
      </c>
      <c r="I2886" s="218" t="str">
        <f>IF(ISNUMBER(FORECAST!G:G),FORECAST!G:G,"")</f>
        <v/>
      </c>
      <c r="J2886" s="222" t="str">
        <f>IF(ISNUMBER(FORECAST!H:H),FORECAST!H:H,"")</f>
        <v/>
      </c>
      <c r="BF2886" s="4"/>
    </row>
    <row r="2887" spans="1:58">
      <c r="A2887" s="218" t="str">
        <f>MID(FORECAST!A2886,1,10)</f>
        <v/>
      </c>
      <c r="B2887" s="218" t="str">
        <f t="shared" si="404"/>
        <v/>
      </c>
      <c r="C2887" s="218" t="str">
        <f t="shared" si="405"/>
        <v/>
      </c>
      <c r="D2887" s="218" t="str">
        <f t="shared" si="406"/>
        <v/>
      </c>
      <c r="E2887" s="219" t="e">
        <f t="shared" si="407"/>
        <v>#VALUE!</v>
      </c>
      <c r="F2887" s="219" t="str">
        <f t="shared" si="408"/>
        <v/>
      </c>
      <c r="G2887" s="219">
        <f t="shared" si="409"/>
        <v>45291</v>
      </c>
      <c r="H2887" s="218" t="str">
        <f>IF(ISERROR(VLOOKUP(FORECAST!$A2887,$AY$2:$BA$9,3,FALSE)),"",VLOOKUP(FORECAST!$A2887,$AY$2:$BA$9,3,FALSE))</f>
        <v/>
      </c>
      <c r="I2887" s="218" t="str">
        <f>IF(ISNUMBER(FORECAST!G:G),FORECAST!G:G,"")</f>
        <v/>
      </c>
      <c r="J2887" s="222" t="str">
        <f>IF(ISNUMBER(FORECAST!H:H),FORECAST!H:H,"")</f>
        <v/>
      </c>
      <c r="BF2887" s="4"/>
    </row>
    <row r="2888" spans="1:58">
      <c r="A2888" s="218" t="str">
        <f>MID(FORECAST!A2887,1,10)</f>
        <v/>
      </c>
      <c r="B2888" s="218" t="str">
        <f t="shared" si="404"/>
        <v/>
      </c>
      <c r="C2888" s="218" t="str">
        <f t="shared" si="405"/>
        <v/>
      </c>
      <c r="D2888" s="218" t="str">
        <f t="shared" si="406"/>
        <v/>
      </c>
      <c r="E2888" s="219" t="e">
        <f t="shared" si="407"/>
        <v>#VALUE!</v>
      </c>
      <c r="F2888" s="219" t="str">
        <f t="shared" si="408"/>
        <v/>
      </c>
      <c r="G2888" s="219">
        <f t="shared" si="409"/>
        <v>45291</v>
      </c>
      <c r="H2888" s="218" t="str">
        <f>IF(ISERROR(VLOOKUP(FORECAST!$A2888,$AY$2:$BA$9,3,FALSE)),"",VLOOKUP(FORECAST!$A2888,$AY$2:$BA$9,3,FALSE))</f>
        <v/>
      </c>
      <c r="I2888" s="218" t="str">
        <f>IF(ISNUMBER(FORECAST!G:G),FORECAST!G:G,"")</f>
        <v/>
      </c>
      <c r="J2888" s="222" t="str">
        <f>IF(ISNUMBER(FORECAST!H:H),FORECAST!H:H,"")</f>
        <v/>
      </c>
      <c r="BF2888" s="4"/>
    </row>
    <row r="2889" spans="1:58">
      <c r="A2889" s="218" t="str">
        <f>MID(FORECAST!A2888,1,10)</f>
        <v/>
      </c>
      <c r="B2889" s="218" t="str">
        <f t="shared" si="404"/>
        <v/>
      </c>
      <c r="C2889" s="218" t="str">
        <f t="shared" si="405"/>
        <v/>
      </c>
      <c r="D2889" s="218" t="str">
        <f t="shared" si="406"/>
        <v/>
      </c>
      <c r="E2889" s="219" t="e">
        <f t="shared" si="407"/>
        <v>#VALUE!</v>
      </c>
      <c r="F2889" s="219" t="str">
        <f t="shared" si="408"/>
        <v/>
      </c>
      <c r="G2889" s="219">
        <f t="shared" si="409"/>
        <v>45291</v>
      </c>
      <c r="H2889" s="218" t="str">
        <f>IF(ISERROR(VLOOKUP(FORECAST!$A2889,$AY$2:$BA$9,3,FALSE)),"",VLOOKUP(FORECAST!$A2889,$AY$2:$BA$9,3,FALSE))</f>
        <v/>
      </c>
      <c r="I2889" s="218" t="str">
        <f>IF(ISNUMBER(FORECAST!G:G),FORECAST!G:G,"")</f>
        <v/>
      </c>
      <c r="J2889" s="222" t="str">
        <f>IF(ISNUMBER(FORECAST!H:H),FORECAST!H:H,"")</f>
        <v/>
      </c>
      <c r="BF2889" s="4"/>
    </row>
    <row r="2890" spans="1:58">
      <c r="A2890" s="218" t="str">
        <f>MID(FORECAST!A2889,1,10)</f>
        <v/>
      </c>
      <c r="B2890" s="218" t="str">
        <f t="shared" si="404"/>
        <v/>
      </c>
      <c r="C2890" s="218" t="str">
        <f t="shared" si="405"/>
        <v/>
      </c>
      <c r="D2890" s="218" t="str">
        <f t="shared" si="406"/>
        <v/>
      </c>
      <c r="E2890" s="219" t="e">
        <f t="shared" si="407"/>
        <v>#VALUE!</v>
      </c>
      <c r="F2890" s="219" t="str">
        <f t="shared" si="408"/>
        <v/>
      </c>
      <c r="G2890" s="219">
        <f t="shared" si="409"/>
        <v>45291</v>
      </c>
      <c r="H2890" s="218" t="str">
        <f>IF(ISERROR(VLOOKUP(FORECAST!$A2890,$AY$2:$BA$9,3,FALSE)),"",VLOOKUP(FORECAST!$A2890,$AY$2:$BA$9,3,FALSE))</f>
        <v/>
      </c>
      <c r="I2890" s="218" t="str">
        <f>IF(ISNUMBER(FORECAST!G:G),FORECAST!G:G,"")</f>
        <v/>
      </c>
      <c r="J2890" s="222" t="str">
        <f>IF(ISNUMBER(FORECAST!H:H),FORECAST!H:H,"")</f>
        <v/>
      </c>
      <c r="BF2890" s="4"/>
    </row>
    <row r="2891" spans="1:58">
      <c r="A2891" s="218" t="str">
        <f>MID(FORECAST!A2890,1,10)</f>
        <v/>
      </c>
      <c r="B2891" s="218" t="str">
        <f t="shared" si="404"/>
        <v/>
      </c>
      <c r="C2891" s="218" t="str">
        <f t="shared" si="405"/>
        <v/>
      </c>
      <c r="D2891" s="218" t="str">
        <f t="shared" si="406"/>
        <v/>
      </c>
      <c r="E2891" s="219" t="e">
        <f t="shared" si="407"/>
        <v>#VALUE!</v>
      </c>
      <c r="F2891" s="219" t="str">
        <f t="shared" si="408"/>
        <v/>
      </c>
      <c r="G2891" s="219">
        <f t="shared" si="409"/>
        <v>45291</v>
      </c>
      <c r="H2891" s="218" t="str">
        <f>IF(ISERROR(VLOOKUP(FORECAST!$A2891,$AY$2:$BA$9,3,FALSE)),"",VLOOKUP(FORECAST!$A2891,$AY$2:$BA$9,3,FALSE))</f>
        <v/>
      </c>
      <c r="I2891" s="218" t="str">
        <f>IF(ISNUMBER(FORECAST!G:G),FORECAST!G:G,"")</f>
        <v/>
      </c>
      <c r="J2891" s="222" t="str">
        <f>IF(ISNUMBER(FORECAST!H:H),FORECAST!H:H,"")</f>
        <v/>
      </c>
      <c r="BF2891" s="4"/>
    </row>
    <row r="2892" spans="1:58">
      <c r="A2892" s="218" t="str">
        <f>MID(FORECAST!A2891,1,10)</f>
        <v/>
      </c>
      <c r="B2892" s="218" t="str">
        <f t="shared" si="404"/>
        <v/>
      </c>
      <c r="C2892" s="218" t="str">
        <f t="shared" si="405"/>
        <v/>
      </c>
      <c r="D2892" s="218" t="str">
        <f t="shared" si="406"/>
        <v/>
      </c>
      <c r="E2892" s="219" t="e">
        <f t="shared" si="407"/>
        <v>#VALUE!</v>
      </c>
      <c r="F2892" s="219" t="str">
        <f t="shared" si="408"/>
        <v/>
      </c>
      <c r="G2892" s="219">
        <f t="shared" si="409"/>
        <v>45291</v>
      </c>
      <c r="H2892" s="218" t="str">
        <f>IF(ISERROR(VLOOKUP(FORECAST!$A2892,$AY$2:$BA$9,3,FALSE)),"",VLOOKUP(FORECAST!$A2892,$AY$2:$BA$9,3,FALSE))</f>
        <v/>
      </c>
      <c r="I2892" s="218" t="str">
        <f>IF(ISNUMBER(FORECAST!G:G),FORECAST!G:G,"")</f>
        <v/>
      </c>
      <c r="J2892" s="222" t="str">
        <f>IF(ISNUMBER(FORECAST!H:H),FORECAST!H:H,"")</f>
        <v/>
      </c>
      <c r="BF2892" s="4"/>
    </row>
    <row r="2893" spans="1:58">
      <c r="A2893" s="218" t="str">
        <f>MID(FORECAST!A2892,1,10)</f>
        <v/>
      </c>
      <c r="B2893" s="218" t="str">
        <f t="shared" si="404"/>
        <v/>
      </c>
      <c r="C2893" s="218" t="str">
        <f t="shared" si="405"/>
        <v/>
      </c>
      <c r="D2893" s="218" t="str">
        <f t="shared" si="406"/>
        <v/>
      </c>
      <c r="E2893" s="219" t="e">
        <f t="shared" si="407"/>
        <v>#VALUE!</v>
      </c>
      <c r="F2893" s="219" t="str">
        <f t="shared" si="408"/>
        <v/>
      </c>
      <c r="G2893" s="219">
        <f t="shared" si="409"/>
        <v>45291</v>
      </c>
      <c r="H2893" s="218" t="str">
        <f>IF(ISERROR(VLOOKUP(FORECAST!$A2893,$AY$2:$BA$9,3,FALSE)),"",VLOOKUP(FORECAST!$A2893,$AY$2:$BA$9,3,FALSE))</f>
        <v/>
      </c>
      <c r="I2893" s="218" t="str">
        <f>IF(ISNUMBER(FORECAST!G:G),FORECAST!G:G,"")</f>
        <v/>
      </c>
      <c r="J2893" s="222" t="str">
        <f>IF(ISNUMBER(FORECAST!H:H),FORECAST!H:H,"")</f>
        <v/>
      </c>
      <c r="BF2893" s="4"/>
    </row>
    <row r="2894" spans="1:58">
      <c r="A2894" s="218" t="str">
        <f>MID(FORECAST!A2893,1,10)</f>
        <v/>
      </c>
      <c r="B2894" s="218" t="str">
        <f t="shared" si="404"/>
        <v/>
      </c>
      <c r="C2894" s="218" t="str">
        <f t="shared" si="405"/>
        <v/>
      </c>
      <c r="D2894" s="218" t="str">
        <f t="shared" si="406"/>
        <v/>
      </c>
      <c r="E2894" s="219" t="e">
        <f t="shared" si="407"/>
        <v>#VALUE!</v>
      </c>
      <c r="F2894" s="219" t="str">
        <f t="shared" si="408"/>
        <v/>
      </c>
      <c r="G2894" s="219">
        <f t="shared" si="409"/>
        <v>45291</v>
      </c>
      <c r="H2894" s="218" t="str">
        <f>IF(ISERROR(VLOOKUP(FORECAST!$A2894,$AY$2:$BA$9,3,FALSE)),"",VLOOKUP(FORECAST!$A2894,$AY$2:$BA$9,3,FALSE))</f>
        <v/>
      </c>
      <c r="I2894" s="218" t="str">
        <f>IF(ISNUMBER(FORECAST!G:G),FORECAST!G:G,"")</f>
        <v/>
      </c>
      <c r="J2894" s="222" t="str">
        <f>IF(ISNUMBER(FORECAST!H:H),FORECAST!H:H,"")</f>
        <v/>
      </c>
      <c r="BF2894" s="4"/>
    </row>
    <row r="2895" spans="1:58">
      <c r="A2895" s="218" t="str">
        <f>MID(FORECAST!A2894,1,10)</f>
        <v/>
      </c>
      <c r="B2895" s="218" t="str">
        <f t="shared" si="404"/>
        <v/>
      </c>
      <c r="C2895" s="218" t="str">
        <f t="shared" si="405"/>
        <v/>
      </c>
      <c r="D2895" s="218" t="str">
        <f t="shared" si="406"/>
        <v/>
      </c>
      <c r="E2895" s="219" t="e">
        <f t="shared" si="407"/>
        <v>#VALUE!</v>
      </c>
      <c r="F2895" s="219" t="str">
        <f t="shared" si="408"/>
        <v/>
      </c>
      <c r="G2895" s="219">
        <f t="shared" si="409"/>
        <v>45291</v>
      </c>
      <c r="H2895" s="218" t="str">
        <f>IF(ISERROR(VLOOKUP(FORECAST!$A2895,$AY$2:$BA$9,3,FALSE)),"",VLOOKUP(FORECAST!$A2895,$AY$2:$BA$9,3,FALSE))</f>
        <v/>
      </c>
      <c r="I2895" s="218" t="str">
        <f>IF(ISNUMBER(FORECAST!G:G),FORECAST!G:G,"")</f>
        <v/>
      </c>
      <c r="J2895" s="222" t="str">
        <f>IF(ISNUMBER(FORECAST!H:H),FORECAST!H:H,"")</f>
        <v/>
      </c>
      <c r="BF2895" s="4"/>
    </row>
    <row r="2896" spans="1:58">
      <c r="A2896" s="218" t="str">
        <f>MID(FORECAST!A2895,1,10)</f>
        <v/>
      </c>
      <c r="B2896" s="218" t="str">
        <f t="shared" ref="B2896:B2959" si="410">MID(A2896,1,2)</f>
        <v/>
      </c>
      <c r="C2896" s="218" t="str">
        <f t="shared" ref="C2896:C2959" si="411">MID(A2896,4,2)</f>
        <v/>
      </c>
      <c r="D2896" s="218" t="str">
        <f t="shared" ref="D2896:D2959" si="412">MID(A2896,7,4)</f>
        <v/>
      </c>
      <c r="E2896" s="219" t="e">
        <f t="shared" ref="E2896:E2959" si="413">DATE(D2896,C2896,B2896)</f>
        <v>#VALUE!</v>
      </c>
      <c r="F2896" s="219" t="str">
        <f t="shared" ref="F2896:F2959" si="414">IF(ISERROR(E2896),"",E2896)</f>
        <v/>
      </c>
      <c r="G2896" s="219">
        <f t="shared" ref="G2896:G2959" si="415">IF(F2896="",G2895,F2896)</f>
        <v>45291</v>
      </c>
      <c r="H2896" s="218" t="str">
        <f>IF(ISERROR(VLOOKUP(FORECAST!$A2896,$AY$2:$BA$9,3,FALSE)),"",VLOOKUP(FORECAST!$A2896,$AY$2:$BA$9,3,FALSE))</f>
        <v/>
      </c>
      <c r="I2896" s="218" t="str">
        <f>IF(ISNUMBER(FORECAST!G:G),FORECAST!G:G,"")</f>
        <v/>
      </c>
      <c r="J2896" s="222" t="str">
        <f>IF(ISNUMBER(FORECAST!H:H),FORECAST!H:H,"")</f>
        <v/>
      </c>
      <c r="BF2896" s="4"/>
    </row>
    <row r="2897" spans="1:58">
      <c r="A2897" s="218" t="str">
        <f>MID(FORECAST!A2896,1,10)</f>
        <v/>
      </c>
      <c r="B2897" s="218" t="str">
        <f t="shared" si="410"/>
        <v/>
      </c>
      <c r="C2897" s="218" t="str">
        <f t="shared" si="411"/>
        <v/>
      </c>
      <c r="D2897" s="218" t="str">
        <f t="shared" si="412"/>
        <v/>
      </c>
      <c r="E2897" s="219" t="e">
        <f t="shared" si="413"/>
        <v>#VALUE!</v>
      </c>
      <c r="F2897" s="219" t="str">
        <f t="shared" si="414"/>
        <v/>
      </c>
      <c r="G2897" s="219">
        <f t="shared" si="415"/>
        <v>45291</v>
      </c>
      <c r="H2897" s="218" t="str">
        <f>IF(ISERROR(VLOOKUP(FORECAST!$A2897,$AY$2:$BA$9,3,FALSE)),"",VLOOKUP(FORECAST!$A2897,$AY$2:$BA$9,3,FALSE))</f>
        <v/>
      </c>
      <c r="I2897" s="218" t="str">
        <f>IF(ISNUMBER(FORECAST!G:G),FORECAST!G:G,"")</f>
        <v/>
      </c>
      <c r="J2897" s="222" t="str">
        <f>IF(ISNUMBER(FORECAST!H:H),FORECAST!H:H,"")</f>
        <v/>
      </c>
      <c r="BF2897" s="4"/>
    </row>
    <row r="2898" spans="1:58">
      <c r="A2898" s="218" t="str">
        <f>MID(FORECAST!A2897,1,10)</f>
        <v/>
      </c>
      <c r="B2898" s="218" t="str">
        <f t="shared" si="410"/>
        <v/>
      </c>
      <c r="C2898" s="218" t="str">
        <f t="shared" si="411"/>
        <v/>
      </c>
      <c r="D2898" s="218" t="str">
        <f t="shared" si="412"/>
        <v/>
      </c>
      <c r="E2898" s="219" t="e">
        <f t="shared" si="413"/>
        <v>#VALUE!</v>
      </c>
      <c r="F2898" s="219" t="str">
        <f t="shared" si="414"/>
        <v/>
      </c>
      <c r="G2898" s="219">
        <f t="shared" si="415"/>
        <v>45291</v>
      </c>
      <c r="H2898" s="218" t="str">
        <f>IF(ISERROR(VLOOKUP(FORECAST!$A2898,$AY$2:$BA$9,3,FALSE)),"",VLOOKUP(FORECAST!$A2898,$AY$2:$BA$9,3,FALSE))</f>
        <v/>
      </c>
      <c r="I2898" s="218" t="str">
        <f>IF(ISNUMBER(FORECAST!G:G),FORECAST!G:G,"")</f>
        <v/>
      </c>
      <c r="J2898" s="222" t="str">
        <f>IF(ISNUMBER(FORECAST!H:H),FORECAST!H:H,"")</f>
        <v/>
      </c>
      <c r="BF2898" s="4"/>
    </row>
    <row r="2899" spans="1:58">
      <c r="A2899" s="218" t="str">
        <f>MID(FORECAST!A2898,1,10)</f>
        <v/>
      </c>
      <c r="B2899" s="218" t="str">
        <f t="shared" si="410"/>
        <v/>
      </c>
      <c r="C2899" s="218" t="str">
        <f t="shared" si="411"/>
        <v/>
      </c>
      <c r="D2899" s="218" t="str">
        <f t="shared" si="412"/>
        <v/>
      </c>
      <c r="E2899" s="219" t="e">
        <f t="shared" si="413"/>
        <v>#VALUE!</v>
      </c>
      <c r="F2899" s="219" t="str">
        <f t="shared" si="414"/>
        <v/>
      </c>
      <c r="G2899" s="219">
        <f t="shared" si="415"/>
        <v>45291</v>
      </c>
      <c r="H2899" s="218" t="str">
        <f>IF(ISERROR(VLOOKUP(FORECAST!$A2899,$AY$2:$BA$9,3,FALSE)),"",VLOOKUP(FORECAST!$A2899,$AY$2:$BA$9,3,FALSE))</f>
        <v/>
      </c>
      <c r="I2899" s="218" t="str">
        <f>IF(ISNUMBER(FORECAST!G:G),FORECAST!G:G,"")</f>
        <v/>
      </c>
      <c r="J2899" s="222" t="str">
        <f>IF(ISNUMBER(FORECAST!H:H),FORECAST!H:H,"")</f>
        <v/>
      </c>
      <c r="BF2899" s="4"/>
    </row>
    <row r="2900" spans="1:58">
      <c r="A2900" s="218" t="str">
        <f>MID(FORECAST!A2899,1,10)</f>
        <v/>
      </c>
      <c r="B2900" s="218" t="str">
        <f t="shared" si="410"/>
        <v/>
      </c>
      <c r="C2900" s="218" t="str">
        <f t="shared" si="411"/>
        <v/>
      </c>
      <c r="D2900" s="218" t="str">
        <f t="shared" si="412"/>
        <v/>
      </c>
      <c r="E2900" s="219" t="e">
        <f t="shared" si="413"/>
        <v>#VALUE!</v>
      </c>
      <c r="F2900" s="219" t="str">
        <f t="shared" si="414"/>
        <v/>
      </c>
      <c r="G2900" s="219">
        <f t="shared" si="415"/>
        <v>45291</v>
      </c>
      <c r="H2900" s="218" t="str">
        <f>IF(ISERROR(VLOOKUP(FORECAST!$A2900,$AY$2:$BA$9,3,FALSE)),"",VLOOKUP(FORECAST!$A2900,$AY$2:$BA$9,3,FALSE))</f>
        <v/>
      </c>
      <c r="I2900" s="218" t="str">
        <f>IF(ISNUMBER(FORECAST!G:G),FORECAST!G:G,"")</f>
        <v/>
      </c>
      <c r="J2900" s="222" t="str">
        <f>IF(ISNUMBER(FORECAST!H:H),FORECAST!H:H,"")</f>
        <v/>
      </c>
      <c r="BF2900" s="4"/>
    </row>
    <row r="2901" spans="1:58">
      <c r="A2901" s="218" t="str">
        <f>MID(FORECAST!A2900,1,10)</f>
        <v/>
      </c>
      <c r="B2901" s="218" t="str">
        <f t="shared" si="410"/>
        <v/>
      </c>
      <c r="C2901" s="218" t="str">
        <f t="shared" si="411"/>
        <v/>
      </c>
      <c r="D2901" s="218" t="str">
        <f t="shared" si="412"/>
        <v/>
      </c>
      <c r="E2901" s="219" t="e">
        <f t="shared" si="413"/>
        <v>#VALUE!</v>
      </c>
      <c r="F2901" s="219" t="str">
        <f t="shared" si="414"/>
        <v/>
      </c>
      <c r="G2901" s="219">
        <f t="shared" si="415"/>
        <v>45291</v>
      </c>
      <c r="H2901" s="218" t="str">
        <f>IF(ISERROR(VLOOKUP(FORECAST!$A2901,$AY$2:$BA$9,3,FALSE)),"",VLOOKUP(FORECAST!$A2901,$AY$2:$BA$9,3,FALSE))</f>
        <v/>
      </c>
      <c r="I2901" s="218" t="str">
        <f>IF(ISNUMBER(FORECAST!G:G),FORECAST!G:G,"")</f>
        <v/>
      </c>
      <c r="J2901" s="222" t="str">
        <f>IF(ISNUMBER(FORECAST!H:H),FORECAST!H:H,"")</f>
        <v/>
      </c>
      <c r="BF2901" s="4"/>
    </row>
    <row r="2902" spans="1:58">
      <c r="A2902" s="218" t="str">
        <f>MID(FORECAST!A2901,1,10)</f>
        <v/>
      </c>
      <c r="B2902" s="218" t="str">
        <f t="shared" si="410"/>
        <v/>
      </c>
      <c r="C2902" s="218" t="str">
        <f t="shared" si="411"/>
        <v/>
      </c>
      <c r="D2902" s="218" t="str">
        <f t="shared" si="412"/>
        <v/>
      </c>
      <c r="E2902" s="219" t="e">
        <f t="shared" si="413"/>
        <v>#VALUE!</v>
      </c>
      <c r="F2902" s="219" t="str">
        <f t="shared" si="414"/>
        <v/>
      </c>
      <c r="G2902" s="219">
        <f t="shared" si="415"/>
        <v>45291</v>
      </c>
      <c r="H2902" s="218" t="str">
        <f>IF(ISERROR(VLOOKUP(FORECAST!$A2902,$AY$2:$BA$9,3,FALSE)),"",VLOOKUP(FORECAST!$A2902,$AY$2:$BA$9,3,FALSE))</f>
        <v/>
      </c>
      <c r="I2902" s="218" t="str">
        <f>IF(ISNUMBER(FORECAST!G:G),FORECAST!G:G,"")</f>
        <v/>
      </c>
      <c r="J2902" s="222" t="str">
        <f>IF(ISNUMBER(FORECAST!H:H),FORECAST!H:H,"")</f>
        <v/>
      </c>
      <c r="BF2902" s="4"/>
    </row>
    <row r="2903" spans="1:58">
      <c r="A2903" s="218" t="str">
        <f>MID(FORECAST!A2902,1,10)</f>
        <v/>
      </c>
      <c r="B2903" s="218" t="str">
        <f t="shared" si="410"/>
        <v/>
      </c>
      <c r="C2903" s="218" t="str">
        <f t="shared" si="411"/>
        <v/>
      </c>
      <c r="D2903" s="218" t="str">
        <f t="shared" si="412"/>
        <v/>
      </c>
      <c r="E2903" s="219" t="e">
        <f t="shared" si="413"/>
        <v>#VALUE!</v>
      </c>
      <c r="F2903" s="219" t="str">
        <f t="shared" si="414"/>
        <v/>
      </c>
      <c r="G2903" s="219">
        <f t="shared" si="415"/>
        <v>45291</v>
      </c>
      <c r="H2903" s="218" t="str">
        <f>IF(ISERROR(VLOOKUP(FORECAST!$A2903,$AY$2:$BA$9,3,FALSE)),"",VLOOKUP(FORECAST!$A2903,$AY$2:$BA$9,3,FALSE))</f>
        <v/>
      </c>
      <c r="I2903" s="218" t="str">
        <f>IF(ISNUMBER(FORECAST!G:G),FORECAST!G:G,"")</f>
        <v/>
      </c>
      <c r="J2903" s="222" t="str">
        <f>IF(ISNUMBER(FORECAST!H:H),FORECAST!H:H,"")</f>
        <v/>
      </c>
      <c r="BF2903" s="4"/>
    </row>
    <row r="2904" spans="1:58">
      <c r="A2904" s="218" t="str">
        <f>MID(FORECAST!A2903,1,10)</f>
        <v/>
      </c>
      <c r="B2904" s="218" t="str">
        <f t="shared" si="410"/>
        <v/>
      </c>
      <c r="C2904" s="218" t="str">
        <f t="shared" si="411"/>
        <v/>
      </c>
      <c r="D2904" s="218" t="str">
        <f t="shared" si="412"/>
        <v/>
      </c>
      <c r="E2904" s="219" t="e">
        <f t="shared" si="413"/>
        <v>#VALUE!</v>
      </c>
      <c r="F2904" s="219" t="str">
        <f t="shared" si="414"/>
        <v/>
      </c>
      <c r="G2904" s="219">
        <f t="shared" si="415"/>
        <v>45291</v>
      </c>
      <c r="H2904" s="218" t="str">
        <f>IF(ISERROR(VLOOKUP(FORECAST!$A2904,$AY$2:$BA$9,3,FALSE)),"",VLOOKUP(FORECAST!$A2904,$AY$2:$BA$9,3,FALSE))</f>
        <v/>
      </c>
      <c r="I2904" s="218" t="str">
        <f>IF(ISNUMBER(FORECAST!G:G),FORECAST!G:G,"")</f>
        <v/>
      </c>
      <c r="J2904" s="222" t="str">
        <f>IF(ISNUMBER(FORECAST!H:H),FORECAST!H:H,"")</f>
        <v/>
      </c>
      <c r="BF2904" s="4"/>
    </row>
    <row r="2905" spans="1:58">
      <c r="A2905" s="218" t="str">
        <f>MID(FORECAST!A2904,1,10)</f>
        <v/>
      </c>
      <c r="B2905" s="218" t="str">
        <f t="shared" si="410"/>
        <v/>
      </c>
      <c r="C2905" s="218" t="str">
        <f t="shared" si="411"/>
        <v/>
      </c>
      <c r="D2905" s="218" t="str">
        <f t="shared" si="412"/>
        <v/>
      </c>
      <c r="E2905" s="219" t="e">
        <f t="shared" si="413"/>
        <v>#VALUE!</v>
      </c>
      <c r="F2905" s="219" t="str">
        <f t="shared" si="414"/>
        <v/>
      </c>
      <c r="G2905" s="219">
        <f t="shared" si="415"/>
        <v>45291</v>
      </c>
      <c r="H2905" s="218" t="str">
        <f>IF(ISERROR(VLOOKUP(FORECAST!$A2905,$AY$2:$BA$9,3,FALSE)),"",VLOOKUP(FORECAST!$A2905,$AY$2:$BA$9,3,FALSE))</f>
        <v/>
      </c>
      <c r="I2905" s="218" t="str">
        <f>IF(ISNUMBER(FORECAST!G:G),FORECAST!G:G,"")</f>
        <v/>
      </c>
      <c r="J2905" s="222" t="str">
        <f>IF(ISNUMBER(FORECAST!H:H),FORECAST!H:H,"")</f>
        <v/>
      </c>
      <c r="BF2905" s="4"/>
    </row>
    <row r="2906" spans="1:58">
      <c r="A2906" s="218" t="str">
        <f>MID(FORECAST!A2905,1,10)</f>
        <v/>
      </c>
      <c r="B2906" s="218" t="str">
        <f t="shared" si="410"/>
        <v/>
      </c>
      <c r="C2906" s="218" t="str">
        <f t="shared" si="411"/>
        <v/>
      </c>
      <c r="D2906" s="218" t="str">
        <f t="shared" si="412"/>
        <v/>
      </c>
      <c r="E2906" s="219" t="e">
        <f t="shared" si="413"/>
        <v>#VALUE!</v>
      </c>
      <c r="F2906" s="219" t="str">
        <f t="shared" si="414"/>
        <v/>
      </c>
      <c r="G2906" s="219">
        <f t="shared" si="415"/>
        <v>45291</v>
      </c>
      <c r="H2906" s="218" t="str">
        <f>IF(ISERROR(VLOOKUP(FORECAST!$A2906,$AY$2:$BA$9,3,FALSE)),"",VLOOKUP(FORECAST!$A2906,$AY$2:$BA$9,3,FALSE))</f>
        <v/>
      </c>
      <c r="I2906" s="218" t="str">
        <f>IF(ISNUMBER(FORECAST!G:G),FORECAST!G:G,"")</f>
        <v/>
      </c>
      <c r="J2906" s="222" t="str">
        <f>IF(ISNUMBER(FORECAST!H:H),FORECAST!H:H,"")</f>
        <v/>
      </c>
      <c r="BF2906" s="4"/>
    </row>
    <row r="2907" spans="1:58">
      <c r="A2907" s="218" t="str">
        <f>MID(FORECAST!A2906,1,10)</f>
        <v/>
      </c>
      <c r="B2907" s="218" t="str">
        <f t="shared" si="410"/>
        <v/>
      </c>
      <c r="C2907" s="218" t="str">
        <f t="shared" si="411"/>
        <v/>
      </c>
      <c r="D2907" s="218" t="str">
        <f t="shared" si="412"/>
        <v/>
      </c>
      <c r="E2907" s="219" t="e">
        <f t="shared" si="413"/>
        <v>#VALUE!</v>
      </c>
      <c r="F2907" s="219" t="str">
        <f t="shared" si="414"/>
        <v/>
      </c>
      <c r="G2907" s="219">
        <f t="shared" si="415"/>
        <v>45291</v>
      </c>
      <c r="H2907" s="218" t="str">
        <f>IF(ISERROR(VLOOKUP(FORECAST!$A2907,$AY$2:$BA$9,3,FALSE)),"",VLOOKUP(FORECAST!$A2907,$AY$2:$BA$9,3,FALSE))</f>
        <v/>
      </c>
      <c r="I2907" s="218" t="str">
        <f>IF(ISNUMBER(FORECAST!G:G),FORECAST!G:G,"")</f>
        <v/>
      </c>
      <c r="J2907" s="222" t="str">
        <f>IF(ISNUMBER(FORECAST!H:H),FORECAST!H:H,"")</f>
        <v/>
      </c>
      <c r="BF2907" s="4"/>
    </row>
    <row r="2908" spans="1:58">
      <c r="A2908" s="218" t="str">
        <f>MID(FORECAST!A2907,1,10)</f>
        <v/>
      </c>
      <c r="B2908" s="218" t="str">
        <f t="shared" si="410"/>
        <v/>
      </c>
      <c r="C2908" s="218" t="str">
        <f t="shared" si="411"/>
        <v/>
      </c>
      <c r="D2908" s="218" t="str">
        <f t="shared" si="412"/>
        <v/>
      </c>
      <c r="E2908" s="219" t="e">
        <f t="shared" si="413"/>
        <v>#VALUE!</v>
      </c>
      <c r="F2908" s="219" t="str">
        <f t="shared" si="414"/>
        <v/>
      </c>
      <c r="G2908" s="219">
        <f t="shared" si="415"/>
        <v>45291</v>
      </c>
      <c r="H2908" s="218" t="str">
        <f>IF(ISERROR(VLOOKUP(FORECAST!$A2908,$AY$2:$BA$9,3,FALSE)),"",VLOOKUP(FORECAST!$A2908,$AY$2:$BA$9,3,FALSE))</f>
        <v/>
      </c>
      <c r="I2908" s="218" t="str">
        <f>IF(ISNUMBER(FORECAST!G:G),FORECAST!G:G,"")</f>
        <v/>
      </c>
      <c r="J2908" s="222" t="str">
        <f>IF(ISNUMBER(FORECAST!H:H),FORECAST!H:H,"")</f>
        <v/>
      </c>
      <c r="BF2908" s="4"/>
    </row>
    <row r="2909" spans="1:58">
      <c r="A2909" s="218" t="str">
        <f>MID(FORECAST!A2908,1,10)</f>
        <v/>
      </c>
      <c r="B2909" s="218" t="str">
        <f t="shared" si="410"/>
        <v/>
      </c>
      <c r="C2909" s="218" t="str">
        <f t="shared" si="411"/>
        <v/>
      </c>
      <c r="D2909" s="218" t="str">
        <f t="shared" si="412"/>
        <v/>
      </c>
      <c r="E2909" s="219" t="e">
        <f t="shared" si="413"/>
        <v>#VALUE!</v>
      </c>
      <c r="F2909" s="219" t="str">
        <f t="shared" si="414"/>
        <v/>
      </c>
      <c r="G2909" s="219">
        <f t="shared" si="415"/>
        <v>45291</v>
      </c>
      <c r="H2909" s="218" t="str">
        <f>IF(ISERROR(VLOOKUP(FORECAST!$A2909,$AY$2:$BA$9,3,FALSE)),"",VLOOKUP(FORECAST!$A2909,$AY$2:$BA$9,3,FALSE))</f>
        <v/>
      </c>
      <c r="I2909" s="218" t="str">
        <f>IF(ISNUMBER(FORECAST!G:G),FORECAST!G:G,"")</f>
        <v/>
      </c>
      <c r="J2909" s="222" t="str">
        <f>IF(ISNUMBER(FORECAST!H:H),FORECAST!H:H,"")</f>
        <v/>
      </c>
      <c r="BF2909" s="4"/>
    </row>
    <row r="2910" spans="1:58">
      <c r="A2910" s="218" t="str">
        <f>MID(FORECAST!A2909,1,10)</f>
        <v/>
      </c>
      <c r="B2910" s="218" t="str">
        <f t="shared" si="410"/>
        <v/>
      </c>
      <c r="C2910" s="218" t="str">
        <f t="shared" si="411"/>
        <v/>
      </c>
      <c r="D2910" s="218" t="str">
        <f t="shared" si="412"/>
        <v/>
      </c>
      <c r="E2910" s="219" t="e">
        <f t="shared" si="413"/>
        <v>#VALUE!</v>
      </c>
      <c r="F2910" s="219" t="str">
        <f t="shared" si="414"/>
        <v/>
      </c>
      <c r="G2910" s="219">
        <f t="shared" si="415"/>
        <v>45291</v>
      </c>
      <c r="H2910" s="218" t="str">
        <f>IF(ISERROR(VLOOKUP(FORECAST!$A2910,$AY$2:$BA$9,3,FALSE)),"",VLOOKUP(FORECAST!$A2910,$AY$2:$BA$9,3,FALSE))</f>
        <v/>
      </c>
      <c r="I2910" s="218" t="str">
        <f>IF(ISNUMBER(FORECAST!G:G),FORECAST!G:G,"")</f>
        <v/>
      </c>
      <c r="J2910" s="222" t="str">
        <f>IF(ISNUMBER(FORECAST!H:H),FORECAST!H:H,"")</f>
        <v/>
      </c>
      <c r="BF2910" s="4"/>
    </row>
    <row r="2911" spans="1:58">
      <c r="A2911" s="218" t="str">
        <f>MID(FORECAST!A2910,1,10)</f>
        <v/>
      </c>
      <c r="B2911" s="218" t="str">
        <f t="shared" si="410"/>
        <v/>
      </c>
      <c r="C2911" s="218" t="str">
        <f t="shared" si="411"/>
        <v/>
      </c>
      <c r="D2911" s="218" t="str">
        <f t="shared" si="412"/>
        <v/>
      </c>
      <c r="E2911" s="219" t="e">
        <f t="shared" si="413"/>
        <v>#VALUE!</v>
      </c>
      <c r="F2911" s="219" t="str">
        <f t="shared" si="414"/>
        <v/>
      </c>
      <c r="G2911" s="219">
        <f t="shared" si="415"/>
        <v>45291</v>
      </c>
      <c r="H2911" s="218" t="str">
        <f>IF(ISERROR(VLOOKUP(FORECAST!$A2911,$AY$2:$BA$9,3,FALSE)),"",VLOOKUP(FORECAST!$A2911,$AY$2:$BA$9,3,FALSE))</f>
        <v/>
      </c>
      <c r="I2911" s="218" t="str">
        <f>IF(ISNUMBER(FORECAST!G:G),FORECAST!G:G,"")</f>
        <v/>
      </c>
      <c r="J2911" s="222" t="str">
        <f>IF(ISNUMBER(FORECAST!H:H),FORECAST!H:H,"")</f>
        <v/>
      </c>
      <c r="BF2911" s="4"/>
    </row>
    <row r="2912" spans="1:58">
      <c r="A2912" s="218" t="str">
        <f>MID(FORECAST!A2911,1,10)</f>
        <v/>
      </c>
      <c r="B2912" s="218" t="str">
        <f t="shared" si="410"/>
        <v/>
      </c>
      <c r="C2912" s="218" t="str">
        <f t="shared" si="411"/>
        <v/>
      </c>
      <c r="D2912" s="218" t="str">
        <f t="shared" si="412"/>
        <v/>
      </c>
      <c r="E2912" s="219" t="e">
        <f t="shared" si="413"/>
        <v>#VALUE!</v>
      </c>
      <c r="F2912" s="219" t="str">
        <f t="shared" si="414"/>
        <v/>
      </c>
      <c r="G2912" s="219">
        <f t="shared" si="415"/>
        <v>45291</v>
      </c>
      <c r="H2912" s="218" t="str">
        <f>IF(ISERROR(VLOOKUP(FORECAST!$A2912,$AY$2:$BA$9,3,FALSE)),"",VLOOKUP(FORECAST!$A2912,$AY$2:$BA$9,3,FALSE))</f>
        <v/>
      </c>
      <c r="I2912" s="218" t="str">
        <f>IF(ISNUMBER(FORECAST!G:G),FORECAST!G:G,"")</f>
        <v/>
      </c>
      <c r="J2912" s="222" t="str">
        <f>IF(ISNUMBER(FORECAST!H:H),FORECAST!H:H,"")</f>
        <v/>
      </c>
      <c r="BF2912" s="4"/>
    </row>
    <row r="2913" spans="1:58">
      <c r="A2913" s="218" t="str">
        <f>MID(FORECAST!A2912,1,10)</f>
        <v/>
      </c>
      <c r="B2913" s="218" t="str">
        <f t="shared" si="410"/>
        <v/>
      </c>
      <c r="C2913" s="218" t="str">
        <f t="shared" si="411"/>
        <v/>
      </c>
      <c r="D2913" s="218" t="str">
        <f t="shared" si="412"/>
        <v/>
      </c>
      <c r="E2913" s="219" t="e">
        <f t="shared" si="413"/>
        <v>#VALUE!</v>
      </c>
      <c r="F2913" s="219" t="str">
        <f t="shared" si="414"/>
        <v/>
      </c>
      <c r="G2913" s="219">
        <f t="shared" si="415"/>
        <v>45291</v>
      </c>
      <c r="H2913" s="218" t="str">
        <f>IF(ISERROR(VLOOKUP(FORECAST!$A2913,$AY$2:$BA$9,3,FALSE)),"",VLOOKUP(FORECAST!$A2913,$AY$2:$BA$9,3,FALSE))</f>
        <v/>
      </c>
      <c r="I2913" s="218" t="str">
        <f>IF(ISNUMBER(FORECAST!G:G),FORECAST!G:G,"")</f>
        <v/>
      </c>
      <c r="J2913" s="222" t="str">
        <f>IF(ISNUMBER(FORECAST!H:H),FORECAST!H:H,"")</f>
        <v/>
      </c>
      <c r="BF2913" s="4"/>
    </row>
    <row r="2914" spans="1:58">
      <c r="A2914" s="218" t="str">
        <f>MID(FORECAST!A2913,1,10)</f>
        <v/>
      </c>
      <c r="B2914" s="218" t="str">
        <f t="shared" si="410"/>
        <v/>
      </c>
      <c r="C2914" s="218" t="str">
        <f t="shared" si="411"/>
        <v/>
      </c>
      <c r="D2914" s="218" t="str">
        <f t="shared" si="412"/>
        <v/>
      </c>
      <c r="E2914" s="219" t="e">
        <f t="shared" si="413"/>
        <v>#VALUE!</v>
      </c>
      <c r="F2914" s="219" t="str">
        <f t="shared" si="414"/>
        <v/>
      </c>
      <c r="G2914" s="219">
        <f t="shared" si="415"/>
        <v>45291</v>
      </c>
      <c r="H2914" s="218" t="str">
        <f>IF(ISERROR(VLOOKUP(FORECAST!$A2914,$AY$2:$BA$9,3,FALSE)),"",VLOOKUP(FORECAST!$A2914,$AY$2:$BA$9,3,FALSE))</f>
        <v/>
      </c>
      <c r="I2914" s="218" t="str">
        <f>IF(ISNUMBER(FORECAST!G:G),FORECAST!G:G,"")</f>
        <v/>
      </c>
      <c r="J2914" s="222" t="str">
        <f>IF(ISNUMBER(FORECAST!H:H),FORECAST!H:H,"")</f>
        <v/>
      </c>
      <c r="BF2914" s="4"/>
    </row>
    <row r="2915" spans="1:58">
      <c r="A2915" s="218" t="str">
        <f>MID(FORECAST!A2914,1,10)</f>
        <v/>
      </c>
      <c r="B2915" s="218" t="str">
        <f t="shared" si="410"/>
        <v/>
      </c>
      <c r="C2915" s="218" t="str">
        <f t="shared" si="411"/>
        <v/>
      </c>
      <c r="D2915" s="218" t="str">
        <f t="shared" si="412"/>
        <v/>
      </c>
      <c r="E2915" s="219" t="e">
        <f t="shared" si="413"/>
        <v>#VALUE!</v>
      </c>
      <c r="F2915" s="219" t="str">
        <f t="shared" si="414"/>
        <v/>
      </c>
      <c r="G2915" s="219">
        <f t="shared" si="415"/>
        <v>45291</v>
      </c>
      <c r="H2915" s="218" t="str">
        <f>IF(ISERROR(VLOOKUP(FORECAST!$A2915,$AY$2:$BA$9,3,FALSE)),"",VLOOKUP(FORECAST!$A2915,$AY$2:$BA$9,3,FALSE))</f>
        <v/>
      </c>
      <c r="I2915" s="218" t="str">
        <f>IF(ISNUMBER(FORECAST!G:G),FORECAST!G:G,"")</f>
        <v/>
      </c>
      <c r="J2915" s="222" t="str">
        <f>IF(ISNUMBER(FORECAST!H:H),FORECAST!H:H,"")</f>
        <v/>
      </c>
      <c r="BF2915" s="4"/>
    </row>
    <row r="2916" spans="1:58">
      <c r="A2916" s="218" t="str">
        <f>MID(FORECAST!A2915,1,10)</f>
        <v/>
      </c>
      <c r="B2916" s="218" t="str">
        <f t="shared" si="410"/>
        <v/>
      </c>
      <c r="C2916" s="218" t="str">
        <f t="shared" si="411"/>
        <v/>
      </c>
      <c r="D2916" s="218" t="str">
        <f t="shared" si="412"/>
        <v/>
      </c>
      <c r="E2916" s="219" t="e">
        <f t="shared" si="413"/>
        <v>#VALUE!</v>
      </c>
      <c r="F2916" s="219" t="str">
        <f t="shared" si="414"/>
        <v/>
      </c>
      <c r="G2916" s="219">
        <f t="shared" si="415"/>
        <v>45291</v>
      </c>
      <c r="H2916" s="218" t="str">
        <f>IF(ISERROR(VLOOKUP(FORECAST!$A2916,$AY$2:$BA$9,3,FALSE)),"",VLOOKUP(FORECAST!$A2916,$AY$2:$BA$9,3,FALSE))</f>
        <v/>
      </c>
      <c r="I2916" s="218" t="str">
        <f>IF(ISNUMBER(FORECAST!G:G),FORECAST!G:G,"")</f>
        <v/>
      </c>
      <c r="J2916" s="222" t="str">
        <f>IF(ISNUMBER(FORECAST!H:H),FORECAST!H:H,"")</f>
        <v/>
      </c>
      <c r="BF2916" s="4"/>
    </row>
    <row r="2917" spans="1:58">
      <c r="A2917" s="218" t="str">
        <f>MID(FORECAST!A2916,1,10)</f>
        <v/>
      </c>
      <c r="B2917" s="218" t="str">
        <f t="shared" si="410"/>
        <v/>
      </c>
      <c r="C2917" s="218" t="str">
        <f t="shared" si="411"/>
        <v/>
      </c>
      <c r="D2917" s="218" t="str">
        <f t="shared" si="412"/>
        <v/>
      </c>
      <c r="E2917" s="219" t="e">
        <f t="shared" si="413"/>
        <v>#VALUE!</v>
      </c>
      <c r="F2917" s="219" t="str">
        <f t="shared" si="414"/>
        <v/>
      </c>
      <c r="G2917" s="219">
        <f t="shared" si="415"/>
        <v>45291</v>
      </c>
      <c r="H2917" s="218" t="str">
        <f>IF(ISERROR(VLOOKUP(FORECAST!$A2917,$AY$2:$BA$9,3,FALSE)),"",VLOOKUP(FORECAST!$A2917,$AY$2:$BA$9,3,FALSE))</f>
        <v/>
      </c>
      <c r="I2917" s="218" t="str">
        <f>IF(ISNUMBER(FORECAST!G:G),FORECAST!G:G,"")</f>
        <v/>
      </c>
      <c r="J2917" s="222" t="str">
        <f>IF(ISNUMBER(FORECAST!H:H),FORECAST!H:H,"")</f>
        <v/>
      </c>
      <c r="BF2917" s="4"/>
    </row>
    <row r="2918" spans="1:58">
      <c r="A2918" s="218" t="str">
        <f>MID(FORECAST!A2917,1,10)</f>
        <v/>
      </c>
      <c r="B2918" s="218" t="str">
        <f t="shared" si="410"/>
        <v/>
      </c>
      <c r="C2918" s="218" t="str">
        <f t="shared" si="411"/>
        <v/>
      </c>
      <c r="D2918" s="218" t="str">
        <f t="shared" si="412"/>
        <v/>
      </c>
      <c r="E2918" s="219" t="e">
        <f t="shared" si="413"/>
        <v>#VALUE!</v>
      </c>
      <c r="F2918" s="219" t="str">
        <f t="shared" si="414"/>
        <v/>
      </c>
      <c r="G2918" s="219">
        <f t="shared" si="415"/>
        <v>45291</v>
      </c>
      <c r="H2918" s="218" t="str">
        <f>IF(ISERROR(VLOOKUP(FORECAST!$A2918,$AY$2:$BA$9,3,FALSE)),"",VLOOKUP(FORECAST!$A2918,$AY$2:$BA$9,3,FALSE))</f>
        <v/>
      </c>
      <c r="I2918" s="218" t="str">
        <f>IF(ISNUMBER(FORECAST!G:G),FORECAST!G:G,"")</f>
        <v/>
      </c>
      <c r="J2918" s="222" t="str">
        <f>IF(ISNUMBER(FORECAST!H:H),FORECAST!H:H,"")</f>
        <v/>
      </c>
      <c r="BF2918" s="4"/>
    </row>
    <row r="2919" spans="1:58">
      <c r="A2919" s="218" t="str">
        <f>MID(FORECAST!A2918,1,10)</f>
        <v/>
      </c>
      <c r="B2919" s="218" t="str">
        <f t="shared" si="410"/>
        <v/>
      </c>
      <c r="C2919" s="218" t="str">
        <f t="shared" si="411"/>
        <v/>
      </c>
      <c r="D2919" s="218" t="str">
        <f t="shared" si="412"/>
        <v/>
      </c>
      <c r="E2919" s="219" t="e">
        <f t="shared" si="413"/>
        <v>#VALUE!</v>
      </c>
      <c r="F2919" s="219" t="str">
        <f t="shared" si="414"/>
        <v/>
      </c>
      <c r="G2919" s="219">
        <f t="shared" si="415"/>
        <v>45291</v>
      </c>
      <c r="H2919" s="218" t="str">
        <f>IF(ISERROR(VLOOKUP(FORECAST!$A2919,$AY$2:$BA$9,3,FALSE)),"",VLOOKUP(FORECAST!$A2919,$AY$2:$BA$9,3,FALSE))</f>
        <v/>
      </c>
      <c r="I2919" s="218" t="str">
        <f>IF(ISNUMBER(FORECAST!G:G),FORECAST!G:G,"")</f>
        <v/>
      </c>
      <c r="J2919" s="222" t="str">
        <f>IF(ISNUMBER(FORECAST!H:H),FORECAST!H:H,"")</f>
        <v/>
      </c>
      <c r="BF2919" s="4"/>
    </row>
    <row r="2920" spans="1:58">
      <c r="A2920" s="218" t="str">
        <f>MID(FORECAST!A2919,1,10)</f>
        <v/>
      </c>
      <c r="B2920" s="218" t="str">
        <f t="shared" si="410"/>
        <v/>
      </c>
      <c r="C2920" s="218" t="str">
        <f t="shared" si="411"/>
        <v/>
      </c>
      <c r="D2920" s="218" t="str">
        <f t="shared" si="412"/>
        <v/>
      </c>
      <c r="E2920" s="219" t="e">
        <f t="shared" si="413"/>
        <v>#VALUE!</v>
      </c>
      <c r="F2920" s="219" t="str">
        <f t="shared" si="414"/>
        <v/>
      </c>
      <c r="G2920" s="219">
        <f t="shared" si="415"/>
        <v>45291</v>
      </c>
      <c r="H2920" s="218" t="str">
        <f>IF(ISERROR(VLOOKUP(FORECAST!$A2920,$AY$2:$BA$9,3,FALSE)),"",VLOOKUP(FORECAST!$A2920,$AY$2:$BA$9,3,FALSE))</f>
        <v/>
      </c>
      <c r="I2920" s="218" t="str">
        <f>IF(ISNUMBER(FORECAST!G:G),FORECAST!G:G,"")</f>
        <v/>
      </c>
      <c r="J2920" s="222" t="str">
        <f>IF(ISNUMBER(FORECAST!H:H),FORECAST!H:H,"")</f>
        <v/>
      </c>
      <c r="BF2920" s="4"/>
    </row>
    <row r="2921" spans="1:58">
      <c r="A2921" s="218" t="str">
        <f>MID(FORECAST!A2920,1,10)</f>
        <v/>
      </c>
      <c r="B2921" s="218" t="str">
        <f t="shared" si="410"/>
        <v/>
      </c>
      <c r="C2921" s="218" t="str">
        <f t="shared" si="411"/>
        <v/>
      </c>
      <c r="D2921" s="218" t="str">
        <f t="shared" si="412"/>
        <v/>
      </c>
      <c r="E2921" s="219" t="e">
        <f t="shared" si="413"/>
        <v>#VALUE!</v>
      </c>
      <c r="F2921" s="219" t="str">
        <f t="shared" si="414"/>
        <v/>
      </c>
      <c r="G2921" s="219">
        <f t="shared" si="415"/>
        <v>45291</v>
      </c>
      <c r="H2921" s="218" t="str">
        <f>IF(ISERROR(VLOOKUP(FORECAST!$A2921,$AY$2:$BA$9,3,FALSE)),"",VLOOKUP(FORECAST!$A2921,$AY$2:$BA$9,3,FALSE))</f>
        <v/>
      </c>
      <c r="I2921" s="218" t="str">
        <f>IF(ISNUMBER(FORECAST!G:G),FORECAST!G:G,"")</f>
        <v/>
      </c>
      <c r="J2921" s="222" t="str">
        <f>IF(ISNUMBER(FORECAST!H:H),FORECAST!H:H,"")</f>
        <v/>
      </c>
      <c r="BF2921" s="4"/>
    </row>
    <row r="2922" spans="1:58">
      <c r="A2922" s="218" t="str">
        <f>MID(FORECAST!A2921,1,10)</f>
        <v/>
      </c>
      <c r="B2922" s="218" t="str">
        <f t="shared" si="410"/>
        <v/>
      </c>
      <c r="C2922" s="218" t="str">
        <f t="shared" si="411"/>
        <v/>
      </c>
      <c r="D2922" s="218" t="str">
        <f t="shared" si="412"/>
        <v/>
      </c>
      <c r="E2922" s="219" t="e">
        <f t="shared" si="413"/>
        <v>#VALUE!</v>
      </c>
      <c r="F2922" s="219" t="str">
        <f t="shared" si="414"/>
        <v/>
      </c>
      <c r="G2922" s="219">
        <f t="shared" si="415"/>
        <v>45291</v>
      </c>
      <c r="H2922" s="218" t="str">
        <f>IF(ISERROR(VLOOKUP(FORECAST!$A2922,$AY$2:$BA$9,3,FALSE)),"",VLOOKUP(FORECAST!$A2922,$AY$2:$BA$9,3,FALSE))</f>
        <v/>
      </c>
      <c r="I2922" s="218" t="str">
        <f>IF(ISNUMBER(FORECAST!G:G),FORECAST!G:G,"")</f>
        <v/>
      </c>
      <c r="J2922" s="222" t="str">
        <f>IF(ISNUMBER(FORECAST!H:H),FORECAST!H:H,"")</f>
        <v/>
      </c>
      <c r="BF2922" s="4"/>
    </row>
    <row r="2923" spans="1:58">
      <c r="A2923" s="218" t="str">
        <f>MID(FORECAST!A2922,1,10)</f>
        <v/>
      </c>
      <c r="B2923" s="218" t="str">
        <f t="shared" si="410"/>
        <v/>
      </c>
      <c r="C2923" s="218" t="str">
        <f t="shared" si="411"/>
        <v/>
      </c>
      <c r="D2923" s="218" t="str">
        <f t="shared" si="412"/>
        <v/>
      </c>
      <c r="E2923" s="219" t="e">
        <f t="shared" si="413"/>
        <v>#VALUE!</v>
      </c>
      <c r="F2923" s="219" t="str">
        <f t="shared" si="414"/>
        <v/>
      </c>
      <c r="G2923" s="219">
        <f t="shared" si="415"/>
        <v>45291</v>
      </c>
      <c r="H2923" s="218" t="str">
        <f>IF(ISERROR(VLOOKUP(FORECAST!$A2923,$AY$2:$BA$9,3,FALSE)),"",VLOOKUP(FORECAST!$A2923,$AY$2:$BA$9,3,FALSE))</f>
        <v/>
      </c>
      <c r="I2923" s="218" t="str">
        <f>IF(ISNUMBER(FORECAST!G:G),FORECAST!G:G,"")</f>
        <v/>
      </c>
      <c r="J2923" s="222" t="str">
        <f>IF(ISNUMBER(FORECAST!H:H),FORECAST!H:H,"")</f>
        <v/>
      </c>
      <c r="BF2923" s="4"/>
    </row>
    <row r="2924" spans="1:58">
      <c r="A2924" s="218" t="str">
        <f>MID(FORECAST!A2923,1,10)</f>
        <v/>
      </c>
      <c r="B2924" s="218" t="str">
        <f t="shared" si="410"/>
        <v/>
      </c>
      <c r="C2924" s="218" t="str">
        <f t="shared" si="411"/>
        <v/>
      </c>
      <c r="D2924" s="218" t="str">
        <f t="shared" si="412"/>
        <v/>
      </c>
      <c r="E2924" s="219" t="e">
        <f t="shared" si="413"/>
        <v>#VALUE!</v>
      </c>
      <c r="F2924" s="219" t="str">
        <f t="shared" si="414"/>
        <v/>
      </c>
      <c r="G2924" s="219">
        <f t="shared" si="415"/>
        <v>45291</v>
      </c>
      <c r="H2924" s="218" t="str">
        <f>IF(ISERROR(VLOOKUP(FORECAST!$A2924,$AY$2:$BA$9,3,FALSE)),"",VLOOKUP(FORECAST!$A2924,$AY$2:$BA$9,3,FALSE))</f>
        <v/>
      </c>
      <c r="I2924" s="218" t="str">
        <f>IF(ISNUMBER(FORECAST!G:G),FORECAST!G:G,"")</f>
        <v/>
      </c>
      <c r="J2924" s="222" t="str">
        <f>IF(ISNUMBER(FORECAST!H:H),FORECAST!H:H,"")</f>
        <v/>
      </c>
      <c r="BF2924" s="4"/>
    </row>
    <row r="2925" spans="1:58">
      <c r="A2925" s="218" t="str">
        <f>MID(FORECAST!A2924,1,10)</f>
        <v/>
      </c>
      <c r="B2925" s="218" t="str">
        <f t="shared" si="410"/>
        <v/>
      </c>
      <c r="C2925" s="218" t="str">
        <f t="shared" si="411"/>
        <v/>
      </c>
      <c r="D2925" s="218" t="str">
        <f t="shared" si="412"/>
        <v/>
      </c>
      <c r="E2925" s="219" t="e">
        <f t="shared" si="413"/>
        <v>#VALUE!</v>
      </c>
      <c r="F2925" s="219" t="str">
        <f t="shared" si="414"/>
        <v/>
      </c>
      <c r="G2925" s="219">
        <f t="shared" si="415"/>
        <v>45291</v>
      </c>
      <c r="H2925" s="218" t="str">
        <f>IF(ISERROR(VLOOKUP(FORECAST!$A2925,$AY$2:$BA$9,3,FALSE)),"",VLOOKUP(FORECAST!$A2925,$AY$2:$BA$9,3,FALSE))</f>
        <v/>
      </c>
      <c r="I2925" s="218" t="str">
        <f>IF(ISNUMBER(FORECAST!G:G),FORECAST!G:G,"")</f>
        <v/>
      </c>
      <c r="J2925" s="222" t="str">
        <f>IF(ISNUMBER(FORECAST!H:H),FORECAST!H:H,"")</f>
        <v/>
      </c>
      <c r="BF2925" s="4"/>
    </row>
    <row r="2926" spans="1:58">
      <c r="A2926" s="218" t="str">
        <f>MID(FORECAST!A2925,1,10)</f>
        <v/>
      </c>
      <c r="B2926" s="218" t="str">
        <f t="shared" si="410"/>
        <v/>
      </c>
      <c r="C2926" s="218" t="str">
        <f t="shared" si="411"/>
        <v/>
      </c>
      <c r="D2926" s="218" t="str">
        <f t="shared" si="412"/>
        <v/>
      </c>
      <c r="E2926" s="219" t="e">
        <f t="shared" si="413"/>
        <v>#VALUE!</v>
      </c>
      <c r="F2926" s="219" t="str">
        <f t="shared" si="414"/>
        <v/>
      </c>
      <c r="G2926" s="219">
        <f t="shared" si="415"/>
        <v>45291</v>
      </c>
      <c r="H2926" s="218" t="str">
        <f>IF(ISERROR(VLOOKUP(FORECAST!$A2926,$AY$2:$BA$9,3,FALSE)),"",VLOOKUP(FORECAST!$A2926,$AY$2:$BA$9,3,FALSE))</f>
        <v/>
      </c>
      <c r="I2926" s="218" t="str">
        <f>IF(ISNUMBER(FORECAST!G:G),FORECAST!G:G,"")</f>
        <v/>
      </c>
      <c r="J2926" s="222" t="str">
        <f>IF(ISNUMBER(FORECAST!H:H),FORECAST!H:H,"")</f>
        <v/>
      </c>
      <c r="BF2926" s="4"/>
    </row>
    <row r="2927" spans="1:58">
      <c r="A2927" s="218" t="str">
        <f>MID(FORECAST!A2926,1,10)</f>
        <v/>
      </c>
      <c r="B2927" s="218" t="str">
        <f t="shared" si="410"/>
        <v/>
      </c>
      <c r="C2927" s="218" t="str">
        <f t="shared" si="411"/>
        <v/>
      </c>
      <c r="D2927" s="218" t="str">
        <f t="shared" si="412"/>
        <v/>
      </c>
      <c r="E2927" s="219" t="e">
        <f t="shared" si="413"/>
        <v>#VALUE!</v>
      </c>
      <c r="F2927" s="219" t="str">
        <f t="shared" si="414"/>
        <v/>
      </c>
      <c r="G2927" s="219">
        <f t="shared" si="415"/>
        <v>45291</v>
      </c>
      <c r="H2927" s="218" t="str">
        <f>IF(ISERROR(VLOOKUP(FORECAST!$A2927,$AY$2:$BA$9,3,FALSE)),"",VLOOKUP(FORECAST!$A2927,$AY$2:$BA$9,3,FALSE))</f>
        <v/>
      </c>
      <c r="I2927" s="218" t="str">
        <f>IF(ISNUMBER(FORECAST!G:G),FORECAST!G:G,"")</f>
        <v/>
      </c>
      <c r="J2927" s="222" t="str">
        <f>IF(ISNUMBER(FORECAST!H:H),FORECAST!H:H,"")</f>
        <v/>
      </c>
      <c r="BF2927" s="4"/>
    </row>
    <row r="2928" spans="1:58">
      <c r="A2928" s="218" t="str">
        <f>MID(FORECAST!A2927,1,10)</f>
        <v/>
      </c>
      <c r="B2928" s="218" t="str">
        <f t="shared" si="410"/>
        <v/>
      </c>
      <c r="C2928" s="218" t="str">
        <f t="shared" si="411"/>
        <v/>
      </c>
      <c r="D2928" s="218" t="str">
        <f t="shared" si="412"/>
        <v/>
      </c>
      <c r="E2928" s="219" t="e">
        <f t="shared" si="413"/>
        <v>#VALUE!</v>
      </c>
      <c r="F2928" s="219" t="str">
        <f t="shared" si="414"/>
        <v/>
      </c>
      <c r="G2928" s="219">
        <f t="shared" si="415"/>
        <v>45291</v>
      </c>
      <c r="H2928" s="218" t="str">
        <f>IF(ISERROR(VLOOKUP(FORECAST!$A2928,$AY$2:$BA$9,3,FALSE)),"",VLOOKUP(FORECAST!$A2928,$AY$2:$BA$9,3,FALSE))</f>
        <v/>
      </c>
      <c r="I2928" s="218" t="str">
        <f>IF(ISNUMBER(FORECAST!G:G),FORECAST!G:G,"")</f>
        <v/>
      </c>
      <c r="J2928" s="222" t="str">
        <f>IF(ISNUMBER(FORECAST!H:H),FORECAST!H:H,"")</f>
        <v/>
      </c>
      <c r="BF2928" s="4"/>
    </row>
    <row r="2929" spans="1:58">
      <c r="A2929" s="218" t="str">
        <f>MID(FORECAST!A2928,1,10)</f>
        <v/>
      </c>
      <c r="B2929" s="218" t="str">
        <f t="shared" si="410"/>
        <v/>
      </c>
      <c r="C2929" s="218" t="str">
        <f t="shared" si="411"/>
        <v/>
      </c>
      <c r="D2929" s="218" t="str">
        <f t="shared" si="412"/>
        <v/>
      </c>
      <c r="E2929" s="219" t="e">
        <f t="shared" si="413"/>
        <v>#VALUE!</v>
      </c>
      <c r="F2929" s="219" t="str">
        <f t="shared" si="414"/>
        <v/>
      </c>
      <c r="G2929" s="219">
        <f t="shared" si="415"/>
        <v>45291</v>
      </c>
      <c r="H2929" s="218" t="str">
        <f>IF(ISERROR(VLOOKUP(FORECAST!$A2929,$AY$2:$BA$9,3,FALSE)),"",VLOOKUP(FORECAST!$A2929,$AY$2:$BA$9,3,FALSE))</f>
        <v/>
      </c>
      <c r="I2929" s="218" t="str">
        <f>IF(ISNUMBER(FORECAST!G:G),FORECAST!G:G,"")</f>
        <v/>
      </c>
      <c r="J2929" s="222" t="str">
        <f>IF(ISNUMBER(FORECAST!H:H),FORECAST!H:H,"")</f>
        <v/>
      </c>
      <c r="BF2929" s="4"/>
    </row>
    <row r="2930" spans="1:58">
      <c r="A2930" s="218" t="str">
        <f>MID(FORECAST!A2929,1,10)</f>
        <v/>
      </c>
      <c r="B2930" s="218" t="str">
        <f t="shared" si="410"/>
        <v/>
      </c>
      <c r="C2930" s="218" t="str">
        <f t="shared" si="411"/>
        <v/>
      </c>
      <c r="D2930" s="218" t="str">
        <f t="shared" si="412"/>
        <v/>
      </c>
      <c r="E2930" s="219" t="e">
        <f t="shared" si="413"/>
        <v>#VALUE!</v>
      </c>
      <c r="F2930" s="219" t="str">
        <f t="shared" si="414"/>
        <v/>
      </c>
      <c r="G2930" s="219">
        <f t="shared" si="415"/>
        <v>45291</v>
      </c>
      <c r="H2930" s="218" t="str">
        <f>IF(ISERROR(VLOOKUP(FORECAST!$A2930,$AY$2:$BA$9,3,FALSE)),"",VLOOKUP(FORECAST!$A2930,$AY$2:$BA$9,3,FALSE))</f>
        <v/>
      </c>
      <c r="I2930" s="218" t="str">
        <f>IF(ISNUMBER(FORECAST!G:G),FORECAST!G:G,"")</f>
        <v/>
      </c>
      <c r="J2930" s="222" t="str">
        <f>IF(ISNUMBER(FORECAST!H:H),FORECAST!H:H,"")</f>
        <v/>
      </c>
      <c r="BF2930" s="4"/>
    </row>
    <row r="2931" spans="1:58">
      <c r="A2931" s="218" t="str">
        <f>MID(FORECAST!A2930,1,10)</f>
        <v/>
      </c>
      <c r="B2931" s="218" t="str">
        <f t="shared" si="410"/>
        <v/>
      </c>
      <c r="C2931" s="218" t="str">
        <f t="shared" si="411"/>
        <v/>
      </c>
      <c r="D2931" s="218" t="str">
        <f t="shared" si="412"/>
        <v/>
      </c>
      <c r="E2931" s="219" t="e">
        <f t="shared" si="413"/>
        <v>#VALUE!</v>
      </c>
      <c r="F2931" s="219" t="str">
        <f t="shared" si="414"/>
        <v/>
      </c>
      <c r="G2931" s="219">
        <f t="shared" si="415"/>
        <v>45291</v>
      </c>
      <c r="H2931" s="218" t="str">
        <f>IF(ISERROR(VLOOKUP(FORECAST!$A2931,$AY$2:$BA$9,3,FALSE)),"",VLOOKUP(FORECAST!$A2931,$AY$2:$BA$9,3,FALSE))</f>
        <v/>
      </c>
      <c r="I2931" s="218" t="str">
        <f>IF(ISNUMBER(FORECAST!G:G),FORECAST!G:G,"")</f>
        <v/>
      </c>
      <c r="J2931" s="222" t="str">
        <f>IF(ISNUMBER(FORECAST!H:H),FORECAST!H:H,"")</f>
        <v/>
      </c>
      <c r="BF2931" s="4"/>
    </row>
    <row r="2932" spans="1:58">
      <c r="A2932" s="218" t="str">
        <f>MID(FORECAST!A2931,1,10)</f>
        <v/>
      </c>
      <c r="B2932" s="218" t="str">
        <f t="shared" si="410"/>
        <v/>
      </c>
      <c r="C2932" s="218" t="str">
        <f t="shared" si="411"/>
        <v/>
      </c>
      <c r="D2932" s="218" t="str">
        <f t="shared" si="412"/>
        <v/>
      </c>
      <c r="E2932" s="219" t="e">
        <f t="shared" si="413"/>
        <v>#VALUE!</v>
      </c>
      <c r="F2932" s="219" t="str">
        <f t="shared" si="414"/>
        <v/>
      </c>
      <c r="G2932" s="219">
        <f t="shared" si="415"/>
        <v>45291</v>
      </c>
      <c r="H2932" s="218" t="str">
        <f>IF(ISERROR(VLOOKUP(FORECAST!$A2932,$AY$2:$BA$9,3,FALSE)),"",VLOOKUP(FORECAST!$A2932,$AY$2:$BA$9,3,FALSE))</f>
        <v/>
      </c>
      <c r="I2932" s="218" t="str">
        <f>IF(ISNUMBER(FORECAST!G:G),FORECAST!G:G,"")</f>
        <v/>
      </c>
      <c r="J2932" s="222" t="str">
        <f>IF(ISNUMBER(FORECAST!H:H),FORECAST!H:H,"")</f>
        <v/>
      </c>
      <c r="BF2932" s="4"/>
    </row>
    <row r="2933" spans="1:58">
      <c r="A2933" s="218" t="str">
        <f>MID(FORECAST!A2932,1,10)</f>
        <v/>
      </c>
      <c r="B2933" s="218" t="str">
        <f t="shared" si="410"/>
        <v/>
      </c>
      <c r="C2933" s="218" t="str">
        <f t="shared" si="411"/>
        <v/>
      </c>
      <c r="D2933" s="218" t="str">
        <f t="shared" si="412"/>
        <v/>
      </c>
      <c r="E2933" s="219" t="e">
        <f t="shared" si="413"/>
        <v>#VALUE!</v>
      </c>
      <c r="F2933" s="219" t="str">
        <f t="shared" si="414"/>
        <v/>
      </c>
      <c r="G2933" s="219">
        <f t="shared" si="415"/>
        <v>45291</v>
      </c>
      <c r="H2933" s="218" t="str">
        <f>IF(ISERROR(VLOOKUP(FORECAST!$A2933,$AY$2:$BA$9,3,FALSE)),"",VLOOKUP(FORECAST!$A2933,$AY$2:$BA$9,3,FALSE))</f>
        <v/>
      </c>
      <c r="I2933" s="218" t="str">
        <f>IF(ISNUMBER(FORECAST!G:G),FORECAST!G:G,"")</f>
        <v/>
      </c>
      <c r="J2933" s="222" t="str">
        <f>IF(ISNUMBER(FORECAST!H:H),FORECAST!H:H,"")</f>
        <v/>
      </c>
      <c r="BF2933" s="4"/>
    </row>
    <row r="2934" spans="1:58">
      <c r="A2934" s="218" t="str">
        <f>MID(FORECAST!A2933,1,10)</f>
        <v/>
      </c>
      <c r="B2934" s="218" t="str">
        <f t="shared" si="410"/>
        <v/>
      </c>
      <c r="C2934" s="218" t="str">
        <f t="shared" si="411"/>
        <v/>
      </c>
      <c r="D2934" s="218" t="str">
        <f t="shared" si="412"/>
        <v/>
      </c>
      <c r="E2934" s="219" t="e">
        <f t="shared" si="413"/>
        <v>#VALUE!</v>
      </c>
      <c r="F2934" s="219" t="str">
        <f t="shared" si="414"/>
        <v/>
      </c>
      <c r="G2934" s="219">
        <f t="shared" si="415"/>
        <v>45291</v>
      </c>
      <c r="H2934" s="218" t="str">
        <f>IF(ISERROR(VLOOKUP(FORECAST!$A2934,$AY$2:$BA$9,3,FALSE)),"",VLOOKUP(FORECAST!$A2934,$AY$2:$BA$9,3,FALSE))</f>
        <v/>
      </c>
      <c r="I2934" s="218" t="str">
        <f>IF(ISNUMBER(FORECAST!G:G),FORECAST!G:G,"")</f>
        <v/>
      </c>
      <c r="J2934" s="222" t="str">
        <f>IF(ISNUMBER(FORECAST!H:H),FORECAST!H:H,"")</f>
        <v/>
      </c>
      <c r="BF2934" s="4"/>
    </row>
    <row r="2935" spans="1:58">
      <c r="A2935" s="218" t="str">
        <f>MID(FORECAST!A2934,1,10)</f>
        <v/>
      </c>
      <c r="B2935" s="218" t="str">
        <f t="shared" si="410"/>
        <v/>
      </c>
      <c r="C2935" s="218" t="str">
        <f t="shared" si="411"/>
        <v/>
      </c>
      <c r="D2935" s="218" t="str">
        <f t="shared" si="412"/>
        <v/>
      </c>
      <c r="E2935" s="219" t="e">
        <f t="shared" si="413"/>
        <v>#VALUE!</v>
      </c>
      <c r="F2935" s="219" t="str">
        <f t="shared" si="414"/>
        <v/>
      </c>
      <c r="G2935" s="219">
        <f t="shared" si="415"/>
        <v>45291</v>
      </c>
      <c r="H2935" s="218" t="str">
        <f>IF(ISERROR(VLOOKUP(FORECAST!$A2935,$AY$2:$BA$9,3,FALSE)),"",VLOOKUP(FORECAST!$A2935,$AY$2:$BA$9,3,FALSE))</f>
        <v/>
      </c>
      <c r="I2935" s="218" t="str">
        <f>IF(ISNUMBER(FORECAST!G:G),FORECAST!G:G,"")</f>
        <v/>
      </c>
      <c r="J2935" s="222" t="str">
        <f>IF(ISNUMBER(FORECAST!H:H),FORECAST!H:H,"")</f>
        <v/>
      </c>
      <c r="BF2935" s="4"/>
    </row>
    <row r="2936" spans="1:58">
      <c r="A2936" s="218" t="str">
        <f>MID(FORECAST!A2935,1,10)</f>
        <v/>
      </c>
      <c r="B2936" s="218" t="str">
        <f t="shared" si="410"/>
        <v/>
      </c>
      <c r="C2936" s="218" t="str">
        <f t="shared" si="411"/>
        <v/>
      </c>
      <c r="D2936" s="218" t="str">
        <f t="shared" si="412"/>
        <v/>
      </c>
      <c r="E2936" s="219" t="e">
        <f t="shared" si="413"/>
        <v>#VALUE!</v>
      </c>
      <c r="F2936" s="219" t="str">
        <f t="shared" si="414"/>
        <v/>
      </c>
      <c r="G2936" s="219">
        <f t="shared" si="415"/>
        <v>45291</v>
      </c>
      <c r="H2936" s="218" t="str">
        <f>IF(ISERROR(VLOOKUP(FORECAST!$A2936,$AY$2:$BA$9,3,FALSE)),"",VLOOKUP(FORECAST!$A2936,$AY$2:$BA$9,3,FALSE))</f>
        <v/>
      </c>
      <c r="I2936" s="218" t="str">
        <f>IF(ISNUMBER(FORECAST!G:G),FORECAST!G:G,"")</f>
        <v/>
      </c>
      <c r="J2936" s="222" t="str">
        <f>IF(ISNUMBER(FORECAST!H:H),FORECAST!H:H,"")</f>
        <v/>
      </c>
      <c r="BF2936" s="4"/>
    </row>
    <row r="2937" spans="1:58">
      <c r="A2937" s="218" t="str">
        <f>MID(FORECAST!A2936,1,10)</f>
        <v/>
      </c>
      <c r="B2937" s="218" t="str">
        <f t="shared" si="410"/>
        <v/>
      </c>
      <c r="C2937" s="218" t="str">
        <f t="shared" si="411"/>
        <v/>
      </c>
      <c r="D2937" s="218" t="str">
        <f t="shared" si="412"/>
        <v/>
      </c>
      <c r="E2937" s="219" t="e">
        <f t="shared" si="413"/>
        <v>#VALUE!</v>
      </c>
      <c r="F2937" s="219" t="str">
        <f t="shared" si="414"/>
        <v/>
      </c>
      <c r="G2937" s="219">
        <f t="shared" si="415"/>
        <v>45291</v>
      </c>
      <c r="H2937" s="218" t="str">
        <f>IF(ISERROR(VLOOKUP(FORECAST!$A2937,$AY$2:$BA$9,3,FALSE)),"",VLOOKUP(FORECAST!$A2937,$AY$2:$BA$9,3,FALSE))</f>
        <v/>
      </c>
      <c r="I2937" s="218" t="str">
        <f>IF(ISNUMBER(FORECAST!G:G),FORECAST!G:G,"")</f>
        <v/>
      </c>
      <c r="J2937" s="222" t="str">
        <f>IF(ISNUMBER(FORECAST!H:H),FORECAST!H:H,"")</f>
        <v/>
      </c>
      <c r="BF2937" s="4"/>
    </row>
    <row r="2938" spans="1:58">
      <c r="A2938" s="218" t="str">
        <f>MID(FORECAST!A2937,1,10)</f>
        <v/>
      </c>
      <c r="B2938" s="218" t="str">
        <f t="shared" si="410"/>
        <v/>
      </c>
      <c r="C2938" s="218" t="str">
        <f t="shared" si="411"/>
        <v/>
      </c>
      <c r="D2938" s="218" t="str">
        <f t="shared" si="412"/>
        <v/>
      </c>
      <c r="E2938" s="219" t="e">
        <f t="shared" si="413"/>
        <v>#VALUE!</v>
      </c>
      <c r="F2938" s="219" t="str">
        <f t="shared" si="414"/>
        <v/>
      </c>
      <c r="G2938" s="219">
        <f t="shared" si="415"/>
        <v>45291</v>
      </c>
      <c r="H2938" s="218" t="str">
        <f>IF(ISERROR(VLOOKUP(FORECAST!$A2938,$AY$2:$BA$9,3,FALSE)),"",VLOOKUP(FORECAST!$A2938,$AY$2:$BA$9,3,FALSE))</f>
        <v/>
      </c>
      <c r="I2938" s="218" t="str">
        <f>IF(ISNUMBER(FORECAST!G:G),FORECAST!G:G,"")</f>
        <v/>
      </c>
      <c r="J2938" s="222" t="str">
        <f>IF(ISNUMBER(FORECAST!H:H),FORECAST!H:H,"")</f>
        <v/>
      </c>
      <c r="BF2938" s="4"/>
    </row>
    <row r="2939" spans="1:58">
      <c r="A2939" s="218" t="str">
        <f>MID(FORECAST!A2938,1,10)</f>
        <v/>
      </c>
      <c r="B2939" s="218" t="str">
        <f t="shared" si="410"/>
        <v/>
      </c>
      <c r="C2939" s="218" t="str">
        <f t="shared" si="411"/>
        <v/>
      </c>
      <c r="D2939" s="218" t="str">
        <f t="shared" si="412"/>
        <v/>
      </c>
      <c r="E2939" s="219" t="e">
        <f t="shared" si="413"/>
        <v>#VALUE!</v>
      </c>
      <c r="F2939" s="219" t="str">
        <f t="shared" si="414"/>
        <v/>
      </c>
      <c r="G2939" s="219">
        <f t="shared" si="415"/>
        <v>45291</v>
      </c>
      <c r="H2939" s="218" t="str">
        <f>IF(ISERROR(VLOOKUP(FORECAST!$A2939,$AY$2:$BA$9,3,FALSE)),"",VLOOKUP(FORECAST!$A2939,$AY$2:$BA$9,3,FALSE))</f>
        <v/>
      </c>
      <c r="I2939" s="218" t="str">
        <f>IF(ISNUMBER(FORECAST!G:G),FORECAST!G:G,"")</f>
        <v/>
      </c>
      <c r="J2939" s="222" t="str">
        <f>IF(ISNUMBER(FORECAST!H:H),FORECAST!H:H,"")</f>
        <v/>
      </c>
      <c r="BF2939" s="4"/>
    </row>
    <row r="2940" spans="1:58">
      <c r="A2940" s="218" t="str">
        <f>MID(FORECAST!A2939,1,10)</f>
        <v/>
      </c>
      <c r="B2940" s="218" t="str">
        <f t="shared" si="410"/>
        <v/>
      </c>
      <c r="C2940" s="218" t="str">
        <f t="shared" si="411"/>
        <v/>
      </c>
      <c r="D2940" s="218" t="str">
        <f t="shared" si="412"/>
        <v/>
      </c>
      <c r="E2940" s="219" t="e">
        <f t="shared" si="413"/>
        <v>#VALUE!</v>
      </c>
      <c r="F2940" s="219" t="str">
        <f t="shared" si="414"/>
        <v/>
      </c>
      <c r="G2940" s="219">
        <f t="shared" si="415"/>
        <v>45291</v>
      </c>
      <c r="H2940" s="218" t="str">
        <f>IF(ISERROR(VLOOKUP(FORECAST!$A2940,$AY$2:$BA$9,3,FALSE)),"",VLOOKUP(FORECAST!$A2940,$AY$2:$BA$9,3,FALSE))</f>
        <v/>
      </c>
      <c r="I2940" s="218" t="str">
        <f>IF(ISNUMBER(FORECAST!G:G),FORECAST!G:G,"")</f>
        <v/>
      </c>
      <c r="J2940" s="222" t="str">
        <f>IF(ISNUMBER(FORECAST!H:H),FORECAST!H:H,"")</f>
        <v/>
      </c>
      <c r="BF2940" s="4"/>
    </row>
    <row r="2941" spans="1:58">
      <c r="A2941" s="218" t="str">
        <f>MID(FORECAST!A2940,1,10)</f>
        <v/>
      </c>
      <c r="B2941" s="218" t="str">
        <f t="shared" si="410"/>
        <v/>
      </c>
      <c r="C2941" s="218" t="str">
        <f t="shared" si="411"/>
        <v/>
      </c>
      <c r="D2941" s="218" t="str">
        <f t="shared" si="412"/>
        <v/>
      </c>
      <c r="E2941" s="219" t="e">
        <f t="shared" si="413"/>
        <v>#VALUE!</v>
      </c>
      <c r="F2941" s="219" t="str">
        <f t="shared" si="414"/>
        <v/>
      </c>
      <c r="G2941" s="219">
        <f t="shared" si="415"/>
        <v>45291</v>
      </c>
      <c r="H2941" s="218" t="str">
        <f>IF(ISERROR(VLOOKUP(FORECAST!$A2941,$AY$2:$BA$9,3,FALSE)),"",VLOOKUP(FORECAST!$A2941,$AY$2:$BA$9,3,FALSE))</f>
        <v/>
      </c>
      <c r="I2941" s="218" t="str">
        <f>IF(ISNUMBER(FORECAST!G:G),FORECAST!G:G,"")</f>
        <v/>
      </c>
      <c r="J2941" s="222" t="str">
        <f>IF(ISNUMBER(FORECAST!H:H),FORECAST!H:H,"")</f>
        <v/>
      </c>
      <c r="BF2941" s="4"/>
    </row>
    <row r="2942" spans="1:58">
      <c r="A2942" s="218" t="str">
        <f>MID(FORECAST!A2941,1,10)</f>
        <v/>
      </c>
      <c r="B2942" s="218" t="str">
        <f t="shared" si="410"/>
        <v/>
      </c>
      <c r="C2942" s="218" t="str">
        <f t="shared" si="411"/>
        <v/>
      </c>
      <c r="D2942" s="218" t="str">
        <f t="shared" si="412"/>
        <v/>
      </c>
      <c r="E2942" s="219" t="e">
        <f t="shared" si="413"/>
        <v>#VALUE!</v>
      </c>
      <c r="F2942" s="219" t="str">
        <f t="shared" si="414"/>
        <v/>
      </c>
      <c r="G2942" s="219">
        <f t="shared" si="415"/>
        <v>45291</v>
      </c>
      <c r="H2942" s="218" t="str">
        <f>IF(ISERROR(VLOOKUP(FORECAST!$A2942,$AY$2:$BA$9,3,FALSE)),"",VLOOKUP(FORECAST!$A2942,$AY$2:$BA$9,3,FALSE))</f>
        <v/>
      </c>
      <c r="I2942" s="218" t="str">
        <f>IF(ISNUMBER(FORECAST!G:G),FORECAST!G:G,"")</f>
        <v/>
      </c>
      <c r="J2942" s="222" t="str">
        <f>IF(ISNUMBER(FORECAST!H:H),FORECAST!H:H,"")</f>
        <v/>
      </c>
      <c r="BF2942" s="4"/>
    </row>
    <row r="2943" spans="1:58">
      <c r="A2943" s="218" t="str">
        <f>MID(FORECAST!A2942,1,10)</f>
        <v/>
      </c>
      <c r="B2943" s="218" t="str">
        <f t="shared" si="410"/>
        <v/>
      </c>
      <c r="C2943" s="218" t="str">
        <f t="shared" si="411"/>
        <v/>
      </c>
      <c r="D2943" s="218" t="str">
        <f t="shared" si="412"/>
        <v/>
      </c>
      <c r="E2943" s="219" t="e">
        <f t="shared" si="413"/>
        <v>#VALUE!</v>
      </c>
      <c r="F2943" s="219" t="str">
        <f t="shared" si="414"/>
        <v/>
      </c>
      <c r="G2943" s="219">
        <f t="shared" si="415"/>
        <v>45291</v>
      </c>
      <c r="H2943" s="218" t="str">
        <f>IF(ISERROR(VLOOKUP(FORECAST!$A2943,$AY$2:$BA$9,3,FALSE)),"",VLOOKUP(FORECAST!$A2943,$AY$2:$BA$9,3,FALSE))</f>
        <v/>
      </c>
      <c r="I2943" s="218" t="str">
        <f>IF(ISNUMBER(FORECAST!G:G),FORECAST!G:G,"")</f>
        <v/>
      </c>
      <c r="J2943" s="222" t="str">
        <f>IF(ISNUMBER(FORECAST!H:H),FORECAST!H:H,"")</f>
        <v/>
      </c>
      <c r="BF2943" s="4"/>
    </row>
    <row r="2944" spans="1:58">
      <c r="A2944" s="218" t="str">
        <f>MID(FORECAST!A2943,1,10)</f>
        <v/>
      </c>
      <c r="B2944" s="218" t="str">
        <f t="shared" si="410"/>
        <v/>
      </c>
      <c r="C2944" s="218" t="str">
        <f t="shared" si="411"/>
        <v/>
      </c>
      <c r="D2944" s="218" t="str">
        <f t="shared" si="412"/>
        <v/>
      </c>
      <c r="E2944" s="219" t="e">
        <f t="shared" si="413"/>
        <v>#VALUE!</v>
      </c>
      <c r="F2944" s="219" t="str">
        <f t="shared" si="414"/>
        <v/>
      </c>
      <c r="G2944" s="219">
        <f t="shared" si="415"/>
        <v>45291</v>
      </c>
      <c r="H2944" s="218" t="str">
        <f>IF(ISERROR(VLOOKUP(FORECAST!$A2944,$AY$2:$BA$9,3,FALSE)),"",VLOOKUP(FORECAST!$A2944,$AY$2:$BA$9,3,FALSE))</f>
        <v/>
      </c>
      <c r="I2944" s="218" t="str">
        <f>IF(ISNUMBER(FORECAST!G:G),FORECAST!G:G,"")</f>
        <v/>
      </c>
      <c r="J2944" s="222" t="str">
        <f>IF(ISNUMBER(FORECAST!H:H),FORECAST!H:H,"")</f>
        <v/>
      </c>
      <c r="BF2944" s="4"/>
    </row>
    <row r="2945" spans="1:58">
      <c r="A2945" s="218" t="str">
        <f>MID(FORECAST!A2944,1,10)</f>
        <v/>
      </c>
      <c r="B2945" s="218" t="str">
        <f t="shared" si="410"/>
        <v/>
      </c>
      <c r="C2945" s="218" t="str">
        <f t="shared" si="411"/>
        <v/>
      </c>
      <c r="D2945" s="218" t="str">
        <f t="shared" si="412"/>
        <v/>
      </c>
      <c r="E2945" s="219" t="e">
        <f t="shared" si="413"/>
        <v>#VALUE!</v>
      </c>
      <c r="F2945" s="219" t="str">
        <f t="shared" si="414"/>
        <v/>
      </c>
      <c r="G2945" s="219">
        <f t="shared" si="415"/>
        <v>45291</v>
      </c>
      <c r="H2945" s="218" t="str">
        <f>IF(ISERROR(VLOOKUP(FORECAST!$A2945,$AY$2:$BA$9,3,FALSE)),"",VLOOKUP(FORECAST!$A2945,$AY$2:$BA$9,3,FALSE))</f>
        <v/>
      </c>
      <c r="I2945" s="218" t="str">
        <f>IF(ISNUMBER(FORECAST!G:G),FORECAST!G:G,"")</f>
        <v/>
      </c>
      <c r="J2945" s="222" t="str">
        <f>IF(ISNUMBER(FORECAST!H:H),FORECAST!H:H,"")</f>
        <v/>
      </c>
      <c r="BF2945" s="4"/>
    </row>
    <row r="2946" spans="1:58">
      <c r="A2946" s="218" t="str">
        <f>MID(FORECAST!A2945,1,10)</f>
        <v/>
      </c>
      <c r="B2946" s="218" t="str">
        <f t="shared" si="410"/>
        <v/>
      </c>
      <c r="C2946" s="218" t="str">
        <f t="shared" si="411"/>
        <v/>
      </c>
      <c r="D2946" s="218" t="str">
        <f t="shared" si="412"/>
        <v/>
      </c>
      <c r="E2946" s="219" t="e">
        <f t="shared" si="413"/>
        <v>#VALUE!</v>
      </c>
      <c r="F2946" s="219" t="str">
        <f t="shared" si="414"/>
        <v/>
      </c>
      <c r="G2946" s="219">
        <f t="shared" si="415"/>
        <v>45291</v>
      </c>
      <c r="H2946" s="218" t="str">
        <f>IF(ISERROR(VLOOKUP(FORECAST!$A2946,$AY$2:$BA$9,3,FALSE)),"",VLOOKUP(FORECAST!$A2946,$AY$2:$BA$9,3,FALSE))</f>
        <v/>
      </c>
      <c r="I2946" s="218" t="str">
        <f>IF(ISNUMBER(FORECAST!G:G),FORECAST!G:G,"")</f>
        <v/>
      </c>
      <c r="J2946" s="222" t="str">
        <f>IF(ISNUMBER(FORECAST!H:H),FORECAST!H:H,"")</f>
        <v/>
      </c>
      <c r="BF2946" s="4"/>
    </row>
    <row r="2947" spans="1:58">
      <c r="A2947" s="218" t="str">
        <f>MID(FORECAST!A2946,1,10)</f>
        <v/>
      </c>
      <c r="B2947" s="218" t="str">
        <f t="shared" si="410"/>
        <v/>
      </c>
      <c r="C2947" s="218" t="str">
        <f t="shared" si="411"/>
        <v/>
      </c>
      <c r="D2947" s="218" t="str">
        <f t="shared" si="412"/>
        <v/>
      </c>
      <c r="E2947" s="219" t="e">
        <f t="shared" si="413"/>
        <v>#VALUE!</v>
      </c>
      <c r="F2947" s="219" t="str">
        <f t="shared" si="414"/>
        <v/>
      </c>
      <c r="G2947" s="219">
        <f t="shared" si="415"/>
        <v>45291</v>
      </c>
      <c r="H2947" s="218" t="str">
        <f>IF(ISERROR(VLOOKUP(FORECAST!$A2947,$AY$2:$BA$9,3,FALSE)),"",VLOOKUP(FORECAST!$A2947,$AY$2:$BA$9,3,FALSE))</f>
        <v/>
      </c>
      <c r="I2947" s="218" t="str">
        <f>IF(ISNUMBER(FORECAST!G:G),FORECAST!G:G,"")</f>
        <v/>
      </c>
      <c r="J2947" s="222" t="str">
        <f>IF(ISNUMBER(FORECAST!H:H),FORECAST!H:H,"")</f>
        <v/>
      </c>
      <c r="BF2947" s="4"/>
    </row>
    <row r="2948" spans="1:58">
      <c r="A2948" s="218" t="str">
        <f>MID(FORECAST!A2947,1,10)</f>
        <v/>
      </c>
      <c r="B2948" s="218" t="str">
        <f t="shared" si="410"/>
        <v/>
      </c>
      <c r="C2948" s="218" t="str">
        <f t="shared" si="411"/>
        <v/>
      </c>
      <c r="D2948" s="218" t="str">
        <f t="shared" si="412"/>
        <v/>
      </c>
      <c r="E2948" s="219" t="e">
        <f t="shared" si="413"/>
        <v>#VALUE!</v>
      </c>
      <c r="F2948" s="219" t="str">
        <f t="shared" si="414"/>
        <v/>
      </c>
      <c r="G2948" s="219">
        <f t="shared" si="415"/>
        <v>45291</v>
      </c>
      <c r="H2948" s="218" t="str">
        <f>IF(ISERROR(VLOOKUP(FORECAST!$A2948,$AY$2:$BA$9,3,FALSE)),"",VLOOKUP(FORECAST!$A2948,$AY$2:$BA$9,3,FALSE))</f>
        <v/>
      </c>
      <c r="I2948" s="218" t="str">
        <f>IF(ISNUMBER(FORECAST!G:G),FORECAST!G:G,"")</f>
        <v/>
      </c>
      <c r="J2948" s="222" t="str">
        <f>IF(ISNUMBER(FORECAST!H:H),FORECAST!H:H,"")</f>
        <v/>
      </c>
      <c r="BF2948" s="4"/>
    </row>
    <row r="2949" spans="1:58">
      <c r="A2949" s="218" t="str">
        <f>MID(FORECAST!A2948,1,10)</f>
        <v/>
      </c>
      <c r="B2949" s="218" t="str">
        <f t="shared" si="410"/>
        <v/>
      </c>
      <c r="C2949" s="218" t="str">
        <f t="shared" si="411"/>
        <v/>
      </c>
      <c r="D2949" s="218" t="str">
        <f t="shared" si="412"/>
        <v/>
      </c>
      <c r="E2949" s="219" t="e">
        <f t="shared" si="413"/>
        <v>#VALUE!</v>
      </c>
      <c r="F2949" s="219" t="str">
        <f t="shared" si="414"/>
        <v/>
      </c>
      <c r="G2949" s="219">
        <f t="shared" si="415"/>
        <v>45291</v>
      </c>
      <c r="H2949" s="218" t="str">
        <f>IF(ISERROR(VLOOKUP(FORECAST!$A2949,$AY$2:$BA$9,3,FALSE)),"",VLOOKUP(FORECAST!$A2949,$AY$2:$BA$9,3,FALSE))</f>
        <v/>
      </c>
      <c r="I2949" s="218" t="str">
        <f>IF(ISNUMBER(FORECAST!G:G),FORECAST!G:G,"")</f>
        <v/>
      </c>
      <c r="J2949" s="222" t="str">
        <f>IF(ISNUMBER(FORECAST!H:H),FORECAST!H:H,"")</f>
        <v/>
      </c>
      <c r="BF2949" s="4"/>
    </row>
    <row r="2950" spans="1:58">
      <c r="A2950" s="218" t="str">
        <f>MID(FORECAST!A2949,1,10)</f>
        <v/>
      </c>
      <c r="B2950" s="218" t="str">
        <f t="shared" si="410"/>
        <v/>
      </c>
      <c r="C2950" s="218" t="str">
        <f t="shared" si="411"/>
        <v/>
      </c>
      <c r="D2950" s="218" t="str">
        <f t="shared" si="412"/>
        <v/>
      </c>
      <c r="E2950" s="219" t="e">
        <f t="shared" si="413"/>
        <v>#VALUE!</v>
      </c>
      <c r="F2950" s="219" t="str">
        <f t="shared" si="414"/>
        <v/>
      </c>
      <c r="G2950" s="219">
        <f t="shared" si="415"/>
        <v>45291</v>
      </c>
      <c r="H2950" s="218" t="str">
        <f>IF(ISERROR(VLOOKUP(FORECAST!$A2950,$AY$2:$BA$9,3,FALSE)),"",VLOOKUP(FORECAST!$A2950,$AY$2:$BA$9,3,FALSE))</f>
        <v/>
      </c>
      <c r="I2950" s="218" t="str">
        <f>IF(ISNUMBER(FORECAST!G:G),FORECAST!G:G,"")</f>
        <v/>
      </c>
      <c r="J2950" s="222" t="str">
        <f>IF(ISNUMBER(FORECAST!H:H),FORECAST!H:H,"")</f>
        <v/>
      </c>
      <c r="BF2950" s="4"/>
    </row>
    <row r="2951" spans="1:58">
      <c r="A2951" s="218" t="str">
        <f>MID(FORECAST!A2950,1,10)</f>
        <v/>
      </c>
      <c r="B2951" s="218" t="str">
        <f t="shared" si="410"/>
        <v/>
      </c>
      <c r="C2951" s="218" t="str">
        <f t="shared" si="411"/>
        <v/>
      </c>
      <c r="D2951" s="218" t="str">
        <f t="shared" si="412"/>
        <v/>
      </c>
      <c r="E2951" s="219" t="e">
        <f t="shared" si="413"/>
        <v>#VALUE!</v>
      </c>
      <c r="F2951" s="219" t="str">
        <f t="shared" si="414"/>
        <v/>
      </c>
      <c r="G2951" s="219">
        <f t="shared" si="415"/>
        <v>45291</v>
      </c>
      <c r="H2951" s="218" t="str">
        <f>IF(ISERROR(VLOOKUP(FORECAST!$A2951,$AY$2:$BA$9,3,FALSE)),"",VLOOKUP(FORECAST!$A2951,$AY$2:$BA$9,3,FALSE))</f>
        <v/>
      </c>
      <c r="I2951" s="218" t="str">
        <f>IF(ISNUMBER(FORECAST!G:G),FORECAST!G:G,"")</f>
        <v/>
      </c>
      <c r="J2951" s="222" t="str">
        <f>IF(ISNUMBER(FORECAST!H:H),FORECAST!H:H,"")</f>
        <v/>
      </c>
      <c r="BF2951" s="4"/>
    </row>
    <row r="2952" spans="1:58">
      <c r="A2952" s="218" t="str">
        <f>MID(FORECAST!A2951,1,10)</f>
        <v/>
      </c>
      <c r="B2952" s="218" t="str">
        <f t="shared" si="410"/>
        <v/>
      </c>
      <c r="C2952" s="218" t="str">
        <f t="shared" si="411"/>
        <v/>
      </c>
      <c r="D2952" s="218" t="str">
        <f t="shared" si="412"/>
        <v/>
      </c>
      <c r="E2952" s="219" t="e">
        <f t="shared" si="413"/>
        <v>#VALUE!</v>
      </c>
      <c r="F2952" s="219" t="str">
        <f t="shared" si="414"/>
        <v/>
      </c>
      <c r="G2952" s="219">
        <f t="shared" si="415"/>
        <v>45291</v>
      </c>
      <c r="H2952" s="218" t="str">
        <f>IF(ISERROR(VLOOKUP(FORECAST!$A2952,$AY$2:$BA$9,3,FALSE)),"",VLOOKUP(FORECAST!$A2952,$AY$2:$BA$9,3,FALSE))</f>
        <v/>
      </c>
      <c r="I2952" s="218" t="str">
        <f>IF(ISNUMBER(FORECAST!G:G),FORECAST!G:G,"")</f>
        <v/>
      </c>
      <c r="J2952" s="222" t="str">
        <f>IF(ISNUMBER(FORECAST!H:H),FORECAST!H:H,"")</f>
        <v/>
      </c>
      <c r="BF2952" s="4"/>
    </row>
    <row r="2953" spans="1:58">
      <c r="A2953" s="218" t="str">
        <f>MID(FORECAST!A2952,1,10)</f>
        <v/>
      </c>
      <c r="B2953" s="218" t="str">
        <f t="shared" si="410"/>
        <v/>
      </c>
      <c r="C2953" s="218" t="str">
        <f t="shared" si="411"/>
        <v/>
      </c>
      <c r="D2953" s="218" t="str">
        <f t="shared" si="412"/>
        <v/>
      </c>
      <c r="E2953" s="219" t="e">
        <f t="shared" si="413"/>
        <v>#VALUE!</v>
      </c>
      <c r="F2953" s="219" t="str">
        <f t="shared" si="414"/>
        <v/>
      </c>
      <c r="G2953" s="219">
        <f t="shared" si="415"/>
        <v>45291</v>
      </c>
      <c r="H2953" s="218" t="str">
        <f>IF(ISERROR(VLOOKUP(FORECAST!$A2953,$AY$2:$BA$9,3,FALSE)),"",VLOOKUP(FORECAST!$A2953,$AY$2:$BA$9,3,FALSE))</f>
        <v/>
      </c>
      <c r="I2953" s="218" t="str">
        <f>IF(ISNUMBER(FORECAST!G:G),FORECAST!G:G,"")</f>
        <v/>
      </c>
      <c r="J2953" s="222" t="str">
        <f>IF(ISNUMBER(FORECAST!H:H),FORECAST!H:H,"")</f>
        <v/>
      </c>
      <c r="BF2953" s="4"/>
    </row>
    <row r="2954" spans="1:58">
      <c r="A2954" s="218" t="str">
        <f>MID(FORECAST!A2953,1,10)</f>
        <v/>
      </c>
      <c r="B2954" s="218" t="str">
        <f t="shared" si="410"/>
        <v/>
      </c>
      <c r="C2954" s="218" t="str">
        <f t="shared" si="411"/>
        <v/>
      </c>
      <c r="D2954" s="218" t="str">
        <f t="shared" si="412"/>
        <v/>
      </c>
      <c r="E2954" s="219" t="e">
        <f t="shared" si="413"/>
        <v>#VALUE!</v>
      </c>
      <c r="F2954" s="219" t="str">
        <f t="shared" si="414"/>
        <v/>
      </c>
      <c r="G2954" s="219">
        <f t="shared" si="415"/>
        <v>45291</v>
      </c>
      <c r="H2954" s="218" t="str">
        <f>IF(ISERROR(VLOOKUP(FORECAST!$A2954,$AY$2:$BA$9,3,FALSE)),"",VLOOKUP(FORECAST!$A2954,$AY$2:$BA$9,3,FALSE))</f>
        <v/>
      </c>
      <c r="I2954" s="218" t="str">
        <f>IF(ISNUMBER(FORECAST!G:G),FORECAST!G:G,"")</f>
        <v/>
      </c>
      <c r="J2954" s="222" t="str">
        <f>IF(ISNUMBER(FORECAST!H:H),FORECAST!H:H,"")</f>
        <v/>
      </c>
      <c r="BF2954" s="4"/>
    </row>
    <row r="2955" spans="1:58">
      <c r="A2955" s="218" t="str">
        <f>MID(FORECAST!A2954,1,10)</f>
        <v/>
      </c>
      <c r="B2955" s="218" t="str">
        <f t="shared" si="410"/>
        <v/>
      </c>
      <c r="C2955" s="218" t="str">
        <f t="shared" si="411"/>
        <v/>
      </c>
      <c r="D2955" s="218" t="str">
        <f t="shared" si="412"/>
        <v/>
      </c>
      <c r="E2955" s="219" t="e">
        <f t="shared" si="413"/>
        <v>#VALUE!</v>
      </c>
      <c r="F2955" s="219" t="str">
        <f t="shared" si="414"/>
        <v/>
      </c>
      <c r="G2955" s="219">
        <f t="shared" si="415"/>
        <v>45291</v>
      </c>
      <c r="H2955" s="218" t="str">
        <f>IF(ISERROR(VLOOKUP(FORECAST!$A2955,$AY$2:$BA$9,3,FALSE)),"",VLOOKUP(FORECAST!$A2955,$AY$2:$BA$9,3,FALSE))</f>
        <v/>
      </c>
      <c r="I2955" s="218" t="str">
        <f>IF(ISNUMBER(FORECAST!G:G),FORECAST!G:G,"")</f>
        <v/>
      </c>
      <c r="J2955" s="222" t="str">
        <f>IF(ISNUMBER(FORECAST!H:H),FORECAST!H:H,"")</f>
        <v/>
      </c>
      <c r="BF2955" s="4"/>
    </row>
    <row r="2956" spans="1:58">
      <c r="A2956" s="218" t="str">
        <f>MID(FORECAST!A2955,1,10)</f>
        <v/>
      </c>
      <c r="B2956" s="218" t="str">
        <f t="shared" si="410"/>
        <v/>
      </c>
      <c r="C2956" s="218" t="str">
        <f t="shared" si="411"/>
        <v/>
      </c>
      <c r="D2956" s="218" t="str">
        <f t="shared" si="412"/>
        <v/>
      </c>
      <c r="E2956" s="219" t="e">
        <f t="shared" si="413"/>
        <v>#VALUE!</v>
      </c>
      <c r="F2956" s="219" t="str">
        <f t="shared" si="414"/>
        <v/>
      </c>
      <c r="G2956" s="219">
        <f t="shared" si="415"/>
        <v>45291</v>
      </c>
      <c r="H2956" s="218" t="str">
        <f>IF(ISERROR(VLOOKUP(FORECAST!$A2956,$AY$2:$BA$9,3,FALSE)),"",VLOOKUP(FORECAST!$A2956,$AY$2:$BA$9,3,FALSE))</f>
        <v/>
      </c>
      <c r="I2956" s="218" t="str">
        <f>IF(ISNUMBER(FORECAST!G:G),FORECAST!G:G,"")</f>
        <v/>
      </c>
      <c r="J2956" s="222" t="str">
        <f>IF(ISNUMBER(FORECAST!H:H),FORECAST!H:H,"")</f>
        <v/>
      </c>
      <c r="BF2956" s="4"/>
    </row>
    <row r="2957" spans="1:58">
      <c r="A2957" s="218" t="str">
        <f>MID(FORECAST!A2956,1,10)</f>
        <v/>
      </c>
      <c r="B2957" s="218" t="str">
        <f t="shared" si="410"/>
        <v/>
      </c>
      <c r="C2957" s="218" t="str">
        <f t="shared" si="411"/>
        <v/>
      </c>
      <c r="D2957" s="218" t="str">
        <f t="shared" si="412"/>
        <v/>
      </c>
      <c r="E2957" s="219" t="e">
        <f t="shared" si="413"/>
        <v>#VALUE!</v>
      </c>
      <c r="F2957" s="219" t="str">
        <f t="shared" si="414"/>
        <v/>
      </c>
      <c r="G2957" s="219">
        <f t="shared" si="415"/>
        <v>45291</v>
      </c>
      <c r="H2957" s="218" t="str">
        <f>IF(ISERROR(VLOOKUP(FORECAST!$A2957,$AY$2:$BA$9,3,FALSE)),"",VLOOKUP(FORECAST!$A2957,$AY$2:$BA$9,3,FALSE))</f>
        <v/>
      </c>
      <c r="I2957" s="218" t="str">
        <f>IF(ISNUMBER(FORECAST!G:G),FORECAST!G:G,"")</f>
        <v/>
      </c>
      <c r="J2957" s="222" t="str">
        <f>IF(ISNUMBER(FORECAST!H:H),FORECAST!H:H,"")</f>
        <v/>
      </c>
      <c r="BF2957" s="4"/>
    </row>
    <row r="2958" spans="1:58">
      <c r="A2958" s="218" t="str">
        <f>MID(FORECAST!A2957,1,10)</f>
        <v/>
      </c>
      <c r="B2958" s="218" t="str">
        <f t="shared" si="410"/>
        <v/>
      </c>
      <c r="C2958" s="218" t="str">
        <f t="shared" si="411"/>
        <v/>
      </c>
      <c r="D2958" s="218" t="str">
        <f t="shared" si="412"/>
        <v/>
      </c>
      <c r="E2958" s="219" t="e">
        <f t="shared" si="413"/>
        <v>#VALUE!</v>
      </c>
      <c r="F2958" s="219" t="str">
        <f t="shared" si="414"/>
        <v/>
      </c>
      <c r="G2958" s="219">
        <f t="shared" si="415"/>
        <v>45291</v>
      </c>
      <c r="H2958" s="218" t="str">
        <f>IF(ISERROR(VLOOKUP(FORECAST!$A2958,$AY$2:$BA$9,3,FALSE)),"",VLOOKUP(FORECAST!$A2958,$AY$2:$BA$9,3,FALSE))</f>
        <v/>
      </c>
      <c r="I2958" s="218" t="str">
        <f>IF(ISNUMBER(FORECAST!G:G),FORECAST!G:G,"")</f>
        <v/>
      </c>
      <c r="J2958" s="222" t="str">
        <f>IF(ISNUMBER(FORECAST!H:H),FORECAST!H:H,"")</f>
        <v/>
      </c>
      <c r="BF2958" s="4"/>
    </row>
    <row r="2959" spans="1:58">
      <c r="A2959" s="218" t="str">
        <f>MID(FORECAST!A2958,1,10)</f>
        <v/>
      </c>
      <c r="B2959" s="218" t="str">
        <f t="shared" si="410"/>
        <v/>
      </c>
      <c r="C2959" s="218" t="str">
        <f t="shared" si="411"/>
        <v/>
      </c>
      <c r="D2959" s="218" t="str">
        <f t="shared" si="412"/>
        <v/>
      </c>
      <c r="E2959" s="219" t="e">
        <f t="shared" si="413"/>
        <v>#VALUE!</v>
      </c>
      <c r="F2959" s="219" t="str">
        <f t="shared" si="414"/>
        <v/>
      </c>
      <c r="G2959" s="219">
        <f t="shared" si="415"/>
        <v>45291</v>
      </c>
      <c r="H2959" s="218" t="str">
        <f>IF(ISERROR(VLOOKUP(FORECAST!$A2959,$AY$2:$BA$9,3,FALSE)),"",VLOOKUP(FORECAST!$A2959,$AY$2:$BA$9,3,FALSE))</f>
        <v/>
      </c>
      <c r="I2959" s="218" t="str">
        <f>IF(ISNUMBER(FORECAST!G:G),FORECAST!G:G,"")</f>
        <v/>
      </c>
      <c r="J2959" s="222" t="str">
        <f>IF(ISNUMBER(FORECAST!H:H),FORECAST!H:H,"")</f>
        <v/>
      </c>
      <c r="BF2959" s="4"/>
    </row>
    <row r="2960" spans="1:58">
      <c r="A2960" s="218" t="str">
        <f>MID(FORECAST!A2959,1,10)</f>
        <v/>
      </c>
      <c r="B2960" s="218" t="str">
        <f t="shared" ref="B2960:B3023" si="416">MID(A2960,1,2)</f>
        <v/>
      </c>
      <c r="C2960" s="218" t="str">
        <f t="shared" ref="C2960:C3023" si="417">MID(A2960,4,2)</f>
        <v/>
      </c>
      <c r="D2960" s="218" t="str">
        <f t="shared" ref="D2960:D3023" si="418">MID(A2960,7,4)</f>
        <v/>
      </c>
      <c r="E2960" s="219" t="e">
        <f t="shared" ref="E2960:E3023" si="419">DATE(D2960,C2960,B2960)</f>
        <v>#VALUE!</v>
      </c>
      <c r="F2960" s="219" t="str">
        <f t="shared" ref="F2960:F3023" si="420">IF(ISERROR(E2960),"",E2960)</f>
        <v/>
      </c>
      <c r="G2960" s="219">
        <f t="shared" ref="G2960:G3023" si="421">IF(F2960="",G2959,F2960)</f>
        <v>45291</v>
      </c>
      <c r="H2960" s="218" t="str">
        <f>IF(ISERROR(VLOOKUP(FORECAST!$A2960,$AY$2:$BA$9,3,FALSE)),"",VLOOKUP(FORECAST!$A2960,$AY$2:$BA$9,3,FALSE))</f>
        <v/>
      </c>
      <c r="I2960" s="218" t="str">
        <f>IF(ISNUMBER(FORECAST!G:G),FORECAST!G:G,"")</f>
        <v/>
      </c>
      <c r="J2960" s="222" t="str">
        <f>IF(ISNUMBER(FORECAST!H:H),FORECAST!H:H,"")</f>
        <v/>
      </c>
      <c r="BF2960" s="4"/>
    </row>
    <row r="2961" spans="1:58">
      <c r="A2961" s="218" t="str">
        <f>MID(FORECAST!A2960,1,10)</f>
        <v/>
      </c>
      <c r="B2961" s="218" t="str">
        <f t="shared" si="416"/>
        <v/>
      </c>
      <c r="C2961" s="218" t="str">
        <f t="shared" si="417"/>
        <v/>
      </c>
      <c r="D2961" s="218" t="str">
        <f t="shared" si="418"/>
        <v/>
      </c>
      <c r="E2961" s="219" t="e">
        <f t="shared" si="419"/>
        <v>#VALUE!</v>
      </c>
      <c r="F2961" s="219" t="str">
        <f t="shared" si="420"/>
        <v/>
      </c>
      <c r="G2961" s="219">
        <f t="shared" si="421"/>
        <v>45291</v>
      </c>
      <c r="H2961" s="218" t="str">
        <f>IF(ISERROR(VLOOKUP(FORECAST!$A2961,$AY$2:$BA$9,3,FALSE)),"",VLOOKUP(FORECAST!$A2961,$AY$2:$BA$9,3,FALSE))</f>
        <v/>
      </c>
      <c r="I2961" s="218" t="str">
        <f>IF(ISNUMBER(FORECAST!G:G),FORECAST!G:G,"")</f>
        <v/>
      </c>
      <c r="J2961" s="222" t="str">
        <f>IF(ISNUMBER(FORECAST!H:H),FORECAST!H:H,"")</f>
        <v/>
      </c>
      <c r="BF2961" s="4"/>
    </row>
    <row r="2962" spans="1:58">
      <c r="A2962" s="218" t="str">
        <f>MID(FORECAST!A2961,1,10)</f>
        <v/>
      </c>
      <c r="B2962" s="218" t="str">
        <f t="shared" si="416"/>
        <v/>
      </c>
      <c r="C2962" s="218" t="str">
        <f t="shared" si="417"/>
        <v/>
      </c>
      <c r="D2962" s="218" t="str">
        <f t="shared" si="418"/>
        <v/>
      </c>
      <c r="E2962" s="219" t="e">
        <f t="shared" si="419"/>
        <v>#VALUE!</v>
      </c>
      <c r="F2962" s="219" t="str">
        <f t="shared" si="420"/>
        <v/>
      </c>
      <c r="G2962" s="219">
        <f t="shared" si="421"/>
        <v>45291</v>
      </c>
      <c r="H2962" s="218" t="str">
        <f>IF(ISERROR(VLOOKUP(FORECAST!$A2962,$AY$2:$BA$9,3,FALSE)),"",VLOOKUP(FORECAST!$A2962,$AY$2:$BA$9,3,FALSE))</f>
        <v/>
      </c>
      <c r="I2962" s="218" t="str">
        <f>IF(ISNUMBER(FORECAST!G:G),FORECAST!G:G,"")</f>
        <v/>
      </c>
      <c r="J2962" s="222" t="str">
        <f>IF(ISNUMBER(FORECAST!H:H),FORECAST!H:H,"")</f>
        <v/>
      </c>
      <c r="BF2962" s="4"/>
    </row>
    <row r="2963" spans="1:58">
      <c r="A2963" s="218" t="str">
        <f>MID(FORECAST!A2962,1,10)</f>
        <v/>
      </c>
      <c r="B2963" s="218" t="str">
        <f t="shared" si="416"/>
        <v/>
      </c>
      <c r="C2963" s="218" t="str">
        <f t="shared" si="417"/>
        <v/>
      </c>
      <c r="D2963" s="218" t="str">
        <f t="shared" si="418"/>
        <v/>
      </c>
      <c r="E2963" s="219" t="e">
        <f t="shared" si="419"/>
        <v>#VALUE!</v>
      </c>
      <c r="F2963" s="219" t="str">
        <f t="shared" si="420"/>
        <v/>
      </c>
      <c r="G2963" s="219">
        <f t="shared" si="421"/>
        <v>45291</v>
      </c>
      <c r="H2963" s="218" t="str">
        <f>IF(ISERROR(VLOOKUP(FORECAST!$A2963,$AY$2:$BA$9,3,FALSE)),"",VLOOKUP(FORECAST!$A2963,$AY$2:$BA$9,3,FALSE))</f>
        <v/>
      </c>
      <c r="I2963" s="218" t="str">
        <f>IF(ISNUMBER(FORECAST!G:G),FORECAST!G:G,"")</f>
        <v/>
      </c>
      <c r="J2963" s="222" t="str">
        <f>IF(ISNUMBER(FORECAST!H:H),FORECAST!H:H,"")</f>
        <v/>
      </c>
      <c r="BF2963" s="4"/>
    </row>
    <row r="2964" spans="1:58">
      <c r="A2964" s="218" t="str">
        <f>MID(FORECAST!A2963,1,10)</f>
        <v/>
      </c>
      <c r="B2964" s="218" t="str">
        <f t="shared" si="416"/>
        <v/>
      </c>
      <c r="C2964" s="218" t="str">
        <f t="shared" si="417"/>
        <v/>
      </c>
      <c r="D2964" s="218" t="str">
        <f t="shared" si="418"/>
        <v/>
      </c>
      <c r="E2964" s="219" t="e">
        <f t="shared" si="419"/>
        <v>#VALUE!</v>
      </c>
      <c r="F2964" s="219" t="str">
        <f t="shared" si="420"/>
        <v/>
      </c>
      <c r="G2964" s="219">
        <f t="shared" si="421"/>
        <v>45291</v>
      </c>
      <c r="H2964" s="218" t="str">
        <f>IF(ISERROR(VLOOKUP(FORECAST!$A2964,$AY$2:$BA$9,3,FALSE)),"",VLOOKUP(FORECAST!$A2964,$AY$2:$BA$9,3,FALSE))</f>
        <v/>
      </c>
      <c r="I2964" s="218" t="str">
        <f>IF(ISNUMBER(FORECAST!G:G),FORECAST!G:G,"")</f>
        <v/>
      </c>
      <c r="J2964" s="222" t="str">
        <f>IF(ISNUMBER(FORECAST!H:H),FORECAST!H:H,"")</f>
        <v/>
      </c>
      <c r="BF2964" s="4"/>
    </row>
    <row r="2965" spans="1:58">
      <c r="A2965" s="218" t="str">
        <f>MID(FORECAST!A2964,1,10)</f>
        <v/>
      </c>
      <c r="B2965" s="218" t="str">
        <f t="shared" si="416"/>
        <v/>
      </c>
      <c r="C2965" s="218" t="str">
        <f t="shared" si="417"/>
        <v/>
      </c>
      <c r="D2965" s="218" t="str">
        <f t="shared" si="418"/>
        <v/>
      </c>
      <c r="E2965" s="219" t="e">
        <f t="shared" si="419"/>
        <v>#VALUE!</v>
      </c>
      <c r="F2965" s="219" t="str">
        <f t="shared" si="420"/>
        <v/>
      </c>
      <c r="G2965" s="219">
        <f t="shared" si="421"/>
        <v>45291</v>
      </c>
      <c r="H2965" s="218" t="str">
        <f>IF(ISERROR(VLOOKUP(FORECAST!$A2965,$AY$2:$BA$9,3,FALSE)),"",VLOOKUP(FORECAST!$A2965,$AY$2:$BA$9,3,FALSE))</f>
        <v/>
      </c>
      <c r="I2965" s="218" t="str">
        <f>IF(ISNUMBER(FORECAST!G:G),FORECAST!G:G,"")</f>
        <v/>
      </c>
      <c r="J2965" s="222" t="str">
        <f>IF(ISNUMBER(FORECAST!H:H),FORECAST!H:H,"")</f>
        <v/>
      </c>
      <c r="BF2965" s="4"/>
    </row>
    <row r="2966" spans="1:58">
      <c r="A2966" s="218" t="str">
        <f>MID(FORECAST!A2965,1,10)</f>
        <v/>
      </c>
      <c r="B2966" s="218" t="str">
        <f t="shared" si="416"/>
        <v/>
      </c>
      <c r="C2966" s="218" t="str">
        <f t="shared" si="417"/>
        <v/>
      </c>
      <c r="D2966" s="218" t="str">
        <f t="shared" si="418"/>
        <v/>
      </c>
      <c r="E2966" s="219" t="e">
        <f t="shared" si="419"/>
        <v>#VALUE!</v>
      </c>
      <c r="F2966" s="219" t="str">
        <f t="shared" si="420"/>
        <v/>
      </c>
      <c r="G2966" s="219">
        <f t="shared" si="421"/>
        <v>45291</v>
      </c>
      <c r="H2966" s="218" t="str">
        <f>IF(ISERROR(VLOOKUP(FORECAST!$A2966,$AY$2:$BA$9,3,FALSE)),"",VLOOKUP(FORECAST!$A2966,$AY$2:$BA$9,3,FALSE))</f>
        <v/>
      </c>
      <c r="I2966" s="218" t="str">
        <f>IF(ISNUMBER(FORECAST!G:G),FORECAST!G:G,"")</f>
        <v/>
      </c>
      <c r="J2966" s="222" t="str">
        <f>IF(ISNUMBER(FORECAST!H:H),FORECAST!H:H,"")</f>
        <v/>
      </c>
      <c r="BF2966" s="4"/>
    </row>
    <row r="2967" spans="1:58">
      <c r="A2967" s="218" t="str">
        <f>MID(FORECAST!A2966,1,10)</f>
        <v/>
      </c>
      <c r="B2967" s="218" t="str">
        <f t="shared" si="416"/>
        <v/>
      </c>
      <c r="C2967" s="218" t="str">
        <f t="shared" si="417"/>
        <v/>
      </c>
      <c r="D2967" s="218" t="str">
        <f t="shared" si="418"/>
        <v/>
      </c>
      <c r="E2967" s="219" t="e">
        <f t="shared" si="419"/>
        <v>#VALUE!</v>
      </c>
      <c r="F2967" s="219" t="str">
        <f t="shared" si="420"/>
        <v/>
      </c>
      <c r="G2967" s="219">
        <f t="shared" si="421"/>
        <v>45291</v>
      </c>
      <c r="H2967" s="218" t="str">
        <f>IF(ISERROR(VLOOKUP(FORECAST!$A2967,$AY$2:$BA$9,3,FALSE)),"",VLOOKUP(FORECAST!$A2967,$AY$2:$BA$9,3,FALSE))</f>
        <v/>
      </c>
      <c r="I2967" s="218" t="str">
        <f>IF(ISNUMBER(FORECAST!G:G),FORECAST!G:G,"")</f>
        <v/>
      </c>
      <c r="J2967" s="222" t="str">
        <f>IF(ISNUMBER(FORECAST!H:H),FORECAST!H:H,"")</f>
        <v/>
      </c>
      <c r="BF2967" s="4"/>
    </row>
    <row r="2968" spans="1:58">
      <c r="A2968" s="218" t="str">
        <f>MID(FORECAST!A2967,1,10)</f>
        <v/>
      </c>
      <c r="B2968" s="218" t="str">
        <f t="shared" si="416"/>
        <v/>
      </c>
      <c r="C2968" s="218" t="str">
        <f t="shared" si="417"/>
        <v/>
      </c>
      <c r="D2968" s="218" t="str">
        <f t="shared" si="418"/>
        <v/>
      </c>
      <c r="E2968" s="219" t="e">
        <f t="shared" si="419"/>
        <v>#VALUE!</v>
      </c>
      <c r="F2968" s="219" t="str">
        <f t="shared" si="420"/>
        <v/>
      </c>
      <c r="G2968" s="219">
        <f t="shared" si="421"/>
        <v>45291</v>
      </c>
      <c r="H2968" s="218" t="str">
        <f>IF(ISERROR(VLOOKUP(FORECAST!$A2968,$AY$2:$BA$9,3,FALSE)),"",VLOOKUP(FORECAST!$A2968,$AY$2:$BA$9,3,FALSE))</f>
        <v/>
      </c>
      <c r="I2968" s="218" t="str">
        <f>IF(ISNUMBER(FORECAST!G:G),FORECAST!G:G,"")</f>
        <v/>
      </c>
      <c r="J2968" s="222" t="str">
        <f>IF(ISNUMBER(FORECAST!H:H),FORECAST!H:H,"")</f>
        <v/>
      </c>
      <c r="BF2968" s="4"/>
    </row>
    <row r="2969" spans="1:58">
      <c r="A2969" s="218" t="str">
        <f>MID(FORECAST!A2968,1,10)</f>
        <v/>
      </c>
      <c r="B2969" s="218" t="str">
        <f t="shared" si="416"/>
        <v/>
      </c>
      <c r="C2969" s="218" t="str">
        <f t="shared" si="417"/>
        <v/>
      </c>
      <c r="D2969" s="218" t="str">
        <f t="shared" si="418"/>
        <v/>
      </c>
      <c r="E2969" s="219" t="e">
        <f t="shared" si="419"/>
        <v>#VALUE!</v>
      </c>
      <c r="F2969" s="219" t="str">
        <f t="shared" si="420"/>
        <v/>
      </c>
      <c r="G2969" s="219">
        <f t="shared" si="421"/>
        <v>45291</v>
      </c>
      <c r="H2969" s="218" t="str">
        <f>IF(ISERROR(VLOOKUP(FORECAST!$A2969,$AY$2:$BA$9,3,FALSE)),"",VLOOKUP(FORECAST!$A2969,$AY$2:$BA$9,3,FALSE))</f>
        <v/>
      </c>
      <c r="I2969" s="218" t="str">
        <f>IF(ISNUMBER(FORECAST!G:G),FORECAST!G:G,"")</f>
        <v/>
      </c>
      <c r="J2969" s="222" t="str">
        <f>IF(ISNUMBER(FORECAST!H:H),FORECAST!H:H,"")</f>
        <v/>
      </c>
      <c r="BF2969" s="4"/>
    </row>
    <row r="2970" spans="1:58">
      <c r="A2970" s="218" t="str">
        <f>MID(FORECAST!A2969,1,10)</f>
        <v/>
      </c>
      <c r="B2970" s="218" t="str">
        <f t="shared" si="416"/>
        <v/>
      </c>
      <c r="C2970" s="218" t="str">
        <f t="shared" si="417"/>
        <v/>
      </c>
      <c r="D2970" s="218" t="str">
        <f t="shared" si="418"/>
        <v/>
      </c>
      <c r="E2970" s="219" t="e">
        <f t="shared" si="419"/>
        <v>#VALUE!</v>
      </c>
      <c r="F2970" s="219" t="str">
        <f t="shared" si="420"/>
        <v/>
      </c>
      <c r="G2970" s="219">
        <f t="shared" si="421"/>
        <v>45291</v>
      </c>
      <c r="H2970" s="218" t="str">
        <f>IF(ISERROR(VLOOKUP(FORECAST!$A2970,$AY$2:$BA$9,3,FALSE)),"",VLOOKUP(FORECAST!$A2970,$AY$2:$BA$9,3,FALSE))</f>
        <v/>
      </c>
      <c r="I2970" s="218" t="str">
        <f>IF(ISNUMBER(FORECAST!G:G),FORECAST!G:G,"")</f>
        <v/>
      </c>
      <c r="J2970" s="222" t="str">
        <f>IF(ISNUMBER(FORECAST!H:H),FORECAST!H:H,"")</f>
        <v/>
      </c>
      <c r="BF2970" s="4"/>
    </row>
    <row r="2971" spans="1:58">
      <c r="A2971" s="218" t="str">
        <f>MID(FORECAST!A2970,1,10)</f>
        <v/>
      </c>
      <c r="B2971" s="218" t="str">
        <f t="shared" si="416"/>
        <v/>
      </c>
      <c r="C2971" s="218" t="str">
        <f t="shared" si="417"/>
        <v/>
      </c>
      <c r="D2971" s="218" t="str">
        <f t="shared" si="418"/>
        <v/>
      </c>
      <c r="E2971" s="219" t="e">
        <f t="shared" si="419"/>
        <v>#VALUE!</v>
      </c>
      <c r="F2971" s="219" t="str">
        <f t="shared" si="420"/>
        <v/>
      </c>
      <c r="G2971" s="219">
        <f t="shared" si="421"/>
        <v>45291</v>
      </c>
      <c r="H2971" s="218" t="str">
        <f>IF(ISERROR(VLOOKUP(FORECAST!$A2971,$AY$2:$BA$9,3,FALSE)),"",VLOOKUP(FORECAST!$A2971,$AY$2:$BA$9,3,FALSE))</f>
        <v/>
      </c>
      <c r="I2971" s="218" t="str">
        <f>IF(ISNUMBER(FORECAST!G:G),FORECAST!G:G,"")</f>
        <v/>
      </c>
      <c r="J2971" s="222" t="str">
        <f>IF(ISNUMBER(FORECAST!H:H),FORECAST!H:H,"")</f>
        <v/>
      </c>
      <c r="BF2971" s="4"/>
    </row>
    <row r="2972" spans="1:58">
      <c r="A2972" s="218" t="str">
        <f>MID(FORECAST!A2971,1,10)</f>
        <v/>
      </c>
      <c r="B2972" s="218" t="str">
        <f t="shared" si="416"/>
        <v/>
      </c>
      <c r="C2972" s="218" t="str">
        <f t="shared" si="417"/>
        <v/>
      </c>
      <c r="D2972" s="218" t="str">
        <f t="shared" si="418"/>
        <v/>
      </c>
      <c r="E2972" s="219" t="e">
        <f t="shared" si="419"/>
        <v>#VALUE!</v>
      </c>
      <c r="F2972" s="219" t="str">
        <f t="shared" si="420"/>
        <v/>
      </c>
      <c r="G2972" s="219">
        <f t="shared" si="421"/>
        <v>45291</v>
      </c>
      <c r="H2972" s="218" t="str">
        <f>IF(ISERROR(VLOOKUP(FORECAST!$A2972,$AY$2:$BA$9,3,FALSE)),"",VLOOKUP(FORECAST!$A2972,$AY$2:$BA$9,3,FALSE))</f>
        <v/>
      </c>
      <c r="I2972" s="218" t="str">
        <f>IF(ISNUMBER(FORECAST!G:G),FORECAST!G:G,"")</f>
        <v/>
      </c>
      <c r="J2972" s="222" t="str">
        <f>IF(ISNUMBER(FORECAST!H:H),FORECAST!H:H,"")</f>
        <v/>
      </c>
      <c r="BF2972" s="4"/>
    </row>
    <row r="2973" spans="1:58">
      <c r="A2973" s="218" t="str">
        <f>MID(FORECAST!A2972,1,10)</f>
        <v/>
      </c>
      <c r="B2973" s="218" t="str">
        <f t="shared" si="416"/>
        <v/>
      </c>
      <c r="C2973" s="218" t="str">
        <f t="shared" si="417"/>
        <v/>
      </c>
      <c r="D2973" s="218" t="str">
        <f t="shared" si="418"/>
        <v/>
      </c>
      <c r="E2973" s="219" t="e">
        <f t="shared" si="419"/>
        <v>#VALUE!</v>
      </c>
      <c r="F2973" s="219" t="str">
        <f t="shared" si="420"/>
        <v/>
      </c>
      <c r="G2973" s="219">
        <f t="shared" si="421"/>
        <v>45291</v>
      </c>
      <c r="H2973" s="218" t="str">
        <f>IF(ISERROR(VLOOKUP(FORECAST!$A2973,$AY$2:$BA$9,3,FALSE)),"",VLOOKUP(FORECAST!$A2973,$AY$2:$BA$9,3,FALSE))</f>
        <v/>
      </c>
      <c r="I2973" s="218" t="str">
        <f>IF(ISNUMBER(FORECAST!G:G),FORECAST!G:G,"")</f>
        <v/>
      </c>
      <c r="J2973" s="222" t="str">
        <f>IF(ISNUMBER(FORECAST!H:H),FORECAST!H:H,"")</f>
        <v/>
      </c>
      <c r="BF2973" s="4"/>
    </row>
    <row r="2974" spans="1:58">
      <c r="A2974" s="218" t="str">
        <f>MID(FORECAST!A2973,1,10)</f>
        <v/>
      </c>
      <c r="B2974" s="218" t="str">
        <f t="shared" si="416"/>
        <v/>
      </c>
      <c r="C2974" s="218" t="str">
        <f t="shared" si="417"/>
        <v/>
      </c>
      <c r="D2974" s="218" t="str">
        <f t="shared" si="418"/>
        <v/>
      </c>
      <c r="E2974" s="219" t="e">
        <f t="shared" si="419"/>
        <v>#VALUE!</v>
      </c>
      <c r="F2974" s="219" t="str">
        <f t="shared" si="420"/>
        <v/>
      </c>
      <c r="G2974" s="219">
        <f t="shared" si="421"/>
        <v>45291</v>
      </c>
      <c r="H2974" s="218" t="str">
        <f>IF(ISERROR(VLOOKUP(FORECAST!$A2974,$AY$2:$BA$9,3,FALSE)),"",VLOOKUP(FORECAST!$A2974,$AY$2:$BA$9,3,FALSE))</f>
        <v/>
      </c>
      <c r="I2974" s="218" t="str">
        <f>IF(ISNUMBER(FORECAST!G:G),FORECAST!G:G,"")</f>
        <v/>
      </c>
      <c r="J2974" s="222" t="str">
        <f>IF(ISNUMBER(FORECAST!H:H),FORECAST!H:H,"")</f>
        <v/>
      </c>
      <c r="BF2974" s="4"/>
    </row>
    <row r="2975" spans="1:58">
      <c r="A2975" s="218" t="str">
        <f>MID(FORECAST!A2974,1,10)</f>
        <v/>
      </c>
      <c r="B2975" s="218" t="str">
        <f t="shared" si="416"/>
        <v/>
      </c>
      <c r="C2975" s="218" t="str">
        <f t="shared" si="417"/>
        <v/>
      </c>
      <c r="D2975" s="218" t="str">
        <f t="shared" si="418"/>
        <v/>
      </c>
      <c r="E2975" s="219" t="e">
        <f t="shared" si="419"/>
        <v>#VALUE!</v>
      </c>
      <c r="F2975" s="219" t="str">
        <f t="shared" si="420"/>
        <v/>
      </c>
      <c r="G2975" s="219">
        <f t="shared" si="421"/>
        <v>45291</v>
      </c>
      <c r="H2975" s="218" t="str">
        <f>IF(ISERROR(VLOOKUP(FORECAST!$A2975,$AY$2:$BA$9,3,FALSE)),"",VLOOKUP(FORECAST!$A2975,$AY$2:$BA$9,3,FALSE))</f>
        <v/>
      </c>
      <c r="I2975" s="218" t="str">
        <f>IF(ISNUMBER(FORECAST!G:G),FORECAST!G:G,"")</f>
        <v/>
      </c>
      <c r="J2975" s="222" t="str">
        <f>IF(ISNUMBER(FORECAST!H:H),FORECAST!H:H,"")</f>
        <v/>
      </c>
      <c r="BF2975" s="4"/>
    </row>
    <row r="2976" spans="1:58">
      <c r="A2976" s="218" t="str">
        <f>MID(FORECAST!A2975,1,10)</f>
        <v/>
      </c>
      <c r="B2976" s="218" t="str">
        <f t="shared" si="416"/>
        <v/>
      </c>
      <c r="C2976" s="218" t="str">
        <f t="shared" si="417"/>
        <v/>
      </c>
      <c r="D2976" s="218" t="str">
        <f t="shared" si="418"/>
        <v/>
      </c>
      <c r="E2976" s="219" t="e">
        <f t="shared" si="419"/>
        <v>#VALUE!</v>
      </c>
      <c r="F2976" s="219" t="str">
        <f t="shared" si="420"/>
        <v/>
      </c>
      <c r="G2976" s="219">
        <f t="shared" si="421"/>
        <v>45291</v>
      </c>
      <c r="H2976" s="218" t="str">
        <f>IF(ISERROR(VLOOKUP(FORECAST!$A2976,$AY$2:$BA$9,3,FALSE)),"",VLOOKUP(FORECAST!$A2976,$AY$2:$BA$9,3,FALSE))</f>
        <v/>
      </c>
      <c r="I2976" s="218" t="str">
        <f>IF(ISNUMBER(FORECAST!G:G),FORECAST!G:G,"")</f>
        <v/>
      </c>
      <c r="J2976" s="222" t="str">
        <f>IF(ISNUMBER(FORECAST!H:H),FORECAST!H:H,"")</f>
        <v/>
      </c>
      <c r="BF2976" s="4"/>
    </row>
    <row r="2977" spans="1:58">
      <c r="A2977" s="218" t="str">
        <f>MID(FORECAST!A2976,1,10)</f>
        <v/>
      </c>
      <c r="B2977" s="218" t="str">
        <f t="shared" si="416"/>
        <v/>
      </c>
      <c r="C2977" s="218" t="str">
        <f t="shared" si="417"/>
        <v/>
      </c>
      <c r="D2977" s="218" t="str">
        <f t="shared" si="418"/>
        <v/>
      </c>
      <c r="E2977" s="219" t="e">
        <f t="shared" si="419"/>
        <v>#VALUE!</v>
      </c>
      <c r="F2977" s="219" t="str">
        <f t="shared" si="420"/>
        <v/>
      </c>
      <c r="G2977" s="219">
        <f t="shared" si="421"/>
        <v>45291</v>
      </c>
      <c r="H2977" s="218" t="str">
        <f>IF(ISERROR(VLOOKUP(FORECAST!$A2977,$AY$2:$BA$9,3,FALSE)),"",VLOOKUP(FORECAST!$A2977,$AY$2:$BA$9,3,FALSE))</f>
        <v/>
      </c>
      <c r="I2977" s="218" t="str">
        <f>IF(ISNUMBER(FORECAST!G:G),FORECAST!G:G,"")</f>
        <v/>
      </c>
      <c r="J2977" s="222" t="str">
        <f>IF(ISNUMBER(FORECAST!H:H),FORECAST!H:H,"")</f>
        <v/>
      </c>
      <c r="BF2977" s="4"/>
    </row>
    <row r="2978" spans="1:58">
      <c r="A2978" s="218" t="str">
        <f>MID(FORECAST!A2977,1,10)</f>
        <v/>
      </c>
      <c r="B2978" s="218" t="str">
        <f t="shared" si="416"/>
        <v/>
      </c>
      <c r="C2978" s="218" t="str">
        <f t="shared" si="417"/>
        <v/>
      </c>
      <c r="D2978" s="218" t="str">
        <f t="shared" si="418"/>
        <v/>
      </c>
      <c r="E2978" s="219" t="e">
        <f t="shared" si="419"/>
        <v>#VALUE!</v>
      </c>
      <c r="F2978" s="219" t="str">
        <f t="shared" si="420"/>
        <v/>
      </c>
      <c r="G2978" s="219">
        <f t="shared" si="421"/>
        <v>45291</v>
      </c>
      <c r="H2978" s="218" t="str">
        <f>IF(ISERROR(VLOOKUP(FORECAST!$A2978,$AY$2:$BA$9,3,FALSE)),"",VLOOKUP(FORECAST!$A2978,$AY$2:$BA$9,3,FALSE))</f>
        <v/>
      </c>
      <c r="I2978" s="218" t="str">
        <f>IF(ISNUMBER(FORECAST!G:G),FORECAST!G:G,"")</f>
        <v/>
      </c>
      <c r="J2978" s="222" t="str">
        <f>IF(ISNUMBER(FORECAST!H:H),FORECAST!H:H,"")</f>
        <v/>
      </c>
      <c r="BF2978" s="4"/>
    </row>
    <row r="2979" spans="1:58">
      <c r="A2979" s="218" t="str">
        <f>MID(FORECAST!A2978,1,10)</f>
        <v/>
      </c>
      <c r="B2979" s="218" t="str">
        <f t="shared" si="416"/>
        <v/>
      </c>
      <c r="C2979" s="218" t="str">
        <f t="shared" si="417"/>
        <v/>
      </c>
      <c r="D2979" s="218" t="str">
        <f t="shared" si="418"/>
        <v/>
      </c>
      <c r="E2979" s="219" t="e">
        <f t="shared" si="419"/>
        <v>#VALUE!</v>
      </c>
      <c r="F2979" s="219" t="str">
        <f t="shared" si="420"/>
        <v/>
      </c>
      <c r="G2979" s="219">
        <f t="shared" si="421"/>
        <v>45291</v>
      </c>
      <c r="H2979" s="218" t="str">
        <f>IF(ISERROR(VLOOKUP(FORECAST!$A2979,$AY$2:$BA$9,3,FALSE)),"",VLOOKUP(FORECAST!$A2979,$AY$2:$BA$9,3,FALSE))</f>
        <v/>
      </c>
      <c r="I2979" s="218" t="str">
        <f>IF(ISNUMBER(FORECAST!G:G),FORECAST!G:G,"")</f>
        <v/>
      </c>
      <c r="J2979" s="222" t="str">
        <f>IF(ISNUMBER(FORECAST!H:H),FORECAST!H:H,"")</f>
        <v/>
      </c>
      <c r="BF2979" s="4"/>
    </row>
    <row r="2980" spans="1:58">
      <c r="A2980" s="218" t="str">
        <f>MID(FORECAST!A2979,1,10)</f>
        <v/>
      </c>
      <c r="B2980" s="218" t="str">
        <f t="shared" si="416"/>
        <v/>
      </c>
      <c r="C2980" s="218" t="str">
        <f t="shared" si="417"/>
        <v/>
      </c>
      <c r="D2980" s="218" t="str">
        <f t="shared" si="418"/>
        <v/>
      </c>
      <c r="E2980" s="219" t="e">
        <f t="shared" si="419"/>
        <v>#VALUE!</v>
      </c>
      <c r="F2980" s="219" t="str">
        <f t="shared" si="420"/>
        <v/>
      </c>
      <c r="G2980" s="219">
        <f t="shared" si="421"/>
        <v>45291</v>
      </c>
      <c r="H2980" s="218" t="str">
        <f>IF(ISERROR(VLOOKUP(FORECAST!$A2980,$AY$2:$BA$9,3,FALSE)),"",VLOOKUP(FORECAST!$A2980,$AY$2:$BA$9,3,FALSE))</f>
        <v/>
      </c>
      <c r="I2980" s="218" t="str">
        <f>IF(ISNUMBER(FORECAST!G:G),FORECAST!G:G,"")</f>
        <v/>
      </c>
      <c r="J2980" s="222" t="str">
        <f>IF(ISNUMBER(FORECAST!H:H),FORECAST!H:H,"")</f>
        <v/>
      </c>
      <c r="BF2980" s="4"/>
    </row>
    <row r="2981" spans="1:58">
      <c r="A2981" s="218" t="str">
        <f>MID(FORECAST!A2980,1,10)</f>
        <v/>
      </c>
      <c r="B2981" s="218" t="str">
        <f t="shared" si="416"/>
        <v/>
      </c>
      <c r="C2981" s="218" t="str">
        <f t="shared" si="417"/>
        <v/>
      </c>
      <c r="D2981" s="218" t="str">
        <f t="shared" si="418"/>
        <v/>
      </c>
      <c r="E2981" s="219" t="e">
        <f t="shared" si="419"/>
        <v>#VALUE!</v>
      </c>
      <c r="F2981" s="219" t="str">
        <f t="shared" si="420"/>
        <v/>
      </c>
      <c r="G2981" s="219">
        <f t="shared" si="421"/>
        <v>45291</v>
      </c>
      <c r="H2981" s="218" t="str">
        <f>IF(ISERROR(VLOOKUP(FORECAST!$A2981,$AY$2:$BA$9,3,FALSE)),"",VLOOKUP(FORECAST!$A2981,$AY$2:$BA$9,3,FALSE))</f>
        <v/>
      </c>
      <c r="I2981" s="218" t="str">
        <f>IF(ISNUMBER(FORECAST!G:G),FORECAST!G:G,"")</f>
        <v/>
      </c>
      <c r="J2981" s="222" t="str">
        <f>IF(ISNUMBER(FORECAST!H:H),FORECAST!H:H,"")</f>
        <v/>
      </c>
      <c r="BF2981" s="4"/>
    </row>
    <row r="2982" spans="1:58">
      <c r="A2982" s="218" t="str">
        <f>MID(FORECAST!A2981,1,10)</f>
        <v/>
      </c>
      <c r="B2982" s="218" t="str">
        <f t="shared" si="416"/>
        <v/>
      </c>
      <c r="C2982" s="218" t="str">
        <f t="shared" si="417"/>
        <v/>
      </c>
      <c r="D2982" s="218" t="str">
        <f t="shared" si="418"/>
        <v/>
      </c>
      <c r="E2982" s="219" t="e">
        <f t="shared" si="419"/>
        <v>#VALUE!</v>
      </c>
      <c r="F2982" s="219" t="str">
        <f t="shared" si="420"/>
        <v/>
      </c>
      <c r="G2982" s="219">
        <f t="shared" si="421"/>
        <v>45291</v>
      </c>
      <c r="H2982" s="218" t="str">
        <f>IF(ISERROR(VLOOKUP(FORECAST!$A2982,$AY$2:$BA$9,3,FALSE)),"",VLOOKUP(FORECAST!$A2982,$AY$2:$BA$9,3,FALSE))</f>
        <v/>
      </c>
      <c r="I2982" s="218" t="str">
        <f>IF(ISNUMBER(FORECAST!G:G),FORECAST!G:G,"")</f>
        <v/>
      </c>
      <c r="J2982" s="222" t="str">
        <f>IF(ISNUMBER(FORECAST!H:H),FORECAST!H:H,"")</f>
        <v/>
      </c>
      <c r="BF2982" s="4"/>
    </row>
    <row r="2983" spans="1:58">
      <c r="A2983" s="218" t="str">
        <f>MID(FORECAST!A2982,1,10)</f>
        <v/>
      </c>
      <c r="B2983" s="218" t="str">
        <f t="shared" si="416"/>
        <v/>
      </c>
      <c r="C2983" s="218" t="str">
        <f t="shared" si="417"/>
        <v/>
      </c>
      <c r="D2983" s="218" t="str">
        <f t="shared" si="418"/>
        <v/>
      </c>
      <c r="E2983" s="219" t="e">
        <f t="shared" si="419"/>
        <v>#VALUE!</v>
      </c>
      <c r="F2983" s="219" t="str">
        <f t="shared" si="420"/>
        <v/>
      </c>
      <c r="G2983" s="219">
        <f t="shared" si="421"/>
        <v>45291</v>
      </c>
      <c r="H2983" s="218" t="str">
        <f>IF(ISERROR(VLOOKUP(FORECAST!$A2983,$AY$2:$BA$9,3,FALSE)),"",VLOOKUP(FORECAST!$A2983,$AY$2:$BA$9,3,FALSE))</f>
        <v/>
      </c>
      <c r="I2983" s="218" t="str">
        <f>IF(ISNUMBER(FORECAST!G:G),FORECAST!G:G,"")</f>
        <v/>
      </c>
      <c r="J2983" s="222" t="str">
        <f>IF(ISNUMBER(FORECAST!H:H),FORECAST!H:H,"")</f>
        <v/>
      </c>
      <c r="BF2983" s="4"/>
    </row>
    <row r="2984" spans="1:58">
      <c r="A2984" s="218" t="str">
        <f>MID(FORECAST!A2983,1,10)</f>
        <v/>
      </c>
      <c r="B2984" s="218" t="str">
        <f t="shared" si="416"/>
        <v/>
      </c>
      <c r="C2984" s="218" t="str">
        <f t="shared" si="417"/>
        <v/>
      </c>
      <c r="D2984" s="218" t="str">
        <f t="shared" si="418"/>
        <v/>
      </c>
      <c r="E2984" s="219" t="e">
        <f t="shared" si="419"/>
        <v>#VALUE!</v>
      </c>
      <c r="F2984" s="219" t="str">
        <f t="shared" si="420"/>
        <v/>
      </c>
      <c r="G2984" s="219">
        <f t="shared" si="421"/>
        <v>45291</v>
      </c>
      <c r="H2984" s="218" t="str">
        <f>IF(ISERROR(VLOOKUP(FORECAST!$A2984,$AY$2:$BA$9,3,FALSE)),"",VLOOKUP(FORECAST!$A2984,$AY$2:$BA$9,3,FALSE))</f>
        <v/>
      </c>
      <c r="I2984" s="218" t="str">
        <f>IF(ISNUMBER(FORECAST!G:G),FORECAST!G:G,"")</f>
        <v/>
      </c>
      <c r="J2984" s="222" t="str">
        <f>IF(ISNUMBER(FORECAST!H:H),FORECAST!H:H,"")</f>
        <v/>
      </c>
      <c r="BF2984" s="4"/>
    </row>
    <row r="2985" spans="1:58">
      <c r="A2985" s="218" t="str">
        <f>MID(FORECAST!A2984,1,10)</f>
        <v/>
      </c>
      <c r="B2985" s="218" t="str">
        <f t="shared" si="416"/>
        <v/>
      </c>
      <c r="C2985" s="218" t="str">
        <f t="shared" si="417"/>
        <v/>
      </c>
      <c r="D2985" s="218" t="str">
        <f t="shared" si="418"/>
        <v/>
      </c>
      <c r="E2985" s="219" t="e">
        <f t="shared" si="419"/>
        <v>#VALUE!</v>
      </c>
      <c r="F2985" s="219" t="str">
        <f t="shared" si="420"/>
        <v/>
      </c>
      <c r="G2985" s="219">
        <f t="shared" si="421"/>
        <v>45291</v>
      </c>
      <c r="H2985" s="218" t="str">
        <f>IF(ISERROR(VLOOKUP(FORECAST!$A2985,$AY$2:$BA$9,3,FALSE)),"",VLOOKUP(FORECAST!$A2985,$AY$2:$BA$9,3,FALSE))</f>
        <v/>
      </c>
      <c r="I2985" s="218" t="str">
        <f>IF(ISNUMBER(FORECAST!G:G),FORECAST!G:G,"")</f>
        <v/>
      </c>
      <c r="J2985" s="222" t="str">
        <f>IF(ISNUMBER(FORECAST!H:H),FORECAST!H:H,"")</f>
        <v/>
      </c>
      <c r="BF2985" s="4"/>
    </row>
    <row r="2986" spans="1:58">
      <c r="A2986" s="218" t="str">
        <f>MID(FORECAST!A2985,1,10)</f>
        <v/>
      </c>
      <c r="B2986" s="218" t="str">
        <f t="shared" si="416"/>
        <v/>
      </c>
      <c r="C2986" s="218" t="str">
        <f t="shared" si="417"/>
        <v/>
      </c>
      <c r="D2986" s="218" t="str">
        <f t="shared" si="418"/>
        <v/>
      </c>
      <c r="E2986" s="219" t="e">
        <f t="shared" si="419"/>
        <v>#VALUE!</v>
      </c>
      <c r="F2986" s="219" t="str">
        <f t="shared" si="420"/>
        <v/>
      </c>
      <c r="G2986" s="219">
        <f t="shared" si="421"/>
        <v>45291</v>
      </c>
      <c r="H2986" s="218" t="str">
        <f>IF(ISERROR(VLOOKUP(FORECAST!$A2986,$AY$2:$BA$9,3,FALSE)),"",VLOOKUP(FORECAST!$A2986,$AY$2:$BA$9,3,FALSE))</f>
        <v/>
      </c>
      <c r="I2986" s="218" t="str">
        <f>IF(ISNUMBER(FORECAST!G:G),FORECAST!G:G,"")</f>
        <v/>
      </c>
      <c r="J2986" s="222" t="str">
        <f>IF(ISNUMBER(FORECAST!H:H),FORECAST!H:H,"")</f>
        <v/>
      </c>
      <c r="BF2986" s="4"/>
    </row>
    <row r="2987" spans="1:58">
      <c r="A2987" s="218" t="str">
        <f>MID(FORECAST!A2986,1,10)</f>
        <v/>
      </c>
      <c r="B2987" s="218" t="str">
        <f t="shared" si="416"/>
        <v/>
      </c>
      <c r="C2987" s="218" t="str">
        <f t="shared" si="417"/>
        <v/>
      </c>
      <c r="D2987" s="218" t="str">
        <f t="shared" si="418"/>
        <v/>
      </c>
      <c r="E2987" s="219" t="e">
        <f t="shared" si="419"/>
        <v>#VALUE!</v>
      </c>
      <c r="F2987" s="219" t="str">
        <f t="shared" si="420"/>
        <v/>
      </c>
      <c r="G2987" s="219">
        <f t="shared" si="421"/>
        <v>45291</v>
      </c>
      <c r="H2987" s="218" t="str">
        <f>IF(ISERROR(VLOOKUP(FORECAST!$A2987,$AY$2:$BA$9,3,FALSE)),"",VLOOKUP(FORECAST!$A2987,$AY$2:$BA$9,3,FALSE))</f>
        <v/>
      </c>
      <c r="I2987" s="218" t="str">
        <f>IF(ISNUMBER(FORECAST!G:G),FORECAST!G:G,"")</f>
        <v/>
      </c>
      <c r="J2987" s="222" t="str">
        <f>IF(ISNUMBER(FORECAST!H:H),FORECAST!H:H,"")</f>
        <v/>
      </c>
      <c r="BF2987" s="4"/>
    </row>
    <row r="2988" spans="1:58">
      <c r="A2988" s="218" t="str">
        <f>MID(FORECAST!A2987,1,10)</f>
        <v/>
      </c>
      <c r="B2988" s="218" t="str">
        <f t="shared" si="416"/>
        <v/>
      </c>
      <c r="C2988" s="218" t="str">
        <f t="shared" si="417"/>
        <v/>
      </c>
      <c r="D2988" s="218" t="str">
        <f t="shared" si="418"/>
        <v/>
      </c>
      <c r="E2988" s="219" t="e">
        <f t="shared" si="419"/>
        <v>#VALUE!</v>
      </c>
      <c r="F2988" s="219" t="str">
        <f t="shared" si="420"/>
        <v/>
      </c>
      <c r="G2988" s="219">
        <f t="shared" si="421"/>
        <v>45291</v>
      </c>
      <c r="H2988" s="218" t="str">
        <f>IF(ISERROR(VLOOKUP(FORECAST!$A2988,$AY$2:$BA$9,3,FALSE)),"",VLOOKUP(FORECAST!$A2988,$AY$2:$BA$9,3,FALSE))</f>
        <v/>
      </c>
      <c r="I2988" s="218" t="str">
        <f>IF(ISNUMBER(FORECAST!G:G),FORECAST!G:G,"")</f>
        <v/>
      </c>
      <c r="J2988" s="222" t="str">
        <f>IF(ISNUMBER(FORECAST!H:H),FORECAST!H:H,"")</f>
        <v/>
      </c>
      <c r="BF2988" s="4"/>
    </row>
    <row r="2989" spans="1:58">
      <c r="A2989" s="218" t="str">
        <f>MID(FORECAST!A2988,1,10)</f>
        <v/>
      </c>
      <c r="B2989" s="218" t="str">
        <f t="shared" si="416"/>
        <v/>
      </c>
      <c r="C2989" s="218" t="str">
        <f t="shared" si="417"/>
        <v/>
      </c>
      <c r="D2989" s="218" t="str">
        <f t="shared" si="418"/>
        <v/>
      </c>
      <c r="E2989" s="219" t="e">
        <f t="shared" si="419"/>
        <v>#VALUE!</v>
      </c>
      <c r="F2989" s="219" t="str">
        <f t="shared" si="420"/>
        <v/>
      </c>
      <c r="G2989" s="219">
        <f t="shared" si="421"/>
        <v>45291</v>
      </c>
      <c r="H2989" s="218" t="str">
        <f>IF(ISERROR(VLOOKUP(FORECAST!$A2989,$AY$2:$BA$9,3,FALSE)),"",VLOOKUP(FORECAST!$A2989,$AY$2:$BA$9,3,FALSE))</f>
        <v/>
      </c>
      <c r="I2989" s="218" t="str">
        <f>IF(ISNUMBER(FORECAST!G:G),FORECAST!G:G,"")</f>
        <v/>
      </c>
      <c r="J2989" s="222" t="str">
        <f>IF(ISNUMBER(FORECAST!H:H),FORECAST!H:H,"")</f>
        <v/>
      </c>
      <c r="BF2989" s="4"/>
    </row>
    <row r="2990" spans="1:58">
      <c r="A2990" s="218" t="str">
        <f>MID(FORECAST!A2989,1,10)</f>
        <v/>
      </c>
      <c r="B2990" s="218" t="str">
        <f t="shared" si="416"/>
        <v/>
      </c>
      <c r="C2990" s="218" t="str">
        <f t="shared" si="417"/>
        <v/>
      </c>
      <c r="D2990" s="218" t="str">
        <f t="shared" si="418"/>
        <v/>
      </c>
      <c r="E2990" s="219" t="e">
        <f t="shared" si="419"/>
        <v>#VALUE!</v>
      </c>
      <c r="F2990" s="219" t="str">
        <f t="shared" si="420"/>
        <v/>
      </c>
      <c r="G2990" s="219">
        <f t="shared" si="421"/>
        <v>45291</v>
      </c>
      <c r="H2990" s="218" t="str">
        <f>IF(ISERROR(VLOOKUP(FORECAST!$A2990,$AY$2:$BA$9,3,FALSE)),"",VLOOKUP(FORECAST!$A2990,$AY$2:$BA$9,3,FALSE))</f>
        <v/>
      </c>
      <c r="I2990" s="218" t="str">
        <f>IF(ISNUMBER(FORECAST!G:G),FORECAST!G:G,"")</f>
        <v/>
      </c>
      <c r="J2990" s="222" t="str">
        <f>IF(ISNUMBER(FORECAST!H:H),FORECAST!H:H,"")</f>
        <v/>
      </c>
      <c r="BF2990" s="4"/>
    </row>
    <row r="2991" spans="1:58">
      <c r="A2991" s="218" t="str">
        <f>MID(FORECAST!A2990,1,10)</f>
        <v/>
      </c>
      <c r="B2991" s="218" t="str">
        <f t="shared" si="416"/>
        <v/>
      </c>
      <c r="C2991" s="218" t="str">
        <f t="shared" si="417"/>
        <v/>
      </c>
      <c r="D2991" s="218" t="str">
        <f t="shared" si="418"/>
        <v/>
      </c>
      <c r="E2991" s="219" t="e">
        <f t="shared" si="419"/>
        <v>#VALUE!</v>
      </c>
      <c r="F2991" s="219" t="str">
        <f t="shared" si="420"/>
        <v/>
      </c>
      <c r="G2991" s="219">
        <f t="shared" si="421"/>
        <v>45291</v>
      </c>
      <c r="H2991" s="218" t="str">
        <f>IF(ISERROR(VLOOKUP(FORECAST!$A2991,$AY$2:$BA$9,3,FALSE)),"",VLOOKUP(FORECAST!$A2991,$AY$2:$BA$9,3,FALSE))</f>
        <v/>
      </c>
      <c r="I2991" s="218" t="str">
        <f>IF(ISNUMBER(FORECAST!G:G),FORECAST!G:G,"")</f>
        <v/>
      </c>
      <c r="J2991" s="222" t="str">
        <f>IF(ISNUMBER(FORECAST!H:H),FORECAST!H:H,"")</f>
        <v/>
      </c>
      <c r="BF2991" s="4"/>
    </row>
    <row r="2992" spans="1:58">
      <c r="A2992" s="218" t="str">
        <f>MID(FORECAST!A2991,1,10)</f>
        <v/>
      </c>
      <c r="B2992" s="218" t="str">
        <f t="shared" si="416"/>
        <v/>
      </c>
      <c r="C2992" s="218" t="str">
        <f t="shared" si="417"/>
        <v/>
      </c>
      <c r="D2992" s="218" t="str">
        <f t="shared" si="418"/>
        <v/>
      </c>
      <c r="E2992" s="219" t="e">
        <f t="shared" si="419"/>
        <v>#VALUE!</v>
      </c>
      <c r="F2992" s="219" t="str">
        <f t="shared" si="420"/>
        <v/>
      </c>
      <c r="G2992" s="219">
        <f t="shared" si="421"/>
        <v>45291</v>
      </c>
      <c r="H2992" s="218" t="str">
        <f>IF(ISERROR(VLOOKUP(FORECAST!$A2992,$AY$2:$BA$9,3,FALSE)),"",VLOOKUP(FORECAST!$A2992,$AY$2:$BA$9,3,FALSE))</f>
        <v/>
      </c>
      <c r="I2992" s="218" t="str">
        <f>IF(ISNUMBER(FORECAST!G:G),FORECAST!G:G,"")</f>
        <v/>
      </c>
      <c r="J2992" s="222" t="str">
        <f>IF(ISNUMBER(FORECAST!H:H),FORECAST!H:H,"")</f>
        <v/>
      </c>
      <c r="BF2992" s="4"/>
    </row>
    <row r="2993" spans="1:58">
      <c r="A2993" s="218" t="str">
        <f>MID(FORECAST!A2992,1,10)</f>
        <v/>
      </c>
      <c r="B2993" s="218" t="str">
        <f t="shared" si="416"/>
        <v/>
      </c>
      <c r="C2993" s="218" t="str">
        <f t="shared" si="417"/>
        <v/>
      </c>
      <c r="D2993" s="218" t="str">
        <f t="shared" si="418"/>
        <v/>
      </c>
      <c r="E2993" s="219" t="e">
        <f t="shared" si="419"/>
        <v>#VALUE!</v>
      </c>
      <c r="F2993" s="219" t="str">
        <f t="shared" si="420"/>
        <v/>
      </c>
      <c r="G2993" s="219">
        <f t="shared" si="421"/>
        <v>45291</v>
      </c>
      <c r="H2993" s="218" t="str">
        <f>IF(ISERROR(VLOOKUP(FORECAST!$A2993,$AY$2:$BA$9,3,FALSE)),"",VLOOKUP(FORECAST!$A2993,$AY$2:$BA$9,3,FALSE))</f>
        <v/>
      </c>
      <c r="I2993" s="218" t="str">
        <f>IF(ISNUMBER(FORECAST!G:G),FORECAST!G:G,"")</f>
        <v/>
      </c>
      <c r="J2993" s="222" t="str">
        <f>IF(ISNUMBER(FORECAST!H:H),FORECAST!H:H,"")</f>
        <v/>
      </c>
      <c r="BF2993" s="4"/>
    </row>
    <row r="2994" spans="1:58">
      <c r="A2994" s="218" t="str">
        <f>MID(FORECAST!A2993,1,10)</f>
        <v/>
      </c>
      <c r="B2994" s="218" t="str">
        <f t="shared" si="416"/>
        <v/>
      </c>
      <c r="C2994" s="218" t="str">
        <f t="shared" si="417"/>
        <v/>
      </c>
      <c r="D2994" s="218" t="str">
        <f t="shared" si="418"/>
        <v/>
      </c>
      <c r="E2994" s="219" t="e">
        <f t="shared" si="419"/>
        <v>#VALUE!</v>
      </c>
      <c r="F2994" s="219" t="str">
        <f t="shared" si="420"/>
        <v/>
      </c>
      <c r="G2994" s="219">
        <f t="shared" si="421"/>
        <v>45291</v>
      </c>
      <c r="H2994" s="218" t="str">
        <f>IF(ISERROR(VLOOKUP(FORECAST!$A2994,$AY$2:$BA$9,3,FALSE)),"",VLOOKUP(FORECAST!$A2994,$AY$2:$BA$9,3,FALSE))</f>
        <v/>
      </c>
      <c r="I2994" s="218" t="str">
        <f>IF(ISNUMBER(FORECAST!G:G),FORECAST!G:G,"")</f>
        <v/>
      </c>
      <c r="J2994" s="222" t="str">
        <f>IF(ISNUMBER(FORECAST!H:H),FORECAST!H:H,"")</f>
        <v/>
      </c>
      <c r="BF2994" s="4"/>
    </row>
    <row r="2995" spans="1:58">
      <c r="A2995" s="218" t="str">
        <f>MID(FORECAST!A2994,1,10)</f>
        <v/>
      </c>
      <c r="B2995" s="218" t="str">
        <f t="shared" si="416"/>
        <v/>
      </c>
      <c r="C2995" s="218" t="str">
        <f t="shared" si="417"/>
        <v/>
      </c>
      <c r="D2995" s="218" t="str">
        <f t="shared" si="418"/>
        <v/>
      </c>
      <c r="E2995" s="219" t="e">
        <f t="shared" si="419"/>
        <v>#VALUE!</v>
      </c>
      <c r="F2995" s="219" t="str">
        <f t="shared" si="420"/>
        <v/>
      </c>
      <c r="G2995" s="219">
        <f t="shared" si="421"/>
        <v>45291</v>
      </c>
      <c r="H2995" s="218" t="str">
        <f>IF(ISERROR(VLOOKUP(FORECAST!$A2995,$AY$2:$BA$9,3,FALSE)),"",VLOOKUP(FORECAST!$A2995,$AY$2:$BA$9,3,FALSE))</f>
        <v/>
      </c>
      <c r="I2995" s="218" t="str">
        <f>IF(ISNUMBER(FORECAST!G:G),FORECAST!G:G,"")</f>
        <v/>
      </c>
      <c r="J2995" s="222" t="str">
        <f>IF(ISNUMBER(FORECAST!H:H),FORECAST!H:H,"")</f>
        <v/>
      </c>
      <c r="BF2995" s="4"/>
    </row>
    <row r="2996" spans="1:58">
      <c r="A2996" s="218" t="str">
        <f>MID(FORECAST!A2995,1,10)</f>
        <v/>
      </c>
      <c r="B2996" s="218" t="str">
        <f t="shared" si="416"/>
        <v/>
      </c>
      <c r="C2996" s="218" t="str">
        <f t="shared" si="417"/>
        <v/>
      </c>
      <c r="D2996" s="218" t="str">
        <f t="shared" si="418"/>
        <v/>
      </c>
      <c r="E2996" s="219" t="e">
        <f t="shared" si="419"/>
        <v>#VALUE!</v>
      </c>
      <c r="F2996" s="219" t="str">
        <f t="shared" si="420"/>
        <v/>
      </c>
      <c r="G2996" s="219">
        <f t="shared" si="421"/>
        <v>45291</v>
      </c>
      <c r="H2996" s="218" t="str">
        <f>IF(ISERROR(VLOOKUP(FORECAST!$A2996,$AY$2:$BA$9,3,FALSE)),"",VLOOKUP(FORECAST!$A2996,$AY$2:$BA$9,3,FALSE))</f>
        <v/>
      </c>
      <c r="I2996" s="218" t="str">
        <f>IF(ISNUMBER(FORECAST!G:G),FORECAST!G:G,"")</f>
        <v/>
      </c>
      <c r="J2996" s="222" t="str">
        <f>IF(ISNUMBER(FORECAST!H:H),FORECAST!H:H,"")</f>
        <v/>
      </c>
      <c r="BF2996" s="4"/>
    </row>
    <row r="2997" spans="1:58">
      <c r="A2997" s="218" t="str">
        <f>MID(FORECAST!A2996,1,10)</f>
        <v/>
      </c>
      <c r="B2997" s="218" t="str">
        <f t="shared" si="416"/>
        <v/>
      </c>
      <c r="C2997" s="218" t="str">
        <f t="shared" si="417"/>
        <v/>
      </c>
      <c r="D2997" s="218" t="str">
        <f t="shared" si="418"/>
        <v/>
      </c>
      <c r="E2997" s="219" t="e">
        <f t="shared" si="419"/>
        <v>#VALUE!</v>
      </c>
      <c r="F2997" s="219" t="str">
        <f t="shared" si="420"/>
        <v/>
      </c>
      <c r="G2997" s="219">
        <f t="shared" si="421"/>
        <v>45291</v>
      </c>
      <c r="H2997" s="218" t="str">
        <f>IF(ISERROR(VLOOKUP(FORECAST!$A2997,$AY$2:$BA$9,3,FALSE)),"",VLOOKUP(FORECAST!$A2997,$AY$2:$BA$9,3,FALSE))</f>
        <v/>
      </c>
      <c r="I2997" s="218" t="str">
        <f>IF(ISNUMBER(FORECAST!G:G),FORECAST!G:G,"")</f>
        <v/>
      </c>
      <c r="J2997" s="222" t="str">
        <f>IF(ISNUMBER(FORECAST!H:H),FORECAST!H:H,"")</f>
        <v/>
      </c>
      <c r="BF2997" s="4"/>
    </row>
    <row r="2998" spans="1:58">
      <c r="A2998" s="218" t="str">
        <f>MID(FORECAST!A2997,1,10)</f>
        <v/>
      </c>
      <c r="B2998" s="218" t="str">
        <f t="shared" si="416"/>
        <v/>
      </c>
      <c r="C2998" s="218" t="str">
        <f t="shared" si="417"/>
        <v/>
      </c>
      <c r="D2998" s="218" t="str">
        <f t="shared" si="418"/>
        <v/>
      </c>
      <c r="E2998" s="219" t="e">
        <f t="shared" si="419"/>
        <v>#VALUE!</v>
      </c>
      <c r="F2998" s="219" t="str">
        <f t="shared" si="420"/>
        <v/>
      </c>
      <c r="G2998" s="219">
        <f t="shared" si="421"/>
        <v>45291</v>
      </c>
      <c r="H2998" s="218" t="str">
        <f>IF(ISERROR(VLOOKUP(FORECAST!$A2998,$AY$2:$BA$9,3,FALSE)),"",VLOOKUP(FORECAST!$A2998,$AY$2:$BA$9,3,FALSE))</f>
        <v/>
      </c>
      <c r="I2998" s="218" t="str">
        <f>IF(ISNUMBER(FORECAST!G:G),FORECAST!G:G,"")</f>
        <v/>
      </c>
      <c r="J2998" s="222" t="str">
        <f>IF(ISNUMBER(FORECAST!H:H),FORECAST!H:H,"")</f>
        <v/>
      </c>
      <c r="BF2998" s="4"/>
    </row>
    <row r="2999" spans="1:58">
      <c r="A2999" s="218" t="str">
        <f>MID(FORECAST!A2998,1,10)</f>
        <v/>
      </c>
      <c r="B2999" s="218" t="str">
        <f t="shared" si="416"/>
        <v/>
      </c>
      <c r="C2999" s="218" t="str">
        <f t="shared" si="417"/>
        <v/>
      </c>
      <c r="D2999" s="218" t="str">
        <f t="shared" si="418"/>
        <v/>
      </c>
      <c r="E2999" s="219" t="e">
        <f t="shared" si="419"/>
        <v>#VALUE!</v>
      </c>
      <c r="F2999" s="219" t="str">
        <f t="shared" si="420"/>
        <v/>
      </c>
      <c r="G2999" s="219">
        <f t="shared" si="421"/>
        <v>45291</v>
      </c>
      <c r="H2999" s="218" t="str">
        <f>IF(ISERROR(VLOOKUP(FORECAST!$A2999,$AY$2:$BA$9,3,FALSE)),"",VLOOKUP(FORECAST!$A2999,$AY$2:$BA$9,3,FALSE))</f>
        <v/>
      </c>
      <c r="I2999" s="218" t="str">
        <f>IF(ISNUMBER(FORECAST!G:G),FORECAST!G:G,"")</f>
        <v/>
      </c>
      <c r="J2999" s="222" t="str">
        <f>IF(ISNUMBER(FORECAST!H:H),FORECAST!H:H,"")</f>
        <v/>
      </c>
      <c r="BF2999" s="4"/>
    </row>
    <row r="3000" spans="1:58">
      <c r="A3000" s="218" t="str">
        <f>MID(FORECAST!A2999,1,10)</f>
        <v/>
      </c>
      <c r="B3000" s="218" t="str">
        <f t="shared" si="416"/>
        <v/>
      </c>
      <c r="C3000" s="218" t="str">
        <f t="shared" si="417"/>
        <v/>
      </c>
      <c r="D3000" s="218" t="str">
        <f t="shared" si="418"/>
        <v/>
      </c>
      <c r="E3000" s="219" t="e">
        <f t="shared" si="419"/>
        <v>#VALUE!</v>
      </c>
      <c r="F3000" s="219" t="str">
        <f t="shared" si="420"/>
        <v/>
      </c>
      <c r="G3000" s="219">
        <f t="shared" si="421"/>
        <v>45291</v>
      </c>
      <c r="H3000" s="218" t="str">
        <f>IF(ISERROR(VLOOKUP(FORECAST!$A3000,$AY$2:$BA$9,3,FALSE)),"",VLOOKUP(FORECAST!$A3000,$AY$2:$BA$9,3,FALSE))</f>
        <v/>
      </c>
      <c r="I3000" s="218" t="str">
        <f>IF(ISNUMBER(FORECAST!G:G),FORECAST!G:G,"")</f>
        <v/>
      </c>
      <c r="J3000" s="222" t="str">
        <f>IF(ISNUMBER(FORECAST!H:H),FORECAST!H:H,"")</f>
        <v/>
      </c>
      <c r="BF3000" s="4"/>
    </row>
    <row r="3001" spans="1:58">
      <c r="A3001" s="218" t="str">
        <f>MID(FORECAST!A3000,1,10)</f>
        <v/>
      </c>
      <c r="B3001" s="218" t="str">
        <f t="shared" si="416"/>
        <v/>
      </c>
      <c r="C3001" s="218" t="str">
        <f t="shared" si="417"/>
        <v/>
      </c>
      <c r="D3001" s="218" t="str">
        <f t="shared" si="418"/>
        <v/>
      </c>
      <c r="E3001" s="219" t="e">
        <f t="shared" si="419"/>
        <v>#VALUE!</v>
      </c>
      <c r="F3001" s="219" t="str">
        <f t="shared" si="420"/>
        <v/>
      </c>
      <c r="G3001" s="219">
        <f t="shared" si="421"/>
        <v>45291</v>
      </c>
      <c r="H3001" s="218" t="str">
        <f>IF(ISERROR(VLOOKUP(FORECAST!$A3001,$AY$2:$BA$9,3,FALSE)),"",VLOOKUP(FORECAST!$A3001,$AY$2:$BA$9,3,FALSE))</f>
        <v/>
      </c>
      <c r="I3001" s="218" t="str">
        <f>IF(ISNUMBER(FORECAST!G:G),FORECAST!G:G,"")</f>
        <v/>
      </c>
      <c r="J3001" s="222" t="str">
        <f>IF(ISNUMBER(FORECAST!H:H),FORECAST!H:H,"")</f>
        <v/>
      </c>
      <c r="BF3001" s="4"/>
    </row>
    <row r="3002" spans="1:58">
      <c r="A3002" s="218" t="str">
        <f>MID(FORECAST!A3001,1,10)</f>
        <v/>
      </c>
      <c r="B3002" s="218" t="str">
        <f t="shared" si="416"/>
        <v/>
      </c>
      <c r="C3002" s="218" t="str">
        <f t="shared" si="417"/>
        <v/>
      </c>
      <c r="D3002" s="218" t="str">
        <f t="shared" si="418"/>
        <v/>
      </c>
      <c r="E3002" s="219" t="e">
        <f t="shared" si="419"/>
        <v>#VALUE!</v>
      </c>
      <c r="F3002" s="219" t="str">
        <f t="shared" si="420"/>
        <v/>
      </c>
      <c r="G3002" s="219">
        <f t="shared" si="421"/>
        <v>45291</v>
      </c>
      <c r="H3002" s="218" t="str">
        <f>IF(ISERROR(VLOOKUP(FORECAST!$A3002,$AY$2:$BA$9,3,FALSE)),"",VLOOKUP(FORECAST!$A3002,$AY$2:$BA$9,3,FALSE))</f>
        <v/>
      </c>
      <c r="I3002" s="218" t="str">
        <f>IF(ISNUMBER(FORECAST!G:G),FORECAST!G:G,"")</f>
        <v/>
      </c>
      <c r="J3002" s="222" t="str">
        <f>IF(ISNUMBER(FORECAST!H:H),FORECAST!H:H,"")</f>
        <v/>
      </c>
      <c r="BF3002" s="4"/>
    </row>
    <row r="3003" spans="1:58">
      <c r="A3003" s="218" t="str">
        <f>MID(FORECAST!A3002,1,10)</f>
        <v/>
      </c>
      <c r="B3003" s="218" t="str">
        <f t="shared" si="416"/>
        <v/>
      </c>
      <c r="C3003" s="218" t="str">
        <f t="shared" si="417"/>
        <v/>
      </c>
      <c r="D3003" s="218" t="str">
        <f t="shared" si="418"/>
        <v/>
      </c>
      <c r="E3003" s="219" t="e">
        <f t="shared" si="419"/>
        <v>#VALUE!</v>
      </c>
      <c r="F3003" s="219" t="str">
        <f t="shared" si="420"/>
        <v/>
      </c>
      <c r="G3003" s="219">
        <f t="shared" si="421"/>
        <v>45291</v>
      </c>
      <c r="H3003" s="218" t="str">
        <f>IF(ISERROR(VLOOKUP(FORECAST!$A3003,$AY$2:$BA$9,3,FALSE)),"",VLOOKUP(FORECAST!$A3003,$AY$2:$BA$9,3,FALSE))</f>
        <v/>
      </c>
      <c r="I3003" s="218" t="str">
        <f>IF(ISNUMBER(FORECAST!G:G),FORECAST!G:G,"")</f>
        <v/>
      </c>
      <c r="J3003" s="222" t="str">
        <f>IF(ISNUMBER(FORECAST!H:H),FORECAST!H:H,"")</f>
        <v/>
      </c>
      <c r="BF3003" s="4"/>
    </row>
    <row r="3004" spans="1:58">
      <c r="A3004" s="218" t="str">
        <f>MID(FORECAST!A3003,1,10)</f>
        <v/>
      </c>
      <c r="B3004" s="218" t="str">
        <f t="shared" si="416"/>
        <v/>
      </c>
      <c r="C3004" s="218" t="str">
        <f t="shared" si="417"/>
        <v/>
      </c>
      <c r="D3004" s="218" t="str">
        <f t="shared" si="418"/>
        <v/>
      </c>
      <c r="E3004" s="219" t="e">
        <f t="shared" si="419"/>
        <v>#VALUE!</v>
      </c>
      <c r="F3004" s="219" t="str">
        <f t="shared" si="420"/>
        <v/>
      </c>
      <c r="G3004" s="219">
        <f t="shared" si="421"/>
        <v>45291</v>
      </c>
      <c r="H3004" s="218" t="str">
        <f>IF(ISERROR(VLOOKUP(FORECAST!$A3004,$AY$2:$BA$9,3,FALSE)),"",VLOOKUP(FORECAST!$A3004,$AY$2:$BA$9,3,FALSE))</f>
        <v/>
      </c>
      <c r="I3004" s="218" t="str">
        <f>IF(ISNUMBER(FORECAST!G:G),FORECAST!G:G,"")</f>
        <v/>
      </c>
      <c r="J3004" s="222" t="str">
        <f>IF(ISNUMBER(FORECAST!H:H),FORECAST!H:H,"")</f>
        <v/>
      </c>
      <c r="BF3004" s="4"/>
    </row>
    <row r="3005" spans="1:58">
      <c r="A3005" s="218" t="str">
        <f>MID(FORECAST!A3004,1,10)</f>
        <v/>
      </c>
      <c r="B3005" s="218" t="str">
        <f t="shared" si="416"/>
        <v/>
      </c>
      <c r="C3005" s="218" t="str">
        <f t="shared" si="417"/>
        <v/>
      </c>
      <c r="D3005" s="218" t="str">
        <f t="shared" si="418"/>
        <v/>
      </c>
      <c r="E3005" s="219" t="e">
        <f t="shared" si="419"/>
        <v>#VALUE!</v>
      </c>
      <c r="F3005" s="219" t="str">
        <f t="shared" si="420"/>
        <v/>
      </c>
      <c r="G3005" s="219">
        <f t="shared" si="421"/>
        <v>45291</v>
      </c>
      <c r="H3005" s="218" t="str">
        <f>IF(ISERROR(VLOOKUP(FORECAST!$A3005,$AY$2:$BA$9,3,FALSE)),"",VLOOKUP(FORECAST!$A3005,$AY$2:$BA$9,3,FALSE))</f>
        <v/>
      </c>
      <c r="I3005" s="218" t="str">
        <f>IF(ISNUMBER(FORECAST!G:G),FORECAST!G:G,"")</f>
        <v/>
      </c>
      <c r="J3005" s="222" t="str">
        <f>IF(ISNUMBER(FORECAST!H:H),FORECAST!H:H,"")</f>
        <v/>
      </c>
      <c r="BF3005" s="4"/>
    </row>
    <row r="3006" spans="1:58">
      <c r="A3006" s="218" t="str">
        <f>MID(FORECAST!A3005,1,10)</f>
        <v/>
      </c>
      <c r="B3006" s="218" t="str">
        <f t="shared" si="416"/>
        <v/>
      </c>
      <c r="C3006" s="218" t="str">
        <f t="shared" si="417"/>
        <v/>
      </c>
      <c r="D3006" s="218" t="str">
        <f t="shared" si="418"/>
        <v/>
      </c>
      <c r="E3006" s="219" t="e">
        <f t="shared" si="419"/>
        <v>#VALUE!</v>
      </c>
      <c r="F3006" s="219" t="str">
        <f t="shared" si="420"/>
        <v/>
      </c>
      <c r="G3006" s="219">
        <f t="shared" si="421"/>
        <v>45291</v>
      </c>
      <c r="H3006" s="218" t="str">
        <f>IF(ISERROR(VLOOKUP(FORECAST!$A3006,$AY$2:$BA$9,3,FALSE)),"",VLOOKUP(FORECAST!$A3006,$AY$2:$BA$9,3,FALSE))</f>
        <v/>
      </c>
      <c r="I3006" s="218" t="str">
        <f>IF(ISNUMBER(FORECAST!G:G),FORECAST!G:G,"")</f>
        <v/>
      </c>
      <c r="J3006" s="222" t="str">
        <f>IF(ISNUMBER(FORECAST!H:H),FORECAST!H:H,"")</f>
        <v/>
      </c>
      <c r="BF3006" s="4"/>
    </row>
    <row r="3007" spans="1:58">
      <c r="A3007" s="218" t="str">
        <f>MID(FORECAST!A3006,1,10)</f>
        <v/>
      </c>
      <c r="B3007" s="218" t="str">
        <f t="shared" si="416"/>
        <v/>
      </c>
      <c r="C3007" s="218" t="str">
        <f t="shared" si="417"/>
        <v/>
      </c>
      <c r="D3007" s="218" t="str">
        <f t="shared" si="418"/>
        <v/>
      </c>
      <c r="E3007" s="219" t="e">
        <f t="shared" si="419"/>
        <v>#VALUE!</v>
      </c>
      <c r="F3007" s="219" t="str">
        <f t="shared" si="420"/>
        <v/>
      </c>
      <c r="G3007" s="219">
        <f t="shared" si="421"/>
        <v>45291</v>
      </c>
      <c r="H3007" s="218" t="str">
        <f>IF(ISERROR(VLOOKUP(FORECAST!$A3007,$AY$2:$BA$9,3,FALSE)),"",VLOOKUP(FORECAST!$A3007,$AY$2:$BA$9,3,FALSE))</f>
        <v/>
      </c>
      <c r="I3007" s="218" t="str">
        <f>IF(ISNUMBER(FORECAST!G:G),FORECAST!G:G,"")</f>
        <v/>
      </c>
      <c r="J3007" s="222" t="str">
        <f>IF(ISNUMBER(FORECAST!H:H),FORECAST!H:H,"")</f>
        <v/>
      </c>
      <c r="BF3007" s="4"/>
    </row>
    <row r="3008" spans="1:58">
      <c r="A3008" s="218" t="str">
        <f>MID(FORECAST!A3007,1,10)</f>
        <v/>
      </c>
      <c r="B3008" s="218" t="str">
        <f t="shared" si="416"/>
        <v/>
      </c>
      <c r="C3008" s="218" t="str">
        <f t="shared" si="417"/>
        <v/>
      </c>
      <c r="D3008" s="218" t="str">
        <f t="shared" si="418"/>
        <v/>
      </c>
      <c r="E3008" s="219" t="e">
        <f t="shared" si="419"/>
        <v>#VALUE!</v>
      </c>
      <c r="F3008" s="219" t="str">
        <f t="shared" si="420"/>
        <v/>
      </c>
      <c r="G3008" s="219">
        <f t="shared" si="421"/>
        <v>45291</v>
      </c>
      <c r="H3008" s="218" t="str">
        <f>IF(ISERROR(VLOOKUP(FORECAST!$A3008,$AY$2:$BA$9,3,FALSE)),"",VLOOKUP(FORECAST!$A3008,$AY$2:$BA$9,3,FALSE))</f>
        <v/>
      </c>
      <c r="I3008" s="218" t="str">
        <f>IF(ISNUMBER(FORECAST!G:G),FORECAST!G:G,"")</f>
        <v/>
      </c>
      <c r="J3008" s="222" t="str">
        <f>IF(ISNUMBER(FORECAST!H:H),FORECAST!H:H,"")</f>
        <v/>
      </c>
      <c r="BF3008" s="4"/>
    </row>
    <row r="3009" spans="1:58">
      <c r="A3009" s="218" t="str">
        <f>MID(FORECAST!A3008,1,10)</f>
        <v/>
      </c>
      <c r="B3009" s="218" t="str">
        <f t="shared" si="416"/>
        <v/>
      </c>
      <c r="C3009" s="218" t="str">
        <f t="shared" si="417"/>
        <v/>
      </c>
      <c r="D3009" s="218" t="str">
        <f t="shared" si="418"/>
        <v/>
      </c>
      <c r="E3009" s="219" t="e">
        <f t="shared" si="419"/>
        <v>#VALUE!</v>
      </c>
      <c r="F3009" s="219" t="str">
        <f t="shared" si="420"/>
        <v/>
      </c>
      <c r="G3009" s="219">
        <f t="shared" si="421"/>
        <v>45291</v>
      </c>
      <c r="H3009" s="218" t="str">
        <f>IF(ISERROR(VLOOKUP(FORECAST!$A3009,$AY$2:$BA$9,3,FALSE)),"",VLOOKUP(FORECAST!$A3009,$AY$2:$BA$9,3,FALSE))</f>
        <v/>
      </c>
      <c r="I3009" s="218" t="str">
        <f>IF(ISNUMBER(FORECAST!G:G),FORECAST!G:G,"")</f>
        <v/>
      </c>
      <c r="J3009" s="222" t="str">
        <f>IF(ISNUMBER(FORECAST!H:H),FORECAST!H:H,"")</f>
        <v/>
      </c>
      <c r="BF3009" s="4"/>
    </row>
    <row r="3010" spans="1:58">
      <c r="A3010" s="218" t="str">
        <f>MID(FORECAST!A3009,1,10)</f>
        <v/>
      </c>
      <c r="B3010" s="218" t="str">
        <f t="shared" si="416"/>
        <v/>
      </c>
      <c r="C3010" s="218" t="str">
        <f t="shared" si="417"/>
        <v/>
      </c>
      <c r="D3010" s="218" t="str">
        <f t="shared" si="418"/>
        <v/>
      </c>
      <c r="E3010" s="219" t="e">
        <f t="shared" si="419"/>
        <v>#VALUE!</v>
      </c>
      <c r="F3010" s="219" t="str">
        <f t="shared" si="420"/>
        <v/>
      </c>
      <c r="G3010" s="219">
        <f t="shared" si="421"/>
        <v>45291</v>
      </c>
      <c r="H3010" s="218" t="str">
        <f>IF(ISERROR(VLOOKUP(FORECAST!$A3010,$AY$2:$BA$9,3,FALSE)),"",VLOOKUP(FORECAST!$A3010,$AY$2:$BA$9,3,FALSE))</f>
        <v/>
      </c>
      <c r="I3010" s="218" t="str">
        <f>IF(ISNUMBER(FORECAST!G:G),FORECAST!G:G,"")</f>
        <v/>
      </c>
      <c r="J3010" s="222" t="str">
        <f>IF(ISNUMBER(FORECAST!H:H),FORECAST!H:H,"")</f>
        <v/>
      </c>
      <c r="BF3010" s="4"/>
    </row>
    <row r="3011" spans="1:58">
      <c r="A3011" s="218" t="str">
        <f>MID(FORECAST!A3010,1,10)</f>
        <v/>
      </c>
      <c r="B3011" s="218" t="str">
        <f t="shared" si="416"/>
        <v/>
      </c>
      <c r="C3011" s="218" t="str">
        <f t="shared" si="417"/>
        <v/>
      </c>
      <c r="D3011" s="218" t="str">
        <f t="shared" si="418"/>
        <v/>
      </c>
      <c r="E3011" s="219" t="e">
        <f t="shared" si="419"/>
        <v>#VALUE!</v>
      </c>
      <c r="F3011" s="219" t="str">
        <f t="shared" si="420"/>
        <v/>
      </c>
      <c r="G3011" s="219">
        <f t="shared" si="421"/>
        <v>45291</v>
      </c>
      <c r="H3011" s="218" t="str">
        <f>IF(ISERROR(VLOOKUP(FORECAST!$A3011,$AY$2:$BA$9,3,FALSE)),"",VLOOKUP(FORECAST!$A3011,$AY$2:$BA$9,3,FALSE))</f>
        <v/>
      </c>
      <c r="I3011" s="218" t="str">
        <f>IF(ISNUMBER(FORECAST!G:G),FORECAST!G:G,"")</f>
        <v/>
      </c>
      <c r="J3011" s="222" t="str">
        <f>IF(ISNUMBER(FORECAST!H:H),FORECAST!H:H,"")</f>
        <v/>
      </c>
      <c r="BF3011" s="4"/>
    </row>
    <row r="3012" spans="1:58">
      <c r="A3012" s="218" t="str">
        <f>MID(FORECAST!A3011,1,10)</f>
        <v/>
      </c>
      <c r="B3012" s="218" t="str">
        <f t="shared" si="416"/>
        <v/>
      </c>
      <c r="C3012" s="218" t="str">
        <f t="shared" si="417"/>
        <v/>
      </c>
      <c r="D3012" s="218" t="str">
        <f t="shared" si="418"/>
        <v/>
      </c>
      <c r="E3012" s="219" t="e">
        <f t="shared" si="419"/>
        <v>#VALUE!</v>
      </c>
      <c r="F3012" s="219" t="str">
        <f t="shared" si="420"/>
        <v/>
      </c>
      <c r="G3012" s="219">
        <f t="shared" si="421"/>
        <v>45291</v>
      </c>
      <c r="H3012" s="218" t="str">
        <f>IF(ISERROR(VLOOKUP(FORECAST!$A3012,$AY$2:$BA$9,3,FALSE)),"",VLOOKUP(FORECAST!$A3012,$AY$2:$BA$9,3,FALSE))</f>
        <v/>
      </c>
      <c r="I3012" s="218" t="str">
        <f>IF(ISNUMBER(FORECAST!G:G),FORECAST!G:G,"")</f>
        <v/>
      </c>
      <c r="J3012" s="222" t="str">
        <f>IF(ISNUMBER(FORECAST!H:H),FORECAST!H:H,"")</f>
        <v/>
      </c>
      <c r="BF3012" s="4"/>
    </row>
    <row r="3013" spans="1:58">
      <c r="A3013" s="218" t="str">
        <f>MID(FORECAST!A3012,1,10)</f>
        <v/>
      </c>
      <c r="B3013" s="218" t="str">
        <f t="shared" si="416"/>
        <v/>
      </c>
      <c r="C3013" s="218" t="str">
        <f t="shared" si="417"/>
        <v/>
      </c>
      <c r="D3013" s="218" t="str">
        <f t="shared" si="418"/>
        <v/>
      </c>
      <c r="E3013" s="219" t="e">
        <f t="shared" si="419"/>
        <v>#VALUE!</v>
      </c>
      <c r="F3013" s="219" t="str">
        <f t="shared" si="420"/>
        <v/>
      </c>
      <c r="G3013" s="219">
        <f t="shared" si="421"/>
        <v>45291</v>
      </c>
      <c r="H3013" s="218" t="str">
        <f>IF(ISERROR(VLOOKUP(FORECAST!$A3013,$AY$2:$BA$9,3,FALSE)),"",VLOOKUP(FORECAST!$A3013,$AY$2:$BA$9,3,FALSE))</f>
        <v/>
      </c>
      <c r="I3013" s="218" t="str">
        <f>IF(ISNUMBER(FORECAST!G:G),FORECAST!G:G,"")</f>
        <v/>
      </c>
      <c r="J3013" s="222" t="str">
        <f>IF(ISNUMBER(FORECAST!H:H),FORECAST!H:H,"")</f>
        <v/>
      </c>
      <c r="BF3013" s="4"/>
    </row>
    <row r="3014" spans="1:58">
      <c r="A3014" s="218" t="str">
        <f>MID(FORECAST!A3013,1,10)</f>
        <v/>
      </c>
      <c r="B3014" s="218" t="str">
        <f t="shared" si="416"/>
        <v/>
      </c>
      <c r="C3014" s="218" t="str">
        <f t="shared" si="417"/>
        <v/>
      </c>
      <c r="D3014" s="218" t="str">
        <f t="shared" si="418"/>
        <v/>
      </c>
      <c r="E3014" s="219" t="e">
        <f t="shared" si="419"/>
        <v>#VALUE!</v>
      </c>
      <c r="F3014" s="219" t="str">
        <f t="shared" si="420"/>
        <v/>
      </c>
      <c r="G3014" s="219">
        <f t="shared" si="421"/>
        <v>45291</v>
      </c>
      <c r="H3014" s="218" t="str">
        <f>IF(ISERROR(VLOOKUP(FORECAST!$A3014,$AY$2:$BA$9,3,FALSE)),"",VLOOKUP(FORECAST!$A3014,$AY$2:$BA$9,3,FALSE))</f>
        <v/>
      </c>
      <c r="I3014" s="218" t="str">
        <f>IF(ISNUMBER(FORECAST!G:G),FORECAST!G:G,"")</f>
        <v/>
      </c>
      <c r="J3014" s="222" t="str">
        <f>IF(ISNUMBER(FORECAST!H:H),FORECAST!H:H,"")</f>
        <v/>
      </c>
      <c r="BF3014" s="4"/>
    </row>
    <row r="3015" spans="1:58">
      <c r="A3015" s="218" t="str">
        <f>MID(FORECAST!A3014,1,10)</f>
        <v/>
      </c>
      <c r="B3015" s="218" t="str">
        <f t="shared" si="416"/>
        <v/>
      </c>
      <c r="C3015" s="218" t="str">
        <f t="shared" si="417"/>
        <v/>
      </c>
      <c r="D3015" s="218" t="str">
        <f t="shared" si="418"/>
        <v/>
      </c>
      <c r="E3015" s="219" t="e">
        <f t="shared" si="419"/>
        <v>#VALUE!</v>
      </c>
      <c r="F3015" s="219" t="str">
        <f t="shared" si="420"/>
        <v/>
      </c>
      <c r="G3015" s="219">
        <f t="shared" si="421"/>
        <v>45291</v>
      </c>
      <c r="H3015" s="218" t="str">
        <f>IF(ISERROR(VLOOKUP(FORECAST!$A3015,$AY$2:$BA$9,3,FALSE)),"",VLOOKUP(FORECAST!$A3015,$AY$2:$BA$9,3,FALSE))</f>
        <v/>
      </c>
      <c r="I3015" s="218" t="str">
        <f>IF(ISNUMBER(FORECAST!G:G),FORECAST!G:G,"")</f>
        <v/>
      </c>
      <c r="J3015" s="222" t="str">
        <f>IF(ISNUMBER(FORECAST!H:H),FORECAST!H:H,"")</f>
        <v/>
      </c>
      <c r="BF3015" s="4"/>
    </row>
    <row r="3016" spans="1:58">
      <c r="A3016" s="218" t="str">
        <f>MID(FORECAST!A3015,1,10)</f>
        <v/>
      </c>
      <c r="B3016" s="218" t="str">
        <f t="shared" si="416"/>
        <v/>
      </c>
      <c r="C3016" s="218" t="str">
        <f t="shared" si="417"/>
        <v/>
      </c>
      <c r="D3016" s="218" t="str">
        <f t="shared" si="418"/>
        <v/>
      </c>
      <c r="E3016" s="219" t="e">
        <f t="shared" si="419"/>
        <v>#VALUE!</v>
      </c>
      <c r="F3016" s="219" t="str">
        <f t="shared" si="420"/>
        <v/>
      </c>
      <c r="G3016" s="219">
        <f t="shared" si="421"/>
        <v>45291</v>
      </c>
      <c r="H3016" s="218" t="str">
        <f>IF(ISERROR(VLOOKUP(FORECAST!$A3016,$AY$2:$BA$9,3,FALSE)),"",VLOOKUP(FORECAST!$A3016,$AY$2:$BA$9,3,FALSE))</f>
        <v/>
      </c>
      <c r="I3016" s="218" t="str">
        <f>IF(ISNUMBER(FORECAST!G:G),FORECAST!G:G,"")</f>
        <v/>
      </c>
      <c r="J3016" s="222" t="str">
        <f>IF(ISNUMBER(FORECAST!H:H),FORECAST!H:H,"")</f>
        <v/>
      </c>
      <c r="BF3016" s="4"/>
    </row>
    <row r="3017" spans="1:58">
      <c r="A3017" s="218" t="str">
        <f>MID(FORECAST!A3016,1,10)</f>
        <v/>
      </c>
      <c r="B3017" s="218" t="str">
        <f t="shared" si="416"/>
        <v/>
      </c>
      <c r="C3017" s="218" t="str">
        <f t="shared" si="417"/>
        <v/>
      </c>
      <c r="D3017" s="218" t="str">
        <f t="shared" si="418"/>
        <v/>
      </c>
      <c r="E3017" s="219" t="e">
        <f t="shared" si="419"/>
        <v>#VALUE!</v>
      </c>
      <c r="F3017" s="219" t="str">
        <f t="shared" si="420"/>
        <v/>
      </c>
      <c r="G3017" s="219">
        <f t="shared" si="421"/>
        <v>45291</v>
      </c>
      <c r="H3017" s="218" t="str">
        <f>IF(ISERROR(VLOOKUP(FORECAST!$A3017,$AY$2:$BA$9,3,FALSE)),"",VLOOKUP(FORECAST!$A3017,$AY$2:$BA$9,3,FALSE))</f>
        <v/>
      </c>
      <c r="I3017" s="218" t="str">
        <f>IF(ISNUMBER(FORECAST!G:G),FORECAST!G:G,"")</f>
        <v/>
      </c>
      <c r="J3017" s="222" t="str">
        <f>IF(ISNUMBER(FORECAST!H:H),FORECAST!H:H,"")</f>
        <v/>
      </c>
      <c r="BF3017" s="4"/>
    </row>
    <row r="3018" spans="1:58">
      <c r="A3018" s="218" t="str">
        <f>MID(FORECAST!A3017,1,10)</f>
        <v/>
      </c>
      <c r="B3018" s="218" t="str">
        <f t="shared" si="416"/>
        <v/>
      </c>
      <c r="C3018" s="218" t="str">
        <f t="shared" si="417"/>
        <v/>
      </c>
      <c r="D3018" s="218" t="str">
        <f t="shared" si="418"/>
        <v/>
      </c>
      <c r="E3018" s="219" t="e">
        <f t="shared" si="419"/>
        <v>#VALUE!</v>
      </c>
      <c r="F3018" s="219" t="str">
        <f t="shared" si="420"/>
        <v/>
      </c>
      <c r="G3018" s="219">
        <f t="shared" si="421"/>
        <v>45291</v>
      </c>
      <c r="H3018" s="218" t="str">
        <f>IF(ISERROR(VLOOKUP(FORECAST!$A3018,$AY$2:$BA$9,3,FALSE)),"",VLOOKUP(FORECAST!$A3018,$AY$2:$BA$9,3,FALSE))</f>
        <v/>
      </c>
      <c r="I3018" s="218" t="str">
        <f>IF(ISNUMBER(FORECAST!G:G),FORECAST!G:G,"")</f>
        <v/>
      </c>
      <c r="J3018" s="222" t="str">
        <f>IF(ISNUMBER(FORECAST!H:H),FORECAST!H:H,"")</f>
        <v/>
      </c>
      <c r="BF3018" s="4"/>
    </row>
    <row r="3019" spans="1:58">
      <c r="A3019" s="218" t="str">
        <f>MID(FORECAST!A3018,1,10)</f>
        <v/>
      </c>
      <c r="B3019" s="218" t="str">
        <f t="shared" si="416"/>
        <v/>
      </c>
      <c r="C3019" s="218" t="str">
        <f t="shared" si="417"/>
        <v/>
      </c>
      <c r="D3019" s="218" t="str">
        <f t="shared" si="418"/>
        <v/>
      </c>
      <c r="E3019" s="219" t="e">
        <f t="shared" si="419"/>
        <v>#VALUE!</v>
      </c>
      <c r="F3019" s="219" t="str">
        <f t="shared" si="420"/>
        <v/>
      </c>
      <c r="G3019" s="219">
        <f t="shared" si="421"/>
        <v>45291</v>
      </c>
      <c r="H3019" s="218" t="str">
        <f>IF(ISERROR(VLOOKUP(FORECAST!$A3019,$AY$2:$BA$9,3,FALSE)),"",VLOOKUP(FORECAST!$A3019,$AY$2:$BA$9,3,FALSE))</f>
        <v/>
      </c>
      <c r="I3019" s="218" t="str">
        <f>IF(ISNUMBER(FORECAST!G:G),FORECAST!G:G,"")</f>
        <v/>
      </c>
      <c r="J3019" s="222" t="str">
        <f>IF(ISNUMBER(FORECAST!H:H),FORECAST!H:H,"")</f>
        <v/>
      </c>
      <c r="BF3019" s="4"/>
    </row>
    <row r="3020" spans="1:58">
      <c r="A3020" s="218" t="str">
        <f>MID(FORECAST!A3019,1,10)</f>
        <v/>
      </c>
      <c r="B3020" s="218" t="str">
        <f t="shared" si="416"/>
        <v/>
      </c>
      <c r="C3020" s="218" t="str">
        <f t="shared" si="417"/>
        <v/>
      </c>
      <c r="D3020" s="218" t="str">
        <f t="shared" si="418"/>
        <v/>
      </c>
      <c r="E3020" s="219" t="e">
        <f t="shared" si="419"/>
        <v>#VALUE!</v>
      </c>
      <c r="F3020" s="219" t="str">
        <f t="shared" si="420"/>
        <v/>
      </c>
      <c r="G3020" s="219">
        <f t="shared" si="421"/>
        <v>45291</v>
      </c>
      <c r="H3020" s="218" t="str">
        <f>IF(ISERROR(VLOOKUP(FORECAST!$A3020,$AY$2:$BA$9,3,FALSE)),"",VLOOKUP(FORECAST!$A3020,$AY$2:$BA$9,3,FALSE))</f>
        <v/>
      </c>
      <c r="I3020" s="218" t="str">
        <f>IF(ISNUMBER(FORECAST!G:G),FORECAST!G:G,"")</f>
        <v/>
      </c>
      <c r="J3020" s="222" t="str">
        <f>IF(ISNUMBER(FORECAST!H:H),FORECAST!H:H,"")</f>
        <v/>
      </c>
      <c r="BF3020" s="4"/>
    </row>
    <row r="3021" spans="1:58">
      <c r="A3021" s="218" t="str">
        <f>MID(FORECAST!A3020,1,10)</f>
        <v/>
      </c>
      <c r="B3021" s="218" t="str">
        <f t="shared" si="416"/>
        <v/>
      </c>
      <c r="C3021" s="218" t="str">
        <f t="shared" si="417"/>
        <v/>
      </c>
      <c r="D3021" s="218" t="str">
        <f t="shared" si="418"/>
        <v/>
      </c>
      <c r="E3021" s="219" t="e">
        <f t="shared" si="419"/>
        <v>#VALUE!</v>
      </c>
      <c r="F3021" s="219" t="str">
        <f t="shared" si="420"/>
        <v/>
      </c>
      <c r="G3021" s="219">
        <f t="shared" si="421"/>
        <v>45291</v>
      </c>
      <c r="H3021" s="218" t="str">
        <f>IF(ISERROR(VLOOKUP(FORECAST!$A3021,$AY$2:$BA$9,3,FALSE)),"",VLOOKUP(FORECAST!$A3021,$AY$2:$BA$9,3,FALSE))</f>
        <v/>
      </c>
      <c r="I3021" s="218" t="str">
        <f>IF(ISNUMBER(FORECAST!G:G),FORECAST!G:G,"")</f>
        <v/>
      </c>
      <c r="J3021" s="222" t="str">
        <f>IF(ISNUMBER(FORECAST!H:H),FORECAST!H:H,"")</f>
        <v/>
      </c>
      <c r="BF3021" s="4"/>
    </row>
    <row r="3022" spans="1:58">
      <c r="A3022" s="218" t="str">
        <f>MID(FORECAST!A3021,1,10)</f>
        <v/>
      </c>
      <c r="B3022" s="218" t="str">
        <f t="shared" si="416"/>
        <v/>
      </c>
      <c r="C3022" s="218" t="str">
        <f t="shared" si="417"/>
        <v/>
      </c>
      <c r="D3022" s="218" t="str">
        <f t="shared" si="418"/>
        <v/>
      </c>
      <c r="E3022" s="219" t="e">
        <f t="shared" si="419"/>
        <v>#VALUE!</v>
      </c>
      <c r="F3022" s="219" t="str">
        <f t="shared" si="420"/>
        <v/>
      </c>
      <c r="G3022" s="219">
        <f t="shared" si="421"/>
        <v>45291</v>
      </c>
      <c r="H3022" s="218" t="str">
        <f>IF(ISERROR(VLOOKUP(FORECAST!$A3022,$AY$2:$BA$9,3,FALSE)),"",VLOOKUP(FORECAST!$A3022,$AY$2:$BA$9,3,FALSE))</f>
        <v/>
      </c>
      <c r="I3022" s="218" t="str">
        <f>IF(ISNUMBER(FORECAST!G:G),FORECAST!G:G,"")</f>
        <v/>
      </c>
      <c r="J3022" s="222" t="str">
        <f>IF(ISNUMBER(FORECAST!H:H),FORECAST!H:H,"")</f>
        <v/>
      </c>
      <c r="BF3022" s="4"/>
    </row>
    <row r="3023" spans="1:58">
      <c r="A3023" s="218" t="str">
        <f>MID(FORECAST!A3022,1,10)</f>
        <v/>
      </c>
      <c r="B3023" s="218" t="str">
        <f t="shared" si="416"/>
        <v/>
      </c>
      <c r="C3023" s="218" t="str">
        <f t="shared" si="417"/>
        <v/>
      </c>
      <c r="D3023" s="218" t="str">
        <f t="shared" si="418"/>
        <v/>
      </c>
      <c r="E3023" s="219" t="e">
        <f t="shared" si="419"/>
        <v>#VALUE!</v>
      </c>
      <c r="F3023" s="219" t="str">
        <f t="shared" si="420"/>
        <v/>
      </c>
      <c r="G3023" s="219">
        <f t="shared" si="421"/>
        <v>45291</v>
      </c>
      <c r="H3023" s="218" t="str">
        <f>IF(ISERROR(VLOOKUP(FORECAST!$A3023,$AY$2:$BA$9,3,FALSE)),"",VLOOKUP(FORECAST!$A3023,$AY$2:$BA$9,3,FALSE))</f>
        <v/>
      </c>
      <c r="I3023" s="218" t="str">
        <f>IF(ISNUMBER(FORECAST!G:G),FORECAST!G:G,"")</f>
        <v/>
      </c>
      <c r="J3023" s="222" t="str">
        <f>IF(ISNUMBER(FORECAST!H:H),FORECAST!H:H,"")</f>
        <v/>
      </c>
      <c r="BF3023" s="4"/>
    </row>
    <row r="3024" spans="1:58">
      <c r="A3024" s="218" t="str">
        <f>MID(FORECAST!A3023,1,10)</f>
        <v/>
      </c>
      <c r="B3024" s="218" t="str">
        <f t="shared" ref="B3024:B3087" si="422">MID(A3024,1,2)</f>
        <v/>
      </c>
      <c r="C3024" s="218" t="str">
        <f t="shared" ref="C3024:C3087" si="423">MID(A3024,4,2)</f>
        <v/>
      </c>
      <c r="D3024" s="218" t="str">
        <f t="shared" ref="D3024:D3087" si="424">MID(A3024,7,4)</f>
        <v/>
      </c>
      <c r="E3024" s="219" t="e">
        <f t="shared" ref="E3024:E3087" si="425">DATE(D3024,C3024,B3024)</f>
        <v>#VALUE!</v>
      </c>
      <c r="F3024" s="219" t="str">
        <f t="shared" ref="F3024:F3087" si="426">IF(ISERROR(E3024),"",E3024)</f>
        <v/>
      </c>
      <c r="G3024" s="219">
        <f t="shared" ref="G3024:G3087" si="427">IF(F3024="",G3023,F3024)</f>
        <v>45291</v>
      </c>
      <c r="H3024" s="218" t="str">
        <f>IF(ISERROR(VLOOKUP(FORECAST!$A3024,$AY$2:$BA$9,3,FALSE)),"",VLOOKUP(FORECAST!$A3024,$AY$2:$BA$9,3,FALSE))</f>
        <v/>
      </c>
      <c r="I3024" s="218" t="str">
        <f>IF(ISNUMBER(FORECAST!G:G),FORECAST!G:G,"")</f>
        <v/>
      </c>
      <c r="J3024" s="222" t="str">
        <f>IF(ISNUMBER(FORECAST!H:H),FORECAST!H:H,"")</f>
        <v/>
      </c>
      <c r="BF3024" s="4"/>
    </row>
    <row r="3025" spans="1:58">
      <c r="A3025" s="218" t="str">
        <f>MID(FORECAST!A3024,1,10)</f>
        <v/>
      </c>
      <c r="B3025" s="218" t="str">
        <f t="shared" si="422"/>
        <v/>
      </c>
      <c r="C3025" s="218" t="str">
        <f t="shared" si="423"/>
        <v/>
      </c>
      <c r="D3025" s="218" t="str">
        <f t="shared" si="424"/>
        <v/>
      </c>
      <c r="E3025" s="219" t="e">
        <f t="shared" si="425"/>
        <v>#VALUE!</v>
      </c>
      <c r="F3025" s="219" t="str">
        <f t="shared" si="426"/>
        <v/>
      </c>
      <c r="G3025" s="219">
        <f t="shared" si="427"/>
        <v>45291</v>
      </c>
      <c r="H3025" s="218" t="str">
        <f>IF(ISERROR(VLOOKUP(FORECAST!$A3025,$AY$2:$BA$9,3,FALSE)),"",VLOOKUP(FORECAST!$A3025,$AY$2:$BA$9,3,FALSE))</f>
        <v/>
      </c>
      <c r="I3025" s="218" t="str">
        <f>IF(ISNUMBER(FORECAST!G:G),FORECAST!G:G,"")</f>
        <v/>
      </c>
      <c r="J3025" s="222" t="str">
        <f>IF(ISNUMBER(FORECAST!H:H),FORECAST!H:H,"")</f>
        <v/>
      </c>
      <c r="BF3025" s="4"/>
    </row>
    <row r="3026" spans="1:58">
      <c r="A3026" s="218" t="str">
        <f>MID(FORECAST!A3025,1,10)</f>
        <v/>
      </c>
      <c r="B3026" s="218" t="str">
        <f t="shared" si="422"/>
        <v/>
      </c>
      <c r="C3026" s="218" t="str">
        <f t="shared" si="423"/>
        <v/>
      </c>
      <c r="D3026" s="218" t="str">
        <f t="shared" si="424"/>
        <v/>
      </c>
      <c r="E3026" s="219" t="e">
        <f t="shared" si="425"/>
        <v>#VALUE!</v>
      </c>
      <c r="F3026" s="219" t="str">
        <f t="shared" si="426"/>
        <v/>
      </c>
      <c r="G3026" s="219">
        <f t="shared" si="427"/>
        <v>45291</v>
      </c>
      <c r="H3026" s="218" t="str">
        <f>IF(ISERROR(VLOOKUP(FORECAST!$A3026,$AY$2:$BA$9,3,FALSE)),"",VLOOKUP(FORECAST!$A3026,$AY$2:$BA$9,3,FALSE))</f>
        <v/>
      </c>
      <c r="I3026" s="218" t="str">
        <f>IF(ISNUMBER(FORECAST!G:G),FORECAST!G:G,"")</f>
        <v/>
      </c>
      <c r="J3026" s="222" t="str">
        <f>IF(ISNUMBER(FORECAST!H:H),FORECAST!H:H,"")</f>
        <v/>
      </c>
      <c r="BF3026" s="4"/>
    </row>
    <row r="3027" spans="1:58">
      <c r="A3027" s="218" t="str">
        <f>MID(FORECAST!A3026,1,10)</f>
        <v/>
      </c>
      <c r="B3027" s="218" t="str">
        <f t="shared" si="422"/>
        <v/>
      </c>
      <c r="C3027" s="218" t="str">
        <f t="shared" si="423"/>
        <v/>
      </c>
      <c r="D3027" s="218" t="str">
        <f t="shared" si="424"/>
        <v/>
      </c>
      <c r="E3027" s="219" t="e">
        <f t="shared" si="425"/>
        <v>#VALUE!</v>
      </c>
      <c r="F3027" s="219" t="str">
        <f t="shared" si="426"/>
        <v/>
      </c>
      <c r="G3027" s="219">
        <f t="shared" si="427"/>
        <v>45291</v>
      </c>
      <c r="H3027" s="218" t="str">
        <f>IF(ISERROR(VLOOKUP(FORECAST!$A3027,$AY$2:$BA$9,3,FALSE)),"",VLOOKUP(FORECAST!$A3027,$AY$2:$BA$9,3,FALSE))</f>
        <v/>
      </c>
      <c r="I3027" s="218" t="str">
        <f>IF(ISNUMBER(FORECAST!G:G),FORECAST!G:G,"")</f>
        <v/>
      </c>
      <c r="J3027" s="222" t="str">
        <f>IF(ISNUMBER(FORECAST!H:H),FORECAST!H:H,"")</f>
        <v/>
      </c>
      <c r="BF3027" s="4"/>
    </row>
    <row r="3028" spans="1:58">
      <c r="A3028" s="218" t="str">
        <f>MID(FORECAST!A3027,1,10)</f>
        <v/>
      </c>
      <c r="B3028" s="218" t="str">
        <f t="shared" si="422"/>
        <v/>
      </c>
      <c r="C3028" s="218" t="str">
        <f t="shared" si="423"/>
        <v/>
      </c>
      <c r="D3028" s="218" t="str">
        <f t="shared" si="424"/>
        <v/>
      </c>
      <c r="E3028" s="219" t="e">
        <f t="shared" si="425"/>
        <v>#VALUE!</v>
      </c>
      <c r="F3028" s="219" t="str">
        <f t="shared" si="426"/>
        <v/>
      </c>
      <c r="G3028" s="219">
        <f t="shared" si="427"/>
        <v>45291</v>
      </c>
      <c r="H3028" s="218" t="str">
        <f>IF(ISERROR(VLOOKUP(FORECAST!$A3028,$AY$2:$BA$9,3,FALSE)),"",VLOOKUP(FORECAST!$A3028,$AY$2:$BA$9,3,FALSE))</f>
        <v/>
      </c>
      <c r="I3028" s="218" t="str">
        <f>IF(ISNUMBER(FORECAST!G:G),FORECAST!G:G,"")</f>
        <v/>
      </c>
      <c r="J3028" s="222" t="str">
        <f>IF(ISNUMBER(FORECAST!H:H),FORECAST!H:H,"")</f>
        <v/>
      </c>
      <c r="BF3028" s="4"/>
    </row>
    <row r="3029" spans="1:58">
      <c r="A3029" s="218" t="str">
        <f>MID(FORECAST!A3028,1,10)</f>
        <v/>
      </c>
      <c r="B3029" s="218" t="str">
        <f t="shared" si="422"/>
        <v/>
      </c>
      <c r="C3029" s="218" t="str">
        <f t="shared" si="423"/>
        <v/>
      </c>
      <c r="D3029" s="218" t="str">
        <f t="shared" si="424"/>
        <v/>
      </c>
      <c r="E3029" s="219" t="e">
        <f t="shared" si="425"/>
        <v>#VALUE!</v>
      </c>
      <c r="F3029" s="219" t="str">
        <f t="shared" si="426"/>
        <v/>
      </c>
      <c r="G3029" s="219">
        <f t="shared" si="427"/>
        <v>45291</v>
      </c>
      <c r="H3029" s="218" t="str">
        <f>IF(ISERROR(VLOOKUP(FORECAST!$A3029,$AY$2:$BA$9,3,FALSE)),"",VLOOKUP(FORECAST!$A3029,$AY$2:$BA$9,3,FALSE))</f>
        <v/>
      </c>
      <c r="I3029" s="218" t="str">
        <f>IF(ISNUMBER(FORECAST!G:G),FORECAST!G:G,"")</f>
        <v/>
      </c>
      <c r="J3029" s="222" t="str">
        <f>IF(ISNUMBER(FORECAST!H:H),FORECAST!H:H,"")</f>
        <v/>
      </c>
      <c r="BF3029" s="4"/>
    </row>
    <row r="3030" spans="1:58">
      <c r="A3030" s="218" t="str">
        <f>MID(FORECAST!A3029,1,10)</f>
        <v/>
      </c>
      <c r="B3030" s="218" t="str">
        <f t="shared" si="422"/>
        <v/>
      </c>
      <c r="C3030" s="218" t="str">
        <f t="shared" si="423"/>
        <v/>
      </c>
      <c r="D3030" s="218" t="str">
        <f t="shared" si="424"/>
        <v/>
      </c>
      <c r="E3030" s="219" t="e">
        <f t="shared" si="425"/>
        <v>#VALUE!</v>
      </c>
      <c r="F3030" s="219" t="str">
        <f t="shared" si="426"/>
        <v/>
      </c>
      <c r="G3030" s="219">
        <f t="shared" si="427"/>
        <v>45291</v>
      </c>
      <c r="H3030" s="218" t="str">
        <f>IF(ISERROR(VLOOKUP(FORECAST!$A3030,$AY$2:$BA$9,3,FALSE)),"",VLOOKUP(FORECAST!$A3030,$AY$2:$BA$9,3,FALSE))</f>
        <v/>
      </c>
      <c r="I3030" s="218" t="str">
        <f>IF(ISNUMBER(FORECAST!G:G),FORECAST!G:G,"")</f>
        <v/>
      </c>
      <c r="J3030" s="222" t="str">
        <f>IF(ISNUMBER(FORECAST!H:H),FORECAST!H:H,"")</f>
        <v/>
      </c>
      <c r="BF3030" s="4"/>
    </row>
    <row r="3031" spans="1:58">
      <c r="A3031" s="218" t="str">
        <f>MID(FORECAST!A3030,1,10)</f>
        <v/>
      </c>
      <c r="B3031" s="218" t="str">
        <f t="shared" si="422"/>
        <v/>
      </c>
      <c r="C3031" s="218" t="str">
        <f t="shared" si="423"/>
        <v/>
      </c>
      <c r="D3031" s="218" t="str">
        <f t="shared" si="424"/>
        <v/>
      </c>
      <c r="E3031" s="219" t="e">
        <f t="shared" si="425"/>
        <v>#VALUE!</v>
      </c>
      <c r="F3031" s="219" t="str">
        <f t="shared" si="426"/>
        <v/>
      </c>
      <c r="G3031" s="219">
        <f t="shared" si="427"/>
        <v>45291</v>
      </c>
      <c r="H3031" s="218" t="str">
        <f>IF(ISERROR(VLOOKUP(FORECAST!$A3031,$AY$2:$BA$9,3,FALSE)),"",VLOOKUP(FORECAST!$A3031,$AY$2:$BA$9,3,FALSE))</f>
        <v/>
      </c>
      <c r="I3031" s="218" t="str">
        <f>IF(ISNUMBER(FORECAST!G:G),FORECAST!G:G,"")</f>
        <v/>
      </c>
      <c r="J3031" s="222" t="str">
        <f>IF(ISNUMBER(FORECAST!H:H),FORECAST!H:H,"")</f>
        <v/>
      </c>
      <c r="BF3031" s="4"/>
    </row>
    <row r="3032" spans="1:58">
      <c r="A3032" s="218" t="str">
        <f>MID(FORECAST!A3031,1,10)</f>
        <v/>
      </c>
      <c r="B3032" s="218" t="str">
        <f t="shared" si="422"/>
        <v/>
      </c>
      <c r="C3032" s="218" t="str">
        <f t="shared" si="423"/>
        <v/>
      </c>
      <c r="D3032" s="218" t="str">
        <f t="shared" si="424"/>
        <v/>
      </c>
      <c r="E3032" s="219" t="e">
        <f t="shared" si="425"/>
        <v>#VALUE!</v>
      </c>
      <c r="F3032" s="219" t="str">
        <f t="shared" si="426"/>
        <v/>
      </c>
      <c r="G3032" s="219">
        <f t="shared" si="427"/>
        <v>45291</v>
      </c>
      <c r="H3032" s="218" t="str">
        <f>IF(ISERROR(VLOOKUP(FORECAST!$A3032,$AY$2:$BA$9,3,FALSE)),"",VLOOKUP(FORECAST!$A3032,$AY$2:$BA$9,3,FALSE))</f>
        <v/>
      </c>
      <c r="I3032" s="218" t="str">
        <f>IF(ISNUMBER(FORECAST!G:G),FORECAST!G:G,"")</f>
        <v/>
      </c>
      <c r="J3032" s="222" t="str">
        <f>IF(ISNUMBER(FORECAST!H:H),FORECAST!H:H,"")</f>
        <v/>
      </c>
      <c r="BF3032" s="4"/>
    </row>
    <row r="3033" spans="1:58">
      <c r="A3033" s="218" t="str">
        <f>MID(FORECAST!A3032,1,10)</f>
        <v/>
      </c>
      <c r="B3033" s="218" t="str">
        <f t="shared" si="422"/>
        <v/>
      </c>
      <c r="C3033" s="218" t="str">
        <f t="shared" si="423"/>
        <v/>
      </c>
      <c r="D3033" s="218" t="str">
        <f t="shared" si="424"/>
        <v/>
      </c>
      <c r="E3033" s="219" t="e">
        <f t="shared" si="425"/>
        <v>#VALUE!</v>
      </c>
      <c r="F3033" s="219" t="str">
        <f t="shared" si="426"/>
        <v/>
      </c>
      <c r="G3033" s="219">
        <f t="shared" si="427"/>
        <v>45291</v>
      </c>
      <c r="H3033" s="218" t="str">
        <f>IF(ISERROR(VLOOKUP(FORECAST!$A3033,$AY$2:$BA$9,3,FALSE)),"",VLOOKUP(FORECAST!$A3033,$AY$2:$BA$9,3,FALSE))</f>
        <v/>
      </c>
      <c r="I3033" s="218" t="str">
        <f>IF(ISNUMBER(FORECAST!G:G),FORECAST!G:G,"")</f>
        <v/>
      </c>
      <c r="J3033" s="222" t="str">
        <f>IF(ISNUMBER(FORECAST!H:H),FORECAST!H:H,"")</f>
        <v/>
      </c>
      <c r="BF3033" s="4"/>
    </row>
    <row r="3034" spans="1:58">
      <c r="A3034" s="218" t="str">
        <f>MID(FORECAST!A3033,1,10)</f>
        <v/>
      </c>
      <c r="B3034" s="218" t="str">
        <f t="shared" si="422"/>
        <v/>
      </c>
      <c r="C3034" s="218" t="str">
        <f t="shared" si="423"/>
        <v/>
      </c>
      <c r="D3034" s="218" t="str">
        <f t="shared" si="424"/>
        <v/>
      </c>
      <c r="E3034" s="219" t="e">
        <f t="shared" si="425"/>
        <v>#VALUE!</v>
      </c>
      <c r="F3034" s="219" t="str">
        <f t="shared" si="426"/>
        <v/>
      </c>
      <c r="G3034" s="219">
        <f t="shared" si="427"/>
        <v>45291</v>
      </c>
      <c r="H3034" s="218" t="str">
        <f>IF(ISERROR(VLOOKUP(FORECAST!$A3034,$AY$2:$BA$9,3,FALSE)),"",VLOOKUP(FORECAST!$A3034,$AY$2:$BA$9,3,FALSE))</f>
        <v/>
      </c>
      <c r="I3034" s="218" t="str">
        <f>IF(ISNUMBER(FORECAST!G:G),FORECAST!G:G,"")</f>
        <v/>
      </c>
      <c r="J3034" s="222" t="str">
        <f>IF(ISNUMBER(FORECAST!H:H),FORECAST!H:H,"")</f>
        <v/>
      </c>
      <c r="BF3034" s="4"/>
    </row>
    <row r="3035" spans="1:58">
      <c r="A3035" s="218" t="str">
        <f>MID(FORECAST!A3034,1,10)</f>
        <v/>
      </c>
      <c r="B3035" s="218" t="str">
        <f t="shared" si="422"/>
        <v/>
      </c>
      <c r="C3035" s="218" t="str">
        <f t="shared" si="423"/>
        <v/>
      </c>
      <c r="D3035" s="218" t="str">
        <f t="shared" si="424"/>
        <v/>
      </c>
      <c r="E3035" s="219" t="e">
        <f t="shared" si="425"/>
        <v>#VALUE!</v>
      </c>
      <c r="F3035" s="219" t="str">
        <f t="shared" si="426"/>
        <v/>
      </c>
      <c r="G3035" s="219">
        <f t="shared" si="427"/>
        <v>45291</v>
      </c>
      <c r="H3035" s="218" t="str">
        <f>IF(ISERROR(VLOOKUP(FORECAST!$A3035,$AY$2:$BA$9,3,FALSE)),"",VLOOKUP(FORECAST!$A3035,$AY$2:$BA$9,3,FALSE))</f>
        <v/>
      </c>
      <c r="I3035" s="218" t="str">
        <f>IF(ISNUMBER(FORECAST!G:G),FORECAST!G:G,"")</f>
        <v/>
      </c>
      <c r="J3035" s="222" t="str">
        <f>IF(ISNUMBER(FORECAST!H:H),FORECAST!H:H,"")</f>
        <v/>
      </c>
      <c r="BF3035" s="4"/>
    </row>
    <row r="3036" spans="1:58">
      <c r="A3036" s="218" t="str">
        <f>MID(FORECAST!A3035,1,10)</f>
        <v/>
      </c>
      <c r="B3036" s="218" t="str">
        <f t="shared" si="422"/>
        <v/>
      </c>
      <c r="C3036" s="218" t="str">
        <f t="shared" si="423"/>
        <v/>
      </c>
      <c r="D3036" s="218" t="str">
        <f t="shared" si="424"/>
        <v/>
      </c>
      <c r="E3036" s="219" t="e">
        <f t="shared" si="425"/>
        <v>#VALUE!</v>
      </c>
      <c r="F3036" s="219" t="str">
        <f t="shared" si="426"/>
        <v/>
      </c>
      <c r="G3036" s="219">
        <f t="shared" si="427"/>
        <v>45291</v>
      </c>
      <c r="H3036" s="218" t="str">
        <f>IF(ISERROR(VLOOKUP(FORECAST!$A3036,$AY$2:$BA$9,3,FALSE)),"",VLOOKUP(FORECAST!$A3036,$AY$2:$BA$9,3,FALSE))</f>
        <v/>
      </c>
      <c r="I3036" s="218" t="str">
        <f>IF(ISNUMBER(FORECAST!G:G),FORECAST!G:G,"")</f>
        <v/>
      </c>
      <c r="J3036" s="222" t="str">
        <f>IF(ISNUMBER(FORECAST!H:H),FORECAST!H:H,"")</f>
        <v/>
      </c>
      <c r="BF3036" s="4"/>
    </row>
    <row r="3037" spans="1:58">
      <c r="A3037" s="218" t="str">
        <f>MID(FORECAST!A3036,1,10)</f>
        <v/>
      </c>
      <c r="B3037" s="218" t="str">
        <f t="shared" si="422"/>
        <v/>
      </c>
      <c r="C3037" s="218" t="str">
        <f t="shared" si="423"/>
        <v/>
      </c>
      <c r="D3037" s="218" t="str">
        <f t="shared" si="424"/>
        <v/>
      </c>
      <c r="E3037" s="219" t="e">
        <f t="shared" si="425"/>
        <v>#VALUE!</v>
      </c>
      <c r="F3037" s="219" t="str">
        <f t="shared" si="426"/>
        <v/>
      </c>
      <c r="G3037" s="219">
        <f t="shared" si="427"/>
        <v>45291</v>
      </c>
      <c r="H3037" s="218" t="str">
        <f>IF(ISERROR(VLOOKUP(FORECAST!$A3037,$AY$2:$BA$9,3,FALSE)),"",VLOOKUP(FORECAST!$A3037,$AY$2:$BA$9,3,FALSE))</f>
        <v/>
      </c>
      <c r="I3037" s="218" t="str">
        <f>IF(ISNUMBER(FORECAST!G:G),FORECAST!G:G,"")</f>
        <v/>
      </c>
      <c r="J3037" s="222" t="str">
        <f>IF(ISNUMBER(FORECAST!H:H),FORECAST!H:H,"")</f>
        <v/>
      </c>
      <c r="BF3037" s="4"/>
    </row>
    <row r="3038" spans="1:58">
      <c r="A3038" s="218" t="str">
        <f>MID(FORECAST!A3037,1,10)</f>
        <v/>
      </c>
      <c r="B3038" s="218" t="str">
        <f t="shared" si="422"/>
        <v/>
      </c>
      <c r="C3038" s="218" t="str">
        <f t="shared" si="423"/>
        <v/>
      </c>
      <c r="D3038" s="218" t="str">
        <f t="shared" si="424"/>
        <v/>
      </c>
      <c r="E3038" s="219" t="e">
        <f t="shared" si="425"/>
        <v>#VALUE!</v>
      </c>
      <c r="F3038" s="219" t="str">
        <f t="shared" si="426"/>
        <v/>
      </c>
      <c r="G3038" s="219">
        <f t="shared" si="427"/>
        <v>45291</v>
      </c>
      <c r="H3038" s="218" t="str">
        <f>IF(ISERROR(VLOOKUP(FORECAST!$A3038,$AY$2:$BA$9,3,FALSE)),"",VLOOKUP(FORECAST!$A3038,$AY$2:$BA$9,3,FALSE))</f>
        <v/>
      </c>
      <c r="I3038" s="218" t="str">
        <f>IF(ISNUMBER(FORECAST!G:G),FORECAST!G:G,"")</f>
        <v/>
      </c>
      <c r="J3038" s="222" t="str">
        <f>IF(ISNUMBER(FORECAST!H:H),FORECAST!H:H,"")</f>
        <v/>
      </c>
      <c r="BF3038" s="4"/>
    </row>
    <row r="3039" spans="1:58">
      <c r="A3039" s="218" t="str">
        <f>MID(FORECAST!A3038,1,10)</f>
        <v/>
      </c>
      <c r="B3039" s="218" t="str">
        <f t="shared" si="422"/>
        <v/>
      </c>
      <c r="C3039" s="218" t="str">
        <f t="shared" si="423"/>
        <v/>
      </c>
      <c r="D3039" s="218" t="str">
        <f t="shared" si="424"/>
        <v/>
      </c>
      <c r="E3039" s="219" t="e">
        <f t="shared" si="425"/>
        <v>#VALUE!</v>
      </c>
      <c r="F3039" s="219" t="str">
        <f t="shared" si="426"/>
        <v/>
      </c>
      <c r="G3039" s="219">
        <f t="shared" si="427"/>
        <v>45291</v>
      </c>
      <c r="H3039" s="218" t="str">
        <f>IF(ISERROR(VLOOKUP(FORECAST!$A3039,$AY$2:$BA$9,3,FALSE)),"",VLOOKUP(FORECAST!$A3039,$AY$2:$BA$9,3,FALSE))</f>
        <v/>
      </c>
      <c r="I3039" s="218" t="str">
        <f>IF(ISNUMBER(FORECAST!G:G),FORECAST!G:G,"")</f>
        <v/>
      </c>
      <c r="J3039" s="222" t="str">
        <f>IF(ISNUMBER(FORECAST!H:H),FORECAST!H:H,"")</f>
        <v/>
      </c>
      <c r="BF3039" s="4"/>
    </row>
    <row r="3040" spans="1:58">
      <c r="A3040" s="218" t="str">
        <f>MID(FORECAST!A3039,1,10)</f>
        <v/>
      </c>
      <c r="B3040" s="218" t="str">
        <f t="shared" si="422"/>
        <v/>
      </c>
      <c r="C3040" s="218" t="str">
        <f t="shared" si="423"/>
        <v/>
      </c>
      <c r="D3040" s="218" t="str">
        <f t="shared" si="424"/>
        <v/>
      </c>
      <c r="E3040" s="219" t="e">
        <f t="shared" si="425"/>
        <v>#VALUE!</v>
      </c>
      <c r="F3040" s="219" t="str">
        <f t="shared" si="426"/>
        <v/>
      </c>
      <c r="G3040" s="219">
        <f t="shared" si="427"/>
        <v>45291</v>
      </c>
      <c r="H3040" s="218" t="str">
        <f>IF(ISERROR(VLOOKUP(FORECAST!$A3040,$AY$2:$BA$9,3,FALSE)),"",VLOOKUP(FORECAST!$A3040,$AY$2:$BA$9,3,FALSE))</f>
        <v/>
      </c>
      <c r="I3040" s="218" t="str">
        <f>IF(ISNUMBER(FORECAST!G:G),FORECAST!G:G,"")</f>
        <v/>
      </c>
      <c r="J3040" s="222" t="str">
        <f>IF(ISNUMBER(FORECAST!H:H),FORECAST!H:H,"")</f>
        <v/>
      </c>
      <c r="BF3040" s="4"/>
    </row>
    <row r="3041" spans="1:58">
      <c r="A3041" s="218" t="str">
        <f>MID(FORECAST!A3040,1,10)</f>
        <v/>
      </c>
      <c r="B3041" s="218" t="str">
        <f t="shared" si="422"/>
        <v/>
      </c>
      <c r="C3041" s="218" t="str">
        <f t="shared" si="423"/>
        <v/>
      </c>
      <c r="D3041" s="218" t="str">
        <f t="shared" si="424"/>
        <v/>
      </c>
      <c r="E3041" s="219" t="e">
        <f t="shared" si="425"/>
        <v>#VALUE!</v>
      </c>
      <c r="F3041" s="219" t="str">
        <f t="shared" si="426"/>
        <v/>
      </c>
      <c r="G3041" s="219">
        <f t="shared" si="427"/>
        <v>45291</v>
      </c>
      <c r="H3041" s="218" t="str">
        <f>IF(ISERROR(VLOOKUP(FORECAST!$A3041,$AY$2:$BA$9,3,FALSE)),"",VLOOKUP(FORECAST!$A3041,$AY$2:$BA$9,3,FALSE))</f>
        <v/>
      </c>
      <c r="I3041" s="218" t="str">
        <f>IF(ISNUMBER(FORECAST!G:G),FORECAST!G:G,"")</f>
        <v/>
      </c>
      <c r="J3041" s="222" t="str">
        <f>IF(ISNUMBER(FORECAST!H:H),FORECAST!H:H,"")</f>
        <v/>
      </c>
      <c r="BF3041" s="4"/>
    </row>
    <row r="3042" spans="1:58">
      <c r="A3042" s="218" t="str">
        <f>MID(FORECAST!A3041,1,10)</f>
        <v/>
      </c>
      <c r="B3042" s="218" t="str">
        <f t="shared" si="422"/>
        <v/>
      </c>
      <c r="C3042" s="218" t="str">
        <f t="shared" si="423"/>
        <v/>
      </c>
      <c r="D3042" s="218" t="str">
        <f t="shared" si="424"/>
        <v/>
      </c>
      <c r="E3042" s="219" t="e">
        <f t="shared" si="425"/>
        <v>#VALUE!</v>
      </c>
      <c r="F3042" s="219" t="str">
        <f t="shared" si="426"/>
        <v/>
      </c>
      <c r="G3042" s="219">
        <f t="shared" si="427"/>
        <v>45291</v>
      </c>
      <c r="H3042" s="218" t="str">
        <f>IF(ISERROR(VLOOKUP(FORECAST!$A3042,$AY$2:$BA$9,3,FALSE)),"",VLOOKUP(FORECAST!$A3042,$AY$2:$BA$9,3,FALSE))</f>
        <v/>
      </c>
      <c r="I3042" s="218" t="str">
        <f>IF(ISNUMBER(FORECAST!G:G),FORECAST!G:G,"")</f>
        <v/>
      </c>
      <c r="J3042" s="222" t="str">
        <f>IF(ISNUMBER(FORECAST!H:H),FORECAST!H:H,"")</f>
        <v/>
      </c>
      <c r="BF3042" s="4"/>
    </row>
    <row r="3043" spans="1:58">
      <c r="A3043" s="218" t="str">
        <f>MID(FORECAST!A3042,1,10)</f>
        <v/>
      </c>
      <c r="B3043" s="218" t="str">
        <f t="shared" si="422"/>
        <v/>
      </c>
      <c r="C3043" s="218" t="str">
        <f t="shared" si="423"/>
        <v/>
      </c>
      <c r="D3043" s="218" t="str">
        <f t="shared" si="424"/>
        <v/>
      </c>
      <c r="E3043" s="219" t="e">
        <f t="shared" si="425"/>
        <v>#VALUE!</v>
      </c>
      <c r="F3043" s="219" t="str">
        <f t="shared" si="426"/>
        <v/>
      </c>
      <c r="G3043" s="219">
        <f t="shared" si="427"/>
        <v>45291</v>
      </c>
      <c r="H3043" s="218" t="str">
        <f>IF(ISERROR(VLOOKUP(FORECAST!$A3043,$AY$2:$BA$9,3,FALSE)),"",VLOOKUP(FORECAST!$A3043,$AY$2:$BA$9,3,FALSE))</f>
        <v/>
      </c>
      <c r="I3043" s="218" t="str">
        <f>IF(ISNUMBER(FORECAST!G:G),FORECAST!G:G,"")</f>
        <v/>
      </c>
      <c r="J3043" s="222" t="str">
        <f>IF(ISNUMBER(FORECAST!H:H),FORECAST!H:H,"")</f>
        <v/>
      </c>
      <c r="BF3043" s="4"/>
    </row>
    <row r="3044" spans="1:58">
      <c r="A3044" s="218" t="str">
        <f>MID(FORECAST!A3043,1,10)</f>
        <v/>
      </c>
      <c r="B3044" s="218" t="str">
        <f t="shared" si="422"/>
        <v/>
      </c>
      <c r="C3044" s="218" t="str">
        <f t="shared" si="423"/>
        <v/>
      </c>
      <c r="D3044" s="218" t="str">
        <f t="shared" si="424"/>
        <v/>
      </c>
      <c r="E3044" s="219" t="e">
        <f t="shared" si="425"/>
        <v>#VALUE!</v>
      </c>
      <c r="F3044" s="219" t="str">
        <f t="shared" si="426"/>
        <v/>
      </c>
      <c r="G3044" s="219">
        <f t="shared" si="427"/>
        <v>45291</v>
      </c>
      <c r="H3044" s="218" t="str">
        <f>IF(ISERROR(VLOOKUP(FORECAST!$A3044,$AY$2:$BA$9,3,FALSE)),"",VLOOKUP(FORECAST!$A3044,$AY$2:$BA$9,3,FALSE))</f>
        <v/>
      </c>
      <c r="I3044" s="218" t="str">
        <f>IF(ISNUMBER(FORECAST!G:G),FORECAST!G:G,"")</f>
        <v/>
      </c>
      <c r="J3044" s="222" t="str">
        <f>IF(ISNUMBER(FORECAST!H:H),FORECAST!H:H,"")</f>
        <v/>
      </c>
      <c r="BF3044" s="4"/>
    </row>
    <row r="3045" spans="1:58">
      <c r="A3045" s="218" t="str">
        <f>MID(FORECAST!A3044,1,10)</f>
        <v/>
      </c>
      <c r="B3045" s="218" t="str">
        <f t="shared" si="422"/>
        <v/>
      </c>
      <c r="C3045" s="218" t="str">
        <f t="shared" si="423"/>
        <v/>
      </c>
      <c r="D3045" s="218" t="str">
        <f t="shared" si="424"/>
        <v/>
      </c>
      <c r="E3045" s="219" t="e">
        <f t="shared" si="425"/>
        <v>#VALUE!</v>
      </c>
      <c r="F3045" s="219" t="str">
        <f t="shared" si="426"/>
        <v/>
      </c>
      <c r="G3045" s="219">
        <f t="shared" si="427"/>
        <v>45291</v>
      </c>
      <c r="H3045" s="218" t="str">
        <f>IF(ISERROR(VLOOKUP(FORECAST!$A3045,$AY$2:$BA$9,3,FALSE)),"",VLOOKUP(FORECAST!$A3045,$AY$2:$BA$9,3,FALSE))</f>
        <v/>
      </c>
      <c r="I3045" s="218" t="str">
        <f>IF(ISNUMBER(FORECAST!G:G),FORECAST!G:G,"")</f>
        <v/>
      </c>
      <c r="J3045" s="222" t="str">
        <f>IF(ISNUMBER(FORECAST!H:H),FORECAST!H:H,"")</f>
        <v/>
      </c>
      <c r="BF3045" s="4"/>
    </row>
    <row r="3046" spans="1:58">
      <c r="A3046" s="218" t="str">
        <f>MID(FORECAST!A3045,1,10)</f>
        <v/>
      </c>
      <c r="B3046" s="218" t="str">
        <f t="shared" si="422"/>
        <v/>
      </c>
      <c r="C3046" s="218" t="str">
        <f t="shared" si="423"/>
        <v/>
      </c>
      <c r="D3046" s="218" t="str">
        <f t="shared" si="424"/>
        <v/>
      </c>
      <c r="E3046" s="219" t="e">
        <f t="shared" si="425"/>
        <v>#VALUE!</v>
      </c>
      <c r="F3046" s="219" t="str">
        <f t="shared" si="426"/>
        <v/>
      </c>
      <c r="G3046" s="219">
        <f t="shared" si="427"/>
        <v>45291</v>
      </c>
      <c r="H3046" s="218" t="str">
        <f>IF(ISERROR(VLOOKUP(FORECAST!$A3046,$AY$2:$BA$9,3,FALSE)),"",VLOOKUP(FORECAST!$A3046,$AY$2:$BA$9,3,FALSE))</f>
        <v/>
      </c>
      <c r="I3046" s="218" t="str">
        <f>IF(ISNUMBER(FORECAST!G:G),FORECAST!G:G,"")</f>
        <v/>
      </c>
      <c r="J3046" s="222" t="str">
        <f>IF(ISNUMBER(FORECAST!H:H),FORECAST!H:H,"")</f>
        <v/>
      </c>
      <c r="BF3046" s="4"/>
    </row>
    <row r="3047" spans="1:58">
      <c r="A3047" s="218" t="str">
        <f>MID(FORECAST!A3046,1,10)</f>
        <v/>
      </c>
      <c r="B3047" s="218" t="str">
        <f t="shared" si="422"/>
        <v/>
      </c>
      <c r="C3047" s="218" t="str">
        <f t="shared" si="423"/>
        <v/>
      </c>
      <c r="D3047" s="218" t="str">
        <f t="shared" si="424"/>
        <v/>
      </c>
      <c r="E3047" s="219" t="e">
        <f t="shared" si="425"/>
        <v>#VALUE!</v>
      </c>
      <c r="F3047" s="219" t="str">
        <f t="shared" si="426"/>
        <v/>
      </c>
      <c r="G3047" s="219">
        <f t="shared" si="427"/>
        <v>45291</v>
      </c>
      <c r="H3047" s="218" t="str">
        <f>IF(ISERROR(VLOOKUP(FORECAST!$A3047,$AY$2:$BA$9,3,FALSE)),"",VLOOKUP(FORECAST!$A3047,$AY$2:$BA$9,3,FALSE))</f>
        <v/>
      </c>
      <c r="I3047" s="218" t="str">
        <f>IF(ISNUMBER(FORECAST!G:G),FORECAST!G:G,"")</f>
        <v/>
      </c>
      <c r="J3047" s="222" t="str">
        <f>IF(ISNUMBER(FORECAST!H:H),FORECAST!H:H,"")</f>
        <v/>
      </c>
      <c r="BF3047" s="4"/>
    </row>
    <row r="3048" spans="1:58">
      <c r="A3048" s="218" t="str">
        <f>MID(FORECAST!A3047,1,10)</f>
        <v/>
      </c>
      <c r="B3048" s="218" t="str">
        <f t="shared" si="422"/>
        <v/>
      </c>
      <c r="C3048" s="218" t="str">
        <f t="shared" si="423"/>
        <v/>
      </c>
      <c r="D3048" s="218" t="str">
        <f t="shared" si="424"/>
        <v/>
      </c>
      <c r="E3048" s="219" t="e">
        <f t="shared" si="425"/>
        <v>#VALUE!</v>
      </c>
      <c r="F3048" s="219" t="str">
        <f t="shared" si="426"/>
        <v/>
      </c>
      <c r="G3048" s="219">
        <f t="shared" si="427"/>
        <v>45291</v>
      </c>
      <c r="H3048" s="218" t="str">
        <f>IF(ISERROR(VLOOKUP(FORECAST!$A3048,$AY$2:$BA$9,3,FALSE)),"",VLOOKUP(FORECAST!$A3048,$AY$2:$BA$9,3,FALSE))</f>
        <v/>
      </c>
      <c r="I3048" s="218" t="str">
        <f>IF(ISNUMBER(FORECAST!G:G),FORECAST!G:G,"")</f>
        <v/>
      </c>
      <c r="J3048" s="222" t="str">
        <f>IF(ISNUMBER(FORECAST!H:H),FORECAST!H:H,"")</f>
        <v/>
      </c>
      <c r="BF3048" s="4"/>
    </row>
    <row r="3049" spans="1:58">
      <c r="A3049" s="218" t="str">
        <f>MID(FORECAST!A3048,1,10)</f>
        <v/>
      </c>
      <c r="B3049" s="218" t="str">
        <f t="shared" si="422"/>
        <v/>
      </c>
      <c r="C3049" s="218" t="str">
        <f t="shared" si="423"/>
        <v/>
      </c>
      <c r="D3049" s="218" t="str">
        <f t="shared" si="424"/>
        <v/>
      </c>
      <c r="E3049" s="219" t="e">
        <f t="shared" si="425"/>
        <v>#VALUE!</v>
      </c>
      <c r="F3049" s="219" t="str">
        <f t="shared" si="426"/>
        <v/>
      </c>
      <c r="G3049" s="219">
        <f t="shared" si="427"/>
        <v>45291</v>
      </c>
      <c r="H3049" s="218" t="str">
        <f>IF(ISERROR(VLOOKUP(FORECAST!$A3049,$AY$2:$BA$9,3,FALSE)),"",VLOOKUP(FORECAST!$A3049,$AY$2:$BA$9,3,FALSE))</f>
        <v/>
      </c>
      <c r="I3049" s="218" t="str">
        <f>IF(ISNUMBER(FORECAST!G:G),FORECAST!G:G,"")</f>
        <v/>
      </c>
      <c r="J3049" s="222" t="str">
        <f>IF(ISNUMBER(FORECAST!H:H),FORECAST!H:H,"")</f>
        <v/>
      </c>
      <c r="BF3049" s="4"/>
    </row>
    <row r="3050" spans="1:58">
      <c r="A3050" s="218" t="str">
        <f>MID(FORECAST!A3049,1,10)</f>
        <v/>
      </c>
      <c r="B3050" s="218" t="str">
        <f t="shared" si="422"/>
        <v/>
      </c>
      <c r="C3050" s="218" t="str">
        <f t="shared" si="423"/>
        <v/>
      </c>
      <c r="D3050" s="218" t="str">
        <f t="shared" si="424"/>
        <v/>
      </c>
      <c r="E3050" s="219" t="e">
        <f t="shared" si="425"/>
        <v>#VALUE!</v>
      </c>
      <c r="F3050" s="219" t="str">
        <f t="shared" si="426"/>
        <v/>
      </c>
      <c r="G3050" s="219">
        <f t="shared" si="427"/>
        <v>45291</v>
      </c>
      <c r="H3050" s="218" t="str">
        <f>IF(ISERROR(VLOOKUP(FORECAST!$A3050,$AY$2:$BA$9,3,FALSE)),"",VLOOKUP(FORECAST!$A3050,$AY$2:$BA$9,3,FALSE))</f>
        <v/>
      </c>
      <c r="I3050" s="218" t="str">
        <f>IF(ISNUMBER(FORECAST!G:G),FORECAST!G:G,"")</f>
        <v/>
      </c>
      <c r="J3050" s="222" t="str">
        <f>IF(ISNUMBER(FORECAST!H:H),FORECAST!H:H,"")</f>
        <v/>
      </c>
      <c r="BF3050" s="4"/>
    </row>
    <row r="3051" spans="1:58">
      <c r="A3051" s="218" t="str">
        <f>MID(FORECAST!A3050,1,10)</f>
        <v/>
      </c>
      <c r="B3051" s="218" t="str">
        <f t="shared" si="422"/>
        <v/>
      </c>
      <c r="C3051" s="218" t="str">
        <f t="shared" si="423"/>
        <v/>
      </c>
      <c r="D3051" s="218" t="str">
        <f t="shared" si="424"/>
        <v/>
      </c>
      <c r="E3051" s="219" t="e">
        <f t="shared" si="425"/>
        <v>#VALUE!</v>
      </c>
      <c r="F3051" s="219" t="str">
        <f t="shared" si="426"/>
        <v/>
      </c>
      <c r="G3051" s="219">
        <f t="shared" si="427"/>
        <v>45291</v>
      </c>
      <c r="H3051" s="218" t="str">
        <f>IF(ISERROR(VLOOKUP(FORECAST!$A3051,$AY$2:$BA$9,3,FALSE)),"",VLOOKUP(FORECAST!$A3051,$AY$2:$BA$9,3,FALSE))</f>
        <v/>
      </c>
      <c r="I3051" s="218" t="str">
        <f>IF(ISNUMBER(FORECAST!G:G),FORECAST!G:G,"")</f>
        <v/>
      </c>
      <c r="J3051" s="222" t="str">
        <f>IF(ISNUMBER(FORECAST!H:H),FORECAST!H:H,"")</f>
        <v/>
      </c>
      <c r="BF3051" s="4"/>
    </row>
    <row r="3052" spans="1:58">
      <c r="A3052" s="218" t="str">
        <f>MID(FORECAST!A3051,1,10)</f>
        <v/>
      </c>
      <c r="B3052" s="218" t="str">
        <f t="shared" si="422"/>
        <v/>
      </c>
      <c r="C3052" s="218" t="str">
        <f t="shared" si="423"/>
        <v/>
      </c>
      <c r="D3052" s="218" t="str">
        <f t="shared" si="424"/>
        <v/>
      </c>
      <c r="E3052" s="219" t="e">
        <f t="shared" si="425"/>
        <v>#VALUE!</v>
      </c>
      <c r="F3052" s="219" t="str">
        <f t="shared" si="426"/>
        <v/>
      </c>
      <c r="G3052" s="219">
        <f t="shared" si="427"/>
        <v>45291</v>
      </c>
      <c r="H3052" s="218" t="str">
        <f>IF(ISERROR(VLOOKUP(FORECAST!$A3052,$AY$2:$BA$9,3,FALSE)),"",VLOOKUP(FORECAST!$A3052,$AY$2:$BA$9,3,FALSE))</f>
        <v/>
      </c>
      <c r="I3052" s="218" t="str">
        <f>IF(ISNUMBER(FORECAST!G:G),FORECAST!G:G,"")</f>
        <v/>
      </c>
      <c r="J3052" s="222" t="str">
        <f>IF(ISNUMBER(FORECAST!H:H),FORECAST!H:H,"")</f>
        <v/>
      </c>
      <c r="BF3052" s="4"/>
    </row>
    <row r="3053" spans="1:58">
      <c r="A3053" s="218" t="str">
        <f>MID(FORECAST!A3052,1,10)</f>
        <v/>
      </c>
      <c r="B3053" s="218" t="str">
        <f t="shared" si="422"/>
        <v/>
      </c>
      <c r="C3053" s="218" t="str">
        <f t="shared" si="423"/>
        <v/>
      </c>
      <c r="D3053" s="218" t="str">
        <f t="shared" si="424"/>
        <v/>
      </c>
      <c r="E3053" s="219" t="e">
        <f t="shared" si="425"/>
        <v>#VALUE!</v>
      </c>
      <c r="F3053" s="219" t="str">
        <f t="shared" si="426"/>
        <v/>
      </c>
      <c r="G3053" s="219">
        <f t="shared" si="427"/>
        <v>45291</v>
      </c>
      <c r="H3053" s="218" t="str">
        <f>IF(ISERROR(VLOOKUP(FORECAST!$A3053,$AY$2:$BA$9,3,FALSE)),"",VLOOKUP(FORECAST!$A3053,$AY$2:$BA$9,3,FALSE))</f>
        <v/>
      </c>
      <c r="I3053" s="218" t="str">
        <f>IF(ISNUMBER(FORECAST!G:G),FORECAST!G:G,"")</f>
        <v/>
      </c>
      <c r="J3053" s="222" t="str">
        <f>IF(ISNUMBER(FORECAST!H:H),FORECAST!H:H,"")</f>
        <v/>
      </c>
      <c r="BF3053" s="4"/>
    </row>
    <row r="3054" spans="1:58">
      <c r="A3054" s="218" t="str">
        <f>MID(FORECAST!A3053,1,10)</f>
        <v/>
      </c>
      <c r="B3054" s="218" t="str">
        <f t="shared" si="422"/>
        <v/>
      </c>
      <c r="C3054" s="218" t="str">
        <f t="shared" si="423"/>
        <v/>
      </c>
      <c r="D3054" s="218" t="str">
        <f t="shared" si="424"/>
        <v/>
      </c>
      <c r="E3054" s="219" t="e">
        <f t="shared" si="425"/>
        <v>#VALUE!</v>
      </c>
      <c r="F3054" s="219" t="str">
        <f t="shared" si="426"/>
        <v/>
      </c>
      <c r="G3054" s="219">
        <f t="shared" si="427"/>
        <v>45291</v>
      </c>
      <c r="H3054" s="218" t="str">
        <f>IF(ISERROR(VLOOKUP(FORECAST!$A3054,$AY$2:$BA$9,3,FALSE)),"",VLOOKUP(FORECAST!$A3054,$AY$2:$BA$9,3,FALSE))</f>
        <v/>
      </c>
      <c r="I3054" s="218" t="str">
        <f>IF(ISNUMBER(FORECAST!G:G),FORECAST!G:G,"")</f>
        <v/>
      </c>
      <c r="J3054" s="222" t="str">
        <f>IF(ISNUMBER(FORECAST!H:H),FORECAST!H:H,"")</f>
        <v/>
      </c>
      <c r="BF3054" s="4"/>
    </row>
    <row r="3055" spans="1:58">
      <c r="A3055" s="218" t="str">
        <f>MID(FORECAST!A3054,1,10)</f>
        <v/>
      </c>
      <c r="B3055" s="218" t="str">
        <f t="shared" si="422"/>
        <v/>
      </c>
      <c r="C3055" s="218" t="str">
        <f t="shared" si="423"/>
        <v/>
      </c>
      <c r="D3055" s="218" t="str">
        <f t="shared" si="424"/>
        <v/>
      </c>
      <c r="E3055" s="219" t="e">
        <f t="shared" si="425"/>
        <v>#VALUE!</v>
      </c>
      <c r="F3055" s="219" t="str">
        <f t="shared" si="426"/>
        <v/>
      </c>
      <c r="G3055" s="219">
        <f t="shared" si="427"/>
        <v>45291</v>
      </c>
      <c r="H3055" s="218" t="str">
        <f>IF(ISERROR(VLOOKUP(FORECAST!$A3055,$AY$2:$BA$9,3,FALSE)),"",VLOOKUP(FORECAST!$A3055,$AY$2:$BA$9,3,FALSE))</f>
        <v/>
      </c>
      <c r="I3055" s="218" t="str">
        <f>IF(ISNUMBER(FORECAST!G:G),FORECAST!G:G,"")</f>
        <v/>
      </c>
      <c r="J3055" s="222" t="str">
        <f>IF(ISNUMBER(FORECAST!H:H),FORECAST!H:H,"")</f>
        <v/>
      </c>
      <c r="BF3055" s="4"/>
    </row>
    <row r="3056" spans="1:58">
      <c r="A3056" s="218" t="str">
        <f>MID(FORECAST!A3055,1,10)</f>
        <v/>
      </c>
      <c r="B3056" s="218" t="str">
        <f t="shared" si="422"/>
        <v/>
      </c>
      <c r="C3056" s="218" t="str">
        <f t="shared" si="423"/>
        <v/>
      </c>
      <c r="D3056" s="218" t="str">
        <f t="shared" si="424"/>
        <v/>
      </c>
      <c r="E3056" s="219" t="e">
        <f t="shared" si="425"/>
        <v>#VALUE!</v>
      </c>
      <c r="F3056" s="219" t="str">
        <f t="shared" si="426"/>
        <v/>
      </c>
      <c r="G3056" s="219">
        <f t="shared" si="427"/>
        <v>45291</v>
      </c>
      <c r="H3056" s="218" t="str">
        <f>IF(ISERROR(VLOOKUP(FORECAST!$A3056,$AY$2:$BA$9,3,FALSE)),"",VLOOKUP(FORECAST!$A3056,$AY$2:$BA$9,3,FALSE))</f>
        <v/>
      </c>
      <c r="I3056" s="218" t="str">
        <f>IF(ISNUMBER(FORECAST!G:G),FORECAST!G:G,"")</f>
        <v/>
      </c>
      <c r="J3056" s="222" t="str">
        <f>IF(ISNUMBER(FORECAST!H:H),FORECAST!H:H,"")</f>
        <v/>
      </c>
      <c r="BF3056" s="4"/>
    </row>
    <row r="3057" spans="1:58">
      <c r="A3057" s="218" t="str">
        <f>MID(FORECAST!A3056,1,10)</f>
        <v/>
      </c>
      <c r="B3057" s="218" t="str">
        <f t="shared" si="422"/>
        <v/>
      </c>
      <c r="C3057" s="218" t="str">
        <f t="shared" si="423"/>
        <v/>
      </c>
      <c r="D3057" s="218" t="str">
        <f t="shared" si="424"/>
        <v/>
      </c>
      <c r="E3057" s="219" t="e">
        <f t="shared" si="425"/>
        <v>#VALUE!</v>
      </c>
      <c r="F3057" s="219" t="str">
        <f t="shared" si="426"/>
        <v/>
      </c>
      <c r="G3057" s="219">
        <f t="shared" si="427"/>
        <v>45291</v>
      </c>
      <c r="H3057" s="218" t="str">
        <f>IF(ISERROR(VLOOKUP(FORECAST!$A3057,$AY$2:$BA$9,3,FALSE)),"",VLOOKUP(FORECAST!$A3057,$AY$2:$BA$9,3,FALSE))</f>
        <v/>
      </c>
      <c r="I3057" s="218" t="str">
        <f>IF(ISNUMBER(FORECAST!G:G),FORECAST!G:G,"")</f>
        <v/>
      </c>
      <c r="J3057" s="222" t="str">
        <f>IF(ISNUMBER(FORECAST!H:H),FORECAST!H:H,"")</f>
        <v/>
      </c>
      <c r="BF3057" s="4"/>
    </row>
    <row r="3058" spans="1:58">
      <c r="A3058" s="218" t="str">
        <f>MID(FORECAST!A3057,1,10)</f>
        <v/>
      </c>
      <c r="B3058" s="218" t="str">
        <f t="shared" si="422"/>
        <v/>
      </c>
      <c r="C3058" s="218" t="str">
        <f t="shared" si="423"/>
        <v/>
      </c>
      <c r="D3058" s="218" t="str">
        <f t="shared" si="424"/>
        <v/>
      </c>
      <c r="E3058" s="219" t="e">
        <f t="shared" si="425"/>
        <v>#VALUE!</v>
      </c>
      <c r="F3058" s="219" t="str">
        <f t="shared" si="426"/>
        <v/>
      </c>
      <c r="G3058" s="219">
        <f t="shared" si="427"/>
        <v>45291</v>
      </c>
      <c r="H3058" s="218" t="str">
        <f>IF(ISERROR(VLOOKUP(FORECAST!$A3058,$AY$2:$BA$9,3,FALSE)),"",VLOOKUP(FORECAST!$A3058,$AY$2:$BA$9,3,FALSE))</f>
        <v/>
      </c>
      <c r="I3058" s="218" t="str">
        <f>IF(ISNUMBER(FORECAST!G:G),FORECAST!G:G,"")</f>
        <v/>
      </c>
      <c r="J3058" s="222" t="str">
        <f>IF(ISNUMBER(FORECAST!H:H),FORECAST!H:H,"")</f>
        <v/>
      </c>
      <c r="BF3058" s="4"/>
    </row>
    <row r="3059" spans="1:58">
      <c r="A3059" s="218" t="str">
        <f>MID(FORECAST!A3058,1,10)</f>
        <v/>
      </c>
      <c r="B3059" s="218" t="str">
        <f t="shared" si="422"/>
        <v/>
      </c>
      <c r="C3059" s="218" t="str">
        <f t="shared" si="423"/>
        <v/>
      </c>
      <c r="D3059" s="218" t="str">
        <f t="shared" si="424"/>
        <v/>
      </c>
      <c r="E3059" s="219" t="e">
        <f t="shared" si="425"/>
        <v>#VALUE!</v>
      </c>
      <c r="F3059" s="219" t="str">
        <f t="shared" si="426"/>
        <v/>
      </c>
      <c r="G3059" s="219">
        <f t="shared" si="427"/>
        <v>45291</v>
      </c>
      <c r="H3059" s="218" t="str">
        <f>IF(ISERROR(VLOOKUP(FORECAST!$A3059,$AY$2:$BA$9,3,FALSE)),"",VLOOKUP(FORECAST!$A3059,$AY$2:$BA$9,3,FALSE))</f>
        <v/>
      </c>
      <c r="I3059" s="218" t="str">
        <f>IF(ISNUMBER(FORECAST!G:G),FORECAST!G:G,"")</f>
        <v/>
      </c>
      <c r="J3059" s="222" t="str">
        <f>IF(ISNUMBER(FORECAST!H:H),FORECAST!H:H,"")</f>
        <v/>
      </c>
      <c r="BF3059" s="4"/>
    </row>
    <row r="3060" spans="1:58">
      <c r="A3060" s="218" t="str">
        <f>MID(FORECAST!A3059,1,10)</f>
        <v/>
      </c>
      <c r="B3060" s="218" t="str">
        <f t="shared" si="422"/>
        <v/>
      </c>
      <c r="C3060" s="218" t="str">
        <f t="shared" si="423"/>
        <v/>
      </c>
      <c r="D3060" s="218" t="str">
        <f t="shared" si="424"/>
        <v/>
      </c>
      <c r="E3060" s="219" t="e">
        <f t="shared" si="425"/>
        <v>#VALUE!</v>
      </c>
      <c r="F3060" s="219" t="str">
        <f t="shared" si="426"/>
        <v/>
      </c>
      <c r="G3060" s="219">
        <f t="shared" si="427"/>
        <v>45291</v>
      </c>
      <c r="H3060" s="218" t="str">
        <f>IF(ISERROR(VLOOKUP(FORECAST!$A3060,$AY$2:$BA$9,3,FALSE)),"",VLOOKUP(FORECAST!$A3060,$AY$2:$BA$9,3,FALSE))</f>
        <v/>
      </c>
      <c r="I3060" s="218" t="str">
        <f>IF(ISNUMBER(FORECAST!G:G),FORECAST!G:G,"")</f>
        <v/>
      </c>
      <c r="J3060" s="222" t="str">
        <f>IF(ISNUMBER(FORECAST!H:H),FORECAST!H:H,"")</f>
        <v/>
      </c>
      <c r="BF3060" s="4"/>
    </row>
    <row r="3061" spans="1:58">
      <c r="A3061" s="218" t="str">
        <f>MID(FORECAST!A3060,1,10)</f>
        <v/>
      </c>
      <c r="B3061" s="218" t="str">
        <f t="shared" si="422"/>
        <v/>
      </c>
      <c r="C3061" s="218" t="str">
        <f t="shared" si="423"/>
        <v/>
      </c>
      <c r="D3061" s="218" t="str">
        <f t="shared" si="424"/>
        <v/>
      </c>
      <c r="E3061" s="219" t="e">
        <f t="shared" si="425"/>
        <v>#VALUE!</v>
      </c>
      <c r="F3061" s="219" t="str">
        <f t="shared" si="426"/>
        <v/>
      </c>
      <c r="G3061" s="219">
        <f t="shared" si="427"/>
        <v>45291</v>
      </c>
      <c r="H3061" s="218" t="str">
        <f>IF(ISERROR(VLOOKUP(FORECAST!$A3061,$AY$2:$BA$9,3,FALSE)),"",VLOOKUP(FORECAST!$A3061,$AY$2:$BA$9,3,FALSE))</f>
        <v/>
      </c>
      <c r="I3061" s="218" t="str">
        <f>IF(ISNUMBER(FORECAST!G:G),FORECAST!G:G,"")</f>
        <v/>
      </c>
      <c r="J3061" s="222" t="str">
        <f>IF(ISNUMBER(FORECAST!H:H),FORECAST!H:H,"")</f>
        <v/>
      </c>
      <c r="BF3061" s="4"/>
    </row>
    <row r="3062" spans="1:58">
      <c r="A3062" s="218" t="str">
        <f>MID(FORECAST!A3061,1,10)</f>
        <v/>
      </c>
      <c r="B3062" s="218" t="str">
        <f t="shared" si="422"/>
        <v/>
      </c>
      <c r="C3062" s="218" t="str">
        <f t="shared" si="423"/>
        <v/>
      </c>
      <c r="D3062" s="218" t="str">
        <f t="shared" si="424"/>
        <v/>
      </c>
      <c r="E3062" s="219" t="e">
        <f t="shared" si="425"/>
        <v>#VALUE!</v>
      </c>
      <c r="F3062" s="219" t="str">
        <f t="shared" si="426"/>
        <v/>
      </c>
      <c r="G3062" s="219">
        <f t="shared" si="427"/>
        <v>45291</v>
      </c>
      <c r="H3062" s="218" t="str">
        <f>IF(ISERROR(VLOOKUP(FORECAST!$A3062,$AY$2:$BA$9,3,FALSE)),"",VLOOKUP(FORECAST!$A3062,$AY$2:$BA$9,3,FALSE))</f>
        <v/>
      </c>
      <c r="I3062" s="218" t="str">
        <f>IF(ISNUMBER(FORECAST!G:G),FORECAST!G:G,"")</f>
        <v/>
      </c>
      <c r="J3062" s="222" t="str">
        <f>IF(ISNUMBER(FORECAST!H:H),FORECAST!H:H,"")</f>
        <v/>
      </c>
      <c r="BF3062" s="4"/>
    </row>
    <row r="3063" spans="1:58">
      <c r="A3063" s="218" t="str">
        <f>MID(FORECAST!A3062,1,10)</f>
        <v/>
      </c>
      <c r="B3063" s="218" t="str">
        <f t="shared" si="422"/>
        <v/>
      </c>
      <c r="C3063" s="218" t="str">
        <f t="shared" si="423"/>
        <v/>
      </c>
      <c r="D3063" s="218" t="str">
        <f t="shared" si="424"/>
        <v/>
      </c>
      <c r="E3063" s="219" t="e">
        <f t="shared" si="425"/>
        <v>#VALUE!</v>
      </c>
      <c r="F3063" s="219" t="str">
        <f t="shared" si="426"/>
        <v/>
      </c>
      <c r="G3063" s="219">
        <f t="shared" si="427"/>
        <v>45291</v>
      </c>
      <c r="H3063" s="218" t="str">
        <f>IF(ISERROR(VLOOKUP(FORECAST!$A3063,$AY$2:$BA$9,3,FALSE)),"",VLOOKUP(FORECAST!$A3063,$AY$2:$BA$9,3,FALSE))</f>
        <v/>
      </c>
      <c r="I3063" s="218" t="str">
        <f>IF(ISNUMBER(FORECAST!G:G),FORECAST!G:G,"")</f>
        <v/>
      </c>
      <c r="J3063" s="222" t="str">
        <f>IF(ISNUMBER(FORECAST!H:H),FORECAST!H:H,"")</f>
        <v/>
      </c>
      <c r="BF3063" s="4"/>
    </row>
    <row r="3064" spans="1:58">
      <c r="A3064" s="218" t="str">
        <f>MID(FORECAST!A3063,1,10)</f>
        <v/>
      </c>
      <c r="B3064" s="218" t="str">
        <f t="shared" si="422"/>
        <v/>
      </c>
      <c r="C3064" s="218" t="str">
        <f t="shared" si="423"/>
        <v/>
      </c>
      <c r="D3064" s="218" t="str">
        <f t="shared" si="424"/>
        <v/>
      </c>
      <c r="E3064" s="219" t="e">
        <f t="shared" si="425"/>
        <v>#VALUE!</v>
      </c>
      <c r="F3064" s="219" t="str">
        <f t="shared" si="426"/>
        <v/>
      </c>
      <c r="G3064" s="219">
        <f t="shared" si="427"/>
        <v>45291</v>
      </c>
      <c r="H3064" s="218" t="str">
        <f>IF(ISERROR(VLOOKUP(FORECAST!$A3064,$AY$2:$BA$9,3,FALSE)),"",VLOOKUP(FORECAST!$A3064,$AY$2:$BA$9,3,FALSE))</f>
        <v/>
      </c>
      <c r="I3064" s="218" t="str">
        <f>IF(ISNUMBER(FORECAST!G:G),FORECAST!G:G,"")</f>
        <v/>
      </c>
      <c r="J3064" s="222" t="str">
        <f>IF(ISNUMBER(FORECAST!H:H),FORECAST!H:H,"")</f>
        <v/>
      </c>
      <c r="BF3064" s="4"/>
    </row>
    <row r="3065" spans="1:58">
      <c r="A3065" s="218" t="str">
        <f>MID(FORECAST!A3064,1,10)</f>
        <v/>
      </c>
      <c r="B3065" s="218" t="str">
        <f t="shared" si="422"/>
        <v/>
      </c>
      <c r="C3065" s="218" t="str">
        <f t="shared" si="423"/>
        <v/>
      </c>
      <c r="D3065" s="218" t="str">
        <f t="shared" si="424"/>
        <v/>
      </c>
      <c r="E3065" s="219" t="e">
        <f t="shared" si="425"/>
        <v>#VALUE!</v>
      </c>
      <c r="F3065" s="219" t="str">
        <f t="shared" si="426"/>
        <v/>
      </c>
      <c r="G3065" s="219">
        <f t="shared" si="427"/>
        <v>45291</v>
      </c>
      <c r="H3065" s="218" t="str">
        <f>IF(ISERROR(VLOOKUP(FORECAST!$A3065,$AY$2:$BA$9,3,FALSE)),"",VLOOKUP(FORECAST!$A3065,$AY$2:$BA$9,3,FALSE))</f>
        <v/>
      </c>
      <c r="I3065" s="218" t="str">
        <f>IF(ISNUMBER(FORECAST!G:G),FORECAST!G:G,"")</f>
        <v/>
      </c>
      <c r="J3065" s="222" t="str">
        <f>IF(ISNUMBER(FORECAST!H:H),FORECAST!H:H,"")</f>
        <v/>
      </c>
      <c r="BF3065" s="4"/>
    </row>
    <row r="3066" spans="1:58">
      <c r="A3066" s="218" t="str">
        <f>MID(FORECAST!A3065,1,10)</f>
        <v/>
      </c>
      <c r="B3066" s="218" t="str">
        <f t="shared" si="422"/>
        <v/>
      </c>
      <c r="C3066" s="218" t="str">
        <f t="shared" si="423"/>
        <v/>
      </c>
      <c r="D3066" s="218" t="str">
        <f t="shared" si="424"/>
        <v/>
      </c>
      <c r="E3066" s="219" t="e">
        <f t="shared" si="425"/>
        <v>#VALUE!</v>
      </c>
      <c r="F3066" s="219" t="str">
        <f t="shared" si="426"/>
        <v/>
      </c>
      <c r="G3066" s="219">
        <f t="shared" si="427"/>
        <v>45291</v>
      </c>
      <c r="H3066" s="218" t="str">
        <f>IF(ISERROR(VLOOKUP(FORECAST!$A3066,$AY$2:$BA$9,3,FALSE)),"",VLOOKUP(FORECAST!$A3066,$AY$2:$BA$9,3,FALSE))</f>
        <v/>
      </c>
      <c r="I3066" s="218" t="str">
        <f>IF(ISNUMBER(FORECAST!G:G),FORECAST!G:G,"")</f>
        <v/>
      </c>
      <c r="J3066" s="222" t="str">
        <f>IF(ISNUMBER(FORECAST!H:H),FORECAST!H:H,"")</f>
        <v/>
      </c>
      <c r="BF3066" s="4"/>
    </row>
    <row r="3067" spans="1:58">
      <c r="A3067" s="218" t="str">
        <f>MID(FORECAST!A3066,1,10)</f>
        <v/>
      </c>
      <c r="B3067" s="218" t="str">
        <f t="shared" si="422"/>
        <v/>
      </c>
      <c r="C3067" s="218" t="str">
        <f t="shared" si="423"/>
        <v/>
      </c>
      <c r="D3067" s="218" t="str">
        <f t="shared" si="424"/>
        <v/>
      </c>
      <c r="E3067" s="219" t="e">
        <f t="shared" si="425"/>
        <v>#VALUE!</v>
      </c>
      <c r="F3067" s="219" t="str">
        <f t="shared" si="426"/>
        <v/>
      </c>
      <c r="G3067" s="219">
        <f t="shared" si="427"/>
        <v>45291</v>
      </c>
      <c r="H3067" s="218" t="str">
        <f>IF(ISERROR(VLOOKUP(FORECAST!$A3067,$AY$2:$BA$9,3,FALSE)),"",VLOOKUP(FORECAST!$A3067,$AY$2:$BA$9,3,FALSE))</f>
        <v/>
      </c>
      <c r="I3067" s="218" t="str">
        <f>IF(ISNUMBER(FORECAST!G:G),FORECAST!G:G,"")</f>
        <v/>
      </c>
      <c r="J3067" s="222" t="str">
        <f>IF(ISNUMBER(FORECAST!H:H),FORECAST!H:H,"")</f>
        <v/>
      </c>
      <c r="BF3067" s="4"/>
    </row>
    <row r="3068" spans="1:58">
      <c r="A3068" s="218" t="str">
        <f>MID(FORECAST!A3067,1,10)</f>
        <v/>
      </c>
      <c r="B3068" s="218" t="str">
        <f t="shared" si="422"/>
        <v/>
      </c>
      <c r="C3068" s="218" t="str">
        <f t="shared" si="423"/>
        <v/>
      </c>
      <c r="D3068" s="218" t="str">
        <f t="shared" si="424"/>
        <v/>
      </c>
      <c r="E3068" s="219" t="e">
        <f t="shared" si="425"/>
        <v>#VALUE!</v>
      </c>
      <c r="F3068" s="219" t="str">
        <f t="shared" si="426"/>
        <v/>
      </c>
      <c r="G3068" s="219">
        <f t="shared" si="427"/>
        <v>45291</v>
      </c>
      <c r="H3068" s="218" t="str">
        <f>IF(ISERROR(VLOOKUP(FORECAST!$A3068,$AY$2:$BA$9,3,FALSE)),"",VLOOKUP(FORECAST!$A3068,$AY$2:$BA$9,3,FALSE))</f>
        <v/>
      </c>
      <c r="I3068" s="218" t="str">
        <f>IF(ISNUMBER(FORECAST!G:G),FORECAST!G:G,"")</f>
        <v/>
      </c>
      <c r="J3068" s="222" t="str">
        <f>IF(ISNUMBER(FORECAST!H:H),FORECAST!H:H,"")</f>
        <v/>
      </c>
      <c r="BF3068" s="4"/>
    </row>
    <row r="3069" spans="1:58">
      <c r="A3069" s="218" t="str">
        <f>MID(FORECAST!A3068,1,10)</f>
        <v/>
      </c>
      <c r="B3069" s="218" t="str">
        <f t="shared" si="422"/>
        <v/>
      </c>
      <c r="C3069" s="218" t="str">
        <f t="shared" si="423"/>
        <v/>
      </c>
      <c r="D3069" s="218" t="str">
        <f t="shared" si="424"/>
        <v/>
      </c>
      <c r="E3069" s="219" t="e">
        <f t="shared" si="425"/>
        <v>#VALUE!</v>
      </c>
      <c r="F3069" s="219" t="str">
        <f t="shared" si="426"/>
        <v/>
      </c>
      <c r="G3069" s="219">
        <f t="shared" si="427"/>
        <v>45291</v>
      </c>
      <c r="H3069" s="218" t="str">
        <f>IF(ISERROR(VLOOKUP(FORECAST!$A3069,$AY$2:$BA$9,3,FALSE)),"",VLOOKUP(FORECAST!$A3069,$AY$2:$BA$9,3,FALSE))</f>
        <v/>
      </c>
      <c r="I3069" s="218" t="str">
        <f>IF(ISNUMBER(FORECAST!G:G),FORECAST!G:G,"")</f>
        <v/>
      </c>
      <c r="J3069" s="222" t="str">
        <f>IF(ISNUMBER(FORECAST!H:H),FORECAST!H:H,"")</f>
        <v/>
      </c>
      <c r="BF3069" s="4"/>
    </row>
    <row r="3070" spans="1:58">
      <c r="A3070" s="218" t="str">
        <f>MID(FORECAST!A3069,1,10)</f>
        <v/>
      </c>
      <c r="B3070" s="218" t="str">
        <f t="shared" si="422"/>
        <v/>
      </c>
      <c r="C3070" s="218" t="str">
        <f t="shared" si="423"/>
        <v/>
      </c>
      <c r="D3070" s="218" t="str">
        <f t="shared" si="424"/>
        <v/>
      </c>
      <c r="E3070" s="219" t="e">
        <f t="shared" si="425"/>
        <v>#VALUE!</v>
      </c>
      <c r="F3070" s="219" t="str">
        <f t="shared" si="426"/>
        <v/>
      </c>
      <c r="G3070" s="219">
        <f t="shared" si="427"/>
        <v>45291</v>
      </c>
      <c r="H3070" s="218" t="str">
        <f>IF(ISERROR(VLOOKUP(FORECAST!$A3070,$AY$2:$BA$9,3,FALSE)),"",VLOOKUP(FORECAST!$A3070,$AY$2:$BA$9,3,FALSE))</f>
        <v/>
      </c>
      <c r="I3070" s="218" t="str">
        <f>IF(ISNUMBER(FORECAST!G:G),FORECAST!G:G,"")</f>
        <v/>
      </c>
      <c r="J3070" s="222" t="str">
        <f>IF(ISNUMBER(FORECAST!H:H),FORECAST!H:H,"")</f>
        <v/>
      </c>
      <c r="BF3070" s="4"/>
    </row>
    <row r="3071" spans="1:58">
      <c r="A3071" s="218" t="str">
        <f>MID(FORECAST!A3070,1,10)</f>
        <v/>
      </c>
      <c r="B3071" s="218" t="str">
        <f t="shared" si="422"/>
        <v/>
      </c>
      <c r="C3071" s="218" t="str">
        <f t="shared" si="423"/>
        <v/>
      </c>
      <c r="D3071" s="218" t="str">
        <f t="shared" si="424"/>
        <v/>
      </c>
      <c r="E3071" s="219" t="e">
        <f t="shared" si="425"/>
        <v>#VALUE!</v>
      </c>
      <c r="F3071" s="219" t="str">
        <f t="shared" si="426"/>
        <v/>
      </c>
      <c r="G3071" s="219">
        <f t="shared" si="427"/>
        <v>45291</v>
      </c>
      <c r="H3071" s="218" t="str">
        <f>IF(ISERROR(VLOOKUP(FORECAST!$A3071,$AY$2:$BA$9,3,FALSE)),"",VLOOKUP(FORECAST!$A3071,$AY$2:$BA$9,3,FALSE))</f>
        <v/>
      </c>
      <c r="I3071" s="218" t="str">
        <f>IF(ISNUMBER(FORECAST!G:G),FORECAST!G:G,"")</f>
        <v/>
      </c>
      <c r="J3071" s="222" t="str">
        <f>IF(ISNUMBER(FORECAST!H:H),FORECAST!H:H,"")</f>
        <v/>
      </c>
      <c r="BF3071" s="4"/>
    </row>
    <row r="3072" spans="1:58">
      <c r="A3072" s="218" t="str">
        <f>MID(FORECAST!A3071,1,10)</f>
        <v/>
      </c>
      <c r="B3072" s="218" t="str">
        <f t="shared" si="422"/>
        <v/>
      </c>
      <c r="C3072" s="218" t="str">
        <f t="shared" si="423"/>
        <v/>
      </c>
      <c r="D3072" s="218" t="str">
        <f t="shared" si="424"/>
        <v/>
      </c>
      <c r="E3072" s="219" t="e">
        <f t="shared" si="425"/>
        <v>#VALUE!</v>
      </c>
      <c r="F3072" s="219" t="str">
        <f t="shared" si="426"/>
        <v/>
      </c>
      <c r="G3072" s="219">
        <f t="shared" si="427"/>
        <v>45291</v>
      </c>
      <c r="H3072" s="218" t="str">
        <f>IF(ISERROR(VLOOKUP(FORECAST!$A3072,$AY$2:$BA$9,3,FALSE)),"",VLOOKUP(FORECAST!$A3072,$AY$2:$BA$9,3,FALSE))</f>
        <v/>
      </c>
      <c r="I3072" s="218" t="str">
        <f>IF(ISNUMBER(FORECAST!G:G),FORECAST!G:G,"")</f>
        <v/>
      </c>
      <c r="J3072" s="222" t="str">
        <f>IF(ISNUMBER(FORECAST!H:H),FORECAST!H:H,"")</f>
        <v/>
      </c>
      <c r="BF3072" s="4"/>
    </row>
    <row r="3073" spans="1:58">
      <c r="A3073" s="218" t="str">
        <f>MID(FORECAST!A3072,1,10)</f>
        <v/>
      </c>
      <c r="B3073" s="218" t="str">
        <f t="shared" si="422"/>
        <v/>
      </c>
      <c r="C3073" s="218" t="str">
        <f t="shared" si="423"/>
        <v/>
      </c>
      <c r="D3073" s="218" t="str">
        <f t="shared" si="424"/>
        <v/>
      </c>
      <c r="E3073" s="219" t="e">
        <f t="shared" si="425"/>
        <v>#VALUE!</v>
      </c>
      <c r="F3073" s="219" t="str">
        <f t="shared" si="426"/>
        <v/>
      </c>
      <c r="G3073" s="219">
        <f t="shared" si="427"/>
        <v>45291</v>
      </c>
      <c r="H3073" s="218" t="str">
        <f>IF(ISERROR(VLOOKUP(FORECAST!$A3073,$AY$2:$BA$9,3,FALSE)),"",VLOOKUP(FORECAST!$A3073,$AY$2:$BA$9,3,FALSE))</f>
        <v/>
      </c>
      <c r="I3073" s="218" t="str">
        <f>IF(ISNUMBER(FORECAST!G:G),FORECAST!G:G,"")</f>
        <v/>
      </c>
      <c r="J3073" s="222" t="str">
        <f>IF(ISNUMBER(FORECAST!H:H),FORECAST!H:H,"")</f>
        <v/>
      </c>
      <c r="BF3073" s="4"/>
    </row>
    <row r="3074" spans="1:58">
      <c r="A3074" s="218" t="str">
        <f>MID(FORECAST!A3073,1,10)</f>
        <v/>
      </c>
      <c r="B3074" s="218" t="str">
        <f t="shared" si="422"/>
        <v/>
      </c>
      <c r="C3074" s="218" t="str">
        <f t="shared" si="423"/>
        <v/>
      </c>
      <c r="D3074" s="218" t="str">
        <f t="shared" si="424"/>
        <v/>
      </c>
      <c r="E3074" s="219" t="e">
        <f t="shared" si="425"/>
        <v>#VALUE!</v>
      </c>
      <c r="F3074" s="219" t="str">
        <f t="shared" si="426"/>
        <v/>
      </c>
      <c r="G3074" s="219">
        <f t="shared" si="427"/>
        <v>45291</v>
      </c>
      <c r="H3074" s="218" t="str">
        <f>IF(ISERROR(VLOOKUP(FORECAST!$A3074,$AY$2:$BA$9,3,FALSE)),"",VLOOKUP(FORECAST!$A3074,$AY$2:$BA$9,3,FALSE))</f>
        <v/>
      </c>
      <c r="I3074" s="218" t="str">
        <f>IF(ISNUMBER(FORECAST!G:G),FORECAST!G:G,"")</f>
        <v/>
      </c>
      <c r="J3074" s="222" t="str">
        <f>IF(ISNUMBER(FORECAST!H:H),FORECAST!H:H,"")</f>
        <v/>
      </c>
      <c r="BF3074" s="4"/>
    </row>
    <row r="3075" spans="1:58">
      <c r="A3075" s="218" t="str">
        <f>MID(FORECAST!A3074,1,10)</f>
        <v/>
      </c>
      <c r="B3075" s="218" t="str">
        <f t="shared" si="422"/>
        <v/>
      </c>
      <c r="C3075" s="218" t="str">
        <f t="shared" si="423"/>
        <v/>
      </c>
      <c r="D3075" s="218" t="str">
        <f t="shared" si="424"/>
        <v/>
      </c>
      <c r="E3075" s="219" t="e">
        <f t="shared" si="425"/>
        <v>#VALUE!</v>
      </c>
      <c r="F3075" s="219" t="str">
        <f t="shared" si="426"/>
        <v/>
      </c>
      <c r="G3075" s="219">
        <f t="shared" si="427"/>
        <v>45291</v>
      </c>
      <c r="H3075" s="218" t="str">
        <f>IF(ISERROR(VLOOKUP(FORECAST!$A3075,$AY$2:$BA$9,3,FALSE)),"",VLOOKUP(FORECAST!$A3075,$AY$2:$BA$9,3,FALSE))</f>
        <v/>
      </c>
      <c r="I3075" s="218" t="str">
        <f>IF(ISNUMBER(FORECAST!G:G),FORECAST!G:G,"")</f>
        <v/>
      </c>
      <c r="J3075" s="222" t="str">
        <f>IF(ISNUMBER(FORECAST!H:H),FORECAST!H:H,"")</f>
        <v/>
      </c>
      <c r="BF3075" s="4"/>
    </row>
    <row r="3076" spans="1:58">
      <c r="A3076" s="218" t="str">
        <f>MID(FORECAST!A3075,1,10)</f>
        <v/>
      </c>
      <c r="B3076" s="218" t="str">
        <f t="shared" si="422"/>
        <v/>
      </c>
      <c r="C3076" s="218" t="str">
        <f t="shared" si="423"/>
        <v/>
      </c>
      <c r="D3076" s="218" t="str">
        <f t="shared" si="424"/>
        <v/>
      </c>
      <c r="E3076" s="219" t="e">
        <f t="shared" si="425"/>
        <v>#VALUE!</v>
      </c>
      <c r="F3076" s="219" t="str">
        <f t="shared" si="426"/>
        <v/>
      </c>
      <c r="G3076" s="219">
        <f t="shared" si="427"/>
        <v>45291</v>
      </c>
      <c r="H3076" s="218" t="str">
        <f>IF(ISERROR(VLOOKUP(FORECAST!$A3076,$AY$2:$BA$9,3,FALSE)),"",VLOOKUP(FORECAST!$A3076,$AY$2:$BA$9,3,FALSE))</f>
        <v/>
      </c>
      <c r="I3076" s="218" t="str">
        <f>IF(ISNUMBER(FORECAST!G:G),FORECAST!G:G,"")</f>
        <v/>
      </c>
      <c r="J3076" s="222" t="str">
        <f>IF(ISNUMBER(FORECAST!H:H),FORECAST!H:H,"")</f>
        <v/>
      </c>
      <c r="BF3076" s="4"/>
    </row>
    <row r="3077" spans="1:58">
      <c r="A3077" s="218" t="str">
        <f>MID(FORECAST!A3076,1,10)</f>
        <v/>
      </c>
      <c r="B3077" s="218" t="str">
        <f t="shared" si="422"/>
        <v/>
      </c>
      <c r="C3077" s="218" t="str">
        <f t="shared" si="423"/>
        <v/>
      </c>
      <c r="D3077" s="218" t="str">
        <f t="shared" si="424"/>
        <v/>
      </c>
      <c r="E3077" s="219" t="e">
        <f t="shared" si="425"/>
        <v>#VALUE!</v>
      </c>
      <c r="F3077" s="219" t="str">
        <f t="shared" si="426"/>
        <v/>
      </c>
      <c r="G3077" s="219">
        <f t="shared" si="427"/>
        <v>45291</v>
      </c>
      <c r="H3077" s="218" t="str">
        <f>IF(ISERROR(VLOOKUP(FORECAST!$A3077,$AY$2:$BA$9,3,FALSE)),"",VLOOKUP(FORECAST!$A3077,$AY$2:$BA$9,3,FALSE))</f>
        <v/>
      </c>
      <c r="I3077" s="218" t="str">
        <f>IF(ISNUMBER(FORECAST!G:G),FORECAST!G:G,"")</f>
        <v/>
      </c>
      <c r="J3077" s="222" t="str">
        <f>IF(ISNUMBER(FORECAST!H:H),FORECAST!H:H,"")</f>
        <v/>
      </c>
      <c r="BF3077" s="4"/>
    </row>
    <row r="3078" spans="1:58">
      <c r="A3078" s="218" t="str">
        <f>MID(FORECAST!A3077,1,10)</f>
        <v/>
      </c>
      <c r="B3078" s="218" t="str">
        <f t="shared" si="422"/>
        <v/>
      </c>
      <c r="C3078" s="218" t="str">
        <f t="shared" si="423"/>
        <v/>
      </c>
      <c r="D3078" s="218" t="str">
        <f t="shared" si="424"/>
        <v/>
      </c>
      <c r="E3078" s="219" t="e">
        <f t="shared" si="425"/>
        <v>#VALUE!</v>
      </c>
      <c r="F3078" s="219" t="str">
        <f t="shared" si="426"/>
        <v/>
      </c>
      <c r="G3078" s="219">
        <f t="shared" si="427"/>
        <v>45291</v>
      </c>
      <c r="H3078" s="218" t="str">
        <f>IF(ISERROR(VLOOKUP(FORECAST!$A3078,$AY$2:$BA$9,3,FALSE)),"",VLOOKUP(FORECAST!$A3078,$AY$2:$BA$9,3,FALSE))</f>
        <v/>
      </c>
      <c r="I3078" s="218" t="str">
        <f>IF(ISNUMBER(FORECAST!G:G),FORECAST!G:G,"")</f>
        <v/>
      </c>
      <c r="J3078" s="222" t="str">
        <f>IF(ISNUMBER(FORECAST!H:H),FORECAST!H:H,"")</f>
        <v/>
      </c>
      <c r="BF3078" s="4"/>
    </row>
    <row r="3079" spans="1:58">
      <c r="A3079" s="218" t="str">
        <f>MID(FORECAST!A3078,1,10)</f>
        <v/>
      </c>
      <c r="B3079" s="218" t="str">
        <f t="shared" si="422"/>
        <v/>
      </c>
      <c r="C3079" s="218" t="str">
        <f t="shared" si="423"/>
        <v/>
      </c>
      <c r="D3079" s="218" t="str">
        <f t="shared" si="424"/>
        <v/>
      </c>
      <c r="E3079" s="219" t="e">
        <f t="shared" si="425"/>
        <v>#VALUE!</v>
      </c>
      <c r="F3079" s="219" t="str">
        <f t="shared" si="426"/>
        <v/>
      </c>
      <c r="G3079" s="219">
        <f t="shared" si="427"/>
        <v>45291</v>
      </c>
      <c r="H3079" s="218" t="str">
        <f>IF(ISERROR(VLOOKUP(FORECAST!$A3079,$AY$2:$BA$9,3,FALSE)),"",VLOOKUP(FORECAST!$A3079,$AY$2:$BA$9,3,FALSE))</f>
        <v/>
      </c>
      <c r="I3079" s="218" t="str">
        <f>IF(ISNUMBER(FORECAST!G:G),FORECAST!G:G,"")</f>
        <v/>
      </c>
      <c r="J3079" s="222" t="str">
        <f>IF(ISNUMBER(FORECAST!H:H),FORECAST!H:H,"")</f>
        <v/>
      </c>
      <c r="BF3079" s="4"/>
    </row>
    <row r="3080" spans="1:58">
      <c r="A3080" s="218" t="str">
        <f>MID(FORECAST!A3079,1,10)</f>
        <v/>
      </c>
      <c r="B3080" s="218" t="str">
        <f t="shared" si="422"/>
        <v/>
      </c>
      <c r="C3080" s="218" t="str">
        <f t="shared" si="423"/>
        <v/>
      </c>
      <c r="D3080" s="218" t="str">
        <f t="shared" si="424"/>
        <v/>
      </c>
      <c r="E3080" s="219" t="e">
        <f t="shared" si="425"/>
        <v>#VALUE!</v>
      </c>
      <c r="F3080" s="219" t="str">
        <f t="shared" si="426"/>
        <v/>
      </c>
      <c r="G3080" s="219">
        <f t="shared" si="427"/>
        <v>45291</v>
      </c>
      <c r="H3080" s="218" t="str">
        <f>IF(ISERROR(VLOOKUP(FORECAST!$A3080,$AY$2:$BA$9,3,FALSE)),"",VLOOKUP(FORECAST!$A3080,$AY$2:$BA$9,3,FALSE))</f>
        <v/>
      </c>
      <c r="I3080" s="218" t="str">
        <f>IF(ISNUMBER(FORECAST!G:G),FORECAST!G:G,"")</f>
        <v/>
      </c>
      <c r="J3080" s="222" t="str">
        <f>IF(ISNUMBER(FORECAST!H:H),FORECAST!H:H,"")</f>
        <v/>
      </c>
      <c r="BF3080" s="4"/>
    </row>
    <row r="3081" spans="1:58">
      <c r="A3081" s="218" t="str">
        <f>MID(FORECAST!A3080,1,10)</f>
        <v/>
      </c>
      <c r="B3081" s="218" t="str">
        <f t="shared" si="422"/>
        <v/>
      </c>
      <c r="C3081" s="218" t="str">
        <f t="shared" si="423"/>
        <v/>
      </c>
      <c r="D3081" s="218" t="str">
        <f t="shared" si="424"/>
        <v/>
      </c>
      <c r="E3081" s="219" t="e">
        <f t="shared" si="425"/>
        <v>#VALUE!</v>
      </c>
      <c r="F3081" s="219" t="str">
        <f t="shared" si="426"/>
        <v/>
      </c>
      <c r="G3081" s="219">
        <f t="shared" si="427"/>
        <v>45291</v>
      </c>
      <c r="H3081" s="218" t="str">
        <f>IF(ISERROR(VLOOKUP(FORECAST!$A3081,$AY$2:$BA$9,3,FALSE)),"",VLOOKUP(FORECAST!$A3081,$AY$2:$BA$9,3,FALSE))</f>
        <v/>
      </c>
      <c r="I3081" s="218" t="str">
        <f>IF(ISNUMBER(FORECAST!G:G),FORECAST!G:G,"")</f>
        <v/>
      </c>
      <c r="J3081" s="222" t="str">
        <f>IF(ISNUMBER(FORECAST!H:H),FORECAST!H:H,"")</f>
        <v/>
      </c>
      <c r="BF3081" s="4"/>
    </row>
    <row r="3082" spans="1:58">
      <c r="A3082" s="218" t="str">
        <f>MID(FORECAST!A3081,1,10)</f>
        <v/>
      </c>
      <c r="B3082" s="218" t="str">
        <f t="shared" si="422"/>
        <v/>
      </c>
      <c r="C3082" s="218" t="str">
        <f t="shared" si="423"/>
        <v/>
      </c>
      <c r="D3082" s="218" t="str">
        <f t="shared" si="424"/>
        <v/>
      </c>
      <c r="E3082" s="219" t="e">
        <f t="shared" si="425"/>
        <v>#VALUE!</v>
      </c>
      <c r="F3082" s="219" t="str">
        <f t="shared" si="426"/>
        <v/>
      </c>
      <c r="G3082" s="219">
        <f t="shared" si="427"/>
        <v>45291</v>
      </c>
      <c r="H3082" s="218" t="str">
        <f>IF(ISERROR(VLOOKUP(FORECAST!$A3082,$AY$2:$BA$9,3,FALSE)),"",VLOOKUP(FORECAST!$A3082,$AY$2:$BA$9,3,FALSE))</f>
        <v/>
      </c>
      <c r="I3082" s="218" t="str">
        <f>IF(ISNUMBER(FORECAST!G:G),FORECAST!G:G,"")</f>
        <v/>
      </c>
      <c r="J3082" s="222" t="str">
        <f>IF(ISNUMBER(FORECAST!H:H),FORECAST!H:H,"")</f>
        <v/>
      </c>
      <c r="BF3082" s="4"/>
    </row>
    <row r="3083" spans="1:58">
      <c r="A3083" s="218" t="str">
        <f>MID(FORECAST!A3082,1,10)</f>
        <v/>
      </c>
      <c r="B3083" s="218" t="str">
        <f t="shared" si="422"/>
        <v/>
      </c>
      <c r="C3083" s="218" t="str">
        <f t="shared" si="423"/>
        <v/>
      </c>
      <c r="D3083" s="218" t="str">
        <f t="shared" si="424"/>
        <v/>
      </c>
      <c r="E3083" s="219" t="e">
        <f t="shared" si="425"/>
        <v>#VALUE!</v>
      </c>
      <c r="F3083" s="219" t="str">
        <f t="shared" si="426"/>
        <v/>
      </c>
      <c r="G3083" s="219">
        <f t="shared" si="427"/>
        <v>45291</v>
      </c>
      <c r="H3083" s="218" t="str">
        <f>IF(ISERROR(VLOOKUP(FORECAST!$A3083,$AY$2:$BA$9,3,FALSE)),"",VLOOKUP(FORECAST!$A3083,$AY$2:$BA$9,3,FALSE))</f>
        <v/>
      </c>
      <c r="I3083" s="218" t="str">
        <f>IF(ISNUMBER(FORECAST!G:G),FORECAST!G:G,"")</f>
        <v/>
      </c>
      <c r="J3083" s="222" t="str">
        <f>IF(ISNUMBER(FORECAST!H:H),FORECAST!H:H,"")</f>
        <v/>
      </c>
      <c r="BF3083" s="4"/>
    </row>
    <row r="3084" spans="1:58">
      <c r="A3084" s="218" t="str">
        <f>MID(FORECAST!A3083,1,10)</f>
        <v/>
      </c>
      <c r="B3084" s="218" t="str">
        <f t="shared" si="422"/>
        <v/>
      </c>
      <c r="C3084" s="218" t="str">
        <f t="shared" si="423"/>
        <v/>
      </c>
      <c r="D3084" s="218" t="str">
        <f t="shared" si="424"/>
        <v/>
      </c>
      <c r="E3084" s="219" t="e">
        <f t="shared" si="425"/>
        <v>#VALUE!</v>
      </c>
      <c r="F3084" s="219" t="str">
        <f t="shared" si="426"/>
        <v/>
      </c>
      <c r="G3084" s="219">
        <f t="shared" si="427"/>
        <v>45291</v>
      </c>
      <c r="H3084" s="218" t="str">
        <f>IF(ISERROR(VLOOKUP(FORECAST!$A3084,$AY$2:$BA$9,3,FALSE)),"",VLOOKUP(FORECAST!$A3084,$AY$2:$BA$9,3,FALSE))</f>
        <v/>
      </c>
      <c r="I3084" s="218" t="str">
        <f>IF(ISNUMBER(FORECAST!G:G),FORECAST!G:G,"")</f>
        <v/>
      </c>
      <c r="J3084" s="222" t="str">
        <f>IF(ISNUMBER(FORECAST!H:H),FORECAST!H:H,"")</f>
        <v/>
      </c>
      <c r="BF3084" s="4"/>
    </row>
    <row r="3085" spans="1:58">
      <c r="A3085" s="218" t="str">
        <f>MID(FORECAST!A3084,1,10)</f>
        <v/>
      </c>
      <c r="B3085" s="218" t="str">
        <f t="shared" si="422"/>
        <v/>
      </c>
      <c r="C3085" s="218" t="str">
        <f t="shared" si="423"/>
        <v/>
      </c>
      <c r="D3085" s="218" t="str">
        <f t="shared" si="424"/>
        <v/>
      </c>
      <c r="E3085" s="219" t="e">
        <f t="shared" si="425"/>
        <v>#VALUE!</v>
      </c>
      <c r="F3085" s="219" t="str">
        <f t="shared" si="426"/>
        <v/>
      </c>
      <c r="G3085" s="219">
        <f t="shared" si="427"/>
        <v>45291</v>
      </c>
      <c r="H3085" s="218" t="str">
        <f>IF(ISERROR(VLOOKUP(FORECAST!$A3085,$AY$2:$BA$9,3,FALSE)),"",VLOOKUP(FORECAST!$A3085,$AY$2:$BA$9,3,FALSE))</f>
        <v/>
      </c>
      <c r="I3085" s="218" t="str">
        <f>IF(ISNUMBER(FORECAST!G:G),FORECAST!G:G,"")</f>
        <v/>
      </c>
      <c r="J3085" s="222" t="str">
        <f>IF(ISNUMBER(FORECAST!H:H),FORECAST!H:H,"")</f>
        <v/>
      </c>
      <c r="BF3085" s="4"/>
    </row>
    <row r="3086" spans="1:58">
      <c r="A3086" s="218" t="str">
        <f>MID(FORECAST!A3085,1,10)</f>
        <v/>
      </c>
      <c r="B3086" s="218" t="str">
        <f t="shared" si="422"/>
        <v/>
      </c>
      <c r="C3086" s="218" t="str">
        <f t="shared" si="423"/>
        <v/>
      </c>
      <c r="D3086" s="218" t="str">
        <f t="shared" si="424"/>
        <v/>
      </c>
      <c r="E3086" s="219" t="e">
        <f t="shared" si="425"/>
        <v>#VALUE!</v>
      </c>
      <c r="F3086" s="219" t="str">
        <f t="shared" si="426"/>
        <v/>
      </c>
      <c r="G3086" s="219">
        <f t="shared" si="427"/>
        <v>45291</v>
      </c>
      <c r="H3086" s="218" t="str">
        <f>IF(ISERROR(VLOOKUP(FORECAST!$A3086,$AY$2:$BA$9,3,FALSE)),"",VLOOKUP(FORECAST!$A3086,$AY$2:$BA$9,3,FALSE))</f>
        <v/>
      </c>
      <c r="I3086" s="218" t="str">
        <f>IF(ISNUMBER(FORECAST!G:G),FORECAST!G:G,"")</f>
        <v/>
      </c>
      <c r="J3086" s="222" t="str">
        <f>IF(ISNUMBER(FORECAST!H:H),FORECAST!H:H,"")</f>
        <v/>
      </c>
      <c r="BF3086" s="4"/>
    </row>
    <row r="3087" spans="1:58">
      <c r="A3087" s="218" t="str">
        <f>MID(FORECAST!A3086,1,10)</f>
        <v/>
      </c>
      <c r="B3087" s="218" t="str">
        <f t="shared" si="422"/>
        <v/>
      </c>
      <c r="C3087" s="218" t="str">
        <f t="shared" si="423"/>
        <v/>
      </c>
      <c r="D3087" s="218" t="str">
        <f t="shared" si="424"/>
        <v/>
      </c>
      <c r="E3087" s="219" t="e">
        <f t="shared" si="425"/>
        <v>#VALUE!</v>
      </c>
      <c r="F3087" s="219" t="str">
        <f t="shared" si="426"/>
        <v/>
      </c>
      <c r="G3087" s="219">
        <f t="shared" si="427"/>
        <v>45291</v>
      </c>
      <c r="H3087" s="218" t="str">
        <f>IF(ISERROR(VLOOKUP(FORECAST!$A3087,$AY$2:$BA$9,3,FALSE)),"",VLOOKUP(FORECAST!$A3087,$AY$2:$BA$9,3,FALSE))</f>
        <v/>
      </c>
      <c r="I3087" s="218" t="str">
        <f>IF(ISNUMBER(FORECAST!G:G),FORECAST!G:G,"")</f>
        <v/>
      </c>
      <c r="J3087" s="222" t="str">
        <f>IF(ISNUMBER(FORECAST!H:H),FORECAST!H:H,"")</f>
        <v/>
      </c>
      <c r="BF3087" s="4"/>
    </row>
    <row r="3088" spans="1:58">
      <c r="A3088" s="218" t="str">
        <f>MID(FORECAST!A3087,1,10)</f>
        <v/>
      </c>
      <c r="B3088" s="218" t="str">
        <f t="shared" ref="B3088:B3151" si="428">MID(A3088,1,2)</f>
        <v/>
      </c>
      <c r="C3088" s="218" t="str">
        <f t="shared" ref="C3088:C3151" si="429">MID(A3088,4,2)</f>
        <v/>
      </c>
      <c r="D3088" s="218" t="str">
        <f t="shared" ref="D3088:D3151" si="430">MID(A3088,7,4)</f>
        <v/>
      </c>
      <c r="E3088" s="219" t="e">
        <f t="shared" ref="E3088:E3151" si="431">DATE(D3088,C3088,B3088)</f>
        <v>#VALUE!</v>
      </c>
      <c r="F3088" s="219" t="str">
        <f t="shared" ref="F3088:F3151" si="432">IF(ISERROR(E3088),"",E3088)</f>
        <v/>
      </c>
      <c r="G3088" s="219">
        <f t="shared" ref="G3088:G3151" si="433">IF(F3088="",G3087,F3088)</f>
        <v>45291</v>
      </c>
      <c r="H3088" s="218" t="str">
        <f>IF(ISERROR(VLOOKUP(FORECAST!$A3088,$AY$2:$BA$9,3,FALSE)),"",VLOOKUP(FORECAST!$A3088,$AY$2:$BA$9,3,FALSE))</f>
        <v/>
      </c>
      <c r="I3088" s="218" t="str">
        <f>IF(ISNUMBER(FORECAST!G:G),FORECAST!G:G,"")</f>
        <v/>
      </c>
      <c r="J3088" s="222" t="str">
        <f>IF(ISNUMBER(FORECAST!H:H),FORECAST!H:H,"")</f>
        <v/>
      </c>
      <c r="BF3088" s="4"/>
    </row>
    <row r="3089" spans="1:58">
      <c r="A3089" s="218" t="str">
        <f>MID(FORECAST!A3088,1,10)</f>
        <v/>
      </c>
      <c r="B3089" s="218" t="str">
        <f t="shared" si="428"/>
        <v/>
      </c>
      <c r="C3089" s="218" t="str">
        <f t="shared" si="429"/>
        <v/>
      </c>
      <c r="D3089" s="218" t="str">
        <f t="shared" si="430"/>
        <v/>
      </c>
      <c r="E3089" s="219" t="e">
        <f t="shared" si="431"/>
        <v>#VALUE!</v>
      </c>
      <c r="F3089" s="219" t="str">
        <f t="shared" si="432"/>
        <v/>
      </c>
      <c r="G3089" s="219">
        <f t="shared" si="433"/>
        <v>45291</v>
      </c>
      <c r="H3089" s="218" t="str">
        <f>IF(ISERROR(VLOOKUP(FORECAST!$A3089,$AY$2:$BA$9,3,FALSE)),"",VLOOKUP(FORECAST!$A3089,$AY$2:$BA$9,3,FALSE))</f>
        <v/>
      </c>
      <c r="I3089" s="218" t="str">
        <f>IF(ISNUMBER(FORECAST!G:G),FORECAST!G:G,"")</f>
        <v/>
      </c>
      <c r="J3089" s="222" t="str">
        <f>IF(ISNUMBER(FORECAST!H:H),FORECAST!H:H,"")</f>
        <v/>
      </c>
      <c r="BF3089" s="4"/>
    </row>
    <row r="3090" spans="1:58">
      <c r="A3090" s="218" t="str">
        <f>MID(FORECAST!A3089,1,10)</f>
        <v/>
      </c>
      <c r="B3090" s="218" t="str">
        <f t="shared" si="428"/>
        <v/>
      </c>
      <c r="C3090" s="218" t="str">
        <f t="shared" si="429"/>
        <v/>
      </c>
      <c r="D3090" s="218" t="str">
        <f t="shared" si="430"/>
        <v/>
      </c>
      <c r="E3090" s="219" t="e">
        <f t="shared" si="431"/>
        <v>#VALUE!</v>
      </c>
      <c r="F3090" s="219" t="str">
        <f t="shared" si="432"/>
        <v/>
      </c>
      <c r="G3090" s="219">
        <f t="shared" si="433"/>
        <v>45291</v>
      </c>
      <c r="H3090" s="218" t="str">
        <f>IF(ISERROR(VLOOKUP(FORECAST!$A3090,$AY$2:$BA$9,3,FALSE)),"",VLOOKUP(FORECAST!$A3090,$AY$2:$BA$9,3,FALSE))</f>
        <v/>
      </c>
      <c r="I3090" s="218" t="str">
        <f>IF(ISNUMBER(FORECAST!G:G),FORECAST!G:G,"")</f>
        <v/>
      </c>
      <c r="J3090" s="222" t="str">
        <f>IF(ISNUMBER(FORECAST!H:H),FORECAST!H:H,"")</f>
        <v/>
      </c>
      <c r="BF3090" s="4"/>
    </row>
    <row r="3091" spans="1:58">
      <c r="A3091" s="218" t="str">
        <f>MID(FORECAST!A3090,1,10)</f>
        <v/>
      </c>
      <c r="B3091" s="218" t="str">
        <f t="shared" si="428"/>
        <v/>
      </c>
      <c r="C3091" s="218" t="str">
        <f t="shared" si="429"/>
        <v/>
      </c>
      <c r="D3091" s="218" t="str">
        <f t="shared" si="430"/>
        <v/>
      </c>
      <c r="E3091" s="219" t="e">
        <f t="shared" si="431"/>
        <v>#VALUE!</v>
      </c>
      <c r="F3091" s="219" t="str">
        <f t="shared" si="432"/>
        <v/>
      </c>
      <c r="G3091" s="219">
        <f t="shared" si="433"/>
        <v>45291</v>
      </c>
      <c r="H3091" s="218" t="str">
        <f>IF(ISERROR(VLOOKUP(FORECAST!$A3091,$AY$2:$BA$9,3,FALSE)),"",VLOOKUP(FORECAST!$A3091,$AY$2:$BA$9,3,FALSE))</f>
        <v/>
      </c>
      <c r="I3091" s="218" t="str">
        <f>IF(ISNUMBER(FORECAST!G:G),FORECAST!G:G,"")</f>
        <v/>
      </c>
      <c r="J3091" s="222" t="str">
        <f>IF(ISNUMBER(FORECAST!H:H),FORECAST!H:H,"")</f>
        <v/>
      </c>
      <c r="BF3091" s="4"/>
    </row>
    <row r="3092" spans="1:58">
      <c r="A3092" s="218" t="str">
        <f>MID(FORECAST!A3091,1,10)</f>
        <v/>
      </c>
      <c r="B3092" s="218" t="str">
        <f t="shared" si="428"/>
        <v/>
      </c>
      <c r="C3092" s="218" t="str">
        <f t="shared" si="429"/>
        <v/>
      </c>
      <c r="D3092" s="218" t="str">
        <f t="shared" si="430"/>
        <v/>
      </c>
      <c r="E3092" s="219" t="e">
        <f t="shared" si="431"/>
        <v>#VALUE!</v>
      </c>
      <c r="F3092" s="219" t="str">
        <f t="shared" si="432"/>
        <v/>
      </c>
      <c r="G3092" s="219">
        <f t="shared" si="433"/>
        <v>45291</v>
      </c>
      <c r="H3092" s="218" t="str">
        <f>IF(ISERROR(VLOOKUP(FORECAST!$A3092,$AY$2:$BA$9,3,FALSE)),"",VLOOKUP(FORECAST!$A3092,$AY$2:$BA$9,3,FALSE))</f>
        <v/>
      </c>
      <c r="I3092" s="218" t="str">
        <f>IF(ISNUMBER(FORECAST!G:G),FORECAST!G:G,"")</f>
        <v/>
      </c>
      <c r="J3092" s="222" t="str">
        <f>IF(ISNUMBER(FORECAST!H:H),FORECAST!H:H,"")</f>
        <v/>
      </c>
      <c r="BF3092" s="4"/>
    </row>
    <row r="3093" spans="1:58">
      <c r="A3093" s="218" t="str">
        <f>MID(FORECAST!A3092,1,10)</f>
        <v/>
      </c>
      <c r="B3093" s="218" t="str">
        <f t="shared" si="428"/>
        <v/>
      </c>
      <c r="C3093" s="218" t="str">
        <f t="shared" si="429"/>
        <v/>
      </c>
      <c r="D3093" s="218" t="str">
        <f t="shared" si="430"/>
        <v/>
      </c>
      <c r="E3093" s="219" t="e">
        <f t="shared" si="431"/>
        <v>#VALUE!</v>
      </c>
      <c r="F3093" s="219" t="str">
        <f t="shared" si="432"/>
        <v/>
      </c>
      <c r="G3093" s="219">
        <f t="shared" si="433"/>
        <v>45291</v>
      </c>
      <c r="H3093" s="218" t="str">
        <f>IF(ISERROR(VLOOKUP(FORECAST!$A3093,$AY$2:$BA$9,3,FALSE)),"",VLOOKUP(FORECAST!$A3093,$AY$2:$BA$9,3,FALSE))</f>
        <v/>
      </c>
      <c r="I3093" s="218" t="str">
        <f>IF(ISNUMBER(FORECAST!G:G),FORECAST!G:G,"")</f>
        <v/>
      </c>
      <c r="J3093" s="222" t="str">
        <f>IF(ISNUMBER(FORECAST!H:H),FORECAST!H:H,"")</f>
        <v/>
      </c>
      <c r="BF3093" s="4"/>
    </row>
    <row r="3094" spans="1:58">
      <c r="A3094" s="218" t="str">
        <f>MID(FORECAST!A3093,1,10)</f>
        <v/>
      </c>
      <c r="B3094" s="218" t="str">
        <f t="shared" si="428"/>
        <v/>
      </c>
      <c r="C3094" s="218" t="str">
        <f t="shared" si="429"/>
        <v/>
      </c>
      <c r="D3094" s="218" t="str">
        <f t="shared" si="430"/>
        <v/>
      </c>
      <c r="E3094" s="219" t="e">
        <f t="shared" si="431"/>
        <v>#VALUE!</v>
      </c>
      <c r="F3094" s="219" t="str">
        <f t="shared" si="432"/>
        <v/>
      </c>
      <c r="G3094" s="219">
        <f t="shared" si="433"/>
        <v>45291</v>
      </c>
      <c r="H3094" s="218" t="str">
        <f>IF(ISERROR(VLOOKUP(FORECAST!$A3094,$AY$2:$BA$9,3,FALSE)),"",VLOOKUP(FORECAST!$A3094,$AY$2:$BA$9,3,FALSE))</f>
        <v/>
      </c>
      <c r="I3094" s="218" t="str">
        <f>IF(ISNUMBER(FORECAST!G:G),FORECAST!G:G,"")</f>
        <v/>
      </c>
      <c r="J3094" s="222" t="str">
        <f>IF(ISNUMBER(FORECAST!H:H),FORECAST!H:H,"")</f>
        <v/>
      </c>
      <c r="BF3094" s="4"/>
    </row>
    <row r="3095" spans="1:58">
      <c r="A3095" s="218" t="str">
        <f>MID(FORECAST!A3094,1,10)</f>
        <v/>
      </c>
      <c r="B3095" s="218" t="str">
        <f t="shared" si="428"/>
        <v/>
      </c>
      <c r="C3095" s="218" t="str">
        <f t="shared" si="429"/>
        <v/>
      </c>
      <c r="D3095" s="218" t="str">
        <f t="shared" si="430"/>
        <v/>
      </c>
      <c r="E3095" s="219" t="e">
        <f t="shared" si="431"/>
        <v>#VALUE!</v>
      </c>
      <c r="F3095" s="219" t="str">
        <f t="shared" si="432"/>
        <v/>
      </c>
      <c r="G3095" s="219">
        <f t="shared" si="433"/>
        <v>45291</v>
      </c>
      <c r="H3095" s="218" t="str">
        <f>IF(ISERROR(VLOOKUP(FORECAST!$A3095,$AY$2:$BA$9,3,FALSE)),"",VLOOKUP(FORECAST!$A3095,$AY$2:$BA$9,3,FALSE))</f>
        <v/>
      </c>
      <c r="I3095" s="218" t="str">
        <f>IF(ISNUMBER(FORECAST!G:G),FORECAST!G:G,"")</f>
        <v/>
      </c>
      <c r="J3095" s="222" t="str">
        <f>IF(ISNUMBER(FORECAST!H:H),FORECAST!H:H,"")</f>
        <v/>
      </c>
      <c r="BF3095" s="4"/>
    </row>
    <row r="3096" spans="1:58">
      <c r="A3096" s="218" t="str">
        <f>MID(FORECAST!A3095,1,10)</f>
        <v/>
      </c>
      <c r="B3096" s="218" t="str">
        <f t="shared" si="428"/>
        <v/>
      </c>
      <c r="C3096" s="218" t="str">
        <f t="shared" si="429"/>
        <v/>
      </c>
      <c r="D3096" s="218" t="str">
        <f t="shared" si="430"/>
        <v/>
      </c>
      <c r="E3096" s="219" t="e">
        <f t="shared" si="431"/>
        <v>#VALUE!</v>
      </c>
      <c r="F3096" s="219" t="str">
        <f t="shared" si="432"/>
        <v/>
      </c>
      <c r="G3096" s="219">
        <f t="shared" si="433"/>
        <v>45291</v>
      </c>
      <c r="H3096" s="218" t="str">
        <f>IF(ISERROR(VLOOKUP(FORECAST!$A3096,$AY$2:$BA$9,3,FALSE)),"",VLOOKUP(FORECAST!$A3096,$AY$2:$BA$9,3,FALSE))</f>
        <v/>
      </c>
      <c r="I3096" s="218" t="str">
        <f>IF(ISNUMBER(FORECAST!G:G),FORECAST!G:G,"")</f>
        <v/>
      </c>
      <c r="J3096" s="222" t="str">
        <f>IF(ISNUMBER(FORECAST!H:H),FORECAST!H:H,"")</f>
        <v/>
      </c>
      <c r="BF3096" s="4"/>
    </row>
    <row r="3097" spans="1:58">
      <c r="A3097" s="218" t="str">
        <f>MID(FORECAST!A3096,1,10)</f>
        <v/>
      </c>
      <c r="B3097" s="218" t="str">
        <f t="shared" si="428"/>
        <v/>
      </c>
      <c r="C3097" s="218" t="str">
        <f t="shared" si="429"/>
        <v/>
      </c>
      <c r="D3097" s="218" t="str">
        <f t="shared" si="430"/>
        <v/>
      </c>
      <c r="E3097" s="219" t="e">
        <f t="shared" si="431"/>
        <v>#VALUE!</v>
      </c>
      <c r="F3097" s="219" t="str">
        <f t="shared" si="432"/>
        <v/>
      </c>
      <c r="G3097" s="219">
        <f t="shared" si="433"/>
        <v>45291</v>
      </c>
      <c r="H3097" s="218" t="str">
        <f>IF(ISERROR(VLOOKUP(FORECAST!$A3097,$AY$2:$BA$9,3,FALSE)),"",VLOOKUP(FORECAST!$A3097,$AY$2:$BA$9,3,FALSE))</f>
        <v/>
      </c>
      <c r="I3097" s="218" t="str">
        <f>IF(ISNUMBER(FORECAST!G:G),FORECAST!G:G,"")</f>
        <v/>
      </c>
      <c r="J3097" s="222" t="str">
        <f>IF(ISNUMBER(FORECAST!H:H),FORECAST!H:H,"")</f>
        <v/>
      </c>
      <c r="BF3097" s="4"/>
    </row>
    <row r="3098" spans="1:58">
      <c r="A3098" s="218" t="str">
        <f>MID(FORECAST!A3097,1,10)</f>
        <v/>
      </c>
      <c r="B3098" s="218" t="str">
        <f t="shared" si="428"/>
        <v/>
      </c>
      <c r="C3098" s="218" t="str">
        <f t="shared" si="429"/>
        <v/>
      </c>
      <c r="D3098" s="218" t="str">
        <f t="shared" si="430"/>
        <v/>
      </c>
      <c r="E3098" s="219" t="e">
        <f t="shared" si="431"/>
        <v>#VALUE!</v>
      </c>
      <c r="F3098" s="219" t="str">
        <f t="shared" si="432"/>
        <v/>
      </c>
      <c r="G3098" s="219">
        <f t="shared" si="433"/>
        <v>45291</v>
      </c>
      <c r="H3098" s="218" t="str">
        <f>IF(ISERROR(VLOOKUP(FORECAST!$A3098,$AY$2:$BA$9,3,FALSE)),"",VLOOKUP(FORECAST!$A3098,$AY$2:$BA$9,3,FALSE))</f>
        <v/>
      </c>
      <c r="I3098" s="218" t="str">
        <f>IF(ISNUMBER(FORECAST!G:G),FORECAST!G:G,"")</f>
        <v/>
      </c>
      <c r="J3098" s="222" t="str">
        <f>IF(ISNUMBER(FORECAST!H:H),FORECAST!H:H,"")</f>
        <v/>
      </c>
      <c r="BF3098" s="4"/>
    </row>
    <row r="3099" spans="1:58">
      <c r="A3099" s="218" t="str">
        <f>MID(FORECAST!A3098,1,10)</f>
        <v/>
      </c>
      <c r="B3099" s="218" t="str">
        <f t="shared" si="428"/>
        <v/>
      </c>
      <c r="C3099" s="218" t="str">
        <f t="shared" si="429"/>
        <v/>
      </c>
      <c r="D3099" s="218" t="str">
        <f t="shared" si="430"/>
        <v/>
      </c>
      <c r="E3099" s="219" t="e">
        <f t="shared" si="431"/>
        <v>#VALUE!</v>
      </c>
      <c r="F3099" s="219" t="str">
        <f t="shared" si="432"/>
        <v/>
      </c>
      <c r="G3099" s="219">
        <f t="shared" si="433"/>
        <v>45291</v>
      </c>
      <c r="H3099" s="218" t="str">
        <f>IF(ISERROR(VLOOKUP(FORECAST!$A3099,$AY$2:$BA$9,3,FALSE)),"",VLOOKUP(FORECAST!$A3099,$AY$2:$BA$9,3,FALSE))</f>
        <v/>
      </c>
      <c r="I3099" s="218" t="str">
        <f>IF(ISNUMBER(FORECAST!G:G),FORECAST!G:G,"")</f>
        <v/>
      </c>
      <c r="J3099" s="222" t="str">
        <f>IF(ISNUMBER(FORECAST!H:H),FORECAST!H:H,"")</f>
        <v/>
      </c>
      <c r="BF3099" s="4"/>
    </row>
    <row r="3100" spans="1:58">
      <c r="A3100" s="218" t="str">
        <f>MID(FORECAST!A3099,1,10)</f>
        <v/>
      </c>
      <c r="B3100" s="218" t="str">
        <f t="shared" si="428"/>
        <v/>
      </c>
      <c r="C3100" s="218" t="str">
        <f t="shared" si="429"/>
        <v/>
      </c>
      <c r="D3100" s="218" t="str">
        <f t="shared" si="430"/>
        <v/>
      </c>
      <c r="E3100" s="219" t="e">
        <f t="shared" si="431"/>
        <v>#VALUE!</v>
      </c>
      <c r="F3100" s="219" t="str">
        <f t="shared" si="432"/>
        <v/>
      </c>
      <c r="G3100" s="219">
        <f t="shared" si="433"/>
        <v>45291</v>
      </c>
      <c r="H3100" s="218" t="str">
        <f>IF(ISERROR(VLOOKUP(FORECAST!$A3100,$AY$2:$BA$9,3,FALSE)),"",VLOOKUP(FORECAST!$A3100,$AY$2:$BA$9,3,FALSE))</f>
        <v/>
      </c>
      <c r="I3100" s="218" t="str">
        <f>IF(ISNUMBER(FORECAST!G:G),FORECAST!G:G,"")</f>
        <v/>
      </c>
      <c r="J3100" s="222" t="str">
        <f>IF(ISNUMBER(FORECAST!H:H),FORECAST!H:H,"")</f>
        <v/>
      </c>
      <c r="BF3100" s="4"/>
    </row>
    <row r="3101" spans="1:58">
      <c r="A3101" s="218" t="str">
        <f>MID(FORECAST!A3100,1,10)</f>
        <v/>
      </c>
      <c r="B3101" s="218" t="str">
        <f t="shared" si="428"/>
        <v/>
      </c>
      <c r="C3101" s="218" t="str">
        <f t="shared" si="429"/>
        <v/>
      </c>
      <c r="D3101" s="218" t="str">
        <f t="shared" si="430"/>
        <v/>
      </c>
      <c r="E3101" s="219" t="e">
        <f t="shared" si="431"/>
        <v>#VALUE!</v>
      </c>
      <c r="F3101" s="219" t="str">
        <f t="shared" si="432"/>
        <v/>
      </c>
      <c r="G3101" s="219">
        <f t="shared" si="433"/>
        <v>45291</v>
      </c>
      <c r="H3101" s="218" t="str">
        <f>IF(ISERROR(VLOOKUP(FORECAST!$A3101,$AY$2:$BA$9,3,FALSE)),"",VLOOKUP(FORECAST!$A3101,$AY$2:$BA$9,3,FALSE))</f>
        <v/>
      </c>
      <c r="I3101" s="218" t="str">
        <f>IF(ISNUMBER(FORECAST!G:G),FORECAST!G:G,"")</f>
        <v/>
      </c>
      <c r="J3101" s="222" t="str">
        <f>IF(ISNUMBER(FORECAST!H:H),FORECAST!H:H,"")</f>
        <v/>
      </c>
      <c r="BF3101" s="4"/>
    </row>
    <row r="3102" spans="1:58">
      <c r="A3102" s="218" t="str">
        <f>MID(FORECAST!A3101,1,10)</f>
        <v/>
      </c>
      <c r="B3102" s="218" t="str">
        <f t="shared" si="428"/>
        <v/>
      </c>
      <c r="C3102" s="218" t="str">
        <f t="shared" si="429"/>
        <v/>
      </c>
      <c r="D3102" s="218" t="str">
        <f t="shared" si="430"/>
        <v/>
      </c>
      <c r="E3102" s="219" t="e">
        <f t="shared" si="431"/>
        <v>#VALUE!</v>
      </c>
      <c r="F3102" s="219" t="str">
        <f t="shared" si="432"/>
        <v/>
      </c>
      <c r="G3102" s="219">
        <f t="shared" si="433"/>
        <v>45291</v>
      </c>
      <c r="H3102" s="218" t="str">
        <f>IF(ISERROR(VLOOKUP(FORECAST!$A3102,$AY$2:$BA$9,3,FALSE)),"",VLOOKUP(FORECAST!$A3102,$AY$2:$BA$9,3,FALSE))</f>
        <v/>
      </c>
      <c r="I3102" s="218" t="str">
        <f>IF(ISNUMBER(FORECAST!G:G),FORECAST!G:G,"")</f>
        <v/>
      </c>
      <c r="J3102" s="222" t="str">
        <f>IF(ISNUMBER(FORECAST!H:H),FORECAST!H:H,"")</f>
        <v/>
      </c>
      <c r="BF3102" s="4"/>
    </row>
    <row r="3103" spans="1:58">
      <c r="A3103" s="218" t="str">
        <f>MID(FORECAST!A3102,1,10)</f>
        <v/>
      </c>
      <c r="B3103" s="218" t="str">
        <f t="shared" si="428"/>
        <v/>
      </c>
      <c r="C3103" s="218" t="str">
        <f t="shared" si="429"/>
        <v/>
      </c>
      <c r="D3103" s="218" t="str">
        <f t="shared" si="430"/>
        <v/>
      </c>
      <c r="E3103" s="219" t="e">
        <f t="shared" si="431"/>
        <v>#VALUE!</v>
      </c>
      <c r="F3103" s="219" t="str">
        <f t="shared" si="432"/>
        <v/>
      </c>
      <c r="G3103" s="219">
        <f t="shared" si="433"/>
        <v>45291</v>
      </c>
      <c r="H3103" s="218" t="str">
        <f>IF(ISERROR(VLOOKUP(FORECAST!$A3103,$AY$2:$BA$9,3,FALSE)),"",VLOOKUP(FORECAST!$A3103,$AY$2:$BA$9,3,FALSE))</f>
        <v/>
      </c>
      <c r="I3103" s="218" t="str">
        <f>IF(ISNUMBER(FORECAST!G:G),FORECAST!G:G,"")</f>
        <v/>
      </c>
      <c r="J3103" s="222" t="str">
        <f>IF(ISNUMBER(FORECAST!H:H),FORECAST!H:H,"")</f>
        <v/>
      </c>
      <c r="BF3103" s="4"/>
    </row>
    <row r="3104" spans="1:58">
      <c r="A3104" s="218" t="str">
        <f>MID(FORECAST!A3103,1,10)</f>
        <v/>
      </c>
      <c r="B3104" s="218" t="str">
        <f t="shared" si="428"/>
        <v/>
      </c>
      <c r="C3104" s="218" t="str">
        <f t="shared" si="429"/>
        <v/>
      </c>
      <c r="D3104" s="218" t="str">
        <f t="shared" si="430"/>
        <v/>
      </c>
      <c r="E3104" s="219" t="e">
        <f t="shared" si="431"/>
        <v>#VALUE!</v>
      </c>
      <c r="F3104" s="219" t="str">
        <f t="shared" si="432"/>
        <v/>
      </c>
      <c r="G3104" s="219">
        <f t="shared" si="433"/>
        <v>45291</v>
      </c>
      <c r="H3104" s="218" t="str">
        <f>IF(ISERROR(VLOOKUP(FORECAST!$A3104,$AY$2:$BA$9,3,FALSE)),"",VLOOKUP(FORECAST!$A3104,$AY$2:$BA$9,3,FALSE))</f>
        <v/>
      </c>
      <c r="I3104" s="218" t="str">
        <f>IF(ISNUMBER(FORECAST!G:G),FORECAST!G:G,"")</f>
        <v/>
      </c>
      <c r="J3104" s="222" t="str">
        <f>IF(ISNUMBER(FORECAST!H:H),FORECAST!H:H,"")</f>
        <v/>
      </c>
      <c r="BF3104" s="4"/>
    </row>
    <row r="3105" spans="1:58">
      <c r="A3105" s="218" t="str">
        <f>MID(FORECAST!A3104,1,10)</f>
        <v/>
      </c>
      <c r="B3105" s="218" t="str">
        <f t="shared" si="428"/>
        <v/>
      </c>
      <c r="C3105" s="218" t="str">
        <f t="shared" si="429"/>
        <v/>
      </c>
      <c r="D3105" s="218" t="str">
        <f t="shared" si="430"/>
        <v/>
      </c>
      <c r="E3105" s="219" t="e">
        <f t="shared" si="431"/>
        <v>#VALUE!</v>
      </c>
      <c r="F3105" s="219" t="str">
        <f t="shared" si="432"/>
        <v/>
      </c>
      <c r="G3105" s="219">
        <f t="shared" si="433"/>
        <v>45291</v>
      </c>
      <c r="H3105" s="218" t="str">
        <f>IF(ISERROR(VLOOKUP(FORECAST!$A3105,$AY$2:$BA$9,3,FALSE)),"",VLOOKUP(FORECAST!$A3105,$AY$2:$BA$9,3,FALSE))</f>
        <v/>
      </c>
      <c r="I3105" s="218" t="str">
        <f>IF(ISNUMBER(FORECAST!G:G),FORECAST!G:G,"")</f>
        <v/>
      </c>
      <c r="J3105" s="222" t="str">
        <f>IF(ISNUMBER(FORECAST!H:H),FORECAST!H:H,"")</f>
        <v/>
      </c>
      <c r="BF3105" s="4"/>
    </row>
    <row r="3106" spans="1:58">
      <c r="A3106" s="218" t="str">
        <f>MID(FORECAST!A3105,1,10)</f>
        <v/>
      </c>
      <c r="B3106" s="218" t="str">
        <f t="shared" si="428"/>
        <v/>
      </c>
      <c r="C3106" s="218" t="str">
        <f t="shared" si="429"/>
        <v/>
      </c>
      <c r="D3106" s="218" t="str">
        <f t="shared" si="430"/>
        <v/>
      </c>
      <c r="E3106" s="219" t="e">
        <f t="shared" si="431"/>
        <v>#VALUE!</v>
      </c>
      <c r="F3106" s="219" t="str">
        <f t="shared" si="432"/>
        <v/>
      </c>
      <c r="G3106" s="219">
        <f t="shared" si="433"/>
        <v>45291</v>
      </c>
      <c r="H3106" s="218" t="str">
        <f>IF(ISERROR(VLOOKUP(FORECAST!$A3106,$AY$2:$BA$9,3,FALSE)),"",VLOOKUP(FORECAST!$A3106,$AY$2:$BA$9,3,FALSE))</f>
        <v/>
      </c>
      <c r="I3106" s="218" t="str">
        <f>IF(ISNUMBER(FORECAST!G:G),FORECAST!G:G,"")</f>
        <v/>
      </c>
      <c r="J3106" s="222" t="str">
        <f>IF(ISNUMBER(FORECAST!H:H),FORECAST!H:H,"")</f>
        <v/>
      </c>
      <c r="BF3106" s="4"/>
    </row>
    <row r="3107" spans="1:58">
      <c r="A3107" s="218" t="str">
        <f>MID(FORECAST!A3106,1,10)</f>
        <v/>
      </c>
      <c r="B3107" s="218" t="str">
        <f t="shared" si="428"/>
        <v/>
      </c>
      <c r="C3107" s="218" t="str">
        <f t="shared" si="429"/>
        <v/>
      </c>
      <c r="D3107" s="218" t="str">
        <f t="shared" si="430"/>
        <v/>
      </c>
      <c r="E3107" s="219" t="e">
        <f t="shared" si="431"/>
        <v>#VALUE!</v>
      </c>
      <c r="F3107" s="219" t="str">
        <f t="shared" si="432"/>
        <v/>
      </c>
      <c r="G3107" s="219">
        <f t="shared" si="433"/>
        <v>45291</v>
      </c>
      <c r="H3107" s="218" t="str">
        <f>IF(ISERROR(VLOOKUP(FORECAST!$A3107,$AY$2:$BA$9,3,FALSE)),"",VLOOKUP(FORECAST!$A3107,$AY$2:$BA$9,3,FALSE))</f>
        <v/>
      </c>
      <c r="I3107" s="218" t="str">
        <f>IF(ISNUMBER(FORECAST!G:G),FORECAST!G:G,"")</f>
        <v/>
      </c>
      <c r="J3107" s="222" t="str">
        <f>IF(ISNUMBER(FORECAST!H:H),FORECAST!H:H,"")</f>
        <v/>
      </c>
      <c r="BF3107" s="4"/>
    </row>
    <row r="3108" spans="1:58">
      <c r="A3108" s="218" t="str">
        <f>MID(FORECAST!A3107,1,10)</f>
        <v/>
      </c>
      <c r="B3108" s="218" t="str">
        <f t="shared" si="428"/>
        <v/>
      </c>
      <c r="C3108" s="218" t="str">
        <f t="shared" si="429"/>
        <v/>
      </c>
      <c r="D3108" s="218" t="str">
        <f t="shared" si="430"/>
        <v/>
      </c>
      <c r="E3108" s="219" t="e">
        <f t="shared" si="431"/>
        <v>#VALUE!</v>
      </c>
      <c r="F3108" s="219" t="str">
        <f t="shared" si="432"/>
        <v/>
      </c>
      <c r="G3108" s="219">
        <f t="shared" si="433"/>
        <v>45291</v>
      </c>
      <c r="H3108" s="218" t="str">
        <f>IF(ISERROR(VLOOKUP(FORECAST!$A3108,$AY$2:$BA$9,3,FALSE)),"",VLOOKUP(FORECAST!$A3108,$AY$2:$BA$9,3,FALSE))</f>
        <v/>
      </c>
      <c r="I3108" s="218" t="str">
        <f>IF(ISNUMBER(FORECAST!G:G),FORECAST!G:G,"")</f>
        <v/>
      </c>
      <c r="J3108" s="222" t="str">
        <f>IF(ISNUMBER(FORECAST!H:H),FORECAST!H:H,"")</f>
        <v/>
      </c>
      <c r="BF3108" s="4"/>
    </row>
    <row r="3109" spans="1:58">
      <c r="A3109" s="218" t="str">
        <f>MID(FORECAST!A3108,1,10)</f>
        <v/>
      </c>
      <c r="B3109" s="218" t="str">
        <f t="shared" si="428"/>
        <v/>
      </c>
      <c r="C3109" s="218" t="str">
        <f t="shared" si="429"/>
        <v/>
      </c>
      <c r="D3109" s="218" t="str">
        <f t="shared" si="430"/>
        <v/>
      </c>
      <c r="E3109" s="219" t="e">
        <f t="shared" si="431"/>
        <v>#VALUE!</v>
      </c>
      <c r="F3109" s="219" t="str">
        <f t="shared" si="432"/>
        <v/>
      </c>
      <c r="G3109" s="219">
        <f t="shared" si="433"/>
        <v>45291</v>
      </c>
      <c r="H3109" s="218" t="str">
        <f>IF(ISERROR(VLOOKUP(FORECAST!$A3109,$AY$2:$BA$9,3,FALSE)),"",VLOOKUP(FORECAST!$A3109,$AY$2:$BA$9,3,FALSE))</f>
        <v/>
      </c>
      <c r="I3109" s="218" t="str">
        <f>IF(ISNUMBER(FORECAST!G:G),FORECAST!G:G,"")</f>
        <v/>
      </c>
      <c r="J3109" s="222" t="str">
        <f>IF(ISNUMBER(FORECAST!H:H),FORECAST!H:H,"")</f>
        <v/>
      </c>
      <c r="BF3109" s="4"/>
    </row>
    <row r="3110" spans="1:58">
      <c r="A3110" s="218" t="str">
        <f>MID(FORECAST!A3109,1,10)</f>
        <v/>
      </c>
      <c r="B3110" s="218" t="str">
        <f t="shared" si="428"/>
        <v/>
      </c>
      <c r="C3110" s="218" t="str">
        <f t="shared" si="429"/>
        <v/>
      </c>
      <c r="D3110" s="218" t="str">
        <f t="shared" si="430"/>
        <v/>
      </c>
      <c r="E3110" s="219" t="e">
        <f t="shared" si="431"/>
        <v>#VALUE!</v>
      </c>
      <c r="F3110" s="219" t="str">
        <f t="shared" si="432"/>
        <v/>
      </c>
      <c r="G3110" s="219">
        <f t="shared" si="433"/>
        <v>45291</v>
      </c>
      <c r="H3110" s="218" t="str">
        <f>IF(ISERROR(VLOOKUP(FORECAST!$A3110,$AY$2:$BA$9,3,FALSE)),"",VLOOKUP(FORECAST!$A3110,$AY$2:$BA$9,3,FALSE))</f>
        <v/>
      </c>
      <c r="I3110" s="218" t="str">
        <f>IF(ISNUMBER(FORECAST!G:G),FORECAST!G:G,"")</f>
        <v/>
      </c>
      <c r="J3110" s="222" t="str">
        <f>IF(ISNUMBER(FORECAST!H:H),FORECAST!H:H,"")</f>
        <v/>
      </c>
      <c r="BF3110" s="4"/>
    </row>
    <row r="3111" spans="1:58">
      <c r="A3111" s="218" t="str">
        <f>MID(FORECAST!A3110,1,10)</f>
        <v/>
      </c>
      <c r="B3111" s="218" t="str">
        <f t="shared" si="428"/>
        <v/>
      </c>
      <c r="C3111" s="218" t="str">
        <f t="shared" si="429"/>
        <v/>
      </c>
      <c r="D3111" s="218" t="str">
        <f t="shared" si="430"/>
        <v/>
      </c>
      <c r="E3111" s="219" t="e">
        <f t="shared" si="431"/>
        <v>#VALUE!</v>
      </c>
      <c r="F3111" s="219" t="str">
        <f t="shared" si="432"/>
        <v/>
      </c>
      <c r="G3111" s="219">
        <f t="shared" si="433"/>
        <v>45291</v>
      </c>
      <c r="H3111" s="218" t="str">
        <f>IF(ISERROR(VLOOKUP(FORECAST!$A3111,$AY$2:$BA$9,3,FALSE)),"",VLOOKUP(FORECAST!$A3111,$AY$2:$BA$9,3,FALSE))</f>
        <v/>
      </c>
      <c r="I3111" s="218" t="str">
        <f>IF(ISNUMBER(FORECAST!G:G),FORECAST!G:G,"")</f>
        <v/>
      </c>
      <c r="J3111" s="222" t="str">
        <f>IF(ISNUMBER(FORECAST!H:H),FORECAST!H:H,"")</f>
        <v/>
      </c>
      <c r="BF3111" s="4"/>
    </row>
    <row r="3112" spans="1:58">
      <c r="A3112" s="218" t="str">
        <f>MID(FORECAST!A3111,1,10)</f>
        <v/>
      </c>
      <c r="B3112" s="218" t="str">
        <f t="shared" si="428"/>
        <v/>
      </c>
      <c r="C3112" s="218" t="str">
        <f t="shared" si="429"/>
        <v/>
      </c>
      <c r="D3112" s="218" t="str">
        <f t="shared" si="430"/>
        <v/>
      </c>
      <c r="E3112" s="219" t="e">
        <f t="shared" si="431"/>
        <v>#VALUE!</v>
      </c>
      <c r="F3112" s="219" t="str">
        <f t="shared" si="432"/>
        <v/>
      </c>
      <c r="G3112" s="219">
        <f t="shared" si="433"/>
        <v>45291</v>
      </c>
      <c r="H3112" s="218" t="str">
        <f>IF(ISERROR(VLOOKUP(FORECAST!$A3112,$AY$2:$BA$9,3,FALSE)),"",VLOOKUP(FORECAST!$A3112,$AY$2:$BA$9,3,FALSE))</f>
        <v/>
      </c>
      <c r="I3112" s="218" t="str">
        <f>IF(ISNUMBER(FORECAST!G:G),FORECAST!G:G,"")</f>
        <v/>
      </c>
      <c r="J3112" s="222" t="str">
        <f>IF(ISNUMBER(FORECAST!H:H),FORECAST!H:H,"")</f>
        <v/>
      </c>
      <c r="BF3112" s="4"/>
    </row>
    <row r="3113" spans="1:58">
      <c r="A3113" s="218" t="str">
        <f>MID(FORECAST!A3112,1,10)</f>
        <v/>
      </c>
      <c r="B3113" s="218" t="str">
        <f t="shared" si="428"/>
        <v/>
      </c>
      <c r="C3113" s="218" t="str">
        <f t="shared" si="429"/>
        <v/>
      </c>
      <c r="D3113" s="218" t="str">
        <f t="shared" si="430"/>
        <v/>
      </c>
      <c r="E3113" s="219" t="e">
        <f t="shared" si="431"/>
        <v>#VALUE!</v>
      </c>
      <c r="F3113" s="219" t="str">
        <f t="shared" si="432"/>
        <v/>
      </c>
      <c r="G3113" s="219">
        <f t="shared" si="433"/>
        <v>45291</v>
      </c>
      <c r="H3113" s="218" t="str">
        <f>IF(ISERROR(VLOOKUP(FORECAST!$A3113,$AY$2:$BA$9,3,FALSE)),"",VLOOKUP(FORECAST!$A3113,$AY$2:$BA$9,3,FALSE))</f>
        <v/>
      </c>
      <c r="I3113" s="218" t="str">
        <f>IF(ISNUMBER(FORECAST!G:G),FORECAST!G:G,"")</f>
        <v/>
      </c>
      <c r="J3113" s="222" t="str">
        <f>IF(ISNUMBER(FORECAST!H:H),FORECAST!H:H,"")</f>
        <v/>
      </c>
      <c r="BF3113" s="4"/>
    </row>
    <row r="3114" spans="1:58">
      <c r="A3114" s="218" t="str">
        <f>MID(FORECAST!A3113,1,10)</f>
        <v/>
      </c>
      <c r="B3114" s="218" t="str">
        <f t="shared" si="428"/>
        <v/>
      </c>
      <c r="C3114" s="218" t="str">
        <f t="shared" si="429"/>
        <v/>
      </c>
      <c r="D3114" s="218" t="str">
        <f t="shared" si="430"/>
        <v/>
      </c>
      <c r="E3114" s="219" t="e">
        <f t="shared" si="431"/>
        <v>#VALUE!</v>
      </c>
      <c r="F3114" s="219" t="str">
        <f t="shared" si="432"/>
        <v/>
      </c>
      <c r="G3114" s="219">
        <f t="shared" si="433"/>
        <v>45291</v>
      </c>
      <c r="H3114" s="218" t="str">
        <f>IF(ISERROR(VLOOKUP(FORECAST!$A3114,$AY$2:$BA$9,3,FALSE)),"",VLOOKUP(FORECAST!$A3114,$AY$2:$BA$9,3,FALSE))</f>
        <v/>
      </c>
      <c r="I3114" s="218" t="str">
        <f>IF(ISNUMBER(FORECAST!G:G),FORECAST!G:G,"")</f>
        <v/>
      </c>
      <c r="J3114" s="222" t="str">
        <f>IF(ISNUMBER(FORECAST!H:H),FORECAST!H:H,"")</f>
        <v/>
      </c>
      <c r="BF3114" s="4"/>
    </row>
    <row r="3115" spans="1:58">
      <c r="A3115" s="218" t="str">
        <f>MID(FORECAST!A3114,1,10)</f>
        <v/>
      </c>
      <c r="B3115" s="218" t="str">
        <f t="shared" si="428"/>
        <v/>
      </c>
      <c r="C3115" s="218" t="str">
        <f t="shared" si="429"/>
        <v/>
      </c>
      <c r="D3115" s="218" t="str">
        <f t="shared" si="430"/>
        <v/>
      </c>
      <c r="E3115" s="219" t="e">
        <f t="shared" si="431"/>
        <v>#VALUE!</v>
      </c>
      <c r="F3115" s="219" t="str">
        <f t="shared" si="432"/>
        <v/>
      </c>
      <c r="G3115" s="219">
        <f t="shared" si="433"/>
        <v>45291</v>
      </c>
      <c r="H3115" s="218" t="str">
        <f>IF(ISERROR(VLOOKUP(FORECAST!$A3115,$AY$2:$BA$9,3,FALSE)),"",VLOOKUP(FORECAST!$A3115,$AY$2:$BA$9,3,FALSE))</f>
        <v/>
      </c>
      <c r="I3115" s="218" t="str">
        <f>IF(ISNUMBER(FORECAST!G:G),FORECAST!G:G,"")</f>
        <v/>
      </c>
      <c r="J3115" s="222" t="str">
        <f>IF(ISNUMBER(FORECAST!H:H),FORECAST!H:H,"")</f>
        <v/>
      </c>
      <c r="BF3115" s="4"/>
    </row>
    <row r="3116" spans="1:58">
      <c r="A3116" s="218" t="str">
        <f>MID(FORECAST!A3115,1,10)</f>
        <v/>
      </c>
      <c r="B3116" s="218" t="str">
        <f t="shared" si="428"/>
        <v/>
      </c>
      <c r="C3116" s="218" t="str">
        <f t="shared" si="429"/>
        <v/>
      </c>
      <c r="D3116" s="218" t="str">
        <f t="shared" si="430"/>
        <v/>
      </c>
      <c r="E3116" s="219" t="e">
        <f t="shared" si="431"/>
        <v>#VALUE!</v>
      </c>
      <c r="F3116" s="219" t="str">
        <f t="shared" si="432"/>
        <v/>
      </c>
      <c r="G3116" s="219">
        <f t="shared" si="433"/>
        <v>45291</v>
      </c>
      <c r="H3116" s="218" t="str">
        <f>IF(ISERROR(VLOOKUP(FORECAST!$A3116,$AY$2:$BA$9,3,FALSE)),"",VLOOKUP(FORECAST!$A3116,$AY$2:$BA$9,3,FALSE))</f>
        <v/>
      </c>
      <c r="I3116" s="218" t="str">
        <f>IF(ISNUMBER(FORECAST!G:G),FORECAST!G:G,"")</f>
        <v/>
      </c>
      <c r="J3116" s="222" t="str">
        <f>IF(ISNUMBER(FORECAST!H:H),FORECAST!H:H,"")</f>
        <v/>
      </c>
      <c r="BF3116" s="4"/>
    </row>
    <row r="3117" spans="1:58">
      <c r="A3117" s="218" t="str">
        <f>MID(FORECAST!A3116,1,10)</f>
        <v/>
      </c>
      <c r="B3117" s="218" t="str">
        <f t="shared" si="428"/>
        <v/>
      </c>
      <c r="C3117" s="218" t="str">
        <f t="shared" si="429"/>
        <v/>
      </c>
      <c r="D3117" s="218" t="str">
        <f t="shared" si="430"/>
        <v/>
      </c>
      <c r="E3117" s="219" t="e">
        <f t="shared" si="431"/>
        <v>#VALUE!</v>
      </c>
      <c r="F3117" s="219" t="str">
        <f t="shared" si="432"/>
        <v/>
      </c>
      <c r="G3117" s="219">
        <f t="shared" si="433"/>
        <v>45291</v>
      </c>
      <c r="H3117" s="218" t="str">
        <f>IF(ISERROR(VLOOKUP(FORECAST!$A3117,$AY$2:$BA$9,3,FALSE)),"",VLOOKUP(FORECAST!$A3117,$AY$2:$BA$9,3,FALSE))</f>
        <v/>
      </c>
      <c r="I3117" s="218" t="str">
        <f>IF(ISNUMBER(FORECAST!G:G),FORECAST!G:G,"")</f>
        <v/>
      </c>
      <c r="J3117" s="222" t="str">
        <f>IF(ISNUMBER(FORECAST!H:H),FORECAST!H:H,"")</f>
        <v/>
      </c>
      <c r="BF3117" s="4"/>
    </row>
    <row r="3118" spans="1:58">
      <c r="A3118" s="218" t="str">
        <f>MID(FORECAST!A3117,1,10)</f>
        <v/>
      </c>
      <c r="B3118" s="218" t="str">
        <f t="shared" si="428"/>
        <v/>
      </c>
      <c r="C3118" s="218" t="str">
        <f t="shared" si="429"/>
        <v/>
      </c>
      <c r="D3118" s="218" t="str">
        <f t="shared" si="430"/>
        <v/>
      </c>
      <c r="E3118" s="219" t="e">
        <f t="shared" si="431"/>
        <v>#VALUE!</v>
      </c>
      <c r="F3118" s="219" t="str">
        <f t="shared" si="432"/>
        <v/>
      </c>
      <c r="G3118" s="219">
        <f t="shared" si="433"/>
        <v>45291</v>
      </c>
      <c r="H3118" s="218" t="str">
        <f>IF(ISERROR(VLOOKUP(FORECAST!$A3118,$AY$2:$BA$9,3,FALSE)),"",VLOOKUP(FORECAST!$A3118,$AY$2:$BA$9,3,FALSE))</f>
        <v/>
      </c>
      <c r="I3118" s="218" t="str">
        <f>IF(ISNUMBER(FORECAST!G:G),FORECAST!G:G,"")</f>
        <v/>
      </c>
      <c r="J3118" s="222" t="str">
        <f>IF(ISNUMBER(FORECAST!H:H),FORECAST!H:H,"")</f>
        <v/>
      </c>
      <c r="BF3118" s="4"/>
    </row>
    <row r="3119" spans="1:58">
      <c r="A3119" s="218" t="str">
        <f>MID(FORECAST!A3118,1,10)</f>
        <v/>
      </c>
      <c r="B3119" s="218" t="str">
        <f t="shared" si="428"/>
        <v/>
      </c>
      <c r="C3119" s="218" t="str">
        <f t="shared" si="429"/>
        <v/>
      </c>
      <c r="D3119" s="218" t="str">
        <f t="shared" si="430"/>
        <v/>
      </c>
      <c r="E3119" s="219" t="e">
        <f t="shared" si="431"/>
        <v>#VALUE!</v>
      </c>
      <c r="F3119" s="219" t="str">
        <f t="shared" si="432"/>
        <v/>
      </c>
      <c r="G3119" s="219">
        <f t="shared" si="433"/>
        <v>45291</v>
      </c>
      <c r="H3119" s="218" t="str">
        <f>IF(ISERROR(VLOOKUP(FORECAST!$A3119,$AY$2:$BA$9,3,FALSE)),"",VLOOKUP(FORECAST!$A3119,$AY$2:$BA$9,3,FALSE))</f>
        <v/>
      </c>
      <c r="I3119" s="218" t="str">
        <f>IF(ISNUMBER(FORECAST!G:G),FORECAST!G:G,"")</f>
        <v/>
      </c>
      <c r="J3119" s="222" t="str">
        <f>IF(ISNUMBER(FORECAST!H:H),FORECAST!H:H,"")</f>
        <v/>
      </c>
      <c r="BF3119" s="4"/>
    </row>
    <row r="3120" spans="1:58">
      <c r="A3120" s="218" t="str">
        <f>MID(FORECAST!A3119,1,10)</f>
        <v/>
      </c>
      <c r="B3120" s="218" t="str">
        <f t="shared" si="428"/>
        <v/>
      </c>
      <c r="C3120" s="218" t="str">
        <f t="shared" si="429"/>
        <v/>
      </c>
      <c r="D3120" s="218" t="str">
        <f t="shared" si="430"/>
        <v/>
      </c>
      <c r="E3120" s="219" t="e">
        <f t="shared" si="431"/>
        <v>#VALUE!</v>
      </c>
      <c r="F3120" s="219" t="str">
        <f t="shared" si="432"/>
        <v/>
      </c>
      <c r="G3120" s="219">
        <f t="shared" si="433"/>
        <v>45291</v>
      </c>
      <c r="H3120" s="218" t="str">
        <f>IF(ISERROR(VLOOKUP(FORECAST!$A3120,$AY$2:$BA$9,3,FALSE)),"",VLOOKUP(FORECAST!$A3120,$AY$2:$BA$9,3,FALSE))</f>
        <v/>
      </c>
      <c r="I3120" s="218" t="str">
        <f>IF(ISNUMBER(FORECAST!G:G),FORECAST!G:G,"")</f>
        <v/>
      </c>
      <c r="J3120" s="222" t="str">
        <f>IF(ISNUMBER(FORECAST!H:H),FORECAST!H:H,"")</f>
        <v/>
      </c>
      <c r="BF3120" s="4"/>
    </row>
    <row r="3121" spans="1:58">
      <c r="A3121" s="218" t="str">
        <f>MID(FORECAST!A3120,1,10)</f>
        <v/>
      </c>
      <c r="B3121" s="218" t="str">
        <f t="shared" si="428"/>
        <v/>
      </c>
      <c r="C3121" s="218" t="str">
        <f t="shared" si="429"/>
        <v/>
      </c>
      <c r="D3121" s="218" t="str">
        <f t="shared" si="430"/>
        <v/>
      </c>
      <c r="E3121" s="219" t="e">
        <f t="shared" si="431"/>
        <v>#VALUE!</v>
      </c>
      <c r="F3121" s="219" t="str">
        <f t="shared" si="432"/>
        <v/>
      </c>
      <c r="G3121" s="219">
        <f t="shared" si="433"/>
        <v>45291</v>
      </c>
      <c r="H3121" s="218" t="str">
        <f>IF(ISERROR(VLOOKUP(FORECAST!$A3121,$AY$2:$BA$9,3,FALSE)),"",VLOOKUP(FORECAST!$A3121,$AY$2:$BA$9,3,FALSE))</f>
        <v/>
      </c>
      <c r="I3121" s="218" t="str">
        <f>IF(ISNUMBER(FORECAST!G:G),FORECAST!G:G,"")</f>
        <v/>
      </c>
      <c r="J3121" s="222" t="str">
        <f>IF(ISNUMBER(FORECAST!H:H),FORECAST!H:H,"")</f>
        <v/>
      </c>
      <c r="BF3121" s="4"/>
    </row>
    <row r="3122" spans="1:58">
      <c r="A3122" s="218" t="str">
        <f>MID(FORECAST!A3121,1,10)</f>
        <v/>
      </c>
      <c r="B3122" s="218" t="str">
        <f t="shared" si="428"/>
        <v/>
      </c>
      <c r="C3122" s="218" t="str">
        <f t="shared" si="429"/>
        <v/>
      </c>
      <c r="D3122" s="218" t="str">
        <f t="shared" si="430"/>
        <v/>
      </c>
      <c r="E3122" s="219" t="e">
        <f t="shared" si="431"/>
        <v>#VALUE!</v>
      </c>
      <c r="F3122" s="219" t="str">
        <f t="shared" si="432"/>
        <v/>
      </c>
      <c r="G3122" s="219">
        <f t="shared" si="433"/>
        <v>45291</v>
      </c>
      <c r="H3122" s="218" t="str">
        <f>IF(ISERROR(VLOOKUP(FORECAST!$A3122,$AY$2:$BA$9,3,FALSE)),"",VLOOKUP(FORECAST!$A3122,$AY$2:$BA$9,3,FALSE))</f>
        <v/>
      </c>
      <c r="I3122" s="218" t="str">
        <f>IF(ISNUMBER(FORECAST!G:G),FORECAST!G:G,"")</f>
        <v/>
      </c>
      <c r="J3122" s="222" t="str">
        <f>IF(ISNUMBER(FORECAST!H:H),FORECAST!H:H,"")</f>
        <v/>
      </c>
      <c r="BF3122" s="4"/>
    </row>
    <row r="3123" spans="1:58">
      <c r="A3123" s="218" t="str">
        <f>MID(FORECAST!A3122,1,10)</f>
        <v/>
      </c>
      <c r="B3123" s="218" t="str">
        <f t="shared" si="428"/>
        <v/>
      </c>
      <c r="C3123" s="218" t="str">
        <f t="shared" si="429"/>
        <v/>
      </c>
      <c r="D3123" s="218" t="str">
        <f t="shared" si="430"/>
        <v/>
      </c>
      <c r="E3123" s="219" t="e">
        <f t="shared" si="431"/>
        <v>#VALUE!</v>
      </c>
      <c r="F3123" s="219" t="str">
        <f t="shared" si="432"/>
        <v/>
      </c>
      <c r="G3123" s="219">
        <f t="shared" si="433"/>
        <v>45291</v>
      </c>
      <c r="H3123" s="218" t="str">
        <f>IF(ISERROR(VLOOKUP(FORECAST!$A3123,$AY$2:$BA$9,3,FALSE)),"",VLOOKUP(FORECAST!$A3123,$AY$2:$BA$9,3,FALSE))</f>
        <v/>
      </c>
      <c r="I3123" s="218" t="str">
        <f>IF(ISNUMBER(FORECAST!G:G),FORECAST!G:G,"")</f>
        <v/>
      </c>
      <c r="J3123" s="222" t="str">
        <f>IF(ISNUMBER(FORECAST!H:H),FORECAST!H:H,"")</f>
        <v/>
      </c>
      <c r="BF3123" s="4"/>
    </row>
    <row r="3124" spans="1:58">
      <c r="A3124" s="218" t="str">
        <f>MID(FORECAST!A3123,1,10)</f>
        <v/>
      </c>
      <c r="B3124" s="218" t="str">
        <f t="shared" si="428"/>
        <v/>
      </c>
      <c r="C3124" s="218" t="str">
        <f t="shared" si="429"/>
        <v/>
      </c>
      <c r="D3124" s="218" t="str">
        <f t="shared" si="430"/>
        <v/>
      </c>
      <c r="E3124" s="219" t="e">
        <f t="shared" si="431"/>
        <v>#VALUE!</v>
      </c>
      <c r="F3124" s="219" t="str">
        <f t="shared" si="432"/>
        <v/>
      </c>
      <c r="G3124" s="219">
        <f t="shared" si="433"/>
        <v>45291</v>
      </c>
      <c r="H3124" s="218" t="str">
        <f>IF(ISERROR(VLOOKUP(FORECAST!$A3124,$AY$2:$BA$9,3,FALSE)),"",VLOOKUP(FORECAST!$A3124,$AY$2:$BA$9,3,FALSE))</f>
        <v/>
      </c>
      <c r="I3124" s="218" t="str">
        <f>IF(ISNUMBER(FORECAST!G:G),FORECAST!G:G,"")</f>
        <v/>
      </c>
      <c r="J3124" s="222" t="str">
        <f>IF(ISNUMBER(FORECAST!H:H),FORECAST!H:H,"")</f>
        <v/>
      </c>
      <c r="BF3124" s="4"/>
    </row>
    <row r="3125" spans="1:58">
      <c r="A3125" s="218" t="str">
        <f>MID(FORECAST!A3124,1,10)</f>
        <v/>
      </c>
      <c r="B3125" s="218" t="str">
        <f t="shared" si="428"/>
        <v/>
      </c>
      <c r="C3125" s="218" t="str">
        <f t="shared" si="429"/>
        <v/>
      </c>
      <c r="D3125" s="218" t="str">
        <f t="shared" si="430"/>
        <v/>
      </c>
      <c r="E3125" s="219" t="e">
        <f t="shared" si="431"/>
        <v>#VALUE!</v>
      </c>
      <c r="F3125" s="219" t="str">
        <f t="shared" si="432"/>
        <v/>
      </c>
      <c r="G3125" s="219">
        <f t="shared" si="433"/>
        <v>45291</v>
      </c>
      <c r="H3125" s="218" t="str">
        <f>IF(ISERROR(VLOOKUP(FORECAST!$A3125,$AY$2:$BA$9,3,FALSE)),"",VLOOKUP(FORECAST!$A3125,$AY$2:$BA$9,3,FALSE))</f>
        <v/>
      </c>
      <c r="I3125" s="218" t="str">
        <f>IF(ISNUMBER(FORECAST!G:G),FORECAST!G:G,"")</f>
        <v/>
      </c>
      <c r="J3125" s="222" t="str">
        <f>IF(ISNUMBER(FORECAST!H:H),FORECAST!H:H,"")</f>
        <v/>
      </c>
      <c r="BF3125" s="4"/>
    </row>
    <row r="3126" spans="1:58">
      <c r="A3126" s="218" t="str">
        <f>MID(FORECAST!A3125,1,10)</f>
        <v/>
      </c>
      <c r="B3126" s="218" t="str">
        <f t="shared" si="428"/>
        <v/>
      </c>
      <c r="C3126" s="218" t="str">
        <f t="shared" si="429"/>
        <v/>
      </c>
      <c r="D3126" s="218" t="str">
        <f t="shared" si="430"/>
        <v/>
      </c>
      <c r="E3126" s="219" t="e">
        <f t="shared" si="431"/>
        <v>#VALUE!</v>
      </c>
      <c r="F3126" s="219" t="str">
        <f t="shared" si="432"/>
        <v/>
      </c>
      <c r="G3126" s="219">
        <f t="shared" si="433"/>
        <v>45291</v>
      </c>
      <c r="H3126" s="218" t="str">
        <f>IF(ISERROR(VLOOKUP(FORECAST!$A3126,$AY$2:$BA$9,3,FALSE)),"",VLOOKUP(FORECAST!$A3126,$AY$2:$BA$9,3,FALSE))</f>
        <v/>
      </c>
      <c r="I3126" s="218" t="str">
        <f>IF(ISNUMBER(FORECAST!G:G),FORECAST!G:G,"")</f>
        <v/>
      </c>
      <c r="J3126" s="222" t="str">
        <f>IF(ISNUMBER(FORECAST!H:H),FORECAST!H:H,"")</f>
        <v/>
      </c>
      <c r="BF3126" s="4"/>
    </row>
    <row r="3127" spans="1:58">
      <c r="A3127" s="218" t="str">
        <f>MID(FORECAST!A3126,1,10)</f>
        <v/>
      </c>
      <c r="B3127" s="218" t="str">
        <f t="shared" si="428"/>
        <v/>
      </c>
      <c r="C3127" s="218" t="str">
        <f t="shared" si="429"/>
        <v/>
      </c>
      <c r="D3127" s="218" t="str">
        <f t="shared" si="430"/>
        <v/>
      </c>
      <c r="E3127" s="219" t="e">
        <f t="shared" si="431"/>
        <v>#VALUE!</v>
      </c>
      <c r="F3127" s="219" t="str">
        <f t="shared" si="432"/>
        <v/>
      </c>
      <c r="G3127" s="219">
        <f t="shared" si="433"/>
        <v>45291</v>
      </c>
      <c r="H3127" s="218" t="str">
        <f>IF(ISERROR(VLOOKUP(FORECAST!$A3127,$AY$2:$BA$9,3,FALSE)),"",VLOOKUP(FORECAST!$A3127,$AY$2:$BA$9,3,FALSE))</f>
        <v/>
      </c>
      <c r="I3127" s="218" t="str">
        <f>IF(ISNUMBER(FORECAST!G:G),FORECAST!G:G,"")</f>
        <v/>
      </c>
      <c r="J3127" s="222" t="str">
        <f>IF(ISNUMBER(FORECAST!H:H),FORECAST!H:H,"")</f>
        <v/>
      </c>
      <c r="BF3127" s="4"/>
    </row>
    <row r="3128" spans="1:58">
      <c r="A3128" s="218" t="str">
        <f>MID(FORECAST!A3127,1,10)</f>
        <v/>
      </c>
      <c r="B3128" s="218" t="str">
        <f t="shared" si="428"/>
        <v/>
      </c>
      <c r="C3128" s="218" t="str">
        <f t="shared" si="429"/>
        <v/>
      </c>
      <c r="D3128" s="218" t="str">
        <f t="shared" si="430"/>
        <v/>
      </c>
      <c r="E3128" s="219" t="e">
        <f t="shared" si="431"/>
        <v>#VALUE!</v>
      </c>
      <c r="F3128" s="219" t="str">
        <f t="shared" si="432"/>
        <v/>
      </c>
      <c r="G3128" s="219">
        <f t="shared" si="433"/>
        <v>45291</v>
      </c>
      <c r="H3128" s="218" t="str">
        <f>IF(ISERROR(VLOOKUP(FORECAST!$A3128,$AY$2:$BA$9,3,FALSE)),"",VLOOKUP(FORECAST!$A3128,$AY$2:$BA$9,3,FALSE))</f>
        <v/>
      </c>
      <c r="I3128" s="218" t="str">
        <f>IF(ISNUMBER(FORECAST!G:G),FORECAST!G:G,"")</f>
        <v/>
      </c>
      <c r="J3128" s="222" t="str">
        <f>IF(ISNUMBER(FORECAST!H:H),FORECAST!H:H,"")</f>
        <v/>
      </c>
      <c r="BF3128" s="4"/>
    </row>
    <row r="3129" spans="1:58">
      <c r="A3129" s="218" t="str">
        <f>MID(FORECAST!A3128,1,10)</f>
        <v/>
      </c>
      <c r="B3129" s="218" t="str">
        <f t="shared" si="428"/>
        <v/>
      </c>
      <c r="C3129" s="218" t="str">
        <f t="shared" si="429"/>
        <v/>
      </c>
      <c r="D3129" s="218" t="str">
        <f t="shared" si="430"/>
        <v/>
      </c>
      <c r="E3129" s="219" t="e">
        <f t="shared" si="431"/>
        <v>#VALUE!</v>
      </c>
      <c r="F3129" s="219" t="str">
        <f t="shared" si="432"/>
        <v/>
      </c>
      <c r="G3129" s="219">
        <f t="shared" si="433"/>
        <v>45291</v>
      </c>
      <c r="H3129" s="218" t="str">
        <f>IF(ISERROR(VLOOKUP(FORECAST!$A3129,$AY$2:$BA$9,3,FALSE)),"",VLOOKUP(FORECAST!$A3129,$AY$2:$BA$9,3,FALSE))</f>
        <v/>
      </c>
      <c r="I3129" s="218" t="str">
        <f>IF(ISNUMBER(FORECAST!G:G),FORECAST!G:G,"")</f>
        <v/>
      </c>
      <c r="J3129" s="222" t="str">
        <f>IF(ISNUMBER(FORECAST!H:H),FORECAST!H:H,"")</f>
        <v/>
      </c>
      <c r="BF3129" s="4"/>
    </row>
    <row r="3130" spans="1:58">
      <c r="A3130" s="218" t="str">
        <f>MID(FORECAST!A3129,1,10)</f>
        <v/>
      </c>
      <c r="B3130" s="218" t="str">
        <f t="shared" si="428"/>
        <v/>
      </c>
      <c r="C3130" s="218" t="str">
        <f t="shared" si="429"/>
        <v/>
      </c>
      <c r="D3130" s="218" t="str">
        <f t="shared" si="430"/>
        <v/>
      </c>
      <c r="E3130" s="219" t="e">
        <f t="shared" si="431"/>
        <v>#VALUE!</v>
      </c>
      <c r="F3130" s="219" t="str">
        <f t="shared" si="432"/>
        <v/>
      </c>
      <c r="G3130" s="219">
        <f t="shared" si="433"/>
        <v>45291</v>
      </c>
      <c r="H3130" s="218" t="str">
        <f>IF(ISERROR(VLOOKUP(FORECAST!$A3130,$AY$2:$BA$9,3,FALSE)),"",VLOOKUP(FORECAST!$A3130,$AY$2:$BA$9,3,FALSE))</f>
        <v/>
      </c>
      <c r="I3130" s="218" t="str">
        <f>IF(ISNUMBER(FORECAST!G:G),FORECAST!G:G,"")</f>
        <v/>
      </c>
      <c r="J3130" s="222" t="str">
        <f>IF(ISNUMBER(FORECAST!H:H),FORECAST!H:H,"")</f>
        <v/>
      </c>
      <c r="BF3130" s="4"/>
    </row>
    <row r="3131" spans="1:58">
      <c r="A3131" s="218" t="str">
        <f>MID(FORECAST!A3130,1,10)</f>
        <v/>
      </c>
      <c r="B3131" s="218" t="str">
        <f t="shared" si="428"/>
        <v/>
      </c>
      <c r="C3131" s="218" t="str">
        <f t="shared" si="429"/>
        <v/>
      </c>
      <c r="D3131" s="218" t="str">
        <f t="shared" si="430"/>
        <v/>
      </c>
      <c r="E3131" s="219" t="e">
        <f t="shared" si="431"/>
        <v>#VALUE!</v>
      </c>
      <c r="F3131" s="219" t="str">
        <f t="shared" si="432"/>
        <v/>
      </c>
      <c r="G3131" s="219">
        <f t="shared" si="433"/>
        <v>45291</v>
      </c>
      <c r="H3131" s="218" t="str">
        <f>IF(ISERROR(VLOOKUP(FORECAST!$A3131,$AY$2:$BA$9,3,FALSE)),"",VLOOKUP(FORECAST!$A3131,$AY$2:$BA$9,3,FALSE))</f>
        <v/>
      </c>
      <c r="I3131" s="218" t="str">
        <f>IF(ISNUMBER(FORECAST!G:G),FORECAST!G:G,"")</f>
        <v/>
      </c>
      <c r="J3131" s="222" t="str">
        <f>IF(ISNUMBER(FORECAST!H:H),FORECAST!H:H,"")</f>
        <v/>
      </c>
      <c r="BF3131" s="4"/>
    </row>
    <row r="3132" spans="1:58">
      <c r="A3132" s="218" t="str">
        <f>MID(FORECAST!A3131,1,10)</f>
        <v/>
      </c>
      <c r="B3132" s="218" t="str">
        <f t="shared" si="428"/>
        <v/>
      </c>
      <c r="C3132" s="218" t="str">
        <f t="shared" si="429"/>
        <v/>
      </c>
      <c r="D3132" s="218" t="str">
        <f t="shared" si="430"/>
        <v/>
      </c>
      <c r="E3132" s="219" t="e">
        <f t="shared" si="431"/>
        <v>#VALUE!</v>
      </c>
      <c r="F3132" s="219" t="str">
        <f t="shared" si="432"/>
        <v/>
      </c>
      <c r="G3132" s="219">
        <f t="shared" si="433"/>
        <v>45291</v>
      </c>
      <c r="H3132" s="218" t="str">
        <f>IF(ISERROR(VLOOKUP(FORECAST!$A3132,$AY$2:$BA$9,3,FALSE)),"",VLOOKUP(FORECAST!$A3132,$AY$2:$BA$9,3,FALSE))</f>
        <v/>
      </c>
      <c r="I3132" s="218" t="str">
        <f>IF(ISNUMBER(FORECAST!G:G),FORECAST!G:G,"")</f>
        <v/>
      </c>
      <c r="J3132" s="222" t="str">
        <f>IF(ISNUMBER(FORECAST!H:H),FORECAST!H:H,"")</f>
        <v/>
      </c>
      <c r="BF3132" s="4"/>
    </row>
    <row r="3133" spans="1:58">
      <c r="A3133" s="218" t="str">
        <f>MID(FORECAST!A3132,1,10)</f>
        <v/>
      </c>
      <c r="B3133" s="218" t="str">
        <f t="shared" si="428"/>
        <v/>
      </c>
      <c r="C3133" s="218" t="str">
        <f t="shared" si="429"/>
        <v/>
      </c>
      <c r="D3133" s="218" t="str">
        <f t="shared" si="430"/>
        <v/>
      </c>
      <c r="E3133" s="219" t="e">
        <f t="shared" si="431"/>
        <v>#VALUE!</v>
      </c>
      <c r="F3133" s="219" t="str">
        <f t="shared" si="432"/>
        <v/>
      </c>
      <c r="G3133" s="219">
        <f t="shared" si="433"/>
        <v>45291</v>
      </c>
      <c r="H3133" s="218" t="str">
        <f>IF(ISERROR(VLOOKUP(FORECAST!$A3133,$AY$2:$BA$9,3,FALSE)),"",VLOOKUP(FORECAST!$A3133,$AY$2:$BA$9,3,FALSE))</f>
        <v/>
      </c>
      <c r="I3133" s="218" t="str">
        <f>IF(ISNUMBER(FORECAST!G:G),FORECAST!G:G,"")</f>
        <v/>
      </c>
      <c r="J3133" s="222" t="str">
        <f>IF(ISNUMBER(FORECAST!H:H),FORECAST!H:H,"")</f>
        <v/>
      </c>
      <c r="BF3133" s="4"/>
    </row>
    <row r="3134" spans="1:58">
      <c r="A3134" s="218" t="str">
        <f>MID(FORECAST!A3133,1,10)</f>
        <v/>
      </c>
      <c r="B3134" s="218" t="str">
        <f t="shared" si="428"/>
        <v/>
      </c>
      <c r="C3134" s="218" t="str">
        <f t="shared" si="429"/>
        <v/>
      </c>
      <c r="D3134" s="218" t="str">
        <f t="shared" si="430"/>
        <v/>
      </c>
      <c r="E3134" s="219" t="e">
        <f t="shared" si="431"/>
        <v>#VALUE!</v>
      </c>
      <c r="F3134" s="219" t="str">
        <f t="shared" si="432"/>
        <v/>
      </c>
      <c r="G3134" s="219">
        <f t="shared" si="433"/>
        <v>45291</v>
      </c>
      <c r="H3134" s="218" t="str">
        <f>IF(ISERROR(VLOOKUP(FORECAST!$A3134,$AY$2:$BA$9,3,FALSE)),"",VLOOKUP(FORECAST!$A3134,$AY$2:$BA$9,3,FALSE))</f>
        <v/>
      </c>
      <c r="I3134" s="218" t="str">
        <f>IF(ISNUMBER(FORECAST!G:G),FORECAST!G:G,"")</f>
        <v/>
      </c>
      <c r="J3134" s="222" t="str">
        <f>IF(ISNUMBER(FORECAST!H:H),FORECAST!H:H,"")</f>
        <v/>
      </c>
      <c r="BF3134" s="4"/>
    </row>
    <row r="3135" spans="1:58">
      <c r="A3135" s="218" t="str">
        <f>MID(FORECAST!A3134,1,10)</f>
        <v/>
      </c>
      <c r="B3135" s="218" t="str">
        <f t="shared" si="428"/>
        <v/>
      </c>
      <c r="C3135" s="218" t="str">
        <f t="shared" si="429"/>
        <v/>
      </c>
      <c r="D3135" s="218" t="str">
        <f t="shared" si="430"/>
        <v/>
      </c>
      <c r="E3135" s="219" t="e">
        <f t="shared" si="431"/>
        <v>#VALUE!</v>
      </c>
      <c r="F3135" s="219" t="str">
        <f t="shared" si="432"/>
        <v/>
      </c>
      <c r="G3135" s="219">
        <f t="shared" si="433"/>
        <v>45291</v>
      </c>
      <c r="H3135" s="218" t="str">
        <f>IF(ISERROR(VLOOKUP(FORECAST!$A3135,$AY$2:$BA$9,3,FALSE)),"",VLOOKUP(FORECAST!$A3135,$AY$2:$BA$9,3,FALSE))</f>
        <v/>
      </c>
      <c r="I3135" s="218" t="str">
        <f>IF(ISNUMBER(FORECAST!G:G),FORECAST!G:G,"")</f>
        <v/>
      </c>
      <c r="J3135" s="222" t="str">
        <f>IF(ISNUMBER(FORECAST!H:H),FORECAST!H:H,"")</f>
        <v/>
      </c>
      <c r="BF3135" s="4"/>
    </row>
    <row r="3136" spans="1:58">
      <c r="A3136" s="218" t="str">
        <f>MID(FORECAST!A3135,1,10)</f>
        <v/>
      </c>
      <c r="B3136" s="218" t="str">
        <f t="shared" si="428"/>
        <v/>
      </c>
      <c r="C3136" s="218" t="str">
        <f t="shared" si="429"/>
        <v/>
      </c>
      <c r="D3136" s="218" t="str">
        <f t="shared" si="430"/>
        <v/>
      </c>
      <c r="E3136" s="219" t="e">
        <f t="shared" si="431"/>
        <v>#VALUE!</v>
      </c>
      <c r="F3136" s="219" t="str">
        <f t="shared" si="432"/>
        <v/>
      </c>
      <c r="G3136" s="219">
        <f t="shared" si="433"/>
        <v>45291</v>
      </c>
      <c r="H3136" s="218" t="str">
        <f>IF(ISERROR(VLOOKUP(FORECAST!$A3136,$AY$2:$BA$9,3,FALSE)),"",VLOOKUP(FORECAST!$A3136,$AY$2:$BA$9,3,FALSE))</f>
        <v/>
      </c>
      <c r="I3136" s="218" t="str">
        <f>IF(ISNUMBER(FORECAST!G:G),FORECAST!G:G,"")</f>
        <v/>
      </c>
      <c r="J3136" s="222" t="str">
        <f>IF(ISNUMBER(FORECAST!H:H),FORECAST!H:H,"")</f>
        <v/>
      </c>
      <c r="BF3136" s="4"/>
    </row>
    <row r="3137" spans="1:58">
      <c r="A3137" s="218" t="str">
        <f>MID(FORECAST!A3136,1,10)</f>
        <v/>
      </c>
      <c r="B3137" s="218" t="str">
        <f t="shared" si="428"/>
        <v/>
      </c>
      <c r="C3137" s="218" t="str">
        <f t="shared" si="429"/>
        <v/>
      </c>
      <c r="D3137" s="218" t="str">
        <f t="shared" si="430"/>
        <v/>
      </c>
      <c r="E3137" s="219" t="e">
        <f t="shared" si="431"/>
        <v>#VALUE!</v>
      </c>
      <c r="F3137" s="219" t="str">
        <f t="shared" si="432"/>
        <v/>
      </c>
      <c r="G3137" s="219">
        <f t="shared" si="433"/>
        <v>45291</v>
      </c>
      <c r="H3137" s="218" t="str">
        <f>IF(ISERROR(VLOOKUP(FORECAST!$A3137,$AY$2:$BA$9,3,FALSE)),"",VLOOKUP(FORECAST!$A3137,$AY$2:$BA$9,3,FALSE))</f>
        <v/>
      </c>
      <c r="I3137" s="218" t="str">
        <f>IF(ISNUMBER(FORECAST!G:G),FORECAST!G:G,"")</f>
        <v/>
      </c>
      <c r="J3137" s="222" t="str">
        <f>IF(ISNUMBER(FORECAST!H:H),FORECAST!H:H,"")</f>
        <v/>
      </c>
      <c r="BF3137" s="4"/>
    </row>
    <row r="3138" spans="1:58">
      <c r="A3138" s="218" t="str">
        <f>MID(FORECAST!A3137,1,10)</f>
        <v/>
      </c>
      <c r="B3138" s="218" t="str">
        <f t="shared" si="428"/>
        <v/>
      </c>
      <c r="C3138" s="218" t="str">
        <f t="shared" si="429"/>
        <v/>
      </c>
      <c r="D3138" s="218" t="str">
        <f t="shared" si="430"/>
        <v/>
      </c>
      <c r="E3138" s="219" t="e">
        <f t="shared" si="431"/>
        <v>#VALUE!</v>
      </c>
      <c r="F3138" s="219" t="str">
        <f t="shared" si="432"/>
        <v/>
      </c>
      <c r="G3138" s="219">
        <f t="shared" si="433"/>
        <v>45291</v>
      </c>
      <c r="H3138" s="218" t="str">
        <f>IF(ISERROR(VLOOKUP(FORECAST!$A3138,$AY$2:$BA$9,3,FALSE)),"",VLOOKUP(FORECAST!$A3138,$AY$2:$BA$9,3,FALSE))</f>
        <v/>
      </c>
      <c r="I3138" s="218" t="str">
        <f>IF(ISNUMBER(FORECAST!G:G),FORECAST!G:G,"")</f>
        <v/>
      </c>
      <c r="J3138" s="222" t="str">
        <f>IF(ISNUMBER(FORECAST!H:H),FORECAST!H:H,"")</f>
        <v/>
      </c>
      <c r="BF3138" s="4"/>
    </row>
    <row r="3139" spans="1:58">
      <c r="A3139" s="218" t="str">
        <f>MID(FORECAST!A3138,1,10)</f>
        <v/>
      </c>
      <c r="B3139" s="218" t="str">
        <f t="shared" si="428"/>
        <v/>
      </c>
      <c r="C3139" s="218" t="str">
        <f t="shared" si="429"/>
        <v/>
      </c>
      <c r="D3139" s="218" t="str">
        <f t="shared" si="430"/>
        <v/>
      </c>
      <c r="E3139" s="219" t="e">
        <f t="shared" si="431"/>
        <v>#VALUE!</v>
      </c>
      <c r="F3139" s="219" t="str">
        <f t="shared" si="432"/>
        <v/>
      </c>
      <c r="G3139" s="219">
        <f t="shared" si="433"/>
        <v>45291</v>
      </c>
      <c r="H3139" s="218" t="str">
        <f>IF(ISERROR(VLOOKUP(FORECAST!$A3139,$AY$2:$BA$9,3,FALSE)),"",VLOOKUP(FORECAST!$A3139,$AY$2:$BA$9,3,FALSE))</f>
        <v/>
      </c>
      <c r="I3139" s="218" t="str">
        <f>IF(ISNUMBER(FORECAST!G:G),FORECAST!G:G,"")</f>
        <v/>
      </c>
      <c r="J3139" s="222" t="str">
        <f>IF(ISNUMBER(FORECAST!H:H),FORECAST!H:H,"")</f>
        <v/>
      </c>
      <c r="BF3139" s="4"/>
    </row>
    <row r="3140" spans="1:58">
      <c r="A3140" s="218" t="str">
        <f>MID(FORECAST!A3139,1,10)</f>
        <v/>
      </c>
      <c r="B3140" s="218" t="str">
        <f t="shared" si="428"/>
        <v/>
      </c>
      <c r="C3140" s="218" t="str">
        <f t="shared" si="429"/>
        <v/>
      </c>
      <c r="D3140" s="218" t="str">
        <f t="shared" si="430"/>
        <v/>
      </c>
      <c r="E3140" s="219" t="e">
        <f t="shared" si="431"/>
        <v>#VALUE!</v>
      </c>
      <c r="F3140" s="219" t="str">
        <f t="shared" si="432"/>
        <v/>
      </c>
      <c r="G3140" s="219">
        <f t="shared" si="433"/>
        <v>45291</v>
      </c>
      <c r="H3140" s="218" t="str">
        <f>IF(ISERROR(VLOOKUP(FORECAST!$A3140,$AY$2:$BA$9,3,FALSE)),"",VLOOKUP(FORECAST!$A3140,$AY$2:$BA$9,3,FALSE))</f>
        <v/>
      </c>
      <c r="I3140" s="218" t="str">
        <f>IF(ISNUMBER(FORECAST!G:G),FORECAST!G:G,"")</f>
        <v/>
      </c>
      <c r="J3140" s="222" t="str">
        <f>IF(ISNUMBER(FORECAST!H:H),FORECAST!H:H,"")</f>
        <v/>
      </c>
      <c r="BF3140" s="4"/>
    </row>
    <row r="3141" spans="1:58">
      <c r="A3141" s="218" t="str">
        <f>MID(FORECAST!A3140,1,10)</f>
        <v/>
      </c>
      <c r="B3141" s="218" t="str">
        <f t="shared" si="428"/>
        <v/>
      </c>
      <c r="C3141" s="218" t="str">
        <f t="shared" si="429"/>
        <v/>
      </c>
      <c r="D3141" s="218" t="str">
        <f t="shared" si="430"/>
        <v/>
      </c>
      <c r="E3141" s="219" t="e">
        <f t="shared" si="431"/>
        <v>#VALUE!</v>
      </c>
      <c r="F3141" s="219" t="str">
        <f t="shared" si="432"/>
        <v/>
      </c>
      <c r="G3141" s="219">
        <f t="shared" si="433"/>
        <v>45291</v>
      </c>
      <c r="H3141" s="218" t="str">
        <f>IF(ISERROR(VLOOKUP(FORECAST!$A3141,$AY$2:$BA$9,3,FALSE)),"",VLOOKUP(FORECAST!$A3141,$AY$2:$BA$9,3,FALSE))</f>
        <v/>
      </c>
      <c r="I3141" s="218" t="str">
        <f>IF(ISNUMBER(FORECAST!G:G),FORECAST!G:G,"")</f>
        <v/>
      </c>
      <c r="J3141" s="222" t="str">
        <f>IF(ISNUMBER(FORECAST!H:H),FORECAST!H:H,"")</f>
        <v/>
      </c>
      <c r="BF3141" s="4"/>
    </row>
    <row r="3142" spans="1:58">
      <c r="A3142" s="218" t="str">
        <f>MID(FORECAST!A3141,1,10)</f>
        <v/>
      </c>
      <c r="B3142" s="218" t="str">
        <f t="shared" si="428"/>
        <v/>
      </c>
      <c r="C3142" s="218" t="str">
        <f t="shared" si="429"/>
        <v/>
      </c>
      <c r="D3142" s="218" t="str">
        <f t="shared" si="430"/>
        <v/>
      </c>
      <c r="E3142" s="219" t="e">
        <f t="shared" si="431"/>
        <v>#VALUE!</v>
      </c>
      <c r="F3142" s="219" t="str">
        <f t="shared" si="432"/>
        <v/>
      </c>
      <c r="G3142" s="219">
        <f t="shared" si="433"/>
        <v>45291</v>
      </c>
      <c r="H3142" s="218" t="str">
        <f>IF(ISERROR(VLOOKUP(FORECAST!$A3142,$AY$2:$BA$9,3,FALSE)),"",VLOOKUP(FORECAST!$A3142,$AY$2:$BA$9,3,FALSE))</f>
        <v/>
      </c>
      <c r="I3142" s="218" t="str">
        <f>IF(ISNUMBER(FORECAST!G:G),FORECAST!G:G,"")</f>
        <v/>
      </c>
      <c r="J3142" s="222" t="str">
        <f>IF(ISNUMBER(FORECAST!H:H),FORECAST!H:H,"")</f>
        <v/>
      </c>
      <c r="BF3142" s="4"/>
    </row>
    <row r="3143" spans="1:58">
      <c r="A3143" s="218" t="str">
        <f>MID(FORECAST!A3142,1,10)</f>
        <v/>
      </c>
      <c r="B3143" s="218" t="str">
        <f t="shared" si="428"/>
        <v/>
      </c>
      <c r="C3143" s="218" t="str">
        <f t="shared" si="429"/>
        <v/>
      </c>
      <c r="D3143" s="218" t="str">
        <f t="shared" si="430"/>
        <v/>
      </c>
      <c r="E3143" s="219" t="e">
        <f t="shared" si="431"/>
        <v>#VALUE!</v>
      </c>
      <c r="F3143" s="219" t="str">
        <f t="shared" si="432"/>
        <v/>
      </c>
      <c r="G3143" s="219">
        <f t="shared" si="433"/>
        <v>45291</v>
      </c>
      <c r="H3143" s="218" t="str">
        <f>IF(ISERROR(VLOOKUP(FORECAST!$A3143,$AY$2:$BA$9,3,FALSE)),"",VLOOKUP(FORECAST!$A3143,$AY$2:$BA$9,3,FALSE))</f>
        <v/>
      </c>
      <c r="I3143" s="218" t="str">
        <f>IF(ISNUMBER(FORECAST!G:G),FORECAST!G:G,"")</f>
        <v/>
      </c>
      <c r="J3143" s="222" t="str">
        <f>IF(ISNUMBER(FORECAST!H:H),FORECAST!H:H,"")</f>
        <v/>
      </c>
      <c r="BF3143" s="4"/>
    </row>
    <row r="3144" spans="1:58">
      <c r="A3144" s="218" t="str">
        <f>MID(FORECAST!A3143,1,10)</f>
        <v/>
      </c>
      <c r="B3144" s="218" t="str">
        <f t="shared" si="428"/>
        <v/>
      </c>
      <c r="C3144" s="218" t="str">
        <f t="shared" si="429"/>
        <v/>
      </c>
      <c r="D3144" s="218" t="str">
        <f t="shared" si="430"/>
        <v/>
      </c>
      <c r="E3144" s="219" t="e">
        <f t="shared" si="431"/>
        <v>#VALUE!</v>
      </c>
      <c r="F3144" s="219" t="str">
        <f t="shared" si="432"/>
        <v/>
      </c>
      <c r="G3144" s="219">
        <f t="shared" si="433"/>
        <v>45291</v>
      </c>
      <c r="H3144" s="218" t="str">
        <f>IF(ISERROR(VLOOKUP(FORECAST!$A3144,$AY$2:$BA$9,3,FALSE)),"",VLOOKUP(FORECAST!$A3144,$AY$2:$BA$9,3,FALSE))</f>
        <v/>
      </c>
      <c r="I3144" s="218" t="str">
        <f>IF(ISNUMBER(FORECAST!G:G),FORECAST!G:G,"")</f>
        <v/>
      </c>
      <c r="J3144" s="222" t="str">
        <f>IF(ISNUMBER(FORECAST!H:H),FORECAST!H:H,"")</f>
        <v/>
      </c>
      <c r="BF3144" s="4"/>
    </row>
    <row r="3145" spans="1:58">
      <c r="A3145" s="218" t="str">
        <f>MID(FORECAST!A3144,1,10)</f>
        <v/>
      </c>
      <c r="B3145" s="218" t="str">
        <f t="shared" si="428"/>
        <v/>
      </c>
      <c r="C3145" s="218" t="str">
        <f t="shared" si="429"/>
        <v/>
      </c>
      <c r="D3145" s="218" t="str">
        <f t="shared" si="430"/>
        <v/>
      </c>
      <c r="E3145" s="219" t="e">
        <f t="shared" si="431"/>
        <v>#VALUE!</v>
      </c>
      <c r="F3145" s="219" t="str">
        <f t="shared" si="432"/>
        <v/>
      </c>
      <c r="G3145" s="219">
        <f t="shared" si="433"/>
        <v>45291</v>
      </c>
      <c r="H3145" s="218" t="str">
        <f>IF(ISERROR(VLOOKUP(FORECAST!$A3145,$AY$2:$BA$9,3,FALSE)),"",VLOOKUP(FORECAST!$A3145,$AY$2:$BA$9,3,FALSE))</f>
        <v/>
      </c>
      <c r="I3145" s="218" t="str">
        <f>IF(ISNUMBER(FORECAST!G:G),FORECAST!G:G,"")</f>
        <v/>
      </c>
      <c r="J3145" s="222" t="str">
        <f>IF(ISNUMBER(FORECAST!H:H),FORECAST!H:H,"")</f>
        <v/>
      </c>
      <c r="BF3145" s="4"/>
    </row>
    <row r="3146" spans="1:58">
      <c r="A3146" s="218" t="str">
        <f>MID(FORECAST!A3145,1,10)</f>
        <v/>
      </c>
      <c r="B3146" s="218" t="str">
        <f t="shared" si="428"/>
        <v/>
      </c>
      <c r="C3146" s="218" t="str">
        <f t="shared" si="429"/>
        <v/>
      </c>
      <c r="D3146" s="218" t="str">
        <f t="shared" si="430"/>
        <v/>
      </c>
      <c r="E3146" s="219" t="e">
        <f t="shared" si="431"/>
        <v>#VALUE!</v>
      </c>
      <c r="F3146" s="219" t="str">
        <f t="shared" si="432"/>
        <v/>
      </c>
      <c r="G3146" s="219">
        <f t="shared" si="433"/>
        <v>45291</v>
      </c>
      <c r="H3146" s="218" t="str">
        <f>IF(ISERROR(VLOOKUP(FORECAST!$A3146,$AY$2:$BA$9,3,FALSE)),"",VLOOKUP(FORECAST!$A3146,$AY$2:$BA$9,3,FALSE))</f>
        <v/>
      </c>
      <c r="I3146" s="218" t="str">
        <f>IF(ISNUMBER(FORECAST!G:G),FORECAST!G:G,"")</f>
        <v/>
      </c>
      <c r="J3146" s="222" t="str">
        <f>IF(ISNUMBER(FORECAST!H:H),FORECAST!H:H,"")</f>
        <v/>
      </c>
      <c r="BF3146" s="4"/>
    </row>
    <row r="3147" spans="1:58">
      <c r="A3147" s="218" t="str">
        <f>MID(FORECAST!A3146,1,10)</f>
        <v/>
      </c>
      <c r="B3147" s="218" t="str">
        <f t="shared" si="428"/>
        <v/>
      </c>
      <c r="C3147" s="218" t="str">
        <f t="shared" si="429"/>
        <v/>
      </c>
      <c r="D3147" s="218" t="str">
        <f t="shared" si="430"/>
        <v/>
      </c>
      <c r="E3147" s="219" t="e">
        <f t="shared" si="431"/>
        <v>#VALUE!</v>
      </c>
      <c r="F3147" s="219" t="str">
        <f t="shared" si="432"/>
        <v/>
      </c>
      <c r="G3147" s="219">
        <f t="shared" si="433"/>
        <v>45291</v>
      </c>
      <c r="H3147" s="218" t="str">
        <f>IF(ISERROR(VLOOKUP(FORECAST!$A3147,$AY$2:$BA$9,3,FALSE)),"",VLOOKUP(FORECAST!$A3147,$AY$2:$BA$9,3,FALSE))</f>
        <v/>
      </c>
      <c r="I3147" s="218" t="str">
        <f>IF(ISNUMBER(FORECAST!G:G),FORECAST!G:G,"")</f>
        <v/>
      </c>
      <c r="J3147" s="222" t="str">
        <f>IF(ISNUMBER(FORECAST!H:H),FORECAST!H:H,"")</f>
        <v/>
      </c>
      <c r="BF3147" s="4"/>
    </row>
    <row r="3148" spans="1:58">
      <c r="A3148" s="218" t="str">
        <f>MID(FORECAST!A3147,1,10)</f>
        <v/>
      </c>
      <c r="B3148" s="218" t="str">
        <f t="shared" si="428"/>
        <v/>
      </c>
      <c r="C3148" s="218" t="str">
        <f t="shared" si="429"/>
        <v/>
      </c>
      <c r="D3148" s="218" t="str">
        <f t="shared" si="430"/>
        <v/>
      </c>
      <c r="E3148" s="219" t="e">
        <f t="shared" si="431"/>
        <v>#VALUE!</v>
      </c>
      <c r="F3148" s="219" t="str">
        <f t="shared" si="432"/>
        <v/>
      </c>
      <c r="G3148" s="219">
        <f t="shared" si="433"/>
        <v>45291</v>
      </c>
      <c r="H3148" s="218" t="str">
        <f>IF(ISERROR(VLOOKUP(FORECAST!$A3148,$AY$2:$BA$9,3,FALSE)),"",VLOOKUP(FORECAST!$A3148,$AY$2:$BA$9,3,FALSE))</f>
        <v/>
      </c>
      <c r="I3148" s="218" t="str">
        <f>IF(ISNUMBER(FORECAST!G:G),FORECAST!G:G,"")</f>
        <v/>
      </c>
      <c r="J3148" s="222" t="str">
        <f>IF(ISNUMBER(FORECAST!H:H),FORECAST!H:H,"")</f>
        <v/>
      </c>
      <c r="BF3148" s="4"/>
    </row>
    <row r="3149" spans="1:58">
      <c r="A3149" s="218" t="str">
        <f>MID(FORECAST!A3148,1,10)</f>
        <v/>
      </c>
      <c r="B3149" s="218" t="str">
        <f t="shared" si="428"/>
        <v/>
      </c>
      <c r="C3149" s="218" t="str">
        <f t="shared" si="429"/>
        <v/>
      </c>
      <c r="D3149" s="218" t="str">
        <f t="shared" si="430"/>
        <v/>
      </c>
      <c r="E3149" s="219" t="e">
        <f t="shared" si="431"/>
        <v>#VALUE!</v>
      </c>
      <c r="F3149" s="219" t="str">
        <f t="shared" si="432"/>
        <v/>
      </c>
      <c r="G3149" s="219">
        <f t="shared" si="433"/>
        <v>45291</v>
      </c>
      <c r="H3149" s="218" t="str">
        <f>IF(ISERROR(VLOOKUP(FORECAST!$A3149,$AY$2:$BA$9,3,FALSE)),"",VLOOKUP(FORECAST!$A3149,$AY$2:$BA$9,3,FALSE))</f>
        <v/>
      </c>
      <c r="I3149" s="218" t="str">
        <f>IF(ISNUMBER(FORECAST!G:G),FORECAST!G:G,"")</f>
        <v/>
      </c>
      <c r="J3149" s="222" t="str">
        <f>IF(ISNUMBER(FORECAST!H:H),FORECAST!H:H,"")</f>
        <v/>
      </c>
      <c r="BF3149" s="4"/>
    </row>
    <row r="3150" spans="1:58">
      <c r="A3150" s="218" t="str">
        <f>MID(FORECAST!A3149,1,10)</f>
        <v/>
      </c>
      <c r="B3150" s="218" t="str">
        <f t="shared" si="428"/>
        <v/>
      </c>
      <c r="C3150" s="218" t="str">
        <f t="shared" si="429"/>
        <v/>
      </c>
      <c r="D3150" s="218" t="str">
        <f t="shared" si="430"/>
        <v/>
      </c>
      <c r="E3150" s="219" t="e">
        <f t="shared" si="431"/>
        <v>#VALUE!</v>
      </c>
      <c r="F3150" s="219" t="str">
        <f t="shared" si="432"/>
        <v/>
      </c>
      <c r="G3150" s="219">
        <f t="shared" si="433"/>
        <v>45291</v>
      </c>
      <c r="H3150" s="218" t="str">
        <f>IF(ISERROR(VLOOKUP(FORECAST!$A3150,$AY$2:$BA$9,3,FALSE)),"",VLOOKUP(FORECAST!$A3150,$AY$2:$BA$9,3,FALSE))</f>
        <v/>
      </c>
      <c r="I3150" s="218" t="str">
        <f>IF(ISNUMBER(FORECAST!G:G),FORECAST!G:G,"")</f>
        <v/>
      </c>
      <c r="J3150" s="222" t="str">
        <f>IF(ISNUMBER(FORECAST!H:H),FORECAST!H:H,"")</f>
        <v/>
      </c>
      <c r="BF3150" s="4"/>
    </row>
    <row r="3151" spans="1:58">
      <c r="A3151" s="218" t="str">
        <f>MID(FORECAST!A3150,1,10)</f>
        <v/>
      </c>
      <c r="B3151" s="218" t="str">
        <f t="shared" si="428"/>
        <v/>
      </c>
      <c r="C3151" s="218" t="str">
        <f t="shared" si="429"/>
        <v/>
      </c>
      <c r="D3151" s="218" t="str">
        <f t="shared" si="430"/>
        <v/>
      </c>
      <c r="E3151" s="219" t="e">
        <f t="shared" si="431"/>
        <v>#VALUE!</v>
      </c>
      <c r="F3151" s="219" t="str">
        <f t="shared" si="432"/>
        <v/>
      </c>
      <c r="G3151" s="219">
        <f t="shared" si="433"/>
        <v>45291</v>
      </c>
      <c r="H3151" s="218" t="str">
        <f>IF(ISERROR(VLOOKUP(FORECAST!$A3151,$AY$2:$BA$9,3,FALSE)),"",VLOOKUP(FORECAST!$A3151,$AY$2:$BA$9,3,FALSE))</f>
        <v/>
      </c>
      <c r="I3151" s="218" t="str">
        <f>IF(ISNUMBER(FORECAST!G:G),FORECAST!G:G,"")</f>
        <v/>
      </c>
      <c r="J3151" s="222" t="str">
        <f>IF(ISNUMBER(FORECAST!H:H),FORECAST!H:H,"")</f>
        <v/>
      </c>
      <c r="BF3151" s="4"/>
    </row>
    <row r="3152" spans="1:58">
      <c r="A3152" s="218" t="str">
        <f>MID(FORECAST!A3151,1,10)</f>
        <v/>
      </c>
      <c r="B3152" s="218" t="str">
        <f t="shared" ref="B3152:B3215" si="434">MID(A3152,1,2)</f>
        <v/>
      </c>
      <c r="C3152" s="218" t="str">
        <f t="shared" ref="C3152:C3215" si="435">MID(A3152,4,2)</f>
        <v/>
      </c>
      <c r="D3152" s="218" t="str">
        <f t="shared" ref="D3152:D3215" si="436">MID(A3152,7,4)</f>
        <v/>
      </c>
      <c r="E3152" s="219" t="e">
        <f t="shared" ref="E3152:E3215" si="437">DATE(D3152,C3152,B3152)</f>
        <v>#VALUE!</v>
      </c>
      <c r="F3152" s="219" t="str">
        <f t="shared" ref="F3152:F3215" si="438">IF(ISERROR(E3152),"",E3152)</f>
        <v/>
      </c>
      <c r="G3152" s="219">
        <f t="shared" ref="G3152:G3215" si="439">IF(F3152="",G3151,F3152)</f>
        <v>45291</v>
      </c>
      <c r="H3152" s="218" t="str">
        <f>IF(ISERROR(VLOOKUP(FORECAST!$A3152,$AY$2:$BA$9,3,FALSE)),"",VLOOKUP(FORECAST!$A3152,$AY$2:$BA$9,3,FALSE))</f>
        <v/>
      </c>
      <c r="I3152" s="218" t="str">
        <f>IF(ISNUMBER(FORECAST!G:G),FORECAST!G:G,"")</f>
        <v/>
      </c>
      <c r="J3152" s="222" t="str">
        <f>IF(ISNUMBER(FORECAST!H:H),FORECAST!H:H,"")</f>
        <v/>
      </c>
      <c r="BF3152" s="4"/>
    </row>
    <row r="3153" spans="1:58">
      <c r="A3153" s="218" t="str">
        <f>MID(FORECAST!A3152,1,10)</f>
        <v/>
      </c>
      <c r="B3153" s="218" t="str">
        <f t="shared" si="434"/>
        <v/>
      </c>
      <c r="C3153" s="218" t="str">
        <f t="shared" si="435"/>
        <v/>
      </c>
      <c r="D3153" s="218" t="str">
        <f t="shared" si="436"/>
        <v/>
      </c>
      <c r="E3153" s="219" t="e">
        <f t="shared" si="437"/>
        <v>#VALUE!</v>
      </c>
      <c r="F3153" s="219" t="str">
        <f t="shared" si="438"/>
        <v/>
      </c>
      <c r="G3153" s="219">
        <f t="shared" si="439"/>
        <v>45291</v>
      </c>
      <c r="H3153" s="218" t="str">
        <f>IF(ISERROR(VLOOKUP(FORECAST!$A3153,$AY$2:$BA$9,3,FALSE)),"",VLOOKUP(FORECAST!$A3153,$AY$2:$BA$9,3,FALSE))</f>
        <v/>
      </c>
      <c r="I3153" s="218" t="str">
        <f>IF(ISNUMBER(FORECAST!G:G),FORECAST!G:G,"")</f>
        <v/>
      </c>
      <c r="J3153" s="222" t="str">
        <f>IF(ISNUMBER(FORECAST!H:H),FORECAST!H:H,"")</f>
        <v/>
      </c>
      <c r="BF3153" s="4"/>
    </row>
    <row r="3154" spans="1:58">
      <c r="A3154" s="218" t="str">
        <f>MID(FORECAST!A3153,1,10)</f>
        <v/>
      </c>
      <c r="B3154" s="218" t="str">
        <f t="shared" si="434"/>
        <v/>
      </c>
      <c r="C3154" s="218" t="str">
        <f t="shared" si="435"/>
        <v/>
      </c>
      <c r="D3154" s="218" t="str">
        <f t="shared" si="436"/>
        <v/>
      </c>
      <c r="E3154" s="219" t="e">
        <f t="shared" si="437"/>
        <v>#VALUE!</v>
      </c>
      <c r="F3154" s="219" t="str">
        <f t="shared" si="438"/>
        <v/>
      </c>
      <c r="G3154" s="219">
        <f t="shared" si="439"/>
        <v>45291</v>
      </c>
      <c r="H3154" s="218" t="str">
        <f>IF(ISERROR(VLOOKUP(FORECAST!$A3154,$AY$2:$BA$9,3,FALSE)),"",VLOOKUP(FORECAST!$A3154,$AY$2:$BA$9,3,FALSE))</f>
        <v/>
      </c>
      <c r="I3154" s="218" t="str">
        <f>IF(ISNUMBER(FORECAST!G:G),FORECAST!G:G,"")</f>
        <v/>
      </c>
      <c r="J3154" s="222" t="str">
        <f>IF(ISNUMBER(FORECAST!H:H),FORECAST!H:H,"")</f>
        <v/>
      </c>
      <c r="BF3154" s="4"/>
    </row>
    <row r="3155" spans="1:58">
      <c r="A3155" s="218" t="str">
        <f>MID(FORECAST!A3154,1,10)</f>
        <v/>
      </c>
      <c r="B3155" s="218" t="str">
        <f t="shared" si="434"/>
        <v/>
      </c>
      <c r="C3155" s="218" t="str">
        <f t="shared" si="435"/>
        <v/>
      </c>
      <c r="D3155" s="218" t="str">
        <f t="shared" si="436"/>
        <v/>
      </c>
      <c r="E3155" s="219" t="e">
        <f t="shared" si="437"/>
        <v>#VALUE!</v>
      </c>
      <c r="F3155" s="219" t="str">
        <f t="shared" si="438"/>
        <v/>
      </c>
      <c r="G3155" s="219">
        <f t="shared" si="439"/>
        <v>45291</v>
      </c>
      <c r="H3155" s="218" t="str">
        <f>IF(ISERROR(VLOOKUP(FORECAST!$A3155,$AY$2:$BA$9,3,FALSE)),"",VLOOKUP(FORECAST!$A3155,$AY$2:$BA$9,3,FALSE))</f>
        <v/>
      </c>
      <c r="I3155" s="218" t="str">
        <f>IF(ISNUMBER(FORECAST!G:G),FORECAST!G:G,"")</f>
        <v/>
      </c>
      <c r="J3155" s="222" t="str">
        <f>IF(ISNUMBER(FORECAST!H:H),FORECAST!H:H,"")</f>
        <v/>
      </c>
      <c r="BF3155" s="4"/>
    </row>
    <row r="3156" spans="1:58">
      <c r="A3156" s="218" t="str">
        <f>MID(FORECAST!A3155,1,10)</f>
        <v/>
      </c>
      <c r="B3156" s="218" t="str">
        <f t="shared" si="434"/>
        <v/>
      </c>
      <c r="C3156" s="218" t="str">
        <f t="shared" si="435"/>
        <v/>
      </c>
      <c r="D3156" s="218" t="str">
        <f t="shared" si="436"/>
        <v/>
      </c>
      <c r="E3156" s="219" t="e">
        <f t="shared" si="437"/>
        <v>#VALUE!</v>
      </c>
      <c r="F3156" s="219" t="str">
        <f t="shared" si="438"/>
        <v/>
      </c>
      <c r="G3156" s="219">
        <f t="shared" si="439"/>
        <v>45291</v>
      </c>
      <c r="H3156" s="218" t="str">
        <f>IF(ISERROR(VLOOKUP(FORECAST!$A3156,$AY$2:$BA$9,3,FALSE)),"",VLOOKUP(FORECAST!$A3156,$AY$2:$BA$9,3,FALSE))</f>
        <v/>
      </c>
      <c r="I3156" s="218" t="str">
        <f>IF(ISNUMBER(FORECAST!G:G),FORECAST!G:G,"")</f>
        <v/>
      </c>
      <c r="J3156" s="222" t="str">
        <f>IF(ISNUMBER(FORECAST!H:H),FORECAST!H:H,"")</f>
        <v/>
      </c>
      <c r="BF3156" s="4"/>
    </row>
    <row r="3157" spans="1:58">
      <c r="A3157" s="218" t="str">
        <f>MID(FORECAST!A3156,1,10)</f>
        <v/>
      </c>
      <c r="B3157" s="218" t="str">
        <f t="shared" si="434"/>
        <v/>
      </c>
      <c r="C3157" s="218" t="str">
        <f t="shared" si="435"/>
        <v/>
      </c>
      <c r="D3157" s="218" t="str">
        <f t="shared" si="436"/>
        <v/>
      </c>
      <c r="E3157" s="219" t="e">
        <f t="shared" si="437"/>
        <v>#VALUE!</v>
      </c>
      <c r="F3157" s="219" t="str">
        <f t="shared" si="438"/>
        <v/>
      </c>
      <c r="G3157" s="219">
        <f t="shared" si="439"/>
        <v>45291</v>
      </c>
      <c r="H3157" s="218" t="str">
        <f>IF(ISERROR(VLOOKUP(FORECAST!$A3157,$AY$2:$BA$9,3,FALSE)),"",VLOOKUP(FORECAST!$A3157,$AY$2:$BA$9,3,FALSE))</f>
        <v/>
      </c>
      <c r="I3157" s="218" t="str">
        <f>IF(ISNUMBER(FORECAST!G:G),FORECAST!G:G,"")</f>
        <v/>
      </c>
      <c r="J3157" s="222" t="str">
        <f>IF(ISNUMBER(FORECAST!H:H),FORECAST!H:H,"")</f>
        <v/>
      </c>
      <c r="BF3157" s="4"/>
    </row>
    <row r="3158" spans="1:58">
      <c r="A3158" s="218" t="str">
        <f>MID(FORECAST!A3157,1,10)</f>
        <v/>
      </c>
      <c r="B3158" s="218" t="str">
        <f t="shared" si="434"/>
        <v/>
      </c>
      <c r="C3158" s="218" t="str">
        <f t="shared" si="435"/>
        <v/>
      </c>
      <c r="D3158" s="218" t="str">
        <f t="shared" si="436"/>
        <v/>
      </c>
      <c r="E3158" s="219" t="e">
        <f t="shared" si="437"/>
        <v>#VALUE!</v>
      </c>
      <c r="F3158" s="219" t="str">
        <f t="shared" si="438"/>
        <v/>
      </c>
      <c r="G3158" s="219">
        <f t="shared" si="439"/>
        <v>45291</v>
      </c>
      <c r="H3158" s="218" t="str">
        <f>IF(ISERROR(VLOOKUP(FORECAST!$A3158,$AY$2:$BA$9,3,FALSE)),"",VLOOKUP(FORECAST!$A3158,$AY$2:$BA$9,3,FALSE))</f>
        <v/>
      </c>
      <c r="I3158" s="218" t="str">
        <f>IF(ISNUMBER(FORECAST!G:G),FORECAST!G:G,"")</f>
        <v/>
      </c>
      <c r="J3158" s="222" t="str">
        <f>IF(ISNUMBER(FORECAST!H:H),FORECAST!H:H,"")</f>
        <v/>
      </c>
      <c r="BF3158" s="4"/>
    </row>
    <row r="3159" spans="1:58">
      <c r="A3159" s="218" t="str">
        <f>MID(FORECAST!A3158,1,10)</f>
        <v/>
      </c>
      <c r="B3159" s="218" t="str">
        <f t="shared" si="434"/>
        <v/>
      </c>
      <c r="C3159" s="218" t="str">
        <f t="shared" si="435"/>
        <v/>
      </c>
      <c r="D3159" s="218" t="str">
        <f t="shared" si="436"/>
        <v/>
      </c>
      <c r="E3159" s="219" t="e">
        <f t="shared" si="437"/>
        <v>#VALUE!</v>
      </c>
      <c r="F3159" s="219" t="str">
        <f t="shared" si="438"/>
        <v/>
      </c>
      <c r="G3159" s="219">
        <f t="shared" si="439"/>
        <v>45291</v>
      </c>
      <c r="H3159" s="218" t="str">
        <f>IF(ISERROR(VLOOKUP(FORECAST!$A3159,$AY$2:$BA$9,3,FALSE)),"",VLOOKUP(FORECAST!$A3159,$AY$2:$BA$9,3,FALSE))</f>
        <v/>
      </c>
      <c r="I3159" s="218" t="str">
        <f>IF(ISNUMBER(FORECAST!G:G),FORECAST!G:G,"")</f>
        <v/>
      </c>
      <c r="J3159" s="222" t="str">
        <f>IF(ISNUMBER(FORECAST!H:H),FORECAST!H:H,"")</f>
        <v/>
      </c>
      <c r="BF3159" s="4"/>
    </row>
    <row r="3160" spans="1:58">
      <c r="A3160" s="218" t="str">
        <f>MID(FORECAST!A3159,1,10)</f>
        <v/>
      </c>
      <c r="B3160" s="218" t="str">
        <f t="shared" si="434"/>
        <v/>
      </c>
      <c r="C3160" s="218" t="str">
        <f t="shared" si="435"/>
        <v/>
      </c>
      <c r="D3160" s="218" t="str">
        <f t="shared" si="436"/>
        <v/>
      </c>
      <c r="E3160" s="219" t="e">
        <f t="shared" si="437"/>
        <v>#VALUE!</v>
      </c>
      <c r="F3160" s="219" t="str">
        <f t="shared" si="438"/>
        <v/>
      </c>
      <c r="G3160" s="219">
        <f t="shared" si="439"/>
        <v>45291</v>
      </c>
      <c r="H3160" s="218" t="str">
        <f>IF(ISERROR(VLOOKUP(FORECAST!$A3160,$AY$2:$BA$9,3,FALSE)),"",VLOOKUP(FORECAST!$A3160,$AY$2:$BA$9,3,FALSE))</f>
        <v/>
      </c>
      <c r="I3160" s="218" t="str">
        <f>IF(ISNUMBER(FORECAST!G:G),FORECAST!G:G,"")</f>
        <v/>
      </c>
      <c r="J3160" s="222" t="str">
        <f>IF(ISNUMBER(FORECAST!H:H),FORECAST!H:H,"")</f>
        <v/>
      </c>
      <c r="BF3160" s="4"/>
    </row>
    <row r="3161" spans="1:58">
      <c r="A3161" s="218" t="str">
        <f>MID(FORECAST!A3160,1,10)</f>
        <v/>
      </c>
      <c r="B3161" s="218" t="str">
        <f t="shared" si="434"/>
        <v/>
      </c>
      <c r="C3161" s="218" t="str">
        <f t="shared" si="435"/>
        <v/>
      </c>
      <c r="D3161" s="218" t="str">
        <f t="shared" si="436"/>
        <v/>
      </c>
      <c r="E3161" s="219" t="e">
        <f t="shared" si="437"/>
        <v>#VALUE!</v>
      </c>
      <c r="F3161" s="219" t="str">
        <f t="shared" si="438"/>
        <v/>
      </c>
      <c r="G3161" s="219">
        <f t="shared" si="439"/>
        <v>45291</v>
      </c>
      <c r="H3161" s="218" t="str">
        <f>IF(ISERROR(VLOOKUP(FORECAST!$A3161,$AY$2:$BA$9,3,FALSE)),"",VLOOKUP(FORECAST!$A3161,$AY$2:$BA$9,3,FALSE))</f>
        <v/>
      </c>
      <c r="I3161" s="218" t="str">
        <f>IF(ISNUMBER(FORECAST!G:G),FORECAST!G:G,"")</f>
        <v/>
      </c>
      <c r="J3161" s="222" t="str">
        <f>IF(ISNUMBER(FORECAST!H:H),FORECAST!H:H,"")</f>
        <v/>
      </c>
      <c r="BF3161" s="4"/>
    </row>
    <row r="3162" spans="1:58">
      <c r="A3162" s="218" t="str">
        <f>MID(FORECAST!A3161,1,10)</f>
        <v/>
      </c>
      <c r="B3162" s="218" t="str">
        <f t="shared" si="434"/>
        <v/>
      </c>
      <c r="C3162" s="218" t="str">
        <f t="shared" si="435"/>
        <v/>
      </c>
      <c r="D3162" s="218" t="str">
        <f t="shared" si="436"/>
        <v/>
      </c>
      <c r="E3162" s="219" t="e">
        <f t="shared" si="437"/>
        <v>#VALUE!</v>
      </c>
      <c r="F3162" s="219" t="str">
        <f t="shared" si="438"/>
        <v/>
      </c>
      <c r="G3162" s="219">
        <f t="shared" si="439"/>
        <v>45291</v>
      </c>
      <c r="H3162" s="218" t="str">
        <f>IF(ISERROR(VLOOKUP(FORECAST!$A3162,$AY$2:$BA$9,3,FALSE)),"",VLOOKUP(FORECAST!$A3162,$AY$2:$BA$9,3,FALSE))</f>
        <v/>
      </c>
      <c r="I3162" s="218" t="str">
        <f>IF(ISNUMBER(FORECAST!G:G),FORECAST!G:G,"")</f>
        <v/>
      </c>
      <c r="J3162" s="222" t="str">
        <f>IF(ISNUMBER(FORECAST!H:H),FORECAST!H:H,"")</f>
        <v/>
      </c>
      <c r="BF3162" s="4"/>
    </row>
    <row r="3163" spans="1:58">
      <c r="A3163" s="218" t="str">
        <f>MID(FORECAST!A3162,1,10)</f>
        <v/>
      </c>
      <c r="B3163" s="218" t="str">
        <f t="shared" si="434"/>
        <v/>
      </c>
      <c r="C3163" s="218" t="str">
        <f t="shared" si="435"/>
        <v/>
      </c>
      <c r="D3163" s="218" t="str">
        <f t="shared" si="436"/>
        <v/>
      </c>
      <c r="E3163" s="219" t="e">
        <f t="shared" si="437"/>
        <v>#VALUE!</v>
      </c>
      <c r="F3163" s="219" t="str">
        <f t="shared" si="438"/>
        <v/>
      </c>
      <c r="G3163" s="219">
        <f t="shared" si="439"/>
        <v>45291</v>
      </c>
      <c r="H3163" s="218" t="str">
        <f>IF(ISERROR(VLOOKUP(FORECAST!$A3163,$AY$2:$BA$9,3,FALSE)),"",VLOOKUP(FORECAST!$A3163,$AY$2:$BA$9,3,FALSE))</f>
        <v/>
      </c>
      <c r="I3163" s="218" t="str">
        <f>IF(ISNUMBER(FORECAST!G:G),FORECAST!G:G,"")</f>
        <v/>
      </c>
      <c r="J3163" s="222" t="str">
        <f>IF(ISNUMBER(FORECAST!H:H),FORECAST!H:H,"")</f>
        <v/>
      </c>
      <c r="BF3163" s="4"/>
    </row>
    <row r="3164" spans="1:58">
      <c r="A3164" s="218" t="str">
        <f>MID(FORECAST!A3163,1,10)</f>
        <v/>
      </c>
      <c r="B3164" s="218" t="str">
        <f t="shared" si="434"/>
        <v/>
      </c>
      <c r="C3164" s="218" t="str">
        <f t="shared" si="435"/>
        <v/>
      </c>
      <c r="D3164" s="218" t="str">
        <f t="shared" si="436"/>
        <v/>
      </c>
      <c r="E3164" s="219" t="e">
        <f t="shared" si="437"/>
        <v>#VALUE!</v>
      </c>
      <c r="F3164" s="219" t="str">
        <f t="shared" si="438"/>
        <v/>
      </c>
      <c r="G3164" s="219">
        <f t="shared" si="439"/>
        <v>45291</v>
      </c>
      <c r="H3164" s="218" t="str">
        <f>IF(ISERROR(VLOOKUP(FORECAST!$A3164,$AY$2:$BA$9,3,FALSE)),"",VLOOKUP(FORECAST!$A3164,$AY$2:$BA$9,3,FALSE))</f>
        <v/>
      </c>
      <c r="I3164" s="218" t="str">
        <f>IF(ISNUMBER(FORECAST!G:G),FORECAST!G:G,"")</f>
        <v/>
      </c>
      <c r="J3164" s="222" t="str">
        <f>IF(ISNUMBER(FORECAST!H:H),FORECAST!H:H,"")</f>
        <v/>
      </c>
      <c r="BF3164" s="4"/>
    </row>
    <row r="3165" spans="1:58">
      <c r="A3165" s="218" t="str">
        <f>MID(FORECAST!A3164,1,10)</f>
        <v/>
      </c>
      <c r="B3165" s="218" t="str">
        <f t="shared" si="434"/>
        <v/>
      </c>
      <c r="C3165" s="218" t="str">
        <f t="shared" si="435"/>
        <v/>
      </c>
      <c r="D3165" s="218" t="str">
        <f t="shared" si="436"/>
        <v/>
      </c>
      <c r="E3165" s="219" t="e">
        <f t="shared" si="437"/>
        <v>#VALUE!</v>
      </c>
      <c r="F3165" s="219" t="str">
        <f t="shared" si="438"/>
        <v/>
      </c>
      <c r="G3165" s="219">
        <f t="shared" si="439"/>
        <v>45291</v>
      </c>
      <c r="H3165" s="218" t="str">
        <f>IF(ISERROR(VLOOKUP(FORECAST!$A3165,$AY$2:$BA$9,3,FALSE)),"",VLOOKUP(FORECAST!$A3165,$AY$2:$BA$9,3,FALSE))</f>
        <v/>
      </c>
      <c r="I3165" s="218" t="str">
        <f>IF(ISNUMBER(FORECAST!G:G),FORECAST!G:G,"")</f>
        <v/>
      </c>
      <c r="J3165" s="222" t="str">
        <f>IF(ISNUMBER(FORECAST!H:H),FORECAST!H:H,"")</f>
        <v/>
      </c>
      <c r="BF3165" s="4"/>
    </row>
    <row r="3166" spans="1:58">
      <c r="A3166" s="218" t="str">
        <f>MID(FORECAST!A3165,1,10)</f>
        <v/>
      </c>
      <c r="B3166" s="218" t="str">
        <f t="shared" si="434"/>
        <v/>
      </c>
      <c r="C3166" s="218" t="str">
        <f t="shared" si="435"/>
        <v/>
      </c>
      <c r="D3166" s="218" t="str">
        <f t="shared" si="436"/>
        <v/>
      </c>
      <c r="E3166" s="219" t="e">
        <f t="shared" si="437"/>
        <v>#VALUE!</v>
      </c>
      <c r="F3166" s="219" t="str">
        <f t="shared" si="438"/>
        <v/>
      </c>
      <c r="G3166" s="219">
        <f t="shared" si="439"/>
        <v>45291</v>
      </c>
      <c r="H3166" s="218" t="str">
        <f>IF(ISERROR(VLOOKUP(FORECAST!$A3166,$AY$2:$BA$9,3,FALSE)),"",VLOOKUP(FORECAST!$A3166,$AY$2:$BA$9,3,FALSE))</f>
        <v/>
      </c>
      <c r="I3166" s="218" t="str">
        <f>IF(ISNUMBER(FORECAST!G:G),FORECAST!G:G,"")</f>
        <v/>
      </c>
      <c r="J3166" s="222" t="str">
        <f>IF(ISNUMBER(FORECAST!H:H),FORECAST!H:H,"")</f>
        <v/>
      </c>
      <c r="BF3166" s="4"/>
    </row>
    <row r="3167" spans="1:58">
      <c r="A3167" s="218" t="str">
        <f>MID(FORECAST!A3166,1,10)</f>
        <v/>
      </c>
      <c r="B3167" s="218" t="str">
        <f t="shared" si="434"/>
        <v/>
      </c>
      <c r="C3167" s="218" t="str">
        <f t="shared" si="435"/>
        <v/>
      </c>
      <c r="D3167" s="218" t="str">
        <f t="shared" si="436"/>
        <v/>
      </c>
      <c r="E3167" s="219" t="e">
        <f t="shared" si="437"/>
        <v>#VALUE!</v>
      </c>
      <c r="F3167" s="219" t="str">
        <f t="shared" si="438"/>
        <v/>
      </c>
      <c r="G3167" s="219">
        <f t="shared" si="439"/>
        <v>45291</v>
      </c>
      <c r="H3167" s="218" t="str">
        <f>IF(ISERROR(VLOOKUP(FORECAST!$A3167,$AY$2:$BA$9,3,FALSE)),"",VLOOKUP(FORECAST!$A3167,$AY$2:$BA$9,3,FALSE))</f>
        <v/>
      </c>
      <c r="I3167" s="218" t="str">
        <f>IF(ISNUMBER(FORECAST!G:G),FORECAST!G:G,"")</f>
        <v/>
      </c>
      <c r="J3167" s="222" t="str">
        <f>IF(ISNUMBER(FORECAST!H:H),FORECAST!H:H,"")</f>
        <v/>
      </c>
      <c r="BF3167" s="4"/>
    </row>
    <row r="3168" spans="1:58">
      <c r="A3168" s="218" t="str">
        <f>MID(FORECAST!A3167,1,10)</f>
        <v/>
      </c>
      <c r="B3168" s="218" t="str">
        <f t="shared" si="434"/>
        <v/>
      </c>
      <c r="C3168" s="218" t="str">
        <f t="shared" si="435"/>
        <v/>
      </c>
      <c r="D3168" s="218" t="str">
        <f t="shared" si="436"/>
        <v/>
      </c>
      <c r="E3168" s="219" t="e">
        <f t="shared" si="437"/>
        <v>#VALUE!</v>
      </c>
      <c r="F3168" s="219" t="str">
        <f t="shared" si="438"/>
        <v/>
      </c>
      <c r="G3168" s="219">
        <f t="shared" si="439"/>
        <v>45291</v>
      </c>
      <c r="H3168" s="218" t="str">
        <f>IF(ISERROR(VLOOKUP(FORECAST!$A3168,$AY$2:$BA$9,3,FALSE)),"",VLOOKUP(FORECAST!$A3168,$AY$2:$BA$9,3,FALSE))</f>
        <v/>
      </c>
      <c r="I3168" s="218" t="str">
        <f>IF(ISNUMBER(FORECAST!G:G),FORECAST!G:G,"")</f>
        <v/>
      </c>
      <c r="J3168" s="222" t="str">
        <f>IF(ISNUMBER(FORECAST!H:H),FORECAST!H:H,"")</f>
        <v/>
      </c>
      <c r="BF3168" s="4"/>
    </row>
    <row r="3169" spans="1:58">
      <c r="A3169" s="218" t="str">
        <f>MID(FORECAST!A3168,1,10)</f>
        <v/>
      </c>
      <c r="B3169" s="218" t="str">
        <f t="shared" si="434"/>
        <v/>
      </c>
      <c r="C3169" s="218" t="str">
        <f t="shared" si="435"/>
        <v/>
      </c>
      <c r="D3169" s="218" t="str">
        <f t="shared" si="436"/>
        <v/>
      </c>
      <c r="E3169" s="219" t="e">
        <f t="shared" si="437"/>
        <v>#VALUE!</v>
      </c>
      <c r="F3169" s="219" t="str">
        <f t="shared" si="438"/>
        <v/>
      </c>
      <c r="G3169" s="219">
        <f t="shared" si="439"/>
        <v>45291</v>
      </c>
      <c r="H3169" s="218" t="str">
        <f>IF(ISERROR(VLOOKUP(FORECAST!$A3169,$AY$2:$BA$9,3,FALSE)),"",VLOOKUP(FORECAST!$A3169,$AY$2:$BA$9,3,FALSE))</f>
        <v/>
      </c>
      <c r="I3169" s="218" t="str">
        <f>IF(ISNUMBER(FORECAST!G:G),FORECAST!G:G,"")</f>
        <v/>
      </c>
      <c r="J3169" s="222" t="str">
        <f>IF(ISNUMBER(FORECAST!H:H),FORECAST!H:H,"")</f>
        <v/>
      </c>
      <c r="BF3169" s="4"/>
    </row>
    <row r="3170" spans="1:58">
      <c r="A3170" s="218" t="str">
        <f>MID(FORECAST!A3169,1,10)</f>
        <v/>
      </c>
      <c r="B3170" s="218" t="str">
        <f t="shared" si="434"/>
        <v/>
      </c>
      <c r="C3170" s="218" t="str">
        <f t="shared" si="435"/>
        <v/>
      </c>
      <c r="D3170" s="218" t="str">
        <f t="shared" si="436"/>
        <v/>
      </c>
      <c r="E3170" s="219" t="e">
        <f t="shared" si="437"/>
        <v>#VALUE!</v>
      </c>
      <c r="F3170" s="219" t="str">
        <f t="shared" si="438"/>
        <v/>
      </c>
      <c r="G3170" s="219">
        <f t="shared" si="439"/>
        <v>45291</v>
      </c>
      <c r="H3170" s="218" t="str">
        <f>IF(ISERROR(VLOOKUP(FORECAST!$A3170,$AY$2:$BA$9,3,FALSE)),"",VLOOKUP(FORECAST!$A3170,$AY$2:$BA$9,3,FALSE))</f>
        <v/>
      </c>
      <c r="I3170" s="218" t="str">
        <f>IF(ISNUMBER(FORECAST!G:G),FORECAST!G:G,"")</f>
        <v/>
      </c>
      <c r="J3170" s="222" t="str">
        <f>IF(ISNUMBER(FORECAST!H:H),FORECAST!H:H,"")</f>
        <v/>
      </c>
      <c r="BF3170" s="4"/>
    </row>
    <row r="3171" spans="1:58">
      <c r="A3171" s="218" t="str">
        <f>MID(FORECAST!A3170,1,10)</f>
        <v/>
      </c>
      <c r="B3171" s="218" t="str">
        <f t="shared" si="434"/>
        <v/>
      </c>
      <c r="C3171" s="218" t="str">
        <f t="shared" si="435"/>
        <v/>
      </c>
      <c r="D3171" s="218" t="str">
        <f t="shared" si="436"/>
        <v/>
      </c>
      <c r="E3171" s="219" t="e">
        <f t="shared" si="437"/>
        <v>#VALUE!</v>
      </c>
      <c r="F3171" s="219" t="str">
        <f t="shared" si="438"/>
        <v/>
      </c>
      <c r="G3171" s="219">
        <f t="shared" si="439"/>
        <v>45291</v>
      </c>
      <c r="H3171" s="218" t="str">
        <f>IF(ISERROR(VLOOKUP(FORECAST!$A3171,$AY$2:$BA$9,3,FALSE)),"",VLOOKUP(FORECAST!$A3171,$AY$2:$BA$9,3,FALSE))</f>
        <v/>
      </c>
      <c r="I3171" s="218" t="str">
        <f>IF(ISNUMBER(FORECAST!G:G),FORECAST!G:G,"")</f>
        <v/>
      </c>
      <c r="J3171" s="222" t="str">
        <f>IF(ISNUMBER(FORECAST!H:H),FORECAST!H:H,"")</f>
        <v/>
      </c>
      <c r="BF3171" s="4"/>
    </row>
    <row r="3172" spans="1:58">
      <c r="A3172" s="218" t="str">
        <f>MID(FORECAST!A3171,1,10)</f>
        <v/>
      </c>
      <c r="B3172" s="218" t="str">
        <f t="shared" si="434"/>
        <v/>
      </c>
      <c r="C3172" s="218" t="str">
        <f t="shared" si="435"/>
        <v/>
      </c>
      <c r="D3172" s="218" t="str">
        <f t="shared" si="436"/>
        <v/>
      </c>
      <c r="E3172" s="219" t="e">
        <f t="shared" si="437"/>
        <v>#VALUE!</v>
      </c>
      <c r="F3172" s="219" t="str">
        <f t="shared" si="438"/>
        <v/>
      </c>
      <c r="G3172" s="219">
        <f t="shared" si="439"/>
        <v>45291</v>
      </c>
      <c r="H3172" s="218" t="str">
        <f>IF(ISERROR(VLOOKUP(FORECAST!$A3172,$AY$2:$BA$9,3,FALSE)),"",VLOOKUP(FORECAST!$A3172,$AY$2:$BA$9,3,FALSE))</f>
        <v/>
      </c>
      <c r="I3172" s="218" t="str">
        <f>IF(ISNUMBER(FORECAST!G:G),FORECAST!G:G,"")</f>
        <v/>
      </c>
      <c r="J3172" s="222" t="str">
        <f>IF(ISNUMBER(FORECAST!H:H),FORECAST!H:H,"")</f>
        <v/>
      </c>
      <c r="BF3172" s="4"/>
    </row>
    <row r="3173" spans="1:58">
      <c r="A3173" s="218" t="str">
        <f>MID(FORECAST!A3172,1,10)</f>
        <v/>
      </c>
      <c r="B3173" s="218" t="str">
        <f t="shared" si="434"/>
        <v/>
      </c>
      <c r="C3173" s="218" t="str">
        <f t="shared" si="435"/>
        <v/>
      </c>
      <c r="D3173" s="218" t="str">
        <f t="shared" si="436"/>
        <v/>
      </c>
      <c r="E3173" s="219" t="e">
        <f t="shared" si="437"/>
        <v>#VALUE!</v>
      </c>
      <c r="F3173" s="219" t="str">
        <f t="shared" si="438"/>
        <v/>
      </c>
      <c r="G3173" s="219">
        <f t="shared" si="439"/>
        <v>45291</v>
      </c>
      <c r="H3173" s="218" t="str">
        <f>IF(ISERROR(VLOOKUP(FORECAST!$A3173,$AY$2:$BA$9,3,FALSE)),"",VLOOKUP(FORECAST!$A3173,$AY$2:$BA$9,3,FALSE))</f>
        <v/>
      </c>
      <c r="I3173" s="218" t="str">
        <f>IF(ISNUMBER(FORECAST!G:G),FORECAST!G:G,"")</f>
        <v/>
      </c>
      <c r="J3173" s="222" t="str">
        <f>IF(ISNUMBER(FORECAST!H:H),FORECAST!H:H,"")</f>
        <v/>
      </c>
      <c r="BF3173" s="4"/>
    </row>
    <row r="3174" spans="1:58">
      <c r="A3174" s="218" t="str">
        <f>MID(FORECAST!A3173,1,10)</f>
        <v/>
      </c>
      <c r="B3174" s="218" t="str">
        <f t="shared" si="434"/>
        <v/>
      </c>
      <c r="C3174" s="218" t="str">
        <f t="shared" si="435"/>
        <v/>
      </c>
      <c r="D3174" s="218" t="str">
        <f t="shared" si="436"/>
        <v/>
      </c>
      <c r="E3174" s="219" t="e">
        <f t="shared" si="437"/>
        <v>#VALUE!</v>
      </c>
      <c r="F3174" s="219" t="str">
        <f t="shared" si="438"/>
        <v/>
      </c>
      <c r="G3174" s="219">
        <f t="shared" si="439"/>
        <v>45291</v>
      </c>
      <c r="H3174" s="218" t="str">
        <f>IF(ISERROR(VLOOKUP(FORECAST!$A3174,$AY$2:$BA$9,3,FALSE)),"",VLOOKUP(FORECAST!$A3174,$AY$2:$BA$9,3,FALSE))</f>
        <v/>
      </c>
      <c r="I3174" s="218" t="str">
        <f>IF(ISNUMBER(FORECAST!G:G),FORECAST!G:G,"")</f>
        <v/>
      </c>
      <c r="J3174" s="222" t="str">
        <f>IF(ISNUMBER(FORECAST!H:H),FORECAST!H:H,"")</f>
        <v/>
      </c>
      <c r="BF3174" s="4"/>
    </row>
    <row r="3175" spans="1:58">
      <c r="A3175" s="218" t="str">
        <f>MID(FORECAST!A3174,1,10)</f>
        <v/>
      </c>
      <c r="B3175" s="218" t="str">
        <f t="shared" si="434"/>
        <v/>
      </c>
      <c r="C3175" s="218" t="str">
        <f t="shared" si="435"/>
        <v/>
      </c>
      <c r="D3175" s="218" t="str">
        <f t="shared" si="436"/>
        <v/>
      </c>
      <c r="E3175" s="219" t="e">
        <f t="shared" si="437"/>
        <v>#VALUE!</v>
      </c>
      <c r="F3175" s="219" t="str">
        <f t="shared" si="438"/>
        <v/>
      </c>
      <c r="G3175" s="219">
        <f t="shared" si="439"/>
        <v>45291</v>
      </c>
      <c r="H3175" s="218" t="str">
        <f>IF(ISERROR(VLOOKUP(FORECAST!$A3175,$AY$2:$BA$9,3,FALSE)),"",VLOOKUP(FORECAST!$A3175,$AY$2:$BA$9,3,FALSE))</f>
        <v/>
      </c>
      <c r="I3175" s="218" t="str">
        <f>IF(ISNUMBER(FORECAST!G:G),FORECAST!G:G,"")</f>
        <v/>
      </c>
      <c r="J3175" s="222" t="str">
        <f>IF(ISNUMBER(FORECAST!H:H),FORECAST!H:H,"")</f>
        <v/>
      </c>
      <c r="BF3175" s="4"/>
    </row>
    <row r="3176" spans="1:58">
      <c r="A3176" s="218" t="str">
        <f>MID(FORECAST!A3175,1,10)</f>
        <v/>
      </c>
      <c r="B3176" s="218" t="str">
        <f t="shared" si="434"/>
        <v/>
      </c>
      <c r="C3176" s="218" t="str">
        <f t="shared" si="435"/>
        <v/>
      </c>
      <c r="D3176" s="218" t="str">
        <f t="shared" si="436"/>
        <v/>
      </c>
      <c r="E3176" s="219" t="e">
        <f t="shared" si="437"/>
        <v>#VALUE!</v>
      </c>
      <c r="F3176" s="219" t="str">
        <f t="shared" si="438"/>
        <v/>
      </c>
      <c r="G3176" s="219">
        <f t="shared" si="439"/>
        <v>45291</v>
      </c>
      <c r="H3176" s="218" t="str">
        <f>IF(ISERROR(VLOOKUP(FORECAST!$A3176,$AY$2:$BA$9,3,FALSE)),"",VLOOKUP(FORECAST!$A3176,$AY$2:$BA$9,3,FALSE))</f>
        <v/>
      </c>
      <c r="I3176" s="218" t="str">
        <f>IF(ISNUMBER(FORECAST!G:G),FORECAST!G:G,"")</f>
        <v/>
      </c>
      <c r="J3176" s="222" t="str">
        <f>IF(ISNUMBER(FORECAST!H:H),FORECAST!H:H,"")</f>
        <v/>
      </c>
      <c r="BF3176" s="4"/>
    </row>
    <row r="3177" spans="1:58">
      <c r="A3177" s="218" t="str">
        <f>MID(FORECAST!A3176,1,10)</f>
        <v/>
      </c>
      <c r="B3177" s="218" t="str">
        <f t="shared" si="434"/>
        <v/>
      </c>
      <c r="C3177" s="218" t="str">
        <f t="shared" si="435"/>
        <v/>
      </c>
      <c r="D3177" s="218" t="str">
        <f t="shared" si="436"/>
        <v/>
      </c>
      <c r="E3177" s="219" t="e">
        <f t="shared" si="437"/>
        <v>#VALUE!</v>
      </c>
      <c r="F3177" s="219" t="str">
        <f t="shared" si="438"/>
        <v/>
      </c>
      <c r="G3177" s="219">
        <f t="shared" si="439"/>
        <v>45291</v>
      </c>
      <c r="H3177" s="218" t="str">
        <f>IF(ISERROR(VLOOKUP(FORECAST!$A3177,$AY$2:$BA$9,3,FALSE)),"",VLOOKUP(FORECAST!$A3177,$AY$2:$BA$9,3,FALSE))</f>
        <v/>
      </c>
      <c r="I3177" s="218" t="str">
        <f>IF(ISNUMBER(FORECAST!G:G),FORECAST!G:G,"")</f>
        <v/>
      </c>
      <c r="J3177" s="222" t="str">
        <f>IF(ISNUMBER(FORECAST!H:H),FORECAST!H:H,"")</f>
        <v/>
      </c>
      <c r="BF3177" s="4"/>
    </row>
    <row r="3178" spans="1:58">
      <c r="A3178" s="218" t="str">
        <f>MID(FORECAST!A3177,1,10)</f>
        <v/>
      </c>
      <c r="B3178" s="218" t="str">
        <f t="shared" si="434"/>
        <v/>
      </c>
      <c r="C3178" s="218" t="str">
        <f t="shared" si="435"/>
        <v/>
      </c>
      <c r="D3178" s="218" t="str">
        <f t="shared" si="436"/>
        <v/>
      </c>
      <c r="E3178" s="219" t="e">
        <f t="shared" si="437"/>
        <v>#VALUE!</v>
      </c>
      <c r="F3178" s="219" t="str">
        <f t="shared" si="438"/>
        <v/>
      </c>
      <c r="G3178" s="219">
        <f t="shared" si="439"/>
        <v>45291</v>
      </c>
      <c r="H3178" s="218" t="str">
        <f>IF(ISERROR(VLOOKUP(FORECAST!$A3178,$AY$2:$BA$9,3,FALSE)),"",VLOOKUP(FORECAST!$A3178,$AY$2:$BA$9,3,FALSE))</f>
        <v/>
      </c>
      <c r="I3178" s="218" t="str">
        <f>IF(ISNUMBER(FORECAST!G:G),FORECAST!G:G,"")</f>
        <v/>
      </c>
      <c r="J3178" s="222" t="str">
        <f>IF(ISNUMBER(FORECAST!H:H),FORECAST!H:H,"")</f>
        <v/>
      </c>
      <c r="BF3178" s="4"/>
    </row>
    <row r="3179" spans="1:58">
      <c r="A3179" s="218" t="str">
        <f>MID(FORECAST!A3178,1,10)</f>
        <v/>
      </c>
      <c r="B3179" s="218" t="str">
        <f t="shared" si="434"/>
        <v/>
      </c>
      <c r="C3179" s="218" t="str">
        <f t="shared" si="435"/>
        <v/>
      </c>
      <c r="D3179" s="218" t="str">
        <f t="shared" si="436"/>
        <v/>
      </c>
      <c r="E3179" s="219" t="e">
        <f t="shared" si="437"/>
        <v>#VALUE!</v>
      </c>
      <c r="F3179" s="219" t="str">
        <f t="shared" si="438"/>
        <v/>
      </c>
      <c r="G3179" s="219">
        <f t="shared" si="439"/>
        <v>45291</v>
      </c>
      <c r="H3179" s="218" t="str">
        <f>IF(ISERROR(VLOOKUP(FORECAST!$A3179,$AY$2:$BA$9,3,FALSE)),"",VLOOKUP(FORECAST!$A3179,$AY$2:$BA$9,3,FALSE))</f>
        <v/>
      </c>
      <c r="I3179" s="218" t="str">
        <f>IF(ISNUMBER(FORECAST!G:G),FORECAST!G:G,"")</f>
        <v/>
      </c>
      <c r="J3179" s="222" t="str">
        <f>IF(ISNUMBER(FORECAST!H:H),FORECAST!H:H,"")</f>
        <v/>
      </c>
      <c r="BF3179" s="4"/>
    </row>
    <row r="3180" spans="1:58">
      <c r="A3180" s="218" t="str">
        <f>MID(FORECAST!A3179,1,10)</f>
        <v/>
      </c>
      <c r="B3180" s="218" t="str">
        <f t="shared" si="434"/>
        <v/>
      </c>
      <c r="C3180" s="218" t="str">
        <f t="shared" si="435"/>
        <v/>
      </c>
      <c r="D3180" s="218" t="str">
        <f t="shared" si="436"/>
        <v/>
      </c>
      <c r="E3180" s="219" t="e">
        <f t="shared" si="437"/>
        <v>#VALUE!</v>
      </c>
      <c r="F3180" s="219" t="str">
        <f t="shared" si="438"/>
        <v/>
      </c>
      <c r="G3180" s="219">
        <f t="shared" si="439"/>
        <v>45291</v>
      </c>
      <c r="H3180" s="218" t="str">
        <f>IF(ISERROR(VLOOKUP(FORECAST!$A3180,$AY$2:$BA$9,3,FALSE)),"",VLOOKUP(FORECAST!$A3180,$AY$2:$BA$9,3,FALSE))</f>
        <v/>
      </c>
      <c r="I3180" s="218" t="str">
        <f>IF(ISNUMBER(FORECAST!G:G),FORECAST!G:G,"")</f>
        <v/>
      </c>
      <c r="J3180" s="222" t="str">
        <f>IF(ISNUMBER(FORECAST!H:H),FORECAST!H:H,"")</f>
        <v/>
      </c>
      <c r="BF3180" s="4"/>
    </row>
    <row r="3181" spans="1:58">
      <c r="A3181" s="218" t="str">
        <f>MID(FORECAST!A3180,1,10)</f>
        <v/>
      </c>
      <c r="B3181" s="218" t="str">
        <f t="shared" si="434"/>
        <v/>
      </c>
      <c r="C3181" s="218" t="str">
        <f t="shared" si="435"/>
        <v/>
      </c>
      <c r="D3181" s="218" t="str">
        <f t="shared" si="436"/>
        <v/>
      </c>
      <c r="E3181" s="219" t="e">
        <f t="shared" si="437"/>
        <v>#VALUE!</v>
      </c>
      <c r="F3181" s="219" t="str">
        <f t="shared" si="438"/>
        <v/>
      </c>
      <c r="G3181" s="219">
        <f t="shared" si="439"/>
        <v>45291</v>
      </c>
      <c r="H3181" s="218" t="str">
        <f>IF(ISERROR(VLOOKUP(FORECAST!$A3181,$AY$2:$BA$9,3,FALSE)),"",VLOOKUP(FORECAST!$A3181,$AY$2:$BA$9,3,FALSE))</f>
        <v/>
      </c>
      <c r="I3181" s="218" t="str">
        <f>IF(ISNUMBER(FORECAST!G:G),FORECAST!G:G,"")</f>
        <v/>
      </c>
      <c r="J3181" s="222" t="str">
        <f>IF(ISNUMBER(FORECAST!H:H),FORECAST!H:H,"")</f>
        <v/>
      </c>
      <c r="BF3181" s="4"/>
    </row>
    <row r="3182" spans="1:58">
      <c r="A3182" s="218" t="str">
        <f>MID(FORECAST!A3181,1,10)</f>
        <v/>
      </c>
      <c r="B3182" s="218" t="str">
        <f t="shared" si="434"/>
        <v/>
      </c>
      <c r="C3182" s="218" t="str">
        <f t="shared" si="435"/>
        <v/>
      </c>
      <c r="D3182" s="218" t="str">
        <f t="shared" si="436"/>
        <v/>
      </c>
      <c r="E3182" s="219" t="e">
        <f t="shared" si="437"/>
        <v>#VALUE!</v>
      </c>
      <c r="F3182" s="219" t="str">
        <f t="shared" si="438"/>
        <v/>
      </c>
      <c r="G3182" s="219">
        <f t="shared" si="439"/>
        <v>45291</v>
      </c>
      <c r="H3182" s="218" t="str">
        <f>IF(ISERROR(VLOOKUP(FORECAST!$A3182,$AY$2:$BA$9,3,FALSE)),"",VLOOKUP(FORECAST!$A3182,$AY$2:$BA$9,3,FALSE))</f>
        <v/>
      </c>
      <c r="I3182" s="218" t="str">
        <f>IF(ISNUMBER(FORECAST!G:G),FORECAST!G:G,"")</f>
        <v/>
      </c>
      <c r="J3182" s="222" t="str">
        <f>IF(ISNUMBER(FORECAST!H:H),FORECAST!H:H,"")</f>
        <v/>
      </c>
      <c r="BF3182" s="4"/>
    </row>
    <row r="3183" spans="1:58">
      <c r="A3183" s="218" t="str">
        <f>MID(FORECAST!A3182,1,10)</f>
        <v/>
      </c>
      <c r="B3183" s="218" t="str">
        <f t="shared" si="434"/>
        <v/>
      </c>
      <c r="C3183" s="218" t="str">
        <f t="shared" si="435"/>
        <v/>
      </c>
      <c r="D3183" s="218" t="str">
        <f t="shared" si="436"/>
        <v/>
      </c>
      <c r="E3183" s="219" t="e">
        <f t="shared" si="437"/>
        <v>#VALUE!</v>
      </c>
      <c r="F3183" s="219" t="str">
        <f t="shared" si="438"/>
        <v/>
      </c>
      <c r="G3183" s="219">
        <f t="shared" si="439"/>
        <v>45291</v>
      </c>
      <c r="H3183" s="218" t="str">
        <f>IF(ISERROR(VLOOKUP(FORECAST!$A3183,$AY$2:$BA$9,3,FALSE)),"",VLOOKUP(FORECAST!$A3183,$AY$2:$BA$9,3,FALSE))</f>
        <v/>
      </c>
      <c r="I3183" s="218" t="str">
        <f>IF(ISNUMBER(FORECAST!G:G),FORECAST!G:G,"")</f>
        <v/>
      </c>
      <c r="J3183" s="222" t="str">
        <f>IF(ISNUMBER(FORECAST!H:H),FORECAST!H:H,"")</f>
        <v/>
      </c>
      <c r="BF3183" s="4"/>
    </row>
    <row r="3184" spans="1:58">
      <c r="A3184" s="218" t="str">
        <f>MID(FORECAST!A3183,1,10)</f>
        <v/>
      </c>
      <c r="B3184" s="218" t="str">
        <f t="shared" si="434"/>
        <v/>
      </c>
      <c r="C3184" s="218" t="str">
        <f t="shared" si="435"/>
        <v/>
      </c>
      <c r="D3184" s="218" t="str">
        <f t="shared" si="436"/>
        <v/>
      </c>
      <c r="E3184" s="219" t="e">
        <f t="shared" si="437"/>
        <v>#VALUE!</v>
      </c>
      <c r="F3184" s="219" t="str">
        <f t="shared" si="438"/>
        <v/>
      </c>
      <c r="G3184" s="219">
        <f t="shared" si="439"/>
        <v>45291</v>
      </c>
      <c r="H3184" s="218" t="str">
        <f>IF(ISERROR(VLOOKUP(FORECAST!$A3184,$AY$2:$BA$9,3,FALSE)),"",VLOOKUP(FORECAST!$A3184,$AY$2:$BA$9,3,FALSE))</f>
        <v/>
      </c>
      <c r="I3184" s="218" t="str">
        <f>IF(ISNUMBER(FORECAST!G:G),FORECAST!G:G,"")</f>
        <v/>
      </c>
      <c r="J3184" s="222" t="str">
        <f>IF(ISNUMBER(FORECAST!H:H),FORECAST!H:H,"")</f>
        <v/>
      </c>
      <c r="BF3184" s="4"/>
    </row>
    <row r="3185" spans="1:58">
      <c r="A3185" s="218" t="str">
        <f>MID(FORECAST!A3184,1,10)</f>
        <v/>
      </c>
      <c r="B3185" s="218" t="str">
        <f t="shared" si="434"/>
        <v/>
      </c>
      <c r="C3185" s="218" t="str">
        <f t="shared" si="435"/>
        <v/>
      </c>
      <c r="D3185" s="218" t="str">
        <f t="shared" si="436"/>
        <v/>
      </c>
      <c r="E3185" s="219" t="e">
        <f t="shared" si="437"/>
        <v>#VALUE!</v>
      </c>
      <c r="F3185" s="219" t="str">
        <f t="shared" si="438"/>
        <v/>
      </c>
      <c r="G3185" s="219">
        <f t="shared" si="439"/>
        <v>45291</v>
      </c>
      <c r="H3185" s="218" t="str">
        <f>IF(ISERROR(VLOOKUP(FORECAST!$A3185,$AY$2:$BA$9,3,FALSE)),"",VLOOKUP(FORECAST!$A3185,$AY$2:$BA$9,3,FALSE))</f>
        <v/>
      </c>
      <c r="I3185" s="218" t="str">
        <f>IF(ISNUMBER(FORECAST!G:G),FORECAST!G:G,"")</f>
        <v/>
      </c>
      <c r="J3185" s="222" t="str">
        <f>IF(ISNUMBER(FORECAST!H:H),FORECAST!H:H,"")</f>
        <v/>
      </c>
      <c r="BF3185" s="4"/>
    </row>
    <row r="3186" spans="1:58">
      <c r="A3186" s="218" t="str">
        <f>MID(FORECAST!A3185,1,10)</f>
        <v/>
      </c>
      <c r="B3186" s="218" t="str">
        <f t="shared" si="434"/>
        <v/>
      </c>
      <c r="C3186" s="218" t="str">
        <f t="shared" si="435"/>
        <v/>
      </c>
      <c r="D3186" s="218" t="str">
        <f t="shared" si="436"/>
        <v/>
      </c>
      <c r="E3186" s="219" t="e">
        <f t="shared" si="437"/>
        <v>#VALUE!</v>
      </c>
      <c r="F3186" s="219" t="str">
        <f t="shared" si="438"/>
        <v/>
      </c>
      <c r="G3186" s="219">
        <f t="shared" si="439"/>
        <v>45291</v>
      </c>
      <c r="H3186" s="218" t="str">
        <f>IF(ISERROR(VLOOKUP(FORECAST!$A3186,$AY$2:$BA$9,3,FALSE)),"",VLOOKUP(FORECAST!$A3186,$AY$2:$BA$9,3,FALSE))</f>
        <v/>
      </c>
      <c r="I3186" s="218" t="str">
        <f>IF(ISNUMBER(FORECAST!G:G),FORECAST!G:G,"")</f>
        <v/>
      </c>
      <c r="J3186" s="222" t="str">
        <f>IF(ISNUMBER(FORECAST!H:H),FORECAST!H:H,"")</f>
        <v/>
      </c>
      <c r="BF3186" s="4"/>
    </row>
    <row r="3187" spans="1:58">
      <c r="A3187" s="218" t="str">
        <f>MID(FORECAST!A3186,1,10)</f>
        <v/>
      </c>
      <c r="B3187" s="218" t="str">
        <f t="shared" si="434"/>
        <v/>
      </c>
      <c r="C3187" s="218" t="str">
        <f t="shared" si="435"/>
        <v/>
      </c>
      <c r="D3187" s="218" t="str">
        <f t="shared" si="436"/>
        <v/>
      </c>
      <c r="E3187" s="219" t="e">
        <f t="shared" si="437"/>
        <v>#VALUE!</v>
      </c>
      <c r="F3187" s="219" t="str">
        <f t="shared" si="438"/>
        <v/>
      </c>
      <c r="G3187" s="219">
        <f t="shared" si="439"/>
        <v>45291</v>
      </c>
      <c r="H3187" s="218" t="str">
        <f>IF(ISERROR(VLOOKUP(FORECAST!$A3187,$AY$2:$BA$9,3,FALSE)),"",VLOOKUP(FORECAST!$A3187,$AY$2:$BA$9,3,FALSE))</f>
        <v/>
      </c>
      <c r="I3187" s="218" t="str">
        <f>IF(ISNUMBER(FORECAST!G:G),FORECAST!G:G,"")</f>
        <v/>
      </c>
      <c r="J3187" s="222" t="str">
        <f>IF(ISNUMBER(FORECAST!H:H),FORECAST!H:H,"")</f>
        <v/>
      </c>
      <c r="BF3187" s="4"/>
    </row>
    <row r="3188" spans="1:58">
      <c r="A3188" s="218" t="str">
        <f>MID(FORECAST!A3187,1,10)</f>
        <v/>
      </c>
      <c r="B3188" s="218" t="str">
        <f t="shared" si="434"/>
        <v/>
      </c>
      <c r="C3188" s="218" t="str">
        <f t="shared" si="435"/>
        <v/>
      </c>
      <c r="D3188" s="218" t="str">
        <f t="shared" si="436"/>
        <v/>
      </c>
      <c r="E3188" s="219" t="e">
        <f t="shared" si="437"/>
        <v>#VALUE!</v>
      </c>
      <c r="F3188" s="219" t="str">
        <f t="shared" si="438"/>
        <v/>
      </c>
      <c r="G3188" s="219">
        <f t="shared" si="439"/>
        <v>45291</v>
      </c>
      <c r="H3188" s="218" t="str">
        <f>IF(ISERROR(VLOOKUP(FORECAST!$A3188,$AY$2:$BA$9,3,FALSE)),"",VLOOKUP(FORECAST!$A3188,$AY$2:$BA$9,3,FALSE))</f>
        <v/>
      </c>
      <c r="I3188" s="218" t="str">
        <f>IF(ISNUMBER(FORECAST!G:G),FORECAST!G:G,"")</f>
        <v/>
      </c>
      <c r="J3188" s="222" t="str">
        <f>IF(ISNUMBER(FORECAST!H:H),FORECAST!H:H,"")</f>
        <v/>
      </c>
      <c r="BF3188" s="4"/>
    </row>
    <row r="3189" spans="1:58">
      <c r="A3189" s="218" t="str">
        <f>MID(FORECAST!A3188,1,10)</f>
        <v/>
      </c>
      <c r="B3189" s="218" t="str">
        <f t="shared" si="434"/>
        <v/>
      </c>
      <c r="C3189" s="218" t="str">
        <f t="shared" si="435"/>
        <v/>
      </c>
      <c r="D3189" s="218" t="str">
        <f t="shared" si="436"/>
        <v/>
      </c>
      <c r="E3189" s="219" t="e">
        <f t="shared" si="437"/>
        <v>#VALUE!</v>
      </c>
      <c r="F3189" s="219" t="str">
        <f t="shared" si="438"/>
        <v/>
      </c>
      <c r="G3189" s="219">
        <f t="shared" si="439"/>
        <v>45291</v>
      </c>
      <c r="H3189" s="218" t="str">
        <f>IF(ISERROR(VLOOKUP(FORECAST!$A3189,$AY$2:$BA$9,3,FALSE)),"",VLOOKUP(FORECAST!$A3189,$AY$2:$BA$9,3,FALSE))</f>
        <v/>
      </c>
      <c r="I3189" s="218" t="str">
        <f>IF(ISNUMBER(FORECAST!G:G),FORECAST!G:G,"")</f>
        <v/>
      </c>
      <c r="J3189" s="222" t="str">
        <f>IF(ISNUMBER(FORECAST!H:H),FORECAST!H:H,"")</f>
        <v/>
      </c>
      <c r="BF3189" s="4"/>
    </row>
    <row r="3190" spans="1:58">
      <c r="A3190" s="218" t="str">
        <f>MID(FORECAST!A3189,1,10)</f>
        <v/>
      </c>
      <c r="B3190" s="218" t="str">
        <f t="shared" si="434"/>
        <v/>
      </c>
      <c r="C3190" s="218" t="str">
        <f t="shared" si="435"/>
        <v/>
      </c>
      <c r="D3190" s="218" t="str">
        <f t="shared" si="436"/>
        <v/>
      </c>
      <c r="E3190" s="219" t="e">
        <f t="shared" si="437"/>
        <v>#VALUE!</v>
      </c>
      <c r="F3190" s="219" t="str">
        <f t="shared" si="438"/>
        <v/>
      </c>
      <c r="G3190" s="219">
        <f t="shared" si="439"/>
        <v>45291</v>
      </c>
      <c r="H3190" s="218" t="str">
        <f>IF(ISERROR(VLOOKUP(FORECAST!$A3190,$AY$2:$BA$9,3,FALSE)),"",VLOOKUP(FORECAST!$A3190,$AY$2:$BA$9,3,FALSE))</f>
        <v/>
      </c>
      <c r="I3190" s="218" t="str">
        <f>IF(ISNUMBER(FORECAST!G:G),FORECAST!G:G,"")</f>
        <v/>
      </c>
      <c r="J3190" s="222" t="str">
        <f>IF(ISNUMBER(FORECAST!H:H),FORECAST!H:H,"")</f>
        <v/>
      </c>
      <c r="BF3190" s="4"/>
    </row>
    <row r="3191" spans="1:58">
      <c r="A3191" s="218" t="str">
        <f>MID(FORECAST!A3190,1,10)</f>
        <v/>
      </c>
      <c r="B3191" s="218" t="str">
        <f t="shared" si="434"/>
        <v/>
      </c>
      <c r="C3191" s="218" t="str">
        <f t="shared" si="435"/>
        <v/>
      </c>
      <c r="D3191" s="218" t="str">
        <f t="shared" si="436"/>
        <v/>
      </c>
      <c r="E3191" s="219" t="e">
        <f t="shared" si="437"/>
        <v>#VALUE!</v>
      </c>
      <c r="F3191" s="219" t="str">
        <f t="shared" si="438"/>
        <v/>
      </c>
      <c r="G3191" s="219">
        <f t="shared" si="439"/>
        <v>45291</v>
      </c>
      <c r="H3191" s="218" t="str">
        <f>IF(ISERROR(VLOOKUP(FORECAST!$A3191,$AY$2:$BA$9,3,FALSE)),"",VLOOKUP(FORECAST!$A3191,$AY$2:$BA$9,3,FALSE))</f>
        <v/>
      </c>
      <c r="I3191" s="218" t="str">
        <f>IF(ISNUMBER(FORECAST!G:G),FORECAST!G:G,"")</f>
        <v/>
      </c>
      <c r="J3191" s="222" t="str">
        <f>IF(ISNUMBER(FORECAST!H:H),FORECAST!H:H,"")</f>
        <v/>
      </c>
      <c r="BF3191" s="4"/>
    </row>
    <row r="3192" spans="1:58">
      <c r="A3192" s="218" t="str">
        <f>MID(FORECAST!A3191,1,10)</f>
        <v/>
      </c>
      <c r="B3192" s="218" t="str">
        <f t="shared" si="434"/>
        <v/>
      </c>
      <c r="C3192" s="218" t="str">
        <f t="shared" si="435"/>
        <v/>
      </c>
      <c r="D3192" s="218" t="str">
        <f t="shared" si="436"/>
        <v/>
      </c>
      <c r="E3192" s="219" t="e">
        <f t="shared" si="437"/>
        <v>#VALUE!</v>
      </c>
      <c r="F3192" s="219" t="str">
        <f t="shared" si="438"/>
        <v/>
      </c>
      <c r="G3192" s="219">
        <f t="shared" si="439"/>
        <v>45291</v>
      </c>
      <c r="H3192" s="218" t="str">
        <f>IF(ISERROR(VLOOKUP(FORECAST!$A3192,$AY$2:$BA$9,3,FALSE)),"",VLOOKUP(FORECAST!$A3192,$AY$2:$BA$9,3,FALSE))</f>
        <v/>
      </c>
      <c r="I3192" s="218" t="str">
        <f>IF(ISNUMBER(FORECAST!G:G),FORECAST!G:G,"")</f>
        <v/>
      </c>
      <c r="J3192" s="222" t="str">
        <f>IF(ISNUMBER(FORECAST!H:H),FORECAST!H:H,"")</f>
        <v/>
      </c>
      <c r="BF3192" s="4"/>
    </row>
    <row r="3193" spans="1:58">
      <c r="A3193" s="218" t="str">
        <f>MID(FORECAST!A3192,1,10)</f>
        <v/>
      </c>
      <c r="B3193" s="218" t="str">
        <f t="shared" si="434"/>
        <v/>
      </c>
      <c r="C3193" s="218" t="str">
        <f t="shared" si="435"/>
        <v/>
      </c>
      <c r="D3193" s="218" t="str">
        <f t="shared" si="436"/>
        <v/>
      </c>
      <c r="E3193" s="219" t="e">
        <f t="shared" si="437"/>
        <v>#VALUE!</v>
      </c>
      <c r="F3193" s="219" t="str">
        <f t="shared" si="438"/>
        <v/>
      </c>
      <c r="G3193" s="219">
        <f t="shared" si="439"/>
        <v>45291</v>
      </c>
      <c r="H3193" s="218" t="str">
        <f>IF(ISERROR(VLOOKUP(FORECAST!$A3193,$AY$2:$BA$9,3,FALSE)),"",VLOOKUP(FORECAST!$A3193,$AY$2:$BA$9,3,FALSE))</f>
        <v/>
      </c>
      <c r="I3193" s="218" t="str">
        <f>IF(ISNUMBER(FORECAST!G:G),FORECAST!G:G,"")</f>
        <v/>
      </c>
      <c r="J3193" s="222" t="str">
        <f>IF(ISNUMBER(FORECAST!H:H),FORECAST!H:H,"")</f>
        <v/>
      </c>
      <c r="BF3193" s="4"/>
    </row>
    <row r="3194" spans="1:58">
      <c r="A3194" s="218" t="str">
        <f>MID(FORECAST!A3193,1,10)</f>
        <v/>
      </c>
      <c r="B3194" s="218" t="str">
        <f t="shared" si="434"/>
        <v/>
      </c>
      <c r="C3194" s="218" t="str">
        <f t="shared" si="435"/>
        <v/>
      </c>
      <c r="D3194" s="218" t="str">
        <f t="shared" si="436"/>
        <v/>
      </c>
      <c r="E3194" s="219" t="e">
        <f t="shared" si="437"/>
        <v>#VALUE!</v>
      </c>
      <c r="F3194" s="219" t="str">
        <f t="shared" si="438"/>
        <v/>
      </c>
      <c r="G3194" s="219">
        <f t="shared" si="439"/>
        <v>45291</v>
      </c>
      <c r="H3194" s="218" t="str">
        <f>IF(ISERROR(VLOOKUP(FORECAST!$A3194,$AY$2:$BA$9,3,FALSE)),"",VLOOKUP(FORECAST!$A3194,$AY$2:$BA$9,3,FALSE))</f>
        <v/>
      </c>
      <c r="I3194" s="218" t="str">
        <f>IF(ISNUMBER(FORECAST!G:G),FORECAST!G:G,"")</f>
        <v/>
      </c>
      <c r="J3194" s="222" t="str">
        <f>IF(ISNUMBER(FORECAST!H:H),FORECAST!H:H,"")</f>
        <v/>
      </c>
      <c r="BF3194" s="4"/>
    </row>
    <row r="3195" spans="1:58">
      <c r="A3195" s="218" t="str">
        <f>MID(FORECAST!A3194,1,10)</f>
        <v/>
      </c>
      <c r="B3195" s="218" t="str">
        <f t="shared" si="434"/>
        <v/>
      </c>
      <c r="C3195" s="218" t="str">
        <f t="shared" si="435"/>
        <v/>
      </c>
      <c r="D3195" s="218" t="str">
        <f t="shared" si="436"/>
        <v/>
      </c>
      <c r="E3195" s="219" t="e">
        <f t="shared" si="437"/>
        <v>#VALUE!</v>
      </c>
      <c r="F3195" s="219" t="str">
        <f t="shared" si="438"/>
        <v/>
      </c>
      <c r="G3195" s="219">
        <f t="shared" si="439"/>
        <v>45291</v>
      </c>
      <c r="H3195" s="218" t="str">
        <f>IF(ISERROR(VLOOKUP(FORECAST!$A3195,$AY$2:$BA$9,3,FALSE)),"",VLOOKUP(FORECAST!$A3195,$AY$2:$BA$9,3,FALSE))</f>
        <v/>
      </c>
      <c r="I3195" s="218" t="str">
        <f>IF(ISNUMBER(FORECAST!G:G),FORECAST!G:G,"")</f>
        <v/>
      </c>
      <c r="J3195" s="222" t="str">
        <f>IF(ISNUMBER(FORECAST!H:H),FORECAST!H:H,"")</f>
        <v/>
      </c>
      <c r="BF3195" s="4"/>
    </row>
    <row r="3196" spans="1:58">
      <c r="A3196" s="218" t="str">
        <f>MID(FORECAST!A3195,1,10)</f>
        <v/>
      </c>
      <c r="B3196" s="218" t="str">
        <f t="shared" si="434"/>
        <v/>
      </c>
      <c r="C3196" s="218" t="str">
        <f t="shared" si="435"/>
        <v/>
      </c>
      <c r="D3196" s="218" t="str">
        <f t="shared" si="436"/>
        <v/>
      </c>
      <c r="E3196" s="219" t="e">
        <f t="shared" si="437"/>
        <v>#VALUE!</v>
      </c>
      <c r="F3196" s="219" t="str">
        <f t="shared" si="438"/>
        <v/>
      </c>
      <c r="G3196" s="219">
        <f t="shared" si="439"/>
        <v>45291</v>
      </c>
      <c r="H3196" s="218" t="str">
        <f>IF(ISERROR(VLOOKUP(FORECAST!$A3196,$AY$2:$BA$9,3,FALSE)),"",VLOOKUP(FORECAST!$A3196,$AY$2:$BA$9,3,FALSE))</f>
        <v/>
      </c>
      <c r="I3196" s="218" t="str">
        <f>IF(ISNUMBER(FORECAST!G:G),FORECAST!G:G,"")</f>
        <v/>
      </c>
      <c r="J3196" s="222" t="str">
        <f>IF(ISNUMBER(FORECAST!H:H),FORECAST!H:H,"")</f>
        <v/>
      </c>
      <c r="BF3196" s="4"/>
    </row>
    <row r="3197" spans="1:58">
      <c r="A3197" s="218" t="str">
        <f>MID(FORECAST!A3196,1,10)</f>
        <v/>
      </c>
      <c r="B3197" s="218" t="str">
        <f t="shared" si="434"/>
        <v/>
      </c>
      <c r="C3197" s="218" t="str">
        <f t="shared" si="435"/>
        <v/>
      </c>
      <c r="D3197" s="218" t="str">
        <f t="shared" si="436"/>
        <v/>
      </c>
      <c r="E3197" s="219" t="e">
        <f t="shared" si="437"/>
        <v>#VALUE!</v>
      </c>
      <c r="F3197" s="219" t="str">
        <f t="shared" si="438"/>
        <v/>
      </c>
      <c r="G3197" s="219">
        <f t="shared" si="439"/>
        <v>45291</v>
      </c>
      <c r="H3197" s="218" t="str">
        <f>IF(ISERROR(VLOOKUP(FORECAST!$A3197,$AY$2:$BA$9,3,FALSE)),"",VLOOKUP(FORECAST!$A3197,$AY$2:$BA$9,3,FALSE))</f>
        <v/>
      </c>
      <c r="I3197" s="218" t="str">
        <f>IF(ISNUMBER(FORECAST!G:G),FORECAST!G:G,"")</f>
        <v/>
      </c>
      <c r="J3197" s="222" t="str">
        <f>IF(ISNUMBER(FORECAST!H:H),FORECAST!H:H,"")</f>
        <v/>
      </c>
      <c r="BF3197" s="4"/>
    </row>
    <row r="3198" spans="1:58">
      <c r="A3198" s="218" t="str">
        <f>MID(FORECAST!A3197,1,10)</f>
        <v/>
      </c>
      <c r="B3198" s="218" t="str">
        <f t="shared" si="434"/>
        <v/>
      </c>
      <c r="C3198" s="218" t="str">
        <f t="shared" si="435"/>
        <v/>
      </c>
      <c r="D3198" s="218" t="str">
        <f t="shared" si="436"/>
        <v/>
      </c>
      <c r="E3198" s="219" t="e">
        <f t="shared" si="437"/>
        <v>#VALUE!</v>
      </c>
      <c r="F3198" s="219" t="str">
        <f t="shared" si="438"/>
        <v/>
      </c>
      <c r="G3198" s="219">
        <f t="shared" si="439"/>
        <v>45291</v>
      </c>
      <c r="H3198" s="218" t="str">
        <f>IF(ISERROR(VLOOKUP(FORECAST!$A3198,$AY$2:$BA$9,3,FALSE)),"",VLOOKUP(FORECAST!$A3198,$AY$2:$BA$9,3,FALSE))</f>
        <v/>
      </c>
      <c r="I3198" s="218" t="str">
        <f>IF(ISNUMBER(FORECAST!G:G),FORECAST!G:G,"")</f>
        <v/>
      </c>
      <c r="J3198" s="222" t="str">
        <f>IF(ISNUMBER(FORECAST!H:H),FORECAST!H:H,"")</f>
        <v/>
      </c>
      <c r="BF3198" s="4"/>
    </row>
    <row r="3199" spans="1:58">
      <c r="A3199" s="218" t="str">
        <f>MID(FORECAST!A3198,1,10)</f>
        <v/>
      </c>
      <c r="B3199" s="218" t="str">
        <f t="shared" si="434"/>
        <v/>
      </c>
      <c r="C3199" s="218" t="str">
        <f t="shared" si="435"/>
        <v/>
      </c>
      <c r="D3199" s="218" t="str">
        <f t="shared" si="436"/>
        <v/>
      </c>
      <c r="E3199" s="219" t="e">
        <f t="shared" si="437"/>
        <v>#VALUE!</v>
      </c>
      <c r="F3199" s="219" t="str">
        <f t="shared" si="438"/>
        <v/>
      </c>
      <c r="G3199" s="219">
        <f t="shared" si="439"/>
        <v>45291</v>
      </c>
      <c r="H3199" s="218" t="str">
        <f>IF(ISERROR(VLOOKUP(FORECAST!$A3199,$AY$2:$BA$9,3,FALSE)),"",VLOOKUP(FORECAST!$A3199,$AY$2:$BA$9,3,FALSE))</f>
        <v/>
      </c>
      <c r="I3199" s="218" t="str">
        <f>IF(ISNUMBER(FORECAST!G:G),FORECAST!G:G,"")</f>
        <v/>
      </c>
      <c r="J3199" s="222" t="str">
        <f>IF(ISNUMBER(FORECAST!H:H),FORECAST!H:H,"")</f>
        <v/>
      </c>
      <c r="BF3199" s="4"/>
    </row>
    <row r="3200" spans="1:58">
      <c r="A3200" s="218" t="str">
        <f>MID(FORECAST!A3199,1,10)</f>
        <v/>
      </c>
      <c r="B3200" s="218" t="str">
        <f t="shared" si="434"/>
        <v/>
      </c>
      <c r="C3200" s="218" t="str">
        <f t="shared" si="435"/>
        <v/>
      </c>
      <c r="D3200" s="218" t="str">
        <f t="shared" si="436"/>
        <v/>
      </c>
      <c r="E3200" s="219" t="e">
        <f t="shared" si="437"/>
        <v>#VALUE!</v>
      </c>
      <c r="F3200" s="219" t="str">
        <f t="shared" si="438"/>
        <v/>
      </c>
      <c r="G3200" s="219">
        <f t="shared" si="439"/>
        <v>45291</v>
      </c>
      <c r="H3200" s="218" t="str">
        <f>IF(ISERROR(VLOOKUP(FORECAST!$A3200,$AY$2:$BA$9,3,FALSE)),"",VLOOKUP(FORECAST!$A3200,$AY$2:$BA$9,3,FALSE))</f>
        <v/>
      </c>
      <c r="I3200" s="218" t="str">
        <f>IF(ISNUMBER(FORECAST!G:G),FORECAST!G:G,"")</f>
        <v/>
      </c>
      <c r="J3200" s="222" t="str">
        <f>IF(ISNUMBER(FORECAST!H:H),FORECAST!H:H,"")</f>
        <v/>
      </c>
      <c r="BF3200" s="4"/>
    </row>
    <row r="3201" spans="1:58">
      <c r="A3201" s="218" t="str">
        <f>MID(FORECAST!A3200,1,10)</f>
        <v/>
      </c>
      <c r="B3201" s="218" t="str">
        <f t="shared" si="434"/>
        <v/>
      </c>
      <c r="C3201" s="218" t="str">
        <f t="shared" si="435"/>
        <v/>
      </c>
      <c r="D3201" s="218" t="str">
        <f t="shared" si="436"/>
        <v/>
      </c>
      <c r="E3201" s="219" t="e">
        <f t="shared" si="437"/>
        <v>#VALUE!</v>
      </c>
      <c r="F3201" s="219" t="str">
        <f t="shared" si="438"/>
        <v/>
      </c>
      <c r="G3201" s="219">
        <f t="shared" si="439"/>
        <v>45291</v>
      </c>
      <c r="H3201" s="218" t="str">
        <f>IF(ISERROR(VLOOKUP(FORECAST!$A3201,$AY$2:$BA$9,3,FALSE)),"",VLOOKUP(FORECAST!$A3201,$AY$2:$BA$9,3,FALSE))</f>
        <v/>
      </c>
      <c r="I3201" s="218" t="str">
        <f>IF(ISNUMBER(FORECAST!G:G),FORECAST!G:G,"")</f>
        <v/>
      </c>
      <c r="J3201" s="222" t="str">
        <f>IF(ISNUMBER(FORECAST!H:H),FORECAST!H:H,"")</f>
        <v/>
      </c>
      <c r="BF3201" s="4"/>
    </row>
    <row r="3202" spans="1:58">
      <c r="A3202" s="218" t="str">
        <f>MID(FORECAST!A3201,1,10)</f>
        <v/>
      </c>
      <c r="B3202" s="218" t="str">
        <f t="shared" si="434"/>
        <v/>
      </c>
      <c r="C3202" s="218" t="str">
        <f t="shared" si="435"/>
        <v/>
      </c>
      <c r="D3202" s="218" t="str">
        <f t="shared" si="436"/>
        <v/>
      </c>
      <c r="E3202" s="219" t="e">
        <f t="shared" si="437"/>
        <v>#VALUE!</v>
      </c>
      <c r="F3202" s="219" t="str">
        <f t="shared" si="438"/>
        <v/>
      </c>
      <c r="G3202" s="219">
        <f t="shared" si="439"/>
        <v>45291</v>
      </c>
      <c r="H3202" s="218" t="str">
        <f>IF(ISERROR(VLOOKUP(FORECAST!$A3202,$AY$2:$BA$9,3,FALSE)),"",VLOOKUP(FORECAST!$A3202,$AY$2:$BA$9,3,FALSE))</f>
        <v/>
      </c>
      <c r="I3202" s="218" t="str">
        <f>IF(ISNUMBER(FORECAST!G:G),FORECAST!G:G,"")</f>
        <v/>
      </c>
      <c r="J3202" s="222" t="str">
        <f>IF(ISNUMBER(FORECAST!H:H),FORECAST!H:H,"")</f>
        <v/>
      </c>
      <c r="BF3202" s="4"/>
    </row>
    <row r="3203" spans="1:58">
      <c r="A3203" s="218" t="str">
        <f>MID(FORECAST!A3202,1,10)</f>
        <v/>
      </c>
      <c r="B3203" s="218" t="str">
        <f t="shared" si="434"/>
        <v/>
      </c>
      <c r="C3203" s="218" t="str">
        <f t="shared" si="435"/>
        <v/>
      </c>
      <c r="D3203" s="218" t="str">
        <f t="shared" si="436"/>
        <v/>
      </c>
      <c r="E3203" s="219" t="e">
        <f t="shared" si="437"/>
        <v>#VALUE!</v>
      </c>
      <c r="F3203" s="219" t="str">
        <f t="shared" si="438"/>
        <v/>
      </c>
      <c r="G3203" s="219">
        <f t="shared" si="439"/>
        <v>45291</v>
      </c>
      <c r="H3203" s="218" t="str">
        <f>IF(ISERROR(VLOOKUP(FORECAST!$A3203,$AY$2:$BA$9,3,FALSE)),"",VLOOKUP(FORECAST!$A3203,$AY$2:$BA$9,3,FALSE))</f>
        <v/>
      </c>
      <c r="I3203" s="218" t="str">
        <f>IF(ISNUMBER(FORECAST!G:G),FORECAST!G:G,"")</f>
        <v/>
      </c>
      <c r="J3203" s="222" t="str">
        <f>IF(ISNUMBER(FORECAST!H:H),FORECAST!H:H,"")</f>
        <v/>
      </c>
      <c r="BF3203" s="4"/>
    </row>
    <row r="3204" spans="1:58">
      <c r="A3204" s="218" t="str">
        <f>MID(FORECAST!A3203,1,10)</f>
        <v/>
      </c>
      <c r="B3204" s="218" t="str">
        <f t="shared" si="434"/>
        <v/>
      </c>
      <c r="C3204" s="218" t="str">
        <f t="shared" si="435"/>
        <v/>
      </c>
      <c r="D3204" s="218" t="str">
        <f t="shared" si="436"/>
        <v/>
      </c>
      <c r="E3204" s="219" t="e">
        <f t="shared" si="437"/>
        <v>#VALUE!</v>
      </c>
      <c r="F3204" s="219" t="str">
        <f t="shared" si="438"/>
        <v/>
      </c>
      <c r="G3204" s="219">
        <f t="shared" si="439"/>
        <v>45291</v>
      </c>
      <c r="H3204" s="218" t="str">
        <f>IF(ISERROR(VLOOKUP(FORECAST!$A3204,$AY$2:$BA$9,3,FALSE)),"",VLOOKUP(FORECAST!$A3204,$AY$2:$BA$9,3,FALSE))</f>
        <v/>
      </c>
      <c r="I3204" s="218" t="str">
        <f>IF(ISNUMBER(FORECAST!G:G),FORECAST!G:G,"")</f>
        <v/>
      </c>
      <c r="J3204" s="222" t="str">
        <f>IF(ISNUMBER(FORECAST!H:H),FORECAST!H:H,"")</f>
        <v/>
      </c>
      <c r="BF3204" s="4"/>
    </row>
    <row r="3205" spans="1:58">
      <c r="A3205" s="218" t="str">
        <f>MID(FORECAST!A3204,1,10)</f>
        <v/>
      </c>
      <c r="B3205" s="218" t="str">
        <f t="shared" si="434"/>
        <v/>
      </c>
      <c r="C3205" s="218" t="str">
        <f t="shared" si="435"/>
        <v/>
      </c>
      <c r="D3205" s="218" t="str">
        <f t="shared" si="436"/>
        <v/>
      </c>
      <c r="E3205" s="219" t="e">
        <f t="shared" si="437"/>
        <v>#VALUE!</v>
      </c>
      <c r="F3205" s="219" t="str">
        <f t="shared" si="438"/>
        <v/>
      </c>
      <c r="G3205" s="219">
        <f t="shared" si="439"/>
        <v>45291</v>
      </c>
      <c r="H3205" s="218" t="str">
        <f>IF(ISERROR(VLOOKUP(FORECAST!$A3205,$AY$2:$BA$9,3,FALSE)),"",VLOOKUP(FORECAST!$A3205,$AY$2:$BA$9,3,FALSE))</f>
        <v/>
      </c>
      <c r="I3205" s="218" t="str">
        <f>IF(ISNUMBER(FORECAST!G:G),FORECAST!G:G,"")</f>
        <v/>
      </c>
      <c r="J3205" s="222" t="str">
        <f>IF(ISNUMBER(FORECAST!H:H),FORECAST!H:H,"")</f>
        <v/>
      </c>
      <c r="BF3205" s="4"/>
    </row>
    <row r="3206" spans="1:58">
      <c r="A3206" s="218" t="str">
        <f>MID(FORECAST!A3205,1,10)</f>
        <v/>
      </c>
      <c r="B3206" s="218" t="str">
        <f t="shared" si="434"/>
        <v/>
      </c>
      <c r="C3206" s="218" t="str">
        <f t="shared" si="435"/>
        <v/>
      </c>
      <c r="D3206" s="218" t="str">
        <f t="shared" si="436"/>
        <v/>
      </c>
      <c r="E3206" s="219" t="e">
        <f t="shared" si="437"/>
        <v>#VALUE!</v>
      </c>
      <c r="F3206" s="219" t="str">
        <f t="shared" si="438"/>
        <v/>
      </c>
      <c r="G3206" s="219">
        <f t="shared" si="439"/>
        <v>45291</v>
      </c>
      <c r="H3206" s="218" t="str">
        <f>IF(ISERROR(VLOOKUP(FORECAST!$A3206,$AY$2:$BA$9,3,FALSE)),"",VLOOKUP(FORECAST!$A3206,$AY$2:$BA$9,3,FALSE))</f>
        <v/>
      </c>
      <c r="I3206" s="218" t="str">
        <f>IF(ISNUMBER(FORECAST!G:G),FORECAST!G:G,"")</f>
        <v/>
      </c>
      <c r="J3206" s="222" t="str">
        <f>IF(ISNUMBER(FORECAST!H:H),FORECAST!H:H,"")</f>
        <v/>
      </c>
      <c r="BF3206" s="4"/>
    </row>
    <row r="3207" spans="1:58">
      <c r="A3207" s="218" t="str">
        <f>MID(FORECAST!A3206,1,10)</f>
        <v/>
      </c>
      <c r="B3207" s="218" t="str">
        <f t="shared" si="434"/>
        <v/>
      </c>
      <c r="C3207" s="218" t="str">
        <f t="shared" si="435"/>
        <v/>
      </c>
      <c r="D3207" s="218" t="str">
        <f t="shared" si="436"/>
        <v/>
      </c>
      <c r="E3207" s="219" t="e">
        <f t="shared" si="437"/>
        <v>#VALUE!</v>
      </c>
      <c r="F3207" s="219" t="str">
        <f t="shared" si="438"/>
        <v/>
      </c>
      <c r="G3207" s="219">
        <f t="shared" si="439"/>
        <v>45291</v>
      </c>
      <c r="H3207" s="218" t="str">
        <f>IF(ISERROR(VLOOKUP(FORECAST!$A3207,$AY$2:$BA$9,3,FALSE)),"",VLOOKUP(FORECAST!$A3207,$AY$2:$BA$9,3,FALSE))</f>
        <v/>
      </c>
      <c r="I3207" s="218" t="str">
        <f>IF(ISNUMBER(FORECAST!G:G),FORECAST!G:G,"")</f>
        <v/>
      </c>
      <c r="J3207" s="222" t="str">
        <f>IF(ISNUMBER(FORECAST!H:H),FORECAST!H:H,"")</f>
        <v/>
      </c>
      <c r="BF3207" s="4"/>
    </row>
    <row r="3208" spans="1:58">
      <c r="A3208" s="218" t="str">
        <f>MID(FORECAST!A3207,1,10)</f>
        <v/>
      </c>
      <c r="B3208" s="218" t="str">
        <f t="shared" si="434"/>
        <v/>
      </c>
      <c r="C3208" s="218" t="str">
        <f t="shared" si="435"/>
        <v/>
      </c>
      <c r="D3208" s="218" t="str">
        <f t="shared" si="436"/>
        <v/>
      </c>
      <c r="E3208" s="219" t="e">
        <f t="shared" si="437"/>
        <v>#VALUE!</v>
      </c>
      <c r="F3208" s="219" t="str">
        <f t="shared" si="438"/>
        <v/>
      </c>
      <c r="G3208" s="219">
        <f t="shared" si="439"/>
        <v>45291</v>
      </c>
      <c r="H3208" s="218" t="str">
        <f>IF(ISERROR(VLOOKUP(FORECAST!$A3208,$AY$2:$BA$9,3,FALSE)),"",VLOOKUP(FORECAST!$A3208,$AY$2:$BA$9,3,FALSE))</f>
        <v/>
      </c>
      <c r="I3208" s="218" t="str">
        <f>IF(ISNUMBER(FORECAST!G:G),FORECAST!G:G,"")</f>
        <v/>
      </c>
      <c r="J3208" s="222" t="str">
        <f>IF(ISNUMBER(FORECAST!H:H),FORECAST!H:H,"")</f>
        <v/>
      </c>
      <c r="BF3208" s="4"/>
    </row>
    <row r="3209" spans="1:58">
      <c r="A3209" s="218" t="str">
        <f>MID(FORECAST!A3208,1,10)</f>
        <v/>
      </c>
      <c r="B3209" s="218" t="str">
        <f t="shared" si="434"/>
        <v/>
      </c>
      <c r="C3209" s="218" t="str">
        <f t="shared" si="435"/>
        <v/>
      </c>
      <c r="D3209" s="218" t="str">
        <f t="shared" si="436"/>
        <v/>
      </c>
      <c r="E3209" s="219" t="e">
        <f t="shared" si="437"/>
        <v>#VALUE!</v>
      </c>
      <c r="F3209" s="219" t="str">
        <f t="shared" si="438"/>
        <v/>
      </c>
      <c r="G3209" s="219">
        <f t="shared" si="439"/>
        <v>45291</v>
      </c>
      <c r="H3209" s="218" t="str">
        <f>IF(ISERROR(VLOOKUP(FORECAST!$A3209,$AY$2:$BA$9,3,FALSE)),"",VLOOKUP(FORECAST!$A3209,$AY$2:$BA$9,3,FALSE))</f>
        <v/>
      </c>
      <c r="I3209" s="218" t="str">
        <f>IF(ISNUMBER(FORECAST!G:G),FORECAST!G:G,"")</f>
        <v/>
      </c>
      <c r="J3209" s="222" t="str">
        <f>IF(ISNUMBER(FORECAST!H:H),FORECAST!H:H,"")</f>
        <v/>
      </c>
      <c r="BF3209" s="4"/>
    </row>
    <row r="3210" spans="1:58">
      <c r="A3210" s="218" t="str">
        <f>MID(FORECAST!A3209,1,10)</f>
        <v/>
      </c>
      <c r="B3210" s="218" t="str">
        <f t="shared" si="434"/>
        <v/>
      </c>
      <c r="C3210" s="218" t="str">
        <f t="shared" si="435"/>
        <v/>
      </c>
      <c r="D3210" s="218" t="str">
        <f t="shared" si="436"/>
        <v/>
      </c>
      <c r="E3210" s="219" t="e">
        <f t="shared" si="437"/>
        <v>#VALUE!</v>
      </c>
      <c r="F3210" s="219" t="str">
        <f t="shared" si="438"/>
        <v/>
      </c>
      <c r="G3210" s="219">
        <f t="shared" si="439"/>
        <v>45291</v>
      </c>
      <c r="H3210" s="218" t="str">
        <f>IF(ISERROR(VLOOKUP(FORECAST!$A3210,$AY$2:$BA$9,3,FALSE)),"",VLOOKUP(FORECAST!$A3210,$AY$2:$BA$9,3,FALSE))</f>
        <v/>
      </c>
      <c r="I3210" s="218" t="str">
        <f>IF(ISNUMBER(FORECAST!G:G),FORECAST!G:G,"")</f>
        <v/>
      </c>
      <c r="J3210" s="222" t="str">
        <f>IF(ISNUMBER(FORECAST!H:H),FORECAST!H:H,"")</f>
        <v/>
      </c>
      <c r="BF3210" s="4"/>
    </row>
    <row r="3211" spans="1:58">
      <c r="A3211" s="218" t="str">
        <f>MID(FORECAST!A3210,1,10)</f>
        <v/>
      </c>
      <c r="B3211" s="218" t="str">
        <f t="shared" si="434"/>
        <v/>
      </c>
      <c r="C3211" s="218" t="str">
        <f t="shared" si="435"/>
        <v/>
      </c>
      <c r="D3211" s="218" t="str">
        <f t="shared" si="436"/>
        <v/>
      </c>
      <c r="E3211" s="219" t="e">
        <f t="shared" si="437"/>
        <v>#VALUE!</v>
      </c>
      <c r="F3211" s="219" t="str">
        <f t="shared" si="438"/>
        <v/>
      </c>
      <c r="G3211" s="219">
        <f t="shared" si="439"/>
        <v>45291</v>
      </c>
      <c r="H3211" s="218" t="str">
        <f>IF(ISERROR(VLOOKUP(FORECAST!$A3211,$AY$2:$BA$9,3,FALSE)),"",VLOOKUP(FORECAST!$A3211,$AY$2:$BA$9,3,FALSE))</f>
        <v/>
      </c>
      <c r="I3211" s="218" t="str">
        <f>IF(ISNUMBER(FORECAST!G:G),FORECAST!G:G,"")</f>
        <v/>
      </c>
      <c r="J3211" s="222" t="str">
        <f>IF(ISNUMBER(FORECAST!H:H),FORECAST!H:H,"")</f>
        <v/>
      </c>
      <c r="BF3211" s="4"/>
    </row>
    <row r="3212" spans="1:58">
      <c r="A3212" s="218" t="str">
        <f>MID(FORECAST!A3211,1,10)</f>
        <v/>
      </c>
      <c r="B3212" s="218" t="str">
        <f t="shared" si="434"/>
        <v/>
      </c>
      <c r="C3212" s="218" t="str">
        <f t="shared" si="435"/>
        <v/>
      </c>
      <c r="D3212" s="218" t="str">
        <f t="shared" si="436"/>
        <v/>
      </c>
      <c r="E3212" s="219" t="e">
        <f t="shared" si="437"/>
        <v>#VALUE!</v>
      </c>
      <c r="F3212" s="219" t="str">
        <f t="shared" si="438"/>
        <v/>
      </c>
      <c r="G3212" s="219">
        <f t="shared" si="439"/>
        <v>45291</v>
      </c>
      <c r="H3212" s="218" t="str">
        <f>IF(ISERROR(VLOOKUP(FORECAST!$A3212,$AY$2:$BA$9,3,FALSE)),"",VLOOKUP(FORECAST!$A3212,$AY$2:$BA$9,3,FALSE))</f>
        <v/>
      </c>
      <c r="I3212" s="218" t="str">
        <f>IF(ISNUMBER(FORECAST!G:G),FORECAST!G:G,"")</f>
        <v/>
      </c>
      <c r="J3212" s="222" t="str">
        <f>IF(ISNUMBER(FORECAST!H:H),FORECAST!H:H,"")</f>
        <v/>
      </c>
      <c r="BF3212" s="4"/>
    </row>
    <row r="3213" spans="1:58">
      <c r="A3213" s="218" t="str">
        <f>MID(FORECAST!A3212,1,10)</f>
        <v/>
      </c>
      <c r="B3213" s="218" t="str">
        <f t="shared" si="434"/>
        <v/>
      </c>
      <c r="C3213" s="218" t="str">
        <f t="shared" si="435"/>
        <v/>
      </c>
      <c r="D3213" s="218" t="str">
        <f t="shared" si="436"/>
        <v/>
      </c>
      <c r="E3213" s="219" t="e">
        <f t="shared" si="437"/>
        <v>#VALUE!</v>
      </c>
      <c r="F3213" s="219" t="str">
        <f t="shared" si="438"/>
        <v/>
      </c>
      <c r="G3213" s="219">
        <f t="shared" si="439"/>
        <v>45291</v>
      </c>
      <c r="H3213" s="218" t="str">
        <f>IF(ISERROR(VLOOKUP(FORECAST!$A3213,$AY$2:$BA$9,3,FALSE)),"",VLOOKUP(FORECAST!$A3213,$AY$2:$BA$9,3,FALSE))</f>
        <v/>
      </c>
      <c r="I3213" s="218" t="str">
        <f>IF(ISNUMBER(FORECAST!G:G),FORECAST!G:G,"")</f>
        <v/>
      </c>
      <c r="J3213" s="222" t="str">
        <f>IF(ISNUMBER(FORECAST!H:H),FORECAST!H:H,"")</f>
        <v/>
      </c>
      <c r="BF3213" s="4"/>
    </row>
    <row r="3214" spans="1:58">
      <c r="A3214" s="218" t="str">
        <f>MID(FORECAST!A3213,1,10)</f>
        <v/>
      </c>
      <c r="B3214" s="218" t="str">
        <f t="shared" si="434"/>
        <v/>
      </c>
      <c r="C3214" s="218" t="str">
        <f t="shared" si="435"/>
        <v/>
      </c>
      <c r="D3214" s="218" t="str">
        <f t="shared" si="436"/>
        <v/>
      </c>
      <c r="E3214" s="219" t="e">
        <f t="shared" si="437"/>
        <v>#VALUE!</v>
      </c>
      <c r="F3214" s="219" t="str">
        <f t="shared" si="438"/>
        <v/>
      </c>
      <c r="G3214" s="219">
        <f t="shared" si="439"/>
        <v>45291</v>
      </c>
      <c r="H3214" s="218" t="str">
        <f>IF(ISERROR(VLOOKUP(FORECAST!$A3214,$AY$2:$BA$9,3,FALSE)),"",VLOOKUP(FORECAST!$A3214,$AY$2:$BA$9,3,FALSE))</f>
        <v/>
      </c>
      <c r="I3214" s="218" t="str">
        <f>IF(ISNUMBER(FORECAST!G:G),FORECAST!G:G,"")</f>
        <v/>
      </c>
      <c r="J3214" s="222" t="str">
        <f>IF(ISNUMBER(FORECAST!H:H),FORECAST!H:H,"")</f>
        <v/>
      </c>
      <c r="BF3214" s="4"/>
    </row>
    <row r="3215" spans="1:58">
      <c r="A3215" s="218" t="str">
        <f>MID(FORECAST!A3214,1,10)</f>
        <v/>
      </c>
      <c r="B3215" s="218" t="str">
        <f t="shared" si="434"/>
        <v/>
      </c>
      <c r="C3215" s="218" t="str">
        <f t="shared" si="435"/>
        <v/>
      </c>
      <c r="D3215" s="218" t="str">
        <f t="shared" si="436"/>
        <v/>
      </c>
      <c r="E3215" s="219" t="e">
        <f t="shared" si="437"/>
        <v>#VALUE!</v>
      </c>
      <c r="F3215" s="219" t="str">
        <f t="shared" si="438"/>
        <v/>
      </c>
      <c r="G3215" s="219">
        <f t="shared" si="439"/>
        <v>45291</v>
      </c>
      <c r="H3215" s="218" t="str">
        <f>IF(ISERROR(VLOOKUP(FORECAST!$A3215,$AY$2:$BA$9,3,FALSE)),"",VLOOKUP(FORECAST!$A3215,$AY$2:$BA$9,3,FALSE))</f>
        <v/>
      </c>
      <c r="I3215" s="218" t="str">
        <f>IF(ISNUMBER(FORECAST!G:G),FORECAST!G:G,"")</f>
        <v/>
      </c>
      <c r="J3215" s="222" t="str">
        <f>IF(ISNUMBER(FORECAST!H:H),FORECAST!H:H,"")</f>
        <v/>
      </c>
      <c r="BF3215" s="4"/>
    </row>
    <row r="3216" spans="1:58">
      <c r="A3216" s="218" t="str">
        <f>MID(FORECAST!A3215,1,10)</f>
        <v/>
      </c>
      <c r="B3216" s="218" t="str">
        <f t="shared" ref="B3216:B3279" si="440">MID(A3216,1,2)</f>
        <v/>
      </c>
      <c r="C3216" s="218" t="str">
        <f t="shared" ref="C3216:C3279" si="441">MID(A3216,4,2)</f>
        <v/>
      </c>
      <c r="D3216" s="218" t="str">
        <f t="shared" ref="D3216:D3279" si="442">MID(A3216,7,4)</f>
        <v/>
      </c>
      <c r="E3216" s="219" t="e">
        <f t="shared" ref="E3216:E3279" si="443">DATE(D3216,C3216,B3216)</f>
        <v>#VALUE!</v>
      </c>
      <c r="F3216" s="219" t="str">
        <f t="shared" ref="F3216:F3279" si="444">IF(ISERROR(E3216),"",E3216)</f>
        <v/>
      </c>
      <c r="G3216" s="219">
        <f t="shared" ref="G3216:G3279" si="445">IF(F3216="",G3215,F3216)</f>
        <v>45291</v>
      </c>
      <c r="H3216" s="218" t="str">
        <f>IF(ISERROR(VLOOKUP(FORECAST!$A3216,$AY$2:$BA$9,3,FALSE)),"",VLOOKUP(FORECAST!$A3216,$AY$2:$BA$9,3,FALSE))</f>
        <v/>
      </c>
      <c r="I3216" s="218" t="str">
        <f>IF(ISNUMBER(FORECAST!G:G),FORECAST!G:G,"")</f>
        <v/>
      </c>
      <c r="J3216" s="222" t="str">
        <f>IF(ISNUMBER(FORECAST!H:H),FORECAST!H:H,"")</f>
        <v/>
      </c>
      <c r="BF3216" s="4"/>
    </row>
    <row r="3217" spans="1:58">
      <c r="A3217" s="218" t="str">
        <f>MID(FORECAST!A3216,1,10)</f>
        <v/>
      </c>
      <c r="B3217" s="218" t="str">
        <f t="shared" si="440"/>
        <v/>
      </c>
      <c r="C3217" s="218" t="str">
        <f t="shared" si="441"/>
        <v/>
      </c>
      <c r="D3217" s="218" t="str">
        <f t="shared" si="442"/>
        <v/>
      </c>
      <c r="E3217" s="219" t="e">
        <f t="shared" si="443"/>
        <v>#VALUE!</v>
      </c>
      <c r="F3217" s="219" t="str">
        <f t="shared" si="444"/>
        <v/>
      </c>
      <c r="G3217" s="219">
        <f t="shared" si="445"/>
        <v>45291</v>
      </c>
      <c r="H3217" s="218" t="str">
        <f>IF(ISERROR(VLOOKUP(FORECAST!$A3217,$AY$2:$BA$9,3,FALSE)),"",VLOOKUP(FORECAST!$A3217,$AY$2:$BA$9,3,FALSE))</f>
        <v/>
      </c>
      <c r="I3217" s="218" t="str">
        <f>IF(ISNUMBER(FORECAST!G:G),FORECAST!G:G,"")</f>
        <v/>
      </c>
      <c r="J3217" s="222" t="str">
        <f>IF(ISNUMBER(FORECAST!H:H),FORECAST!H:H,"")</f>
        <v/>
      </c>
      <c r="BF3217" s="4"/>
    </row>
    <row r="3218" spans="1:58">
      <c r="A3218" s="218" t="str">
        <f>MID(FORECAST!A3217,1,10)</f>
        <v/>
      </c>
      <c r="B3218" s="218" t="str">
        <f t="shared" si="440"/>
        <v/>
      </c>
      <c r="C3218" s="218" t="str">
        <f t="shared" si="441"/>
        <v/>
      </c>
      <c r="D3218" s="218" t="str">
        <f t="shared" si="442"/>
        <v/>
      </c>
      <c r="E3218" s="219" t="e">
        <f t="shared" si="443"/>
        <v>#VALUE!</v>
      </c>
      <c r="F3218" s="219" t="str">
        <f t="shared" si="444"/>
        <v/>
      </c>
      <c r="G3218" s="219">
        <f t="shared" si="445"/>
        <v>45291</v>
      </c>
      <c r="H3218" s="218" t="str">
        <f>IF(ISERROR(VLOOKUP(FORECAST!$A3218,$AY$2:$BA$9,3,FALSE)),"",VLOOKUP(FORECAST!$A3218,$AY$2:$BA$9,3,FALSE))</f>
        <v/>
      </c>
      <c r="I3218" s="218" t="str">
        <f>IF(ISNUMBER(FORECAST!G:G),FORECAST!G:G,"")</f>
        <v/>
      </c>
      <c r="J3218" s="222" t="str">
        <f>IF(ISNUMBER(FORECAST!H:H),FORECAST!H:H,"")</f>
        <v/>
      </c>
      <c r="BF3218" s="4"/>
    </row>
    <row r="3219" spans="1:58">
      <c r="A3219" s="218" t="str">
        <f>MID(FORECAST!A3218,1,10)</f>
        <v/>
      </c>
      <c r="B3219" s="218" t="str">
        <f t="shared" si="440"/>
        <v/>
      </c>
      <c r="C3219" s="218" t="str">
        <f t="shared" si="441"/>
        <v/>
      </c>
      <c r="D3219" s="218" t="str">
        <f t="shared" si="442"/>
        <v/>
      </c>
      <c r="E3219" s="219" t="e">
        <f t="shared" si="443"/>
        <v>#VALUE!</v>
      </c>
      <c r="F3219" s="219" t="str">
        <f t="shared" si="444"/>
        <v/>
      </c>
      <c r="G3219" s="219">
        <f t="shared" si="445"/>
        <v>45291</v>
      </c>
      <c r="H3219" s="218" t="str">
        <f>IF(ISERROR(VLOOKUP(FORECAST!$A3219,$AY$2:$BA$9,3,FALSE)),"",VLOOKUP(FORECAST!$A3219,$AY$2:$BA$9,3,FALSE))</f>
        <v/>
      </c>
      <c r="I3219" s="218" t="str">
        <f>IF(ISNUMBER(FORECAST!G:G),FORECAST!G:G,"")</f>
        <v/>
      </c>
      <c r="J3219" s="222" t="str">
        <f>IF(ISNUMBER(FORECAST!H:H),FORECAST!H:H,"")</f>
        <v/>
      </c>
      <c r="BF3219" s="4"/>
    </row>
    <row r="3220" spans="1:58">
      <c r="A3220" s="218" t="str">
        <f>MID(FORECAST!A3219,1,10)</f>
        <v/>
      </c>
      <c r="B3220" s="218" t="str">
        <f t="shared" si="440"/>
        <v/>
      </c>
      <c r="C3220" s="218" t="str">
        <f t="shared" si="441"/>
        <v/>
      </c>
      <c r="D3220" s="218" t="str">
        <f t="shared" si="442"/>
        <v/>
      </c>
      <c r="E3220" s="219" t="e">
        <f t="shared" si="443"/>
        <v>#VALUE!</v>
      </c>
      <c r="F3220" s="219" t="str">
        <f t="shared" si="444"/>
        <v/>
      </c>
      <c r="G3220" s="219">
        <f t="shared" si="445"/>
        <v>45291</v>
      </c>
      <c r="H3220" s="218" t="str">
        <f>IF(ISERROR(VLOOKUP(FORECAST!$A3220,$AY$2:$BA$9,3,FALSE)),"",VLOOKUP(FORECAST!$A3220,$AY$2:$BA$9,3,FALSE))</f>
        <v/>
      </c>
      <c r="I3220" s="218" t="str">
        <f>IF(ISNUMBER(FORECAST!G:G),FORECAST!G:G,"")</f>
        <v/>
      </c>
      <c r="J3220" s="222" t="str">
        <f>IF(ISNUMBER(FORECAST!H:H),FORECAST!H:H,"")</f>
        <v/>
      </c>
      <c r="BF3220" s="4"/>
    </row>
    <row r="3221" spans="1:58">
      <c r="A3221" s="218" t="str">
        <f>MID(FORECAST!A3220,1,10)</f>
        <v/>
      </c>
      <c r="B3221" s="218" t="str">
        <f t="shared" si="440"/>
        <v/>
      </c>
      <c r="C3221" s="218" t="str">
        <f t="shared" si="441"/>
        <v/>
      </c>
      <c r="D3221" s="218" t="str">
        <f t="shared" si="442"/>
        <v/>
      </c>
      <c r="E3221" s="219" t="e">
        <f t="shared" si="443"/>
        <v>#VALUE!</v>
      </c>
      <c r="F3221" s="219" t="str">
        <f t="shared" si="444"/>
        <v/>
      </c>
      <c r="G3221" s="219">
        <f t="shared" si="445"/>
        <v>45291</v>
      </c>
      <c r="H3221" s="218" t="str">
        <f>IF(ISERROR(VLOOKUP(FORECAST!$A3221,$AY$2:$BA$9,3,FALSE)),"",VLOOKUP(FORECAST!$A3221,$AY$2:$BA$9,3,FALSE))</f>
        <v/>
      </c>
      <c r="I3221" s="218" t="str">
        <f>IF(ISNUMBER(FORECAST!G:G),FORECAST!G:G,"")</f>
        <v/>
      </c>
      <c r="J3221" s="222" t="str">
        <f>IF(ISNUMBER(FORECAST!H:H),FORECAST!H:H,"")</f>
        <v/>
      </c>
      <c r="BF3221" s="4"/>
    </row>
    <row r="3222" spans="1:58">
      <c r="A3222" s="218" t="str">
        <f>MID(FORECAST!A3221,1,10)</f>
        <v/>
      </c>
      <c r="B3222" s="218" t="str">
        <f t="shared" si="440"/>
        <v/>
      </c>
      <c r="C3222" s="218" t="str">
        <f t="shared" si="441"/>
        <v/>
      </c>
      <c r="D3222" s="218" t="str">
        <f t="shared" si="442"/>
        <v/>
      </c>
      <c r="E3222" s="219" t="e">
        <f t="shared" si="443"/>
        <v>#VALUE!</v>
      </c>
      <c r="F3222" s="219" t="str">
        <f t="shared" si="444"/>
        <v/>
      </c>
      <c r="G3222" s="219">
        <f t="shared" si="445"/>
        <v>45291</v>
      </c>
      <c r="H3222" s="218" t="str">
        <f>IF(ISERROR(VLOOKUP(FORECAST!$A3222,$AY$2:$BA$9,3,FALSE)),"",VLOOKUP(FORECAST!$A3222,$AY$2:$BA$9,3,FALSE))</f>
        <v/>
      </c>
      <c r="I3222" s="218" t="str">
        <f>IF(ISNUMBER(FORECAST!G:G),FORECAST!G:G,"")</f>
        <v/>
      </c>
      <c r="J3222" s="222" t="str">
        <f>IF(ISNUMBER(FORECAST!H:H),FORECAST!H:H,"")</f>
        <v/>
      </c>
      <c r="BF3222" s="4"/>
    </row>
    <row r="3223" spans="1:58">
      <c r="A3223" s="218" t="str">
        <f>MID(FORECAST!A3222,1,10)</f>
        <v/>
      </c>
      <c r="B3223" s="218" t="str">
        <f t="shared" si="440"/>
        <v/>
      </c>
      <c r="C3223" s="218" t="str">
        <f t="shared" si="441"/>
        <v/>
      </c>
      <c r="D3223" s="218" t="str">
        <f t="shared" si="442"/>
        <v/>
      </c>
      <c r="E3223" s="219" t="e">
        <f t="shared" si="443"/>
        <v>#VALUE!</v>
      </c>
      <c r="F3223" s="219" t="str">
        <f t="shared" si="444"/>
        <v/>
      </c>
      <c r="G3223" s="219">
        <f t="shared" si="445"/>
        <v>45291</v>
      </c>
      <c r="H3223" s="218" t="str">
        <f>IF(ISERROR(VLOOKUP(FORECAST!$A3223,$AY$2:$BA$9,3,FALSE)),"",VLOOKUP(FORECAST!$A3223,$AY$2:$BA$9,3,FALSE))</f>
        <v/>
      </c>
      <c r="I3223" s="218" t="str">
        <f>IF(ISNUMBER(FORECAST!G:G),FORECAST!G:G,"")</f>
        <v/>
      </c>
      <c r="J3223" s="222" t="str">
        <f>IF(ISNUMBER(FORECAST!H:H),FORECAST!H:H,"")</f>
        <v/>
      </c>
      <c r="BF3223" s="4"/>
    </row>
    <row r="3224" spans="1:58">
      <c r="A3224" s="218" t="str">
        <f>MID(FORECAST!A3223,1,10)</f>
        <v/>
      </c>
      <c r="B3224" s="218" t="str">
        <f t="shared" si="440"/>
        <v/>
      </c>
      <c r="C3224" s="218" t="str">
        <f t="shared" si="441"/>
        <v/>
      </c>
      <c r="D3224" s="218" t="str">
        <f t="shared" si="442"/>
        <v/>
      </c>
      <c r="E3224" s="219" t="e">
        <f t="shared" si="443"/>
        <v>#VALUE!</v>
      </c>
      <c r="F3224" s="219" t="str">
        <f t="shared" si="444"/>
        <v/>
      </c>
      <c r="G3224" s="219">
        <f t="shared" si="445"/>
        <v>45291</v>
      </c>
      <c r="H3224" s="218" t="str">
        <f>IF(ISERROR(VLOOKUP(FORECAST!$A3224,$AY$2:$BA$9,3,FALSE)),"",VLOOKUP(FORECAST!$A3224,$AY$2:$BA$9,3,FALSE))</f>
        <v/>
      </c>
      <c r="I3224" s="218" t="str">
        <f>IF(ISNUMBER(FORECAST!G:G),FORECAST!G:G,"")</f>
        <v/>
      </c>
      <c r="J3224" s="222" t="str">
        <f>IF(ISNUMBER(FORECAST!H:H),FORECAST!H:H,"")</f>
        <v/>
      </c>
      <c r="BF3224" s="4"/>
    </row>
    <row r="3225" spans="1:58">
      <c r="A3225" s="218" t="str">
        <f>MID(FORECAST!A3224,1,10)</f>
        <v/>
      </c>
      <c r="B3225" s="218" t="str">
        <f t="shared" si="440"/>
        <v/>
      </c>
      <c r="C3225" s="218" t="str">
        <f t="shared" si="441"/>
        <v/>
      </c>
      <c r="D3225" s="218" t="str">
        <f t="shared" si="442"/>
        <v/>
      </c>
      <c r="E3225" s="219" t="e">
        <f t="shared" si="443"/>
        <v>#VALUE!</v>
      </c>
      <c r="F3225" s="219" t="str">
        <f t="shared" si="444"/>
        <v/>
      </c>
      <c r="G3225" s="219">
        <f t="shared" si="445"/>
        <v>45291</v>
      </c>
      <c r="H3225" s="218" t="str">
        <f>IF(ISERROR(VLOOKUP(FORECAST!$A3225,$AY$2:$BA$9,3,FALSE)),"",VLOOKUP(FORECAST!$A3225,$AY$2:$BA$9,3,FALSE))</f>
        <v/>
      </c>
      <c r="I3225" s="218" t="str">
        <f>IF(ISNUMBER(FORECAST!G:G),FORECAST!G:G,"")</f>
        <v/>
      </c>
      <c r="J3225" s="222" t="str">
        <f>IF(ISNUMBER(FORECAST!H:H),FORECAST!H:H,"")</f>
        <v/>
      </c>
      <c r="BF3225" s="4"/>
    </row>
    <row r="3226" spans="1:58">
      <c r="A3226" s="218" t="str">
        <f>MID(FORECAST!A3225,1,10)</f>
        <v/>
      </c>
      <c r="B3226" s="218" t="str">
        <f t="shared" si="440"/>
        <v/>
      </c>
      <c r="C3226" s="218" t="str">
        <f t="shared" si="441"/>
        <v/>
      </c>
      <c r="D3226" s="218" t="str">
        <f t="shared" si="442"/>
        <v/>
      </c>
      <c r="E3226" s="219" t="e">
        <f t="shared" si="443"/>
        <v>#VALUE!</v>
      </c>
      <c r="F3226" s="219" t="str">
        <f t="shared" si="444"/>
        <v/>
      </c>
      <c r="G3226" s="219">
        <f t="shared" si="445"/>
        <v>45291</v>
      </c>
      <c r="H3226" s="218" t="str">
        <f>IF(ISERROR(VLOOKUP(FORECAST!$A3226,$AY$2:$BA$9,3,FALSE)),"",VLOOKUP(FORECAST!$A3226,$AY$2:$BA$9,3,FALSE))</f>
        <v/>
      </c>
      <c r="I3226" s="218" t="str">
        <f>IF(ISNUMBER(FORECAST!G:G),FORECAST!G:G,"")</f>
        <v/>
      </c>
      <c r="J3226" s="222" t="str">
        <f>IF(ISNUMBER(FORECAST!H:H),FORECAST!H:H,"")</f>
        <v/>
      </c>
      <c r="BF3226" s="4"/>
    </row>
    <row r="3227" spans="1:58">
      <c r="A3227" s="218" t="str">
        <f>MID(FORECAST!A3226,1,10)</f>
        <v/>
      </c>
      <c r="B3227" s="218" t="str">
        <f t="shared" si="440"/>
        <v/>
      </c>
      <c r="C3227" s="218" t="str">
        <f t="shared" si="441"/>
        <v/>
      </c>
      <c r="D3227" s="218" t="str">
        <f t="shared" si="442"/>
        <v/>
      </c>
      <c r="E3227" s="219" t="e">
        <f t="shared" si="443"/>
        <v>#VALUE!</v>
      </c>
      <c r="F3227" s="219" t="str">
        <f t="shared" si="444"/>
        <v/>
      </c>
      <c r="G3227" s="219">
        <f t="shared" si="445"/>
        <v>45291</v>
      </c>
      <c r="H3227" s="218" t="str">
        <f>IF(ISERROR(VLOOKUP(FORECAST!$A3227,$AY$2:$BA$9,3,FALSE)),"",VLOOKUP(FORECAST!$A3227,$AY$2:$BA$9,3,FALSE))</f>
        <v/>
      </c>
      <c r="I3227" s="218" t="str">
        <f>IF(ISNUMBER(FORECAST!G:G),FORECAST!G:G,"")</f>
        <v/>
      </c>
      <c r="J3227" s="222" t="str">
        <f>IF(ISNUMBER(FORECAST!H:H),FORECAST!H:H,"")</f>
        <v/>
      </c>
      <c r="BF3227" s="4"/>
    </row>
    <row r="3228" spans="1:58">
      <c r="A3228" s="218" t="str">
        <f>MID(FORECAST!A3227,1,10)</f>
        <v/>
      </c>
      <c r="B3228" s="218" t="str">
        <f t="shared" si="440"/>
        <v/>
      </c>
      <c r="C3228" s="218" t="str">
        <f t="shared" si="441"/>
        <v/>
      </c>
      <c r="D3228" s="218" t="str">
        <f t="shared" si="442"/>
        <v/>
      </c>
      <c r="E3228" s="219" t="e">
        <f t="shared" si="443"/>
        <v>#VALUE!</v>
      </c>
      <c r="F3228" s="219" t="str">
        <f t="shared" si="444"/>
        <v/>
      </c>
      <c r="G3228" s="219">
        <f t="shared" si="445"/>
        <v>45291</v>
      </c>
      <c r="H3228" s="218" t="str">
        <f>IF(ISERROR(VLOOKUP(FORECAST!$A3228,$AY$2:$BA$9,3,FALSE)),"",VLOOKUP(FORECAST!$A3228,$AY$2:$BA$9,3,FALSE))</f>
        <v/>
      </c>
      <c r="I3228" s="218" t="str">
        <f>IF(ISNUMBER(FORECAST!G:G),FORECAST!G:G,"")</f>
        <v/>
      </c>
      <c r="J3228" s="222" t="str">
        <f>IF(ISNUMBER(FORECAST!H:H),FORECAST!H:H,"")</f>
        <v/>
      </c>
      <c r="BF3228" s="4"/>
    </row>
    <row r="3229" spans="1:58">
      <c r="A3229" s="218" t="str">
        <f>MID(FORECAST!A3228,1,10)</f>
        <v/>
      </c>
      <c r="B3229" s="218" t="str">
        <f t="shared" si="440"/>
        <v/>
      </c>
      <c r="C3229" s="218" t="str">
        <f t="shared" si="441"/>
        <v/>
      </c>
      <c r="D3229" s="218" t="str">
        <f t="shared" si="442"/>
        <v/>
      </c>
      <c r="E3229" s="219" t="e">
        <f t="shared" si="443"/>
        <v>#VALUE!</v>
      </c>
      <c r="F3229" s="219" t="str">
        <f t="shared" si="444"/>
        <v/>
      </c>
      <c r="G3229" s="219">
        <f t="shared" si="445"/>
        <v>45291</v>
      </c>
      <c r="H3229" s="218" t="str">
        <f>IF(ISERROR(VLOOKUP(FORECAST!$A3229,$AY$2:$BA$9,3,FALSE)),"",VLOOKUP(FORECAST!$A3229,$AY$2:$BA$9,3,FALSE))</f>
        <v/>
      </c>
      <c r="I3229" s="218" t="str">
        <f>IF(ISNUMBER(FORECAST!G:G),FORECAST!G:G,"")</f>
        <v/>
      </c>
      <c r="J3229" s="222" t="str">
        <f>IF(ISNUMBER(FORECAST!H:H),FORECAST!H:H,"")</f>
        <v/>
      </c>
      <c r="BF3229" s="4"/>
    </row>
    <row r="3230" spans="1:58">
      <c r="A3230" s="218" t="str">
        <f>MID(FORECAST!A3229,1,10)</f>
        <v/>
      </c>
      <c r="B3230" s="218" t="str">
        <f t="shared" si="440"/>
        <v/>
      </c>
      <c r="C3230" s="218" t="str">
        <f t="shared" si="441"/>
        <v/>
      </c>
      <c r="D3230" s="218" t="str">
        <f t="shared" si="442"/>
        <v/>
      </c>
      <c r="E3230" s="219" t="e">
        <f t="shared" si="443"/>
        <v>#VALUE!</v>
      </c>
      <c r="F3230" s="219" t="str">
        <f t="shared" si="444"/>
        <v/>
      </c>
      <c r="G3230" s="219">
        <f t="shared" si="445"/>
        <v>45291</v>
      </c>
      <c r="H3230" s="218" t="str">
        <f>IF(ISERROR(VLOOKUP(FORECAST!$A3230,$AY$2:$BA$9,3,FALSE)),"",VLOOKUP(FORECAST!$A3230,$AY$2:$BA$9,3,FALSE))</f>
        <v/>
      </c>
      <c r="I3230" s="218" t="str">
        <f>IF(ISNUMBER(FORECAST!G:G),FORECAST!G:G,"")</f>
        <v/>
      </c>
      <c r="J3230" s="222" t="str">
        <f>IF(ISNUMBER(FORECAST!H:H),FORECAST!H:H,"")</f>
        <v/>
      </c>
      <c r="BF3230" s="4"/>
    </row>
    <row r="3231" spans="1:58">
      <c r="A3231" s="218" t="str">
        <f>MID(FORECAST!A3230,1,10)</f>
        <v/>
      </c>
      <c r="B3231" s="218" t="str">
        <f t="shared" si="440"/>
        <v/>
      </c>
      <c r="C3231" s="218" t="str">
        <f t="shared" si="441"/>
        <v/>
      </c>
      <c r="D3231" s="218" t="str">
        <f t="shared" si="442"/>
        <v/>
      </c>
      <c r="E3231" s="219" t="e">
        <f t="shared" si="443"/>
        <v>#VALUE!</v>
      </c>
      <c r="F3231" s="219" t="str">
        <f t="shared" si="444"/>
        <v/>
      </c>
      <c r="G3231" s="219">
        <f t="shared" si="445"/>
        <v>45291</v>
      </c>
      <c r="H3231" s="218" t="str">
        <f>IF(ISERROR(VLOOKUP(FORECAST!$A3231,$AY$2:$BA$9,3,FALSE)),"",VLOOKUP(FORECAST!$A3231,$AY$2:$BA$9,3,FALSE))</f>
        <v/>
      </c>
      <c r="I3231" s="218" t="str">
        <f>IF(ISNUMBER(FORECAST!G:G),FORECAST!G:G,"")</f>
        <v/>
      </c>
      <c r="J3231" s="222" t="str">
        <f>IF(ISNUMBER(FORECAST!H:H),FORECAST!H:H,"")</f>
        <v/>
      </c>
      <c r="BF3231" s="4"/>
    </row>
    <row r="3232" spans="1:58">
      <c r="A3232" s="218" t="str">
        <f>MID(FORECAST!A3231,1,10)</f>
        <v/>
      </c>
      <c r="B3232" s="218" t="str">
        <f t="shared" si="440"/>
        <v/>
      </c>
      <c r="C3232" s="218" t="str">
        <f t="shared" si="441"/>
        <v/>
      </c>
      <c r="D3232" s="218" t="str">
        <f t="shared" si="442"/>
        <v/>
      </c>
      <c r="E3232" s="219" t="e">
        <f t="shared" si="443"/>
        <v>#VALUE!</v>
      </c>
      <c r="F3232" s="219" t="str">
        <f t="shared" si="444"/>
        <v/>
      </c>
      <c r="G3232" s="219">
        <f t="shared" si="445"/>
        <v>45291</v>
      </c>
      <c r="H3232" s="218" t="str">
        <f>IF(ISERROR(VLOOKUP(FORECAST!$A3232,$AY$2:$BA$9,3,FALSE)),"",VLOOKUP(FORECAST!$A3232,$AY$2:$BA$9,3,FALSE))</f>
        <v/>
      </c>
      <c r="I3232" s="218" t="str">
        <f>IF(ISNUMBER(FORECAST!G:G),FORECAST!G:G,"")</f>
        <v/>
      </c>
      <c r="J3232" s="222" t="str">
        <f>IF(ISNUMBER(FORECAST!H:H),FORECAST!H:H,"")</f>
        <v/>
      </c>
      <c r="BF3232" s="4"/>
    </row>
    <row r="3233" spans="1:58">
      <c r="A3233" s="218" t="str">
        <f>MID(FORECAST!A3232,1,10)</f>
        <v/>
      </c>
      <c r="B3233" s="218" t="str">
        <f t="shared" si="440"/>
        <v/>
      </c>
      <c r="C3233" s="218" t="str">
        <f t="shared" si="441"/>
        <v/>
      </c>
      <c r="D3233" s="218" t="str">
        <f t="shared" si="442"/>
        <v/>
      </c>
      <c r="E3233" s="219" t="e">
        <f t="shared" si="443"/>
        <v>#VALUE!</v>
      </c>
      <c r="F3233" s="219" t="str">
        <f t="shared" si="444"/>
        <v/>
      </c>
      <c r="G3233" s="219">
        <f t="shared" si="445"/>
        <v>45291</v>
      </c>
      <c r="H3233" s="218" t="str">
        <f>IF(ISERROR(VLOOKUP(FORECAST!$A3233,$AY$2:$BA$9,3,FALSE)),"",VLOOKUP(FORECAST!$A3233,$AY$2:$BA$9,3,FALSE))</f>
        <v/>
      </c>
      <c r="I3233" s="218" t="str">
        <f>IF(ISNUMBER(FORECAST!G:G),FORECAST!G:G,"")</f>
        <v/>
      </c>
      <c r="J3233" s="222" t="str">
        <f>IF(ISNUMBER(FORECAST!H:H),FORECAST!H:H,"")</f>
        <v/>
      </c>
      <c r="BF3233" s="4"/>
    </row>
    <row r="3234" spans="1:58">
      <c r="A3234" s="218" t="str">
        <f>MID(FORECAST!A3233,1,10)</f>
        <v/>
      </c>
      <c r="B3234" s="218" t="str">
        <f t="shared" si="440"/>
        <v/>
      </c>
      <c r="C3234" s="218" t="str">
        <f t="shared" si="441"/>
        <v/>
      </c>
      <c r="D3234" s="218" t="str">
        <f t="shared" si="442"/>
        <v/>
      </c>
      <c r="E3234" s="219" t="e">
        <f t="shared" si="443"/>
        <v>#VALUE!</v>
      </c>
      <c r="F3234" s="219" t="str">
        <f t="shared" si="444"/>
        <v/>
      </c>
      <c r="G3234" s="219">
        <f t="shared" si="445"/>
        <v>45291</v>
      </c>
      <c r="H3234" s="218" t="str">
        <f>IF(ISERROR(VLOOKUP(FORECAST!$A3234,$AY$2:$BA$9,3,FALSE)),"",VLOOKUP(FORECAST!$A3234,$AY$2:$BA$9,3,FALSE))</f>
        <v/>
      </c>
      <c r="I3234" s="218" t="str">
        <f>IF(ISNUMBER(FORECAST!G:G),FORECAST!G:G,"")</f>
        <v/>
      </c>
      <c r="J3234" s="222" t="str">
        <f>IF(ISNUMBER(FORECAST!H:H),FORECAST!H:H,"")</f>
        <v/>
      </c>
      <c r="BF3234" s="4"/>
    </row>
    <row r="3235" spans="1:58">
      <c r="A3235" s="218" t="str">
        <f>MID(FORECAST!A3234,1,10)</f>
        <v/>
      </c>
      <c r="B3235" s="218" t="str">
        <f t="shared" si="440"/>
        <v/>
      </c>
      <c r="C3235" s="218" t="str">
        <f t="shared" si="441"/>
        <v/>
      </c>
      <c r="D3235" s="218" t="str">
        <f t="shared" si="442"/>
        <v/>
      </c>
      <c r="E3235" s="219" t="e">
        <f t="shared" si="443"/>
        <v>#VALUE!</v>
      </c>
      <c r="F3235" s="219" t="str">
        <f t="shared" si="444"/>
        <v/>
      </c>
      <c r="G3235" s="219">
        <f t="shared" si="445"/>
        <v>45291</v>
      </c>
      <c r="H3235" s="218" t="str">
        <f>IF(ISERROR(VLOOKUP(FORECAST!$A3235,$AY$2:$BA$9,3,FALSE)),"",VLOOKUP(FORECAST!$A3235,$AY$2:$BA$9,3,FALSE))</f>
        <v/>
      </c>
      <c r="I3235" s="218" t="str">
        <f>IF(ISNUMBER(FORECAST!G:G),FORECAST!G:G,"")</f>
        <v/>
      </c>
      <c r="J3235" s="222" t="str">
        <f>IF(ISNUMBER(FORECAST!H:H),FORECAST!H:H,"")</f>
        <v/>
      </c>
      <c r="BF3235" s="4"/>
    </row>
    <row r="3236" spans="1:58">
      <c r="A3236" s="218" t="str">
        <f>MID(FORECAST!A3235,1,10)</f>
        <v/>
      </c>
      <c r="B3236" s="218" t="str">
        <f t="shared" si="440"/>
        <v/>
      </c>
      <c r="C3236" s="218" t="str">
        <f t="shared" si="441"/>
        <v/>
      </c>
      <c r="D3236" s="218" t="str">
        <f t="shared" si="442"/>
        <v/>
      </c>
      <c r="E3236" s="219" t="e">
        <f t="shared" si="443"/>
        <v>#VALUE!</v>
      </c>
      <c r="F3236" s="219" t="str">
        <f t="shared" si="444"/>
        <v/>
      </c>
      <c r="G3236" s="219">
        <f t="shared" si="445"/>
        <v>45291</v>
      </c>
      <c r="H3236" s="218" t="str">
        <f>IF(ISERROR(VLOOKUP(FORECAST!$A3236,$AY$2:$BA$9,3,FALSE)),"",VLOOKUP(FORECAST!$A3236,$AY$2:$BA$9,3,FALSE))</f>
        <v/>
      </c>
      <c r="I3236" s="218" t="str">
        <f>IF(ISNUMBER(FORECAST!G:G),FORECAST!G:G,"")</f>
        <v/>
      </c>
      <c r="J3236" s="222" t="str">
        <f>IF(ISNUMBER(FORECAST!H:H),FORECAST!H:H,"")</f>
        <v/>
      </c>
      <c r="BF3236" s="4"/>
    </row>
    <row r="3237" spans="1:58">
      <c r="A3237" s="218" t="str">
        <f>MID(FORECAST!A3236,1,10)</f>
        <v/>
      </c>
      <c r="B3237" s="218" t="str">
        <f t="shared" si="440"/>
        <v/>
      </c>
      <c r="C3237" s="218" t="str">
        <f t="shared" si="441"/>
        <v/>
      </c>
      <c r="D3237" s="218" t="str">
        <f t="shared" si="442"/>
        <v/>
      </c>
      <c r="E3237" s="219" t="e">
        <f t="shared" si="443"/>
        <v>#VALUE!</v>
      </c>
      <c r="F3237" s="219" t="str">
        <f t="shared" si="444"/>
        <v/>
      </c>
      <c r="G3237" s="219">
        <f t="shared" si="445"/>
        <v>45291</v>
      </c>
      <c r="H3237" s="218" t="str">
        <f>IF(ISERROR(VLOOKUP(FORECAST!$A3237,$AY$2:$BA$9,3,FALSE)),"",VLOOKUP(FORECAST!$A3237,$AY$2:$BA$9,3,FALSE))</f>
        <v/>
      </c>
      <c r="I3237" s="218" t="str">
        <f>IF(ISNUMBER(FORECAST!G:G),FORECAST!G:G,"")</f>
        <v/>
      </c>
      <c r="J3237" s="222" t="str">
        <f>IF(ISNUMBER(FORECAST!H:H),FORECAST!H:H,"")</f>
        <v/>
      </c>
      <c r="BF3237" s="4"/>
    </row>
    <row r="3238" spans="1:58">
      <c r="A3238" s="218" t="str">
        <f>MID(FORECAST!A3237,1,10)</f>
        <v/>
      </c>
      <c r="B3238" s="218" t="str">
        <f t="shared" si="440"/>
        <v/>
      </c>
      <c r="C3238" s="218" t="str">
        <f t="shared" si="441"/>
        <v/>
      </c>
      <c r="D3238" s="218" t="str">
        <f t="shared" si="442"/>
        <v/>
      </c>
      <c r="E3238" s="219" t="e">
        <f t="shared" si="443"/>
        <v>#VALUE!</v>
      </c>
      <c r="F3238" s="219" t="str">
        <f t="shared" si="444"/>
        <v/>
      </c>
      <c r="G3238" s="219">
        <f t="shared" si="445"/>
        <v>45291</v>
      </c>
      <c r="H3238" s="218" t="str">
        <f>IF(ISERROR(VLOOKUP(FORECAST!$A3238,$AY$2:$BA$9,3,FALSE)),"",VLOOKUP(FORECAST!$A3238,$AY$2:$BA$9,3,FALSE))</f>
        <v/>
      </c>
      <c r="I3238" s="218" t="str">
        <f>IF(ISNUMBER(FORECAST!G:G),FORECAST!G:G,"")</f>
        <v/>
      </c>
      <c r="J3238" s="222" t="str">
        <f>IF(ISNUMBER(FORECAST!H:H),FORECAST!H:H,"")</f>
        <v/>
      </c>
      <c r="BF3238" s="4"/>
    </row>
    <row r="3239" spans="1:58">
      <c r="A3239" s="218" t="str">
        <f>MID(FORECAST!A3238,1,10)</f>
        <v/>
      </c>
      <c r="B3239" s="218" t="str">
        <f t="shared" si="440"/>
        <v/>
      </c>
      <c r="C3239" s="218" t="str">
        <f t="shared" si="441"/>
        <v/>
      </c>
      <c r="D3239" s="218" t="str">
        <f t="shared" si="442"/>
        <v/>
      </c>
      <c r="E3239" s="219" t="e">
        <f t="shared" si="443"/>
        <v>#VALUE!</v>
      </c>
      <c r="F3239" s="219" t="str">
        <f t="shared" si="444"/>
        <v/>
      </c>
      <c r="G3239" s="219">
        <f t="shared" si="445"/>
        <v>45291</v>
      </c>
      <c r="H3239" s="218" t="str">
        <f>IF(ISERROR(VLOOKUP(FORECAST!$A3239,$AY$2:$BA$9,3,FALSE)),"",VLOOKUP(FORECAST!$A3239,$AY$2:$BA$9,3,FALSE))</f>
        <v/>
      </c>
      <c r="I3239" s="218" t="str">
        <f>IF(ISNUMBER(FORECAST!G:G),FORECAST!G:G,"")</f>
        <v/>
      </c>
      <c r="J3239" s="222" t="str">
        <f>IF(ISNUMBER(FORECAST!H:H),FORECAST!H:H,"")</f>
        <v/>
      </c>
      <c r="BF3239" s="4"/>
    </row>
    <row r="3240" spans="1:58">
      <c r="A3240" s="218" t="str">
        <f>MID(FORECAST!A3239,1,10)</f>
        <v/>
      </c>
      <c r="B3240" s="218" t="str">
        <f t="shared" si="440"/>
        <v/>
      </c>
      <c r="C3240" s="218" t="str">
        <f t="shared" si="441"/>
        <v/>
      </c>
      <c r="D3240" s="218" t="str">
        <f t="shared" si="442"/>
        <v/>
      </c>
      <c r="E3240" s="219" t="e">
        <f t="shared" si="443"/>
        <v>#VALUE!</v>
      </c>
      <c r="F3240" s="219" t="str">
        <f t="shared" si="444"/>
        <v/>
      </c>
      <c r="G3240" s="219">
        <f t="shared" si="445"/>
        <v>45291</v>
      </c>
      <c r="H3240" s="218" t="str">
        <f>IF(ISERROR(VLOOKUP(FORECAST!$A3240,$AY$2:$BA$9,3,FALSE)),"",VLOOKUP(FORECAST!$A3240,$AY$2:$BA$9,3,FALSE))</f>
        <v/>
      </c>
      <c r="I3240" s="218" t="str">
        <f>IF(ISNUMBER(FORECAST!G:G),FORECAST!G:G,"")</f>
        <v/>
      </c>
      <c r="J3240" s="222" t="str">
        <f>IF(ISNUMBER(FORECAST!H:H),FORECAST!H:H,"")</f>
        <v/>
      </c>
      <c r="BF3240" s="4"/>
    </row>
    <row r="3241" spans="1:58">
      <c r="A3241" s="218" t="str">
        <f>MID(FORECAST!A3240,1,10)</f>
        <v/>
      </c>
      <c r="B3241" s="218" t="str">
        <f t="shared" si="440"/>
        <v/>
      </c>
      <c r="C3241" s="218" t="str">
        <f t="shared" si="441"/>
        <v/>
      </c>
      <c r="D3241" s="218" t="str">
        <f t="shared" si="442"/>
        <v/>
      </c>
      <c r="E3241" s="219" t="e">
        <f t="shared" si="443"/>
        <v>#VALUE!</v>
      </c>
      <c r="F3241" s="219" t="str">
        <f t="shared" si="444"/>
        <v/>
      </c>
      <c r="G3241" s="219">
        <f t="shared" si="445"/>
        <v>45291</v>
      </c>
      <c r="H3241" s="218" t="str">
        <f>IF(ISERROR(VLOOKUP(FORECAST!$A3241,$AY$2:$BA$9,3,FALSE)),"",VLOOKUP(FORECAST!$A3241,$AY$2:$BA$9,3,FALSE))</f>
        <v/>
      </c>
      <c r="I3241" s="218" t="str">
        <f>IF(ISNUMBER(FORECAST!G:G),FORECAST!G:G,"")</f>
        <v/>
      </c>
      <c r="J3241" s="222" t="str">
        <f>IF(ISNUMBER(FORECAST!H:H),FORECAST!H:H,"")</f>
        <v/>
      </c>
      <c r="BF3241" s="4"/>
    </row>
    <row r="3242" spans="1:58">
      <c r="A3242" s="218" t="str">
        <f>MID(FORECAST!A3241,1,10)</f>
        <v/>
      </c>
      <c r="B3242" s="218" t="str">
        <f t="shared" si="440"/>
        <v/>
      </c>
      <c r="C3242" s="218" t="str">
        <f t="shared" si="441"/>
        <v/>
      </c>
      <c r="D3242" s="218" t="str">
        <f t="shared" si="442"/>
        <v/>
      </c>
      <c r="E3242" s="219" t="e">
        <f t="shared" si="443"/>
        <v>#VALUE!</v>
      </c>
      <c r="F3242" s="219" t="str">
        <f t="shared" si="444"/>
        <v/>
      </c>
      <c r="G3242" s="219">
        <f t="shared" si="445"/>
        <v>45291</v>
      </c>
      <c r="H3242" s="218" t="str">
        <f>IF(ISERROR(VLOOKUP(FORECAST!$A3242,$AY$2:$BA$9,3,FALSE)),"",VLOOKUP(FORECAST!$A3242,$AY$2:$BA$9,3,FALSE))</f>
        <v/>
      </c>
      <c r="I3242" s="218" t="str">
        <f>IF(ISNUMBER(FORECAST!G:G),FORECAST!G:G,"")</f>
        <v/>
      </c>
      <c r="J3242" s="222" t="str">
        <f>IF(ISNUMBER(FORECAST!H:H),FORECAST!H:H,"")</f>
        <v/>
      </c>
      <c r="BF3242" s="4"/>
    </row>
    <row r="3243" spans="1:58">
      <c r="A3243" s="218" t="str">
        <f>MID(FORECAST!A3242,1,10)</f>
        <v/>
      </c>
      <c r="B3243" s="218" t="str">
        <f t="shared" si="440"/>
        <v/>
      </c>
      <c r="C3243" s="218" t="str">
        <f t="shared" si="441"/>
        <v/>
      </c>
      <c r="D3243" s="218" t="str">
        <f t="shared" si="442"/>
        <v/>
      </c>
      <c r="E3243" s="219" t="e">
        <f t="shared" si="443"/>
        <v>#VALUE!</v>
      </c>
      <c r="F3243" s="219" t="str">
        <f t="shared" si="444"/>
        <v/>
      </c>
      <c r="G3243" s="219">
        <f t="shared" si="445"/>
        <v>45291</v>
      </c>
      <c r="H3243" s="218" t="str">
        <f>IF(ISERROR(VLOOKUP(FORECAST!$A3243,$AY$2:$BA$9,3,FALSE)),"",VLOOKUP(FORECAST!$A3243,$AY$2:$BA$9,3,FALSE))</f>
        <v/>
      </c>
      <c r="I3243" s="218" t="str">
        <f>IF(ISNUMBER(FORECAST!G:G),FORECAST!G:G,"")</f>
        <v/>
      </c>
      <c r="J3243" s="222" t="str">
        <f>IF(ISNUMBER(FORECAST!H:H),FORECAST!H:H,"")</f>
        <v/>
      </c>
      <c r="BF3243" s="4"/>
    </row>
    <row r="3244" spans="1:58">
      <c r="A3244" s="218" t="str">
        <f>MID(FORECAST!A3243,1,10)</f>
        <v/>
      </c>
      <c r="B3244" s="218" t="str">
        <f t="shared" si="440"/>
        <v/>
      </c>
      <c r="C3244" s="218" t="str">
        <f t="shared" si="441"/>
        <v/>
      </c>
      <c r="D3244" s="218" t="str">
        <f t="shared" si="442"/>
        <v/>
      </c>
      <c r="E3244" s="219" t="e">
        <f t="shared" si="443"/>
        <v>#VALUE!</v>
      </c>
      <c r="F3244" s="219" t="str">
        <f t="shared" si="444"/>
        <v/>
      </c>
      <c r="G3244" s="219">
        <f t="shared" si="445"/>
        <v>45291</v>
      </c>
      <c r="H3244" s="218" t="str">
        <f>IF(ISERROR(VLOOKUP(FORECAST!$A3244,$AY$2:$BA$9,3,FALSE)),"",VLOOKUP(FORECAST!$A3244,$AY$2:$BA$9,3,FALSE))</f>
        <v/>
      </c>
      <c r="I3244" s="218" t="str">
        <f>IF(ISNUMBER(FORECAST!G:G),FORECAST!G:G,"")</f>
        <v/>
      </c>
      <c r="J3244" s="222" t="str">
        <f>IF(ISNUMBER(FORECAST!H:H),FORECAST!H:H,"")</f>
        <v/>
      </c>
      <c r="BF3244" s="4"/>
    </row>
    <row r="3245" spans="1:58">
      <c r="A3245" s="218" t="str">
        <f>MID(FORECAST!A3244,1,10)</f>
        <v/>
      </c>
      <c r="B3245" s="218" t="str">
        <f t="shared" si="440"/>
        <v/>
      </c>
      <c r="C3245" s="218" t="str">
        <f t="shared" si="441"/>
        <v/>
      </c>
      <c r="D3245" s="218" t="str">
        <f t="shared" si="442"/>
        <v/>
      </c>
      <c r="E3245" s="219" t="e">
        <f t="shared" si="443"/>
        <v>#VALUE!</v>
      </c>
      <c r="F3245" s="219" t="str">
        <f t="shared" si="444"/>
        <v/>
      </c>
      <c r="G3245" s="219">
        <f t="shared" si="445"/>
        <v>45291</v>
      </c>
      <c r="H3245" s="218" t="str">
        <f>IF(ISERROR(VLOOKUP(FORECAST!$A3245,$AY$2:$BA$9,3,FALSE)),"",VLOOKUP(FORECAST!$A3245,$AY$2:$BA$9,3,FALSE))</f>
        <v/>
      </c>
      <c r="I3245" s="218" t="str">
        <f>IF(ISNUMBER(FORECAST!G:G),FORECAST!G:G,"")</f>
        <v/>
      </c>
      <c r="J3245" s="222" t="str">
        <f>IF(ISNUMBER(FORECAST!H:H),FORECAST!H:H,"")</f>
        <v/>
      </c>
      <c r="BF3245" s="4"/>
    </row>
    <row r="3246" spans="1:58">
      <c r="A3246" s="218" t="str">
        <f>MID(FORECAST!A3245,1,10)</f>
        <v/>
      </c>
      <c r="B3246" s="218" t="str">
        <f t="shared" si="440"/>
        <v/>
      </c>
      <c r="C3246" s="218" t="str">
        <f t="shared" si="441"/>
        <v/>
      </c>
      <c r="D3246" s="218" t="str">
        <f t="shared" si="442"/>
        <v/>
      </c>
      <c r="E3246" s="219" t="e">
        <f t="shared" si="443"/>
        <v>#VALUE!</v>
      </c>
      <c r="F3246" s="219" t="str">
        <f t="shared" si="444"/>
        <v/>
      </c>
      <c r="G3246" s="219">
        <f t="shared" si="445"/>
        <v>45291</v>
      </c>
      <c r="H3246" s="218" t="str">
        <f>IF(ISERROR(VLOOKUP(FORECAST!$A3246,$AY$2:$BA$9,3,FALSE)),"",VLOOKUP(FORECAST!$A3246,$AY$2:$BA$9,3,FALSE))</f>
        <v/>
      </c>
      <c r="I3246" s="218" t="str">
        <f>IF(ISNUMBER(FORECAST!G:G),FORECAST!G:G,"")</f>
        <v/>
      </c>
      <c r="J3246" s="222" t="str">
        <f>IF(ISNUMBER(FORECAST!H:H),FORECAST!H:H,"")</f>
        <v/>
      </c>
      <c r="BF3246" s="4"/>
    </row>
    <row r="3247" spans="1:58">
      <c r="A3247" s="218" t="str">
        <f>MID(FORECAST!A3246,1,10)</f>
        <v/>
      </c>
      <c r="B3247" s="218" t="str">
        <f t="shared" si="440"/>
        <v/>
      </c>
      <c r="C3247" s="218" t="str">
        <f t="shared" si="441"/>
        <v/>
      </c>
      <c r="D3247" s="218" t="str">
        <f t="shared" si="442"/>
        <v/>
      </c>
      <c r="E3247" s="219" t="e">
        <f t="shared" si="443"/>
        <v>#VALUE!</v>
      </c>
      <c r="F3247" s="219" t="str">
        <f t="shared" si="444"/>
        <v/>
      </c>
      <c r="G3247" s="219">
        <f t="shared" si="445"/>
        <v>45291</v>
      </c>
      <c r="H3247" s="218" t="str">
        <f>IF(ISERROR(VLOOKUP(FORECAST!$A3247,$AY$2:$BA$9,3,FALSE)),"",VLOOKUP(FORECAST!$A3247,$AY$2:$BA$9,3,FALSE))</f>
        <v/>
      </c>
      <c r="I3247" s="218" t="str">
        <f>IF(ISNUMBER(FORECAST!G:G),FORECAST!G:G,"")</f>
        <v/>
      </c>
      <c r="J3247" s="222" t="str">
        <f>IF(ISNUMBER(FORECAST!H:H),FORECAST!H:H,"")</f>
        <v/>
      </c>
      <c r="BF3247" s="4"/>
    </row>
    <row r="3248" spans="1:58">
      <c r="A3248" s="218" t="str">
        <f>MID(FORECAST!A3247,1,10)</f>
        <v/>
      </c>
      <c r="B3248" s="218" t="str">
        <f t="shared" si="440"/>
        <v/>
      </c>
      <c r="C3248" s="218" t="str">
        <f t="shared" si="441"/>
        <v/>
      </c>
      <c r="D3248" s="218" t="str">
        <f t="shared" si="442"/>
        <v/>
      </c>
      <c r="E3248" s="219" t="e">
        <f t="shared" si="443"/>
        <v>#VALUE!</v>
      </c>
      <c r="F3248" s="219" t="str">
        <f t="shared" si="444"/>
        <v/>
      </c>
      <c r="G3248" s="219">
        <f t="shared" si="445"/>
        <v>45291</v>
      </c>
      <c r="H3248" s="218" t="str">
        <f>IF(ISERROR(VLOOKUP(FORECAST!$A3248,$AY$2:$BA$9,3,FALSE)),"",VLOOKUP(FORECAST!$A3248,$AY$2:$BA$9,3,FALSE))</f>
        <v/>
      </c>
      <c r="I3248" s="218" t="str">
        <f>IF(ISNUMBER(FORECAST!G:G),FORECAST!G:G,"")</f>
        <v/>
      </c>
      <c r="J3248" s="222" t="str">
        <f>IF(ISNUMBER(FORECAST!H:H),FORECAST!H:H,"")</f>
        <v/>
      </c>
      <c r="BF3248" s="4"/>
    </row>
    <row r="3249" spans="1:58">
      <c r="A3249" s="218" t="str">
        <f>MID(FORECAST!A3248,1,10)</f>
        <v/>
      </c>
      <c r="B3249" s="218" t="str">
        <f t="shared" si="440"/>
        <v/>
      </c>
      <c r="C3249" s="218" t="str">
        <f t="shared" si="441"/>
        <v/>
      </c>
      <c r="D3249" s="218" t="str">
        <f t="shared" si="442"/>
        <v/>
      </c>
      <c r="E3249" s="219" t="e">
        <f t="shared" si="443"/>
        <v>#VALUE!</v>
      </c>
      <c r="F3249" s="219" t="str">
        <f t="shared" si="444"/>
        <v/>
      </c>
      <c r="G3249" s="219">
        <f t="shared" si="445"/>
        <v>45291</v>
      </c>
      <c r="H3249" s="218" t="str">
        <f>IF(ISERROR(VLOOKUP(FORECAST!$A3249,$AY$2:$BA$9,3,FALSE)),"",VLOOKUP(FORECAST!$A3249,$AY$2:$BA$9,3,FALSE))</f>
        <v/>
      </c>
      <c r="I3249" s="218" t="str">
        <f>IF(ISNUMBER(FORECAST!G:G),FORECAST!G:G,"")</f>
        <v/>
      </c>
      <c r="J3249" s="222" t="str">
        <f>IF(ISNUMBER(FORECAST!H:H),FORECAST!H:H,"")</f>
        <v/>
      </c>
      <c r="BF3249" s="4"/>
    </row>
    <row r="3250" spans="1:58">
      <c r="A3250" s="218" t="str">
        <f>MID(FORECAST!A3249,1,10)</f>
        <v/>
      </c>
      <c r="B3250" s="218" t="str">
        <f t="shared" si="440"/>
        <v/>
      </c>
      <c r="C3250" s="218" t="str">
        <f t="shared" si="441"/>
        <v/>
      </c>
      <c r="D3250" s="218" t="str">
        <f t="shared" si="442"/>
        <v/>
      </c>
      <c r="E3250" s="219" t="e">
        <f t="shared" si="443"/>
        <v>#VALUE!</v>
      </c>
      <c r="F3250" s="219" t="str">
        <f t="shared" si="444"/>
        <v/>
      </c>
      <c r="G3250" s="219">
        <f t="shared" si="445"/>
        <v>45291</v>
      </c>
      <c r="H3250" s="218" t="str">
        <f>IF(ISERROR(VLOOKUP(FORECAST!$A3250,$AY$2:$BA$9,3,FALSE)),"",VLOOKUP(FORECAST!$A3250,$AY$2:$BA$9,3,FALSE))</f>
        <v/>
      </c>
      <c r="I3250" s="218" t="str">
        <f>IF(ISNUMBER(FORECAST!G:G),FORECAST!G:G,"")</f>
        <v/>
      </c>
      <c r="J3250" s="222" t="str">
        <f>IF(ISNUMBER(FORECAST!H:H),FORECAST!H:H,"")</f>
        <v/>
      </c>
      <c r="BF3250" s="4"/>
    </row>
    <row r="3251" spans="1:58">
      <c r="A3251" s="218" t="str">
        <f>MID(FORECAST!A3250,1,10)</f>
        <v/>
      </c>
      <c r="B3251" s="218" t="str">
        <f t="shared" si="440"/>
        <v/>
      </c>
      <c r="C3251" s="218" t="str">
        <f t="shared" si="441"/>
        <v/>
      </c>
      <c r="D3251" s="218" t="str">
        <f t="shared" si="442"/>
        <v/>
      </c>
      <c r="E3251" s="219" t="e">
        <f t="shared" si="443"/>
        <v>#VALUE!</v>
      </c>
      <c r="F3251" s="219" t="str">
        <f t="shared" si="444"/>
        <v/>
      </c>
      <c r="G3251" s="219">
        <f t="shared" si="445"/>
        <v>45291</v>
      </c>
      <c r="H3251" s="218" t="str">
        <f>IF(ISERROR(VLOOKUP(FORECAST!$A3251,$AY$2:$BA$9,3,FALSE)),"",VLOOKUP(FORECAST!$A3251,$AY$2:$BA$9,3,FALSE))</f>
        <v/>
      </c>
      <c r="I3251" s="218" t="str">
        <f>IF(ISNUMBER(FORECAST!G:G),FORECAST!G:G,"")</f>
        <v/>
      </c>
      <c r="J3251" s="222" t="str">
        <f>IF(ISNUMBER(FORECAST!H:H),FORECAST!H:H,"")</f>
        <v/>
      </c>
      <c r="BF3251" s="4"/>
    </row>
    <row r="3252" spans="1:58">
      <c r="A3252" s="218" t="str">
        <f>MID(FORECAST!A3251,1,10)</f>
        <v/>
      </c>
      <c r="B3252" s="218" t="str">
        <f t="shared" si="440"/>
        <v/>
      </c>
      <c r="C3252" s="218" t="str">
        <f t="shared" si="441"/>
        <v/>
      </c>
      <c r="D3252" s="218" t="str">
        <f t="shared" si="442"/>
        <v/>
      </c>
      <c r="E3252" s="219" t="e">
        <f t="shared" si="443"/>
        <v>#VALUE!</v>
      </c>
      <c r="F3252" s="219" t="str">
        <f t="shared" si="444"/>
        <v/>
      </c>
      <c r="G3252" s="219">
        <f t="shared" si="445"/>
        <v>45291</v>
      </c>
      <c r="H3252" s="218" t="str">
        <f>IF(ISERROR(VLOOKUP(FORECAST!$A3252,$AY$2:$BA$9,3,FALSE)),"",VLOOKUP(FORECAST!$A3252,$AY$2:$BA$9,3,FALSE))</f>
        <v/>
      </c>
      <c r="I3252" s="218" t="str">
        <f>IF(ISNUMBER(FORECAST!G:G),FORECAST!G:G,"")</f>
        <v/>
      </c>
      <c r="J3252" s="222" t="str">
        <f>IF(ISNUMBER(FORECAST!H:H),FORECAST!H:H,"")</f>
        <v/>
      </c>
      <c r="BF3252" s="4"/>
    </row>
    <row r="3253" spans="1:58">
      <c r="A3253" s="218" t="str">
        <f>MID(FORECAST!A3252,1,10)</f>
        <v/>
      </c>
      <c r="B3253" s="218" t="str">
        <f t="shared" si="440"/>
        <v/>
      </c>
      <c r="C3253" s="218" t="str">
        <f t="shared" si="441"/>
        <v/>
      </c>
      <c r="D3253" s="218" t="str">
        <f t="shared" si="442"/>
        <v/>
      </c>
      <c r="E3253" s="219" t="e">
        <f t="shared" si="443"/>
        <v>#VALUE!</v>
      </c>
      <c r="F3253" s="219" t="str">
        <f t="shared" si="444"/>
        <v/>
      </c>
      <c r="G3253" s="219">
        <f t="shared" si="445"/>
        <v>45291</v>
      </c>
      <c r="H3253" s="218" t="str">
        <f>IF(ISERROR(VLOOKUP(FORECAST!$A3253,$AY$2:$BA$9,3,FALSE)),"",VLOOKUP(FORECAST!$A3253,$AY$2:$BA$9,3,FALSE))</f>
        <v/>
      </c>
      <c r="I3253" s="218" t="str">
        <f>IF(ISNUMBER(FORECAST!G:G),FORECAST!G:G,"")</f>
        <v/>
      </c>
      <c r="J3253" s="222" t="str">
        <f>IF(ISNUMBER(FORECAST!H:H),FORECAST!H:H,"")</f>
        <v/>
      </c>
      <c r="BF3253" s="4"/>
    </row>
    <row r="3254" spans="1:58">
      <c r="A3254" s="218" t="str">
        <f>MID(FORECAST!A3253,1,10)</f>
        <v/>
      </c>
      <c r="B3254" s="218" t="str">
        <f t="shared" si="440"/>
        <v/>
      </c>
      <c r="C3254" s="218" t="str">
        <f t="shared" si="441"/>
        <v/>
      </c>
      <c r="D3254" s="218" t="str">
        <f t="shared" si="442"/>
        <v/>
      </c>
      <c r="E3254" s="219" t="e">
        <f t="shared" si="443"/>
        <v>#VALUE!</v>
      </c>
      <c r="F3254" s="219" t="str">
        <f t="shared" si="444"/>
        <v/>
      </c>
      <c r="G3254" s="219">
        <f t="shared" si="445"/>
        <v>45291</v>
      </c>
      <c r="H3254" s="218" t="str">
        <f>IF(ISERROR(VLOOKUP(FORECAST!$A3254,$AY$2:$BA$9,3,FALSE)),"",VLOOKUP(FORECAST!$A3254,$AY$2:$BA$9,3,FALSE))</f>
        <v/>
      </c>
      <c r="I3254" s="218" t="str">
        <f>IF(ISNUMBER(FORECAST!G:G),FORECAST!G:G,"")</f>
        <v/>
      </c>
      <c r="J3254" s="222" t="str">
        <f>IF(ISNUMBER(FORECAST!H:H),FORECAST!H:H,"")</f>
        <v/>
      </c>
      <c r="BF3254" s="4"/>
    </row>
    <row r="3255" spans="1:58">
      <c r="A3255" s="218" t="str">
        <f>MID(FORECAST!A3254,1,10)</f>
        <v/>
      </c>
      <c r="B3255" s="218" t="str">
        <f t="shared" si="440"/>
        <v/>
      </c>
      <c r="C3255" s="218" t="str">
        <f t="shared" si="441"/>
        <v/>
      </c>
      <c r="D3255" s="218" t="str">
        <f t="shared" si="442"/>
        <v/>
      </c>
      <c r="E3255" s="219" t="e">
        <f t="shared" si="443"/>
        <v>#VALUE!</v>
      </c>
      <c r="F3255" s="219" t="str">
        <f t="shared" si="444"/>
        <v/>
      </c>
      <c r="G3255" s="219">
        <f t="shared" si="445"/>
        <v>45291</v>
      </c>
      <c r="H3255" s="218" t="str">
        <f>IF(ISERROR(VLOOKUP(FORECAST!$A3255,$AY$2:$BA$9,3,FALSE)),"",VLOOKUP(FORECAST!$A3255,$AY$2:$BA$9,3,FALSE))</f>
        <v/>
      </c>
      <c r="I3255" s="218" t="str">
        <f>IF(ISNUMBER(FORECAST!G:G),FORECAST!G:G,"")</f>
        <v/>
      </c>
      <c r="J3255" s="222" t="str">
        <f>IF(ISNUMBER(FORECAST!H:H),FORECAST!H:H,"")</f>
        <v/>
      </c>
      <c r="BF3255" s="4"/>
    </row>
    <row r="3256" spans="1:58">
      <c r="A3256" s="218" t="str">
        <f>MID(FORECAST!A3255,1,10)</f>
        <v/>
      </c>
      <c r="B3256" s="218" t="str">
        <f t="shared" si="440"/>
        <v/>
      </c>
      <c r="C3256" s="218" t="str">
        <f t="shared" si="441"/>
        <v/>
      </c>
      <c r="D3256" s="218" t="str">
        <f t="shared" si="442"/>
        <v/>
      </c>
      <c r="E3256" s="219" t="e">
        <f t="shared" si="443"/>
        <v>#VALUE!</v>
      </c>
      <c r="F3256" s="219" t="str">
        <f t="shared" si="444"/>
        <v/>
      </c>
      <c r="G3256" s="219">
        <f t="shared" si="445"/>
        <v>45291</v>
      </c>
      <c r="H3256" s="218" t="str">
        <f>IF(ISERROR(VLOOKUP(FORECAST!$A3256,$AY$2:$BA$9,3,FALSE)),"",VLOOKUP(FORECAST!$A3256,$AY$2:$BA$9,3,FALSE))</f>
        <v/>
      </c>
      <c r="I3256" s="218" t="str">
        <f>IF(ISNUMBER(FORECAST!G:G),FORECAST!G:G,"")</f>
        <v/>
      </c>
      <c r="J3256" s="222" t="str">
        <f>IF(ISNUMBER(FORECAST!H:H),FORECAST!H:H,"")</f>
        <v/>
      </c>
      <c r="BF3256" s="4"/>
    </row>
    <row r="3257" spans="1:58">
      <c r="A3257" s="218" t="str">
        <f>MID(FORECAST!A3256,1,10)</f>
        <v/>
      </c>
      <c r="B3257" s="218" t="str">
        <f t="shared" si="440"/>
        <v/>
      </c>
      <c r="C3257" s="218" t="str">
        <f t="shared" si="441"/>
        <v/>
      </c>
      <c r="D3257" s="218" t="str">
        <f t="shared" si="442"/>
        <v/>
      </c>
      <c r="E3257" s="219" t="e">
        <f t="shared" si="443"/>
        <v>#VALUE!</v>
      </c>
      <c r="F3257" s="219" t="str">
        <f t="shared" si="444"/>
        <v/>
      </c>
      <c r="G3257" s="219">
        <f t="shared" si="445"/>
        <v>45291</v>
      </c>
      <c r="H3257" s="218" t="str">
        <f>IF(ISERROR(VLOOKUP(FORECAST!$A3257,$AY$2:$BA$9,3,FALSE)),"",VLOOKUP(FORECAST!$A3257,$AY$2:$BA$9,3,FALSE))</f>
        <v/>
      </c>
      <c r="I3257" s="218" t="str">
        <f>IF(ISNUMBER(FORECAST!G:G),FORECAST!G:G,"")</f>
        <v/>
      </c>
      <c r="J3257" s="222" t="str">
        <f>IF(ISNUMBER(FORECAST!H:H),FORECAST!H:H,"")</f>
        <v/>
      </c>
      <c r="BF3257" s="4"/>
    </row>
    <row r="3258" spans="1:58">
      <c r="A3258" s="218" t="str">
        <f>MID(FORECAST!A3257,1,10)</f>
        <v/>
      </c>
      <c r="B3258" s="218" t="str">
        <f t="shared" si="440"/>
        <v/>
      </c>
      <c r="C3258" s="218" t="str">
        <f t="shared" si="441"/>
        <v/>
      </c>
      <c r="D3258" s="218" t="str">
        <f t="shared" si="442"/>
        <v/>
      </c>
      <c r="E3258" s="219" t="e">
        <f t="shared" si="443"/>
        <v>#VALUE!</v>
      </c>
      <c r="F3258" s="219" t="str">
        <f t="shared" si="444"/>
        <v/>
      </c>
      <c r="G3258" s="219">
        <f t="shared" si="445"/>
        <v>45291</v>
      </c>
      <c r="H3258" s="218" t="str">
        <f>IF(ISERROR(VLOOKUP(FORECAST!$A3258,$AY$2:$BA$9,3,FALSE)),"",VLOOKUP(FORECAST!$A3258,$AY$2:$BA$9,3,FALSE))</f>
        <v/>
      </c>
      <c r="I3258" s="218" t="str">
        <f>IF(ISNUMBER(FORECAST!G:G),FORECAST!G:G,"")</f>
        <v/>
      </c>
      <c r="J3258" s="222" t="str">
        <f>IF(ISNUMBER(FORECAST!H:H),FORECAST!H:H,"")</f>
        <v/>
      </c>
      <c r="BF3258" s="4"/>
    </row>
    <row r="3259" spans="1:58">
      <c r="A3259" s="218" t="str">
        <f>MID(FORECAST!A3258,1,10)</f>
        <v/>
      </c>
      <c r="B3259" s="218" t="str">
        <f t="shared" si="440"/>
        <v/>
      </c>
      <c r="C3259" s="218" t="str">
        <f t="shared" si="441"/>
        <v/>
      </c>
      <c r="D3259" s="218" t="str">
        <f t="shared" si="442"/>
        <v/>
      </c>
      <c r="E3259" s="219" t="e">
        <f t="shared" si="443"/>
        <v>#VALUE!</v>
      </c>
      <c r="F3259" s="219" t="str">
        <f t="shared" si="444"/>
        <v/>
      </c>
      <c r="G3259" s="219">
        <f t="shared" si="445"/>
        <v>45291</v>
      </c>
      <c r="H3259" s="218" t="str">
        <f>IF(ISERROR(VLOOKUP(FORECAST!$A3259,$AY$2:$BA$9,3,FALSE)),"",VLOOKUP(FORECAST!$A3259,$AY$2:$BA$9,3,FALSE))</f>
        <v/>
      </c>
      <c r="I3259" s="218" t="str">
        <f>IF(ISNUMBER(FORECAST!G:G),FORECAST!G:G,"")</f>
        <v/>
      </c>
      <c r="J3259" s="222" t="str">
        <f>IF(ISNUMBER(FORECAST!H:H),FORECAST!H:H,"")</f>
        <v/>
      </c>
      <c r="BF3259" s="4"/>
    </row>
    <row r="3260" spans="1:58">
      <c r="A3260" s="218" t="str">
        <f>MID(FORECAST!A3259,1,10)</f>
        <v/>
      </c>
      <c r="B3260" s="218" t="str">
        <f t="shared" si="440"/>
        <v/>
      </c>
      <c r="C3260" s="218" t="str">
        <f t="shared" si="441"/>
        <v/>
      </c>
      <c r="D3260" s="218" t="str">
        <f t="shared" si="442"/>
        <v/>
      </c>
      <c r="E3260" s="219" t="e">
        <f t="shared" si="443"/>
        <v>#VALUE!</v>
      </c>
      <c r="F3260" s="219" t="str">
        <f t="shared" si="444"/>
        <v/>
      </c>
      <c r="G3260" s="219">
        <f t="shared" si="445"/>
        <v>45291</v>
      </c>
      <c r="H3260" s="218" t="str">
        <f>IF(ISERROR(VLOOKUP(FORECAST!$A3260,$AY$2:$BA$9,3,FALSE)),"",VLOOKUP(FORECAST!$A3260,$AY$2:$BA$9,3,FALSE))</f>
        <v/>
      </c>
      <c r="I3260" s="218" t="str">
        <f>IF(ISNUMBER(FORECAST!G:G),FORECAST!G:G,"")</f>
        <v/>
      </c>
      <c r="J3260" s="222" t="str">
        <f>IF(ISNUMBER(FORECAST!H:H),FORECAST!H:H,"")</f>
        <v/>
      </c>
      <c r="BF3260" s="4"/>
    </row>
    <row r="3261" spans="1:58">
      <c r="A3261" s="218" t="str">
        <f>MID(FORECAST!A3260,1,10)</f>
        <v/>
      </c>
      <c r="B3261" s="218" t="str">
        <f t="shared" si="440"/>
        <v/>
      </c>
      <c r="C3261" s="218" t="str">
        <f t="shared" si="441"/>
        <v/>
      </c>
      <c r="D3261" s="218" t="str">
        <f t="shared" si="442"/>
        <v/>
      </c>
      <c r="E3261" s="219" t="e">
        <f t="shared" si="443"/>
        <v>#VALUE!</v>
      </c>
      <c r="F3261" s="219" t="str">
        <f t="shared" si="444"/>
        <v/>
      </c>
      <c r="G3261" s="219">
        <f t="shared" si="445"/>
        <v>45291</v>
      </c>
      <c r="H3261" s="218" t="str">
        <f>IF(ISERROR(VLOOKUP(FORECAST!$A3261,$AY$2:$BA$9,3,FALSE)),"",VLOOKUP(FORECAST!$A3261,$AY$2:$BA$9,3,FALSE))</f>
        <v/>
      </c>
      <c r="I3261" s="218" t="str">
        <f>IF(ISNUMBER(FORECAST!G:G),FORECAST!G:G,"")</f>
        <v/>
      </c>
      <c r="J3261" s="222" t="str">
        <f>IF(ISNUMBER(FORECAST!H:H),FORECAST!H:H,"")</f>
        <v/>
      </c>
      <c r="BF3261" s="4"/>
    </row>
    <row r="3262" spans="1:58">
      <c r="A3262" s="218" t="str">
        <f>MID(FORECAST!A3261,1,10)</f>
        <v/>
      </c>
      <c r="B3262" s="218" t="str">
        <f t="shared" si="440"/>
        <v/>
      </c>
      <c r="C3262" s="218" t="str">
        <f t="shared" si="441"/>
        <v/>
      </c>
      <c r="D3262" s="218" t="str">
        <f t="shared" si="442"/>
        <v/>
      </c>
      <c r="E3262" s="219" t="e">
        <f t="shared" si="443"/>
        <v>#VALUE!</v>
      </c>
      <c r="F3262" s="219" t="str">
        <f t="shared" si="444"/>
        <v/>
      </c>
      <c r="G3262" s="219">
        <f t="shared" si="445"/>
        <v>45291</v>
      </c>
      <c r="H3262" s="218" t="str">
        <f>IF(ISERROR(VLOOKUP(FORECAST!$A3262,$AY$2:$BA$9,3,FALSE)),"",VLOOKUP(FORECAST!$A3262,$AY$2:$BA$9,3,FALSE))</f>
        <v/>
      </c>
      <c r="I3262" s="218" t="str">
        <f>IF(ISNUMBER(FORECAST!G:G),FORECAST!G:G,"")</f>
        <v/>
      </c>
      <c r="J3262" s="222" t="str">
        <f>IF(ISNUMBER(FORECAST!H:H),FORECAST!H:H,"")</f>
        <v/>
      </c>
      <c r="BF3262" s="4"/>
    </row>
    <row r="3263" spans="1:58">
      <c r="A3263" s="218" t="str">
        <f>MID(FORECAST!A3262,1,10)</f>
        <v/>
      </c>
      <c r="B3263" s="218" t="str">
        <f t="shared" si="440"/>
        <v/>
      </c>
      <c r="C3263" s="218" t="str">
        <f t="shared" si="441"/>
        <v/>
      </c>
      <c r="D3263" s="218" t="str">
        <f t="shared" si="442"/>
        <v/>
      </c>
      <c r="E3263" s="219" t="e">
        <f t="shared" si="443"/>
        <v>#VALUE!</v>
      </c>
      <c r="F3263" s="219" t="str">
        <f t="shared" si="444"/>
        <v/>
      </c>
      <c r="G3263" s="219">
        <f t="shared" si="445"/>
        <v>45291</v>
      </c>
      <c r="H3263" s="218" t="str">
        <f>IF(ISERROR(VLOOKUP(FORECAST!$A3263,$AY$2:$BA$9,3,FALSE)),"",VLOOKUP(FORECAST!$A3263,$AY$2:$BA$9,3,FALSE))</f>
        <v/>
      </c>
      <c r="I3263" s="218" t="str">
        <f>IF(ISNUMBER(FORECAST!G:G),FORECAST!G:G,"")</f>
        <v/>
      </c>
      <c r="J3263" s="222" t="str">
        <f>IF(ISNUMBER(FORECAST!H:H),FORECAST!H:H,"")</f>
        <v/>
      </c>
      <c r="BF3263" s="4"/>
    </row>
    <row r="3264" spans="1:58">
      <c r="A3264" s="218" t="str">
        <f>MID(FORECAST!A3263,1,10)</f>
        <v/>
      </c>
      <c r="B3264" s="218" t="str">
        <f t="shared" si="440"/>
        <v/>
      </c>
      <c r="C3264" s="218" t="str">
        <f t="shared" si="441"/>
        <v/>
      </c>
      <c r="D3264" s="218" t="str">
        <f t="shared" si="442"/>
        <v/>
      </c>
      <c r="E3264" s="219" t="e">
        <f t="shared" si="443"/>
        <v>#VALUE!</v>
      </c>
      <c r="F3264" s="219" t="str">
        <f t="shared" si="444"/>
        <v/>
      </c>
      <c r="G3264" s="219">
        <f t="shared" si="445"/>
        <v>45291</v>
      </c>
      <c r="H3264" s="218" t="str">
        <f>IF(ISERROR(VLOOKUP(FORECAST!$A3264,$AY$2:$BA$9,3,FALSE)),"",VLOOKUP(FORECAST!$A3264,$AY$2:$BA$9,3,FALSE))</f>
        <v/>
      </c>
      <c r="I3264" s="218" t="str">
        <f>IF(ISNUMBER(FORECAST!G:G),FORECAST!G:G,"")</f>
        <v/>
      </c>
      <c r="J3264" s="222" t="str">
        <f>IF(ISNUMBER(FORECAST!H:H),FORECAST!H:H,"")</f>
        <v/>
      </c>
      <c r="BF3264" s="4"/>
    </row>
    <row r="3265" spans="1:58">
      <c r="A3265" s="218" t="str">
        <f>MID(FORECAST!A3264,1,10)</f>
        <v/>
      </c>
      <c r="B3265" s="218" t="str">
        <f t="shared" si="440"/>
        <v/>
      </c>
      <c r="C3265" s="218" t="str">
        <f t="shared" si="441"/>
        <v/>
      </c>
      <c r="D3265" s="218" t="str">
        <f t="shared" si="442"/>
        <v/>
      </c>
      <c r="E3265" s="219" t="e">
        <f t="shared" si="443"/>
        <v>#VALUE!</v>
      </c>
      <c r="F3265" s="219" t="str">
        <f t="shared" si="444"/>
        <v/>
      </c>
      <c r="G3265" s="219">
        <f t="shared" si="445"/>
        <v>45291</v>
      </c>
      <c r="H3265" s="218" t="str">
        <f>IF(ISERROR(VLOOKUP(FORECAST!$A3265,$AY$2:$BA$9,3,FALSE)),"",VLOOKUP(FORECAST!$A3265,$AY$2:$BA$9,3,FALSE))</f>
        <v/>
      </c>
      <c r="I3265" s="218" t="str">
        <f>IF(ISNUMBER(FORECAST!G:G),FORECAST!G:G,"")</f>
        <v/>
      </c>
      <c r="J3265" s="222" t="str">
        <f>IF(ISNUMBER(FORECAST!H:H),FORECAST!H:H,"")</f>
        <v/>
      </c>
      <c r="BF3265" s="4"/>
    </row>
    <row r="3266" spans="1:58">
      <c r="A3266" s="218" t="str">
        <f>MID(FORECAST!A3265,1,10)</f>
        <v/>
      </c>
      <c r="B3266" s="218" t="str">
        <f t="shared" si="440"/>
        <v/>
      </c>
      <c r="C3266" s="218" t="str">
        <f t="shared" si="441"/>
        <v/>
      </c>
      <c r="D3266" s="218" t="str">
        <f t="shared" si="442"/>
        <v/>
      </c>
      <c r="E3266" s="219" t="e">
        <f t="shared" si="443"/>
        <v>#VALUE!</v>
      </c>
      <c r="F3266" s="219" t="str">
        <f t="shared" si="444"/>
        <v/>
      </c>
      <c r="G3266" s="219">
        <f t="shared" si="445"/>
        <v>45291</v>
      </c>
      <c r="H3266" s="218" t="str">
        <f>IF(ISERROR(VLOOKUP(FORECAST!$A3266,$AY$2:$BA$9,3,FALSE)),"",VLOOKUP(FORECAST!$A3266,$AY$2:$BA$9,3,FALSE))</f>
        <v/>
      </c>
      <c r="I3266" s="218" t="str">
        <f>IF(ISNUMBER(FORECAST!G:G),FORECAST!G:G,"")</f>
        <v/>
      </c>
      <c r="J3266" s="222" t="str">
        <f>IF(ISNUMBER(FORECAST!H:H),FORECAST!H:H,"")</f>
        <v/>
      </c>
      <c r="BF3266" s="4"/>
    </row>
    <row r="3267" spans="1:58">
      <c r="A3267" s="218" t="str">
        <f>MID(FORECAST!A3266,1,10)</f>
        <v/>
      </c>
      <c r="B3267" s="218" t="str">
        <f t="shared" si="440"/>
        <v/>
      </c>
      <c r="C3267" s="218" t="str">
        <f t="shared" si="441"/>
        <v/>
      </c>
      <c r="D3267" s="218" t="str">
        <f t="shared" si="442"/>
        <v/>
      </c>
      <c r="E3267" s="219" t="e">
        <f t="shared" si="443"/>
        <v>#VALUE!</v>
      </c>
      <c r="F3267" s="219" t="str">
        <f t="shared" si="444"/>
        <v/>
      </c>
      <c r="G3267" s="219">
        <f t="shared" si="445"/>
        <v>45291</v>
      </c>
      <c r="H3267" s="218" t="str">
        <f>IF(ISERROR(VLOOKUP(FORECAST!$A3267,$AY$2:$BA$9,3,FALSE)),"",VLOOKUP(FORECAST!$A3267,$AY$2:$BA$9,3,FALSE))</f>
        <v/>
      </c>
      <c r="I3267" s="218" t="str">
        <f>IF(ISNUMBER(FORECAST!G:G),FORECAST!G:G,"")</f>
        <v/>
      </c>
      <c r="J3267" s="222" t="str">
        <f>IF(ISNUMBER(FORECAST!H:H),FORECAST!H:H,"")</f>
        <v/>
      </c>
      <c r="BF3267" s="4"/>
    </row>
    <row r="3268" spans="1:58">
      <c r="A3268" s="218" t="str">
        <f>MID(FORECAST!A3267,1,10)</f>
        <v/>
      </c>
      <c r="B3268" s="218" t="str">
        <f t="shared" si="440"/>
        <v/>
      </c>
      <c r="C3268" s="218" t="str">
        <f t="shared" si="441"/>
        <v/>
      </c>
      <c r="D3268" s="218" t="str">
        <f t="shared" si="442"/>
        <v/>
      </c>
      <c r="E3268" s="219" t="e">
        <f t="shared" si="443"/>
        <v>#VALUE!</v>
      </c>
      <c r="F3268" s="219" t="str">
        <f t="shared" si="444"/>
        <v/>
      </c>
      <c r="G3268" s="219">
        <f t="shared" si="445"/>
        <v>45291</v>
      </c>
      <c r="H3268" s="218" t="str">
        <f>IF(ISERROR(VLOOKUP(FORECAST!$A3268,$AY$2:$BA$9,3,FALSE)),"",VLOOKUP(FORECAST!$A3268,$AY$2:$BA$9,3,FALSE))</f>
        <v/>
      </c>
      <c r="I3268" s="218" t="str">
        <f>IF(ISNUMBER(FORECAST!G:G),FORECAST!G:G,"")</f>
        <v/>
      </c>
      <c r="J3268" s="222" t="str">
        <f>IF(ISNUMBER(FORECAST!H:H),FORECAST!H:H,"")</f>
        <v/>
      </c>
      <c r="BF3268" s="4"/>
    </row>
    <row r="3269" spans="1:58">
      <c r="A3269" s="218" t="str">
        <f>MID(FORECAST!A3268,1,10)</f>
        <v/>
      </c>
      <c r="B3269" s="218" t="str">
        <f t="shared" si="440"/>
        <v/>
      </c>
      <c r="C3269" s="218" t="str">
        <f t="shared" si="441"/>
        <v/>
      </c>
      <c r="D3269" s="218" t="str">
        <f t="shared" si="442"/>
        <v/>
      </c>
      <c r="E3269" s="219" t="e">
        <f t="shared" si="443"/>
        <v>#VALUE!</v>
      </c>
      <c r="F3269" s="219" t="str">
        <f t="shared" si="444"/>
        <v/>
      </c>
      <c r="G3269" s="219">
        <f t="shared" si="445"/>
        <v>45291</v>
      </c>
      <c r="H3269" s="218" t="str">
        <f>IF(ISERROR(VLOOKUP(FORECAST!$A3269,$AY$2:$BA$9,3,FALSE)),"",VLOOKUP(FORECAST!$A3269,$AY$2:$BA$9,3,FALSE))</f>
        <v/>
      </c>
      <c r="I3269" s="218" t="str">
        <f>IF(ISNUMBER(FORECAST!G:G),FORECAST!G:G,"")</f>
        <v/>
      </c>
      <c r="J3269" s="222" t="str">
        <f>IF(ISNUMBER(FORECAST!H:H),FORECAST!H:H,"")</f>
        <v/>
      </c>
      <c r="BF3269" s="4"/>
    </row>
    <row r="3270" spans="1:58">
      <c r="A3270" s="218" t="str">
        <f>MID(FORECAST!A3269,1,10)</f>
        <v/>
      </c>
      <c r="B3270" s="218" t="str">
        <f t="shared" si="440"/>
        <v/>
      </c>
      <c r="C3270" s="218" t="str">
        <f t="shared" si="441"/>
        <v/>
      </c>
      <c r="D3270" s="218" t="str">
        <f t="shared" si="442"/>
        <v/>
      </c>
      <c r="E3270" s="219" t="e">
        <f t="shared" si="443"/>
        <v>#VALUE!</v>
      </c>
      <c r="F3270" s="219" t="str">
        <f t="shared" si="444"/>
        <v/>
      </c>
      <c r="G3270" s="219">
        <f t="shared" si="445"/>
        <v>45291</v>
      </c>
      <c r="H3270" s="218" t="str">
        <f>IF(ISERROR(VLOOKUP(FORECAST!$A3270,$AY$2:$BA$9,3,FALSE)),"",VLOOKUP(FORECAST!$A3270,$AY$2:$BA$9,3,FALSE))</f>
        <v/>
      </c>
      <c r="I3270" s="218" t="str">
        <f>IF(ISNUMBER(FORECAST!G:G),FORECAST!G:G,"")</f>
        <v/>
      </c>
      <c r="J3270" s="222" t="str">
        <f>IF(ISNUMBER(FORECAST!H:H),FORECAST!H:H,"")</f>
        <v/>
      </c>
      <c r="BF3270" s="4"/>
    </row>
    <row r="3271" spans="1:58">
      <c r="A3271" s="218" t="str">
        <f>MID(FORECAST!A3270,1,10)</f>
        <v/>
      </c>
      <c r="B3271" s="218" t="str">
        <f t="shared" si="440"/>
        <v/>
      </c>
      <c r="C3271" s="218" t="str">
        <f t="shared" si="441"/>
        <v/>
      </c>
      <c r="D3271" s="218" t="str">
        <f t="shared" si="442"/>
        <v/>
      </c>
      <c r="E3271" s="219" t="e">
        <f t="shared" si="443"/>
        <v>#VALUE!</v>
      </c>
      <c r="F3271" s="219" t="str">
        <f t="shared" si="444"/>
        <v/>
      </c>
      <c r="G3271" s="219">
        <f t="shared" si="445"/>
        <v>45291</v>
      </c>
      <c r="H3271" s="218" t="str">
        <f>IF(ISERROR(VLOOKUP(FORECAST!$A3271,$AY$2:$BA$9,3,FALSE)),"",VLOOKUP(FORECAST!$A3271,$AY$2:$BA$9,3,FALSE))</f>
        <v/>
      </c>
      <c r="I3271" s="218" t="str">
        <f>IF(ISNUMBER(FORECAST!G:G),FORECAST!G:G,"")</f>
        <v/>
      </c>
      <c r="J3271" s="222" t="str">
        <f>IF(ISNUMBER(FORECAST!H:H),FORECAST!H:H,"")</f>
        <v/>
      </c>
      <c r="BF3271" s="4"/>
    </row>
    <row r="3272" spans="1:58">
      <c r="A3272" s="218" t="str">
        <f>MID(FORECAST!A3271,1,10)</f>
        <v/>
      </c>
      <c r="B3272" s="218" t="str">
        <f t="shared" si="440"/>
        <v/>
      </c>
      <c r="C3272" s="218" t="str">
        <f t="shared" si="441"/>
        <v/>
      </c>
      <c r="D3272" s="218" t="str">
        <f t="shared" si="442"/>
        <v/>
      </c>
      <c r="E3272" s="219" t="e">
        <f t="shared" si="443"/>
        <v>#VALUE!</v>
      </c>
      <c r="F3272" s="219" t="str">
        <f t="shared" si="444"/>
        <v/>
      </c>
      <c r="G3272" s="219">
        <f t="shared" si="445"/>
        <v>45291</v>
      </c>
      <c r="H3272" s="218" t="str">
        <f>IF(ISERROR(VLOOKUP(FORECAST!$A3272,$AY$2:$BA$9,3,FALSE)),"",VLOOKUP(FORECAST!$A3272,$AY$2:$BA$9,3,FALSE))</f>
        <v/>
      </c>
      <c r="I3272" s="218" t="str">
        <f>IF(ISNUMBER(FORECAST!G:G),FORECAST!G:G,"")</f>
        <v/>
      </c>
      <c r="J3272" s="222" t="str">
        <f>IF(ISNUMBER(FORECAST!H:H),FORECAST!H:H,"")</f>
        <v/>
      </c>
      <c r="BF3272" s="4"/>
    </row>
    <row r="3273" spans="1:58">
      <c r="A3273" s="218" t="str">
        <f>MID(FORECAST!A3272,1,10)</f>
        <v/>
      </c>
      <c r="B3273" s="218" t="str">
        <f t="shared" si="440"/>
        <v/>
      </c>
      <c r="C3273" s="218" t="str">
        <f t="shared" si="441"/>
        <v/>
      </c>
      <c r="D3273" s="218" t="str">
        <f t="shared" si="442"/>
        <v/>
      </c>
      <c r="E3273" s="219" t="e">
        <f t="shared" si="443"/>
        <v>#VALUE!</v>
      </c>
      <c r="F3273" s="219" t="str">
        <f t="shared" si="444"/>
        <v/>
      </c>
      <c r="G3273" s="219">
        <f t="shared" si="445"/>
        <v>45291</v>
      </c>
      <c r="H3273" s="218" t="str">
        <f>IF(ISERROR(VLOOKUP(FORECAST!$A3273,$AY$2:$BA$9,3,FALSE)),"",VLOOKUP(FORECAST!$A3273,$AY$2:$BA$9,3,FALSE))</f>
        <v/>
      </c>
      <c r="I3273" s="218" t="str">
        <f>IF(ISNUMBER(FORECAST!G:G),FORECAST!G:G,"")</f>
        <v/>
      </c>
      <c r="J3273" s="222" t="str">
        <f>IF(ISNUMBER(FORECAST!H:H),FORECAST!H:H,"")</f>
        <v/>
      </c>
      <c r="BF3273" s="4"/>
    </row>
    <row r="3274" spans="1:58">
      <c r="A3274" s="218" t="str">
        <f>MID(FORECAST!A3273,1,10)</f>
        <v/>
      </c>
      <c r="B3274" s="218" t="str">
        <f t="shared" si="440"/>
        <v/>
      </c>
      <c r="C3274" s="218" t="str">
        <f t="shared" si="441"/>
        <v/>
      </c>
      <c r="D3274" s="218" t="str">
        <f t="shared" si="442"/>
        <v/>
      </c>
      <c r="E3274" s="219" t="e">
        <f t="shared" si="443"/>
        <v>#VALUE!</v>
      </c>
      <c r="F3274" s="219" t="str">
        <f t="shared" si="444"/>
        <v/>
      </c>
      <c r="G3274" s="219">
        <f t="shared" si="445"/>
        <v>45291</v>
      </c>
      <c r="H3274" s="218" t="str">
        <f>IF(ISERROR(VLOOKUP(FORECAST!$A3274,$AY$2:$BA$9,3,FALSE)),"",VLOOKUP(FORECAST!$A3274,$AY$2:$BA$9,3,FALSE))</f>
        <v/>
      </c>
      <c r="I3274" s="218" t="str">
        <f>IF(ISNUMBER(FORECAST!G:G),FORECAST!G:G,"")</f>
        <v/>
      </c>
      <c r="J3274" s="222" t="str">
        <f>IF(ISNUMBER(FORECAST!H:H),FORECAST!H:H,"")</f>
        <v/>
      </c>
      <c r="BF3274" s="4"/>
    </row>
    <row r="3275" spans="1:58">
      <c r="A3275" s="218" t="str">
        <f>MID(FORECAST!A3274,1,10)</f>
        <v/>
      </c>
      <c r="B3275" s="218" t="str">
        <f t="shared" si="440"/>
        <v/>
      </c>
      <c r="C3275" s="218" t="str">
        <f t="shared" si="441"/>
        <v/>
      </c>
      <c r="D3275" s="218" t="str">
        <f t="shared" si="442"/>
        <v/>
      </c>
      <c r="E3275" s="219" t="e">
        <f t="shared" si="443"/>
        <v>#VALUE!</v>
      </c>
      <c r="F3275" s="219" t="str">
        <f t="shared" si="444"/>
        <v/>
      </c>
      <c r="G3275" s="219">
        <f t="shared" si="445"/>
        <v>45291</v>
      </c>
      <c r="H3275" s="218" t="str">
        <f>IF(ISERROR(VLOOKUP(FORECAST!$A3275,$AY$2:$BA$9,3,FALSE)),"",VLOOKUP(FORECAST!$A3275,$AY$2:$BA$9,3,FALSE))</f>
        <v/>
      </c>
      <c r="I3275" s="218" t="str">
        <f>IF(ISNUMBER(FORECAST!G:G),FORECAST!G:G,"")</f>
        <v/>
      </c>
      <c r="J3275" s="222" t="str">
        <f>IF(ISNUMBER(FORECAST!H:H),FORECAST!H:H,"")</f>
        <v/>
      </c>
      <c r="BF3275" s="4"/>
    </row>
    <row r="3276" spans="1:58">
      <c r="A3276" s="218" t="str">
        <f>MID(FORECAST!A3275,1,10)</f>
        <v/>
      </c>
      <c r="B3276" s="218" t="str">
        <f t="shared" si="440"/>
        <v/>
      </c>
      <c r="C3276" s="218" t="str">
        <f t="shared" si="441"/>
        <v/>
      </c>
      <c r="D3276" s="218" t="str">
        <f t="shared" si="442"/>
        <v/>
      </c>
      <c r="E3276" s="219" t="e">
        <f t="shared" si="443"/>
        <v>#VALUE!</v>
      </c>
      <c r="F3276" s="219" t="str">
        <f t="shared" si="444"/>
        <v/>
      </c>
      <c r="G3276" s="219">
        <f t="shared" si="445"/>
        <v>45291</v>
      </c>
      <c r="H3276" s="218" t="str">
        <f>IF(ISERROR(VLOOKUP(FORECAST!$A3276,$AY$2:$BA$9,3,FALSE)),"",VLOOKUP(FORECAST!$A3276,$AY$2:$BA$9,3,FALSE))</f>
        <v/>
      </c>
      <c r="I3276" s="218" t="str">
        <f>IF(ISNUMBER(FORECAST!G:G),FORECAST!G:G,"")</f>
        <v/>
      </c>
      <c r="J3276" s="222" t="str">
        <f>IF(ISNUMBER(FORECAST!H:H),FORECAST!H:H,"")</f>
        <v/>
      </c>
      <c r="BF3276" s="4"/>
    </row>
    <row r="3277" spans="1:58">
      <c r="A3277" s="218" t="str">
        <f>MID(FORECAST!A3276,1,10)</f>
        <v/>
      </c>
      <c r="B3277" s="218" t="str">
        <f t="shared" si="440"/>
        <v/>
      </c>
      <c r="C3277" s="218" t="str">
        <f t="shared" si="441"/>
        <v/>
      </c>
      <c r="D3277" s="218" t="str">
        <f t="shared" si="442"/>
        <v/>
      </c>
      <c r="E3277" s="219" t="e">
        <f t="shared" si="443"/>
        <v>#VALUE!</v>
      </c>
      <c r="F3277" s="219" t="str">
        <f t="shared" si="444"/>
        <v/>
      </c>
      <c r="G3277" s="219">
        <f t="shared" si="445"/>
        <v>45291</v>
      </c>
      <c r="H3277" s="218" t="str">
        <f>IF(ISERROR(VLOOKUP(FORECAST!$A3277,$AY$2:$BA$9,3,FALSE)),"",VLOOKUP(FORECAST!$A3277,$AY$2:$BA$9,3,FALSE))</f>
        <v/>
      </c>
      <c r="I3277" s="218" t="str">
        <f>IF(ISNUMBER(FORECAST!G:G),FORECAST!G:G,"")</f>
        <v/>
      </c>
      <c r="J3277" s="222" t="str">
        <f>IF(ISNUMBER(FORECAST!H:H),FORECAST!H:H,"")</f>
        <v/>
      </c>
      <c r="BF3277" s="4"/>
    </row>
    <row r="3278" spans="1:58">
      <c r="A3278" s="218" t="str">
        <f>MID(FORECAST!A3277,1,10)</f>
        <v/>
      </c>
      <c r="B3278" s="218" t="str">
        <f t="shared" si="440"/>
        <v/>
      </c>
      <c r="C3278" s="218" t="str">
        <f t="shared" si="441"/>
        <v/>
      </c>
      <c r="D3278" s="218" t="str">
        <f t="shared" si="442"/>
        <v/>
      </c>
      <c r="E3278" s="219" t="e">
        <f t="shared" si="443"/>
        <v>#VALUE!</v>
      </c>
      <c r="F3278" s="219" t="str">
        <f t="shared" si="444"/>
        <v/>
      </c>
      <c r="G3278" s="219">
        <f t="shared" si="445"/>
        <v>45291</v>
      </c>
      <c r="H3278" s="218" t="str">
        <f>IF(ISERROR(VLOOKUP(FORECAST!$A3278,$AY$2:$BA$9,3,FALSE)),"",VLOOKUP(FORECAST!$A3278,$AY$2:$BA$9,3,FALSE))</f>
        <v/>
      </c>
      <c r="I3278" s="218" t="str">
        <f>IF(ISNUMBER(FORECAST!G:G),FORECAST!G:G,"")</f>
        <v/>
      </c>
      <c r="J3278" s="222" t="str">
        <f>IF(ISNUMBER(FORECAST!H:H),FORECAST!H:H,"")</f>
        <v/>
      </c>
      <c r="BF3278" s="4"/>
    </row>
    <row r="3279" spans="1:58">
      <c r="A3279" s="218" t="str">
        <f>MID(FORECAST!A3278,1,10)</f>
        <v/>
      </c>
      <c r="B3279" s="218" t="str">
        <f t="shared" si="440"/>
        <v/>
      </c>
      <c r="C3279" s="218" t="str">
        <f t="shared" si="441"/>
        <v/>
      </c>
      <c r="D3279" s="218" t="str">
        <f t="shared" si="442"/>
        <v/>
      </c>
      <c r="E3279" s="219" t="e">
        <f t="shared" si="443"/>
        <v>#VALUE!</v>
      </c>
      <c r="F3279" s="219" t="str">
        <f t="shared" si="444"/>
        <v/>
      </c>
      <c r="G3279" s="219">
        <f t="shared" si="445"/>
        <v>45291</v>
      </c>
      <c r="H3279" s="218" t="str">
        <f>IF(ISERROR(VLOOKUP(FORECAST!$A3279,$AY$2:$BA$9,3,FALSE)),"",VLOOKUP(FORECAST!$A3279,$AY$2:$BA$9,3,FALSE))</f>
        <v/>
      </c>
      <c r="I3279" s="218" t="str">
        <f>IF(ISNUMBER(FORECAST!G:G),FORECAST!G:G,"")</f>
        <v/>
      </c>
      <c r="J3279" s="222" t="str">
        <f>IF(ISNUMBER(FORECAST!H:H),FORECAST!H:H,"")</f>
        <v/>
      </c>
      <c r="BF3279" s="4"/>
    </row>
    <row r="3280" spans="1:58">
      <c r="A3280" s="218" t="str">
        <f>MID(FORECAST!A3279,1,10)</f>
        <v/>
      </c>
      <c r="B3280" s="218" t="str">
        <f t="shared" ref="B3280:B3343" si="446">MID(A3280,1,2)</f>
        <v/>
      </c>
      <c r="C3280" s="218" t="str">
        <f t="shared" ref="C3280:C3343" si="447">MID(A3280,4,2)</f>
        <v/>
      </c>
      <c r="D3280" s="218" t="str">
        <f t="shared" ref="D3280:D3343" si="448">MID(A3280,7,4)</f>
        <v/>
      </c>
      <c r="E3280" s="219" t="e">
        <f t="shared" ref="E3280:E3343" si="449">DATE(D3280,C3280,B3280)</f>
        <v>#VALUE!</v>
      </c>
      <c r="F3280" s="219" t="str">
        <f t="shared" ref="F3280:F3343" si="450">IF(ISERROR(E3280),"",E3280)</f>
        <v/>
      </c>
      <c r="G3280" s="219">
        <f t="shared" ref="G3280:G3343" si="451">IF(F3280="",G3279,F3280)</f>
        <v>45291</v>
      </c>
      <c r="H3280" s="218" t="str">
        <f>IF(ISERROR(VLOOKUP(FORECAST!$A3280,$AY$2:$BA$9,3,FALSE)),"",VLOOKUP(FORECAST!$A3280,$AY$2:$BA$9,3,FALSE))</f>
        <v/>
      </c>
      <c r="I3280" s="218" t="str">
        <f>IF(ISNUMBER(FORECAST!G:G),FORECAST!G:G,"")</f>
        <v/>
      </c>
      <c r="J3280" s="222" t="str">
        <f>IF(ISNUMBER(FORECAST!H:H),FORECAST!H:H,"")</f>
        <v/>
      </c>
      <c r="BF3280" s="4"/>
    </row>
    <row r="3281" spans="1:58">
      <c r="A3281" s="218" t="str">
        <f>MID(FORECAST!A3280,1,10)</f>
        <v/>
      </c>
      <c r="B3281" s="218" t="str">
        <f t="shared" si="446"/>
        <v/>
      </c>
      <c r="C3281" s="218" t="str">
        <f t="shared" si="447"/>
        <v/>
      </c>
      <c r="D3281" s="218" t="str">
        <f t="shared" si="448"/>
        <v/>
      </c>
      <c r="E3281" s="219" t="e">
        <f t="shared" si="449"/>
        <v>#VALUE!</v>
      </c>
      <c r="F3281" s="219" t="str">
        <f t="shared" si="450"/>
        <v/>
      </c>
      <c r="G3281" s="219">
        <f t="shared" si="451"/>
        <v>45291</v>
      </c>
      <c r="H3281" s="218" t="str">
        <f>IF(ISERROR(VLOOKUP(FORECAST!$A3281,$AY$2:$BA$9,3,FALSE)),"",VLOOKUP(FORECAST!$A3281,$AY$2:$BA$9,3,FALSE))</f>
        <v/>
      </c>
      <c r="I3281" s="218" t="str">
        <f>IF(ISNUMBER(FORECAST!G:G),FORECAST!G:G,"")</f>
        <v/>
      </c>
      <c r="J3281" s="222" t="str">
        <f>IF(ISNUMBER(FORECAST!H:H),FORECAST!H:H,"")</f>
        <v/>
      </c>
      <c r="BF3281" s="4"/>
    </row>
    <row r="3282" spans="1:58">
      <c r="A3282" s="218" t="str">
        <f>MID(FORECAST!A3281,1,10)</f>
        <v/>
      </c>
      <c r="B3282" s="218" t="str">
        <f t="shared" si="446"/>
        <v/>
      </c>
      <c r="C3282" s="218" t="str">
        <f t="shared" si="447"/>
        <v/>
      </c>
      <c r="D3282" s="218" t="str">
        <f t="shared" si="448"/>
        <v/>
      </c>
      <c r="E3282" s="219" t="e">
        <f t="shared" si="449"/>
        <v>#VALUE!</v>
      </c>
      <c r="F3282" s="219" t="str">
        <f t="shared" si="450"/>
        <v/>
      </c>
      <c r="G3282" s="219">
        <f t="shared" si="451"/>
        <v>45291</v>
      </c>
      <c r="H3282" s="218" t="str">
        <f>IF(ISERROR(VLOOKUP(FORECAST!$A3282,$AY$2:$BA$9,3,FALSE)),"",VLOOKUP(FORECAST!$A3282,$AY$2:$BA$9,3,FALSE))</f>
        <v/>
      </c>
      <c r="I3282" s="218" t="str">
        <f>IF(ISNUMBER(FORECAST!G:G),FORECAST!G:G,"")</f>
        <v/>
      </c>
      <c r="J3282" s="222" t="str">
        <f>IF(ISNUMBER(FORECAST!H:H),FORECAST!H:H,"")</f>
        <v/>
      </c>
      <c r="BF3282" s="4"/>
    </row>
    <row r="3283" spans="1:58">
      <c r="A3283" s="218" t="str">
        <f>MID(FORECAST!A3282,1,10)</f>
        <v/>
      </c>
      <c r="B3283" s="218" t="str">
        <f t="shared" si="446"/>
        <v/>
      </c>
      <c r="C3283" s="218" t="str">
        <f t="shared" si="447"/>
        <v/>
      </c>
      <c r="D3283" s="218" t="str">
        <f t="shared" si="448"/>
        <v/>
      </c>
      <c r="E3283" s="219" t="e">
        <f t="shared" si="449"/>
        <v>#VALUE!</v>
      </c>
      <c r="F3283" s="219" t="str">
        <f t="shared" si="450"/>
        <v/>
      </c>
      <c r="G3283" s="219">
        <f t="shared" si="451"/>
        <v>45291</v>
      </c>
      <c r="H3283" s="218" t="str">
        <f>IF(ISERROR(VLOOKUP(FORECAST!$A3283,$AY$2:$BA$9,3,FALSE)),"",VLOOKUP(FORECAST!$A3283,$AY$2:$BA$9,3,FALSE))</f>
        <v/>
      </c>
      <c r="I3283" s="218" t="str">
        <f>IF(ISNUMBER(FORECAST!G:G),FORECAST!G:G,"")</f>
        <v/>
      </c>
      <c r="J3283" s="222" t="str">
        <f>IF(ISNUMBER(FORECAST!H:H),FORECAST!H:H,"")</f>
        <v/>
      </c>
      <c r="BF3283" s="4"/>
    </row>
    <row r="3284" spans="1:58">
      <c r="A3284" s="218" t="str">
        <f>MID(FORECAST!A3283,1,10)</f>
        <v/>
      </c>
      <c r="B3284" s="218" t="str">
        <f t="shared" si="446"/>
        <v/>
      </c>
      <c r="C3284" s="218" t="str">
        <f t="shared" si="447"/>
        <v/>
      </c>
      <c r="D3284" s="218" t="str">
        <f t="shared" si="448"/>
        <v/>
      </c>
      <c r="E3284" s="219" t="e">
        <f t="shared" si="449"/>
        <v>#VALUE!</v>
      </c>
      <c r="F3284" s="219" t="str">
        <f t="shared" si="450"/>
        <v/>
      </c>
      <c r="G3284" s="219">
        <f t="shared" si="451"/>
        <v>45291</v>
      </c>
      <c r="H3284" s="218" t="str">
        <f>IF(ISERROR(VLOOKUP(FORECAST!$A3284,$AY$2:$BA$9,3,FALSE)),"",VLOOKUP(FORECAST!$A3284,$AY$2:$BA$9,3,FALSE))</f>
        <v/>
      </c>
      <c r="I3284" s="218" t="str">
        <f>IF(ISNUMBER(FORECAST!G:G),FORECAST!G:G,"")</f>
        <v/>
      </c>
      <c r="J3284" s="222" t="str">
        <f>IF(ISNUMBER(FORECAST!H:H),FORECAST!H:H,"")</f>
        <v/>
      </c>
      <c r="BF3284" s="4"/>
    </row>
    <row r="3285" spans="1:58">
      <c r="A3285" s="218" t="str">
        <f>MID(FORECAST!A3284,1,10)</f>
        <v/>
      </c>
      <c r="B3285" s="218" t="str">
        <f t="shared" si="446"/>
        <v/>
      </c>
      <c r="C3285" s="218" t="str">
        <f t="shared" si="447"/>
        <v/>
      </c>
      <c r="D3285" s="218" t="str">
        <f t="shared" si="448"/>
        <v/>
      </c>
      <c r="E3285" s="219" t="e">
        <f t="shared" si="449"/>
        <v>#VALUE!</v>
      </c>
      <c r="F3285" s="219" t="str">
        <f t="shared" si="450"/>
        <v/>
      </c>
      <c r="G3285" s="219">
        <f t="shared" si="451"/>
        <v>45291</v>
      </c>
      <c r="H3285" s="218" t="str">
        <f>IF(ISERROR(VLOOKUP(FORECAST!$A3285,$AY$2:$BA$9,3,FALSE)),"",VLOOKUP(FORECAST!$A3285,$AY$2:$BA$9,3,FALSE))</f>
        <v/>
      </c>
      <c r="I3285" s="218" t="str">
        <f>IF(ISNUMBER(FORECAST!G:G),FORECAST!G:G,"")</f>
        <v/>
      </c>
      <c r="J3285" s="222" t="str">
        <f>IF(ISNUMBER(FORECAST!H:H),FORECAST!H:H,"")</f>
        <v/>
      </c>
      <c r="BF3285" s="4"/>
    </row>
    <row r="3286" spans="1:58">
      <c r="A3286" s="218" t="str">
        <f>MID(FORECAST!A3285,1,10)</f>
        <v/>
      </c>
      <c r="B3286" s="218" t="str">
        <f t="shared" si="446"/>
        <v/>
      </c>
      <c r="C3286" s="218" t="str">
        <f t="shared" si="447"/>
        <v/>
      </c>
      <c r="D3286" s="218" t="str">
        <f t="shared" si="448"/>
        <v/>
      </c>
      <c r="E3286" s="219" t="e">
        <f t="shared" si="449"/>
        <v>#VALUE!</v>
      </c>
      <c r="F3286" s="219" t="str">
        <f t="shared" si="450"/>
        <v/>
      </c>
      <c r="G3286" s="219">
        <f t="shared" si="451"/>
        <v>45291</v>
      </c>
      <c r="H3286" s="218" t="str">
        <f>IF(ISERROR(VLOOKUP(FORECAST!$A3286,$AY$2:$BA$9,3,FALSE)),"",VLOOKUP(FORECAST!$A3286,$AY$2:$BA$9,3,FALSE))</f>
        <v/>
      </c>
      <c r="I3286" s="218" t="str">
        <f>IF(ISNUMBER(FORECAST!G:G),FORECAST!G:G,"")</f>
        <v/>
      </c>
      <c r="J3286" s="222" t="str">
        <f>IF(ISNUMBER(FORECAST!H:H),FORECAST!H:H,"")</f>
        <v/>
      </c>
      <c r="BF3286" s="4"/>
    </row>
    <row r="3287" spans="1:58">
      <c r="A3287" s="218" t="str">
        <f>MID(FORECAST!A3286,1,10)</f>
        <v/>
      </c>
      <c r="B3287" s="218" t="str">
        <f t="shared" si="446"/>
        <v/>
      </c>
      <c r="C3287" s="218" t="str">
        <f t="shared" si="447"/>
        <v/>
      </c>
      <c r="D3287" s="218" t="str">
        <f t="shared" si="448"/>
        <v/>
      </c>
      <c r="E3287" s="219" t="e">
        <f t="shared" si="449"/>
        <v>#VALUE!</v>
      </c>
      <c r="F3287" s="219" t="str">
        <f t="shared" si="450"/>
        <v/>
      </c>
      <c r="G3287" s="219">
        <f t="shared" si="451"/>
        <v>45291</v>
      </c>
      <c r="H3287" s="218" t="str">
        <f>IF(ISERROR(VLOOKUP(FORECAST!$A3287,$AY$2:$BA$9,3,FALSE)),"",VLOOKUP(FORECAST!$A3287,$AY$2:$BA$9,3,FALSE))</f>
        <v/>
      </c>
      <c r="I3287" s="218" t="str">
        <f>IF(ISNUMBER(FORECAST!G:G),FORECAST!G:G,"")</f>
        <v/>
      </c>
      <c r="J3287" s="222" t="str">
        <f>IF(ISNUMBER(FORECAST!H:H),FORECAST!H:H,"")</f>
        <v/>
      </c>
      <c r="BF3287" s="4"/>
    </row>
    <row r="3288" spans="1:58">
      <c r="A3288" s="218" t="str">
        <f>MID(FORECAST!A3287,1,10)</f>
        <v/>
      </c>
      <c r="B3288" s="218" t="str">
        <f t="shared" si="446"/>
        <v/>
      </c>
      <c r="C3288" s="218" t="str">
        <f t="shared" si="447"/>
        <v/>
      </c>
      <c r="D3288" s="218" t="str">
        <f t="shared" si="448"/>
        <v/>
      </c>
      <c r="E3288" s="219" t="e">
        <f t="shared" si="449"/>
        <v>#VALUE!</v>
      </c>
      <c r="F3288" s="219" t="str">
        <f t="shared" si="450"/>
        <v/>
      </c>
      <c r="G3288" s="219">
        <f t="shared" si="451"/>
        <v>45291</v>
      </c>
      <c r="H3288" s="218" t="str">
        <f>IF(ISERROR(VLOOKUP(FORECAST!$A3288,$AY$2:$BA$9,3,FALSE)),"",VLOOKUP(FORECAST!$A3288,$AY$2:$BA$9,3,FALSE))</f>
        <v/>
      </c>
      <c r="I3288" s="218" t="str">
        <f>IF(ISNUMBER(FORECAST!G:G),FORECAST!G:G,"")</f>
        <v/>
      </c>
      <c r="J3288" s="222" t="str">
        <f>IF(ISNUMBER(FORECAST!H:H),FORECAST!H:H,"")</f>
        <v/>
      </c>
      <c r="BF3288" s="4"/>
    </row>
    <row r="3289" spans="1:58">
      <c r="A3289" s="218" t="str">
        <f>MID(FORECAST!A3288,1,10)</f>
        <v/>
      </c>
      <c r="B3289" s="218" t="str">
        <f t="shared" si="446"/>
        <v/>
      </c>
      <c r="C3289" s="218" t="str">
        <f t="shared" si="447"/>
        <v/>
      </c>
      <c r="D3289" s="218" t="str">
        <f t="shared" si="448"/>
        <v/>
      </c>
      <c r="E3289" s="219" t="e">
        <f t="shared" si="449"/>
        <v>#VALUE!</v>
      </c>
      <c r="F3289" s="219" t="str">
        <f t="shared" si="450"/>
        <v/>
      </c>
      <c r="G3289" s="219">
        <f t="shared" si="451"/>
        <v>45291</v>
      </c>
      <c r="H3289" s="218" t="str">
        <f>IF(ISERROR(VLOOKUP(FORECAST!$A3289,$AY$2:$BA$9,3,FALSE)),"",VLOOKUP(FORECAST!$A3289,$AY$2:$BA$9,3,FALSE))</f>
        <v/>
      </c>
      <c r="I3289" s="218" t="str">
        <f>IF(ISNUMBER(FORECAST!G:G),FORECAST!G:G,"")</f>
        <v/>
      </c>
      <c r="J3289" s="222" t="str">
        <f>IF(ISNUMBER(FORECAST!H:H),FORECAST!H:H,"")</f>
        <v/>
      </c>
      <c r="BF3289" s="4"/>
    </row>
    <row r="3290" spans="1:58">
      <c r="A3290" s="218" t="str">
        <f>MID(FORECAST!A3289,1,10)</f>
        <v/>
      </c>
      <c r="B3290" s="218" t="str">
        <f t="shared" si="446"/>
        <v/>
      </c>
      <c r="C3290" s="218" t="str">
        <f t="shared" si="447"/>
        <v/>
      </c>
      <c r="D3290" s="218" t="str">
        <f t="shared" si="448"/>
        <v/>
      </c>
      <c r="E3290" s="219" t="e">
        <f t="shared" si="449"/>
        <v>#VALUE!</v>
      </c>
      <c r="F3290" s="219" t="str">
        <f t="shared" si="450"/>
        <v/>
      </c>
      <c r="G3290" s="219">
        <f t="shared" si="451"/>
        <v>45291</v>
      </c>
      <c r="H3290" s="218" t="str">
        <f>IF(ISERROR(VLOOKUP(FORECAST!$A3290,$AY$2:$BA$9,3,FALSE)),"",VLOOKUP(FORECAST!$A3290,$AY$2:$BA$9,3,FALSE))</f>
        <v/>
      </c>
      <c r="I3290" s="218" t="str">
        <f>IF(ISNUMBER(FORECAST!G:G),FORECAST!G:G,"")</f>
        <v/>
      </c>
      <c r="J3290" s="222" t="str">
        <f>IF(ISNUMBER(FORECAST!H:H),FORECAST!H:H,"")</f>
        <v/>
      </c>
      <c r="BF3290" s="4"/>
    </row>
    <row r="3291" spans="1:58">
      <c r="A3291" s="218" t="str">
        <f>MID(FORECAST!A3290,1,10)</f>
        <v/>
      </c>
      <c r="B3291" s="218" t="str">
        <f t="shared" si="446"/>
        <v/>
      </c>
      <c r="C3291" s="218" t="str">
        <f t="shared" si="447"/>
        <v/>
      </c>
      <c r="D3291" s="218" t="str">
        <f t="shared" si="448"/>
        <v/>
      </c>
      <c r="E3291" s="219" t="e">
        <f t="shared" si="449"/>
        <v>#VALUE!</v>
      </c>
      <c r="F3291" s="219" t="str">
        <f t="shared" si="450"/>
        <v/>
      </c>
      <c r="G3291" s="219">
        <f t="shared" si="451"/>
        <v>45291</v>
      </c>
      <c r="H3291" s="218" t="str">
        <f>IF(ISERROR(VLOOKUP(FORECAST!$A3291,$AY$2:$BA$9,3,FALSE)),"",VLOOKUP(FORECAST!$A3291,$AY$2:$BA$9,3,FALSE))</f>
        <v/>
      </c>
      <c r="I3291" s="218" t="str">
        <f>IF(ISNUMBER(FORECAST!G:G),FORECAST!G:G,"")</f>
        <v/>
      </c>
      <c r="J3291" s="222" t="str">
        <f>IF(ISNUMBER(FORECAST!H:H),FORECAST!H:H,"")</f>
        <v/>
      </c>
      <c r="BF3291" s="4"/>
    </row>
    <row r="3292" spans="1:58">
      <c r="A3292" s="218" t="str">
        <f>MID(FORECAST!A3291,1,10)</f>
        <v/>
      </c>
      <c r="B3292" s="218" t="str">
        <f t="shared" si="446"/>
        <v/>
      </c>
      <c r="C3292" s="218" t="str">
        <f t="shared" si="447"/>
        <v/>
      </c>
      <c r="D3292" s="218" t="str">
        <f t="shared" si="448"/>
        <v/>
      </c>
      <c r="E3292" s="219" t="e">
        <f t="shared" si="449"/>
        <v>#VALUE!</v>
      </c>
      <c r="F3292" s="219" t="str">
        <f t="shared" si="450"/>
        <v/>
      </c>
      <c r="G3292" s="219">
        <f t="shared" si="451"/>
        <v>45291</v>
      </c>
      <c r="H3292" s="218" t="str">
        <f>IF(ISERROR(VLOOKUP(FORECAST!$A3292,$AY$2:$BA$9,3,FALSE)),"",VLOOKUP(FORECAST!$A3292,$AY$2:$BA$9,3,FALSE))</f>
        <v/>
      </c>
      <c r="I3292" s="218" t="str">
        <f>IF(ISNUMBER(FORECAST!G:G),FORECAST!G:G,"")</f>
        <v/>
      </c>
      <c r="J3292" s="222" t="str">
        <f>IF(ISNUMBER(FORECAST!H:H),FORECAST!H:H,"")</f>
        <v/>
      </c>
      <c r="BF3292" s="4"/>
    </row>
    <row r="3293" spans="1:58">
      <c r="A3293" s="218" t="str">
        <f>MID(FORECAST!A3292,1,10)</f>
        <v/>
      </c>
      <c r="B3293" s="218" t="str">
        <f t="shared" si="446"/>
        <v/>
      </c>
      <c r="C3293" s="218" t="str">
        <f t="shared" si="447"/>
        <v/>
      </c>
      <c r="D3293" s="218" t="str">
        <f t="shared" si="448"/>
        <v/>
      </c>
      <c r="E3293" s="219" t="e">
        <f t="shared" si="449"/>
        <v>#VALUE!</v>
      </c>
      <c r="F3293" s="219" t="str">
        <f t="shared" si="450"/>
        <v/>
      </c>
      <c r="G3293" s="219">
        <f t="shared" si="451"/>
        <v>45291</v>
      </c>
      <c r="H3293" s="218" t="str">
        <f>IF(ISERROR(VLOOKUP(FORECAST!$A3293,$AY$2:$BA$9,3,FALSE)),"",VLOOKUP(FORECAST!$A3293,$AY$2:$BA$9,3,FALSE))</f>
        <v/>
      </c>
      <c r="I3293" s="218" t="str">
        <f>IF(ISNUMBER(FORECAST!G:G),FORECAST!G:G,"")</f>
        <v/>
      </c>
      <c r="J3293" s="222" t="str">
        <f>IF(ISNUMBER(FORECAST!H:H),FORECAST!H:H,"")</f>
        <v/>
      </c>
      <c r="BF3293" s="4"/>
    </row>
    <row r="3294" spans="1:58">
      <c r="A3294" s="218" t="str">
        <f>MID(FORECAST!A3293,1,10)</f>
        <v/>
      </c>
      <c r="B3294" s="218" t="str">
        <f t="shared" si="446"/>
        <v/>
      </c>
      <c r="C3294" s="218" t="str">
        <f t="shared" si="447"/>
        <v/>
      </c>
      <c r="D3294" s="218" t="str">
        <f t="shared" si="448"/>
        <v/>
      </c>
      <c r="E3294" s="219" t="e">
        <f t="shared" si="449"/>
        <v>#VALUE!</v>
      </c>
      <c r="F3294" s="219" t="str">
        <f t="shared" si="450"/>
        <v/>
      </c>
      <c r="G3294" s="219">
        <f t="shared" si="451"/>
        <v>45291</v>
      </c>
      <c r="H3294" s="218" t="str">
        <f>IF(ISERROR(VLOOKUP(FORECAST!$A3294,$AY$2:$BA$9,3,FALSE)),"",VLOOKUP(FORECAST!$A3294,$AY$2:$BA$9,3,FALSE))</f>
        <v/>
      </c>
      <c r="I3294" s="218" t="str">
        <f>IF(ISNUMBER(FORECAST!G:G),FORECAST!G:G,"")</f>
        <v/>
      </c>
      <c r="J3294" s="222" t="str">
        <f>IF(ISNUMBER(FORECAST!H:H),FORECAST!H:H,"")</f>
        <v/>
      </c>
      <c r="BF3294" s="4"/>
    </row>
    <row r="3295" spans="1:58">
      <c r="A3295" s="218" t="str">
        <f>MID(FORECAST!A3294,1,10)</f>
        <v/>
      </c>
      <c r="B3295" s="218" t="str">
        <f t="shared" si="446"/>
        <v/>
      </c>
      <c r="C3295" s="218" t="str">
        <f t="shared" si="447"/>
        <v/>
      </c>
      <c r="D3295" s="218" t="str">
        <f t="shared" si="448"/>
        <v/>
      </c>
      <c r="E3295" s="219" t="e">
        <f t="shared" si="449"/>
        <v>#VALUE!</v>
      </c>
      <c r="F3295" s="219" t="str">
        <f t="shared" si="450"/>
        <v/>
      </c>
      <c r="G3295" s="219">
        <f t="shared" si="451"/>
        <v>45291</v>
      </c>
      <c r="H3295" s="218" t="str">
        <f>IF(ISERROR(VLOOKUP(FORECAST!$A3295,$AY$2:$BA$9,3,FALSE)),"",VLOOKUP(FORECAST!$A3295,$AY$2:$BA$9,3,FALSE))</f>
        <v/>
      </c>
      <c r="I3295" s="218" t="str">
        <f>IF(ISNUMBER(FORECAST!G:G),FORECAST!G:G,"")</f>
        <v/>
      </c>
      <c r="J3295" s="222" t="str">
        <f>IF(ISNUMBER(FORECAST!H:H),FORECAST!H:H,"")</f>
        <v/>
      </c>
      <c r="BF3295" s="4"/>
    </row>
    <row r="3296" spans="1:58">
      <c r="A3296" s="218" t="str">
        <f>MID(FORECAST!A3295,1,10)</f>
        <v/>
      </c>
      <c r="B3296" s="218" t="str">
        <f t="shared" si="446"/>
        <v/>
      </c>
      <c r="C3296" s="218" t="str">
        <f t="shared" si="447"/>
        <v/>
      </c>
      <c r="D3296" s="218" t="str">
        <f t="shared" si="448"/>
        <v/>
      </c>
      <c r="E3296" s="219" t="e">
        <f t="shared" si="449"/>
        <v>#VALUE!</v>
      </c>
      <c r="F3296" s="219" t="str">
        <f t="shared" si="450"/>
        <v/>
      </c>
      <c r="G3296" s="219">
        <f t="shared" si="451"/>
        <v>45291</v>
      </c>
      <c r="H3296" s="218" t="str">
        <f>IF(ISERROR(VLOOKUP(FORECAST!$A3296,$AY$2:$BA$9,3,FALSE)),"",VLOOKUP(FORECAST!$A3296,$AY$2:$BA$9,3,FALSE))</f>
        <v/>
      </c>
      <c r="I3296" s="218" t="str">
        <f>IF(ISNUMBER(FORECAST!G:G),FORECAST!G:G,"")</f>
        <v/>
      </c>
      <c r="J3296" s="222" t="str">
        <f>IF(ISNUMBER(FORECAST!H:H),FORECAST!H:H,"")</f>
        <v/>
      </c>
      <c r="BF3296" s="4"/>
    </row>
    <row r="3297" spans="1:58">
      <c r="A3297" s="218" t="str">
        <f>MID(FORECAST!A3296,1,10)</f>
        <v/>
      </c>
      <c r="B3297" s="218" t="str">
        <f t="shared" si="446"/>
        <v/>
      </c>
      <c r="C3297" s="218" t="str">
        <f t="shared" si="447"/>
        <v/>
      </c>
      <c r="D3297" s="218" t="str">
        <f t="shared" si="448"/>
        <v/>
      </c>
      <c r="E3297" s="219" t="e">
        <f t="shared" si="449"/>
        <v>#VALUE!</v>
      </c>
      <c r="F3297" s="219" t="str">
        <f t="shared" si="450"/>
        <v/>
      </c>
      <c r="G3297" s="219">
        <f t="shared" si="451"/>
        <v>45291</v>
      </c>
      <c r="H3297" s="218" t="str">
        <f>IF(ISERROR(VLOOKUP(FORECAST!$A3297,$AY$2:$BA$9,3,FALSE)),"",VLOOKUP(FORECAST!$A3297,$AY$2:$BA$9,3,FALSE))</f>
        <v/>
      </c>
      <c r="I3297" s="218" t="str">
        <f>IF(ISNUMBER(FORECAST!G:G),FORECAST!G:G,"")</f>
        <v/>
      </c>
      <c r="J3297" s="222" t="str">
        <f>IF(ISNUMBER(FORECAST!H:H),FORECAST!H:H,"")</f>
        <v/>
      </c>
      <c r="BF3297" s="4"/>
    </row>
    <row r="3298" spans="1:58">
      <c r="A3298" s="218" t="str">
        <f>MID(FORECAST!A3297,1,10)</f>
        <v/>
      </c>
      <c r="B3298" s="218" t="str">
        <f t="shared" si="446"/>
        <v/>
      </c>
      <c r="C3298" s="218" t="str">
        <f t="shared" si="447"/>
        <v/>
      </c>
      <c r="D3298" s="218" t="str">
        <f t="shared" si="448"/>
        <v/>
      </c>
      <c r="E3298" s="219" t="e">
        <f t="shared" si="449"/>
        <v>#VALUE!</v>
      </c>
      <c r="F3298" s="219" t="str">
        <f t="shared" si="450"/>
        <v/>
      </c>
      <c r="G3298" s="219">
        <f t="shared" si="451"/>
        <v>45291</v>
      </c>
      <c r="H3298" s="218" t="str">
        <f>IF(ISERROR(VLOOKUP(FORECAST!$A3298,$AY$2:$BA$9,3,FALSE)),"",VLOOKUP(FORECAST!$A3298,$AY$2:$BA$9,3,FALSE))</f>
        <v/>
      </c>
      <c r="I3298" s="218" t="str">
        <f>IF(ISNUMBER(FORECAST!G:G),FORECAST!G:G,"")</f>
        <v/>
      </c>
      <c r="J3298" s="222" t="str">
        <f>IF(ISNUMBER(FORECAST!H:H),FORECAST!H:H,"")</f>
        <v/>
      </c>
      <c r="BF3298" s="4"/>
    </row>
    <row r="3299" spans="1:58">
      <c r="A3299" s="218" t="str">
        <f>MID(FORECAST!A3298,1,10)</f>
        <v/>
      </c>
      <c r="B3299" s="218" t="str">
        <f t="shared" si="446"/>
        <v/>
      </c>
      <c r="C3299" s="218" t="str">
        <f t="shared" si="447"/>
        <v/>
      </c>
      <c r="D3299" s="218" t="str">
        <f t="shared" si="448"/>
        <v/>
      </c>
      <c r="E3299" s="219" t="e">
        <f t="shared" si="449"/>
        <v>#VALUE!</v>
      </c>
      <c r="F3299" s="219" t="str">
        <f t="shared" si="450"/>
        <v/>
      </c>
      <c r="G3299" s="219">
        <f t="shared" si="451"/>
        <v>45291</v>
      </c>
      <c r="H3299" s="218" t="str">
        <f>IF(ISERROR(VLOOKUP(FORECAST!$A3299,$AY$2:$BA$9,3,FALSE)),"",VLOOKUP(FORECAST!$A3299,$AY$2:$BA$9,3,FALSE))</f>
        <v/>
      </c>
      <c r="I3299" s="218" t="str">
        <f>IF(ISNUMBER(FORECAST!G:G),FORECAST!G:G,"")</f>
        <v/>
      </c>
      <c r="J3299" s="222" t="str">
        <f>IF(ISNUMBER(FORECAST!H:H),FORECAST!H:H,"")</f>
        <v/>
      </c>
      <c r="BF3299" s="4"/>
    </row>
    <row r="3300" spans="1:58">
      <c r="A3300" s="218" t="str">
        <f>MID(FORECAST!A3299,1,10)</f>
        <v/>
      </c>
      <c r="B3300" s="218" t="str">
        <f t="shared" si="446"/>
        <v/>
      </c>
      <c r="C3300" s="218" t="str">
        <f t="shared" si="447"/>
        <v/>
      </c>
      <c r="D3300" s="218" t="str">
        <f t="shared" si="448"/>
        <v/>
      </c>
      <c r="E3300" s="219" t="e">
        <f t="shared" si="449"/>
        <v>#VALUE!</v>
      </c>
      <c r="F3300" s="219" t="str">
        <f t="shared" si="450"/>
        <v/>
      </c>
      <c r="G3300" s="219">
        <f t="shared" si="451"/>
        <v>45291</v>
      </c>
      <c r="H3300" s="218" t="str">
        <f>IF(ISERROR(VLOOKUP(FORECAST!$A3300,$AY$2:$BA$9,3,FALSE)),"",VLOOKUP(FORECAST!$A3300,$AY$2:$BA$9,3,FALSE))</f>
        <v/>
      </c>
      <c r="I3300" s="218" t="str">
        <f>IF(ISNUMBER(FORECAST!G:G),FORECAST!G:G,"")</f>
        <v/>
      </c>
      <c r="J3300" s="222" t="str">
        <f>IF(ISNUMBER(FORECAST!H:H),FORECAST!H:H,"")</f>
        <v/>
      </c>
      <c r="BF3300" s="4"/>
    </row>
    <row r="3301" spans="1:58">
      <c r="A3301" s="218" t="str">
        <f>MID(FORECAST!A3300,1,10)</f>
        <v/>
      </c>
      <c r="B3301" s="218" t="str">
        <f t="shared" si="446"/>
        <v/>
      </c>
      <c r="C3301" s="218" t="str">
        <f t="shared" si="447"/>
        <v/>
      </c>
      <c r="D3301" s="218" t="str">
        <f t="shared" si="448"/>
        <v/>
      </c>
      <c r="E3301" s="219" t="e">
        <f t="shared" si="449"/>
        <v>#VALUE!</v>
      </c>
      <c r="F3301" s="219" t="str">
        <f t="shared" si="450"/>
        <v/>
      </c>
      <c r="G3301" s="219">
        <f t="shared" si="451"/>
        <v>45291</v>
      </c>
      <c r="H3301" s="218" t="str">
        <f>IF(ISERROR(VLOOKUP(FORECAST!$A3301,$AY$2:$BA$9,3,FALSE)),"",VLOOKUP(FORECAST!$A3301,$AY$2:$BA$9,3,FALSE))</f>
        <v/>
      </c>
      <c r="I3301" s="218" t="str">
        <f>IF(ISNUMBER(FORECAST!G:G),FORECAST!G:G,"")</f>
        <v/>
      </c>
      <c r="J3301" s="222" t="str">
        <f>IF(ISNUMBER(FORECAST!H:H),FORECAST!H:H,"")</f>
        <v/>
      </c>
      <c r="BF3301" s="4"/>
    </row>
    <row r="3302" spans="1:58">
      <c r="A3302" s="218" t="str">
        <f>MID(FORECAST!A3301,1,10)</f>
        <v/>
      </c>
      <c r="B3302" s="218" t="str">
        <f t="shared" si="446"/>
        <v/>
      </c>
      <c r="C3302" s="218" t="str">
        <f t="shared" si="447"/>
        <v/>
      </c>
      <c r="D3302" s="218" t="str">
        <f t="shared" si="448"/>
        <v/>
      </c>
      <c r="E3302" s="219" t="e">
        <f t="shared" si="449"/>
        <v>#VALUE!</v>
      </c>
      <c r="F3302" s="219" t="str">
        <f t="shared" si="450"/>
        <v/>
      </c>
      <c r="G3302" s="219">
        <f t="shared" si="451"/>
        <v>45291</v>
      </c>
      <c r="H3302" s="218" t="str">
        <f>IF(ISERROR(VLOOKUP(FORECAST!$A3302,$AY$2:$BA$9,3,FALSE)),"",VLOOKUP(FORECAST!$A3302,$AY$2:$BA$9,3,FALSE))</f>
        <v/>
      </c>
      <c r="I3302" s="218" t="str">
        <f>IF(ISNUMBER(FORECAST!G:G),FORECAST!G:G,"")</f>
        <v/>
      </c>
      <c r="J3302" s="222" t="str">
        <f>IF(ISNUMBER(FORECAST!H:H),FORECAST!H:H,"")</f>
        <v/>
      </c>
      <c r="BF3302" s="4"/>
    </row>
    <row r="3303" spans="1:58">
      <c r="A3303" s="218" t="str">
        <f>MID(FORECAST!A3302,1,10)</f>
        <v/>
      </c>
      <c r="B3303" s="218" t="str">
        <f t="shared" si="446"/>
        <v/>
      </c>
      <c r="C3303" s="218" t="str">
        <f t="shared" si="447"/>
        <v/>
      </c>
      <c r="D3303" s="218" t="str">
        <f t="shared" si="448"/>
        <v/>
      </c>
      <c r="E3303" s="219" t="e">
        <f t="shared" si="449"/>
        <v>#VALUE!</v>
      </c>
      <c r="F3303" s="219" t="str">
        <f t="shared" si="450"/>
        <v/>
      </c>
      <c r="G3303" s="219">
        <f t="shared" si="451"/>
        <v>45291</v>
      </c>
      <c r="H3303" s="218" t="str">
        <f>IF(ISERROR(VLOOKUP(FORECAST!$A3303,$AY$2:$BA$9,3,FALSE)),"",VLOOKUP(FORECAST!$A3303,$AY$2:$BA$9,3,FALSE))</f>
        <v/>
      </c>
      <c r="I3303" s="218" t="str">
        <f>IF(ISNUMBER(FORECAST!G:G),FORECAST!G:G,"")</f>
        <v/>
      </c>
      <c r="J3303" s="222" t="str">
        <f>IF(ISNUMBER(FORECAST!H:H),FORECAST!H:H,"")</f>
        <v/>
      </c>
      <c r="BF3303" s="4"/>
    </row>
    <row r="3304" spans="1:58">
      <c r="A3304" s="218" t="str">
        <f>MID(FORECAST!A3303,1,10)</f>
        <v/>
      </c>
      <c r="B3304" s="218" t="str">
        <f t="shared" si="446"/>
        <v/>
      </c>
      <c r="C3304" s="218" t="str">
        <f t="shared" si="447"/>
        <v/>
      </c>
      <c r="D3304" s="218" t="str">
        <f t="shared" si="448"/>
        <v/>
      </c>
      <c r="E3304" s="219" t="e">
        <f t="shared" si="449"/>
        <v>#VALUE!</v>
      </c>
      <c r="F3304" s="219" t="str">
        <f t="shared" si="450"/>
        <v/>
      </c>
      <c r="G3304" s="219">
        <f t="shared" si="451"/>
        <v>45291</v>
      </c>
      <c r="H3304" s="218" t="str">
        <f>IF(ISERROR(VLOOKUP(FORECAST!$A3304,$AY$2:$BA$9,3,FALSE)),"",VLOOKUP(FORECAST!$A3304,$AY$2:$BA$9,3,FALSE))</f>
        <v/>
      </c>
      <c r="I3304" s="218" t="str">
        <f>IF(ISNUMBER(FORECAST!G:G),FORECAST!G:G,"")</f>
        <v/>
      </c>
      <c r="J3304" s="222" t="str">
        <f>IF(ISNUMBER(FORECAST!H:H),FORECAST!H:H,"")</f>
        <v/>
      </c>
      <c r="BF3304" s="4"/>
    </row>
    <row r="3305" spans="1:58">
      <c r="A3305" s="218" t="str">
        <f>MID(FORECAST!A3304,1,10)</f>
        <v/>
      </c>
      <c r="B3305" s="218" t="str">
        <f t="shared" si="446"/>
        <v/>
      </c>
      <c r="C3305" s="218" t="str">
        <f t="shared" si="447"/>
        <v/>
      </c>
      <c r="D3305" s="218" t="str">
        <f t="shared" si="448"/>
        <v/>
      </c>
      <c r="E3305" s="219" t="e">
        <f t="shared" si="449"/>
        <v>#VALUE!</v>
      </c>
      <c r="F3305" s="219" t="str">
        <f t="shared" si="450"/>
        <v/>
      </c>
      <c r="G3305" s="219">
        <f t="shared" si="451"/>
        <v>45291</v>
      </c>
      <c r="H3305" s="218" t="str">
        <f>IF(ISERROR(VLOOKUP(FORECAST!$A3305,$AY$2:$BA$9,3,FALSE)),"",VLOOKUP(FORECAST!$A3305,$AY$2:$BA$9,3,FALSE))</f>
        <v/>
      </c>
      <c r="I3305" s="218" t="str">
        <f>IF(ISNUMBER(FORECAST!G:G),FORECAST!G:G,"")</f>
        <v/>
      </c>
      <c r="J3305" s="222" t="str">
        <f>IF(ISNUMBER(FORECAST!H:H),FORECAST!H:H,"")</f>
        <v/>
      </c>
      <c r="BF3305" s="4"/>
    </row>
    <row r="3306" spans="1:58">
      <c r="A3306" s="218" t="str">
        <f>MID(FORECAST!A3305,1,10)</f>
        <v/>
      </c>
      <c r="B3306" s="218" t="str">
        <f t="shared" si="446"/>
        <v/>
      </c>
      <c r="C3306" s="218" t="str">
        <f t="shared" si="447"/>
        <v/>
      </c>
      <c r="D3306" s="218" t="str">
        <f t="shared" si="448"/>
        <v/>
      </c>
      <c r="E3306" s="219" t="e">
        <f t="shared" si="449"/>
        <v>#VALUE!</v>
      </c>
      <c r="F3306" s="219" t="str">
        <f t="shared" si="450"/>
        <v/>
      </c>
      <c r="G3306" s="219">
        <f t="shared" si="451"/>
        <v>45291</v>
      </c>
      <c r="H3306" s="218" t="str">
        <f>IF(ISERROR(VLOOKUP(FORECAST!$A3306,$AY$2:$BA$9,3,FALSE)),"",VLOOKUP(FORECAST!$A3306,$AY$2:$BA$9,3,FALSE))</f>
        <v/>
      </c>
      <c r="I3306" s="218" t="str">
        <f>IF(ISNUMBER(FORECAST!G:G),FORECAST!G:G,"")</f>
        <v/>
      </c>
      <c r="J3306" s="222" t="str">
        <f>IF(ISNUMBER(FORECAST!H:H),FORECAST!H:H,"")</f>
        <v/>
      </c>
      <c r="BF3306" s="4"/>
    </row>
    <row r="3307" spans="1:58">
      <c r="A3307" s="218" t="str">
        <f>MID(FORECAST!A3306,1,10)</f>
        <v/>
      </c>
      <c r="B3307" s="218" t="str">
        <f t="shared" si="446"/>
        <v/>
      </c>
      <c r="C3307" s="218" t="str">
        <f t="shared" si="447"/>
        <v/>
      </c>
      <c r="D3307" s="218" t="str">
        <f t="shared" si="448"/>
        <v/>
      </c>
      <c r="E3307" s="219" t="e">
        <f t="shared" si="449"/>
        <v>#VALUE!</v>
      </c>
      <c r="F3307" s="219" t="str">
        <f t="shared" si="450"/>
        <v/>
      </c>
      <c r="G3307" s="219">
        <f t="shared" si="451"/>
        <v>45291</v>
      </c>
      <c r="H3307" s="218" t="str">
        <f>IF(ISERROR(VLOOKUP(FORECAST!$A3307,$AY$2:$BA$9,3,FALSE)),"",VLOOKUP(FORECAST!$A3307,$AY$2:$BA$9,3,FALSE))</f>
        <v/>
      </c>
      <c r="I3307" s="218" t="str">
        <f>IF(ISNUMBER(FORECAST!G:G),FORECAST!G:G,"")</f>
        <v/>
      </c>
      <c r="J3307" s="222" t="str">
        <f>IF(ISNUMBER(FORECAST!H:H),FORECAST!H:H,"")</f>
        <v/>
      </c>
      <c r="BF3307" s="4"/>
    </row>
    <row r="3308" spans="1:58">
      <c r="A3308" s="218" t="str">
        <f>MID(FORECAST!A3307,1,10)</f>
        <v/>
      </c>
      <c r="B3308" s="218" t="str">
        <f t="shared" si="446"/>
        <v/>
      </c>
      <c r="C3308" s="218" t="str">
        <f t="shared" si="447"/>
        <v/>
      </c>
      <c r="D3308" s="218" t="str">
        <f t="shared" si="448"/>
        <v/>
      </c>
      <c r="E3308" s="219" t="e">
        <f t="shared" si="449"/>
        <v>#VALUE!</v>
      </c>
      <c r="F3308" s="219" t="str">
        <f t="shared" si="450"/>
        <v/>
      </c>
      <c r="G3308" s="219">
        <f t="shared" si="451"/>
        <v>45291</v>
      </c>
      <c r="H3308" s="218" t="str">
        <f>IF(ISERROR(VLOOKUP(FORECAST!$A3308,$AY$2:$BA$9,3,FALSE)),"",VLOOKUP(FORECAST!$A3308,$AY$2:$BA$9,3,FALSE))</f>
        <v/>
      </c>
      <c r="I3308" s="218" t="str">
        <f>IF(ISNUMBER(FORECAST!G:G),FORECAST!G:G,"")</f>
        <v/>
      </c>
      <c r="J3308" s="222" t="str">
        <f>IF(ISNUMBER(FORECAST!H:H),FORECAST!H:H,"")</f>
        <v/>
      </c>
      <c r="BF3308" s="4"/>
    </row>
    <row r="3309" spans="1:58">
      <c r="A3309" s="218" t="str">
        <f>MID(FORECAST!A3308,1,10)</f>
        <v/>
      </c>
      <c r="B3309" s="218" t="str">
        <f t="shared" si="446"/>
        <v/>
      </c>
      <c r="C3309" s="218" t="str">
        <f t="shared" si="447"/>
        <v/>
      </c>
      <c r="D3309" s="218" t="str">
        <f t="shared" si="448"/>
        <v/>
      </c>
      <c r="E3309" s="219" t="e">
        <f t="shared" si="449"/>
        <v>#VALUE!</v>
      </c>
      <c r="F3309" s="219" t="str">
        <f t="shared" si="450"/>
        <v/>
      </c>
      <c r="G3309" s="219">
        <f t="shared" si="451"/>
        <v>45291</v>
      </c>
      <c r="H3309" s="218" t="str">
        <f>IF(ISERROR(VLOOKUP(FORECAST!$A3309,$AY$2:$BA$9,3,FALSE)),"",VLOOKUP(FORECAST!$A3309,$AY$2:$BA$9,3,FALSE))</f>
        <v/>
      </c>
      <c r="I3309" s="218" t="str">
        <f>IF(ISNUMBER(FORECAST!G:G),FORECAST!G:G,"")</f>
        <v/>
      </c>
      <c r="J3309" s="222" t="str">
        <f>IF(ISNUMBER(FORECAST!H:H),FORECAST!H:H,"")</f>
        <v/>
      </c>
      <c r="BF3309" s="4"/>
    </row>
    <row r="3310" spans="1:58">
      <c r="A3310" s="218" t="str">
        <f>MID(FORECAST!A3309,1,10)</f>
        <v/>
      </c>
      <c r="B3310" s="218" t="str">
        <f t="shared" si="446"/>
        <v/>
      </c>
      <c r="C3310" s="218" t="str">
        <f t="shared" si="447"/>
        <v/>
      </c>
      <c r="D3310" s="218" t="str">
        <f t="shared" si="448"/>
        <v/>
      </c>
      <c r="E3310" s="219" t="e">
        <f t="shared" si="449"/>
        <v>#VALUE!</v>
      </c>
      <c r="F3310" s="219" t="str">
        <f t="shared" si="450"/>
        <v/>
      </c>
      <c r="G3310" s="219">
        <f t="shared" si="451"/>
        <v>45291</v>
      </c>
      <c r="H3310" s="218" t="str">
        <f>IF(ISERROR(VLOOKUP(FORECAST!$A3310,$AY$2:$BA$9,3,FALSE)),"",VLOOKUP(FORECAST!$A3310,$AY$2:$BA$9,3,FALSE))</f>
        <v/>
      </c>
      <c r="I3310" s="218" t="str">
        <f>IF(ISNUMBER(FORECAST!G:G),FORECAST!G:G,"")</f>
        <v/>
      </c>
      <c r="J3310" s="222" t="str">
        <f>IF(ISNUMBER(FORECAST!H:H),FORECAST!H:H,"")</f>
        <v/>
      </c>
      <c r="BF3310" s="4"/>
    </row>
    <row r="3311" spans="1:58">
      <c r="A3311" s="218" t="str">
        <f>MID(FORECAST!A3310,1,10)</f>
        <v/>
      </c>
      <c r="B3311" s="218" t="str">
        <f t="shared" si="446"/>
        <v/>
      </c>
      <c r="C3311" s="218" t="str">
        <f t="shared" si="447"/>
        <v/>
      </c>
      <c r="D3311" s="218" t="str">
        <f t="shared" si="448"/>
        <v/>
      </c>
      <c r="E3311" s="219" t="e">
        <f t="shared" si="449"/>
        <v>#VALUE!</v>
      </c>
      <c r="F3311" s="219" t="str">
        <f t="shared" si="450"/>
        <v/>
      </c>
      <c r="G3311" s="219">
        <f t="shared" si="451"/>
        <v>45291</v>
      </c>
      <c r="H3311" s="218" t="str">
        <f>IF(ISERROR(VLOOKUP(FORECAST!$A3311,$AY$2:$BA$9,3,FALSE)),"",VLOOKUP(FORECAST!$A3311,$AY$2:$BA$9,3,FALSE))</f>
        <v/>
      </c>
      <c r="I3311" s="218" t="str">
        <f>IF(ISNUMBER(FORECAST!G:G),FORECAST!G:G,"")</f>
        <v/>
      </c>
      <c r="J3311" s="222" t="str">
        <f>IF(ISNUMBER(FORECAST!H:H),FORECAST!H:H,"")</f>
        <v/>
      </c>
      <c r="BF3311" s="4"/>
    </row>
    <row r="3312" spans="1:58">
      <c r="A3312" s="218" t="str">
        <f>MID(FORECAST!A3311,1,10)</f>
        <v/>
      </c>
      <c r="B3312" s="218" t="str">
        <f t="shared" si="446"/>
        <v/>
      </c>
      <c r="C3312" s="218" t="str">
        <f t="shared" si="447"/>
        <v/>
      </c>
      <c r="D3312" s="218" t="str">
        <f t="shared" si="448"/>
        <v/>
      </c>
      <c r="E3312" s="219" t="e">
        <f t="shared" si="449"/>
        <v>#VALUE!</v>
      </c>
      <c r="F3312" s="219" t="str">
        <f t="shared" si="450"/>
        <v/>
      </c>
      <c r="G3312" s="219">
        <f t="shared" si="451"/>
        <v>45291</v>
      </c>
      <c r="H3312" s="218" t="str">
        <f>IF(ISERROR(VLOOKUP(FORECAST!$A3312,$AY$2:$BA$9,3,FALSE)),"",VLOOKUP(FORECAST!$A3312,$AY$2:$BA$9,3,FALSE))</f>
        <v/>
      </c>
      <c r="I3312" s="218" t="str">
        <f>IF(ISNUMBER(FORECAST!G:G),FORECAST!G:G,"")</f>
        <v/>
      </c>
      <c r="J3312" s="222" t="str">
        <f>IF(ISNUMBER(FORECAST!H:H),FORECAST!H:H,"")</f>
        <v/>
      </c>
      <c r="BF3312" s="4"/>
    </row>
    <row r="3313" spans="1:58">
      <c r="A3313" s="218" t="str">
        <f>MID(FORECAST!A3312,1,10)</f>
        <v/>
      </c>
      <c r="B3313" s="218" t="str">
        <f t="shared" si="446"/>
        <v/>
      </c>
      <c r="C3313" s="218" t="str">
        <f t="shared" si="447"/>
        <v/>
      </c>
      <c r="D3313" s="218" t="str">
        <f t="shared" si="448"/>
        <v/>
      </c>
      <c r="E3313" s="219" t="e">
        <f t="shared" si="449"/>
        <v>#VALUE!</v>
      </c>
      <c r="F3313" s="219" t="str">
        <f t="shared" si="450"/>
        <v/>
      </c>
      <c r="G3313" s="219">
        <f t="shared" si="451"/>
        <v>45291</v>
      </c>
      <c r="H3313" s="218" t="str">
        <f>IF(ISERROR(VLOOKUP(FORECAST!$A3313,$AY$2:$BA$9,3,FALSE)),"",VLOOKUP(FORECAST!$A3313,$AY$2:$BA$9,3,FALSE))</f>
        <v/>
      </c>
      <c r="I3313" s="218" t="str">
        <f>IF(ISNUMBER(FORECAST!G:G),FORECAST!G:G,"")</f>
        <v/>
      </c>
      <c r="J3313" s="222" t="str">
        <f>IF(ISNUMBER(FORECAST!H:H),FORECAST!H:H,"")</f>
        <v/>
      </c>
      <c r="BF3313" s="4"/>
    </row>
    <row r="3314" spans="1:58">
      <c r="A3314" s="218" t="str">
        <f>MID(FORECAST!A3313,1,10)</f>
        <v/>
      </c>
      <c r="B3314" s="218" t="str">
        <f t="shared" si="446"/>
        <v/>
      </c>
      <c r="C3314" s="218" t="str">
        <f t="shared" si="447"/>
        <v/>
      </c>
      <c r="D3314" s="218" t="str">
        <f t="shared" si="448"/>
        <v/>
      </c>
      <c r="E3314" s="219" t="e">
        <f t="shared" si="449"/>
        <v>#VALUE!</v>
      </c>
      <c r="F3314" s="219" t="str">
        <f t="shared" si="450"/>
        <v/>
      </c>
      <c r="G3314" s="219">
        <f t="shared" si="451"/>
        <v>45291</v>
      </c>
      <c r="H3314" s="218" t="str">
        <f>IF(ISERROR(VLOOKUP(FORECAST!$A3314,$AY$2:$BA$9,3,FALSE)),"",VLOOKUP(FORECAST!$A3314,$AY$2:$BA$9,3,FALSE))</f>
        <v/>
      </c>
      <c r="I3314" s="218" t="str">
        <f>IF(ISNUMBER(FORECAST!G:G),FORECAST!G:G,"")</f>
        <v/>
      </c>
      <c r="J3314" s="222" t="str">
        <f>IF(ISNUMBER(FORECAST!H:H),FORECAST!H:H,"")</f>
        <v/>
      </c>
      <c r="BF3314" s="4"/>
    </row>
    <row r="3315" spans="1:58">
      <c r="A3315" s="218" t="str">
        <f>MID(FORECAST!A3314,1,10)</f>
        <v/>
      </c>
      <c r="B3315" s="218" t="str">
        <f t="shared" si="446"/>
        <v/>
      </c>
      <c r="C3315" s="218" t="str">
        <f t="shared" si="447"/>
        <v/>
      </c>
      <c r="D3315" s="218" t="str">
        <f t="shared" si="448"/>
        <v/>
      </c>
      <c r="E3315" s="219" t="e">
        <f t="shared" si="449"/>
        <v>#VALUE!</v>
      </c>
      <c r="F3315" s="219" t="str">
        <f t="shared" si="450"/>
        <v/>
      </c>
      <c r="G3315" s="219">
        <f t="shared" si="451"/>
        <v>45291</v>
      </c>
      <c r="H3315" s="218" t="str">
        <f>IF(ISERROR(VLOOKUP(FORECAST!$A3315,$AY$2:$BA$9,3,FALSE)),"",VLOOKUP(FORECAST!$A3315,$AY$2:$BA$9,3,FALSE))</f>
        <v/>
      </c>
      <c r="I3315" s="218" t="str">
        <f>IF(ISNUMBER(FORECAST!G:G),FORECAST!G:G,"")</f>
        <v/>
      </c>
      <c r="J3315" s="222" t="str">
        <f>IF(ISNUMBER(FORECAST!H:H),FORECAST!H:H,"")</f>
        <v/>
      </c>
      <c r="BF3315" s="4"/>
    </row>
    <row r="3316" spans="1:58">
      <c r="A3316" s="218" t="str">
        <f>MID(FORECAST!A3315,1,10)</f>
        <v/>
      </c>
      <c r="B3316" s="218" t="str">
        <f t="shared" si="446"/>
        <v/>
      </c>
      <c r="C3316" s="218" t="str">
        <f t="shared" si="447"/>
        <v/>
      </c>
      <c r="D3316" s="218" t="str">
        <f t="shared" si="448"/>
        <v/>
      </c>
      <c r="E3316" s="219" t="e">
        <f t="shared" si="449"/>
        <v>#VALUE!</v>
      </c>
      <c r="F3316" s="219" t="str">
        <f t="shared" si="450"/>
        <v/>
      </c>
      <c r="G3316" s="219">
        <f t="shared" si="451"/>
        <v>45291</v>
      </c>
      <c r="H3316" s="218" t="str">
        <f>IF(ISERROR(VLOOKUP(FORECAST!$A3316,$AY$2:$BA$9,3,FALSE)),"",VLOOKUP(FORECAST!$A3316,$AY$2:$BA$9,3,FALSE))</f>
        <v/>
      </c>
      <c r="I3316" s="218" t="str">
        <f>IF(ISNUMBER(FORECAST!G:G),FORECAST!G:G,"")</f>
        <v/>
      </c>
      <c r="J3316" s="222" t="str">
        <f>IF(ISNUMBER(FORECAST!H:H),FORECAST!H:H,"")</f>
        <v/>
      </c>
      <c r="BF3316" s="4"/>
    </row>
    <row r="3317" spans="1:58">
      <c r="A3317" s="218" t="str">
        <f>MID(FORECAST!A3316,1,10)</f>
        <v/>
      </c>
      <c r="B3317" s="218" t="str">
        <f t="shared" si="446"/>
        <v/>
      </c>
      <c r="C3317" s="218" t="str">
        <f t="shared" si="447"/>
        <v/>
      </c>
      <c r="D3317" s="218" t="str">
        <f t="shared" si="448"/>
        <v/>
      </c>
      <c r="E3317" s="219" t="e">
        <f t="shared" si="449"/>
        <v>#VALUE!</v>
      </c>
      <c r="F3317" s="219" t="str">
        <f t="shared" si="450"/>
        <v/>
      </c>
      <c r="G3317" s="219">
        <f t="shared" si="451"/>
        <v>45291</v>
      </c>
      <c r="H3317" s="218" t="str">
        <f>IF(ISERROR(VLOOKUP(FORECAST!$A3317,$AY$2:$BA$9,3,FALSE)),"",VLOOKUP(FORECAST!$A3317,$AY$2:$BA$9,3,FALSE))</f>
        <v/>
      </c>
      <c r="I3317" s="218" t="str">
        <f>IF(ISNUMBER(FORECAST!G:G),FORECAST!G:G,"")</f>
        <v/>
      </c>
      <c r="J3317" s="222" t="str">
        <f>IF(ISNUMBER(FORECAST!H:H),FORECAST!H:H,"")</f>
        <v/>
      </c>
      <c r="BF3317" s="4"/>
    </row>
    <row r="3318" spans="1:58">
      <c r="A3318" s="218" t="str">
        <f>MID(FORECAST!A3317,1,10)</f>
        <v/>
      </c>
      <c r="B3318" s="218" t="str">
        <f t="shared" si="446"/>
        <v/>
      </c>
      <c r="C3318" s="218" t="str">
        <f t="shared" si="447"/>
        <v/>
      </c>
      <c r="D3318" s="218" t="str">
        <f t="shared" si="448"/>
        <v/>
      </c>
      <c r="E3318" s="219" t="e">
        <f t="shared" si="449"/>
        <v>#VALUE!</v>
      </c>
      <c r="F3318" s="219" t="str">
        <f t="shared" si="450"/>
        <v/>
      </c>
      <c r="G3318" s="219">
        <f t="shared" si="451"/>
        <v>45291</v>
      </c>
      <c r="H3318" s="218" t="str">
        <f>IF(ISERROR(VLOOKUP(FORECAST!$A3318,$AY$2:$BA$9,3,FALSE)),"",VLOOKUP(FORECAST!$A3318,$AY$2:$BA$9,3,FALSE))</f>
        <v/>
      </c>
      <c r="I3318" s="218" t="str">
        <f>IF(ISNUMBER(FORECAST!G:G),FORECAST!G:G,"")</f>
        <v/>
      </c>
      <c r="J3318" s="222" t="str">
        <f>IF(ISNUMBER(FORECAST!H:H),FORECAST!H:H,"")</f>
        <v/>
      </c>
      <c r="BF3318" s="4"/>
    </row>
    <row r="3319" spans="1:58">
      <c r="A3319" s="218" t="str">
        <f>MID(FORECAST!A3318,1,10)</f>
        <v/>
      </c>
      <c r="B3319" s="218" t="str">
        <f t="shared" si="446"/>
        <v/>
      </c>
      <c r="C3319" s="218" t="str">
        <f t="shared" si="447"/>
        <v/>
      </c>
      <c r="D3319" s="218" t="str">
        <f t="shared" si="448"/>
        <v/>
      </c>
      <c r="E3319" s="219" t="e">
        <f t="shared" si="449"/>
        <v>#VALUE!</v>
      </c>
      <c r="F3319" s="219" t="str">
        <f t="shared" si="450"/>
        <v/>
      </c>
      <c r="G3319" s="219">
        <f t="shared" si="451"/>
        <v>45291</v>
      </c>
      <c r="H3319" s="218" t="str">
        <f>IF(ISERROR(VLOOKUP(FORECAST!$A3319,$AY$2:$BA$9,3,FALSE)),"",VLOOKUP(FORECAST!$A3319,$AY$2:$BA$9,3,FALSE))</f>
        <v/>
      </c>
      <c r="I3319" s="218" t="str">
        <f>IF(ISNUMBER(FORECAST!G:G),FORECAST!G:G,"")</f>
        <v/>
      </c>
      <c r="J3319" s="222" t="str">
        <f>IF(ISNUMBER(FORECAST!H:H),FORECAST!H:H,"")</f>
        <v/>
      </c>
      <c r="BF3319" s="4"/>
    </row>
    <row r="3320" spans="1:58">
      <c r="A3320" s="218" t="str">
        <f>MID(FORECAST!A3319,1,10)</f>
        <v/>
      </c>
      <c r="B3320" s="218" t="str">
        <f t="shared" si="446"/>
        <v/>
      </c>
      <c r="C3320" s="218" t="str">
        <f t="shared" si="447"/>
        <v/>
      </c>
      <c r="D3320" s="218" t="str">
        <f t="shared" si="448"/>
        <v/>
      </c>
      <c r="E3320" s="219" t="e">
        <f t="shared" si="449"/>
        <v>#VALUE!</v>
      </c>
      <c r="F3320" s="219" t="str">
        <f t="shared" si="450"/>
        <v/>
      </c>
      <c r="G3320" s="219">
        <f t="shared" si="451"/>
        <v>45291</v>
      </c>
      <c r="H3320" s="218" t="str">
        <f>IF(ISERROR(VLOOKUP(FORECAST!$A3320,$AY$2:$BA$9,3,FALSE)),"",VLOOKUP(FORECAST!$A3320,$AY$2:$BA$9,3,FALSE))</f>
        <v/>
      </c>
      <c r="I3320" s="218" t="str">
        <f>IF(ISNUMBER(FORECAST!G:G),FORECAST!G:G,"")</f>
        <v/>
      </c>
      <c r="J3320" s="222" t="str">
        <f>IF(ISNUMBER(FORECAST!H:H),FORECAST!H:H,"")</f>
        <v/>
      </c>
      <c r="BF3320" s="4"/>
    </row>
    <row r="3321" spans="1:58">
      <c r="A3321" s="218" t="str">
        <f>MID(FORECAST!A3320,1,10)</f>
        <v/>
      </c>
      <c r="B3321" s="218" t="str">
        <f t="shared" si="446"/>
        <v/>
      </c>
      <c r="C3321" s="218" t="str">
        <f t="shared" si="447"/>
        <v/>
      </c>
      <c r="D3321" s="218" t="str">
        <f t="shared" si="448"/>
        <v/>
      </c>
      <c r="E3321" s="219" t="e">
        <f t="shared" si="449"/>
        <v>#VALUE!</v>
      </c>
      <c r="F3321" s="219" t="str">
        <f t="shared" si="450"/>
        <v/>
      </c>
      <c r="G3321" s="219">
        <f t="shared" si="451"/>
        <v>45291</v>
      </c>
      <c r="H3321" s="218" t="str">
        <f>IF(ISERROR(VLOOKUP(FORECAST!$A3321,$AY$2:$BA$9,3,FALSE)),"",VLOOKUP(FORECAST!$A3321,$AY$2:$BA$9,3,FALSE))</f>
        <v/>
      </c>
      <c r="I3321" s="218" t="str">
        <f>IF(ISNUMBER(FORECAST!G:G),FORECAST!G:G,"")</f>
        <v/>
      </c>
      <c r="J3321" s="222" t="str">
        <f>IF(ISNUMBER(FORECAST!H:H),FORECAST!H:H,"")</f>
        <v/>
      </c>
      <c r="BF3321" s="4"/>
    </row>
    <row r="3322" spans="1:58">
      <c r="A3322" s="218" t="str">
        <f>MID(FORECAST!A3321,1,10)</f>
        <v/>
      </c>
      <c r="B3322" s="218" t="str">
        <f t="shared" si="446"/>
        <v/>
      </c>
      <c r="C3322" s="218" t="str">
        <f t="shared" si="447"/>
        <v/>
      </c>
      <c r="D3322" s="218" t="str">
        <f t="shared" si="448"/>
        <v/>
      </c>
      <c r="E3322" s="219" t="e">
        <f t="shared" si="449"/>
        <v>#VALUE!</v>
      </c>
      <c r="F3322" s="219" t="str">
        <f t="shared" si="450"/>
        <v/>
      </c>
      <c r="G3322" s="219">
        <f t="shared" si="451"/>
        <v>45291</v>
      </c>
      <c r="H3322" s="218" t="str">
        <f>IF(ISERROR(VLOOKUP(FORECAST!$A3322,$AY$2:$BA$9,3,FALSE)),"",VLOOKUP(FORECAST!$A3322,$AY$2:$BA$9,3,FALSE))</f>
        <v/>
      </c>
      <c r="I3322" s="218" t="str">
        <f>IF(ISNUMBER(FORECAST!G:G),FORECAST!G:G,"")</f>
        <v/>
      </c>
      <c r="J3322" s="222" t="str">
        <f>IF(ISNUMBER(FORECAST!H:H),FORECAST!H:H,"")</f>
        <v/>
      </c>
      <c r="BF3322" s="4"/>
    </row>
    <row r="3323" spans="1:58">
      <c r="A3323" s="218" t="str">
        <f>MID(FORECAST!A3322,1,10)</f>
        <v/>
      </c>
      <c r="B3323" s="218" t="str">
        <f t="shared" si="446"/>
        <v/>
      </c>
      <c r="C3323" s="218" t="str">
        <f t="shared" si="447"/>
        <v/>
      </c>
      <c r="D3323" s="218" t="str">
        <f t="shared" si="448"/>
        <v/>
      </c>
      <c r="E3323" s="219" t="e">
        <f t="shared" si="449"/>
        <v>#VALUE!</v>
      </c>
      <c r="F3323" s="219" t="str">
        <f t="shared" si="450"/>
        <v/>
      </c>
      <c r="G3323" s="219">
        <f t="shared" si="451"/>
        <v>45291</v>
      </c>
      <c r="H3323" s="218" t="str">
        <f>IF(ISERROR(VLOOKUP(FORECAST!$A3323,$AY$2:$BA$9,3,FALSE)),"",VLOOKUP(FORECAST!$A3323,$AY$2:$BA$9,3,FALSE))</f>
        <v/>
      </c>
      <c r="I3323" s="218" t="str">
        <f>IF(ISNUMBER(FORECAST!G:G),FORECAST!G:G,"")</f>
        <v/>
      </c>
      <c r="J3323" s="222" t="str">
        <f>IF(ISNUMBER(FORECAST!H:H),FORECAST!H:H,"")</f>
        <v/>
      </c>
      <c r="BF3323" s="4"/>
    </row>
    <row r="3324" spans="1:58">
      <c r="A3324" s="218" t="str">
        <f>MID(FORECAST!A3323,1,10)</f>
        <v/>
      </c>
      <c r="B3324" s="218" t="str">
        <f t="shared" si="446"/>
        <v/>
      </c>
      <c r="C3324" s="218" t="str">
        <f t="shared" si="447"/>
        <v/>
      </c>
      <c r="D3324" s="218" t="str">
        <f t="shared" si="448"/>
        <v/>
      </c>
      <c r="E3324" s="219" t="e">
        <f t="shared" si="449"/>
        <v>#VALUE!</v>
      </c>
      <c r="F3324" s="219" t="str">
        <f t="shared" si="450"/>
        <v/>
      </c>
      <c r="G3324" s="219">
        <f t="shared" si="451"/>
        <v>45291</v>
      </c>
      <c r="H3324" s="218" t="str">
        <f>IF(ISERROR(VLOOKUP(FORECAST!$A3324,$AY$2:$BA$9,3,FALSE)),"",VLOOKUP(FORECAST!$A3324,$AY$2:$BA$9,3,FALSE))</f>
        <v/>
      </c>
      <c r="I3324" s="218" t="str">
        <f>IF(ISNUMBER(FORECAST!G:G),FORECAST!G:G,"")</f>
        <v/>
      </c>
      <c r="J3324" s="222" t="str">
        <f>IF(ISNUMBER(FORECAST!H:H),FORECAST!H:H,"")</f>
        <v/>
      </c>
      <c r="BF3324" s="4"/>
    </row>
    <row r="3325" spans="1:58">
      <c r="A3325" s="218" t="str">
        <f>MID(FORECAST!A3324,1,10)</f>
        <v/>
      </c>
      <c r="B3325" s="218" t="str">
        <f t="shared" si="446"/>
        <v/>
      </c>
      <c r="C3325" s="218" t="str">
        <f t="shared" si="447"/>
        <v/>
      </c>
      <c r="D3325" s="218" t="str">
        <f t="shared" si="448"/>
        <v/>
      </c>
      <c r="E3325" s="219" t="e">
        <f t="shared" si="449"/>
        <v>#VALUE!</v>
      </c>
      <c r="F3325" s="219" t="str">
        <f t="shared" si="450"/>
        <v/>
      </c>
      <c r="G3325" s="219">
        <f t="shared" si="451"/>
        <v>45291</v>
      </c>
      <c r="H3325" s="218" t="str">
        <f>IF(ISERROR(VLOOKUP(FORECAST!$A3325,$AY$2:$BA$9,3,FALSE)),"",VLOOKUP(FORECAST!$A3325,$AY$2:$BA$9,3,FALSE))</f>
        <v/>
      </c>
      <c r="I3325" s="218" t="str">
        <f>IF(ISNUMBER(FORECAST!G:G),FORECAST!G:G,"")</f>
        <v/>
      </c>
      <c r="J3325" s="222" t="str">
        <f>IF(ISNUMBER(FORECAST!H:H),FORECAST!H:H,"")</f>
        <v/>
      </c>
      <c r="BF3325" s="4"/>
    </row>
    <row r="3326" spans="1:58">
      <c r="A3326" s="218" t="str">
        <f>MID(FORECAST!A3325,1,10)</f>
        <v/>
      </c>
      <c r="B3326" s="218" t="str">
        <f t="shared" si="446"/>
        <v/>
      </c>
      <c r="C3326" s="218" t="str">
        <f t="shared" si="447"/>
        <v/>
      </c>
      <c r="D3326" s="218" t="str">
        <f t="shared" si="448"/>
        <v/>
      </c>
      <c r="E3326" s="219" t="e">
        <f t="shared" si="449"/>
        <v>#VALUE!</v>
      </c>
      <c r="F3326" s="219" t="str">
        <f t="shared" si="450"/>
        <v/>
      </c>
      <c r="G3326" s="219">
        <f t="shared" si="451"/>
        <v>45291</v>
      </c>
      <c r="H3326" s="218" t="str">
        <f>IF(ISERROR(VLOOKUP(FORECAST!$A3326,$AY$2:$BA$9,3,FALSE)),"",VLOOKUP(FORECAST!$A3326,$AY$2:$BA$9,3,FALSE))</f>
        <v/>
      </c>
      <c r="I3326" s="218" t="str">
        <f>IF(ISNUMBER(FORECAST!G:G),FORECAST!G:G,"")</f>
        <v/>
      </c>
      <c r="J3326" s="222" t="str">
        <f>IF(ISNUMBER(FORECAST!H:H),FORECAST!H:H,"")</f>
        <v/>
      </c>
      <c r="BF3326" s="4"/>
    </row>
    <row r="3327" spans="1:58">
      <c r="A3327" s="218" t="str">
        <f>MID(FORECAST!A3326,1,10)</f>
        <v/>
      </c>
      <c r="B3327" s="218" t="str">
        <f t="shared" si="446"/>
        <v/>
      </c>
      <c r="C3327" s="218" t="str">
        <f t="shared" si="447"/>
        <v/>
      </c>
      <c r="D3327" s="218" t="str">
        <f t="shared" si="448"/>
        <v/>
      </c>
      <c r="E3327" s="219" t="e">
        <f t="shared" si="449"/>
        <v>#VALUE!</v>
      </c>
      <c r="F3327" s="219" t="str">
        <f t="shared" si="450"/>
        <v/>
      </c>
      <c r="G3327" s="219">
        <f t="shared" si="451"/>
        <v>45291</v>
      </c>
      <c r="H3327" s="218" t="str">
        <f>IF(ISERROR(VLOOKUP(FORECAST!$A3327,$AY$2:$BA$9,3,FALSE)),"",VLOOKUP(FORECAST!$A3327,$AY$2:$BA$9,3,FALSE))</f>
        <v/>
      </c>
      <c r="I3327" s="218" t="str">
        <f>IF(ISNUMBER(FORECAST!G:G),FORECAST!G:G,"")</f>
        <v/>
      </c>
      <c r="J3327" s="222" t="str">
        <f>IF(ISNUMBER(FORECAST!H:H),FORECAST!H:H,"")</f>
        <v/>
      </c>
      <c r="BF3327" s="4"/>
    </row>
    <row r="3328" spans="1:58">
      <c r="A3328" s="218" t="str">
        <f>MID(FORECAST!A3327,1,10)</f>
        <v/>
      </c>
      <c r="B3328" s="218" t="str">
        <f t="shared" si="446"/>
        <v/>
      </c>
      <c r="C3328" s="218" t="str">
        <f t="shared" si="447"/>
        <v/>
      </c>
      <c r="D3328" s="218" t="str">
        <f t="shared" si="448"/>
        <v/>
      </c>
      <c r="E3328" s="219" t="e">
        <f t="shared" si="449"/>
        <v>#VALUE!</v>
      </c>
      <c r="F3328" s="219" t="str">
        <f t="shared" si="450"/>
        <v/>
      </c>
      <c r="G3328" s="219">
        <f t="shared" si="451"/>
        <v>45291</v>
      </c>
      <c r="H3328" s="218" t="str">
        <f>IF(ISERROR(VLOOKUP(FORECAST!$A3328,$AY$2:$BA$9,3,FALSE)),"",VLOOKUP(FORECAST!$A3328,$AY$2:$BA$9,3,FALSE))</f>
        <v/>
      </c>
      <c r="I3328" s="218" t="str">
        <f>IF(ISNUMBER(FORECAST!G:G),FORECAST!G:G,"")</f>
        <v/>
      </c>
      <c r="J3328" s="222" t="str">
        <f>IF(ISNUMBER(FORECAST!H:H),FORECAST!H:H,"")</f>
        <v/>
      </c>
      <c r="BF3328" s="4"/>
    </row>
    <row r="3329" spans="1:58">
      <c r="A3329" s="218" t="str">
        <f>MID(FORECAST!A3328,1,10)</f>
        <v/>
      </c>
      <c r="B3329" s="218" t="str">
        <f t="shared" si="446"/>
        <v/>
      </c>
      <c r="C3329" s="218" t="str">
        <f t="shared" si="447"/>
        <v/>
      </c>
      <c r="D3329" s="218" t="str">
        <f t="shared" si="448"/>
        <v/>
      </c>
      <c r="E3329" s="219" t="e">
        <f t="shared" si="449"/>
        <v>#VALUE!</v>
      </c>
      <c r="F3329" s="219" t="str">
        <f t="shared" si="450"/>
        <v/>
      </c>
      <c r="G3329" s="219">
        <f t="shared" si="451"/>
        <v>45291</v>
      </c>
      <c r="H3329" s="218" t="str">
        <f>IF(ISERROR(VLOOKUP(FORECAST!$A3329,$AY$2:$BA$9,3,FALSE)),"",VLOOKUP(FORECAST!$A3329,$AY$2:$BA$9,3,FALSE))</f>
        <v/>
      </c>
      <c r="I3329" s="218" t="str">
        <f>IF(ISNUMBER(FORECAST!G:G),FORECAST!G:G,"")</f>
        <v/>
      </c>
      <c r="J3329" s="222" t="str">
        <f>IF(ISNUMBER(FORECAST!H:H),FORECAST!H:H,"")</f>
        <v/>
      </c>
      <c r="BF3329" s="4"/>
    </row>
    <row r="3330" spans="1:58">
      <c r="A3330" s="218" t="str">
        <f>MID(FORECAST!A3329,1,10)</f>
        <v/>
      </c>
      <c r="B3330" s="218" t="str">
        <f t="shared" si="446"/>
        <v/>
      </c>
      <c r="C3330" s="218" t="str">
        <f t="shared" si="447"/>
        <v/>
      </c>
      <c r="D3330" s="218" t="str">
        <f t="shared" si="448"/>
        <v/>
      </c>
      <c r="E3330" s="219" t="e">
        <f t="shared" si="449"/>
        <v>#VALUE!</v>
      </c>
      <c r="F3330" s="219" t="str">
        <f t="shared" si="450"/>
        <v/>
      </c>
      <c r="G3330" s="219">
        <f t="shared" si="451"/>
        <v>45291</v>
      </c>
      <c r="H3330" s="218" t="str">
        <f>IF(ISERROR(VLOOKUP(FORECAST!$A3330,$AY$2:$BA$9,3,FALSE)),"",VLOOKUP(FORECAST!$A3330,$AY$2:$BA$9,3,FALSE))</f>
        <v/>
      </c>
      <c r="I3330" s="218" t="str">
        <f>IF(ISNUMBER(FORECAST!G:G),FORECAST!G:G,"")</f>
        <v/>
      </c>
      <c r="J3330" s="222" t="str">
        <f>IF(ISNUMBER(FORECAST!H:H),FORECAST!H:H,"")</f>
        <v/>
      </c>
      <c r="BF3330" s="4"/>
    </row>
    <row r="3331" spans="1:58">
      <c r="A3331" s="218" t="str">
        <f>MID(FORECAST!A3330,1,10)</f>
        <v/>
      </c>
      <c r="B3331" s="218" t="str">
        <f t="shared" si="446"/>
        <v/>
      </c>
      <c r="C3331" s="218" t="str">
        <f t="shared" si="447"/>
        <v/>
      </c>
      <c r="D3331" s="218" t="str">
        <f t="shared" si="448"/>
        <v/>
      </c>
      <c r="E3331" s="219" t="e">
        <f t="shared" si="449"/>
        <v>#VALUE!</v>
      </c>
      <c r="F3331" s="219" t="str">
        <f t="shared" si="450"/>
        <v/>
      </c>
      <c r="G3331" s="219">
        <f t="shared" si="451"/>
        <v>45291</v>
      </c>
      <c r="H3331" s="218" t="str">
        <f>IF(ISERROR(VLOOKUP(FORECAST!$A3331,$AY$2:$BA$9,3,FALSE)),"",VLOOKUP(FORECAST!$A3331,$AY$2:$BA$9,3,FALSE))</f>
        <v/>
      </c>
      <c r="I3331" s="218" t="str">
        <f>IF(ISNUMBER(FORECAST!G:G),FORECAST!G:G,"")</f>
        <v/>
      </c>
      <c r="J3331" s="222" t="str">
        <f>IF(ISNUMBER(FORECAST!H:H),FORECAST!H:H,"")</f>
        <v/>
      </c>
      <c r="BF3331" s="4"/>
    </row>
    <row r="3332" spans="1:58">
      <c r="A3332" s="218" t="str">
        <f>MID(FORECAST!A3331,1,10)</f>
        <v/>
      </c>
      <c r="B3332" s="218" t="str">
        <f t="shared" si="446"/>
        <v/>
      </c>
      <c r="C3332" s="218" t="str">
        <f t="shared" si="447"/>
        <v/>
      </c>
      <c r="D3332" s="218" t="str">
        <f t="shared" si="448"/>
        <v/>
      </c>
      <c r="E3332" s="219" t="e">
        <f t="shared" si="449"/>
        <v>#VALUE!</v>
      </c>
      <c r="F3332" s="219" t="str">
        <f t="shared" si="450"/>
        <v/>
      </c>
      <c r="G3332" s="219">
        <f t="shared" si="451"/>
        <v>45291</v>
      </c>
      <c r="H3332" s="218" t="str">
        <f>IF(ISERROR(VLOOKUP(FORECAST!$A3332,$AY$2:$BA$9,3,FALSE)),"",VLOOKUP(FORECAST!$A3332,$AY$2:$BA$9,3,FALSE))</f>
        <v/>
      </c>
      <c r="I3332" s="218" t="str">
        <f>IF(ISNUMBER(FORECAST!G:G),FORECAST!G:G,"")</f>
        <v/>
      </c>
      <c r="J3332" s="222" t="str">
        <f>IF(ISNUMBER(FORECAST!H:H),FORECAST!H:H,"")</f>
        <v/>
      </c>
      <c r="BF3332" s="4"/>
    </row>
    <row r="3333" spans="1:58">
      <c r="A3333" s="218" t="str">
        <f>MID(FORECAST!A3332,1,10)</f>
        <v/>
      </c>
      <c r="B3333" s="218" t="str">
        <f t="shared" si="446"/>
        <v/>
      </c>
      <c r="C3333" s="218" t="str">
        <f t="shared" si="447"/>
        <v/>
      </c>
      <c r="D3333" s="218" t="str">
        <f t="shared" si="448"/>
        <v/>
      </c>
      <c r="E3333" s="219" t="e">
        <f t="shared" si="449"/>
        <v>#VALUE!</v>
      </c>
      <c r="F3333" s="219" t="str">
        <f t="shared" si="450"/>
        <v/>
      </c>
      <c r="G3333" s="219">
        <f t="shared" si="451"/>
        <v>45291</v>
      </c>
      <c r="H3333" s="218" t="str">
        <f>IF(ISERROR(VLOOKUP(FORECAST!$A3333,$AY$2:$BA$9,3,FALSE)),"",VLOOKUP(FORECAST!$A3333,$AY$2:$BA$9,3,FALSE))</f>
        <v/>
      </c>
      <c r="I3333" s="218" t="str">
        <f>IF(ISNUMBER(FORECAST!G:G),FORECAST!G:G,"")</f>
        <v/>
      </c>
      <c r="J3333" s="222" t="str">
        <f>IF(ISNUMBER(FORECAST!H:H),FORECAST!H:H,"")</f>
        <v/>
      </c>
      <c r="BF3333" s="4"/>
    </row>
    <row r="3334" spans="1:58">
      <c r="A3334" s="218" t="str">
        <f>MID(FORECAST!A3333,1,10)</f>
        <v/>
      </c>
      <c r="B3334" s="218" t="str">
        <f t="shared" si="446"/>
        <v/>
      </c>
      <c r="C3334" s="218" t="str">
        <f t="shared" si="447"/>
        <v/>
      </c>
      <c r="D3334" s="218" t="str">
        <f t="shared" si="448"/>
        <v/>
      </c>
      <c r="E3334" s="219" t="e">
        <f t="shared" si="449"/>
        <v>#VALUE!</v>
      </c>
      <c r="F3334" s="219" t="str">
        <f t="shared" si="450"/>
        <v/>
      </c>
      <c r="G3334" s="219">
        <f t="shared" si="451"/>
        <v>45291</v>
      </c>
      <c r="H3334" s="218" t="str">
        <f>IF(ISERROR(VLOOKUP(FORECAST!$A3334,$AY$2:$BA$9,3,FALSE)),"",VLOOKUP(FORECAST!$A3334,$AY$2:$BA$9,3,FALSE))</f>
        <v/>
      </c>
      <c r="I3334" s="218" t="str">
        <f>IF(ISNUMBER(FORECAST!G:G),FORECAST!G:G,"")</f>
        <v/>
      </c>
      <c r="J3334" s="222" t="str">
        <f>IF(ISNUMBER(FORECAST!H:H),FORECAST!H:H,"")</f>
        <v/>
      </c>
      <c r="BF3334" s="4"/>
    </row>
    <row r="3335" spans="1:58">
      <c r="A3335" s="218" t="str">
        <f>MID(FORECAST!A3334,1,10)</f>
        <v/>
      </c>
      <c r="B3335" s="218" t="str">
        <f t="shared" si="446"/>
        <v/>
      </c>
      <c r="C3335" s="218" t="str">
        <f t="shared" si="447"/>
        <v/>
      </c>
      <c r="D3335" s="218" t="str">
        <f t="shared" si="448"/>
        <v/>
      </c>
      <c r="E3335" s="219" t="e">
        <f t="shared" si="449"/>
        <v>#VALUE!</v>
      </c>
      <c r="F3335" s="219" t="str">
        <f t="shared" si="450"/>
        <v/>
      </c>
      <c r="G3335" s="219">
        <f t="shared" si="451"/>
        <v>45291</v>
      </c>
      <c r="H3335" s="218" t="str">
        <f>IF(ISERROR(VLOOKUP(FORECAST!$A3335,$AY$2:$BA$9,3,FALSE)),"",VLOOKUP(FORECAST!$A3335,$AY$2:$BA$9,3,FALSE))</f>
        <v/>
      </c>
      <c r="I3335" s="218" t="str">
        <f>IF(ISNUMBER(FORECAST!G:G),FORECAST!G:G,"")</f>
        <v/>
      </c>
      <c r="J3335" s="222" t="str">
        <f>IF(ISNUMBER(FORECAST!H:H),FORECAST!H:H,"")</f>
        <v/>
      </c>
      <c r="BF3335" s="4"/>
    </row>
    <row r="3336" spans="1:58">
      <c r="A3336" s="218" t="str">
        <f>MID(FORECAST!A3335,1,10)</f>
        <v/>
      </c>
      <c r="B3336" s="218" t="str">
        <f t="shared" si="446"/>
        <v/>
      </c>
      <c r="C3336" s="218" t="str">
        <f t="shared" si="447"/>
        <v/>
      </c>
      <c r="D3336" s="218" t="str">
        <f t="shared" si="448"/>
        <v/>
      </c>
      <c r="E3336" s="219" t="e">
        <f t="shared" si="449"/>
        <v>#VALUE!</v>
      </c>
      <c r="F3336" s="219" t="str">
        <f t="shared" si="450"/>
        <v/>
      </c>
      <c r="G3336" s="219">
        <f t="shared" si="451"/>
        <v>45291</v>
      </c>
      <c r="H3336" s="218" t="str">
        <f>IF(ISERROR(VLOOKUP(FORECAST!$A3336,$AY$2:$BA$9,3,FALSE)),"",VLOOKUP(FORECAST!$A3336,$AY$2:$BA$9,3,FALSE))</f>
        <v/>
      </c>
      <c r="I3336" s="218" t="str">
        <f>IF(ISNUMBER(FORECAST!G:G),FORECAST!G:G,"")</f>
        <v/>
      </c>
      <c r="J3336" s="222" t="str">
        <f>IF(ISNUMBER(FORECAST!H:H),FORECAST!H:H,"")</f>
        <v/>
      </c>
      <c r="BF3336" s="4"/>
    </row>
    <row r="3337" spans="1:58">
      <c r="A3337" s="218" t="str">
        <f>MID(FORECAST!A3336,1,10)</f>
        <v/>
      </c>
      <c r="B3337" s="218" t="str">
        <f t="shared" si="446"/>
        <v/>
      </c>
      <c r="C3337" s="218" t="str">
        <f t="shared" si="447"/>
        <v/>
      </c>
      <c r="D3337" s="218" t="str">
        <f t="shared" si="448"/>
        <v/>
      </c>
      <c r="E3337" s="219" t="e">
        <f t="shared" si="449"/>
        <v>#VALUE!</v>
      </c>
      <c r="F3337" s="219" t="str">
        <f t="shared" si="450"/>
        <v/>
      </c>
      <c r="G3337" s="219">
        <f t="shared" si="451"/>
        <v>45291</v>
      </c>
      <c r="H3337" s="218" t="str">
        <f>IF(ISERROR(VLOOKUP(FORECAST!$A3337,$AY$2:$BA$9,3,FALSE)),"",VLOOKUP(FORECAST!$A3337,$AY$2:$BA$9,3,FALSE))</f>
        <v/>
      </c>
      <c r="I3337" s="218" t="str">
        <f>IF(ISNUMBER(FORECAST!G:G),FORECAST!G:G,"")</f>
        <v/>
      </c>
      <c r="J3337" s="222" t="str">
        <f>IF(ISNUMBER(FORECAST!H:H),FORECAST!H:H,"")</f>
        <v/>
      </c>
      <c r="BF3337" s="4"/>
    </row>
    <row r="3338" spans="1:58">
      <c r="A3338" s="218" t="str">
        <f>MID(FORECAST!A3337,1,10)</f>
        <v/>
      </c>
      <c r="B3338" s="218" t="str">
        <f t="shared" si="446"/>
        <v/>
      </c>
      <c r="C3338" s="218" t="str">
        <f t="shared" si="447"/>
        <v/>
      </c>
      <c r="D3338" s="218" t="str">
        <f t="shared" si="448"/>
        <v/>
      </c>
      <c r="E3338" s="219" t="e">
        <f t="shared" si="449"/>
        <v>#VALUE!</v>
      </c>
      <c r="F3338" s="219" t="str">
        <f t="shared" si="450"/>
        <v/>
      </c>
      <c r="G3338" s="219">
        <f t="shared" si="451"/>
        <v>45291</v>
      </c>
      <c r="H3338" s="218" t="str">
        <f>IF(ISERROR(VLOOKUP(FORECAST!$A3338,$AY$2:$BA$9,3,FALSE)),"",VLOOKUP(FORECAST!$A3338,$AY$2:$BA$9,3,FALSE))</f>
        <v/>
      </c>
      <c r="I3338" s="218" t="str">
        <f>IF(ISNUMBER(FORECAST!G:G),FORECAST!G:G,"")</f>
        <v/>
      </c>
      <c r="J3338" s="222" t="str">
        <f>IF(ISNUMBER(FORECAST!H:H),FORECAST!H:H,"")</f>
        <v/>
      </c>
      <c r="BF3338" s="4"/>
    </row>
    <row r="3339" spans="1:58">
      <c r="A3339" s="218" t="str">
        <f>MID(FORECAST!A3338,1,10)</f>
        <v/>
      </c>
      <c r="B3339" s="218" t="str">
        <f t="shared" si="446"/>
        <v/>
      </c>
      <c r="C3339" s="218" t="str">
        <f t="shared" si="447"/>
        <v/>
      </c>
      <c r="D3339" s="218" t="str">
        <f t="shared" si="448"/>
        <v/>
      </c>
      <c r="E3339" s="219" t="e">
        <f t="shared" si="449"/>
        <v>#VALUE!</v>
      </c>
      <c r="F3339" s="219" t="str">
        <f t="shared" si="450"/>
        <v/>
      </c>
      <c r="G3339" s="219">
        <f t="shared" si="451"/>
        <v>45291</v>
      </c>
      <c r="H3339" s="218" t="str">
        <f>IF(ISERROR(VLOOKUP(FORECAST!$A3339,$AY$2:$BA$9,3,FALSE)),"",VLOOKUP(FORECAST!$A3339,$AY$2:$BA$9,3,FALSE))</f>
        <v/>
      </c>
      <c r="I3339" s="218" t="str">
        <f>IF(ISNUMBER(FORECAST!G:G),FORECAST!G:G,"")</f>
        <v/>
      </c>
      <c r="J3339" s="222" t="str">
        <f>IF(ISNUMBER(FORECAST!H:H),FORECAST!H:H,"")</f>
        <v/>
      </c>
      <c r="BF3339" s="4"/>
    </row>
    <row r="3340" spans="1:58">
      <c r="A3340" s="218" t="str">
        <f>MID(FORECAST!A3339,1,10)</f>
        <v/>
      </c>
      <c r="B3340" s="218" t="str">
        <f t="shared" si="446"/>
        <v/>
      </c>
      <c r="C3340" s="218" t="str">
        <f t="shared" si="447"/>
        <v/>
      </c>
      <c r="D3340" s="218" t="str">
        <f t="shared" si="448"/>
        <v/>
      </c>
      <c r="E3340" s="219" t="e">
        <f t="shared" si="449"/>
        <v>#VALUE!</v>
      </c>
      <c r="F3340" s="219" t="str">
        <f t="shared" si="450"/>
        <v/>
      </c>
      <c r="G3340" s="219">
        <f t="shared" si="451"/>
        <v>45291</v>
      </c>
      <c r="H3340" s="218" t="str">
        <f>IF(ISERROR(VLOOKUP(FORECAST!$A3340,$AY$2:$BA$9,3,FALSE)),"",VLOOKUP(FORECAST!$A3340,$AY$2:$BA$9,3,FALSE))</f>
        <v/>
      </c>
      <c r="I3340" s="218" t="str">
        <f>IF(ISNUMBER(FORECAST!G:G),FORECAST!G:G,"")</f>
        <v/>
      </c>
      <c r="J3340" s="222" t="str">
        <f>IF(ISNUMBER(FORECAST!H:H),FORECAST!H:H,"")</f>
        <v/>
      </c>
      <c r="BF3340" s="4"/>
    </row>
    <row r="3341" spans="1:58">
      <c r="A3341" s="218" t="str">
        <f>MID(FORECAST!A3340,1,10)</f>
        <v/>
      </c>
      <c r="B3341" s="218" t="str">
        <f t="shared" si="446"/>
        <v/>
      </c>
      <c r="C3341" s="218" t="str">
        <f t="shared" si="447"/>
        <v/>
      </c>
      <c r="D3341" s="218" t="str">
        <f t="shared" si="448"/>
        <v/>
      </c>
      <c r="E3341" s="219" t="e">
        <f t="shared" si="449"/>
        <v>#VALUE!</v>
      </c>
      <c r="F3341" s="219" t="str">
        <f t="shared" si="450"/>
        <v/>
      </c>
      <c r="G3341" s="219">
        <f t="shared" si="451"/>
        <v>45291</v>
      </c>
      <c r="H3341" s="218" t="str">
        <f>IF(ISERROR(VLOOKUP(FORECAST!$A3341,$AY$2:$BA$9,3,FALSE)),"",VLOOKUP(FORECAST!$A3341,$AY$2:$BA$9,3,FALSE))</f>
        <v/>
      </c>
      <c r="I3341" s="218" t="str">
        <f>IF(ISNUMBER(FORECAST!G:G),FORECAST!G:G,"")</f>
        <v/>
      </c>
      <c r="J3341" s="222" t="str">
        <f>IF(ISNUMBER(FORECAST!H:H),FORECAST!H:H,"")</f>
        <v/>
      </c>
      <c r="BF3341" s="4"/>
    </row>
    <row r="3342" spans="1:58">
      <c r="A3342" s="218" t="str">
        <f>MID(FORECAST!A3341,1,10)</f>
        <v/>
      </c>
      <c r="B3342" s="218" t="str">
        <f t="shared" si="446"/>
        <v/>
      </c>
      <c r="C3342" s="218" t="str">
        <f t="shared" si="447"/>
        <v/>
      </c>
      <c r="D3342" s="218" t="str">
        <f t="shared" si="448"/>
        <v/>
      </c>
      <c r="E3342" s="219" t="e">
        <f t="shared" si="449"/>
        <v>#VALUE!</v>
      </c>
      <c r="F3342" s="219" t="str">
        <f t="shared" si="450"/>
        <v/>
      </c>
      <c r="G3342" s="219">
        <f t="shared" si="451"/>
        <v>45291</v>
      </c>
      <c r="H3342" s="218" t="str">
        <f>IF(ISERROR(VLOOKUP(FORECAST!$A3342,$AY$2:$BA$9,3,FALSE)),"",VLOOKUP(FORECAST!$A3342,$AY$2:$BA$9,3,FALSE))</f>
        <v/>
      </c>
      <c r="I3342" s="218" t="str">
        <f>IF(ISNUMBER(FORECAST!G:G),FORECAST!G:G,"")</f>
        <v/>
      </c>
      <c r="J3342" s="222" t="str">
        <f>IF(ISNUMBER(FORECAST!H:H),FORECAST!H:H,"")</f>
        <v/>
      </c>
      <c r="BF3342" s="4"/>
    </row>
    <row r="3343" spans="1:58">
      <c r="A3343" s="218" t="str">
        <f>MID(FORECAST!A3342,1,10)</f>
        <v/>
      </c>
      <c r="B3343" s="218" t="str">
        <f t="shared" si="446"/>
        <v/>
      </c>
      <c r="C3343" s="218" t="str">
        <f t="shared" si="447"/>
        <v/>
      </c>
      <c r="D3343" s="218" t="str">
        <f t="shared" si="448"/>
        <v/>
      </c>
      <c r="E3343" s="219" t="e">
        <f t="shared" si="449"/>
        <v>#VALUE!</v>
      </c>
      <c r="F3343" s="219" t="str">
        <f t="shared" si="450"/>
        <v/>
      </c>
      <c r="G3343" s="219">
        <f t="shared" si="451"/>
        <v>45291</v>
      </c>
      <c r="H3343" s="218" t="str">
        <f>IF(ISERROR(VLOOKUP(FORECAST!$A3343,$AY$2:$BA$9,3,FALSE)),"",VLOOKUP(FORECAST!$A3343,$AY$2:$BA$9,3,FALSE))</f>
        <v/>
      </c>
      <c r="I3343" s="218" t="str">
        <f>IF(ISNUMBER(FORECAST!G:G),FORECAST!G:G,"")</f>
        <v/>
      </c>
      <c r="J3343" s="222" t="str">
        <f>IF(ISNUMBER(FORECAST!H:H),FORECAST!H:H,"")</f>
        <v/>
      </c>
      <c r="BF3343" s="4"/>
    </row>
    <row r="3344" spans="1:58">
      <c r="A3344" s="218" t="str">
        <f>MID(FORECAST!A3343,1,10)</f>
        <v/>
      </c>
      <c r="B3344" s="218" t="str">
        <f t="shared" ref="B3344:B3407" si="452">MID(A3344,1,2)</f>
        <v/>
      </c>
      <c r="C3344" s="218" t="str">
        <f t="shared" ref="C3344:C3407" si="453">MID(A3344,4,2)</f>
        <v/>
      </c>
      <c r="D3344" s="218" t="str">
        <f t="shared" ref="D3344:D3407" si="454">MID(A3344,7,4)</f>
        <v/>
      </c>
      <c r="E3344" s="219" t="e">
        <f t="shared" ref="E3344:E3407" si="455">DATE(D3344,C3344,B3344)</f>
        <v>#VALUE!</v>
      </c>
      <c r="F3344" s="219" t="str">
        <f t="shared" ref="F3344:F3407" si="456">IF(ISERROR(E3344),"",E3344)</f>
        <v/>
      </c>
      <c r="G3344" s="219">
        <f t="shared" ref="G3344:G3407" si="457">IF(F3344="",G3343,F3344)</f>
        <v>45291</v>
      </c>
      <c r="H3344" s="218" t="str">
        <f>IF(ISERROR(VLOOKUP(FORECAST!$A3344,$AY$2:$BA$9,3,FALSE)),"",VLOOKUP(FORECAST!$A3344,$AY$2:$BA$9,3,FALSE))</f>
        <v/>
      </c>
      <c r="I3344" s="218" t="str">
        <f>IF(ISNUMBER(FORECAST!G:G),FORECAST!G:G,"")</f>
        <v/>
      </c>
      <c r="J3344" s="222" t="str">
        <f>IF(ISNUMBER(FORECAST!H:H),FORECAST!H:H,"")</f>
        <v/>
      </c>
      <c r="BF3344" s="4"/>
    </row>
    <row r="3345" spans="1:58">
      <c r="A3345" s="218" t="str">
        <f>MID(FORECAST!A3344,1,10)</f>
        <v/>
      </c>
      <c r="B3345" s="218" t="str">
        <f t="shared" si="452"/>
        <v/>
      </c>
      <c r="C3345" s="218" t="str">
        <f t="shared" si="453"/>
        <v/>
      </c>
      <c r="D3345" s="218" t="str">
        <f t="shared" si="454"/>
        <v/>
      </c>
      <c r="E3345" s="219" t="e">
        <f t="shared" si="455"/>
        <v>#VALUE!</v>
      </c>
      <c r="F3345" s="219" t="str">
        <f t="shared" si="456"/>
        <v/>
      </c>
      <c r="G3345" s="219">
        <f t="shared" si="457"/>
        <v>45291</v>
      </c>
      <c r="H3345" s="218" t="str">
        <f>IF(ISERROR(VLOOKUP(FORECAST!$A3345,$AY$2:$BA$9,3,FALSE)),"",VLOOKUP(FORECAST!$A3345,$AY$2:$BA$9,3,FALSE))</f>
        <v/>
      </c>
      <c r="I3345" s="218" t="str">
        <f>IF(ISNUMBER(FORECAST!G:G),FORECAST!G:G,"")</f>
        <v/>
      </c>
      <c r="J3345" s="222" t="str">
        <f>IF(ISNUMBER(FORECAST!H:H),FORECAST!H:H,"")</f>
        <v/>
      </c>
      <c r="BF3345" s="4"/>
    </row>
    <row r="3346" spans="1:58">
      <c r="A3346" s="218" t="str">
        <f>MID(FORECAST!A3345,1,10)</f>
        <v/>
      </c>
      <c r="B3346" s="218" t="str">
        <f t="shared" si="452"/>
        <v/>
      </c>
      <c r="C3346" s="218" t="str">
        <f t="shared" si="453"/>
        <v/>
      </c>
      <c r="D3346" s="218" t="str">
        <f t="shared" si="454"/>
        <v/>
      </c>
      <c r="E3346" s="219" t="e">
        <f t="shared" si="455"/>
        <v>#VALUE!</v>
      </c>
      <c r="F3346" s="219" t="str">
        <f t="shared" si="456"/>
        <v/>
      </c>
      <c r="G3346" s="219">
        <f t="shared" si="457"/>
        <v>45291</v>
      </c>
      <c r="H3346" s="218" t="str">
        <f>IF(ISERROR(VLOOKUP(FORECAST!$A3346,$AY$2:$BA$9,3,FALSE)),"",VLOOKUP(FORECAST!$A3346,$AY$2:$BA$9,3,FALSE))</f>
        <v/>
      </c>
      <c r="I3346" s="218" t="str">
        <f>IF(ISNUMBER(FORECAST!G:G),FORECAST!G:G,"")</f>
        <v/>
      </c>
      <c r="J3346" s="222" t="str">
        <f>IF(ISNUMBER(FORECAST!H:H),FORECAST!H:H,"")</f>
        <v/>
      </c>
      <c r="BF3346" s="4"/>
    </row>
    <row r="3347" spans="1:58">
      <c r="A3347" s="218" t="str">
        <f>MID(FORECAST!A3346,1,10)</f>
        <v/>
      </c>
      <c r="B3347" s="218" t="str">
        <f t="shared" si="452"/>
        <v/>
      </c>
      <c r="C3347" s="218" t="str">
        <f t="shared" si="453"/>
        <v/>
      </c>
      <c r="D3347" s="218" t="str">
        <f t="shared" si="454"/>
        <v/>
      </c>
      <c r="E3347" s="219" t="e">
        <f t="shared" si="455"/>
        <v>#VALUE!</v>
      </c>
      <c r="F3347" s="219" t="str">
        <f t="shared" si="456"/>
        <v/>
      </c>
      <c r="G3347" s="219">
        <f t="shared" si="457"/>
        <v>45291</v>
      </c>
      <c r="H3347" s="218" t="str">
        <f>IF(ISERROR(VLOOKUP(FORECAST!$A3347,$AY$2:$BA$9,3,FALSE)),"",VLOOKUP(FORECAST!$A3347,$AY$2:$BA$9,3,FALSE))</f>
        <v/>
      </c>
      <c r="I3347" s="218" t="str">
        <f>IF(ISNUMBER(FORECAST!G:G),FORECAST!G:G,"")</f>
        <v/>
      </c>
      <c r="J3347" s="222" t="str">
        <f>IF(ISNUMBER(FORECAST!H:H),FORECAST!H:H,"")</f>
        <v/>
      </c>
      <c r="BF3347" s="4"/>
    </row>
    <row r="3348" spans="1:58">
      <c r="A3348" s="218" t="str">
        <f>MID(FORECAST!A3347,1,10)</f>
        <v/>
      </c>
      <c r="B3348" s="218" t="str">
        <f t="shared" si="452"/>
        <v/>
      </c>
      <c r="C3348" s="218" t="str">
        <f t="shared" si="453"/>
        <v/>
      </c>
      <c r="D3348" s="218" t="str">
        <f t="shared" si="454"/>
        <v/>
      </c>
      <c r="E3348" s="219" t="e">
        <f t="shared" si="455"/>
        <v>#VALUE!</v>
      </c>
      <c r="F3348" s="219" t="str">
        <f t="shared" si="456"/>
        <v/>
      </c>
      <c r="G3348" s="219">
        <f t="shared" si="457"/>
        <v>45291</v>
      </c>
      <c r="H3348" s="218" t="str">
        <f>IF(ISERROR(VLOOKUP(FORECAST!$A3348,$AY$2:$BA$9,3,FALSE)),"",VLOOKUP(FORECAST!$A3348,$AY$2:$BA$9,3,FALSE))</f>
        <v/>
      </c>
      <c r="I3348" s="218" t="str">
        <f>IF(ISNUMBER(FORECAST!G:G),FORECAST!G:G,"")</f>
        <v/>
      </c>
      <c r="J3348" s="222" t="str">
        <f>IF(ISNUMBER(FORECAST!H:H),FORECAST!H:H,"")</f>
        <v/>
      </c>
      <c r="BF3348" s="4"/>
    </row>
    <row r="3349" spans="1:58">
      <c r="A3349" s="218" t="str">
        <f>MID(FORECAST!A3348,1,10)</f>
        <v/>
      </c>
      <c r="B3349" s="218" t="str">
        <f t="shared" si="452"/>
        <v/>
      </c>
      <c r="C3349" s="218" t="str">
        <f t="shared" si="453"/>
        <v/>
      </c>
      <c r="D3349" s="218" t="str">
        <f t="shared" si="454"/>
        <v/>
      </c>
      <c r="E3349" s="219" t="e">
        <f t="shared" si="455"/>
        <v>#VALUE!</v>
      </c>
      <c r="F3349" s="219" t="str">
        <f t="shared" si="456"/>
        <v/>
      </c>
      <c r="G3349" s="219">
        <f t="shared" si="457"/>
        <v>45291</v>
      </c>
      <c r="H3349" s="218" t="str">
        <f>IF(ISERROR(VLOOKUP(FORECAST!$A3349,$AY$2:$BA$9,3,FALSE)),"",VLOOKUP(FORECAST!$A3349,$AY$2:$BA$9,3,FALSE))</f>
        <v/>
      </c>
      <c r="I3349" s="218" t="str">
        <f>IF(ISNUMBER(FORECAST!G:G),FORECAST!G:G,"")</f>
        <v/>
      </c>
      <c r="J3349" s="222" t="str">
        <f>IF(ISNUMBER(FORECAST!H:H),FORECAST!H:H,"")</f>
        <v/>
      </c>
      <c r="BF3349" s="4"/>
    </row>
    <row r="3350" spans="1:58">
      <c r="A3350" s="218" t="str">
        <f>MID(FORECAST!A3349,1,10)</f>
        <v/>
      </c>
      <c r="B3350" s="218" t="str">
        <f t="shared" si="452"/>
        <v/>
      </c>
      <c r="C3350" s="218" t="str">
        <f t="shared" si="453"/>
        <v/>
      </c>
      <c r="D3350" s="218" t="str">
        <f t="shared" si="454"/>
        <v/>
      </c>
      <c r="E3350" s="219" t="e">
        <f t="shared" si="455"/>
        <v>#VALUE!</v>
      </c>
      <c r="F3350" s="219" t="str">
        <f t="shared" si="456"/>
        <v/>
      </c>
      <c r="G3350" s="219">
        <f t="shared" si="457"/>
        <v>45291</v>
      </c>
      <c r="H3350" s="218" t="str">
        <f>IF(ISERROR(VLOOKUP(FORECAST!$A3350,$AY$2:$BA$9,3,FALSE)),"",VLOOKUP(FORECAST!$A3350,$AY$2:$BA$9,3,FALSE))</f>
        <v/>
      </c>
      <c r="I3350" s="218" t="str">
        <f>IF(ISNUMBER(FORECAST!G:G),FORECAST!G:G,"")</f>
        <v/>
      </c>
      <c r="J3350" s="222" t="str">
        <f>IF(ISNUMBER(FORECAST!H:H),FORECAST!H:H,"")</f>
        <v/>
      </c>
      <c r="BF3350" s="4"/>
    </row>
    <row r="3351" spans="1:58">
      <c r="A3351" s="218" t="str">
        <f>MID(FORECAST!A3350,1,10)</f>
        <v/>
      </c>
      <c r="B3351" s="218" t="str">
        <f t="shared" si="452"/>
        <v/>
      </c>
      <c r="C3351" s="218" t="str">
        <f t="shared" si="453"/>
        <v/>
      </c>
      <c r="D3351" s="218" t="str">
        <f t="shared" si="454"/>
        <v/>
      </c>
      <c r="E3351" s="219" t="e">
        <f t="shared" si="455"/>
        <v>#VALUE!</v>
      </c>
      <c r="F3351" s="219" t="str">
        <f t="shared" si="456"/>
        <v/>
      </c>
      <c r="G3351" s="219">
        <f t="shared" si="457"/>
        <v>45291</v>
      </c>
      <c r="H3351" s="218" t="str">
        <f>IF(ISERROR(VLOOKUP(FORECAST!$A3351,$AY$2:$BA$9,3,FALSE)),"",VLOOKUP(FORECAST!$A3351,$AY$2:$BA$9,3,FALSE))</f>
        <v/>
      </c>
      <c r="I3351" s="218" t="str">
        <f>IF(ISNUMBER(FORECAST!G:G),FORECAST!G:G,"")</f>
        <v/>
      </c>
      <c r="J3351" s="222" t="str">
        <f>IF(ISNUMBER(FORECAST!H:H),FORECAST!H:H,"")</f>
        <v/>
      </c>
      <c r="BF3351" s="4"/>
    </row>
    <row r="3352" spans="1:58">
      <c r="A3352" s="218" t="str">
        <f>MID(FORECAST!A3351,1,10)</f>
        <v/>
      </c>
      <c r="B3352" s="218" t="str">
        <f t="shared" si="452"/>
        <v/>
      </c>
      <c r="C3352" s="218" t="str">
        <f t="shared" si="453"/>
        <v/>
      </c>
      <c r="D3352" s="218" t="str">
        <f t="shared" si="454"/>
        <v/>
      </c>
      <c r="E3352" s="219" t="e">
        <f t="shared" si="455"/>
        <v>#VALUE!</v>
      </c>
      <c r="F3352" s="219" t="str">
        <f t="shared" si="456"/>
        <v/>
      </c>
      <c r="G3352" s="219">
        <f t="shared" si="457"/>
        <v>45291</v>
      </c>
      <c r="H3352" s="218" t="str">
        <f>IF(ISERROR(VLOOKUP(FORECAST!$A3352,$AY$2:$BA$9,3,FALSE)),"",VLOOKUP(FORECAST!$A3352,$AY$2:$BA$9,3,FALSE))</f>
        <v/>
      </c>
      <c r="I3352" s="218" t="str">
        <f>IF(ISNUMBER(FORECAST!G:G),FORECAST!G:G,"")</f>
        <v/>
      </c>
      <c r="J3352" s="222" t="str">
        <f>IF(ISNUMBER(FORECAST!H:H),FORECAST!H:H,"")</f>
        <v/>
      </c>
      <c r="BF3352" s="4"/>
    </row>
    <row r="3353" spans="1:58">
      <c r="A3353" s="218" t="str">
        <f>MID(FORECAST!A3352,1,10)</f>
        <v/>
      </c>
      <c r="B3353" s="218" t="str">
        <f t="shared" si="452"/>
        <v/>
      </c>
      <c r="C3353" s="218" t="str">
        <f t="shared" si="453"/>
        <v/>
      </c>
      <c r="D3353" s="218" t="str">
        <f t="shared" si="454"/>
        <v/>
      </c>
      <c r="E3353" s="219" t="e">
        <f t="shared" si="455"/>
        <v>#VALUE!</v>
      </c>
      <c r="F3353" s="219" t="str">
        <f t="shared" si="456"/>
        <v/>
      </c>
      <c r="G3353" s="219">
        <f t="shared" si="457"/>
        <v>45291</v>
      </c>
      <c r="H3353" s="218" t="str">
        <f>IF(ISERROR(VLOOKUP(FORECAST!$A3353,$AY$2:$BA$9,3,FALSE)),"",VLOOKUP(FORECAST!$A3353,$AY$2:$BA$9,3,FALSE))</f>
        <v/>
      </c>
      <c r="I3353" s="218" t="str">
        <f>IF(ISNUMBER(FORECAST!G:G),FORECAST!G:G,"")</f>
        <v/>
      </c>
      <c r="J3353" s="222" t="str">
        <f>IF(ISNUMBER(FORECAST!H:H),FORECAST!H:H,"")</f>
        <v/>
      </c>
      <c r="BF3353" s="4"/>
    </row>
    <row r="3354" spans="1:58">
      <c r="A3354" s="218" t="str">
        <f>MID(FORECAST!A3353,1,10)</f>
        <v/>
      </c>
      <c r="B3354" s="218" t="str">
        <f t="shared" si="452"/>
        <v/>
      </c>
      <c r="C3354" s="218" t="str">
        <f t="shared" si="453"/>
        <v/>
      </c>
      <c r="D3354" s="218" t="str">
        <f t="shared" si="454"/>
        <v/>
      </c>
      <c r="E3354" s="219" t="e">
        <f t="shared" si="455"/>
        <v>#VALUE!</v>
      </c>
      <c r="F3354" s="219" t="str">
        <f t="shared" si="456"/>
        <v/>
      </c>
      <c r="G3354" s="219">
        <f t="shared" si="457"/>
        <v>45291</v>
      </c>
      <c r="H3354" s="218" t="str">
        <f>IF(ISERROR(VLOOKUP(FORECAST!$A3354,$AY$2:$BA$9,3,FALSE)),"",VLOOKUP(FORECAST!$A3354,$AY$2:$BA$9,3,FALSE))</f>
        <v/>
      </c>
      <c r="I3354" s="218" t="str">
        <f>IF(ISNUMBER(FORECAST!G:G),FORECAST!G:G,"")</f>
        <v/>
      </c>
      <c r="J3354" s="222" t="str">
        <f>IF(ISNUMBER(FORECAST!H:H),FORECAST!H:H,"")</f>
        <v/>
      </c>
      <c r="BF3354" s="4"/>
    </row>
    <row r="3355" spans="1:58">
      <c r="A3355" s="218" t="str">
        <f>MID(FORECAST!A3354,1,10)</f>
        <v/>
      </c>
      <c r="B3355" s="218" t="str">
        <f t="shared" si="452"/>
        <v/>
      </c>
      <c r="C3355" s="218" t="str">
        <f t="shared" si="453"/>
        <v/>
      </c>
      <c r="D3355" s="218" t="str">
        <f t="shared" si="454"/>
        <v/>
      </c>
      <c r="E3355" s="219" t="e">
        <f t="shared" si="455"/>
        <v>#VALUE!</v>
      </c>
      <c r="F3355" s="219" t="str">
        <f t="shared" si="456"/>
        <v/>
      </c>
      <c r="G3355" s="219">
        <f t="shared" si="457"/>
        <v>45291</v>
      </c>
      <c r="H3355" s="218" t="str">
        <f>IF(ISERROR(VLOOKUP(FORECAST!$A3355,$AY$2:$BA$9,3,FALSE)),"",VLOOKUP(FORECAST!$A3355,$AY$2:$BA$9,3,FALSE))</f>
        <v/>
      </c>
      <c r="I3355" s="218" t="str">
        <f>IF(ISNUMBER(FORECAST!G:G),FORECAST!G:G,"")</f>
        <v/>
      </c>
      <c r="J3355" s="222" t="str">
        <f>IF(ISNUMBER(FORECAST!H:H),FORECAST!H:H,"")</f>
        <v/>
      </c>
      <c r="BF3355" s="4"/>
    </row>
    <row r="3356" spans="1:58">
      <c r="A3356" s="218" t="str">
        <f>MID(FORECAST!A3355,1,10)</f>
        <v/>
      </c>
      <c r="B3356" s="218" t="str">
        <f t="shared" si="452"/>
        <v/>
      </c>
      <c r="C3356" s="218" t="str">
        <f t="shared" si="453"/>
        <v/>
      </c>
      <c r="D3356" s="218" t="str">
        <f t="shared" si="454"/>
        <v/>
      </c>
      <c r="E3356" s="219" t="e">
        <f t="shared" si="455"/>
        <v>#VALUE!</v>
      </c>
      <c r="F3356" s="219" t="str">
        <f t="shared" si="456"/>
        <v/>
      </c>
      <c r="G3356" s="219">
        <f t="shared" si="457"/>
        <v>45291</v>
      </c>
      <c r="H3356" s="218" t="str">
        <f>IF(ISERROR(VLOOKUP(FORECAST!$A3356,$AY$2:$BA$9,3,FALSE)),"",VLOOKUP(FORECAST!$A3356,$AY$2:$BA$9,3,FALSE))</f>
        <v/>
      </c>
      <c r="I3356" s="218" t="str">
        <f>IF(ISNUMBER(FORECAST!G:G),FORECAST!G:G,"")</f>
        <v/>
      </c>
      <c r="J3356" s="222" t="str">
        <f>IF(ISNUMBER(FORECAST!H:H),FORECAST!H:H,"")</f>
        <v/>
      </c>
      <c r="BF3356" s="4"/>
    </row>
    <row r="3357" spans="1:58">
      <c r="A3357" s="218" t="str">
        <f>MID(FORECAST!A3356,1,10)</f>
        <v/>
      </c>
      <c r="B3357" s="218" t="str">
        <f t="shared" si="452"/>
        <v/>
      </c>
      <c r="C3357" s="218" t="str">
        <f t="shared" si="453"/>
        <v/>
      </c>
      <c r="D3357" s="218" t="str">
        <f t="shared" si="454"/>
        <v/>
      </c>
      <c r="E3357" s="219" t="e">
        <f t="shared" si="455"/>
        <v>#VALUE!</v>
      </c>
      <c r="F3357" s="219" t="str">
        <f t="shared" si="456"/>
        <v/>
      </c>
      <c r="G3357" s="219">
        <f t="shared" si="457"/>
        <v>45291</v>
      </c>
      <c r="H3357" s="218" t="str">
        <f>IF(ISERROR(VLOOKUP(FORECAST!$A3357,$AY$2:$BA$9,3,FALSE)),"",VLOOKUP(FORECAST!$A3357,$AY$2:$BA$9,3,FALSE))</f>
        <v/>
      </c>
      <c r="I3357" s="218" t="str">
        <f>IF(ISNUMBER(FORECAST!G:G),FORECAST!G:G,"")</f>
        <v/>
      </c>
      <c r="J3357" s="222" t="str">
        <f>IF(ISNUMBER(FORECAST!H:H),FORECAST!H:H,"")</f>
        <v/>
      </c>
      <c r="BF3357" s="4"/>
    </row>
    <row r="3358" spans="1:58">
      <c r="A3358" s="218" t="str">
        <f>MID(FORECAST!A3357,1,10)</f>
        <v/>
      </c>
      <c r="B3358" s="218" t="str">
        <f t="shared" si="452"/>
        <v/>
      </c>
      <c r="C3358" s="218" t="str">
        <f t="shared" si="453"/>
        <v/>
      </c>
      <c r="D3358" s="218" t="str">
        <f t="shared" si="454"/>
        <v/>
      </c>
      <c r="E3358" s="219" t="e">
        <f t="shared" si="455"/>
        <v>#VALUE!</v>
      </c>
      <c r="F3358" s="219" t="str">
        <f t="shared" si="456"/>
        <v/>
      </c>
      <c r="G3358" s="219">
        <f t="shared" si="457"/>
        <v>45291</v>
      </c>
      <c r="H3358" s="218" t="str">
        <f>IF(ISERROR(VLOOKUP(FORECAST!$A3358,$AY$2:$BA$9,3,FALSE)),"",VLOOKUP(FORECAST!$A3358,$AY$2:$BA$9,3,FALSE))</f>
        <v/>
      </c>
      <c r="I3358" s="218" t="str">
        <f>IF(ISNUMBER(FORECAST!G:G),FORECAST!G:G,"")</f>
        <v/>
      </c>
      <c r="J3358" s="222" t="str">
        <f>IF(ISNUMBER(FORECAST!H:H),FORECAST!H:H,"")</f>
        <v/>
      </c>
      <c r="BF3358" s="4"/>
    </row>
    <row r="3359" spans="1:58">
      <c r="A3359" s="218" t="str">
        <f>MID(FORECAST!A3358,1,10)</f>
        <v/>
      </c>
      <c r="B3359" s="218" t="str">
        <f t="shared" si="452"/>
        <v/>
      </c>
      <c r="C3359" s="218" t="str">
        <f t="shared" si="453"/>
        <v/>
      </c>
      <c r="D3359" s="218" t="str">
        <f t="shared" si="454"/>
        <v/>
      </c>
      <c r="E3359" s="219" t="e">
        <f t="shared" si="455"/>
        <v>#VALUE!</v>
      </c>
      <c r="F3359" s="219" t="str">
        <f t="shared" si="456"/>
        <v/>
      </c>
      <c r="G3359" s="219">
        <f t="shared" si="457"/>
        <v>45291</v>
      </c>
      <c r="H3359" s="218" t="str">
        <f>IF(ISERROR(VLOOKUP(FORECAST!$A3359,$AY$2:$BA$9,3,FALSE)),"",VLOOKUP(FORECAST!$A3359,$AY$2:$BA$9,3,FALSE))</f>
        <v/>
      </c>
      <c r="I3359" s="218" t="str">
        <f>IF(ISNUMBER(FORECAST!G:G),FORECAST!G:G,"")</f>
        <v/>
      </c>
      <c r="J3359" s="222" t="str">
        <f>IF(ISNUMBER(FORECAST!H:H),FORECAST!H:H,"")</f>
        <v/>
      </c>
      <c r="BF3359" s="4"/>
    </row>
    <row r="3360" spans="1:58">
      <c r="A3360" s="218" t="str">
        <f>MID(FORECAST!A3359,1,10)</f>
        <v/>
      </c>
      <c r="B3360" s="218" t="str">
        <f t="shared" si="452"/>
        <v/>
      </c>
      <c r="C3360" s="218" t="str">
        <f t="shared" si="453"/>
        <v/>
      </c>
      <c r="D3360" s="218" t="str">
        <f t="shared" si="454"/>
        <v/>
      </c>
      <c r="E3360" s="219" t="e">
        <f t="shared" si="455"/>
        <v>#VALUE!</v>
      </c>
      <c r="F3360" s="219" t="str">
        <f t="shared" si="456"/>
        <v/>
      </c>
      <c r="G3360" s="219">
        <f t="shared" si="457"/>
        <v>45291</v>
      </c>
      <c r="H3360" s="218" t="str">
        <f>IF(ISERROR(VLOOKUP(FORECAST!$A3360,$AY$2:$BA$9,3,FALSE)),"",VLOOKUP(FORECAST!$A3360,$AY$2:$BA$9,3,FALSE))</f>
        <v/>
      </c>
      <c r="I3360" s="218" t="str">
        <f>IF(ISNUMBER(FORECAST!G:G),FORECAST!G:G,"")</f>
        <v/>
      </c>
      <c r="J3360" s="222" t="str">
        <f>IF(ISNUMBER(FORECAST!H:H),FORECAST!H:H,"")</f>
        <v/>
      </c>
      <c r="BF3360" s="4"/>
    </row>
    <row r="3361" spans="1:58">
      <c r="A3361" s="218" t="str">
        <f>MID(FORECAST!A3360,1,10)</f>
        <v/>
      </c>
      <c r="B3361" s="218" t="str">
        <f t="shared" si="452"/>
        <v/>
      </c>
      <c r="C3361" s="218" t="str">
        <f t="shared" si="453"/>
        <v/>
      </c>
      <c r="D3361" s="218" t="str">
        <f t="shared" si="454"/>
        <v/>
      </c>
      <c r="E3361" s="219" t="e">
        <f t="shared" si="455"/>
        <v>#VALUE!</v>
      </c>
      <c r="F3361" s="219" t="str">
        <f t="shared" si="456"/>
        <v/>
      </c>
      <c r="G3361" s="219">
        <f t="shared" si="457"/>
        <v>45291</v>
      </c>
      <c r="H3361" s="218" t="str">
        <f>IF(ISERROR(VLOOKUP(FORECAST!$A3361,$AY$2:$BA$9,3,FALSE)),"",VLOOKUP(FORECAST!$A3361,$AY$2:$BA$9,3,FALSE))</f>
        <v/>
      </c>
      <c r="I3361" s="218" t="str">
        <f>IF(ISNUMBER(FORECAST!G:G),FORECAST!G:G,"")</f>
        <v/>
      </c>
      <c r="J3361" s="222" t="str">
        <f>IF(ISNUMBER(FORECAST!H:H),FORECAST!H:H,"")</f>
        <v/>
      </c>
      <c r="BF3361" s="4"/>
    </row>
    <row r="3362" spans="1:58">
      <c r="A3362" s="218" t="str">
        <f>MID(FORECAST!A3361,1,10)</f>
        <v/>
      </c>
      <c r="B3362" s="218" t="str">
        <f t="shared" si="452"/>
        <v/>
      </c>
      <c r="C3362" s="218" t="str">
        <f t="shared" si="453"/>
        <v/>
      </c>
      <c r="D3362" s="218" t="str">
        <f t="shared" si="454"/>
        <v/>
      </c>
      <c r="E3362" s="219" t="e">
        <f t="shared" si="455"/>
        <v>#VALUE!</v>
      </c>
      <c r="F3362" s="219" t="str">
        <f t="shared" si="456"/>
        <v/>
      </c>
      <c r="G3362" s="219">
        <f t="shared" si="457"/>
        <v>45291</v>
      </c>
      <c r="H3362" s="218" t="str">
        <f>IF(ISERROR(VLOOKUP(FORECAST!$A3362,$AY$2:$BA$9,3,FALSE)),"",VLOOKUP(FORECAST!$A3362,$AY$2:$BA$9,3,FALSE))</f>
        <v/>
      </c>
      <c r="I3362" s="218" t="str">
        <f>IF(ISNUMBER(FORECAST!G:G),FORECAST!G:G,"")</f>
        <v/>
      </c>
      <c r="J3362" s="222" t="str">
        <f>IF(ISNUMBER(FORECAST!H:H),FORECAST!H:H,"")</f>
        <v/>
      </c>
      <c r="BF3362" s="4"/>
    </row>
    <row r="3363" spans="1:58">
      <c r="A3363" s="218" t="str">
        <f>MID(FORECAST!A3362,1,10)</f>
        <v/>
      </c>
      <c r="B3363" s="218" t="str">
        <f t="shared" si="452"/>
        <v/>
      </c>
      <c r="C3363" s="218" t="str">
        <f t="shared" si="453"/>
        <v/>
      </c>
      <c r="D3363" s="218" t="str">
        <f t="shared" si="454"/>
        <v/>
      </c>
      <c r="E3363" s="219" t="e">
        <f t="shared" si="455"/>
        <v>#VALUE!</v>
      </c>
      <c r="F3363" s="219" t="str">
        <f t="shared" si="456"/>
        <v/>
      </c>
      <c r="G3363" s="219">
        <f t="shared" si="457"/>
        <v>45291</v>
      </c>
      <c r="H3363" s="218" t="str">
        <f>IF(ISERROR(VLOOKUP(FORECAST!$A3363,$AY$2:$BA$9,3,FALSE)),"",VLOOKUP(FORECAST!$A3363,$AY$2:$BA$9,3,FALSE))</f>
        <v/>
      </c>
      <c r="I3363" s="218" t="str">
        <f>IF(ISNUMBER(FORECAST!G:G),FORECAST!G:G,"")</f>
        <v/>
      </c>
      <c r="J3363" s="222" t="str">
        <f>IF(ISNUMBER(FORECAST!H:H),FORECAST!H:H,"")</f>
        <v/>
      </c>
      <c r="BF3363" s="4"/>
    </row>
    <row r="3364" spans="1:58">
      <c r="A3364" s="218" t="str">
        <f>MID(FORECAST!A3363,1,10)</f>
        <v/>
      </c>
      <c r="B3364" s="218" t="str">
        <f t="shared" si="452"/>
        <v/>
      </c>
      <c r="C3364" s="218" t="str">
        <f t="shared" si="453"/>
        <v/>
      </c>
      <c r="D3364" s="218" t="str">
        <f t="shared" si="454"/>
        <v/>
      </c>
      <c r="E3364" s="219" t="e">
        <f t="shared" si="455"/>
        <v>#VALUE!</v>
      </c>
      <c r="F3364" s="219" t="str">
        <f t="shared" si="456"/>
        <v/>
      </c>
      <c r="G3364" s="219">
        <f t="shared" si="457"/>
        <v>45291</v>
      </c>
      <c r="H3364" s="218" t="str">
        <f>IF(ISERROR(VLOOKUP(FORECAST!$A3364,$AY$2:$BA$9,3,FALSE)),"",VLOOKUP(FORECAST!$A3364,$AY$2:$BA$9,3,FALSE))</f>
        <v/>
      </c>
      <c r="I3364" s="218" t="str">
        <f>IF(ISNUMBER(FORECAST!G:G),FORECAST!G:G,"")</f>
        <v/>
      </c>
      <c r="J3364" s="222" t="str">
        <f>IF(ISNUMBER(FORECAST!H:H),FORECAST!H:H,"")</f>
        <v/>
      </c>
      <c r="BF3364" s="4"/>
    </row>
    <row r="3365" spans="1:58">
      <c r="A3365" s="218" t="str">
        <f>MID(FORECAST!A3364,1,10)</f>
        <v/>
      </c>
      <c r="B3365" s="218" t="str">
        <f t="shared" si="452"/>
        <v/>
      </c>
      <c r="C3365" s="218" t="str">
        <f t="shared" si="453"/>
        <v/>
      </c>
      <c r="D3365" s="218" t="str">
        <f t="shared" si="454"/>
        <v/>
      </c>
      <c r="E3365" s="219" t="e">
        <f t="shared" si="455"/>
        <v>#VALUE!</v>
      </c>
      <c r="F3365" s="219" t="str">
        <f t="shared" si="456"/>
        <v/>
      </c>
      <c r="G3365" s="219">
        <f t="shared" si="457"/>
        <v>45291</v>
      </c>
      <c r="H3365" s="218" t="str">
        <f>IF(ISERROR(VLOOKUP(FORECAST!$A3365,$AY$2:$BA$9,3,FALSE)),"",VLOOKUP(FORECAST!$A3365,$AY$2:$BA$9,3,FALSE))</f>
        <v/>
      </c>
      <c r="I3365" s="218" t="str">
        <f>IF(ISNUMBER(FORECAST!G:G),FORECAST!G:G,"")</f>
        <v/>
      </c>
      <c r="J3365" s="222" t="str">
        <f>IF(ISNUMBER(FORECAST!H:H),FORECAST!H:H,"")</f>
        <v/>
      </c>
      <c r="BF3365" s="4"/>
    </row>
    <row r="3366" spans="1:58">
      <c r="A3366" s="218" t="str">
        <f>MID(FORECAST!A3365,1,10)</f>
        <v/>
      </c>
      <c r="B3366" s="218" t="str">
        <f t="shared" si="452"/>
        <v/>
      </c>
      <c r="C3366" s="218" t="str">
        <f t="shared" si="453"/>
        <v/>
      </c>
      <c r="D3366" s="218" t="str">
        <f t="shared" si="454"/>
        <v/>
      </c>
      <c r="E3366" s="219" t="e">
        <f t="shared" si="455"/>
        <v>#VALUE!</v>
      </c>
      <c r="F3366" s="219" t="str">
        <f t="shared" si="456"/>
        <v/>
      </c>
      <c r="G3366" s="219">
        <f t="shared" si="457"/>
        <v>45291</v>
      </c>
      <c r="H3366" s="218" t="str">
        <f>IF(ISERROR(VLOOKUP(FORECAST!$A3366,$AY$2:$BA$9,3,FALSE)),"",VLOOKUP(FORECAST!$A3366,$AY$2:$BA$9,3,FALSE))</f>
        <v/>
      </c>
      <c r="I3366" s="218" t="str">
        <f>IF(ISNUMBER(FORECAST!G:G),FORECAST!G:G,"")</f>
        <v/>
      </c>
      <c r="J3366" s="222" t="str">
        <f>IF(ISNUMBER(FORECAST!H:H),FORECAST!H:H,"")</f>
        <v/>
      </c>
      <c r="BF3366" s="4"/>
    </row>
    <row r="3367" spans="1:58">
      <c r="A3367" s="218" t="str">
        <f>MID(FORECAST!A3366,1,10)</f>
        <v/>
      </c>
      <c r="B3367" s="218" t="str">
        <f t="shared" si="452"/>
        <v/>
      </c>
      <c r="C3367" s="218" t="str">
        <f t="shared" si="453"/>
        <v/>
      </c>
      <c r="D3367" s="218" t="str">
        <f t="shared" si="454"/>
        <v/>
      </c>
      <c r="E3367" s="219" t="e">
        <f t="shared" si="455"/>
        <v>#VALUE!</v>
      </c>
      <c r="F3367" s="219" t="str">
        <f t="shared" si="456"/>
        <v/>
      </c>
      <c r="G3367" s="219">
        <f t="shared" si="457"/>
        <v>45291</v>
      </c>
      <c r="H3367" s="218" t="str">
        <f>IF(ISERROR(VLOOKUP(FORECAST!$A3367,$AY$2:$BA$9,3,FALSE)),"",VLOOKUP(FORECAST!$A3367,$AY$2:$BA$9,3,FALSE))</f>
        <v/>
      </c>
      <c r="I3367" s="218" t="str">
        <f>IF(ISNUMBER(FORECAST!G:G),FORECAST!G:G,"")</f>
        <v/>
      </c>
      <c r="J3367" s="222" t="str">
        <f>IF(ISNUMBER(FORECAST!H:H),FORECAST!H:H,"")</f>
        <v/>
      </c>
      <c r="BF3367" s="4"/>
    </row>
    <row r="3368" spans="1:58">
      <c r="A3368" s="218" t="str">
        <f>MID(FORECAST!A3367,1,10)</f>
        <v/>
      </c>
      <c r="B3368" s="218" t="str">
        <f t="shared" si="452"/>
        <v/>
      </c>
      <c r="C3368" s="218" t="str">
        <f t="shared" si="453"/>
        <v/>
      </c>
      <c r="D3368" s="218" t="str">
        <f t="shared" si="454"/>
        <v/>
      </c>
      <c r="E3368" s="219" t="e">
        <f t="shared" si="455"/>
        <v>#VALUE!</v>
      </c>
      <c r="F3368" s="219" t="str">
        <f t="shared" si="456"/>
        <v/>
      </c>
      <c r="G3368" s="219">
        <f t="shared" si="457"/>
        <v>45291</v>
      </c>
      <c r="H3368" s="218" t="str">
        <f>IF(ISERROR(VLOOKUP(FORECAST!$A3368,$AY$2:$BA$9,3,FALSE)),"",VLOOKUP(FORECAST!$A3368,$AY$2:$BA$9,3,FALSE))</f>
        <v/>
      </c>
      <c r="I3368" s="218" t="str">
        <f>IF(ISNUMBER(FORECAST!G:G),FORECAST!G:G,"")</f>
        <v/>
      </c>
      <c r="J3368" s="222" t="str">
        <f>IF(ISNUMBER(FORECAST!H:H),FORECAST!H:H,"")</f>
        <v/>
      </c>
      <c r="BF3368" s="4"/>
    </row>
    <row r="3369" spans="1:58">
      <c r="A3369" s="218" t="str">
        <f>MID(FORECAST!A3368,1,10)</f>
        <v/>
      </c>
      <c r="B3369" s="218" t="str">
        <f t="shared" si="452"/>
        <v/>
      </c>
      <c r="C3369" s="218" t="str">
        <f t="shared" si="453"/>
        <v/>
      </c>
      <c r="D3369" s="218" t="str">
        <f t="shared" si="454"/>
        <v/>
      </c>
      <c r="E3369" s="219" t="e">
        <f t="shared" si="455"/>
        <v>#VALUE!</v>
      </c>
      <c r="F3369" s="219" t="str">
        <f t="shared" si="456"/>
        <v/>
      </c>
      <c r="G3369" s="219">
        <f t="shared" si="457"/>
        <v>45291</v>
      </c>
      <c r="H3369" s="218" t="str">
        <f>IF(ISERROR(VLOOKUP(FORECAST!$A3369,$AY$2:$BA$9,3,FALSE)),"",VLOOKUP(FORECAST!$A3369,$AY$2:$BA$9,3,FALSE))</f>
        <v/>
      </c>
      <c r="I3369" s="218" t="str">
        <f>IF(ISNUMBER(FORECAST!G:G),FORECAST!G:G,"")</f>
        <v/>
      </c>
      <c r="J3369" s="222" t="str">
        <f>IF(ISNUMBER(FORECAST!H:H),FORECAST!H:H,"")</f>
        <v/>
      </c>
      <c r="BF3369" s="4"/>
    </row>
    <row r="3370" spans="1:58">
      <c r="A3370" s="218" t="str">
        <f>MID(FORECAST!A3369,1,10)</f>
        <v/>
      </c>
      <c r="B3370" s="218" t="str">
        <f t="shared" si="452"/>
        <v/>
      </c>
      <c r="C3370" s="218" t="str">
        <f t="shared" si="453"/>
        <v/>
      </c>
      <c r="D3370" s="218" t="str">
        <f t="shared" si="454"/>
        <v/>
      </c>
      <c r="E3370" s="219" t="e">
        <f t="shared" si="455"/>
        <v>#VALUE!</v>
      </c>
      <c r="F3370" s="219" t="str">
        <f t="shared" si="456"/>
        <v/>
      </c>
      <c r="G3370" s="219">
        <f t="shared" si="457"/>
        <v>45291</v>
      </c>
      <c r="H3370" s="218" t="str">
        <f>IF(ISERROR(VLOOKUP(FORECAST!$A3370,$AY$2:$BA$9,3,FALSE)),"",VLOOKUP(FORECAST!$A3370,$AY$2:$BA$9,3,FALSE))</f>
        <v/>
      </c>
      <c r="I3370" s="218" t="str">
        <f>IF(ISNUMBER(FORECAST!G:G),FORECAST!G:G,"")</f>
        <v/>
      </c>
      <c r="J3370" s="222" t="str">
        <f>IF(ISNUMBER(FORECAST!H:H),FORECAST!H:H,"")</f>
        <v/>
      </c>
      <c r="BF3370" s="4"/>
    </row>
    <row r="3371" spans="1:58">
      <c r="A3371" s="218" t="str">
        <f>MID(FORECAST!A3370,1,10)</f>
        <v/>
      </c>
      <c r="B3371" s="218" t="str">
        <f t="shared" si="452"/>
        <v/>
      </c>
      <c r="C3371" s="218" t="str">
        <f t="shared" si="453"/>
        <v/>
      </c>
      <c r="D3371" s="218" t="str">
        <f t="shared" si="454"/>
        <v/>
      </c>
      <c r="E3371" s="219" t="e">
        <f t="shared" si="455"/>
        <v>#VALUE!</v>
      </c>
      <c r="F3371" s="219" t="str">
        <f t="shared" si="456"/>
        <v/>
      </c>
      <c r="G3371" s="219">
        <f t="shared" si="457"/>
        <v>45291</v>
      </c>
      <c r="H3371" s="218" t="str">
        <f>IF(ISERROR(VLOOKUP(FORECAST!$A3371,$AY$2:$BA$9,3,FALSE)),"",VLOOKUP(FORECAST!$A3371,$AY$2:$BA$9,3,FALSE))</f>
        <v/>
      </c>
      <c r="I3371" s="218" t="str">
        <f>IF(ISNUMBER(FORECAST!G:G),FORECAST!G:G,"")</f>
        <v/>
      </c>
      <c r="J3371" s="222" t="str">
        <f>IF(ISNUMBER(FORECAST!H:H),FORECAST!H:H,"")</f>
        <v/>
      </c>
      <c r="BF3371" s="4"/>
    </row>
    <row r="3372" spans="1:58">
      <c r="A3372" s="218" t="str">
        <f>MID(FORECAST!A3371,1,10)</f>
        <v/>
      </c>
      <c r="B3372" s="218" t="str">
        <f t="shared" si="452"/>
        <v/>
      </c>
      <c r="C3372" s="218" t="str">
        <f t="shared" si="453"/>
        <v/>
      </c>
      <c r="D3372" s="218" t="str">
        <f t="shared" si="454"/>
        <v/>
      </c>
      <c r="E3372" s="219" t="e">
        <f t="shared" si="455"/>
        <v>#VALUE!</v>
      </c>
      <c r="F3372" s="219" t="str">
        <f t="shared" si="456"/>
        <v/>
      </c>
      <c r="G3372" s="219">
        <f t="shared" si="457"/>
        <v>45291</v>
      </c>
      <c r="H3372" s="218" t="str">
        <f>IF(ISERROR(VLOOKUP(FORECAST!$A3372,$AY$2:$BA$9,3,FALSE)),"",VLOOKUP(FORECAST!$A3372,$AY$2:$BA$9,3,FALSE))</f>
        <v/>
      </c>
      <c r="I3372" s="218" t="str">
        <f>IF(ISNUMBER(FORECAST!G:G),FORECAST!G:G,"")</f>
        <v/>
      </c>
      <c r="J3372" s="222" t="str">
        <f>IF(ISNUMBER(FORECAST!H:H),FORECAST!H:H,"")</f>
        <v/>
      </c>
      <c r="BF3372" s="4"/>
    </row>
    <row r="3373" spans="1:58">
      <c r="A3373" s="218" t="str">
        <f>MID(FORECAST!A3372,1,10)</f>
        <v/>
      </c>
      <c r="B3373" s="218" t="str">
        <f t="shared" si="452"/>
        <v/>
      </c>
      <c r="C3373" s="218" t="str">
        <f t="shared" si="453"/>
        <v/>
      </c>
      <c r="D3373" s="218" t="str">
        <f t="shared" si="454"/>
        <v/>
      </c>
      <c r="E3373" s="219" t="e">
        <f t="shared" si="455"/>
        <v>#VALUE!</v>
      </c>
      <c r="F3373" s="219" t="str">
        <f t="shared" si="456"/>
        <v/>
      </c>
      <c r="G3373" s="219">
        <f t="shared" si="457"/>
        <v>45291</v>
      </c>
      <c r="H3373" s="218" t="str">
        <f>IF(ISERROR(VLOOKUP(FORECAST!$A3373,$AY$2:$BA$9,3,FALSE)),"",VLOOKUP(FORECAST!$A3373,$AY$2:$BA$9,3,FALSE))</f>
        <v/>
      </c>
      <c r="I3373" s="218" t="str">
        <f>IF(ISNUMBER(FORECAST!G:G),FORECAST!G:G,"")</f>
        <v/>
      </c>
      <c r="J3373" s="222" t="str">
        <f>IF(ISNUMBER(FORECAST!H:H),FORECAST!H:H,"")</f>
        <v/>
      </c>
      <c r="BF3373" s="4"/>
    </row>
    <row r="3374" spans="1:58">
      <c r="A3374" s="218" t="str">
        <f>MID(FORECAST!A3373,1,10)</f>
        <v/>
      </c>
      <c r="B3374" s="218" t="str">
        <f t="shared" si="452"/>
        <v/>
      </c>
      <c r="C3374" s="218" t="str">
        <f t="shared" si="453"/>
        <v/>
      </c>
      <c r="D3374" s="218" t="str">
        <f t="shared" si="454"/>
        <v/>
      </c>
      <c r="E3374" s="219" t="e">
        <f t="shared" si="455"/>
        <v>#VALUE!</v>
      </c>
      <c r="F3374" s="219" t="str">
        <f t="shared" si="456"/>
        <v/>
      </c>
      <c r="G3374" s="219">
        <f t="shared" si="457"/>
        <v>45291</v>
      </c>
      <c r="H3374" s="218" t="str">
        <f>IF(ISERROR(VLOOKUP(FORECAST!$A3374,$AY$2:$BA$9,3,FALSE)),"",VLOOKUP(FORECAST!$A3374,$AY$2:$BA$9,3,FALSE))</f>
        <v/>
      </c>
      <c r="I3374" s="218" t="str">
        <f>IF(ISNUMBER(FORECAST!G:G),FORECAST!G:G,"")</f>
        <v/>
      </c>
      <c r="J3374" s="222" t="str">
        <f>IF(ISNUMBER(FORECAST!H:H),FORECAST!H:H,"")</f>
        <v/>
      </c>
      <c r="BF3374" s="4"/>
    </row>
    <row r="3375" spans="1:58">
      <c r="A3375" s="218" t="str">
        <f>MID(FORECAST!A3374,1,10)</f>
        <v/>
      </c>
      <c r="B3375" s="218" t="str">
        <f t="shared" si="452"/>
        <v/>
      </c>
      <c r="C3375" s="218" t="str">
        <f t="shared" si="453"/>
        <v/>
      </c>
      <c r="D3375" s="218" t="str">
        <f t="shared" si="454"/>
        <v/>
      </c>
      <c r="E3375" s="219" t="e">
        <f t="shared" si="455"/>
        <v>#VALUE!</v>
      </c>
      <c r="F3375" s="219" t="str">
        <f t="shared" si="456"/>
        <v/>
      </c>
      <c r="G3375" s="219">
        <f t="shared" si="457"/>
        <v>45291</v>
      </c>
      <c r="H3375" s="218" t="str">
        <f>IF(ISERROR(VLOOKUP(FORECAST!$A3375,$AY$2:$BA$9,3,FALSE)),"",VLOOKUP(FORECAST!$A3375,$AY$2:$BA$9,3,FALSE))</f>
        <v/>
      </c>
      <c r="I3375" s="218" t="str">
        <f>IF(ISNUMBER(FORECAST!G:G),FORECAST!G:G,"")</f>
        <v/>
      </c>
      <c r="J3375" s="222" t="str">
        <f>IF(ISNUMBER(FORECAST!H:H),FORECAST!H:H,"")</f>
        <v/>
      </c>
      <c r="BF3375" s="4"/>
    </row>
    <row r="3376" spans="1:58">
      <c r="A3376" s="218" t="str">
        <f>MID(FORECAST!A3375,1,10)</f>
        <v/>
      </c>
      <c r="B3376" s="218" t="str">
        <f t="shared" si="452"/>
        <v/>
      </c>
      <c r="C3376" s="218" t="str">
        <f t="shared" si="453"/>
        <v/>
      </c>
      <c r="D3376" s="218" t="str">
        <f t="shared" si="454"/>
        <v/>
      </c>
      <c r="E3376" s="219" t="e">
        <f t="shared" si="455"/>
        <v>#VALUE!</v>
      </c>
      <c r="F3376" s="219" t="str">
        <f t="shared" si="456"/>
        <v/>
      </c>
      <c r="G3376" s="219">
        <f t="shared" si="457"/>
        <v>45291</v>
      </c>
      <c r="H3376" s="218" t="str">
        <f>IF(ISERROR(VLOOKUP(FORECAST!$A3376,$AY$2:$BA$9,3,FALSE)),"",VLOOKUP(FORECAST!$A3376,$AY$2:$BA$9,3,FALSE))</f>
        <v/>
      </c>
      <c r="I3376" s="218" t="str">
        <f>IF(ISNUMBER(FORECAST!G:G),FORECAST!G:G,"")</f>
        <v/>
      </c>
      <c r="J3376" s="222" t="str">
        <f>IF(ISNUMBER(FORECAST!H:H),FORECAST!H:H,"")</f>
        <v/>
      </c>
      <c r="BF3376" s="4"/>
    </row>
    <row r="3377" spans="1:58">
      <c r="A3377" s="218" t="str">
        <f>MID(FORECAST!A3376,1,10)</f>
        <v/>
      </c>
      <c r="B3377" s="218" t="str">
        <f t="shared" si="452"/>
        <v/>
      </c>
      <c r="C3377" s="218" t="str">
        <f t="shared" si="453"/>
        <v/>
      </c>
      <c r="D3377" s="218" t="str">
        <f t="shared" si="454"/>
        <v/>
      </c>
      <c r="E3377" s="219" t="e">
        <f t="shared" si="455"/>
        <v>#VALUE!</v>
      </c>
      <c r="F3377" s="219" t="str">
        <f t="shared" si="456"/>
        <v/>
      </c>
      <c r="G3377" s="219">
        <f t="shared" si="457"/>
        <v>45291</v>
      </c>
      <c r="H3377" s="218" t="str">
        <f>IF(ISERROR(VLOOKUP(FORECAST!$A3377,$AY$2:$BA$9,3,FALSE)),"",VLOOKUP(FORECAST!$A3377,$AY$2:$BA$9,3,FALSE))</f>
        <v/>
      </c>
      <c r="I3377" s="218" t="str">
        <f>IF(ISNUMBER(FORECAST!G:G),FORECAST!G:G,"")</f>
        <v/>
      </c>
      <c r="J3377" s="222" t="str">
        <f>IF(ISNUMBER(FORECAST!H:H),FORECAST!H:H,"")</f>
        <v/>
      </c>
      <c r="BF3377" s="4"/>
    </row>
    <row r="3378" spans="1:58">
      <c r="A3378" s="218" t="str">
        <f>MID(FORECAST!A3377,1,10)</f>
        <v/>
      </c>
      <c r="B3378" s="218" t="str">
        <f t="shared" si="452"/>
        <v/>
      </c>
      <c r="C3378" s="218" t="str">
        <f t="shared" si="453"/>
        <v/>
      </c>
      <c r="D3378" s="218" t="str">
        <f t="shared" si="454"/>
        <v/>
      </c>
      <c r="E3378" s="219" t="e">
        <f t="shared" si="455"/>
        <v>#VALUE!</v>
      </c>
      <c r="F3378" s="219" t="str">
        <f t="shared" si="456"/>
        <v/>
      </c>
      <c r="G3378" s="219">
        <f t="shared" si="457"/>
        <v>45291</v>
      </c>
      <c r="H3378" s="218" t="str">
        <f>IF(ISERROR(VLOOKUP(FORECAST!$A3378,$AY$2:$BA$9,3,FALSE)),"",VLOOKUP(FORECAST!$A3378,$AY$2:$BA$9,3,FALSE))</f>
        <v/>
      </c>
      <c r="I3378" s="218" t="str">
        <f>IF(ISNUMBER(FORECAST!G:G),FORECAST!G:G,"")</f>
        <v/>
      </c>
      <c r="J3378" s="222" t="str">
        <f>IF(ISNUMBER(FORECAST!H:H),FORECAST!H:H,"")</f>
        <v/>
      </c>
      <c r="BF3378" s="4"/>
    </row>
    <row r="3379" spans="1:58">
      <c r="A3379" s="218" t="str">
        <f>MID(FORECAST!A3378,1,10)</f>
        <v/>
      </c>
      <c r="B3379" s="218" t="str">
        <f t="shared" si="452"/>
        <v/>
      </c>
      <c r="C3379" s="218" t="str">
        <f t="shared" si="453"/>
        <v/>
      </c>
      <c r="D3379" s="218" t="str">
        <f t="shared" si="454"/>
        <v/>
      </c>
      <c r="E3379" s="219" t="e">
        <f t="shared" si="455"/>
        <v>#VALUE!</v>
      </c>
      <c r="F3379" s="219" t="str">
        <f t="shared" si="456"/>
        <v/>
      </c>
      <c r="G3379" s="219">
        <f t="shared" si="457"/>
        <v>45291</v>
      </c>
      <c r="H3379" s="218" t="str">
        <f>IF(ISERROR(VLOOKUP(FORECAST!$A3379,$AY$2:$BA$9,3,FALSE)),"",VLOOKUP(FORECAST!$A3379,$AY$2:$BA$9,3,FALSE))</f>
        <v/>
      </c>
      <c r="I3379" s="218" t="str">
        <f>IF(ISNUMBER(FORECAST!G:G),FORECAST!G:G,"")</f>
        <v/>
      </c>
      <c r="J3379" s="222" t="str">
        <f>IF(ISNUMBER(FORECAST!H:H),FORECAST!H:H,"")</f>
        <v/>
      </c>
      <c r="BF3379" s="4"/>
    </row>
    <row r="3380" spans="1:58">
      <c r="A3380" s="218" t="str">
        <f>MID(FORECAST!A3379,1,10)</f>
        <v/>
      </c>
      <c r="B3380" s="218" t="str">
        <f t="shared" si="452"/>
        <v/>
      </c>
      <c r="C3380" s="218" t="str">
        <f t="shared" si="453"/>
        <v/>
      </c>
      <c r="D3380" s="218" t="str">
        <f t="shared" si="454"/>
        <v/>
      </c>
      <c r="E3380" s="219" t="e">
        <f t="shared" si="455"/>
        <v>#VALUE!</v>
      </c>
      <c r="F3380" s="219" t="str">
        <f t="shared" si="456"/>
        <v/>
      </c>
      <c r="G3380" s="219">
        <f t="shared" si="457"/>
        <v>45291</v>
      </c>
      <c r="H3380" s="218" t="str">
        <f>IF(ISERROR(VLOOKUP(FORECAST!$A3380,$AY$2:$BA$9,3,FALSE)),"",VLOOKUP(FORECAST!$A3380,$AY$2:$BA$9,3,FALSE))</f>
        <v/>
      </c>
      <c r="I3380" s="218" t="str">
        <f>IF(ISNUMBER(FORECAST!G:G),FORECAST!G:G,"")</f>
        <v/>
      </c>
      <c r="J3380" s="222" t="str">
        <f>IF(ISNUMBER(FORECAST!H:H),FORECAST!H:H,"")</f>
        <v/>
      </c>
      <c r="BF3380" s="4"/>
    </row>
    <row r="3381" spans="1:58">
      <c r="A3381" s="218" t="str">
        <f>MID(FORECAST!A3380,1,10)</f>
        <v/>
      </c>
      <c r="B3381" s="218" t="str">
        <f t="shared" si="452"/>
        <v/>
      </c>
      <c r="C3381" s="218" t="str">
        <f t="shared" si="453"/>
        <v/>
      </c>
      <c r="D3381" s="218" t="str">
        <f t="shared" si="454"/>
        <v/>
      </c>
      <c r="E3381" s="219" t="e">
        <f t="shared" si="455"/>
        <v>#VALUE!</v>
      </c>
      <c r="F3381" s="219" t="str">
        <f t="shared" si="456"/>
        <v/>
      </c>
      <c r="G3381" s="219">
        <f t="shared" si="457"/>
        <v>45291</v>
      </c>
      <c r="H3381" s="218" t="str">
        <f>IF(ISERROR(VLOOKUP(FORECAST!$A3381,$AY$2:$BA$9,3,FALSE)),"",VLOOKUP(FORECAST!$A3381,$AY$2:$BA$9,3,FALSE))</f>
        <v/>
      </c>
      <c r="I3381" s="218" t="str">
        <f>IF(ISNUMBER(FORECAST!G:G),FORECAST!G:G,"")</f>
        <v/>
      </c>
      <c r="J3381" s="222" t="str">
        <f>IF(ISNUMBER(FORECAST!H:H),FORECAST!H:H,"")</f>
        <v/>
      </c>
      <c r="BF3381" s="4"/>
    </row>
    <row r="3382" spans="1:58">
      <c r="A3382" s="218" t="str">
        <f>MID(FORECAST!A3381,1,10)</f>
        <v/>
      </c>
      <c r="B3382" s="218" t="str">
        <f t="shared" si="452"/>
        <v/>
      </c>
      <c r="C3382" s="218" t="str">
        <f t="shared" si="453"/>
        <v/>
      </c>
      <c r="D3382" s="218" t="str">
        <f t="shared" si="454"/>
        <v/>
      </c>
      <c r="E3382" s="219" t="e">
        <f t="shared" si="455"/>
        <v>#VALUE!</v>
      </c>
      <c r="F3382" s="219" t="str">
        <f t="shared" si="456"/>
        <v/>
      </c>
      <c r="G3382" s="219">
        <f t="shared" si="457"/>
        <v>45291</v>
      </c>
      <c r="H3382" s="218" t="str">
        <f>IF(ISERROR(VLOOKUP(FORECAST!$A3382,$AY$2:$BA$9,3,FALSE)),"",VLOOKUP(FORECAST!$A3382,$AY$2:$BA$9,3,FALSE))</f>
        <v/>
      </c>
      <c r="I3382" s="218" t="str">
        <f>IF(ISNUMBER(FORECAST!G:G),FORECAST!G:G,"")</f>
        <v/>
      </c>
      <c r="J3382" s="222" t="str">
        <f>IF(ISNUMBER(FORECAST!H:H),FORECAST!H:H,"")</f>
        <v/>
      </c>
      <c r="BF3382" s="4"/>
    </row>
    <row r="3383" spans="1:58">
      <c r="A3383" s="218" t="str">
        <f>MID(FORECAST!A3382,1,10)</f>
        <v/>
      </c>
      <c r="B3383" s="218" t="str">
        <f t="shared" si="452"/>
        <v/>
      </c>
      <c r="C3383" s="218" t="str">
        <f t="shared" si="453"/>
        <v/>
      </c>
      <c r="D3383" s="218" t="str">
        <f t="shared" si="454"/>
        <v/>
      </c>
      <c r="E3383" s="219" t="e">
        <f t="shared" si="455"/>
        <v>#VALUE!</v>
      </c>
      <c r="F3383" s="219" t="str">
        <f t="shared" si="456"/>
        <v/>
      </c>
      <c r="G3383" s="219">
        <f t="shared" si="457"/>
        <v>45291</v>
      </c>
      <c r="H3383" s="218" t="str">
        <f>IF(ISERROR(VLOOKUP(FORECAST!$A3383,$AY$2:$BA$9,3,FALSE)),"",VLOOKUP(FORECAST!$A3383,$AY$2:$BA$9,3,FALSE))</f>
        <v/>
      </c>
      <c r="I3383" s="218" t="str">
        <f>IF(ISNUMBER(FORECAST!G:G),FORECAST!G:G,"")</f>
        <v/>
      </c>
      <c r="J3383" s="222" t="str">
        <f>IF(ISNUMBER(FORECAST!H:H),FORECAST!H:H,"")</f>
        <v/>
      </c>
      <c r="BF3383" s="4"/>
    </row>
    <row r="3384" spans="1:58">
      <c r="A3384" s="218" t="str">
        <f>MID(FORECAST!A3383,1,10)</f>
        <v/>
      </c>
      <c r="B3384" s="218" t="str">
        <f t="shared" si="452"/>
        <v/>
      </c>
      <c r="C3384" s="218" t="str">
        <f t="shared" si="453"/>
        <v/>
      </c>
      <c r="D3384" s="218" t="str">
        <f t="shared" si="454"/>
        <v/>
      </c>
      <c r="E3384" s="219" t="e">
        <f t="shared" si="455"/>
        <v>#VALUE!</v>
      </c>
      <c r="F3384" s="219" t="str">
        <f t="shared" si="456"/>
        <v/>
      </c>
      <c r="G3384" s="219">
        <f t="shared" si="457"/>
        <v>45291</v>
      </c>
      <c r="H3384" s="218" t="str">
        <f>IF(ISERROR(VLOOKUP(FORECAST!$A3384,$AY$2:$BA$9,3,FALSE)),"",VLOOKUP(FORECAST!$A3384,$AY$2:$BA$9,3,FALSE))</f>
        <v/>
      </c>
      <c r="I3384" s="218" t="str">
        <f>IF(ISNUMBER(FORECAST!G:G),FORECAST!G:G,"")</f>
        <v/>
      </c>
      <c r="J3384" s="222" t="str">
        <f>IF(ISNUMBER(FORECAST!H:H),FORECAST!H:H,"")</f>
        <v/>
      </c>
      <c r="BF3384" s="4"/>
    </row>
    <row r="3385" spans="1:58">
      <c r="A3385" s="218" t="str">
        <f>MID(FORECAST!A3384,1,10)</f>
        <v/>
      </c>
      <c r="B3385" s="218" t="str">
        <f t="shared" si="452"/>
        <v/>
      </c>
      <c r="C3385" s="218" t="str">
        <f t="shared" si="453"/>
        <v/>
      </c>
      <c r="D3385" s="218" t="str">
        <f t="shared" si="454"/>
        <v/>
      </c>
      <c r="E3385" s="219" t="e">
        <f t="shared" si="455"/>
        <v>#VALUE!</v>
      </c>
      <c r="F3385" s="219" t="str">
        <f t="shared" si="456"/>
        <v/>
      </c>
      <c r="G3385" s="219">
        <f t="shared" si="457"/>
        <v>45291</v>
      </c>
      <c r="H3385" s="218" t="str">
        <f>IF(ISERROR(VLOOKUP(FORECAST!$A3385,$AY$2:$BA$9,3,FALSE)),"",VLOOKUP(FORECAST!$A3385,$AY$2:$BA$9,3,FALSE))</f>
        <v/>
      </c>
      <c r="I3385" s="218" t="str">
        <f>IF(ISNUMBER(FORECAST!G:G),FORECAST!G:G,"")</f>
        <v/>
      </c>
      <c r="J3385" s="222" t="str">
        <f>IF(ISNUMBER(FORECAST!H:H),FORECAST!H:H,"")</f>
        <v/>
      </c>
      <c r="BF3385" s="4"/>
    </row>
    <row r="3386" spans="1:58">
      <c r="A3386" s="218" t="str">
        <f>MID(FORECAST!A3385,1,10)</f>
        <v/>
      </c>
      <c r="B3386" s="218" t="str">
        <f t="shared" si="452"/>
        <v/>
      </c>
      <c r="C3386" s="218" t="str">
        <f t="shared" si="453"/>
        <v/>
      </c>
      <c r="D3386" s="218" t="str">
        <f t="shared" si="454"/>
        <v/>
      </c>
      <c r="E3386" s="219" t="e">
        <f t="shared" si="455"/>
        <v>#VALUE!</v>
      </c>
      <c r="F3386" s="219" t="str">
        <f t="shared" si="456"/>
        <v/>
      </c>
      <c r="G3386" s="219">
        <f t="shared" si="457"/>
        <v>45291</v>
      </c>
      <c r="H3386" s="218" t="str">
        <f>IF(ISERROR(VLOOKUP(FORECAST!$A3386,$AY$2:$BA$9,3,FALSE)),"",VLOOKUP(FORECAST!$A3386,$AY$2:$BA$9,3,FALSE))</f>
        <v/>
      </c>
      <c r="I3386" s="218" t="str">
        <f>IF(ISNUMBER(FORECAST!G:G),FORECAST!G:G,"")</f>
        <v/>
      </c>
      <c r="J3386" s="222" t="str">
        <f>IF(ISNUMBER(FORECAST!H:H),FORECAST!H:H,"")</f>
        <v/>
      </c>
      <c r="BF3386" s="4"/>
    </row>
    <row r="3387" spans="1:58">
      <c r="A3387" s="218" t="str">
        <f>MID(FORECAST!A3386,1,10)</f>
        <v/>
      </c>
      <c r="B3387" s="218" t="str">
        <f t="shared" si="452"/>
        <v/>
      </c>
      <c r="C3387" s="218" t="str">
        <f t="shared" si="453"/>
        <v/>
      </c>
      <c r="D3387" s="218" t="str">
        <f t="shared" si="454"/>
        <v/>
      </c>
      <c r="E3387" s="219" t="e">
        <f t="shared" si="455"/>
        <v>#VALUE!</v>
      </c>
      <c r="F3387" s="219" t="str">
        <f t="shared" si="456"/>
        <v/>
      </c>
      <c r="G3387" s="219">
        <f t="shared" si="457"/>
        <v>45291</v>
      </c>
      <c r="H3387" s="218" t="str">
        <f>IF(ISERROR(VLOOKUP(FORECAST!$A3387,$AY$2:$BA$9,3,FALSE)),"",VLOOKUP(FORECAST!$A3387,$AY$2:$BA$9,3,FALSE))</f>
        <v/>
      </c>
      <c r="I3387" s="218" t="str">
        <f>IF(ISNUMBER(FORECAST!G:G),FORECAST!G:G,"")</f>
        <v/>
      </c>
      <c r="J3387" s="222" t="str">
        <f>IF(ISNUMBER(FORECAST!H:H),FORECAST!H:H,"")</f>
        <v/>
      </c>
      <c r="BF3387" s="4"/>
    </row>
    <row r="3388" spans="1:58">
      <c r="A3388" s="218" t="str">
        <f>MID(FORECAST!A3387,1,10)</f>
        <v/>
      </c>
      <c r="B3388" s="218" t="str">
        <f t="shared" si="452"/>
        <v/>
      </c>
      <c r="C3388" s="218" t="str">
        <f t="shared" si="453"/>
        <v/>
      </c>
      <c r="D3388" s="218" t="str">
        <f t="shared" si="454"/>
        <v/>
      </c>
      <c r="E3388" s="219" t="e">
        <f t="shared" si="455"/>
        <v>#VALUE!</v>
      </c>
      <c r="F3388" s="219" t="str">
        <f t="shared" si="456"/>
        <v/>
      </c>
      <c r="G3388" s="219">
        <f t="shared" si="457"/>
        <v>45291</v>
      </c>
      <c r="H3388" s="218" t="str">
        <f>IF(ISERROR(VLOOKUP(FORECAST!$A3388,$AY$2:$BA$9,3,FALSE)),"",VLOOKUP(FORECAST!$A3388,$AY$2:$BA$9,3,FALSE))</f>
        <v/>
      </c>
      <c r="I3388" s="218" t="str">
        <f>IF(ISNUMBER(FORECAST!G:G),FORECAST!G:G,"")</f>
        <v/>
      </c>
      <c r="J3388" s="222" t="str">
        <f>IF(ISNUMBER(FORECAST!H:H),FORECAST!H:H,"")</f>
        <v/>
      </c>
      <c r="BF3388" s="4"/>
    </row>
    <row r="3389" spans="1:58">
      <c r="A3389" s="218" t="str">
        <f>MID(FORECAST!A3388,1,10)</f>
        <v/>
      </c>
      <c r="B3389" s="218" t="str">
        <f t="shared" si="452"/>
        <v/>
      </c>
      <c r="C3389" s="218" t="str">
        <f t="shared" si="453"/>
        <v/>
      </c>
      <c r="D3389" s="218" t="str">
        <f t="shared" si="454"/>
        <v/>
      </c>
      <c r="E3389" s="219" t="e">
        <f t="shared" si="455"/>
        <v>#VALUE!</v>
      </c>
      <c r="F3389" s="219" t="str">
        <f t="shared" si="456"/>
        <v/>
      </c>
      <c r="G3389" s="219">
        <f t="shared" si="457"/>
        <v>45291</v>
      </c>
      <c r="H3389" s="218" t="str">
        <f>IF(ISERROR(VLOOKUP(FORECAST!$A3389,$AY$2:$BA$9,3,FALSE)),"",VLOOKUP(FORECAST!$A3389,$AY$2:$BA$9,3,FALSE))</f>
        <v/>
      </c>
      <c r="I3389" s="218" t="str">
        <f>IF(ISNUMBER(FORECAST!G:G),FORECAST!G:G,"")</f>
        <v/>
      </c>
      <c r="J3389" s="222" t="str">
        <f>IF(ISNUMBER(FORECAST!H:H),FORECAST!H:H,"")</f>
        <v/>
      </c>
      <c r="BF3389" s="4"/>
    </row>
    <row r="3390" spans="1:58">
      <c r="A3390" s="218" t="str">
        <f>MID(FORECAST!A3389,1,10)</f>
        <v/>
      </c>
      <c r="B3390" s="218" t="str">
        <f t="shared" si="452"/>
        <v/>
      </c>
      <c r="C3390" s="218" t="str">
        <f t="shared" si="453"/>
        <v/>
      </c>
      <c r="D3390" s="218" t="str">
        <f t="shared" si="454"/>
        <v/>
      </c>
      <c r="E3390" s="219" t="e">
        <f t="shared" si="455"/>
        <v>#VALUE!</v>
      </c>
      <c r="F3390" s="219" t="str">
        <f t="shared" si="456"/>
        <v/>
      </c>
      <c r="G3390" s="219">
        <f t="shared" si="457"/>
        <v>45291</v>
      </c>
      <c r="H3390" s="218" t="str">
        <f>IF(ISERROR(VLOOKUP(FORECAST!$A3390,$AY$2:$BA$9,3,FALSE)),"",VLOOKUP(FORECAST!$A3390,$AY$2:$BA$9,3,FALSE))</f>
        <v/>
      </c>
      <c r="I3390" s="218" t="str">
        <f>IF(ISNUMBER(FORECAST!G:G),FORECAST!G:G,"")</f>
        <v/>
      </c>
      <c r="J3390" s="222" t="str">
        <f>IF(ISNUMBER(FORECAST!H:H),FORECAST!H:H,"")</f>
        <v/>
      </c>
      <c r="BF3390" s="4"/>
    </row>
    <row r="3391" spans="1:58">
      <c r="A3391" s="218" t="str">
        <f>MID(FORECAST!A3390,1,10)</f>
        <v/>
      </c>
      <c r="B3391" s="218" t="str">
        <f t="shared" si="452"/>
        <v/>
      </c>
      <c r="C3391" s="218" t="str">
        <f t="shared" si="453"/>
        <v/>
      </c>
      <c r="D3391" s="218" t="str">
        <f t="shared" si="454"/>
        <v/>
      </c>
      <c r="E3391" s="219" t="e">
        <f t="shared" si="455"/>
        <v>#VALUE!</v>
      </c>
      <c r="F3391" s="219" t="str">
        <f t="shared" si="456"/>
        <v/>
      </c>
      <c r="G3391" s="219">
        <f t="shared" si="457"/>
        <v>45291</v>
      </c>
      <c r="H3391" s="218" t="str">
        <f>IF(ISERROR(VLOOKUP(FORECAST!$A3391,$AY$2:$BA$9,3,FALSE)),"",VLOOKUP(FORECAST!$A3391,$AY$2:$BA$9,3,FALSE))</f>
        <v/>
      </c>
      <c r="I3391" s="218" t="str">
        <f>IF(ISNUMBER(FORECAST!G:G),FORECAST!G:G,"")</f>
        <v/>
      </c>
      <c r="J3391" s="222" t="str">
        <f>IF(ISNUMBER(FORECAST!H:H),FORECAST!H:H,"")</f>
        <v/>
      </c>
      <c r="BF3391" s="4"/>
    </row>
    <row r="3392" spans="1:58">
      <c r="A3392" s="218" t="str">
        <f>MID(FORECAST!A3391,1,10)</f>
        <v/>
      </c>
      <c r="B3392" s="218" t="str">
        <f t="shared" si="452"/>
        <v/>
      </c>
      <c r="C3392" s="218" t="str">
        <f t="shared" si="453"/>
        <v/>
      </c>
      <c r="D3392" s="218" t="str">
        <f t="shared" si="454"/>
        <v/>
      </c>
      <c r="E3392" s="219" t="e">
        <f t="shared" si="455"/>
        <v>#VALUE!</v>
      </c>
      <c r="F3392" s="219" t="str">
        <f t="shared" si="456"/>
        <v/>
      </c>
      <c r="G3392" s="219">
        <f t="shared" si="457"/>
        <v>45291</v>
      </c>
      <c r="H3392" s="218" t="str">
        <f>IF(ISERROR(VLOOKUP(FORECAST!$A3392,$AY$2:$BA$9,3,FALSE)),"",VLOOKUP(FORECAST!$A3392,$AY$2:$BA$9,3,FALSE))</f>
        <v/>
      </c>
      <c r="I3392" s="218" t="str">
        <f>IF(ISNUMBER(FORECAST!G:G),FORECAST!G:G,"")</f>
        <v/>
      </c>
      <c r="J3392" s="222" t="str">
        <f>IF(ISNUMBER(FORECAST!H:H),FORECAST!H:H,"")</f>
        <v/>
      </c>
      <c r="BF3392" s="4"/>
    </row>
    <row r="3393" spans="1:58">
      <c r="A3393" s="218" t="str">
        <f>MID(FORECAST!A3392,1,10)</f>
        <v/>
      </c>
      <c r="B3393" s="218" t="str">
        <f t="shared" si="452"/>
        <v/>
      </c>
      <c r="C3393" s="218" t="str">
        <f t="shared" si="453"/>
        <v/>
      </c>
      <c r="D3393" s="218" t="str">
        <f t="shared" si="454"/>
        <v/>
      </c>
      <c r="E3393" s="219" t="e">
        <f t="shared" si="455"/>
        <v>#VALUE!</v>
      </c>
      <c r="F3393" s="219" t="str">
        <f t="shared" si="456"/>
        <v/>
      </c>
      <c r="G3393" s="219">
        <f t="shared" si="457"/>
        <v>45291</v>
      </c>
      <c r="H3393" s="218" t="str">
        <f>IF(ISERROR(VLOOKUP(FORECAST!$A3393,$AY$2:$BA$9,3,FALSE)),"",VLOOKUP(FORECAST!$A3393,$AY$2:$BA$9,3,FALSE))</f>
        <v/>
      </c>
      <c r="I3393" s="218" t="str">
        <f>IF(ISNUMBER(FORECAST!G:G),FORECAST!G:G,"")</f>
        <v/>
      </c>
      <c r="J3393" s="222" t="str">
        <f>IF(ISNUMBER(FORECAST!H:H),FORECAST!H:H,"")</f>
        <v/>
      </c>
      <c r="BF3393" s="4"/>
    </row>
    <row r="3394" spans="1:58">
      <c r="A3394" s="218" t="str">
        <f>MID(FORECAST!A3393,1,10)</f>
        <v/>
      </c>
      <c r="B3394" s="218" t="str">
        <f t="shared" si="452"/>
        <v/>
      </c>
      <c r="C3394" s="218" t="str">
        <f t="shared" si="453"/>
        <v/>
      </c>
      <c r="D3394" s="218" t="str">
        <f t="shared" si="454"/>
        <v/>
      </c>
      <c r="E3394" s="219" t="e">
        <f t="shared" si="455"/>
        <v>#VALUE!</v>
      </c>
      <c r="F3394" s="219" t="str">
        <f t="shared" si="456"/>
        <v/>
      </c>
      <c r="G3394" s="219">
        <f t="shared" si="457"/>
        <v>45291</v>
      </c>
      <c r="H3394" s="218" t="str">
        <f>IF(ISERROR(VLOOKUP(FORECAST!$A3394,$AY$2:$BA$9,3,FALSE)),"",VLOOKUP(FORECAST!$A3394,$AY$2:$BA$9,3,FALSE))</f>
        <v/>
      </c>
      <c r="I3394" s="218" t="str">
        <f>IF(ISNUMBER(FORECAST!G:G),FORECAST!G:G,"")</f>
        <v/>
      </c>
      <c r="J3394" s="222" t="str">
        <f>IF(ISNUMBER(FORECAST!H:H),FORECAST!H:H,"")</f>
        <v/>
      </c>
      <c r="BF3394" s="4"/>
    </row>
    <row r="3395" spans="1:58">
      <c r="A3395" s="218" t="str">
        <f>MID(FORECAST!A3394,1,10)</f>
        <v/>
      </c>
      <c r="B3395" s="218" t="str">
        <f t="shared" si="452"/>
        <v/>
      </c>
      <c r="C3395" s="218" t="str">
        <f t="shared" si="453"/>
        <v/>
      </c>
      <c r="D3395" s="218" t="str">
        <f t="shared" si="454"/>
        <v/>
      </c>
      <c r="E3395" s="219" t="e">
        <f t="shared" si="455"/>
        <v>#VALUE!</v>
      </c>
      <c r="F3395" s="219" t="str">
        <f t="shared" si="456"/>
        <v/>
      </c>
      <c r="G3395" s="219">
        <f t="shared" si="457"/>
        <v>45291</v>
      </c>
      <c r="H3395" s="218" t="str">
        <f>IF(ISERROR(VLOOKUP(FORECAST!$A3395,$AY$2:$BA$9,3,FALSE)),"",VLOOKUP(FORECAST!$A3395,$AY$2:$BA$9,3,FALSE))</f>
        <v/>
      </c>
      <c r="I3395" s="218" t="str">
        <f>IF(ISNUMBER(FORECAST!G:G),FORECAST!G:G,"")</f>
        <v/>
      </c>
      <c r="J3395" s="222" t="str">
        <f>IF(ISNUMBER(FORECAST!H:H),FORECAST!H:H,"")</f>
        <v/>
      </c>
      <c r="BF3395" s="4"/>
    </row>
    <row r="3396" spans="1:58">
      <c r="A3396" s="218" t="str">
        <f>MID(FORECAST!A3395,1,10)</f>
        <v/>
      </c>
      <c r="B3396" s="218" t="str">
        <f t="shared" si="452"/>
        <v/>
      </c>
      <c r="C3396" s="218" t="str">
        <f t="shared" si="453"/>
        <v/>
      </c>
      <c r="D3396" s="218" t="str">
        <f t="shared" si="454"/>
        <v/>
      </c>
      <c r="E3396" s="219" t="e">
        <f t="shared" si="455"/>
        <v>#VALUE!</v>
      </c>
      <c r="F3396" s="219" t="str">
        <f t="shared" si="456"/>
        <v/>
      </c>
      <c r="G3396" s="219">
        <f t="shared" si="457"/>
        <v>45291</v>
      </c>
      <c r="H3396" s="218" t="str">
        <f>IF(ISERROR(VLOOKUP(FORECAST!$A3396,$AY$2:$BA$9,3,FALSE)),"",VLOOKUP(FORECAST!$A3396,$AY$2:$BA$9,3,FALSE))</f>
        <v/>
      </c>
      <c r="I3396" s="218" t="str">
        <f>IF(ISNUMBER(FORECAST!G:G),FORECAST!G:G,"")</f>
        <v/>
      </c>
      <c r="J3396" s="222" t="str">
        <f>IF(ISNUMBER(FORECAST!H:H),FORECAST!H:H,"")</f>
        <v/>
      </c>
      <c r="BF3396" s="4"/>
    </row>
    <row r="3397" spans="1:58">
      <c r="A3397" s="218" t="str">
        <f>MID(FORECAST!A3396,1,10)</f>
        <v/>
      </c>
      <c r="B3397" s="218" t="str">
        <f t="shared" si="452"/>
        <v/>
      </c>
      <c r="C3397" s="218" t="str">
        <f t="shared" si="453"/>
        <v/>
      </c>
      <c r="D3397" s="218" t="str">
        <f t="shared" si="454"/>
        <v/>
      </c>
      <c r="E3397" s="219" t="e">
        <f t="shared" si="455"/>
        <v>#VALUE!</v>
      </c>
      <c r="F3397" s="219" t="str">
        <f t="shared" si="456"/>
        <v/>
      </c>
      <c r="G3397" s="219">
        <f t="shared" si="457"/>
        <v>45291</v>
      </c>
      <c r="H3397" s="218" t="str">
        <f>IF(ISERROR(VLOOKUP(FORECAST!$A3397,$AY$2:$BA$9,3,FALSE)),"",VLOOKUP(FORECAST!$A3397,$AY$2:$BA$9,3,FALSE))</f>
        <v/>
      </c>
      <c r="I3397" s="218" t="str">
        <f>IF(ISNUMBER(FORECAST!G:G),FORECAST!G:G,"")</f>
        <v/>
      </c>
      <c r="J3397" s="222" t="str">
        <f>IF(ISNUMBER(FORECAST!H:H),FORECAST!H:H,"")</f>
        <v/>
      </c>
      <c r="BF3397" s="4"/>
    </row>
    <row r="3398" spans="1:58">
      <c r="A3398" s="218" t="str">
        <f>MID(FORECAST!A3397,1,10)</f>
        <v/>
      </c>
      <c r="B3398" s="218" t="str">
        <f t="shared" si="452"/>
        <v/>
      </c>
      <c r="C3398" s="218" t="str">
        <f t="shared" si="453"/>
        <v/>
      </c>
      <c r="D3398" s="218" t="str">
        <f t="shared" si="454"/>
        <v/>
      </c>
      <c r="E3398" s="219" t="e">
        <f t="shared" si="455"/>
        <v>#VALUE!</v>
      </c>
      <c r="F3398" s="219" t="str">
        <f t="shared" si="456"/>
        <v/>
      </c>
      <c r="G3398" s="219">
        <f t="shared" si="457"/>
        <v>45291</v>
      </c>
      <c r="H3398" s="218" t="str">
        <f>IF(ISERROR(VLOOKUP(FORECAST!$A3398,$AY$2:$BA$9,3,FALSE)),"",VLOOKUP(FORECAST!$A3398,$AY$2:$BA$9,3,FALSE))</f>
        <v/>
      </c>
      <c r="I3398" s="218" t="str">
        <f>IF(ISNUMBER(FORECAST!G:G),FORECAST!G:G,"")</f>
        <v/>
      </c>
      <c r="J3398" s="222" t="str">
        <f>IF(ISNUMBER(FORECAST!H:H),FORECAST!H:H,"")</f>
        <v/>
      </c>
      <c r="BF3398" s="4"/>
    </row>
    <row r="3399" spans="1:58">
      <c r="A3399" s="218" t="str">
        <f>MID(FORECAST!A3398,1,10)</f>
        <v/>
      </c>
      <c r="B3399" s="218" t="str">
        <f t="shared" si="452"/>
        <v/>
      </c>
      <c r="C3399" s="218" t="str">
        <f t="shared" si="453"/>
        <v/>
      </c>
      <c r="D3399" s="218" t="str">
        <f t="shared" si="454"/>
        <v/>
      </c>
      <c r="E3399" s="219" t="e">
        <f t="shared" si="455"/>
        <v>#VALUE!</v>
      </c>
      <c r="F3399" s="219" t="str">
        <f t="shared" si="456"/>
        <v/>
      </c>
      <c r="G3399" s="219">
        <f t="shared" si="457"/>
        <v>45291</v>
      </c>
      <c r="H3399" s="218" t="str">
        <f>IF(ISERROR(VLOOKUP(FORECAST!$A3399,$AY$2:$BA$9,3,FALSE)),"",VLOOKUP(FORECAST!$A3399,$AY$2:$BA$9,3,FALSE))</f>
        <v/>
      </c>
      <c r="I3399" s="218" t="str">
        <f>IF(ISNUMBER(FORECAST!G:G),FORECAST!G:G,"")</f>
        <v/>
      </c>
      <c r="J3399" s="222" t="str">
        <f>IF(ISNUMBER(FORECAST!H:H),FORECAST!H:H,"")</f>
        <v/>
      </c>
      <c r="BF3399" s="4"/>
    </row>
    <row r="3400" spans="1:58">
      <c r="A3400" s="218" t="str">
        <f>MID(FORECAST!A3399,1,10)</f>
        <v/>
      </c>
      <c r="B3400" s="218" t="str">
        <f t="shared" si="452"/>
        <v/>
      </c>
      <c r="C3400" s="218" t="str">
        <f t="shared" si="453"/>
        <v/>
      </c>
      <c r="D3400" s="218" t="str">
        <f t="shared" si="454"/>
        <v/>
      </c>
      <c r="E3400" s="219" t="e">
        <f t="shared" si="455"/>
        <v>#VALUE!</v>
      </c>
      <c r="F3400" s="219" t="str">
        <f t="shared" si="456"/>
        <v/>
      </c>
      <c r="G3400" s="219">
        <f t="shared" si="457"/>
        <v>45291</v>
      </c>
      <c r="H3400" s="218" t="str">
        <f>IF(ISERROR(VLOOKUP(FORECAST!$A3400,$AY$2:$BA$9,3,FALSE)),"",VLOOKUP(FORECAST!$A3400,$AY$2:$BA$9,3,FALSE))</f>
        <v/>
      </c>
      <c r="I3400" s="218" t="str">
        <f>IF(ISNUMBER(FORECAST!G:G),FORECAST!G:G,"")</f>
        <v/>
      </c>
      <c r="J3400" s="222" t="str">
        <f>IF(ISNUMBER(FORECAST!H:H),FORECAST!H:H,"")</f>
        <v/>
      </c>
      <c r="BF3400" s="4"/>
    </row>
    <row r="3401" spans="1:58">
      <c r="A3401" s="218" t="str">
        <f>MID(FORECAST!A3400,1,10)</f>
        <v/>
      </c>
      <c r="B3401" s="218" t="str">
        <f t="shared" si="452"/>
        <v/>
      </c>
      <c r="C3401" s="218" t="str">
        <f t="shared" si="453"/>
        <v/>
      </c>
      <c r="D3401" s="218" t="str">
        <f t="shared" si="454"/>
        <v/>
      </c>
      <c r="E3401" s="219" t="e">
        <f t="shared" si="455"/>
        <v>#VALUE!</v>
      </c>
      <c r="F3401" s="219" t="str">
        <f t="shared" si="456"/>
        <v/>
      </c>
      <c r="G3401" s="219">
        <f t="shared" si="457"/>
        <v>45291</v>
      </c>
      <c r="H3401" s="218" t="str">
        <f>IF(ISERROR(VLOOKUP(FORECAST!$A3401,$AY$2:$BA$9,3,FALSE)),"",VLOOKUP(FORECAST!$A3401,$AY$2:$BA$9,3,FALSE))</f>
        <v/>
      </c>
      <c r="I3401" s="218" t="str">
        <f>IF(ISNUMBER(FORECAST!G:G),FORECAST!G:G,"")</f>
        <v/>
      </c>
      <c r="J3401" s="222" t="str">
        <f>IF(ISNUMBER(FORECAST!H:H),FORECAST!H:H,"")</f>
        <v/>
      </c>
      <c r="BF3401" s="4"/>
    </row>
    <row r="3402" spans="1:58">
      <c r="A3402" s="218" t="str">
        <f>MID(FORECAST!A3401,1,10)</f>
        <v/>
      </c>
      <c r="B3402" s="218" t="str">
        <f t="shared" si="452"/>
        <v/>
      </c>
      <c r="C3402" s="218" t="str">
        <f t="shared" si="453"/>
        <v/>
      </c>
      <c r="D3402" s="218" t="str">
        <f t="shared" si="454"/>
        <v/>
      </c>
      <c r="E3402" s="219" t="e">
        <f t="shared" si="455"/>
        <v>#VALUE!</v>
      </c>
      <c r="F3402" s="219" t="str">
        <f t="shared" si="456"/>
        <v/>
      </c>
      <c r="G3402" s="219">
        <f t="shared" si="457"/>
        <v>45291</v>
      </c>
      <c r="H3402" s="218" t="str">
        <f>IF(ISERROR(VLOOKUP(FORECAST!$A3402,$AY$2:$BA$9,3,FALSE)),"",VLOOKUP(FORECAST!$A3402,$AY$2:$BA$9,3,FALSE))</f>
        <v/>
      </c>
      <c r="I3402" s="218" t="str">
        <f>IF(ISNUMBER(FORECAST!G:G),FORECAST!G:G,"")</f>
        <v/>
      </c>
      <c r="J3402" s="222" t="str">
        <f>IF(ISNUMBER(FORECAST!H:H),FORECAST!H:H,"")</f>
        <v/>
      </c>
      <c r="BF3402" s="4"/>
    </row>
    <row r="3403" spans="1:58">
      <c r="A3403" s="218" t="str">
        <f>MID(FORECAST!A3402,1,10)</f>
        <v/>
      </c>
      <c r="B3403" s="218" t="str">
        <f t="shared" si="452"/>
        <v/>
      </c>
      <c r="C3403" s="218" t="str">
        <f t="shared" si="453"/>
        <v/>
      </c>
      <c r="D3403" s="218" t="str">
        <f t="shared" si="454"/>
        <v/>
      </c>
      <c r="E3403" s="219" t="e">
        <f t="shared" si="455"/>
        <v>#VALUE!</v>
      </c>
      <c r="F3403" s="219" t="str">
        <f t="shared" si="456"/>
        <v/>
      </c>
      <c r="G3403" s="219">
        <f t="shared" si="457"/>
        <v>45291</v>
      </c>
      <c r="H3403" s="218" t="str">
        <f>IF(ISERROR(VLOOKUP(FORECAST!$A3403,$AY$2:$BA$9,3,FALSE)),"",VLOOKUP(FORECAST!$A3403,$AY$2:$BA$9,3,FALSE))</f>
        <v/>
      </c>
      <c r="I3403" s="218" t="str">
        <f>IF(ISNUMBER(FORECAST!G:G),FORECAST!G:G,"")</f>
        <v/>
      </c>
      <c r="J3403" s="222" t="str">
        <f>IF(ISNUMBER(FORECAST!H:H),FORECAST!H:H,"")</f>
        <v/>
      </c>
      <c r="BF3403" s="4"/>
    </row>
    <row r="3404" spans="1:58">
      <c r="A3404" s="218" t="str">
        <f>MID(FORECAST!A3403,1,10)</f>
        <v/>
      </c>
      <c r="B3404" s="218" t="str">
        <f t="shared" si="452"/>
        <v/>
      </c>
      <c r="C3404" s="218" t="str">
        <f t="shared" si="453"/>
        <v/>
      </c>
      <c r="D3404" s="218" t="str">
        <f t="shared" si="454"/>
        <v/>
      </c>
      <c r="E3404" s="219" t="e">
        <f t="shared" si="455"/>
        <v>#VALUE!</v>
      </c>
      <c r="F3404" s="219" t="str">
        <f t="shared" si="456"/>
        <v/>
      </c>
      <c r="G3404" s="219">
        <f t="shared" si="457"/>
        <v>45291</v>
      </c>
      <c r="H3404" s="218" t="str">
        <f>IF(ISERROR(VLOOKUP(FORECAST!$A3404,$AY$2:$BA$9,3,FALSE)),"",VLOOKUP(FORECAST!$A3404,$AY$2:$BA$9,3,FALSE))</f>
        <v/>
      </c>
      <c r="I3404" s="218" t="str">
        <f>IF(ISNUMBER(FORECAST!G:G),FORECAST!G:G,"")</f>
        <v/>
      </c>
      <c r="J3404" s="222" t="str">
        <f>IF(ISNUMBER(FORECAST!H:H),FORECAST!H:H,"")</f>
        <v/>
      </c>
      <c r="BF3404" s="4"/>
    </row>
    <row r="3405" spans="1:58">
      <c r="A3405" s="218" t="str">
        <f>MID(FORECAST!A3404,1,10)</f>
        <v/>
      </c>
      <c r="B3405" s="218" t="str">
        <f t="shared" si="452"/>
        <v/>
      </c>
      <c r="C3405" s="218" t="str">
        <f t="shared" si="453"/>
        <v/>
      </c>
      <c r="D3405" s="218" t="str">
        <f t="shared" si="454"/>
        <v/>
      </c>
      <c r="E3405" s="219" t="e">
        <f t="shared" si="455"/>
        <v>#VALUE!</v>
      </c>
      <c r="F3405" s="219" t="str">
        <f t="shared" si="456"/>
        <v/>
      </c>
      <c r="G3405" s="219">
        <f t="shared" si="457"/>
        <v>45291</v>
      </c>
      <c r="H3405" s="218" t="str">
        <f>IF(ISERROR(VLOOKUP(FORECAST!$A3405,$AY$2:$BA$9,3,FALSE)),"",VLOOKUP(FORECAST!$A3405,$AY$2:$BA$9,3,FALSE))</f>
        <v/>
      </c>
      <c r="I3405" s="218" t="str">
        <f>IF(ISNUMBER(FORECAST!G:G),FORECAST!G:G,"")</f>
        <v/>
      </c>
      <c r="J3405" s="222" t="str">
        <f>IF(ISNUMBER(FORECAST!H:H),FORECAST!H:H,"")</f>
        <v/>
      </c>
      <c r="BF3405" s="4"/>
    </row>
    <row r="3406" spans="1:58">
      <c r="A3406" s="218" t="str">
        <f>MID(FORECAST!A3405,1,10)</f>
        <v/>
      </c>
      <c r="B3406" s="218" t="str">
        <f t="shared" si="452"/>
        <v/>
      </c>
      <c r="C3406" s="218" t="str">
        <f t="shared" si="453"/>
        <v/>
      </c>
      <c r="D3406" s="218" t="str">
        <f t="shared" si="454"/>
        <v/>
      </c>
      <c r="E3406" s="219" t="e">
        <f t="shared" si="455"/>
        <v>#VALUE!</v>
      </c>
      <c r="F3406" s="219" t="str">
        <f t="shared" si="456"/>
        <v/>
      </c>
      <c r="G3406" s="219">
        <f t="shared" si="457"/>
        <v>45291</v>
      </c>
      <c r="H3406" s="218" t="str">
        <f>IF(ISERROR(VLOOKUP(FORECAST!$A3406,$AY$2:$BA$9,3,FALSE)),"",VLOOKUP(FORECAST!$A3406,$AY$2:$BA$9,3,FALSE))</f>
        <v/>
      </c>
      <c r="I3406" s="218" t="str">
        <f>IF(ISNUMBER(FORECAST!G:G),FORECAST!G:G,"")</f>
        <v/>
      </c>
      <c r="J3406" s="222" t="str">
        <f>IF(ISNUMBER(FORECAST!H:H),FORECAST!H:H,"")</f>
        <v/>
      </c>
      <c r="BF3406" s="4"/>
    </row>
    <row r="3407" spans="1:58">
      <c r="A3407" s="218" t="str">
        <f>MID(FORECAST!A3406,1,10)</f>
        <v/>
      </c>
      <c r="B3407" s="218" t="str">
        <f t="shared" si="452"/>
        <v/>
      </c>
      <c r="C3407" s="218" t="str">
        <f t="shared" si="453"/>
        <v/>
      </c>
      <c r="D3407" s="218" t="str">
        <f t="shared" si="454"/>
        <v/>
      </c>
      <c r="E3407" s="219" t="e">
        <f t="shared" si="455"/>
        <v>#VALUE!</v>
      </c>
      <c r="F3407" s="219" t="str">
        <f t="shared" si="456"/>
        <v/>
      </c>
      <c r="G3407" s="219">
        <f t="shared" si="457"/>
        <v>45291</v>
      </c>
      <c r="H3407" s="218" t="str">
        <f>IF(ISERROR(VLOOKUP(FORECAST!$A3407,$AY$2:$BA$9,3,FALSE)),"",VLOOKUP(FORECAST!$A3407,$AY$2:$BA$9,3,FALSE))</f>
        <v/>
      </c>
      <c r="I3407" s="218" t="str">
        <f>IF(ISNUMBER(FORECAST!G:G),FORECAST!G:G,"")</f>
        <v/>
      </c>
      <c r="J3407" s="222" t="str">
        <f>IF(ISNUMBER(FORECAST!H:H),FORECAST!H:H,"")</f>
        <v/>
      </c>
      <c r="BF3407" s="4"/>
    </row>
    <row r="3408" spans="1:58">
      <c r="A3408" s="218" t="str">
        <f>MID(FORECAST!A3407,1,10)</f>
        <v/>
      </c>
      <c r="B3408" s="218" t="str">
        <f t="shared" ref="B3408:B3471" si="458">MID(A3408,1,2)</f>
        <v/>
      </c>
      <c r="C3408" s="218" t="str">
        <f t="shared" ref="C3408:C3471" si="459">MID(A3408,4,2)</f>
        <v/>
      </c>
      <c r="D3408" s="218" t="str">
        <f t="shared" ref="D3408:D3471" si="460">MID(A3408,7,4)</f>
        <v/>
      </c>
      <c r="E3408" s="219" t="e">
        <f t="shared" ref="E3408:E3471" si="461">DATE(D3408,C3408,B3408)</f>
        <v>#VALUE!</v>
      </c>
      <c r="F3408" s="219" t="str">
        <f t="shared" ref="F3408:F3471" si="462">IF(ISERROR(E3408),"",E3408)</f>
        <v/>
      </c>
      <c r="G3408" s="219">
        <f t="shared" ref="G3408:G3471" si="463">IF(F3408="",G3407,F3408)</f>
        <v>45291</v>
      </c>
      <c r="H3408" s="218" t="str">
        <f>IF(ISERROR(VLOOKUP(FORECAST!$A3408,$AY$2:$BA$9,3,FALSE)),"",VLOOKUP(FORECAST!$A3408,$AY$2:$BA$9,3,FALSE))</f>
        <v/>
      </c>
      <c r="I3408" s="218" t="str">
        <f>IF(ISNUMBER(FORECAST!G:G),FORECAST!G:G,"")</f>
        <v/>
      </c>
      <c r="J3408" s="222" t="str">
        <f>IF(ISNUMBER(FORECAST!H:H),FORECAST!H:H,"")</f>
        <v/>
      </c>
      <c r="BF3408" s="4"/>
    </row>
    <row r="3409" spans="1:58">
      <c r="A3409" s="218" t="str">
        <f>MID(FORECAST!A3408,1,10)</f>
        <v/>
      </c>
      <c r="B3409" s="218" t="str">
        <f t="shared" si="458"/>
        <v/>
      </c>
      <c r="C3409" s="218" t="str">
        <f t="shared" si="459"/>
        <v/>
      </c>
      <c r="D3409" s="218" t="str">
        <f t="shared" si="460"/>
        <v/>
      </c>
      <c r="E3409" s="219" t="e">
        <f t="shared" si="461"/>
        <v>#VALUE!</v>
      </c>
      <c r="F3409" s="219" t="str">
        <f t="shared" si="462"/>
        <v/>
      </c>
      <c r="G3409" s="219">
        <f t="shared" si="463"/>
        <v>45291</v>
      </c>
      <c r="H3409" s="218" t="str">
        <f>IF(ISERROR(VLOOKUP(FORECAST!$A3409,$AY$2:$BA$9,3,FALSE)),"",VLOOKUP(FORECAST!$A3409,$AY$2:$BA$9,3,FALSE))</f>
        <v/>
      </c>
      <c r="I3409" s="218" t="str">
        <f>IF(ISNUMBER(FORECAST!G:G),FORECAST!G:G,"")</f>
        <v/>
      </c>
      <c r="J3409" s="222" t="str">
        <f>IF(ISNUMBER(FORECAST!H:H),FORECAST!H:H,"")</f>
        <v/>
      </c>
      <c r="BF3409" s="4"/>
    </row>
    <row r="3410" spans="1:58">
      <c r="A3410" s="218" t="str">
        <f>MID(FORECAST!A3409,1,10)</f>
        <v/>
      </c>
      <c r="B3410" s="218" t="str">
        <f t="shared" si="458"/>
        <v/>
      </c>
      <c r="C3410" s="218" t="str">
        <f t="shared" si="459"/>
        <v/>
      </c>
      <c r="D3410" s="218" t="str">
        <f t="shared" si="460"/>
        <v/>
      </c>
      <c r="E3410" s="219" t="e">
        <f t="shared" si="461"/>
        <v>#VALUE!</v>
      </c>
      <c r="F3410" s="219" t="str">
        <f t="shared" si="462"/>
        <v/>
      </c>
      <c r="G3410" s="219">
        <f t="shared" si="463"/>
        <v>45291</v>
      </c>
      <c r="H3410" s="218" t="str">
        <f>IF(ISERROR(VLOOKUP(FORECAST!$A3410,$AY$2:$BA$9,3,FALSE)),"",VLOOKUP(FORECAST!$A3410,$AY$2:$BA$9,3,FALSE))</f>
        <v/>
      </c>
      <c r="I3410" s="218" t="str">
        <f>IF(ISNUMBER(FORECAST!G:G),FORECAST!G:G,"")</f>
        <v/>
      </c>
      <c r="J3410" s="222" t="str">
        <f>IF(ISNUMBER(FORECAST!H:H),FORECAST!H:H,"")</f>
        <v/>
      </c>
      <c r="BF3410" s="4"/>
    </row>
    <row r="3411" spans="1:58">
      <c r="A3411" s="218" t="str">
        <f>MID(FORECAST!A3410,1,10)</f>
        <v/>
      </c>
      <c r="B3411" s="218" t="str">
        <f t="shared" si="458"/>
        <v/>
      </c>
      <c r="C3411" s="218" t="str">
        <f t="shared" si="459"/>
        <v/>
      </c>
      <c r="D3411" s="218" t="str">
        <f t="shared" si="460"/>
        <v/>
      </c>
      <c r="E3411" s="219" t="e">
        <f t="shared" si="461"/>
        <v>#VALUE!</v>
      </c>
      <c r="F3411" s="219" t="str">
        <f t="shared" si="462"/>
        <v/>
      </c>
      <c r="G3411" s="219">
        <f t="shared" si="463"/>
        <v>45291</v>
      </c>
      <c r="H3411" s="218" t="str">
        <f>IF(ISERROR(VLOOKUP(FORECAST!$A3411,$AY$2:$BA$9,3,FALSE)),"",VLOOKUP(FORECAST!$A3411,$AY$2:$BA$9,3,FALSE))</f>
        <v/>
      </c>
      <c r="I3411" s="218" t="str">
        <f>IF(ISNUMBER(FORECAST!G:G),FORECAST!G:G,"")</f>
        <v/>
      </c>
      <c r="J3411" s="222" t="str">
        <f>IF(ISNUMBER(FORECAST!H:H),FORECAST!H:H,"")</f>
        <v/>
      </c>
      <c r="BF3411" s="4"/>
    </row>
    <row r="3412" spans="1:58">
      <c r="A3412" s="218" t="str">
        <f>MID(FORECAST!A3411,1,10)</f>
        <v/>
      </c>
      <c r="B3412" s="218" t="str">
        <f t="shared" si="458"/>
        <v/>
      </c>
      <c r="C3412" s="218" t="str">
        <f t="shared" si="459"/>
        <v/>
      </c>
      <c r="D3412" s="218" t="str">
        <f t="shared" si="460"/>
        <v/>
      </c>
      <c r="E3412" s="219" t="e">
        <f t="shared" si="461"/>
        <v>#VALUE!</v>
      </c>
      <c r="F3412" s="219" t="str">
        <f t="shared" si="462"/>
        <v/>
      </c>
      <c r="G3412" s="219">
        <f t="shared" si="463"/>
        <v>45291</v>
      </c>
      <c r="H3412" s="218" t="str">
        <f>IF(ISERROR(VLOOKUP(FORECAST!$A3412,$AY$2:$BA$9,3,FALSE)),"",VLOOKUP(FORECAST!$A3412,$AY$2:$BA$9,3,FALSE))</f>
        <v/>
      </c>
      <c r="I3412" s="218" t="str">
        <f>IF(ISNUMBER(FORECAST!G:G),FORECAST!G:G,"")</f>
        <v/>
      </c>
      <c r="J3412" s="222" t="str">
        <f>IF(ISNUMBER(FORECAST!H:H),FORECAST!H:H,"")</f>
        <v/>
      </c>
      <c r="BF3412" s="4"/>
    </row>
    <row r="3413" spans="1:58">
      <c r="A3413" s="218" t="str">
        <f>MID(FORECAST!A3412,1,10)</f>
        <v/>
      </c>
      <c r="B3413" s="218" t="str">
        <f t="shared" si="458"/>
        <v/>
      </c>
      <c r="C3413" s="218" t="str">
        <f t="shared" si="459"/>
        <v/>
      </c>
      <c r="D3413" s="218" t="str">
        <f t="shared" si="460"/>
        <v/>
      </c>
      <c r="E3413" s="219" t="e">
        <f t="shared" si="461"/>
        <v>#VALUE!</v>
      </c>
      <c r="F3413" s="219" t="str">
        <f t="shared" si="462"/>
        <v/>
      </c>
      <c r="G3413" s="219">
        <f t="shared" si="463"/>
        <v>45291</v>
      </c>
      <c r="H3413" s="218" t="str">
        <f>IF(ISERROR(VLOOKUP(FORECAST!$A3413,$AY$2:$BA$9,3,FALSE)),"",VLOOKUP(FORECAST!$A3413,$AY$2:$BA$9,3,FALSE))</f>
        <v/>
      </c>
      <c r="I3413" s="218" t="str">
        <f>IF(ISNUMBER(FORECAST!G:G),FORECAST!G:G,"")</f>
        <v/>
      </c>
      <c r="J3413" s="222" t="str">
        <f>IF(ISNUMBER(FORECAST!H:H),FORECAST!H:H,"")</f>
        <v/>
      </c>
      <c r="BF3413" s="4"/>
    </row>
    <row r="3414" spans="1:58">
      <c r="A3414" s="218" t="str">
        <f>MID(FORECAST!A3413,1,10)</f>
        <v/>
      </c>
      <c r="B3414" s="218" t="str">
        <f t="shared" si="458"/>
        <v/>
      </c>
      <c r="C3414" s="218" t="str">
        <f t="shared" si="459"/>
        <v/>
      </c>
      <c r="D3414" s="218" t="str">
        <f t="shared" si="460"/>
        <v/>
      </c>
      <c r="E3414" s="219" t="e">
        <f t="shared" si="461"/>
        <v>#VALUE!</v>
      </c>
      <c r="F3414" s="219" t="str">
        <f t="shared" si="462"/>
        <v/>
      </c>
      <c r="G3414" s="219">
        <f t="shared" si="463"/>
        <v>45291</v>
      </c>
      <c r="H3414" s="218" t="str">
        <f>IF(ISERROR(VLOOKUP(FORECAST!$A3414,$AY$2:$BA$9,3,FALSE)),"",VLOOKUP(FORECAST!$A3414,$AY$2:$BA$9,3,FALSE))</f>
        <v/>
      </c>
      <c r="I3414" s="218" t="str">
        <f>IF(ISNUMBER(FORECAST!G:G),FORECAST!G:G,"")</f>
        <v/>
      </c>
      <c r="J3414" s="222" t="str">
        <f>IF(ISNUMBER(FORECAST!H:H),FORECAST!H:H,"")</f>
        <v/>
      </c>
      <c r="BF3414" s="4"/>
    </row>
    <row r="3415" spans="1:58">
      <c r="A3415" s="218" t="str">
        <f>MID(FORECAST!A3414,1,10)</f>
        <v/>
      </c>
      <c r="B3415" s="218" t="str">
        <f t="shared" si="458"/>
        <v/>
      </c>
      <c r="C3415" s="218" t="str">
        <f t="shared" si="459"/>
        <v/>
      </c>
      <c r="D3415" s="218" t="str">
        <f t="shared" si="460"/>
        <v/>
      </c>
      <c r="E3415" s="219" t="e">
        <f t="shared" si="461"/>
        <v>#VALUE!</v>
      </c>
      <c r="F3415" s="219" t="str">
        <f t="shared" si="462"/>
        <v/>
      </c>
      <c r="G3415" s="219">
        <f t="shared" si="463"/>
        <v>45291</v>
      </c>
      <c r="H3415" s="218" t="str">
        <f>IF(ISERROR(VLOOKUP(FORECAST!$A3415,$AY$2:$BA$9,3,FALSE)),"",VLOOKUP(FORECAST!$A3415,$AY$2:$BA$9,3,FALSE))</f>
        <v/>
      </c>
      <c r="I3415" s="218" t="str">
        <f>IF(ISNUMBER(FORECAST!G:G),FORECAST!G:G,"")</f>
        <v/>
      </c>
      <c r="J3415" s="222" t="str">
        <f>IF(ISNUMBER(FORECAST!H:H),FORECAST!H:H,"")</f>
        <v/>
      </c>
      <c r="BF3415" s="4"/>
    </row>
    <row r="3416" spans="1:58">
      <c r="A3416" s="218" t="str">
        <f>MID(FORECAST!A3415,1,10)</f>
        <v/>
      </c>
      <c r="B3416" s="218" t="str">
        <f t="shared" si="458"/>
        <v/>
      </c>
      <c r="C3416" s="218" t="str">
        <f t="shared" si="459"/>
        <v/>
      </c>
      <c r="D3416" s="218" t="str">
        <f t="shared" si="460"/>
        <v/>
      </c>
      <c r="E3416" s="219" t="e">
        <f t="shared" si="461"/>
        <v>#VALUE!</v>
      </c>
      <c r="F3416" s="219" t="str">
        <f t="shared" si="462"/>
        <v/>
      </c>
      <c r="G3416" s="219">
        <f t="shared" si="463"/>
        <v>45291</v>
      </c>
      <c r="H3416" s="218" t="str">
        <f>IF(ISERROR(VLOOKUP(FORECAST!$A3416,$AY$2:$BA$9,3,FALSE)),"",VLOOKUP(FORECAST!$A3416,$AY$2:$BA$9,3,FALSE))</f>
        <v/>
      </c>
      <c r="I3416" s="218" t="str">
        <f>IF(ISNUMBER(FORECAST!G:G),FORECAST!G:G,"")</f>
        <v/>
      </c>
      <c r="J3416" s="222" t="str">
        <f>IF(ISNUMBER(FORECAST!H:H),FORECAST!H:H,"")</f>
        <v/>
      </c>
      <c r="BF3416" s="4"/>
    </row>
    <row r="3417" spans="1:58">
      <c r="A3417" s="218" t="str">
        <f>MID(FORECAST!A3416,1,10)</f>
        <v/>
      </c>
      <c r="B3417" s="218" t="str">
        <f t="shared" si="458"/>
        <v/>
      </c>
      <c r="C3417" s="218" t="str">
        <f t="shared" si="459"/>
        <v/>
      </c>
      <c r="D3417" s="218" t="str">
        <f t="shared" si="460"/>
        <v/>
      </c>
      <c r="E3417" s="219" t="e">
        <f t="shared" si="461"/>
        <v>#VALUE!</v>
      </c>
      <c r="F3417" s="219" t="str">
        <f t="shared" si="462"/>
        <v/>
      </c>
      <c r="G3417" s="219">
        <f t="shared" si="463"/>
        <v>45291</v>
      </c>
      <c r="H3417" s="218" t="str">
        <f>IF(ISERROR(VLOOKUP(FORECAST!$A3417,$AY$2:$BA$9,3,FALSE)),"",VLOOKUP(FORECAST!$A3417,$AY$2:$BA$9,3,FALSE))</f>
        <v/>
      </c>
      <c r="I3417" s="218" t="str">
        <f>IF(ISNUMBER(FORECAST!G:G),FORECAST!G:G,"")</f>
        <v/>
      </c>
      <c r="J3417" s="222" t="str">
        <f>IF(ISNUMBER(FORECAST!H:H),FORECAST!H:H,"")</f>
        <v/>
      </c>
      <c r="BF3417" s="4"/>
    </row>
    <row r="3418" spans="1:58">
      <c r="A3418" s="218" t="str">
        <f>MID(FORECAST!A3417,1,10)</f>
        <v/>
      </c>
      <c r="B3418" s="218" t="str">
        <f t="shared" si="458"/>
        <v/>
      </c>
      <c r="C3418" s="218" t="str">
        <f t="shared" si="459"/>
        <v/>
      </c>
      <c r="D3418" s="218" t="str">
        <f t="shared" si="460"/>
        <v/>
      </c>
      <c r="E3418" s="219" t="e">
        <f t="shared" si="461"/>
        <v>#VALUE!</v>
      </c>
      <c r="F3418" s="219" t="str">
        <f t="shared" si="462"/>
        <v/>
      </c>
      <c r="G3418" s="219">
        <f t="shared" si="463"/>
        <v>45291</v>
      </c>
      <c r="H3418" s="218" t="str">
        <f>IF(ISERROR(VLOOKUP(FORECAST!$A3418,$AY$2:$BA$9,3,FALSE)),"",VLOOKUP(FORECAST!$A3418,$AY$2:$BA$9,3,FALSE))</f>
        <v/>
      </c>
      <c r="I3418" s="218" t="str">
        <f>IF(ISNUMBER(FORECAST!G:G),FORECAST!G:G,"")</f>
        <v/>
      </c>
      <c r="J3418" s="222" t="str">
        <f>IF(ISNUMBER(FORECAST!H:H),FORECAST!H:H,"")</f>
        <v/>
      </c>
      <c r="BF3418" s="4"/>
    </row>
    <row r="3419" spans="1:58">
      <c r="A3419" s="218" t="str">
        <f>MID(FORECAST!A3418,1,10)</f>
        <v/>
      </c>
      <c r="B3419" s="218" t="str">
        <f t="shared" si="458"/>
        <v/>
      </c>
      <c r="C3419" s="218" t="str">
        <f t="shared" si="459"/>
        <v/>
      </c>
      <c r="D3419" s="218" t="str">
        <f t="shared" si="460"/>
        <v/>
      </c>
      <c r="E3419" s="219" t="e">
        <f t="shared" si="461"/>
        <v>#VALUE!</v>
      </c>
      <c r="F3419" s="219" t="str">
        <f t="shared" si="462"/>
        <v/>
      </c>
      <c r="G3419" s="219">
        <f t="shared" si="463"/>
        <v>45291</v>
      </c>
      <c r="H3419" s="218" t="str">
        <f>IF(ISERROR(VLOOKUP(FORECAST!$A3419,$AY$2:$BA$9,3,FALSE)),"",VLOOKUP(FORECAST!$A3419,$AY$2:$BA$9,3,FALSE))</f>
        <v/>
      </c>
      <c r="I3419" s="218" t="str">
        <f>IF(ISNUMBER(FORECAST!G:G),FORECAST!G:G,"")</f>
        <v/>
      </c>
      <c r="J3419" s="222" t="str">
        <f>IF(ISNUMBER(FORECAST!H:H),FORECAST!H:H,"")</f>
        <v/>
      </c>
      <c r="BF3419" s="4"/>
    </row>
    <row r="3420" spans="1:58">
      <c r="A3420" s="218" t="str">
        <f>MID(FORECAST!A3419,1,10)</f>
        <v/>
      </c>
      <c r="B3420" s="218" t="str">
        <f t="shared" si="458"/>
        <v/>
      </c>
      <c r="C3420" s="218" t="str">
        <f t="shared" si="459"/>
        <v/>
      </c>
      <c r="D3420" s="218" t="str">
        <f t="shared" si="460"/>
        <v/>
      </c>
      <c r="E3420" s="219" t="e">
        <f t="shared" si="461"/>
        <v>#VALUE!</v>
      </c>
      <c r="F3420" s="219" t="str">
        <f t="shared" si="462"/>
        <v/>
      </c>
      <c r="G3420" s="219">
        <f t="shared" si="463"/>
        <v>45291</v>
      </c>
      <c r="H3420" s="218" t="str">
        <f>IF(ISERROR(VLOOKUP(FORECAST!$A3420,$AY$2:$BA$9,3,FALSE)),"",VLOOKUP(FORECAST!$A3420,$AY$2:$BA$9,3,FALSE))</f>
        <v/>
      </c>
      <c r="I3420" s="218" t="str">
        <f>IF(ISNUMBER(FORECAST!G:G),FORECAST!G:G,"")</f>
        <v/>
      </c>
      <c r="J3420" s="222" t="str">
        <f>IF(ISNUMBER(FORECAST!H:H),FORECAST!H:H,"")</f>
        <v/>
      </c>
      <c r="BF3420" s="4"/>
    </row>
    <row r="3421" spans="1:58">
      <c r="A3421" s="218" t="str">
        <f>MID(FORECAST!A3420,1,10)</f>
        <v/>
      </c>
      <c r="B3421" s="218" t="str">
        <f t="shared" si="458"/>
        <v/>
      </c>
      <c r="C3421" s="218" t="str">
        <f t="shared" si="459"/>
        <v/>
      </c>
      <c r="D3421" s="218" t="str">
        <f t="shared" si="460"/>
        <v/>
      </c>
      <c r="E3421" s="219" t="e">
        <f t="shared" si="461"/>
        <v>#VALUE!</v>
      </c>
      <c r="F3421" s="219" t="str">
        <f t="shared" si="462"/>
        <v/>
      </c>
      <c r="G3421" s="219">
        <f t="shared" si="463"/>
        <v>45291</v>
      </c>
      <c r="H3421" s="218" t="str">
        <f>IF(ISERROR(VLOOKUP(FORECAST!$A3421,$AY$2:$BA$9,3,FALSE)),"",VLOOKUP(FORECAST!$A3421,$AY$2:$BA$9,3,FALSE))</f>
        <v/>
      </c>
      <c r="I3421" s="218" t="str">
        <f>IF(ISNUMBER(FORECAST!G:G),FORECAST!G:G,"")</f>
        <v/>
      </c>
      <c r="J3421" s="222" t="str">
        <f>IF(ISNUMBER(FORECAST!H:H),FORECAST!H:H,"")</f>
        <v/>
      </c>
      <c r="BF3421" s="4"/>
    </row>
    <row r="3422" spans="1:58">
      <c r="A3422" s="218" t="str">
        <f>MID(FORECAST!A3421,1,10)</f>
        <v/>
      </c>
      <c r="B3422" s="218" t="str">
        <f t="shared" si="458"/>
        <v/>
      </c>
      <c r="C3422" s="218" t="str">
        <f t="shared" si="459"/>
        <v/>
      </c>
      <c r="D3422" s="218" t="str">
        <f t="shared" si="460"/>
        <v/>
      </c>
      <c r="E3422" s="219" t="e">
        <f t="shared" si="461"/>
        <v>#VALUE!</v>
      </c>
      <c r="F3422" s="219" t="str">
        <f t="shared" si="462"/>
        <v/>
      </c>
      <c r="G3422" s="219">
        <f t="shared" si="463"/>
        <v>45291</v>
      </c>
      <c r="H3422" s="218" t="str">
        <f>IF(ISERROR(VLOOKUP(FORECAST!$A3422,$AY$2:$BA$9,3,FALSE)),"",VLOOKUP(FORECAST!$A3422,$AY$2:$BA$9,3,FALSE))</f>
        <v/>
      </c>
      <c r="I3422" s="218" t="str">
        <f>IF(ISNUMBER(FORECAST!G:G),FORECAST!G:G,"")</f>
        <v/>
      </c>
      <c r="J3422" s="222" t="str">
        <f>IF(ISNUMBER(FORECAST!H:H),FORECAST!H:H,"")</f>
        <v/>
      </c>
      <c r="BF3422" s="4"/>
    </row>
    <row r="3423" spans="1:58">
      <c r="A3423" s="218" t="str">
        <f>MID(FORECAST!A3422,1,10)</f>
        <v/>
      </c>
      <c r="B3423" s="218" t="str">
        <f t="shared" si="458"/>
        <v/>
      </c>
      <c r="C3423" s="218" t="str">
        <f t="shared" si="459"/>
        <v/>
      </c>
      <c r="D3423" s="218" t="str">
        <f t="shared" si="460"/>
        <v/>
      </c>
      <c r="E3423" s="219" t="e">
        <f t="shared" si="461"/>
        <v>#VALUE!</v>
      </c>
      <c r="F3423" s="219" t="str">
        <f t="shared" si="462"/>
        <v/>
      </c>
      <c r="G3423" s="219">
        <f t="shared" si="463"/>
        <v>45291</v>
      </c>
      <c r="H3423" s="218" t="str">
        <f>IF(ISERROR(VLOOKUP(FORECAST!$A3423,$AY$2:$BA$9,3,FALSE)),"",VLOOKUP(FORECAST!$A3423,$AY$2:$BA$9,3,FALSE))</f>
        <v/>
      </c>
      <c r="I3423" s="218" t="str">
        <f>IF(ISNUMBER(FORECAST!G:G),FORECAST!G:G,"")</f>
        <v/>
      </c>
      <c r="J3423" s="222" t="str">
        <f>IF(ISNUMBER(FORECAST!H:H),FORECAST!H:H,"")</f>
        <v/>
      </c>
      <c r="BF3423" s="4"/>
    </row>
    <row r="3424" spans="1:58">
      <c r="A3424" s="218" t="str">
        <f>MID(FORECAST!A3423,1,10)</f>
        <v/>
      </c>
      <c r="B3424" s="218" t="str">
        <f t="shared" si="458"/>
        <v/>
      </c>
      <c r="C3424" s="218" t="str">
        <f t="shared" si="459"/>
        <v/>
      </c>
      <c r="D3424" s="218" t="str">
        <f t="shared" si="460"/>
        <v/>
      </c>
      <c r="E3424" s="219" t="e">
        <f t="shared" si="461"/>
        <v>#VALUE!</v>
      </c>
      <c r="F3424" s="219" t="str">
        <f t="shared" si="462"/>
        <v/>
      </c>
      <c r="G3424" s="219">
        <f t="shared" si="463"/>
        <v>45291</v>
      </c>
      <c r="H3424" s="218" t="str">
        <f>IF(ISERROR(VLOOKUP(FORECAST!$A3424,$AY$2:$BA$9,3,FALSE)),"",VLOOKUP(FORECAST!$A3424,$AY$2:$BA$9,3,FALSE))</f>
        <v/>
      </c>
      <c r="I3424" s="218" t="str">
        <f>IF(ISNUMBER(FORECAST!G:G),FORECAST!G:G,"")</f>
        <v/>
      </c>
      <c r="J3424" s="222" t="str">
        <f>IF(ISNUMBER(FORECAST!H:H),FORECAST!H:H,"")</f>
        <v/>
      </c>
      <c r="BF3424" s="4"/>
    </row>
    <row r="3425" spans="1:58">
      <c r="A3425" s="218" t="str">
        <f>MID(FORECAST!A3424,1,10)</f>
        <v/>
      </c>
      <c r="B3425" s="218" t="str">
        <f t="shared" si="458"/>
        <v/>
      </c>
      <c r="C3425" s="218" t="str">
        <f t="shared" si="459"/>
        <v/>
      </c>
      <c r="D3425" s="218" t="str">
        <f t="shared" si="460"/>
        <v/>
      </c>
      <c r="E3425" s="219" t="e">
        <f t="shared" si="461"/>
        <v>#VALUE!</v>
      </c>
      <c r="F3425" s="219" t="str">
        <f t="shared" si="462"/>
        <v/>
      </c>
      <c r="G3425" s="219">
        <f t="shared" si="463"/>
        <v>45291</v>
      </c>
      <c r="H3425" s="218" t="str">
        <f>IF(ISERROR(VLOOKUP(FORECAST!$A3425,$AY$2:$BA$9,3,FALSE)),"",VLOOKUP(FORECAST!$A3425,$AY$2:$BA$9,3,FALSE))</f>
        <v/>
      </c>
      <c r="I3425" s="218" t="str">
        <f>IF(ISNUMBER(FORECAST!G:G),FORECAST!G:G,"")</f>
        <v/>
      </c>
      <c r="J3425" s="222" t="str">
        <f>IF(ISNUMBER(FORECAST!H:H),FORECAST!H:H,"")</f>
        <v/>
      </c>
      <c r="BF3425" s="4"/>
    </row>
    <row r="3426" spans="1:58">
      <c r="A3426" s="218" t="str">
        <f>MID(FORECAST!A3425,1,10)</f>
        <v/>
      </c>
      <c r="B3426" s="218" t="str">
        <f t="shared" si="458"/>
        <v/>
      </c>
      <c r="C3426" s="218" t="str">
        <f t="shared" si="459"/>
        <v/>
      </c>
      <c r="D3426" s="218" t="str">
        <f t="shared" si="460"/>
        <v/>
      </c>
      <c r="E3426" s="219" t="e">
        <f t="shared" si="461"/>
        <v>#VALUE!</v>
      </c>
      <c r="F3426" s="219" t="str">
        <f t="shared" si="462"/>
        <v/>
      </c>
      <c r="G3426" s="219">
        <f t="shared" si="463"/>
        <v>45291</v>
      </c>
      <c r="H3426" s="218" t="str">
        <f>IF(ISERROR(VLOOKUP(FORECAST!$A3426,$AY$2:$BA$9,3,FALSE)),"",VLOOKUP(FORECAST!$A3426,$AY$2:$BA$9,3,FALSE))</f>
        <v/>
      </c>
      <c r="I3426" s="218" t="str">
        <f>IF(ISNUMBER(FORECAST!G:G),FORECAST!G:G,"")</f>
        <v/>
      </c>
      <c r="J3426" s="222" t="str">
        <f>IF(ISNUMBER(FORECAST!H:H),FORECAST!H:H,"")</f>
        <v/>
      </c>
      <c r="BF3426" s="4"/>
    </row>
    <row r="3427" spans="1:58">
      <c r="A3427" s="218" t="str">
        <f>MID(FORECAST!A3426,1,10)</f>
        <v/>
      </c>
      <c r="B3427" s="218" t="str">
        <f t="shared" si="458"/>
        <v/>
      </c>
      <c r="C3427" s="218" t="str">
        <f t="shared" si="459"/>
        <v/>
      </c>
      <c r="D3427" s="218" t="str">
        <f t="shared" si="460"/>
        <v/>
      </c>
      <c r="E3427" s="219" t="e">
        <f t="shared" si="461"/>
        <v>#VALUE!</v>
      </c>
      <c r="F3427" s="219" t="str">
        <f t="shared" si="462"/>
        <v/>
      </c>
      <c r="G3427" s="219">
        <f t="shared" si="463"/>
        <v>45291</v>
      </c>
      <c r="H3427" s="218" t="str">
        <f>IF(ISERROR(VLOOKUP(FORECAST!$A3427,$AY$2:$BA$9,3,FALSE)),"",VLOOKUP(FORECAST!$A3427,$AY$2:$BA$9,3,FALSE))</f>
        <v/>
      </c>
      <c r="I3427" s="218" t="str">
        <f>IF(ISNUMBER(FORECAST!G:G),FORECAST!G:G,"")</f>
        <v/>
      </c>
      <c r="J3427" s="222" t="str">
        <f>IF(ISNUMBER(FORECAST!H:H),FORECAST!H:H,"")</f>
        <v/>
      </c>
      <c r="BF3427" s="4"/>
    </row>
    <row r="3428" spans="1:58">
      <c r="A3428" s="218" t="str">
        <f>MID(FORECAST!A3427,1,10)</f>
        <v/>
      </c>
      <c r="B3428" s="218" t="str">
        <f t="shared" si="458"/>
        <v/>
      </c>
      <c r="C3428" s="218" t="str">
        <f t="shared" si="459"/>
        <v/>
      </c>
      <c r="D3428" s="218" t="str">
        <f t="shared" si="460"/>
        <v/>
      </c>
      <c r="E3428" s="219" t="e">
        <f t="shared" si="461"/>
        <v>#VALUE!</v>
      </c>
      <c r="F3428" s="219" t="str">
        <f t="shared" si="462"/>
        <v/>
      </c>
      <c r="G3428" s="219">
        <f t="shared" si="463"/>
        <v>45291</v>
      </c>
      <c r="H3428" s="218" t="str">
        <f>IF(ISERROR(VLOOKUP(FORECAST!$A3428,$AY$2:$BA$9,3,FALSE)),"",VLOOKUP(FORECAST!$A3428,$AY$2:$BA$9,3,FALSE))</f>
        <v/>
      </c>
      <c r="I3428" s="218" t="str">
        <f>IF(ISNUMBER(FORECAST!G:G),FORECAST!G:G,"")</f>
        <v/>
      </c>
      <c r="J3428" s="222" t="str">
        <f>IF(ISNUMBER(FORECAST!H:H),FORECAST!H:H,"")</f>
        <v/>
      </c>
      <c r="BF3428" s="4"/>
    </row>
    <row r="3429" spans="1:58">
      <c r="A3429" s="218" t="str">
        <f>MID(FORECAST!A3428,1,10)</f>
        <v/>
      </c>
      <c r="B3429" s="218" t="str">
        <f t="shared" si="458"/>
        <v/>
      </c>
      <c r="C3429" s="218" t="str">
        <f t="shared" si="459"/>
        <v/>
      </c>
      <c r="D3429" s="218" t="str">
        <f t="shared" si="460"/>
        <v/>
      </c>
      <c r="E3429" s="219" t="e">
        <f t="shared" si="461"/>
        <v>#VALUE!</v>
      </c>
      <c r="F3429" s="219" t="str">
        <f t="shared" si="462"/>
        <v/>
      </c>
      <c r="G3429" s="219">
        <f t="shared" si="463"/>
        <v>45291</v>
      </c>
      <c r="H3429" s="218" t="str">
        <f>IF(ISERROR(VLOOKUP(FORECAST!$A3429,$AY$2:$BA$9,3,FALSE)),"",VLOOKUP(FORECAST!$A3429,$AY$2:$BA$9,3,FALSE))</f>
        <v/>
      </c>
      <c r="I3429" s="218" t="str">
        <f>IF(ISNUMBER(FORECAST!G:G),FORECAST!G:G,"")</f>
        <v/>
      </c>
      <c r="J3429" s="222" t="str">
        <f>IF(ISNUMBER(FORECAST!H:H),FORECAST!H:H,"")</f>
        <v/>
      </c>
      <c r="BF3429" s="4"/>
    </row>
    <row r="3430" spans="1:58">
      <c r="A3430" s="218" t="str">
        <f>MID(FORECAST!A3429,1,10)</f>
        <v/>
      </c>
      <c r="B3430" s="218" t="str">
        <f t="shared" si="458"/>
        <v/>
      </c>
      <c r="C3430" s="218" t="str">
        <f t="shared" si="459"/>
        <v/>
      </c>
      <c r="D3430" s="218" t="str">
        <f t="shared" si="460"/>
        <v/>
      </c>
      <c r="E3430" s="219" t="e">
        <f t="shared" si="461"/>
        <v>#VALUE!</v>
      </c>
      <c r="F3430" s="219" t="str">
        <f t="shared" si="462"/>
        <v/>
      </c>
      <c r="G3430" s="219">
        <f t="shared" si="463"/>
        <v>45291</v>
      </c>
      <c r="H3430" s="218" t="str">
        <f>IF(ISERROR(VLOOKUP(FORECAST!$A3430,$AY$2:$BA$9,3,FALSE)),"",VLOOKUP(FORECAST!$A3430,$AY$2:$BA$9,3,FALSE))</f>
        <v/>
      </c>
      <c r="I3430" s="218" t="str">
        <f>IF(ISNUMBER(FORECAST!G:G),FORECAST!G:G,"")</f>
        <v/>
      </c>
      <c r="J3430" s="222" t="str">
        <f>IF(ISNUMBER(FORECAST!H:H),FORECAST!H:H,"")</f>
        <v/>
      </c>
      <c r="BF3430" s="4"/>
    </row>
    <row r="3431" spans="1:58">
      <c r="A3431" s="218" t="str">
        <f>MID(FORECAST!A3430,1,10)</f>
        <v/>
      </c>
      <c r="B3431" s="218" t="str">
        <f t="shared" si="458"/>
        <v/>
      </c>
      <c r="C3431" s="218" t="str">
        <f t="shared" si="459"/>
        <v/>
      </c>
      <c r="D3431" s="218" t="str">
        <f t="shared" si="460"/>
        <v/>
      </c>
      <c r="E3431" s="219" t="e">
        <f t="shared" si="461"/>
        <v>#VALUE!</v>
      </c>
      <c r="F3431" s="219" t="str">
        <f t="shared" si="462"/>
        <v/>
      </c>
      <c r="G3431" s="219">
        <f t="shared" si="463"/>
        <v>45291</v>
      </c>
      <c r="H3431" s="218" t="str">
        <f>IF(ISERROR(VLOOKUP(FORECAST!$A3431,$AY$2:$BA$9,3,FALSE)),"",VLOOKUP(FORECAST!$A3431,$AY$2:$BA$9,3,FALSE))</f>
        <v/>
      </c>
      <c r="I3431" s="218" t="str">
        <f>IF(ISNUMBER(FORECAST!G:G),FORECAST!G:G,"")</f>
        <v/>
      </c>
      <c r="J3431" s="222" t="str">
        <f>IF(ISNUMBER(FORECAST!H:H),FORECAST!H:H,"")</f>
        <v/>
      </c>
      <c r="BF3431" s="4"/>
    </row>
    <row r="3432" spans="1:58">
      <c r="A3432" s="218" t="str">
        <f>MID(FORECAST!A3431,1,10)</f>
        <v/>
      </c>
      <c r="B3432" s="218" t="str">
        <f t="shared" si="458"/>
        <v/>
      </c>
      <c r="C3432" s="218" t="str">
        <f t="shared" si="459"/>
        <v/>
      </c>
      <c r="D3432" s="218" t="str">
        <f t="shared" si="460"/>
        <v/>
      </c>
      <c r="E3432" s="219" t="e">
        <f t="shared" si="461"/>
        <v>#VALUE!</v>
      </c>
      <c r="F3432" s="219" t="str">
        <f t="shared" si="462"/>
        <v/>
      </c>
      <c r="G3432" s="219">
        <f t="shared" si="463"/>
        <v>45291</v>
      </c>
      <c r="H3432" s="218" t="str">
        <f>IF(ISERROR(VLOOKUP(FORECAST!$A3432,$AY$2:$BA$9,3,FALSE)),"",VLOOKUP(FORECAST!$A3432,$AY$2:$BA$9,3,FALSE))</f>
        <v/>
      </c>
      <c r="I3432" s="218" t="str">
        <f>IF(ISNUMBER(FORECAST!G:G),FORECAST!G:G,"")</f>
        <v/>
      </c>
      <c r="J3432" s="222" t="str">
        <f>IF(ISNUMBER(FORECAST!H:H),FORECAST!H:H,"")</f>
        <v/>
      </c>
      <c r="BF3432" s="4"/>
    </row>
    <row r="3433" spans="1:58">
      <c r="A3433" s="218" t="str">
        <f>MID(FORECAST!A3432,1,10)</f>
        <v/>
      </c>
      <c r="B3433" s="218" t="str">
        <f t="shared" si="458"/>
        <v/>
      </c>
      <c r="C3433" s="218" t="str">
        <f t="shared" si="459"/>
        <v/>
      </c>
      <c r="D3433" s="218" t="str">
        <f t="shared" si="460"/>
        <v/>
      </c>
      <c r="E3433" s="219" t="e">
        <f t="shared" si="461"/>
        <v>#VALUE!</v>
      </c>
      <c r="F3433" s="219" t="str">
        <f t="shared" si="462"/>
        <v/>
      </c>
      <c r="G3433" s="219">
        <f t="shared" si="463"/>
        <v>45291</v>
      </c>
      <c r="H3433" s="218" t="str">
        <f>IF(ISERROR(VLOOKUP(FORECAST!$A3433,$AY$2:$BA$9,3,FALSE)),"",VLOOKUP(FORECAST!$A3433,$AY$2:$BA$9,3,FALSE))</f>
        <v/>
      </c>
      <c r="I3433" s="218" t="str">
        <f>IF(ISNUMBER(FORECAST!G:G),FORECAST!G:G,"")</f>
        <v/>
      </c>
      <c r="J3433" s="222" t="str">
        <f>IF(ISNUMBER(FORECAST!H:H),FORECAST!H:H,"")</f>
        <v/>
      </c>
      <c r="BF3433" s="4"/>
    </row>
    <row r="3434" spans="1:58">
      <c r="A3434" s="218" t="str">
        <f>MID(FORECAST!A3433,1,10)</f>
        <v/>
      </c>
      <c r="B3434" s="218" t="str">
        <f t="shared" si="458"/>
        <v/>
      </c>
      <c r="C3434" s="218" t="str">
        <f t="shared" si="459"/>
        <v/>
      </c>
      <c r="D3434" s="218" t="str">
        <f t="shared" si="460"/>
        <v/>
      </c>
      <c r="E3434" s="219" t="e">
        <f t="shared" si="461"/>
        <v>#VALUE!</v>
      </c>
      <c r="F3434" s="219" t="str">
        <f t="shared" si="462"/>
        <v/>
      </c>
      <c r="G3434" s="219">
        <f t="shared" si="463"/>
        <v>45291</v>
      </c>
      <c r="H3434" s="218" t="str">
        <f>IF(ISERROR(VLOOKUP(FORECAST!$A3434,$AY$2:$BA$9,3,FALSE)),"",VLOOKUP(FORECAST!$A3434,$AY$2:$BA$9,3,FALSE))</f>
        <v/>
      </c>
      <c r="I3434" s="218" t="str">
        <f>IF(ISNUMBER(FORECAST!G:G),FORECAST!G:G,"")</f>
        <v/>
      </c>
      <c r="J3434" s="222" t="str">
        <f>IF(ISNUMBER(FORECAST!H:H),FORECAST!H:H,"")</f>
        <v/>
      </c>
      <c r="BF3434" s="4"/>
    </row>
    <row r="3435" spans="1:58">
      <c r="A3435" s="218" t="str">
        <f>MID(FORECAST!A3434,1,10)</f>
        <v/>
      </c>
      <c r="B3435" s="218" t="str">
        <f t="shared" si="458"/>
        <v/>
      </c>
      <c r="C3435" s="218" t="str">
        <f t="shared" si="459"/>
        <v/>
      </c>
      <c r="D3435" s="218" t="str">
        <f t="shared" si="460"/>
        <v/>
      </c>
      <c r="E3435" s="219" t="e">
        <f t="shared" si="461"/>
        <v>#VALUE!</v>
      </c>
      <c r="F3435" s="219" t="str">
        <f t="shared" si="462"/>
        <v/>
      </c>
      <c r="G3435" s="219">
        <f t="shared" si="463"/>
        <v>45291</v>
      </c>
      <c r="H3435" s="218" t="str">
        <f>IF(ISERROR(VLOOKUP(FORECAST!$A3435,$AY$2:$BA$9,3,FALSE)),"",VLOOKUP(FORECAST!$A3435,$AY$2:$BA$9,3,FALSE))</f>
        <v/>
      </c>
      <c r="I3435" s="218" t="str">
        <f>IF(ISNUMBER(FORECAST!G:G),FORECAST!G:G,"")</f>
        <v/>
      </c>
      <c r="J3435" s="222" t="str">
        <f>IF(ISNUMBER(FORECAST!H:H),FORECAST!H:H,"")</f>
        <v/>
      </c>
      <c r="BF3435" s="4"/>
    </row>
    <row r="3436" spans="1:58">
      <c r="A3436" s="218" t="str">
        <f>MID(FORECAST!A3435,1,10)</f>
        <v/>
      </c>
      <c r="B3436" s="218" t="str">
        <f t="shared" si="458"/>
        <v/>
      </c>
      <c r="C3436" s="218" t="str">
        <f t="shared" si="459"/>
        <v/>
      </c>
      <c r="D3436" s="218" t="str">
        <f t="shared" si="460"/>
        <v/>
      </c>
      <c r="E3436" s="219" t="e">
        <f t="shared" si="461"/>
        <v>#VALUE!</v>
      </c>
      <c r="F3436" s="219" t="str">
        <f t="shared" si="462"/>
        <v/>
      </c>
      <c r="G3436" s="219">
        <f t="shared" si="463"/>
        <v>45291</v>
      </c>
      <c r="H3436" s="218" t="str">
        <f>IF(ISERROR(VLOOKUP(FORECAST!$A3436,$AY$2:$BA$9,3,FALSE)),"",VLOOKUP(FORECAST!$A3436,$AY$2:$BA$9,3,FALSE))</f>
        <v/>
      </c>
      <c r="I3436" s="218" t="str">
        <f>IF(ISNUMBER(FORECAST!G:G),FORECAST!G:G,"")</f>
        <v/>
      </c>
      <c r="J3436" s="222" t="str">
        <f>IF(ISNUMBER(FORECAST!H:H),FORECAST!H:H,"")</f>
        <v/>
      </c>
      <c r="BF3436" s="4"/>
    </row>
    <row r="3437" spans="1:58">
      <c r="A3437" s="218" t="str">
        <f>MID(FORECAST!A3436,1,10)</f>
        <v/>
      </c>
      <c r="B3437" s="218" t="str">
        <f t="shared" si="458"/>
        <v/>
      </c>
      <c r="C3437" s="218" t="str">
        <f t="shared" si="459"/>
        <v/>
      </c>
      <c r="D3437" s="218" t="str">
        <f t="shared" si="460"/>
        <v/>
      </c>
      <c r="E3437" s="219" t="e">
        <f t="shared" si="461"/>
        <v>#VALUE!</v>
      </c>
      <c r="F3437" s="219" t="str">
        <f t="shared" si="462"/>
        <v/>
      </c>
      <c r="G3437" s="219">
        <f t="shared" si="463"/>
        <v>45291</v>
      </c>
      <c r="H3437" s="218" t="str">
        <f>IF(ISERROR(VLOOKUP(FORECAST!$A3437,$AY$2:$BA$9,3,FALSE)),"",VLOOKUP(FORECAST!$A3437,$AY$2:$BA$9,3,FALSE))</f>
        <v/>
      </c>
      <c r="I3437" s="218" t="str">
        <f>IF(ISNUMBER(FORECAST!G:G),FORECAST!G:G,"")</f>
        <v/>
      </c>
      <c r="J3437" s="222" t="str">
        <f>IF(ISNUMBER(FORECAST!H:H),FORECAST!H:H,"")</f>
        <v/>
      </c>
      <c r="BF3437" s="4"/>
    </row>
    <row r="3438" spans="1:58">
      <c r="A3438" s="218" t="str">
        <f>MID(FORECAST!A3437,1,10)</f>
        <v/>
      </c>
      <c r="B3438" s="218" t="str">
        <f t="shared" si="458"/>
        <v/>
      </c>
      <c r="C3438" s="218" t="str">
        <f t="shared" si="459"/>
        <v/>
      </c>
      <c r="D3438" s="218" t="str">
        <f t="shared" si="460"/>
        <v/>
      </c>
      <c r="E3438" s="219" t="e">
        <f t="shared" si="461"/>
        <v>#VALUE!</v>
      </c>
      <c r="F3438" s="219" t="str">
        <f t="shared" si="462"/>
        <v/>
      </c>
      <c r="G3438" s="219">
        <f t="shared" si="463"/>
        <v>45291</v>
      </c>
      <c r="H3438" s="218" t="str">
        <f>IF(ISERROR(VLOOKUP(FORECAST!$A3438,$AY$2:$BA$9,3,FALSE)),"",VLOOKUP(FORECAST!$A3438,$AY$2:$BA$9,3,FALSE))</f>
        <v/>
      </c>
      <c r="I3438" s="218" t="str">
        <f>IF(ISNUMBER(FORECAST!G:G),FORECAST!G:G,"")</f>
        <v/>
      </c>
      <c r="J3438" s="222" t="str">
        <f>IF(ISNUMBER(FORECAST!H:H),FORECAST!H:H,"")</f>
        <v/>
      </c>
      <c r="BF3438" s="4"/>
    </row>
    <row r="3439" spans="1:58">
      <c r="A3439" s="218" t="str">
        <f>MID(FORECAST!A3438,1,10)</f>
        <v/>
      </c>
      <c r="B3439" s="218" t="str">
        <f t="shared" si="458"/>
        <v/>
      </c>
      <c r="C3439" s="218" t="str">
        <f t="shared" si="459"/>
        <v/>
      </c>
      <c r="D3439" s="218" t="str">
        <f t="shared" si="460"/>
        <v/>
      </c>
      <c r="E3439" s="219" t="e">
        <f t="shared" si="461"/>
        <v>#VALUE!</v>
      </c>
      <c r="F3439" s="219" t="str">
        <f t="shared" si="462"/>
        <v/>
      </c>
      <c r="G3439" s="219">
        <f t="shared" si="463"/>
        <v>45291</v>
      </c>
      <c r="H3439" s="218" t="str">
        <f>IF(ISERROR(VLOOKUP(FORECAST!$A3439,$AY$2:$BA$9,3,FALSE)),"",VLOOKUP(FORECAST!$A3439,$AY$2:$BA$9,3,FALSE))</f>
        <v/>
      </c>
      <c r="I3439" s="218" t="str">
        <f>IF(ISNUMBER(FORECAST!G:G),FORECAST!G:G,"")</f>
        <v/>
      </c>
      <c r="J3439" s="222" t="str">
        <f>IF(ISNUMBER(FORECAST!H:H),FORECAST!H:H,"")</f>
        <v/>
      </c>
      <c r="BF3439" s="4"/>
    </row>
    <row r="3440" spans="1:58">
      <c r="A3440" s="218" t="str">
        <f>MID(FORECAST!A3439,1,10)</f>
        <v/>
      </c>
      <c r="B3440" s="218" t="str">
        <f t="shared" si="458"/>
        <v/>
      </c>
      <c r="C3440" s="218" t="str">
        <f t="shared" si="459"/>
        <v/>
      </c>
      <c r="D3440" s="218" t="str">
        <f t="shared" si="460"/>
        <v/>
      </c>
      <c r="E3440" s="219" t="e">
        <f t="shared" si="461"/>
        <v>#VALUE!</v>
      </c>
      <c r="F3440" s="219" t="str">
        <f t="shared" si="462"/>
        <v/>
      </c>
      <c r="G3440" s="219">
        <f t="shared" si="463"/>
        <v>45291</v>
      </c>
      <c r="H3440" s="218" t="str">
        <f>IF(ISERROR(VLOOKUP(FORECAST!$A3440,$AY$2:$BA$9,3,FALSE)),"",VLOOKUP(FORECAST!$A3440,$AY$2:$BA$9,3,FALSE))</f>
        <v/>
      </c>
      <c r="I3440" s="218" t="str">
        <f>IF(ISNUMBER(FORECAST!G:G),FORECAST!G:G,"")</f>
        <v/>
      </c>
      <c r="J3440" s="222" t="str">
        <f>IF(ISNUMBER(FORECAST!H:H),FORECAST!H:H,"")</f>
        <v/>
      </c>
      <c r="BF3440" s="4"/>
    </row>
    <row r="3441" spans="1:58">
      <c r="A3441" s="218" t="str">
        <f>MID(FORECAST!A3440,1,10)</f>
        <v/>
      </c>
      <c r="B3441" s="218" t="str">
        <f t="shared" si="458"/>
        <v/>
      </c>
      <c r="C3441" s="218" t="str">
        <f t="shared" si="459"/>
        <v/>
      </c>
      <c r="D3441" s="218" t="str">
        <f t="shared" si="460"/>
        <v/>
      </c>
      <c r="E3441" s="219" t="e">
        <f t="shared" si="461"/>
        <v>#VALUE!</v>
      </c>
      <c r="F3441" s="219" t="str">
        <f t="shared" si="462"/>
        <v/>
      </c>
      <c r="G3441" s="219">
        <f t="shared" si="463"/>
        <v>45291</v>
      </c>
      <c r="H3441" s="218" t="str">
        <f>IF(ISERROR(VLOOKUP(FORECAST!$A3441,$AY$2:$BA$9,3,FALSE)),"",VLOOKUP(FORECAST!$A3441,$AY$2:$BA$9,3,FALSE))</f>
        <v/>
      </c>
      <c r="I3441" s="218" t="str">
        <f>IF(ISNUMBER(FORECAST!G:G),FORECAST!G:G,"")</f>
        <v/>
      </c>
      <c r="J3441" s="222" t="str">
        <f>IF(ISNUMBER(FORECAST!H:H),FORECAST!H:H,"")</f>
        <v/>
      </c>
      <c r="BF3441" s="4"/>
    </row>
    <row r="3442" spans="1:58">
      <c r="A3442" s="218" t="str">
        <f>MID(FORECAST!A3441,1,10)</f>
        <v/>
      </c>
      <c r="B3442" s="218" t="str">
        <f t="shared" si="458"/>
        <v/>
      </c>
      <c r="C3442" s="218" t="str">
        <f t="shared" si="459"/>
        <v/>
      </c>
      <c r="D3442" s="218" t="str">
        <f t="shared" si="460"/>
        <v/>
      </c>
      <c r="E3442" s="219" t="e">
        <f t="shared" si="461"/>
        <v>#VALUE!</v>
      </c>
      <c r="F3442" s="219" t="str">
        <f t="shared" si="462"/>
        <v/>
      </c>
      <c r="G3442" s="219">
        <f t="shared" si="463"/>
        <v>45291</v>
      </c>
      <c r="H3442" s="218" t="str">
        <f>IF(ISERROR(VLOOKUP(FORECAST!$A3442,$AY$2:$BA$9,3,FALSE)),"",VLOOKUP(FORECAST!$A3442,$AY$2:$BA$9,3,FALSE))</f>
        <v/>
      </c>
      <c r="I3442" s="218" t="str">
        <f>IF(ISNUMBER(FORECAST!G:G),FORECAST!G:G,"")</f>
        <v/>
      </c>
      <c r="J3442" s="222" t="str">
        <f>IF(ISNUMBER(FORECAST!H:H),FORECAST!H:H,"")</f>
        <v/>
      </c>
      <c r="BF3442" s="4"/>
    </row>
    <row r="3443" spans="1:58">
      <c r="A3443" s="218" t="str">
        <f>MID(FORECAST!A3442,1,10)</f>
        <v/>
      </c>
      <c r="B3443" s="218" t="str">
        <f t="shared" si="458"/>
        <v/>
      </c>
      <c r="C3443" s="218" t="str">
        <f t="shared" si="459"/>
        <v/>
      </c>
      <c r="D3443" s="218" t="str">
        <f t="shared" si="460"/>
        <v/>
      </c>
      <c r="E3443" s="219" t="e">
        <f t="shared" si="461"/>
        <v>#VALUE!</v>
      </c>
      <c r="F3443" s="219" t="str">
        <f t="shared" si="462"/>
        <v/>
      </c>
      <c r="G3443" s="219">
        <f t="shared" si="463"/>
        <v>45291</v>
      </c>
      <c r="H3443" s="218" t="str">
        <f>IF(ISERROR(VLOOKUP(FORECAST!$A3443,$AY$2:$BA$9,3,FALSE)),"",VLOOKUP(FORECAST!$A3443,$AY$2:$BA$9,3,FALSE))</f>
        <v/>
      </c>
      <c r="I3443" s="218" t="str">
        <f>IF(ISNUMBER(FORECAST!G:G),FORECAST!G:G,"")</f>
        <v/>
      </c>
      <c r="J3443" s="222" t="str">
        <f>IF(ISNUMBER(FORECAST!H:H),FORECAST!H:H,"")</f>
        <v/>
      </c>
      <c r="BF3443" s="4"/>
    </row>
    <row r="3444" spans="1:58">
      <c r="A3444" s="218" t="str">
        <f>MID(FORECAST!A3443,1,10)</f>
        <v/>
      </c>
      <c r="B3444" s="218" t="str">
        <f t="shared" si="458"/>
        <v/>
      </c>
      <c r="C3444" s="218" t="str">
        <f t="shared" si="459"/>
        <v/>
      </c>
      <c r="D3444" s="218" t="str">
        <f t="shared" si="460"/>
        <v/>
      </c>
      <c r="E3444" s="219" t="e">
        <f t="shared" si="461"/>
        <v>#VALUE!</v>
      </c>
      <c r="F3444" s="219" t="str">
        <f t="shared" si="462"/>
        <v/>
      </c>
      <c r="G3444" s="219">
        <f t="shared" si="463"/>
        <v>45291</v>
      </c>
      <c r="H3444" s="218" t="str">
        <f>IF(ISERROR(VLOOKUP(FORECAST!$A3444,$AY$2:$BA$9,3,FALSE)),"",VLOOKUP(FORECAST!$A3444,$AY$2:$BA$9,3,FALSE))</f>
        <v/>
      </c>
      <c r="I3444" s="218" t="str">
        <f>IF(ISNUMBER(FORECAST!G:G),FORECAST!G:G,"")</f>
        <v/>
      </c>
      <c r="J3444" s="222" t="str">
        <f>IF(ISNUMBER(FORECAST!H:H),FORECAST!H:H,"")</f>
        <v/>
      </c>
      <c r="BF3444" s="4"/>
    </row>
    <row r="3445" spans="1:58">
      <c r="A3445" s="218" t="str">
        <f>MID(FORECAST!A3444,1,10)</f>
        <v/>
      </c>
      <c r="B3445" s="218" t="str">
        <f t="shared" si="458"/>
        <v/>
      </c>
      <c r="C3445" s="218" t="str">
        <f t="shared" si="459"/>
        <v/>
      </c>
      <c r="D3445" s="218" t="str">
        <f t="shared" si="460"/>
        <v/>
      </c>
      <c r="E3445" s="219" t="e">
        <f t="shared" si="461"/>
        <v>#VALUE!</v>
      </c>
      <c r="F3445" s="219" t="str">
        <f t="shared" si="462"/>
        <v/>
      </c>
      <c r="G3445" s="219">
        <f t="shared" si="463"/>
        <v>45291</v>
      </c>
      <c r="H3445" s="218" t="str">
        <f>IF(ISERROR(VLOOKUP(FORECAST!$A3445,$AY$2:$BA$9,3,FALSE)),"",VLOOKUP(FORECAST!$A3445,$AY$2:$BA$9,3,FALSE))</f>
        <v/>
      </c>
      <c r="I3445" s="218" t="str">
        <f>IF(ISNUMBER(FORECAST!G:G),FORECAST!G:G,"")</f>
        <v/>
      </c>
      <c r="J3445" s="222" t="str">
        <f>IF(ISNUMBER(FORECAST!H:H),FORECAST!H:H,"")</f>
        <v/>
      </c>
      <c r="BF3445" s="4"/>
    </row>
    <row r="3446" spans="1:58">
      <c r="A3446" s="218" t="str">
        <f>MID(FORECAST!A3445,1,10)</f>
        <v/>
      </c>
      <c r="B3446" s="218" t="str">
        <f t="shared" si="458"/>
        <v/>
      </c>
      <c r="C3446" s="218" t="str">
        <f t="shared" si="459"/>
        <v/>
      </c>
      <c r="D3446" s="218" t="str">
        <f t="shared" si="460"/>
        <v/>
      </c>
      <c r="E3446" s="219" t="e">
        <f t="shared" si="461"/>
        <v>#VALUE!</v>
      </c>
      <c r="F3446" s="219" t="str">
        <f t="shared" si="462"/>
        <v/>
      </c>
      <c r="G3446" s="219">
        <f t="shared" si="463"/>
        <v>45291</v>
      </c>
      <c r="H3446" s="218" t="str">
        <f>IF(ISERROR(VLOOKUP(FORECAST!$A3446,$AY$2:$BA$9,3,FALSE)),"",VLOOKUP(FORECAST!$A3446,$AY$2:$BA$9,3,FALSE))</f>
        <v/>
      </c>
      <c r="I3446" s="218" t="str">
        <f>IF(ISNUMBER(FORECAST!G:G),FORECAST!G:G,"")</f>
        <v/>
      </c>
      <c r="J3446" s="222" t="str">
        <f>IF(ISNUMBER(FORECAST!H:H),FORECAST!H:H,"")</f>
        <v/>
      </c>
      <c r="BF3446" s="4"/>
    </row>
    <row r="3447" spans="1:58">
      <c r="A3447" s="218" t="str">
        <f>MID(FORECAST!A3446,1,10)</f>
        <v/>
      </c>
      <c r="B3447" s="218" t="str">
        <f t="shared" si="458"/>
        <v/>
      </c>
      <c r="C3447" s="218" t="str">
        <f t="shared" si="459"/>
        <v/>
      </c>
      <c r="D3447" s="218" t="str">
        <f t="shared" si="460"/>
        <v/>
      </c>
      <c r="E3447" s="219" t="e">
        <f t="shared" si="461"/>
        <v>#VALUE!</v>
      </c>
      <c r="F3447" s="219" t="str">
        <f t="shared" si="462"/>
        <v/>
      </c>
      <c r="G3447" s="219">
        <f t="shared" si="463"/>
        <v>45291</v>
      </c>
      <c r="H3447" s="218" t="str">
        <f>IF(ISERROR(VLOOKUP(FORECAST!$A3447,$AY$2:$BA$9,3,FALSE)),"",VLOOKUP(FORECAST!$A3447,$AY$2:$BA$9,3,FALSE))</f>
        <v/>
      </c>
      <c r="I3447" s="218" t="str">
        <f>IF(ISNUMBER(FORECAST!G:G),FORECAST!G:G,"")</f>
        <v/>
      </c>
      <c r="J3447" s="222" t="str">
        <f>IF(ISNUMBER(FORECAST!H:H),FORECAST!H:H,"")</f>
        <v/>
      </c>
      <c r="BF3447" s="4"/>
    </row>
    <row r="3448" spans="1:58">
      <c r="A3448" s="218" t="str">
        <f>MID(FORECAST!A3447,1,10)</f>
        <v/>
      </c>
      <c r="B3448" s="218" t="str">
        <f t="shared" si="458"/>
        <v/>
      </c>
      <c r="C3448" s="218" t="str">
        <f t="shared" si="459"/>
        <v/>
      </c>
      <c r="D3448" s="218" t="str">
        <f t="shared" si="460"/>
        <v/>
      </c>
      <c r="E3448" s="219" t="e">
        <f t="shared" si="461"/>
        <v>#VALUE!</v>
      </c>
      <c r="F3448" s="219" t="str">
        <f t="shared" si="462"/>
        <v/>
      </c>
      <c r="G3448" s="219">
        <f t="shared" si="463"/>
        <v>45291</v>
      </c>
      <c r="H3448" s="218" t="str">
        <f>IF(ISERROR(VLOOKUP(FORECAST!$A3448,$AY$2:$BA$9,3,FALSE)),"",VLOOKUP(FORECAST!$A3448,$AY$2:$BA$9,3,FALSE))</f>
        <v/>
      </c>
      <c r="I3448" s="218" t="str">
        <f>IF(ISNUMBER(FORECAST!G:G),FORECAST!G:G,"")</f>
        <v/>
      </c>
      <c r="J3448" s="222" t="str">
        <f>IF(ISNUMBER(FORECAST!H:H),FORECAST!H:H,"")</f>
        <v/>
      </c>
      <c r="BF3448" s="4"/>
    </row>
    <row r="3449" spans="1:58">
      <c r="A3449" s="218" t="str">
        <f>MID(FORECAST!A3448,1,10)</f>
        <v/>
      </c>
      <c r="B3449" s="218" t="str">
        <f t="shared" si="458"/>
        <v/>
      </c>
      <c r="C3449" s="218" t="str">
        <f t="shared" si="459"/>
        <v/>
      </c>
      <c r="D3449" s="218" t="str">
        <f t="shared" si="460"/>
        <v/>
      </c>
      <c r="E3449" s="219" t="e">
        <f t="shared" si="461"/>
        <v>#VALUE!</v>
      </c>
      <c r="F3449" s="219" t="str">
        <f t="shared" si="462"/>
        <v/>
      </c>
      <c r="G3449" s="219">
        <f t="shared" si="463"/>
        <v>45291</v>
      </c>
      <c r="H3449" s="218" t="str">
        <f>IF(ISERROR(VLOOKUP(FORECAST!$A3449,$AY$2:$BA$9,3,FALSE)),"",VLOOKUP(FORECAST!$A3449,$AY$2:$BA$9,3,FALSE))</f>
        <v/>
      </c>
      <c r="I3449" s="218" t="str">
        <f>IF(ISNUMBER(FORECAST!G:G),FORECAST!G:G,"")</f>
        <v/>
      </c>
      <c r="J3449" s="222" t="str">
        <f>IF(ISNUMBER(FORECAST!H:H),FORECAST!H:H,"")</f>
        <v/>
      </c>
      <c r="BF3449" s="4"/>
    </row>
    <row r="3450" spans="1:58">
      <c r="A3450" s="218" t="str">
        <f>MID(FORECAST!A3449,1,10)</f>
        <v/>
      </c>
      <c r="B3450" s="218" t="str">
        <f t="shared" si="458"/>
        <v/>
      </c>
      <c r="C3450" s="218" t="str">
        <f t="shared" si="459"/>
        <v/>
      </c>
      <c r="D3450" s="218" t="str">
        <f t="shared" si="460"/>
        <v/>
      </c>
      <c r="E3450" s="219" t="e">
        <f t="shared" si="461"/>
        <v>#VALUE!</v>
      </c>
      <c r="F3450" s="219" t="str">
        <f t="shared" si="462"/>
        <v/>
      </c>
      <c r="G3450" s="219">
        <f t="shared" si="463"/>
        <v>45291</v>
      </c>
      <c r="H3450" s="218" t="str">
        <f>IF(ISERROR(VLOOKUP(FORECAST!$A3450,$AY$2:$BA$9,3,FALSE)),"",VLOOKUP(FORECAST!$A3450,$AY$2:$BA$9,3,FALSE))</f>
        <v/>
      </c>
      <c r="I3450" s="218" t="str">
        <f>IF(ISNUMBER(FORECAST!G:G),FORECAST!G:G,"")</f>
        <v/>
      </c>
      <c r="J3450" s="222" t="str">
        <f>IF(ISNUMBER(FORECAST!H:H),FORECAST!H:H,"")</f>
        <v/>
      </c>
      <c r="BF3450" s="4"/>
    </row>
    <row r="3451" spans="1:58">
      <c r="A3451" s="218" t="str">
        <f>MID(FORECAST!A3450,1,10)</f>
        <v/>
      </c>
      <c r="B3451" s="218" t="str">
        <f t="shared" si="458"/>
        <v/>
      </c>
      <c r="C3451" s="218" t="str">
        <f t="shared" si="459"/>
        <v/>
      </c>
      <c r="D3451" s="218" t="str">
        <f t="shared" si="460"/>
        <v/>
      </c>
      <c r="E3451" s="219" t="e">
        <f t="shared" si="461"/>
        <v>#VALUE!</v>
      </c>
      <c r="F3451" s="219" t="str">
        <f t="shared" si="462"/>
        <v/>
      </c>
      <c r="G3451" s="219">
        <f t="shared" si="463"/>
        <v>45291</v>
      </c>
      <c r="H3451" s="218" t="str">
        <f>IF(ISERROR(VLOOKUP(FORECAST!$A3451,$AY$2:$BA$9,3,FALSE)),"",VLOOKUP(FORECAST!$A3451,$AY$2:$BA$9,3,FALSE))</f>
        <v/>
      </c>
      <c r="I3451" s="218" t="str">
        <f>IF(ISNUMBER(FORECAST!G:G),FORECAST!G:G,"")</f>
        <v/>
      </c>
      <c r="J3451" s="222" t="str">
        <f>IF(ISNUMBER(FORECAST!H:H),FORECAST!H:H,"")</f>
        <v/>
      </c>
      <c r="BF3451" s="4"/>
    </row>
    <row r="3452" spans="1:58">
      <c r="A3452" s="218" t="str">
        <f>MID(FORECAST!A3451,1,10)</f>
        <v/>
      </c>
      <c r="B3452" s="218" t="str">
        <f t="shared" si="458"/>
        <v/>
      </c>
      <c r="C3452" s="218" t="str">
        <f t="shared" si="459"/>
        <v/>
      </c>
      <c r="D3452" s="218" t="str">
        <f t="shared" si="460"/>
        <v/>
      </c>
      <c r="E3452" s="219" t="e">
        <f t="shared" si="461"/>
        <v>#VALUE!</v>
      </c>
      <c r="F3452" s="219" t="str">
        <f t="shared" si="462"/>
        <v/>
      </c>
      <c r="G3452" s="219">
        <f t="shared" si="463"/>
        <v>45291</v>
      </c>
      <c r="H3452" s="218" t="str">
        <f>IF(ISERROR(VLOOKUP(FORECAST!$A3452,$AY$2:$BA$9,3,FALSE)),"",VLOOKUP(FORECAST!$A3452,$AY$2:$BA$9,3,FALSE))</f>
        <v/>
      </c>
      <c r="I3452" s="218" t="str">
        <f>IF(ISNUMBER(FORECAST!G:G),FORECAST!G:G,"")</f>
        <v/>
      </c>
      <c r="J3452" s="222" t="str">
        <f>IF(ISNUMBER(FORECAST!H:H),FORECAST!H:H,"")</f>
        <v/>
      </c>
      <c r="BF3452" s="4"/>
    </row>
    <row r="3453" spans="1:58">
      <c r="A3453" s="218" t="str">
        <f>MID(FORECAST!A3452,1,10)</f>
        <v/>
      </c>
      <c r="B3453" s="218" t="str">
        <f t="shared" si="458"/>
        <v/>
      </c>
      <c r="C3453" s="218" t="str">
        <f t="shared" si="459"/>
        <v/>
      </c>
      <c r="D3453" s="218" t="str">
        <f t="shared" si="460"/>
        <v/>
      </c>
      <c r="E3453" s="219" t="e">
        <f t="shared" si="461"/>
        <v>#VALUE!</v>
      </c>
      <c r="F3453" s="219" t="str">
        <f t="shared" si="462"/>
        <v/>
      </c>
      <c r="G3453" s="219">
        <f t="shared" si="463"/>
        <v>45291</v>
      </c>
      <c r="H3453" s="218" t="str">
        <f>IF(ISERROR(VLOOKUP(FORECAST!$A3453,$AY$2:$BA$9,3,FALSE)),"",VLOOKUP(FORECAST!$A3453,$AY$2:$BA$9,3,FALSE))</f>
        <v/>
      </c>
      <c r="I3453" s="218" t="str">
        <f>IF(ISNUMBER(FORECAST!G:G),FORECAST!G:G,"")</f>
        <v/>
      </c>
      <c r="J3453" s="222" t="str">
        <f>IF(ISNUMBER(FORECAST!H:H),FORECAST!H:H,"")</f>
        <v/>
      </c>
      <c r="BF3453" s="4"/>
    </row>
    <row r="3454" spans="1:58">
      <c r="A3454" s="218" t="str">
        <f>MID(FORECAST!A3453,1,10)</f>
        <v/>
      </c>
      <c r="B3454" s="218" t="str">
        <f t="shared" si="458"/>
        <v/>
      </c>
      <c r="C3454" s="218" t="str">
        <f t="shared" si="459"/>
        <v/>
      </c>
      <c r="D3454" s="218" t="str">
        <f t="shared" si="460"/>
        <v/>
      </c>
      <c r="E3454" s="219" t="e">
        <f t="shared" si="461"/>
        <v>#VALUE!</v>
      </c>
      <c r="F3454" s="219" t="str">
        <f t="shared" si="462"/>
        <v/>
      </c>
      <c r="G3454" s="219">
        <f t="shared" si="463"/>
        <v>45291</v>
      </c>
      <c r="H3454" s="218" t="str">
        <f>IF(ISERROR(VLOOKUP(FORECAST!$A3454,$AY$2:$BA$9,3,FALSE)),"",VLOOKUP(FORECAST!$A3454,$AY$2:$BA$9,3,FALSE))</f>
        <v/>
      </c>
      <c r="I3454" s="218" t="str">
        <f>IF(ISNUMBER(FORECAST!G:G),FORECAST!G:G,"")</f>
        <v/>
      </c>
      <c r="J3454" s="222" t="str">
        <f>IF(ISNUMBER(FORECAST!H:H),FORECAST!H:H,"")</f>
        <v/>
      </c>
      <c r="BF3454" s="4"/>
    </row>
    <row r="3455" spans="1:58">
      <c r="A3455" s="218" t="str">
        <f>MID(FORECAST!A3454,1,10)</f>
        <v/>
      </c>
      <c r="B3455" s="218" t="str">
        <f t="shared" si="458"/>
        <v/>
      </c>
      <c r="C3455" s="218" t="str">
        <f t="shared" si="459"/>
        <v/>
      </c>
      <c r="D3455" s="218" t="str">
        <f t="shared" si="460"/>
        <v/>
      </c>
      <c r="E3455" s="219" t="e">
        <f t="shared" si="461"/>
        <v>#VALUE!</v>
      </c>
      <c r="F3455" s="219" t="str">
        <f t="shared" si="462"/>
        <v/>
      </c>
      <c r="G3455" s="219">
        <f t="shared" si="463"/>
        <v>45291</v>
      </c>
      <c r="H3455" s="218" t="str">
        <f>IF(ISERROR(VLOOKUP(FORECAST!$A3455,$AY$2:$BA$9,3,FALSE)),"",VLOOKUP(FORECAST!$A3455,$AY$2:$BA$9,3,FALSE))</f>
        <v/>
      </c>
      <c r="I3455" s="218" t="str">
        <f>IF(ISNUMBER(FORECAST!G:G),FORECAST!G:G,"")</f>
        <v/>
      </c>
      <c r="J3455" s="222" t="str">
        <f>IF(ISNUMBER(FORECAST!H:H),FORECAST!H:H,"")</f>
        <v/>
      </c>
      <c r="BF3455" s="4"/>
    </row>
    <row r="3456" spans="1:58">
      <c r="A3456" s="218" t="str">
        <f>MID(FORECAST!A3455,1,10)</f>
        <v/>
      </c>
      <c r="B3456" s="218" t="str">
        <f t="shared" si="458"/>
        <v/>
      </c>
      <c r="C3456" s="218" t="str">
        <f t="shared" si="459"/>
        <v/>
      </c>
      <c r="D3456" s="218" t="str">
        <f t="shared" si="460"/>
        <v/>
      </c>
      <c r="E3456" s="219" t="e">
        <f t="shared" si="461"/>
        <v>#VALUE!</v>
      </c>
      <c r="F3456" s="219" t="str">
        <f t="shared" si="462"/>
        <v/>
      </c>
      <c r="G3456" s="219">
        <f t="shared" si="463"/>
        <v>45291</v>
      </c>
      <c r="H3456" s="218" t="str">
        <f>IF(ISERROR(VLOOKUP(FORECAST!$A3456,$AY$2:$BA$9,3,FALSE)),"",VLOOKUP(FORECAST!$A3456,$AY$2:$BA$9,3,FALSE))</f>
        <v/>
      </c>
      <c r="I3456" s="218" t="str">
        <f>IF(ISNUMBER(FORECAST!G:G),FORECAST!G:G,"")</f>
        <v/>
      </c>
      <c r="J3456" s="222" t="str">
        <f>IF(ISNUMBER(FORECAST!H:H),FORECAST!H:H,"")</f>
        <v/>
      </c>
      <c r="BF3456" s="4"/>
    </row>
    <row r="3457" spans="1:58">
      <c r="A3457" s="218" t="str">
        <f>MID(FORECAST!A3456,1,10)</f>
        <v/>
      </c>
      <c r="B3457" s="218" t="str">
        <f t="shared" si="458"/>
        <v/>
      </c>
      <c r="C3457" s="218" t="str">
        <f t="shared" si="459"/>
        <v/>
      </c>
      <c r="D3457" s="218" t="str">
        <f t="shared" si="460"/>
        <v/>
      </c>
      <c r="E3457" s="219" t="e">
        <f t="shared" si="461"/>
        <v>#VALUE!</v>
      </c>
      <c r="F3457" s="219" t="str">
        <f t="shared" si="462"/>
        <v/>
      </c>
      <c r="G3457" s="219">
        <f t="shared" si="463"/>
        <v>45291</v>
      </c>
      <c r="H3457" s="218" t="str">
        <f>IF(ISERROR(VLOOKUP(FORECAST!$A3457,$AY$2:$BA$9,3,FALSE)),"",VLOOKUP(FORECAST!$A3457,$AY$2:$BA$9,3,FALSE))</f>
        <v/>
      </c>
      <c r="I3457" s="218" t="str">
        <f>IF(ISNUMBER(FORECAST!G:G),FORECAST!G:G,"")</f>
        <v/>
      </c>
      <c r="J3457" s="222" t="str">
        <f>IF(ISNUMBER(FORECAST!H:H),FORECAST!H:H,"")</f>
        <v/>
      </c>
      <c r="BF3457" s="4"/>
    </row>
    <row r="3458" spans="1:58">
      <c r="A3458" s="218" t="str">
        <f>MID(FORECAST!A3457,1,10)</f>
        <v/>
      </c>
      <c r="B3458" s="218" t="str">
        <f t="shared" si="458"/>
        <v/>
      </c>
      <c r="C3458" s="218" t="str">
        <f t="shared" si="459"/>
        <v/>
      </c>
      <c r="D3458" s="218" t="str">
        <f t="shared" si="460"/>
        <v/>
      </c>
      <c r="E3458" s="219" t="e">
        <f t="shared" si="461"/>
        <v>#VALUE!</v>
      </c>
      <c r="F3458" s="219" t="str">
        <f t="shared" si="462"/>
        <v/>
      </c>
      <c r="G3458" s="219">
        <f t="shared" si="463"/>
        <v>45291</v>
      </c>
      <c r="H3458" s="218" t="str">
        <f>IF(ISERROR(VLOOKUP(FORECAST!$A3458,$AY$2:$BA$9,3,FALSE)),"",VLOOKUP(FORECAST!$A3458,$AY$2:$BA$9,3,FALSE))</f>
        <v/>
      </c>
      <c r="I3458" s="218" t="str">
        <f>IF(ISNUMBER(FORECAST!G:G),FORECAST!G:G,"")</f>
        <v/>
      </c>
      <c r="J3458" s="222" t="str">
        <f>IF(ISNUMBER(FORECAST!H:H),FORECAST!H:H,"")</f>
        <v/>
      </c>
      <c r="BF3458" s="4"/>
    </row>
    <row r="3459" spans="1:58">
      <c r="A3459" s="218" t="str">
        <f>MID(FORECAST!A3458,1,10)</f>
        <v/>
      </c>
      <c r="B3459" s="218" t="str">
        <f t="shared" si="458"/>
        <v/>
      </c>
      <c r="C3459" s="218" t="str">
        <f t="shared" si="459"/>
        <v/>
      </c>
      <c r="D3459" s="218" t="str">
        <f t="shared" si="460"/>
        <v/>
      </c>
      <c r="E3459" s="219" t="e">
        <f t="shared" si="461"/>
        <v>#VALUE!</v>
      </c>
      <c r="F3459" s="219" t="str">
        <f t="shared" si="462"/>
        <v/>
      </c>
      <c r="G3459" s="219">
        <f t="shared" si="463"/>
        <v>45291</v>
      </c>
      <c r="H3459" s="218" t="str">
        <f>IF(ISERROR(VLOOKUP(FORECAST!$A3459,$AY$2:$BA$9,3,FALSE)),"",VLOOKUP(FORECAST!$A3459,$AY$2:$BA$9,3,FALSE))</f>
        <v/>
      </c>
      <c r="I3459" s="218" t="str">
        <f>IF(ISNUMBER(FORECAST!G:G),FORECAST!G:G,"")</f>
        <v/>
      </c>
      <c r="J3459" s="222" t="str">
        <f>IF(ISNUMBER(FORECAST!H:H),FORECAST!H:H,"")</f>
        <v/>
      </c>
      <c r="BF3459" s="4"/>
    </row>
    <row r="3460" spans="1:58">
      <c r="A3460" s="218" t="str">
        <f>MID(FORECAST!A3459,1,10)</f>
        <v/>
      </c>
      <c r="B3460" s="218" t="str">
        <f t="shared" si="458"/>
        <v/>
      </c>
      <c r="C3460" s="218" t="str">
        <f t="shared" si="459"/>
        <v/>
      </c>
      <c r="D3460" s="218" t="str">
        <f t="shared" si="460"/>
        <v/>
      </c>
      <c r="E3460" s="219" t="e">
        <f t="shared" si="461"/>
        <v>#VALUE!</v>
      </c>
      <c r="F3460" s="219" t="str">
        <f t="shared" si="462"/>
        <v/>
      </c>
      <c r="G3460" s="219">
        <f t="shared" si="463"/>
        <v>45291</v>
      </c>
      <c r="H3460" s="218" t="str">
        <f>IF(ISERROR(VLOOKUP(FORECAST!$A3460,$AY$2:$BA$9,3,FALSE)),"",VLOOKUP(FORECAST!$A3460,$AY$2:$BA$9,3,FALSE))</f>
        <v/>
      </c>
      <c r="I3460" s="218" t="str">
        <f>IF(ISNUMBER(FORECAST!G:G),FORECAST!G:G,"")</f>
        <v/>
      </c>
      <c r="J3460" s="222" t="str">
        <f>IF(ISNUMBER(FORECAST!H:H),FORECAST!H:H,"")</f>
        <v/>
      </c>
      <c r="BF3460" s="4"/>
    </row>
    <row r="3461" spans="1:58">
      <c r="A3461" s="218" t="str">
        <f>MID(FORECAST!A3460,1,10)</f>
        <v/>
      </c>
      <c r="B3461" s="218" t="str">
        <f t="shared" si="458"/>
        <v/>
      </c>
      <c r="C3461" s="218" t="str">
        <f t="shared" si="459"/>
        <v/>
      </c>
      <c r="D3461" s="218" t="str">
        <f t="shared" si="460"/>
        <v/>
      </c>
      <c r="E3461" s="219" t="e">
        <f t="shared" si="461"/>
        <v>#VALUE!</v>
      </c>
      <c r="F3461" s="219" t="str">
        <f t="shared" si="462"/>
        <v/>
      </c>
      <c r="G3461" s="219">
        <f t="shared" si="463"/>
        <v>45291</v>
      </c>
      <c r="H3461" s="218" t="str">
        <f>IF(ISERROR(VLOOKUP(FORECAST!$A3461,$AY$2:$BA$9,3,FALSE)),"",VLOOKUP(FORECAST!$A3461,$AY$2:$BA$9,3,FALSE))</f>
        <v/>
      </c>
      <c r="I3461" s="218" t="str">
        <f>IF(ISNUMBER(FORECAST!G:G),FORECAST!G:G,"")</f>
        <v/>
      </c>
      <c r="J3461" s="222" t="str">
        <f>IF(ISNUMBER(FORECAST!H:H),FORECAST!H:H,"")</f>
        <v/>
      </c>
      <c r="BF3461" s="4"/>
    </row>
    <row r="3462" spans="1:58">
      <c r="A3462" s="218" t="str">
        <f>MID(FORECAST!A3461,1,10)</f>
        <v/>
      </c>
      <c r="B3462" s="218" t="str">
        <f t="shared" si="458"/>
        <v/>
      </c>
      <c r="C3462" s="218" t="str">
        <f t="shared" si="459"/>
        <v/>
      </c>
      <c r="D3462" s="218" t="str">
        <f t="shared" si="460"/>
        <v/>
      </c>
      <c r="E3462" s="219" t="e">
        <f t="shared" si="461"/>
        <v>#VALUE!</v>
      </c>
      <c r="F3462" s="219" t="str">
        <f t="shared" si="462"/>
        <v/>
      </c>
      <c r="G3462" s="219">
        <f t="shared" si="463"/>
        <v>45291</v>
      </c>
      <c r="H3462" s="218" t="str">
        <f>IF(ISERROR(VLOOKUP(FORECAST!$A3462,$AY$2:$BA$9,3,FALSE)),"",VLOOKUP(FORECAST!$A3462,$AY$2:$BA$9,3,FALSE))</f>
        <v/>
      </c>
      <c r="I3462" s="218" t="str">
        <f>IF(ISNUMBER(FORECAST!G:G),FORECAST!G:G,"")</f>
        <v/>
      </c>
      <c r="J3462" s="222" t="str">
        <f>IF(ISNUMBER(FORECAST!H:H),FORECAST!H:H,"")</f>
        <v/>
      </c>
      <c r="BF3462" s="4"/>
    </row>
    <row r="3463" spans="1:58">
      <c r="A3463" s="218" t="str">
        <f>MID(FORECAST!A3462,1,10)</f>
        <v/>
      </c>
      <c r="B3463" s="218" t="str">
        <f t="shared" si="458"/>
        <v/>
      </c>
      <c r="C3463" s="218" t="str">
        <f t="shared" si="459"/>
        <v/>
      </c>
      <c r="D3463" s="218" t="str">
        <f t="shared" si="460"/>
        <v/>
      </c>
      <c r="E3463" s="219" t="e">
        <f t="shared" si="461"/>
        <v>#VALUE!</v>
      </c>
      <c r="F3463" s="219" t="str">
        <f t="shared" si="462"/>
        <v/>
      </c>
      <c r="G3463" s="219">
        <f t="shared" si="463"/>
        <v>45291</v>
      </c>
      <c r="H3463" s="218" t="str">
        <f>IF(ISERROR(VLOOKUP(FORECAST!$A3463,$AY$2:$BA$9,3,FALSE)),"",VLOOKUP(FORECAST!$A3463,$AY$2:$BA$9,3,FALSE))</f>
        <v/>
      </c>
      <c r="I3463" s="218" t="str">
        <f>IF(ISNUMBER(FORECAST!G:G),FORECAST!G:G,"")</f>
        <v/>
      </c>
      <c r="J3463" s="222" t="str">
        <f>IF(ISNUMBER(FORECAST!H:H),FORECAST!H:H,"")</f>
        <v/>
      </c>
      <c r="BF3463" s="4"/>
    </row>
    <row r="3464" spans="1:58">
      <c r="A3464" s="218" t="str">
        <f>MID(FORECAST!A3463,1,10)</f>
        <v/>
      </c>
      <c r="B3464" s="218" t="str">
        <f t="shared" si="458"/>
        <v/>
      </c>
      <c r="C3464" s="218" t="str">
        <f t="shared" si="459"/>
        <v/>
      </c>
      <c r="D3464" s="218" t="str">
        <f t="shared" si="460"/>
        <v/>
      </c>
      <c r="E3464" s="219" t="e">
        <f t="shared" si="461"/>
        <v>#VALUE!</v>
      </c>
      <c r="F3464" s="219" t="str">
        <f t="shared" si="462"/>
        <v/>
      </c>
      <c r="G3464" s="219">
        <f t="shared" si="463"/>
        <v>45291</v>
      </c>
      <c r="H3464" s="218" t="str">
        <f>IF(ISERROR(VLOOKUP(FORECAST!$A3464,$AY$2:$BA$9,3,FALSE)),"",VLOOKUP(FORECAST!$A3464,$AY$2:$BA$9,3,FALSE))</f>
        <v/>
      </c>
      <c r="I3464" s="218" t="str">
        <f>IF(ISNUMBER(FORECAST!G:G),FORECAST!G:G,"")</f>
        <v/>
      </c>
      <c r="J3464" s="222" t="str">
        <f>IF(ISNUMBER(FORECAST!H:H),FORECAST!H:H,"")</f>
        <v/>
      </c>
      <c r="BF3464" s="4"/>
    </row>
    <row r="3465" spans="1:58">
      <c r="A3465" s="218" t="str">
        <f>MID(FORECAST!A3464,1,10)</f>
        <v/>
      </c>
      <c r="B3465" s="218" t="str">
        <f t="shared" si="458"/>
        <v/>
      </c>
      <c r="C3465" s="218" t="str">
        <f t="shared" si="459"/>
        <v/>
      </c>
      <c r="D3465" s="218" t="str">
        <f t="shared" si="460"/>
        <v/>
      </c>
      <c r="E3465" s="219" t="e">
        <f t="shared" si="461"/>
        <v>#VALUE!</v>
      </c>
      <c r="F3465" s="219" t="str">
        <f t="shared" si="462"/>
        <v/>
      </c>
      <c r="G3465" s="219">
        <f t="shared" si="463"/>
        <v>45291</v>
      </c>
      <c r="H3465" s="218" t="str">
        <f>IF(ISERROR(VLOOKUP(FORECAST!$A3465,$AY$2:$BA$9,3,FALSE)),"",VLOOKUP(FORECAST!$A3465,$AY$2:$BA$9,3,FALSE))</f>
        <v/>
      </c>
      <c r="I3465" s="218" t="str">
        <f>IF(ISNUMBER(FORECAST!G:G),FORECAST!G:G,"")</f>
        <v/>
      </c>
      <c r="J3465" s="222" t="str">
        <f>IF(ISNUMBER(FORECAST!H:H),FORECAST!H:H,"")</f>
        <v/>
      </c>
      <c r="BF3465" s="4"/>
    </row>
    <row r="3466" spans="1:58">
      <c r="A3466" s="218" t="str">
        <f>MID(FORECAST!A3465,1,10)</f>
        <v/>
      </c>
      <c r="B3466" s="218" t="str">
        <f t="shared" si="458"/>
        <v/>
      </c>
      <c r="C3466" s="218" t="str">
        <f t="shared" si="459"/>
        <v/>
      </c>
      <c r="D3466" s="218" t="str">
        <f t="shared" si="460"/>
        <v/>
      </c>
      <c r="E3466" s="219" t="e">
        <f t="shared" si="461"/>
        <v>#VALUE!</v>
      </c>
      <c r="F3466" s="219" t="str">
        <f t="shared" si="462"/>
        <v/>
      </c>
      <c r="G3466" s="219">
        <f t="shared" si="463"/>
        <v>45291</v>
      </c>
      <c r="H3466" s="218" t="str">
        <f>IF(ISERROR(VLOOKUP(FORECAST!$A3466,$AY$2:$BA$9,3,FALSE)),"",VLOOKUP(FORECAST!$A3466,$AY$2:$BA$9,3,FALSE))</f>
        <v/>
      </c>
      <c r="I3466" s="218" t="str">
        <f>IF(ISNUMBER(FORECAST!G:G),FORECAST!G:G,"")</f>
        <v/>
      </c>
      <c r="J3466" s="222" t="str">
        <f>IF(ISNUMBER(FORECAST!H:H),FORECAST!H:H,"")</f>
        <v/>
      </c>
      <c r="BF3466" s="4"/>
    </row>
    <row r="3467" spans="1:58">
      <c r="A3467" s="218" t="str">
        <f>MID(FORECAST!A3466,1,10)</f>
        <v/>
      </c>
      <c r="B3467" s="218" t="str">
        <f t="shared" si="458"/>
        <v/>
      </c>
      <c r="C3467" s="218" t="str">
        <f t="shared" si="459"/>
        <v/>
      </c>
      <c r="D3467" s="218" t="str">
        <f t="shared" si="460"/>
        <v/>
      </c>
      <c r="E3467" s="219" t="e">
        <f t="shared" si="461"/>
        <v>#VALUE!</v>
      </c>
      <c r="F3467" s="219" t="str">
        <f t="shared" si="462"/>
        <v/>
      </c>
      <c r="G3467" s="219">
        <f t="shared" si="463"/>
        <v>45291</v>
      </c>
      <c r="H3467" s="218" t="str">
        <f>IF(ISERROR(VLOOKUP(FORECAST!$A3467,$AY$2:$BA$9,3,FALSE)),"",VLOOKUP(FORECAST!$A3467,$AY$2:$BA$9,3,FALSE))</f>
        <v/>
      </c>
      <c r="I3467" s="218" t="str">
        <f>IF(ISNUMBER(FORECAST!G:G),FORECAST!G:G,"")</f>
        <v/>
      </c>
      <c r="J3467" s="222" t="str">
        <f>IF(ISNUMBER(FORECAST!H:H),FORECAST!H:H,"")</f>
        <v/>
      </c>
      <c r="BF3467" s="4"/>
    </row>
    <row r="3468" spans="1:58">
      <c r="A3468" s="218" t="str">
        <f>MID(FORECAST!A3467,1,10)</f>
        <v/>
      </c>
      <c r="B3468" s="218" t="str">
        <f t="shared" si="458"/>
        <v/>
      </c>
      <c r="C3468" s="218" t="str">
        <f t="shared" si="459"/>
        <v/>
      </c>
      <c r="D3468" s="218" t="str">
        <f t="shared" si="460"/>
        <v/>
      </c>
      <c r="E3468" s="219" t="e">
        <f t="shared" si="461"/>
        <v>#VALUE!</v>
      </c>
      <c r="F3468" s="219" t="str">
        <f t="shared" si="462"/>
        <v/>
      </c>
      <c r="G3468" s="219">
        <f t="shared" si="463"/>
        <v>45291</v>
      </c>
      <c r="H3468" s="218" t="str">
        <f>IF(ISERROR(VLOOKUP(FORECAST!$A3468,$AY$2:$BA$9,3,FALSE)),"",VLOOKUP(FORECAST!$A3468,$AY$2:$BA$9,3,FALSE))</f>
        <v/>
      </c>
      <c r="I3468" s="218" t="str">
        <f>IF(ISNUMBER(FORECAST!G:G),FORECAST!G:G,"")</f>
        <v/>
      </c>
      <c r="J3468" s="222" t="str">
        <f>IF(ISNUMBER(FORECAST!H:H),FORECAST!H:H,"")</f>
        <v/>
      </c>
      <c r="BF3468" s="4"/>
    </row>
    <row r="3469" spans="1:58">
      <c r="A3469" s="218" t="str">
        <f>MID(FORECAST!A3468,1,10)</f>
        <v/>
      </c>
      <c r="B3469" s="218" t="str">
        <f t="shared" si="458"/>
        <v/>
      </c>
      <c r="C3469" s="218" t="str">
        <f t="shared" si="459"/>
        <v/>
      </c>
      <c r="D3469" s="218" t="str">
        <f t="shared" si="460"/>
        <v/>
      </c>
      <c r="E3469" s="219" t="e">
        <f t="shared" si="461"/>
        <v>#VALUE!</v>
      </c>
      <c r="F3469" s="219" t="str">
        <f t="shared" si="462"/>
        <v/>
      </c>
      <c r="G3469" s="219">
        <f t="shared" si="463"/>
        <v>45291</v>
      </c>
      <c r="H3469" s="218" t="str">
        <f>IF(ISERROR(VLOOKUP(FORECAST!$A3469,$AY$2:$BA$9,3,FALSE)),"",VLOOKUP(FORECAST!$A3469,$AY$2:$BA$9,3,FALSE))</f>
        <v/>
      </c>
      <c r="I3469" s="218" t="str">
        <f>IF(ISNUMBER(FORECAST!G:G),FORECAST!G:G,"")</f>
        <v/>
      </c>
      <c r="J3469" s="222" t="str">
        <f>IF(ISNUMBER(FORECAST!H:H),FORECAST!H:H,"")</f>
        <v/>
      </c>
      <c r="BF3469" s="4"/>
    </row>
    <row r="3470" spans="1:58">
      <c r="A3470" s="218" t="str">
        <f>MID(FORECAST!A3469,1,10)</f>
        <v/>
      </c>
      <c r="B3470" s="218" t="str">
        <f t="shared" si="458"/>
        <v/>
      </c>
      <c r="C3470" s="218" t="str">
        <f t="shared" si="459"/>
        <v/>
      </c>
      <c r="D3470" s="218" t="str">
        <f t="shared" si="460"/>
        <v/>
      </c>
      <c r="E3470" s="219" t="e">
        <f t="shared" si="461"/>
        <v>#VALUE!</v>
      </c>
      <c r="F3470" s="219" t="str">
        <f t="shared" si="462"/>
        <v/>
      </c>
      <c r="G3470" s="219">
        <f t="shared" si="463"/>
        <v>45291</v>
      </c>
      <c r="H3470" s="218" t="str">
        <f>IF(ISERROR(VLOOKUP(FORECAST!$A3470,$AY$2:$BA$9,3,FALSE)),"",VLOOKUP(FORECAST!$A3470,$AY$2:$BA$9,3,FALSE))</f>
        <v/>
      </c>
      <c r="I3470" s="218" t="str">
        <f>IF(ISNUMBER(FORECAST!G:G),FORECAST!G:G,"")</f>
        <v/>
      </c>
      <c r="J3470" s="222" t="str">
        <f>IF(ISNUMBER(FORECAST!H:H),FORECAST!H:H,"")</f>
        <v/>
      </c>
      <c r="BF3470" s="4"/>
    </row>
    <row r="3471" spans="1:58">
      <c r="A3471" s="218" t="str">
        <f>MID(FORECAST!A3470,1,10)</f>
        <v/>
      </c>
      <c r="B3471" s="218" t="str">
        <f t="shared" si="458"/>
        <v/>
      </c>
      <c r="C3471" s="218" t="str">
        <f t="shared" si="459"/>
        <v/>
      </c>
      <c r="D3471" s="218" t="str">
        <f t="shared" si="460"/>
        <v/>
      </c>
      <c r="E3471" s="219" t="e">
        <f t="shared" si="461"/>
        <v>#VALUE!</v>
      </c>
      <c r="F3471" s="219" t="str">
        <f t="shared" si="462"/>
        <v/>
      </c>
      <c r="G3471" s="219">
        <f t="shared" si="463"/>
        <v>45291</v>
      </c>
      <c r="H3471" s="218" t="str">
        <f>IF(ISERROR(VLOOKUP(FORECAST!$A3471,$AY$2:$BA$9,3,FALSE)),"",VLOOKUP(FORECAST!$A3471,$AY$2:$BA$9,3,FALSE))</f>
        <v/>
      </c>
      <c r="I3471" s="218" t="str">
        <f>IF(ISNUMBER(FORECAST!G:G),FORECAST!G:G,"")</f>
        <v/>
      </c>
      <c r="J3471" s="222" t="str">
        <f>IF(ISNUMBER(FORECAST!H:H),FORECAST!H:H,"")</f>
        <v/>
      </c>
      <c r="BF3471" s="4"/>
    </row>
    <row r="3472" spans="1:58">
      <c r="A3472" s="218" t="str">
        <f>MID(FORECAST!A3471,1,10)</f>
        <v/>
      </c>
      <c r="B3472" s="218" t="str">
        <f t="shared" ref="B3472:B3535" si="464">MID(A3472,1,2)</f>
        <v/>
      </c>
      <c r="C3472" s="218" t="str">
        <f t="shared" ref="C3472:C3535" si="465">MID(A3472,4,2)</f>
        <v/>
      </c>
      <c r="D3472" s="218" t="str">
        <f t="shared" ref="D3472:D3535" si="466">MID(A3472,7,4)</f>
        <v/>
      </c>
      <c r="E3472" s="219" t="e">
        <f t="shared" ref="E3472:E3535" si="467">DATE(D3472,C3472,B3472)</f>
        <v>#VALUE!</v>
      </c>
      <c r="F3472" s="219" t="str">
        <f t="shared" ref="F3472:F3535" si="468">IF(ISERROR(E3472),"",E3472)</f>
        <v/>
      </c>
      <c r="G3472" s="219">
        <f t="shared" ref="G3472:G3535" si="469">IF(F3472="",G3471,F3472)</f>
        <v>45291</v>
      </c>
      <c r="H3472" s="218" t="str">
        <f>IF(ISERROR(VLOOKUP(FORECAST!$A3472,$AY$2:$BA$9,3,FALSE)),"",VLOOKUP(FORECAST!$A3472,$AY$2:$BA$9,3,FALSE))</f>
        <v/>
      </c>
      <c r="I3472" s="218" t="str">
        <f>IF(ISNUMBER(FORECAST!G:G),FORECAST!G:G,"")</f>
        <v/>
      </c>
      <c r="J3472" s="222" t="str">
        <f>IF(ISNUMBER(FORECAST!H:H),FORECAST!H:H,"")</f>
        <v/>
      </c>
      <c r="BF3472" s="4"/>
    </row>
    <row r="3473" spans="1:58">
      <c r="A3473" s="218" t="str">
        <f>MID(FORECAST!A3472,1,10)</f>
        <v/>
      </c>
      <c r="B3473" s="218" t="str">
        <f t="shared" si="464"/>
        <v/>
      </c>
      <c r="C3473" s="218" t="str">
        <f t="shared" si="465"/>
        <v/>
      </c>
      <c r="D3473" s="218" t="str">
        <f t="shared" si="466"/>
        <v/>
      </c>
      <c r="E3473" s="219" t="e">
        <f t="shared" si="467"/>
        <v>#VALUE!</v>
      </c>
      <c r="F3473" s="219" t="str">
        <f t="shared" si="468"/>
        <v/>
      </c>
      <c r="G3473" s="219">
        <f t="shared" si="469"/>
        <v>45291</v>
      </c>
      <c r="H3473" s="218" t="str">
        <f>IF(ISERROR(VLOOKUP(FORECAST!$A3473,$AY$2:$BA$9,3,FALSE)),"",VLOOKUP(FORECAST!$A3473,$AY$2:$BA$9,3,FALSE))</f>
        <v/>
      </c>
      <c r="I3473" s="218" t="str">
        <f>IF(ISNUMBER(FORECAST!G:G),FORECAST!G:G,"")</f>
        <v/>
      </c>
      <c r="J3473" s="222" t="str">
        <f>IF(ISNUMBER(FORECAST!H:H),FORECAST!H:H,"")</f>
        <v/>
      </c>
      <c r="BF3473" s="4"/>
    </row>
    <row r="3474" spans="1:58">
      <c r="A3474" s="218" t="str">
        <f>MID(FORECAST!A3473,1,10)</f>
        <v/>
      </c>
      <c r="B3474" s="218" t="str">
        <f t="shared" si="464"/>
        <v/>
      </c>
      <c r="C3474" s="218" t="str">
        <f t="shared" si="465"/>
        <v/>
      </c>
      <c r="D3474" s="218" t="str">
        <f t="shared" si="466"/>
        <v/>
      </c>
      <c r="E3474" s="219" t="e">
        <f t="shared" si="467"/>
        <v>#VALUE!</v>
      </c>
      <c r="F3474" s="219" t="str">
        <f t="shared" si="468"/>
        <v/>
      </c>
      <c r="G3474" s="219">
        <f t="shared" si="469"/>
        <v>45291</v>
      </c>
      <c r="H3474" s="218" t="str">
        <f>IF(ISERROR(VLOOKUP(FORECAST!$A3474,$AY$2:$BA$9,3,FALSE)),"",VLOOKUP(FORECAST!$A3474,$AY$2:$BA$9,3,FALSE))</f>
        <v/>
      </c>
      <c r="I3474" s="218" t="str">
        <f>IF(ISNUMBER(FORECAST!G:G),FORECAST!G:G,"")</f>
        <v/>
      </c>
      <c r="J3474" s="222" t="str">
        <f>IF(ISNUMBER(FORECAST!H:H),FORECAST!H:H,"")</f>
        <v/>
      </c>
      <c r="BF3474" s="4"/>
    </row>
    <row r="3475" spans="1:58">
      <c r="A3475" s="218" t="str">
        <f>MID(FORECAST!A3474,1,10)</f>
        <v/>
      </c>
      <c r="B3475" s="218" t="str">
        <f t="shared" si="464"/>
        <v/>
      </c>
      <c r="C3475" s="218" t="str">
        <f t="shared" si="465"/>
        <v/>
      </c>
      <c r="D3475" s="218" t="str">
        <f t="shared" si="466"/>
        <v/>
      </c>
      <c r="E3475" s="219" t="e">
        <f t="shared" si="467"/>
        <v>#VALUE!</v>
      </c>
      <c r="F3475" s="219" t="str">
        <f t="shared" si="468"/>
        <v/>
      </c>
      <c r="G3475" s="219">
        <f t="shared" si="469"/>
        <v>45291</v>
      </c>
      <c r="H3475" s="218" t="str">
        <f>IF(ISERROR(VLOOKUP(FORECAST!$A3475,$AY$2:$BA$9,3,FALSE)),"",VLOOKUP(FORECAST!$A3475,$AY$2:$BA$9,3,FALSE))</f>
        <v/>
      </c>
      <c r="I3475" s="218" t="str">
        <f>IF(ISNUMBER(FORECAST!G:G),FORECAST!G:G,"")</f>
        <v/>
      </c>
      <c r="J3475" s="222" t="str">
        <f>IF(ISNUMBER(FORECAST!H:H),FORECAST!H:H,"")</f>
        <v/>
      </c>
      <c r="BF3475" s="4"/>
    </row>
    <row r="3476" spans="1:58">
      <c r="A3476" s="218" t="str">
        <f>MID(FORECAST!A3475,1,10)</f>
        <v/>
      </c>
      <c r="B3476" s="218" t="str">
        <f t="shared" si="464"/>
        <v/>
      </c>
      <c r="C3476" s="218" t="str">
        <f t="shared" si="465"/>
        <v/>
      </c>
      <c r="D3476" s="218" t="str">
        <f t="shared" si="466"/>
        <v/>
      </c>
      <c r="E3476" s="219" t="e">
        <f t="shared" si="467"/>
        <v>#VALUE!</v>
      </c>
      <c r="F3476" s="219" t="str">
        <f t="shared" si="468"/>
        <v/>
      </c>
      <c r="G3476" s="219">
        <f t="shared" si="469"/>
        <v>45291</v>
      </c>
      <c r="H3476" s="218" t="str">
        <f>IF(ISERROR(VLOOKUP(FORECAST!$A3476,$AY$2:$BA$9,3,FALSE)),"",VLOOKUP(FORECAST!$A3476,$AY$2:$BA$9,3,FALSE))</f>
        <v/>
      </c>
      <c r="I3476" s="218" t="str">
        <f>IF(ISNUMBER(FORECAST!G:G),FORECAST!G:G,"")</f>
        <v/>
      </c>
      <c r="J3476" s="222" t="str">
        <f>IF(ISNUMBER(FORECAST!H:H),FORECAST!H:H,"")</f>
        <v/>
      </c>
      <c r="BF3476" s="4"/>
    </row>
    <row r="3477" spans="1:58">
      <c r="A3477" s="218" t="str">
        <f>MID(FORECAST!A3476,1,10)</f>
        <v/>
      </c>
      <c r="B3477" s="218" t="str">
        <f t="shared" si="464"/>
        <v/>
      </c>
      <c r="C3477" s="218" t="str">
        <f t="shared" si="465"/>
        <v/>
      </c>
      <c r="D3477" s="218" t="str">
        <f t="shared" si="466"/>
        <v/>
      </c>
      <c r="E3477" s="219" t="e">
        <f t="shared" si="467"/>
        <v>#VALUE!</v>
      </c>
      <c r="F3477" s="219" t="str">
        <f t="shared" si="468"/>
        <v/>
      </c>
      <c r="G3477" s="219">
        <f t="shared" si="469"/>
        <v>45291</v>
      </c>
      <c r="H3477" s="218" t="str">
        <f>IF(ISERROR(VLOOKUP(FORECAST!$A3477,$AY$2:$BA$9,3,FALSE)),"",VLOOKUP(FORECAST!$A3477,$AY$2:$BA$9,3,FALSE))</f>
        <v/>
      </c>
      <c r="I3477" s="218" t="str">
        <f>IF(ISNUMBER(FORECAST!G:G),FORECAST!G:G,"")</f>
        <v/>
      </c>
      <c r="J3477" s="222" t="str">
        <f>IF(ISNUMBER(FORECAST!H:H),FORECAST!H:H,"")</f>
        <v/>
      </c>
      <c r="BF3477" s="4"/>
    </row>
    <row r="3478" spans="1:58">
      <c r="A3478" s="218" t="str">
        <f>MID(FORECAST!A3477,1,10)</f>
        <v/>
      </c>
      <c r="B3478" s="218" t="str">
        <f t="shared" si="464"/>
        <v/>
      </c>
      <c r="C3478" s="218" t="str">
        <f t="shared" si="465"/>
        <v/>
      </c>
      <c r="D3478" s="218" t="str">
        <f t="shared" si="466"/>
        <v/>
      </c>
      <c r="E3478" s="219" t="e">
        <f t="shared" si="467"/>
        <v>#VALUE!</v>
      </c>
      <c r="F3478" s="219" t="str">
        <f t="shared" si="468"/>
        <v/>
      </c>
      <c r="G3478" s="219">
        <f t="shared" si="469"/>
        <v>45291</v>
      </c>
      <c r="H3478" s="218" t="str">
        <f>IF(ISERROR(VLOOKUP(FORECAST!$A3478,$AY$2:$BA$9,3,FALSE)),"",VLOOKUP(FORECAST!$A3478,$AY$2:$BA$9,3,FALSE))</f>
        <v/>
      </c>
      <c r="I3478" s="218" t="str">
        <f>IF(ISNUMBER(FORECAST!G:G),FORECAST!G:G,"")</f>
        <v/>
      </c>
      <c r="J3478" s="222" t="str">
        <f>IF(ISNUMBER(FORECAST!H:H),FORECAST!H:H,"")</f>
        <v/>
      </c>
      <c r="BF3478" s="4"/>
    </row>
    <row r="3479" spans="1:58">
      <c r="A3479" s="218" t="str">
        <f>MID(FORECAST!A3478,1,10)</f>
        <v/>
      </c>
      <c r="B3479" s="218" t="str">
        <f t="shared" si="464"/>
        <v/>
      </c>
      <c r="C3479" s="218" t="str">
        <f t="shared" si="465"/>
        <v/>
      </c>
      <c r="D3479" s="218" t="str">
        <f t="shared" si="466"/>
        <v/>
      </c>
      <c r="E3479" s="219" t="e">
        <f t="shared" si="467"/>
        <v>#VALUE!</v>
      </c>
      <c r="F3479" s="219" t="str">
        <f t="shared" si="468"/>
        <v/>
      </c>
      <c r="G3479" s="219">
        <f t="shared" si="469"/>
        <v>45291</v>
      </c>
      <c r="H3479" s="218" t="str">
        <f>IF(ISERROR(VLOOKUP(FORECAST!$A3479,$AY$2:$BA$9,3,FALSE)),"",VLOOKUP(FORECAST!$A3479,$AY$2:$BA$9,3,FALSE))</f>
        <v/>
      </c>
      <c r="I3479" s="218" t="str">
        <f>IF(ISNUMBER(FORECAST!G:G),FORECAST!G:G,"")</f>
        <v/>
      </c>
      <c r="J3479" s="222" t="str">
        <f>IF(ISNUMBER(FORECAST!H:H),FORECAST!H:H,"")</f>
        <v/>
      </c>
      <c r="BF3479" s="4"/>
    </row>
    <row r="3480" spans="1:58">
      <c r="A3480" s="218" t="str">
        <f>MID(FORECAST!A3479,1,10)</f>
        <v/>
      </c>
      <c r="B3480" s="218" t="str">
        <f t="shared" si="464"/>
        <v/>
      </c>
      <c r="C3480" s="218" t="str">
        <f t="shared" si="465"/>
        <v/>
      </c>
      <c r="D3480" s="218" t="str">
        <f t="shared" si="466"/>
        <v/>
      </c>
      <c r="E3480" s="219" t="e">
        <f t="shared" si="467"/>
        <v>#VALUE!</v>
      </c>
      <c r="F3480" s="219" t="str">
        <f t="shared" si="468"/>
        <v/>
      </c>
      <c r="G3480" s="219">
        <f t="shared" si="469"/>
        <v>45291</v>
      </c>
      <c r="H3480" s="218" t="str">
        <f>IF(ISERROR(VLOOKUP(FORECAST!$A3480,$AY$2:$BA$9,3,FALSE)),"",VLOOKUP(FORECAST!$A3480,$AY$2:$BA$9,3,FALSE))</f>
        <v/>
      </c>
      <c r="I3480" s="218" t="str">
        <f>IF(ISNUMBER(FORECAST!G:G),FORECAST!G:G,"")</f>
        <v/>
      </c>
      <c r="J3480" s="222" t="str">
        <f>IF(ISNUMBER(FORECAST!H:H),FORECAST!H:H,"")</f>
        <v/>
      </c>
      <c r="BF3480" s="4"/>
    </row>
    <row r="3481" spans="1:58">
      <c r="A3481" s="218" t="str">
        <f>MID(FORECAST!A3480,1,10)</f>
        <v/>
      </c>
      <c r="B3481" s="218" t="str">
        <f t="shared" si="464"/>
        <v/>
      </c>
      <c r="C3481" s="218" t="str">
        <f t="shared" si="465"/>
        <v/>
      </c>
      <c r="D3481" s="218" t="str">
        <f t="shared" si="466"/>
        <v/>
      </c>
      <c r="E3481" s="219" t="e">
        <f t="shared" si="467"/>
        <v>#VALUE!</v>
      </c>
      <c r="F3481" s="219" t="str">
        <f t="shared" si="468"/>
        <v/>
      </c>
      <c r="G3481" s="219">
        <f t="shared" si="469"/>
        <v>45291</v>
      </c>
      <c r="H3481" s="218" t="str">
        <f>IF(ISERROR(VLOOKUP(FORECAST!$A3481,$AY$2:$BA$9,3,FALSE)),"",VLOOKUP(FORECAST!$A3481,$AY$2:$BA$9,3,FALSE))</f>
        <v/>
      </c>
      <c r="I3481" s="218" t="str">
        <f>IF(ISNUMBER(FORECAST!G:G),FORECAST!G:G,"")</f>
        <v/>
      </c>
      <c r="J3481" s="222" t="str">
        <f>IF(ISNUMBER(FORECAST!H:H),FORECAST!H:H,"")</f>
        <v/>
      </c>
      <c r="BF3481" s="4"/>
    </row>
    <row r="3482" spans="1:58">
      <c r="A3482" s="218" t="str">
        <f>MID(FORECAST!A3481,1,10)</f>
        <v/>
      </c>
      <c r="B3482" s="218" t="str">
        <f t="shared" si="464"/>
        <v/>
      </c>
      <c r="C3482" s="218" t="str">
        <f t="shared" si="465"/>
        <v/>
      </c>
      <c r="D3482" s="218" t="str">
        <f t="shared" si="466"/>
        <v/>
      </c>
      <c r="E3482" s="219" t="e">
        <f t="shared" si="467"/>
        <v>#VALUE!</v>
      </c>
      <c r="F3482" s="219" t="str">
        <f t="shared" si="468"/>
        <v/>
      </c>
      <c r="G3482" s="219">
        <f t="shared" si="469"/>
        <v>45291</v>
      </c>
      <c r="H3482" s="218" t="str">
        <f>IF(ISERROR(VLOOKUP(FORECAST!$A3482,$AY$2:$BA$9,3,FALSE)),"",VLOOKUP(FORECAST!$A3482,$AY$2:$BA$9,3,FALSE))</f>
        <v/>
      </c>
      <c r="I3482" s="218" t="str">
        <f>IF(ISNUMBER(FORECAST!G:G),FORECAST!G:G,"")</f>
        <v/>
      </c>
      <c r="J3482" s="222" t="str">
        <f>IF(ISNUMBER(FORECAST!H:H),FORECAST!H:H,"")</f>
        <v/>
      </c>
      <c r="BF3482" s="4"/>
    </row>
    <row r="3483" spans="1:58">
      <c r="A3483" s="218" t="str">
        <f>MID(FORECAST!A3482,1,10)</f>
        <v/>
      </c>
      <c r="B3483" s="218" t="str">
        <f t="shared" si="464"/>
        <v/>
      </c>
      <c r="C3483" s="218" t="str">
        <f t="shared" si="465"/>
        <v/>
      </c>
      <c r="D3483" s="218" t="str">
        <f t="shared" si="466"/>
        <v/>
      </c>
      <c r="E3483" s="219" t="e">
        <f t="shared" si="467"/>
        <v>#VALUE!</v>
      </c>
      <c r="F3483" s="219" t="str">
        <f t="shared" si="468"/>
        <v/>
      </c>
      <c r="G3483" s="219">
        <f t="shared" si="469"/>
        <v>45291</v>
      </c>
      <c r="H3483" s="218" t="str">
        <f>IF(ISERROR(VLOOKUP(FORECAST!$A3483,$AY$2:$BA$9,3,FALSE)),"",VLOOKUP(FORECAST!$A3483,$AY$2:$BA$9,3,FALSE))</f>
        <v/>
      </c>
      <c r="I3483" s="218" t="str">
        <f>IF(ISNUMBER(FORECAST!G:G),FORECAST!G:G,"")</f>
        <v/>
      </c>
      <c r="J3483" s="222" t="str">
        <f>IF(ISNUMBER(FORECAST!H:H),FORECAST!H:H,"")</f>
        <v/>
      </c>
      <c r="BF3483" s="4"/>
    </row>
    <row r="3484" spans="1:58">
      <c r="A3484" s="218" t="str">
        <f>MID(FORECAST!A3483,1,10)</f>
        <v/>
      </c>
      <c r="B3484" s="218" t="str">
        <f t="shared" si="464"/>
        <v/>
      </c>
      <c r="C3484" s="218" t="str">
        <f t="shared" si="465"/>
        <v/>
      </c>
      <c r="D3484" s="218" t="str">
        <f t="shared" si="466"/>
        <v/>
      </c>
      <c r="E3484" s="219" t="e">
        <f t="shared" si="467"/>
        <v>#VALUE!</v>
      </c>
      <c r="F3484" s="219" t="str">
        <f t="shared" si="468"/>
        <v/>
      </c>
      <c r="G3484" s="219">
        <f t="shared" si="469"/>
        <v>45291</v>
      </c>
      <c r="H3484" s="218" t="str">
        <f>IF(ISERROR(VLOOKUP(FORECAST!$A3484,$AY$2:$BA$9,3,FALSE)),"",VLOOKUP(FORECAST!$A3484,$AY$2:$BA$9,3,FALSE))</f>
        <v/>
      </c>
      <c r="I3484" s="218" t="str">
        <f>IF(ISNUMBER(FORECAST!G:G),FORECAST!G:G,"")</f>
        <v/>
      </c>
      <c r="J3484" s="222" t="str">
        <f>IF(ISNUMBER(FORECAST!H:H),FORECAST!H:H,"")</f>
        <v/>
      </c>
      <c r="BF3484" s="4"/>
    </row>
    <row r="3485" spans="1:58">
      <c r="A3485" s="218" t="str">
        <f>MID(FORECAST!A3484,1,10)</f>
        <v/>
      </c>
      <c r="B3485" s="218" t="str">
        <f t="shared" si="464"/>
        <v/>
      </c>
      <c r="C3485" s="218" t="str">
        <f t="shared" si="465"/>
        <v/>
      </c>
      <c r="D3485" s="218" t="str">
        <f t="shared" si="466"/>
        <v/>
      </c>
      <c r="E3485" s="219" t="e">
        <f t="shared" si="467"/>
        <v>#VALUE!</v>
      </c>
      <c r="F3485" s="219" t="str">
        <f t="shared" si="468"/>
        <v/>
      </c>
      <c r="G3485" s="219">
        <f t="shared" si="469"/>
        <v>45291</v>
      </c>
      <c r="H3485" s="218" t="str">
        <f>IF(ISERROR(VLOOKUP(FORECAST!$A3485,$AY$2:$BA$9,3,FALSE)),"",VLOOKUP(FORECAST!$A3485,$AY$2:$BA$9,3,FALSE))</f>
        <v/>
      </c>
      <c r="I3485" s="218" t="str">
        <f>IF(ISNUMBER(FORECAST!G:G),FORECAST!G:G,"")</f>
        <v/>
      </c>
      <c r="J3485" s="222" t="str">
        <f>IF(ISNUMBER(FORECAST!H:H),FORECAST!H:H,"")</f>
        <v/>
      </c>
      <c r="BF3485" s="4"/>
    </row>
    <row r="3486" spans="1:58">
      <c r="A3486" s="218" t="str">
        <f>MID(FORECAST!A3485,1,10)</f>
        <v/>
      </c>
      <c r="B3486" s="218" t="str">
        <f t="shared" si="464"/>
        <v/>
      </c>
      <c r="C3486" s="218" t="str">
        <f t="shared" si="465"/>
        <v/>
      </c>
      <c r="D3486" s="218" t="str">
        <f t="shared" si="466"/>
        <v/>
      </c>
      <c r="E3486" s="219" t="e">
        <f t="shared" si="467"/>
        <v>#VALUE!</v>
      </c>
      <c r="F3486" s="219" t="str">
        <f t="shared" si="468"/>
        <v/>
      </c>
      <c r="G3486" s="219">
        <f t="shared" si="469"/>
        <v>45291</v>
      </c>
      <c r="H3486" s="218" t="str">
        <f>IF(ISERROR(VLOOKUP(FORECAST!$A3486,$AY$2:$BA$9,3,FALSE)),"",VLOOKUP(FORECAST!$A3486,$AY$2:$BA$9,3,FALSE))</f>
        <v/>
      </c>
      <c r="I3486" s="218" t="str">
        <f>IF(ISNUMBER(FORECAST!G:G),FORECAST!G:G,"")</f>
        <v/>
      </c>
      <c r="J3486" s="222" t="str">
        <f>IF(ISNUMBER(FORECAST!H:H),FORECAST!H:H,"")</f>
        <v/>
      </c>
      <c r="BF3486" s="4"/>
    </row>
    <row r="3487" spans="1:58">
      <c r="A3487" s="218" t="str">
        <f>MID(FORECAST!A3486,1,10)</f>
        <v/>
      </c>
      <c r="B3487" s="218" t="str">
        <f t="shared" si="464"/>
        <v/>
      </c>
      <c r="C3487" s="218" t="str">
        <f t="shared" si="465"/>
        <v/>
      </c>
      <c r="D3487" s="218" t="str">
        <f t="shared" si="466"/>
        <v/>
      </c>
      <c r="E3487" s="219" t="e">
        <f t="shared" si="467"/>
        <v>#VALUE!</v>
      </c>
      <c r="F3487" s="219" t="str">
        <f t="shared" si="468"/>
        <v/>
      </c>
      <c r="G3487" s="219">
        <f t="shared" si="469"/>
        <v>45291</v>
      </c>
      <c r="H3487" s="218" t="str">
        <f>IF(ISERROR(VLOOKUP(FORECAST!$A3487,$AY$2:$BA$9,3,FALSE)),"",VLOOKUP(FORECAST!$A3487,$AY$2:$BA$9,3,FALSE))</f>
        <v/>
      </c>
      <c r="I3487" s="218" t="str">
        <f>IF(ISNUMBER(FORECAST!G:G),FORECAST!G:G,"")</f>
        <v/>
      </c>
      <c r="J3487" s="222" t="str">
        <f>IF(ISNUMBER(FORECAST!H:H),FORECAST!H:H,"")</f>
        <v/>
      </c>
      <c r="BF3487" s="4"/>
    </row>
    <row r="3488" spans="1:58">
      <c r="A3488" s="218" t="str">
        <f>MID(FORECAST!A3487,1,10)</f>
        <v/>
      </c>
      <c r="B3488" s="218" t="str">
        <f t="shared" si="464"/>
        <v/>
      </c>
      <c r="C3488" s="218" t="str">
        <f t="shared" si="465"/>
        <v/>
      </c>
      <c r="D3488" s="218" t="str">
        <f t="shared" si="466"/>
        <v/>
      </c>
      <c r="E3488" s="219" t="e">
        <f t="shared" si="467"/>
        <v>#VALUE!</v>
      </c>
      <c r="F3488" s="219" t="str">
        <f t="shared" si="468"/>
        <v/>
      </c>
      <c r="G3488" s="219">
        <f t="shared" si="469"/>
        <v>45291</v>
      </c>
      <c r="H3488" s="218" t="str">
        <f>IF(ISERROR(VLOOKUP(FORECAST!$A3488,$AY$2:$BA$9,3,FALSE)),"",VLOOKUP(FORECAST!$A3488,$AY$2:$BA$9,3,FALSE))</f>
        <v/>
      </c>
      <c r="I3488" s="218" t="str">
        <f>IF(ISNUMBER(FORECAST!G:G),FORECAST!G:G,"")</f>
        <v/>
      </c>
      <c r="J3488" s="222" t="str">
        <f>IF(ISNUMBER(FORECAST!H:H),FORECAST!H:H,"")</f>
        <v/>
      </c>
      <c r="BF3488" s="4"/>
    </row>
    <row r="3489" spans="1:58">
      <c r="A3489" s="218" t="str">
        <f>MID(FORECAST!A3488,1,10)</f>
        <v/>
      </c>
      <c r="B3489" s="218" t="str">
        <f t="shared" si="464"/>
        <v/>
      </c>
      <c r="C3489" s="218" t="str">
        <f t="shared" si="465"/>
        <v/>
      </c>
      <c r="D3489" s="218" t="str">
        <f t="shared" si="466"/>
        <v/>
      </c>
      <c r="E3489" s="219" t="e">
        <f t="shared" si="467"/>
        <v>#VALUE!</v>
      </c>
      <c r="F3489" s="219" t="str">
        <f t="shared" si="468"/>
        <v/>
      </c>
      <c r="G3489" s="219">
        <f t="shared" si="469"/>
        <v>45291</v>
      </c>
      <c r="H3489" s="218" t="str">
        <f>IF(ISERROR(VLOOKUP(FORECAST!$A3489,$AY$2:$BA$9,3,FALSE)),"",VLOOKUP(FORECAST!$A3489,$AY$2:$BA$9,3,FALSE))</f>
        <v/>
      </c>
      <c r="I3489" s="218" t="str">
        <f>IF(ISNUMBER(FORECAST!G:G),FORECAST!G:G,"")</f>
        <v/>
      </c>
      <c r="J3489" s="222" t="str">
        <f>IF(ISNUMBER(FORECAST!H:H),FORECAST!H:H,"")</f>
        <v/>
      </c>
      <c r="BF3489" s="4"/>
    </row>
    <row r="3490" spans="1:58">
      <c r="A3490" s="218" t="str">
        <f>MID(FORECAST!A3489,1,10)</f>
        <v/>
      </c>
      <c r="B3490" s="218" t="str">
        <f t="shared" si="464"/>
        <v/>
      </c>
      <c r="C3490" s="218" t="str">
        <f t="shared" si="465"/>
        <v/>
      </c>
      <c r="D3490" s="218" t="str">
        <f t="shared" si="466"/>
        <v/>
      </c>
      <c r="E3490" s="219" t="e">
        <f t="shared" si="467"/>
        <v>#VALUE!</v>
      </c>
      <c r="F3490" s="219" t="str">
        <f t="shared" si="468"/>
        <v/>
      </c>
      <c r="G3490" s="219">
        <f t="shared" si="469"/>
        <v>45291</v>
      </c>
      <c r="H3490" s="218" t="str">
        <f>IF(ISERROR(VLOOKUP(FORECAST!$A3490,$AY$2:$BA$9,3,FALSE)),"",VLOOKUP(FORECAST!$A3490,$AY$2:$BA$9,3,FALSE))</f>
        <v/>
      </c>
      <c r="I3490" s="218" t="str">
        <f>IF(ISNUMBER(FORECAST!G:G),FORECAST!G:G,"")</f>
        <v/>
      </c>
      <c r="J3490" s="222" t="str">
        <f>IF(ISNUMBER(FORECAST!H:H),FORECAST!H:H,"")</f>
        <v/>
      </c>
      <c r="BF3490" s="4"/>
    </row>
    <row r="3491" spans="1:58">
      <c r="A3491" s="218" t="str">
        <f>MID(FORECAST!A3490,1,10)</f>
        <v/>
      </c>
      <c r="B3491" s="218" t="str">
        <f t="shared" si="464"/>
        <v/>
      </c>
      <c r="C3491" s="218" t="str">
        <f t="shared" si="465"/>
        <v/>
      </c>
      <c r="D3491" s="218" t="str">
        <f t="shared" si="466"/>
        <v/>
      </c>
      <c r="E3491" s="219" t="e">
        <f t="shared" si="467"/>
        <v>#VALUE!</v>
      </c>
      <c r="F3491" s="219" t="str">
        <f t="shared" si="468"/>
        <v/>
      </c>
      <c r="G3491" s="219">
        <f t="shared" si="469"/>
        <v>45291</v>
      </c>
      <c r="H3491" s="218" t="str">
        <f>IF(ISERROR(VLOOKUP(FORECAST!$A3491,$AY$2:$BA$9,3,FALSE)),"",VLOOKUP(FORECAST!$A3491,$AY$2:$BA$9,3,FALSE))</f>
        <v/>
      </c>
      <c r="I3491" s="218" t="str">
        <f>IF(ISNUMBER(FORECAST!G:G),FORECAST!G:G,"")</f>
        <v/>
      </c>
      <c r="J3491" s="222" t="str">
        <f>IF(ISNUMBER(FORECAST!H:H),FORECAST!H:H,"")</f>
        <v/>
      </c>
      <c r="BF3491" s="4"/>
    </row>
    <row r="3492" spans="1:58">
      <c r="A3492" s="218" t="str">
        <f>MID(FORECAST!A3491,1,10)</f>
        <v/>
      </c>
      <c r="B3492" s="218" t="str">
        <f t="shared" si="464"/>
        <v/>
      </c>
      <c r="C3492" s="218" t="str">
        <f t="shared" si="465"/>
        <v/>
      </c>
      <c r="D3492" s="218" t="str">
        <f t="shared" si="466"/>
        <v/>
      </c>
      <c r="E3492" s="219" t="e">
        <f t="shared" si="467"/>
        <v>#VALUE!</v>
      </c>
      <c r="F3492" s="219" t="str">
        <f t="shared" si="468"/>
        <v/>
      </c>
      <c r="G3492" s="219">
        <f t="shared" si="469"/>
        <v>45291</v>
      </c>
      <c r="H3492" s="218" t="str">
        <f>IF(ISERROR(VLOOKUP(FORECAST!$A3492,$AY$2:$BA$9,3,FALSE)),"",VLOOKUP(FORECAST!$A3492,$AY$2:$BA$9,3,FALSE))</f>
        <v/>
      </c>
      <c r="I3492" s="218" t="str">
        <f>IF(ISNUMBER(FORECAST!G:G),FORECAST!G:G,"")</f>
        <v/>
      </c>
      <c r="J3492" s="222" t="str">
        <f>IF(ISNUMBER(FORECAST!H:H),FORECAST!H:H,"")</f>
        <v/>
      </c>
      <c r="BF3492" s="4"/>
    </row>
    <row r="3493" spans="1:58">
      <c r="A3493" s="218" t="str">
        <f>MID(FORECAST!A3492,1,10)</f>
        <v/>
      </c>
      <c r="B3493" s="218" t="str">
        <f t="shared" si="464"/>
        <v/>
      </c>
      <c r="C3493" s="218" t="str">
        <f t="shared" si="465"/>
        <v/>
      </c>
      <c r="D3493" s="218" t="str">
        <f t="shared" si="466"/>
        <v/>
      </c>
      <c r="E3493" s="219" t="e">
        <f t="shared" si="467"/>
        <v>#VALUE!</v>
      </c>
      <c r="F3493" s="219" t="str">
        <f t="shared" si="468"/>
        <v/>
      </c>
      <c r="G3493" s="219">
        <f t="shared" si="469"/>
        <v>45291</v>
      </c>
      <c r="H3493" s="218" t="str">
        <f>IF(ISERROR(VLOOKUP(FORECAST!$A3493,$AY$2:$BA$9,3,FALSE)),"",VLOOKUP(FORECAST!$A3493,$AY$2:$BA$9,3,FALSE))</f>
        <v/>
      </c>
      <c r="I3493" s="218" t="str">
        <f>IF(ISNUMBER(FORECAST!G:G),FORECAST!G:G,"")</f>
        <v/>
      </c>
      <c r="J3493" s="222" t="str">
        <f>IF(ISNUMBER(FORECAST!H:H),FORECAST!H:H,"")</f>
        <v/>
      </c>
      <c r="BF3493" s="4"/>
    </row>
    <row r="3494" spans="1:58">
      <c r="A3494" s="218" t="str">
        <f>MID(FORECAST!A3493,1,10)</f>
        <v/>
      </c>
      <c r="B3494" s="218" t="str">
        <f t="shared" si="464"/>
        <v/>
      </c>
      <c r="C3494" s="218" t="str">
        <f t="shared" si="465"/>
        <v/>
      </c>
      <c r="D3494" s="218" t="str">
        <f t="shared" si="466"/>
        <v/>
      </c>
      <c r="E3494" s="219" t="e">
        <f t="shared" si="467"/>
        <v>#VALUE!</v>
      </c>
      <c r="F3494" s="219" t="str">
        <f t="shared" si="468"/>
        <v/>
      </c>
      <c r="G3494" s="219">
        <f t="shared" si="469"/>
        <v>45291</v>
      </c>
      <c r="H3494" s="218" t="str">
        <f>IF(ISERROR(VLOOKUP(FORECAST!$A3494,$AY$2:$BA$9,3,FALSE)),"",VLOOKUP(FORECAST!$A3494,$AY$2:$BA$9,3,FALSE))</f>
        <v/>
      </c>
      <c r="I3494" s="218" t="str">
        <f>IF(ISNUMBER(FORECAST!G:G),FORECAST!G:G,"")</f>
        <v/>
      </c>
      <c r="J3494" s="222" t="str">
        <f>IF(ISNUMBER(FORECAST!H:H),FORECAST!H:H,"")</f>
        <v/>
      </c>
      <c r="BF3494" s="4"/>
    </row>
    <row r="3495" spans="1:58">
      <c r="A3495" s="218" t="str">
        <f>MID(FORECAST!A3494,1,10)</f>
        <v/>
      </c>
      <c r="B3495" s="218" t="str">
        <f t="shared" si="464"/>
        <v/>
      </c>
      <c r="C3495" s="218" t="str">
        <f t="shared" si="465"/>
        <v/>
      </c>
      <c r="D3495" s="218" t="str">
        <f t="shared" si="466"/>
        <v/>
      </c>
      <c r="E3495" s="219" t="e">
        <f t="shared" si="467"/>
        <v>#VALUE!</v>
      </c>
      <c r="F3495" s="219" t="str">
        <f t="shared" si="468"/>
        <v/>
      </c>
      <c r="G3495" s="219">
        <f t="shared" si="469"/>
        <v>45291</v>
      </c>
      <c r="H3495" s="218" t="str">
        <f>IF(ISERROR(VLOOKUP(FORECAST!$A3495,$AY$2:$BA$9,3,FALSE)),"",VLOOKUP(FORECAST!$A3495,$AY$2:$BA$9,3,FALSE))</f>
        <v/>
      </c>
      <c r="I3495" s="218" t="str">
        <f>IF(ISNUMBER(FORECAST!G:G),FORECAST!G:G,"")</f>
        <v/>
      </c>
      <c r="J3495" s="222" t="str">
        <f>IF(ISNUMBER(FORECAST!H:H),FORECAST!H:H,"")</f>
        <v/>
      </c>
      <c r="BF3495" s="4"/>
    </row>
    <row r="3496" spans="1:58">
      <c r="A3496" s="218" t="str">
        <f>MID(FORECAST!A3495,1,10)</f>
        <v/>
      </c>
      <c r="B3496" s="218" t="str">
        <f t="shared" si="464"/>
        <v/>
      </c>
      <c r="C3496" s="218" t="str">
        <f t="shared" si="465"/>
        <v/>
      </c>
      <c r="D3496" s="218" t="str">
        <f t="shared" si="466"/>
        <v/>
      </c>
      <c r="E3496" s="219" t="e">
        <f t="shared" si="467"/>
        <v>#VALUE!</v>
      </c>
      <c r="F3496" s="219" t="str">
        <f t="shared" si="468"/>
        <v/>
      </c>
      <c r="G3496" s="219">
        <f t="shared" si="469"/>
        <v>45291</v>
      </c>
      <c r="H3496" s="218" t="str">
        <f>IF(ISERROR(VLOOKUP(FORECAST!$A3496,$AY$2:$BA$9,3,FALSE)),"",VLOOKUP(FORECAST!$A3496,$AY$2:$BA$9,3,FALSE))</f>
        <v/>
      </c>
      <c r="I3496" s="218" t="str">
        <f>IF(ISNUMBER(FORECAST!G:G),FORECAST!G:G,"")</f>
        <v/>
      </c>
      <c r="J3496" s="222" t="str">
        <f>IF(ISNUMBER(FORECAST!H:H),FORECAST!H:H,"")</f>
        <v/>
      </c>
      <c r="BF3496" s="4"/>
    </row>
    <row r="3497" spans="1:58">
      <c r="A3497" s="218" t="str">
        <f>MID(FORECAST!A3496,1,10)</f>
        <v/>
      </c>
      <c r="B3497" s="218" t="str">
        <f t="shared" si="464"/>
        <v/>
      </c>
      <c r="C3497" s="218" t="str">
        <f t="shared" si="465"/>
        <v/>
      </c>
      <c r="D3497" s="218" t="str">
        <f t="shared" si="466"/>
        <v/>
      </c>
      <c r="E3497" s="219" t="e">
        <f t="shared" si="467"/>
        <v>#VALUE!</v>
      </c>
      <c r="F3497" s="219" t="str">
        <f t="shared" si="468"/>
        <v/>
      </c>
      <c r="G3497" s="219">
        <f t="shared" si="469"/>
        <v>45291</v>
      </c>
      <c r="H3497" s="218" t="str">
        <f>IF(ISERROR(VLOOKUP(FORECAST!$A3497,$AY$2:$BA$9,3,FALSE)),"",VLOOKUP(FORECAST!$A3497,$AY$2:$BA$9,3,FALSE))</f>
        <v/>
      </c>
      <c r="I3497" s="218" t="str">
        <f>IF(ISNUMBER(FORECAST!G:G),FORECAST!G:G,"")</f>
        <v/>
      </c>
      <c r="J3497" s="222" t="str">
        <f>IF(ISNUMBER(FORECAST!H:H),FORECAST!H:H,"")</f>
        <v/>
      </c>
      <c r="BF3497" s="4"/>
    </row>
    <row r="3498" spans="1:58">
      <c r="A3498" s="218" t="str">
        <f>MID(FORECAST!A3497,1,10)</f>
        <v/>
      </c>
      <c r="B3498" s="218" t="str">
        <f t="shared" si="464"/>
        <v/>
      </c>
      <c r="C3498" s="218" t="str">
        <f t="shared" si="465"/>
        <v/>
      </c>
      <c r="D3498" s="218" t="str">
        <f t="shared" si="466"/>
        <v/>
      </c>
      <c r="E3498" s="219" t="e">
        <f t="shared" si="467"/>
        <v>#VALUE!</v>
      </c>
      <c r="F3498" s="219" t="str">
        <f t="shared" si="468"/>
        <v/>
      </c>
      <c r="G3498" s="219">
        <f t="shared" si="469"/>
        <v>45291</v>
      </c>
      <c r="H3498" s="218" t="str">
        <f>IF(ISERROR(VLOOKUP(FORECAST!$A3498,$AY$2:$BA$9,3,FALSE)),"",VLOOKUP(FORECAST!$A3498,$AY$2:$BA$9,3,FALSE))</f>
        <v/>
      </c>
      <c r="I3498" s="218" t="str">
        <f>IF(ISNUMBER(FORECAST!G:G),FORECAST!G:G,"")</f>
        <v/>
      </c>
      <c r="J3498" s="222" t="str">
        <f>IF(ISNUMBER(FORECAST!H:H),FORECAST!H:H,"")</f>
        <v/>
      </c>
      <c r="BF3498" s="4"/>
    </row>
    <row r="3499" spans="1:58">
      <c r="A3499" s="218" t="str">
        <f>MID(FORECAST!A3498,1,10)</f>
        <v/>
      </c>
      <c r="B3499" s="218" t="str">
        <f t="shared" si="464"/>
        <v/>
      </c>
      <c r="C3499" s="218" t="str">
        <f t="shared" si="465"/>
        <v/>
      </c>
      <c r="D3499" s="218" t="str">
        <f t="shared" si="466"/>
        <v/>
      </c>
      <c r="E3499" s="219" t="e">
        <f t="shared" si="467"/>
        <v>#VALUE!</v>
      </c>
      <c r="F3499" s="219" t="str">
        <f t="shared" si="468"/>
        <v/>
      </c>
      <c r="G3499" s="219">
        <f t="shared" si="469"/>
        <v>45291</v>
      </c>
      <c r="H3499" s="218" t="str">
        <f>IF(ISERROR(VLOOKUP(FORECAST!$A3499,$AY$2:$BA$9,3,FALSE)),"",VLOOKUP(FORECAST!$A3499,$AY$2:$BA$9,3,FALSE))</f>
        <v/>
      </c>
      <c r="I3499" s="218" t="str">
        <f>IF(ISNUMBER(FORECAST!G:G),FORECAST!G:G,"")</f>
        <v/>
      </c>
      <c r="J3499" s="222" t="str">
        <f>IF(ISNUMBER(FORECAST!H:H),FORECAST!H:H,"")</f>
        <v/>
      </c>
      <c r="BF3499" s="4"/>
    </row>
    <row r="3500" spans="1:58">
      <c r="A3500" s="218" t="str">
        <f>MID(FORECAST!A3499,1,10)</f>
        <v/>
      </c>
      <c r="B3500" s="218" t="str">
        <f t="shared" si="464"/>
        <v/>
      </c>
      <c r="C3500" s="218" t="str">
        <f t="shared" si="465"/>
        <v/>
      </c>
      <c r="D3500" s="218" t="str">
        <f t="shared" si="466"/>
        <v/>
      </c>
      <c r="E3500" s="219" t="e">
        <f t="shared" si="467"/>
        <v>#VALUE!</v>
      </c>
      <c r="F3500" s="219" t="str">
        <f t="shared" si="468"/>
        <v/>
      </c>
      <c r="G3500" s="219">
        <f t="shared" si="469"/>
        <v>45291</v>
      </c>
      <c r="H3500" s="218" t="str">
        <f>IF(ISERROR(VLOOKUP(FORECAST!$A3500,$AY$2:$BA$9,3,FALSE)),"",VLOOKUP(FORECAST!$A3500,$AY$2:$BA$9,3,FALSE))</f>
        <v/>
      </c>
      <c r="I3500" s="218" t="str">
        <f>IF(ISNUMBER(FORECAST!G:G),FORECAST!G:G,"")</f>
        <v/>
      </c>
      <c r="J3500" s="222" t="str">
        <f>IF(ISNUMBER(FORECAST!H:H),FORECAST!H:H,"")</f>
        <v/>
      </c>
      <c r="BF3500" s="4"/>
    </row>
    <row r="3501" spans="1:58">
      <c r="A3501" s="218" t="str">
        <f>MID(FORECAST!A3500,1,10)</f>
        <v/>
      </c>
      <c r="B3501" s="218" t="str">
        <f t="shared" si="464"/>
        <v/>
      </c>
      <c r="C3501" s="218" t="str">
        <f t="shared" si="465"/>
        <v/>
      </c>
      <c r="D3501" s="218" t="str">
        <f t="shared" si="466"/>
        <v/>
      </c>
      <c r="E3501" s="219" t="e">
        <f t="shared" si="467"/>
        <v>#VALUE!</v>
      </c>
      <c r="F3501" s="219" t="str">
        <f t="shared" si="468"/>
        <v/>
      </c>
      <c r="G3501" s="219">
        <f t="shared" si="469"/>
        <v>45291</v>
      </c>
      <c r="H3501" s="218" t="str">
        <f>IF(ISERROR(VLOOKUP(FORECAST!$A3501,$AY$2:$BA$9,3,FALSE)),"",VLOOKUP(FORECAST!$A3501,$AY$2:$BA$9,3,FALSE))</f>
        <v/>
      </c>
      <c r="I3501" s="218" t="str">
        <f>IF(ISNUMBER(FORECAST!G:G),FORECAST!G:G,"")</f>
        <v/>
      </c>
      <c r="J3501" s="222" t="str">
        <f>IF(ISNUMBER(FORECAST!H:H),FORECAST!H:H,"")</f>
        <v/>
      </c>
      <c r="BF3501" s="4"/>
    </row>
    <row r="3502" spans="1:58">
      <c r="A3502" s="218" t="str">
        <f>MID(FORECAST!A3501,1,10)</f>
        <v/>
      </c>
      <c r="B3502" s="218" t="str">
        <f t="shared" si="464"/>
        <v/>
      </c>
      <c r="C3502" s="218" t="str">
        <f t="shared" si="465"/>
        <v/>
      </c>
      <c r="D3502" s="218" t="str">
        <f t="shared" si="466"/>
        <v/>
      </c>
      <c r="E3502" s="219" t="e">
        <f t="shared" si="467"/>
        <v>#VALUE!</v>
      </c>
      <c r="F3502" s="219" t="str">
        <f t="shared" si="468"/>
        <v/>
      </c>
      <c r="G3502" s="219">
        <f t="shared" si="469"/>
        <v>45291</v>
      </c>
      <c r="H3502" s="218" t="str">
        <f>IF(ISERROR(VLOOKUP(FORECAST!$A3502,$AY$2:$BA$9,3,FALSE)),"",VLOOKUP(FORECAST!$A3502,$AY$2:$BA$9,3,FALSE))</f>
        <v/>
      </c>
      <c r="I3502" s="218" t="str">
        <f>IF(ISNUMBER(FORECAST!G:G),FORECAST!G:G,"")</f>
        <v/>
      </c>
      <c r="J3502" s="222" t="str">
        <f>IF(ISNUMBER(FORECAST!H:H),FORECAST!H:H,"")</f>
        <v/>
      </c>
      <c r="BF3502" s="4"/>
    </row>
    <row r="3503" spans="1:58">
      <c r="A3503" s="218" t="str">
        <f>MID(FORECAST!A3502,1,10)</f>
        <v/>
      </c>
      <c r="B3503" s="218" t="str">
        <f t="shared" si="464"/>
        <v/>
      </c>
      <c r="C3503" s="218" t="str">
        <f t="shared" si="465"/>
        <v/>
      </c>
      <c r="D3503" s="218" t="str">
        <f t="shared" si="466"/>
        <v/>
      </c>
      <c r="E3503" s="219" t="e">
        <f t="shared" si="467"/>
        <v>#VALUE!</v>
      </c>
      <c r="F3503" s="219" t="str">
        <f t="shared" si="468"/>
        <v/>
      </c>
      <c r="G3503" s="219">
        <f t="shared" si="469"/>
        <v>45291</v>
      </c>
      <c r="H3503" s="218" t="str">
        <f>IF(ISERROR(VLOOKUP(FORECAST!$A3503,$AY$2:$BA$9,3,FALSE)),"",VLOOKUP(FORECAST!$A3503,$AY$2:$BA$9,3,FALSE))</f>
        <v/>
      </c>
      <c r="I3503" s="218" t="str">
        <f>IF(ISNUMBER(FORECAST!G:G),FORECAST!G:G,"")</f>
        <v/>
      </c>
      <c r="J3503" s="222" t="str">
        <f>IF(ISNUMBER(FORECAST!H:H),FORECAST!H:H,"")</f>
        <v/>
      </c>
      <c r="BF3503" s="4"/>
    </row>
    <row r="3504" spans="1:58">
      <c r="A3504" s="218" t="str">
        <f>MID(FORECAST!A3503,1,10)</f>
        <v/>
      </c>
      <c r="B3504" s="218" t="str">
        <f t="shared" si="464"/>
        <v/>
      </c>
      <c r="C3504" s="218" t="str">
        <f t="shared" si="465"/>
        <v/>
      </c>
      <c r="D3504" s="218" t="str">
        <f t="shared" si="466"/>
        <v/>
      </c>
      <c r="E3504" s="219" t="e">
        <f t="shared" si="467"/>
        <v>#VALUE!</v>
      </c>
      <c r="F3504" s="219" t="str">
        <f t="shared" si="468"/>
        <v/>
      </c>
      <c r="G3504" s="219">
        <f t="shared" si="469"/>
        <v>45291</v>
      </c>
      <c r="H3504" s="218" t="str">
        <f>IF(ISERROR(VLOOKUP(FORECAST!$A3504,$AY$2:$BA$9,3,FALSE)),"",VLOOKUP(FORECAST!$A3504,$AY$2:$BA$9,3,FALSE))</f>
        <v/>
      </c>
      <c r="I3504" s="218" t="str">
        <f>IF(ISNUMBER(FORECAST!G:G),FORECAST!G:G,"")</f>
        <v/>
      </c>
      <c r="J3504" s="222" t="str">
        <f>IF(ISNUMBER(FORECAST!H:H),FORECAST!H:H,"")</f>
        <v/>
      </c>
      <c r="BF3504" s="4"/>
    </row>
    <row r="3505" spans="1:58">
      <c r="A3505" s="218" t="str">
        <f>MID(FORECAST!A3504,1,10)</f>
        <v/>
      </c>
      <c r="B3505" s="218" t="str">
        <f t="shared" si="464"/>
        <v/>
      </c>
      <c r="C3505" s="218" t="str">
        <f t="shared" si="465"/>
        <v/>
      </c>
      <c r="D3505" s="218" t="str">
        <f t="shared" si="466"/>
        <v/>
      </c>
      <c r="E3505" s="219" t="e">
        <f t="shared" si="467"/>
        <v>#VALUE!</v>
      </c>
      <c r="F3505" s="219" t="str">
        <f t="shared" si="468"/>
        <v/>
      </c>
      <c r="G3505" s="219">
        <f t="shared" si="469"/>
        <v>45291</v>
      </c>
      <c r="H3505" s="218" t="str">
        <f>IF(ISERROR(VLOOKUP(FORECAST!$A3505,$AY$2:$BA$9,3,FALSE)),"",VLOOKUP(FORECAST!$A3505,$AY$2:$BA$9,3,FALSE))</f>
        <v/>
      </c>
      <c r="I3505" s="218" t="str">
        <f>IF(ISNUMBER(FORECAST!G:G),FORECAST!G:G,"")</f>
        <v/>
      </c>
      <c r="J3505" s="222" t="str">
        <f>IF(ISNUMBER(FORECAST!H:H),FORECAST!H:H,"")</f>
        <v/>
      </c>
      <c r="BF3505" s="4"/>
    </row>
    <row r="3506" spans="1:58">
      <c r="A3506" s="218" t="str">
        <f>MID(FORECAST!A3505,1,10)</f>
        <v/>
      </c>
      <c r="B3506" s="218" t="str">
        <f t="shared" si="464"/>
        <v/>
      </c>
      <c r="C3506" s="218" t="str">
        <f t="shared" si="465"/>
        <v/>
      </c>
      <c r="D3506" s="218" t="str">
        <f t="shared" si="466"/>
        <v/>
      </c>
      <c r="E3506" s="219" t="e">
        <f t="shared" si="467"/>
        <v>#VALUE!</v>
      </c>
      <c r="F3506" s="219" t="str">
        <f t="shared" si="468"/>
        <v/>
      </c>
      <c r="G3506" s="219">
        <f t="shared" si="469"/>
        <v>45291</v>
      </c>
      <c r="H3506" s="218" t="str">
        <f>IF(ISERROR(VLOOKUP(FORECAST!$A3506,$AY$2:$BA$9,3,FALSE)),"",VLOOKUP(FORECAST!$A3506,$AY$2:$BA$9,3,FALSE))</f>
        <v/>
      </c>
      <c r="I3506" s="218" t="str">
        <f>IF(ISNUMBER(FORECAST!G:G),FORECAST!G:G,"")</f>
        <v/>
      </c>
      <c r="J3506" s="222" t="str">
        <f>IF(ISNUMBER(FORECAST!H:H),FORECAST!H:H,"")</f>
        <v/>
      </c>
      <c r="BF3506" s="4"/>
    </row>
    <row r="3507" spans="1:58">
      <c r="A3507" s="218" t="str">
        <f>MID(FORECAST!A3506,1,10)</f>
        <v/>
      </c>
      <c r="B3507" s="218" t="str">
        <f t="shared" si="464"/>
        <v/>
      </c>
      <c r="C3507" s="218" t="str">
        <f t="shared" si="465"/>
        <v/>
      </c>
      <c r="D3507" s="218" t="str">
        <f t="shared" si="466"/>
        <v/>
      </c>
      <c r="E3507" s="219" t="e">
        <f t="shared" si="467"/>
        <v>#VALUE!</v>
      </c>
      <c r="F3507" s="219" t="str">
        <f t="shared" si="468"/>
        <v/>
      </c>
      <c r="G3507" s="219">
        <f t="shared" si="469"/>
        <v>45291</v>
      </c>
      <c r="H3507" s="218" t="str">
        <f>IF(ISERROR(VLOOKUP(FORECAST!$A3507,$AY$2:$BA$9,3,FALSE)),"",VLOOKUP(FORECAST!$A3507,$AY$2:$BA$9,3,FALSE))</f>
        <v/>
      </c>
      <c r="I3507" s="218" t="str">
        <f>IF(ISNUMBER(FORECAST!G:G),FORECAST!G:G,"")</f>
        <v/>
      </c>
      <c r="J3507" s="222" t="str">
        <f>IF(ISNUMBER(FORECAST!H:H),FORECAST!H:H,"")</f>
        <v/>
      </c>
      <c r="BF3507" s="4"/>
    </row>
    <row r="3508" spans="1:58">
      <c r="A3508" s="218" t="str">
        <f>MID(FORECAST!A3507,1,10)</f>
        <v/>
      </c>
      <c r="B3508" s="218" t="str">
        <f t="shared" si="464"/>
        <v/>
      </c>
      <c r="C3508" s="218" t="str">
        <f t="shared" si="465"/>
        <v/>
      </c>
      <c r="D3508" s="218" t="str">
        <f t="shared" si="466"/>
        <v/>
      </c>
      <c r="E3508" s="219" t="e">
        <f t="shared" si="467"/>
        <v>#VALUE!</v>
      </c>
      <c r="F3508" s="219" t="str">
        <f t="shared" si="468"/>
        <v/>
      </c>
      <c r="G3508" s="219">
        <f t="shared" si="469"/>
        <v>45291</v>
      </c>
      <c r="H3508" s="218" t="str">
        <f>IF(ISERROR(VLOOKUP(FORECAST!$A3508,$AY$2:$BA$9,3,FALSE)),"",VLOOKUP(FORECAST!$A3508,$AY$2:$BA$9,3,FALSE))</f>
        <v/>
      </c>
      <c r="I3508" s="218" t="str">
        <f>IF(ISNUMBER(FORECAST!G:G),FORECAST!G:G,"")</f>
        <v/>
      </c>
      <c r="J3508" s="222" t="str">
        <f>IF(ISNUMBER(FORECAST!H:H),FORECAST!H:H,"")</f>
        <v/>
      </c>
      <c r="BF3508" s="4"/>
    </row>
    <row r="3509" spans="1:58">
      <c r="A3509" s="218" t="str">
        <f>MID(FORECAST!A3508,1,10)</f>
        <v/>
      </c>
      <c r="B3509" s="218" t="str">
        <f t="shared" si="464"/>
        <v/>
      </c>
      <c r="C3509" s="218" t="str">
        <f t="shared" si="465"/>
        <v/>
      </c>
      <c r="D3509" s="218" t="str">
        <f t="shared" si="466"/>
        <v/>
      </c>
      <c r="E3509" s="219" t="e">
        <f t="shared" si="467"/>
        <v>#VALUE!</v>
      </c>
      <c r="F3509" s="219" t="str">
        <f t="shared" si="468"/>
        <v/>
      </c>
      <c r="G3509" s="219">
        <f t="shared" si="469"/>
        <v>45291</v>
      </c>
      <c r="H3509" s="218" t="str">
        <f>IF(ISERROR(VLOOKUP(FORECAST!$A3509,$AY$2:$BA$9,3,FALSE)),"",VLOOKUP(FORECAST!$A3509,$AY$2:$BA$9,3,FALSE))</f>
        <v/>
      </c>
      <c r="I3509" s="218" t="str">
        <f>IF(ISNUMBER(FORECAST!G:G),FORECAST!G:G,"")</f>
        <v/>
      </c>
      <c r="J3509" s="222" t="str">
        <f>IF(ISNUMBER(FORECAST!H:H),FORECAST!H:H,"")</f>
        <v/>
      </c>
      <c r="BF3509" s="4"/>
    </row>
    <row r="3510" spans="1:58">
      <c r="A3510" s="218" t="str">
        <f>MID(FORECAST!A3509,1,10)</f>
        <v/>
      </c>
      <c r="B3510" s="218" t="str">
        <f t="shared" si="464"/>
        <v/>
      </c>
      <c r="C3510" s="218" t="str">
        <f t="shared" si="465"/>
        <v/>
      </c>
      <c r="D3510" s="218" t="str">
        <f t="shared" si="466"/>
        <v/>
      </c>
      <c r="E3510" s="219" t="e">
        <f t="shared" si="467"/>
        <v>#VALUE!</v>
      </c>
      <c r="F3510" s="219" t="str">
        <f t="shared" si="468"/>
        <v/>
      </c>
      <c r="G3510" s="219">
        <f t="shared" si="469"/>
        <v>45291</v>
      </c>
      <c r="H3510" s="218" t="str">
        <f>IF(ISERROR(VLOOKUP(FORECAST!$A3510,$AY$2:$BA$9,3,FALSE)),"",VLOOKUP(FORECAST!$A3510,$AY$2:$BA$9,3,FALSE))</f>
        <v/>
      </c>
      <c r="I3510" s="218" t="str">
        <f>IF(ISNUMBER(FORECAST!G:G),FORECAST!G:G,"")</f>
        <v/>
      </c>
      <c r="J3510" s="222" t="str">
        <f>IF(ISNUMBER(FORECAST!H:H),FORECAST!H:H,"")</f>
        <v/>
      </c>
      <c r="BF3510" s="4"/>
    </row>
    <row r="3511" spans="1:58">
      <c r="A3511" s="218" t="str">
        <f>MID(FORECAST!A3510,1,10)</f>
        <v/>
      </c>
      <c r="B3511" s="218" t="str">
        <f t="shared" si="464"/>
        <v/>
      </c>
      <c r="C3511" s="218" t="str">
        <f t="shared" si="465"/>
        <v/>
      </c>
      <c r="D3511" s="218" t="str">
        <f t="shared" si="466"/>
        <v/>
      </c>
      <c r="E3511" s="219" t="e">
        <f t="shared" si="467"/>
        <v>#VALUE!</v>
      </c>
      <c r="F3511" s="219" t="str">
        <f t="shared" si="468"/>
        <v/>
      </c>
      <c r="G3511" s="219">
        <f t="shared" si="469"/>
        <v>45291</v>
      </c>
      <c r="H3511" s="218" t="str">
        <f>IF(ISERROR(VLOOKUP(FORECAST!$A3511,$AY$2:$BA$9,3,FALSE)),"",VLOOKUP(FORECAST!$A3511,$AY$2:$BA$9,3,FALSE))</f>
        <v/>
      </c>
      <c r="I3511" s="218" t="str">
        <f>IF(ISNUMBER(FORECAST!G:G),FORECAST!G:G,"")</f>
        <v/>
      </c>
      <c r="J3511" s="222" t="str">
        <f>IF(ISNUMBER(FORECAST!H:H),FORECAST!H:H,"")</f>
        <v/>
      </c>
      <c r="BF3511" s="4"/>
    </row>
    <row r="3512" spans="1:58">
      <c r="A3512" s="218" t="str">
        <f>MID(FORECAST!A3511,1,10)</f>
        <v/>
      </c>
      <c r="B3512" s="218" t="str">
        <f t="shared" si="464"/>
        <v/>
      </c>
      <c r="C3512" s="218" t="str">
        <f t="shared" si="465"/>
        <v/>
      </c>
      <c r="D3512" s="218" t="str">
        <f t="shared" si="466"/>
        <v/>
      </c>
      <c r="E3512" s="219" t="e">
        <f t="shared" si="467"/>
        <v>#VALUE!</v>
      </c>
      <c r="F3512" s="219" t="str">
        <f t="shared" si="468"/>
        <v/>
      </c>
      <c r="G3512" s="219">
        <f t="shared" si="469"/>
        <v>45291</v>
      </c>
      <c r="H3512" s="218" t="str">
        <f>IF(ISERROR(VLOOKUP(FORECAST!$A3512,$AY$2:$BA$9,3,FALSE)),"",VLOOKUP(FORECAST!$A3512,$AY$2:$BA$9,3,FALSE))</f>
        <v/>
      </c>
      <c r="I3512" s="218" t="str">
        <f>IF(ISNUMBER(FORECAST!G:G),FORECAST!G:G,"")</f>
        <v/>
      </c>
      <c r="J3512" s="222" t="str">
        <f>IF(ISNUMBER(FORECAST!H:H),FORECAST!H:H,"")</f>
        <v/>
      </c>
      <c r="BF3512" s="4"/>
    </row>
    <row r="3513" spans="1:58">
      <c r="A3513" s="218" t="str">
        <f>MID(FORECAST!A3512,1,10)</f>
        <v/>
      </c>
      <c r="B3513" s="218" t="str">
        <f t="shared" si="464"/>
        <v/>
      </c>
      <c r="C3513" s="218" t="str">
        <f t="shared" si="465"/>
        <v/>
      </c>
      <c r="D3513" s="218" t="str">
        <f t="shared" si="466"/>
        <v/>
      </c>
      <c r="E3513" s="219" t="e">
        <f t="shared" si="467"/>
        <v>#VALUE!</v>
      </c>
      <c r="F3513" s="219" t="str">
        <f t="shared" si="468"/>
        <v/>
      </c>
      <c r="G3513" s="219">
        <f t="shared" si="469"/>
        <v>45291</v>
      </c>
      <c r="H3513" s="218" t="str">
        <f>IF(ISERROR(VLOOKUP(FORECAST!$A3513,$AY$2:$BA$9,3,FALSE)),"",VLOOKUP(FORECAST!$A3513,$AY$2:$BA$9,3,FALSE))</f>
        <v/>
      </c>
      <c r="I3513" s="218" t="str">
        <f>IF(ISNUMBER(FORECAST!G:G),FORECAST!G:G,"")</f>
        <v/>
      </c>
      <c r="J3513" s="222" t="str">
        <f>IF(ISNUMBER(FORECAST!H:H),FORECAST!H:H,"")</f>
        <v/>
      </c>
      <c r="BF3513" s="4"/>
    </row>
    <row r="3514" spans="1:58">
      <c r="A3514" s="218" t="str">
        <f>MID(FORECAST!A3513,1,10)</f>
        <v/>
      </c>
      <c r="B3514" s="218" t="str">
        <f t="shared" si="464"/>
        <v/>
      </c>
      <c r="C3514" s="218" t="str">
        <f t="shared" si="465"/>
        <v/>
      </c>
      <c r="D3514" s="218" t="str">
        <f t="shared" si="466"/>
        <v/>
      </c>
      <c r="E3514" s="219" t="e">
        <f t="shared" si="467"/>
        <v>#VALUE!</v>
      </c>
      <c r="F3514" s="219" t="str">
        <f t="shared" si="468"/>
        <v/>
      </c>
      <c r="G3514" s="219">
        <f t="shared" si="469"/>
        <v>45291</v>
      </c>
      <c r="H3514" s="218" t="str">
        <f>IF(ISERROR(VLOOKUP(FORECAST!$A3514,$AY$2:$BA$9,3,FALSE)),"",VLOOKUP(FORECAST!$A3514,$AY$2:$BA$9,3,FALSE))</f>
        <v/>
      </c>
      <c r="I3514" s="218" t="str">
        <f>IF(ISNUMBER(FORECAST!G:G),FORECAST!G:G,"")</f>
        <v/>
      </c>
      <c r="J3514" s="222" t="str">
        <f>IF(ISNUMBER(FORECAST!H:H),FORECAST!H:H,"")</f>
        <v/>
      </c>
      <c r="BF3514" s="4"/>
    </row>
    <row r="3515" spans="1:58">
      <c r="A3515" s="218" t="str">
        <f>MID(FORECAST!A3514,1,10)</f>
        <v/>
      </c>
      <c r="B3515" s="218" t="str">
        <f t="shared" si="464"/>
        <v/>
      </c>
      <c r="C3515" s="218" t="str">
        <f t="shared" si="465"/>
        <v/>
      </c>
      <c r="D3515" s="218" t="str">
        <f t="shared" si="466"/>
        <v/>
      </c>
      <c r="E3515" s="219" t="e">
        <f t="shared" si="467"/>
        <v>#VALUE!</v>
      </c>
      <c r="F3515" s="219" t="str">
        <f t="shared" si="468"/>
        <v/>
      </c>
      <c r="G3515" s="219">
        <f t="shared" si="469"/>
        <v>45291</v>
      </c>
      <c r="H3515" s="218" t="str">
        <f>IF(ISERROR(VLOOKUP(FORECAST!$A3515,$AY$2:$BA$9,3,FALSE)),"",VLOOKUP(FORECAST!$A3515,$AY$2:$BA$9,3,FALSE))</f>
        <v/>
      </c>
      <c r="I3515" s="218" t="str">
        <f>IF(ISNUMBER(FORECAST!G:G),FORECAST!G:G,"")</f>
        <v/>
      </c>
      <c r="J3515" s="222" t="str">
        <f>IF(ISNUMBER(FORECAST!H:H),FORECAST!H:H,"")</f>
        <v/>
      </c>
      <c r="BF3515" s="4"/>
    </row>
    <row r="3516" spans="1:58">
      <c r="A3516" s="218" t="str">
        <f>MID(FORECAST!A3515,1,10)</f>
        <v/>
      </c>
      <c r="B3516" s="218" t="str">
        <f t="shared" si="464"/>
        <v/>
      </c>
      <c r="C3516" s="218" t="str">
        <f t="shared" si="465"/>
        <v/>
      </c>
      <c r="D3516" s="218" t="str">
        <f t="shared" si="466"/>
        <v/>
      </c>
      <c r="E3516" s="219" t="e">
        <f t="shared" si="467"/>
        <v>#VALUE!</v>
      </c>
      <c r="F3516" s="219" t="str">
        <f t="shared" si="468"/>
        <v/>
      </c>
      <c r="G3516" s="219">
        <f t="shared" si="469"/>
        <v>45291</v>
      </c>
      <c r="H3516" s="218" t="str">
        <f>IF(ISERROR(VLOOKUP(FORECAST!$A3516,$AY$2:$BA$9,3,FALSE)),"",VLOOKUP(FORECAST!$A3516,$AY$2:$BA$9,3,FALSE))</f>
        <v/>
      </c>
      <c r="I3516" s="218" t="str">
        <f>IF(ISNUMBER(FORECAST!G:G),FORECAST!G:G,"")</f>
        <v/>
      </c>
      <c r="J3516" s="222" t="str">
        <f>IF(ISNUMBER(FORECAST!H:H),FORECAST!H:H,"")</f>
        <v/>
      </c>
      <c r="BF3516" s="4"/>
    </row>
    <row r="3517" spans="1:58">
      <c r="A3517" s="218" t="str">
        <f>MID(FORECAST!A3516,1,10)</f>
        <v/>
      </c>
      <c r="B3517" s="218" t="str">
        <f t="shared" si="464"/>
        <v/>
      </c>
      <c r="C3517" s="218" t="str">
        <f t="shared" si="465"/>
        <v/>
      </c>
      <c r="D3517" s="218" t="str">
        <f t="shared" si="466"/>
        <v/>
      </c>
      <c r="E3517" s="219" t="e">
        <f t="shared" si="467"/>
        <v>#VALUE!</v>
      </c>
      <c r="F3517" s="219" t="str">
        <f t="shared" si="468"/>
        <v/>
      </c>
      <c r="G3517" s="219">
        <f t="shared" si="469"/>
        <v>45291</v>
      </c>
      <c r="H3517" s="218" t="str">
        <f>IF(ISERROR(VLOOKUP(FORECAST!$A3517,$AY$2:$BA$9,3,FALSE)),"",VLOOKUP(FORECAST!$A3517,$AY$2:$BA$9,3,FALSE))</f>
        <v/>
      </c>
      <c r="I3517" s="218" t="str">
        <f>IF(ISNUMBER(FORECAST!G:G),FORECAST!G:G,"")</f>
        <v/>
      </c>
      <c r="J3517" s="222" t="str">
        <f>IF(ISNUMBER(FORECAST!H:H),FORECAST!H:H,"")</f>
        <v/>
      </c>
      <c r="BF3517" s="4"/>
    </row>
    <row r="3518" spans="1:58">
      <c r="A3518" s="218" t="str">
        <f>MID(FORECAST!A3517,1,10)</f>
        <v/>
      </c>
      <c r="B3518" s="218" t="str">
        <f t="shared" si="464"/>
        <v/>
      </c>
      <c r="C3518" s="218" t="str">
        <f t="shared" si="465"/>
        <v/>
      </c>
      <c r="D3518" s="218" t="str">
        <f t="shared" si="466"/>
        <v/>
      </c>
      <c r="E3518" s="219" t="e">
        <f t="shared" si="467"/>
        <v>#VALUE!</v>
      </c>
      <c r="F3518" s="219" t="str">
        <f t="shared" si="468"/>
        <v/>
      </c>
      <c r="G3518" s="219">
        <f t="shared" si="469"/>
        <v>45291</v>
      </c>
      <c r="H3518" s="218" t="str">
        <f>IF(ISERROR(VLOOKUP(FORECAST!$A3518,$AY$2:$BA$9,3,FALSE)),"",VLOOKUP(FORECAST!$A3518,$AY$2:$BA$9,3,FALSE))</f>
        <v/>
      </c>
      <c r="I3518" s="218" t="str">
        <f>IF(ISNUMBER(FORECAST!G:G),FORECAST!G:G,"")</f>
        <v/>
      </c>
      <c r="J3518" s="222" t="str">
        <f>IF(ISNUMBER(FORECAST!H:H),FORECAST!H:H,"")</f>
        <v/>
      </c>
      <c r="BF3518" s="4"/>
    </row>
    <row r="3519" spans="1:58">
      <c r="A3519" s="218" t="str">
        <f>MID(FORECAST!A3518,1,10)</f>
        <v/>
      </c>
      <c r="B3519" s="218" t="str">
        <f t="shared" si="464"/>
        <v/>
      </c>
      <c r="C3519" s="218" t="str">
        <f t="shared" si="465"/>
        <v/>
      </c>
      <c r="D3519" s="218" t="str">
        <f t="shared" si="466"/>
        <v/>
      </c>
      <c r="E3519" s="219" t="e">
        <f t="shared" si="467"/>
        <v>#VALUE!</v>
      </c>
      <c r="F3519" s="219" t="str">
        <f t="shared" si="468"/>
        <v/>
      </c>
      <c r="G3519" s="219">
        <f t="shared" si="469"/>
        <v>45291</v>
      </c>
      <c r="H3519" s="218" t="str">
        <f>IF(ISERROR(VLOOKUP(FORECAST!$A3519,$AY$2:$BA$9,3,FALSE)),"",VLOOKUP(FORECAST!$A3519,$AY$2:$BA$9,3,FALSE))</f>
        <v/>
      </c>
      <c r="I3519" s="218" t="str">
        <f>IF(ISNUMBER(FORECAST!G:G),FORECAST!G:G,"")</f>
        <v/>
      </c>
      <c r="J3519" s="222" t="str">
        <f>IF(ISNUMBER(FORECAST!H:H),FORECAST!H:H,"")</f>
        <v/>
      </c>
      <c r="BF3519" s="4"/>
    </row>
    <row r="3520" spans="1:58">
      <c r="A3520" s="218" t="str">
        <f>MID(FORECAST!A3519,1,10)</f>
        <v/>
      </c>
      <c r="B3520" s="218" t="str">
        <f t="shared" si="464"/>
        <v/>
      </c>
      <c r="C3520" s="218" t="str">
        <f t="shared" si="465"/>
        <v/>
      </c>
      <c r="D3520" s="218" t="str">
        <f t="shared" si="466"/>
        <v/>
      </c>
      <c r="E3520" s="219" t="e">
        <f t="shared" si="467"/>
        <v>#VALUE!</v>
      </c>
      <c r="F3520" s="219" t="str">
        <f t="shared" si="468"/>
        <v/>
      </c>
      <c r="G3520" s="219">
        <f t="shared" si="469"/>
        <v>45291</v>
      </c>
      <c r="H3520" s="218" t="str">
        <f>IF(ISERROR(VLOOKUP(FORECAST!$A3520,$AY$2:$BA$9,3,FALSE)),"",VLOOKUP(FORECAST!$A3520,$AY$2:$BA$9,3,FALSE))</f>
        <v/>
      </c>
      <c r="I3520" s="218" t="str">
        <f>IF(ISNUMBER(FORECAST!G:G),FORECAST!G:G,"")</f>
        <v/>
      </c>
      <c r="J3520" s="222" t="str">
        <f>IF(ISNUMBER(FORECAST!H:H),FORECAST!H:H,"")</f>
        <v/>
      </c>
      <c r="BF3520" s="4"/>
    </row>
    <row r="3521" spans="1:58">
      <c r="A3521" s="218" t="str">
        <f>MID(FORECAST!A3520,1,10)</f>
        <v/>
      </c>
      <c r="B3521" s="218" t="str">
        <f t="shared" si="464"/>
        <v/>
      </c>
      <c r="C3521" s="218" t="str">
        <f t="shared" si="465"/>
        <v/>
      </c>
      <c r="D3521" s="218" t="str">
        <f t="shared" si="466"/>
        <v/>
      </c>
      <c r="E3521" s="219" t="e">
        <f t="shared" si="467"/>
        <v>#VALUE!</v>
      </c>
      <c r="F3521" s="219" t="str">
        <f t="shared" si="468"/>
        <v/>
      </c>
      <c r="G3521" s="219">
        <f t="shared" si="469"/>
        <v>45291</v>
      </c>
      <c r="H3521" s="218" t="str">
        <f>IF(ISERROR(VLOOKUP(FORECAST!$A3521,$AY$2:$BA$9,3,FALSE)),"",VLOOKUP(FORECAST!$A3521,$AY$2:$BA$9,3,FALSE))</f>
        <v/>
      </c>
      <c r="I3521" s="218" t="str">
        <f>IF(ISNUMBER(FORECAST!G:G),FORECAST!G:G,"")</f>
        <v/>
      </c>
      <c r="J3521" s="222" t="str">
        <f>IF(ISNUMBER(FORECAST!H:H),FORECAST!H:H,"")</f>
        <v/>
      </c>
      <c r="BF3521" s="4"/>
    </row>
    <row r="3522" spans="1:58">
      <c r="A3522" s="218" t="str">
        <f>MID(FORECAST!A3521,1,10)</f>
        <v/>
      </c>
      <c r="B3522" s="218" t="str">
        <f t="shared" si="464"/>
        <v/>
      </c>
      <c r="C3522" s="218" t="str">
        <f t="shared" si="465"/>
        <v/>
      </c>
      <c r="D3522" s="218" t="str">
        <f t="shared" si="466"/>
        <v/>
      </c>
      <c r="E3522" s="219" t="e">
        <f t="shared" si="467"/>
        <v>#VALUE!</v>
      </c>
      <c r="F3522" s="219" t="str">
        <f t="shared" si="468"/>
        <v/>
      </c>
      <c r="G3522" s="219">
        <f t="shared" si="469"/>
        <v>45291</v>
      </c>
      <c r="H3522" s="218" t="str">
        <f>IF(ISERROR(VLOOKUP(FORECAST!$A3522,$AY$2:$BA$9,3,FALSE)),"",VLOOKUP(FORECAST!$A3522,$AY$2:$BA$9,3,FALSE))</f>
        <v/>
      </c>
      <c r="I3522" s="218" t="str">
        <f>IF(ISNUMBER(FORECAST!G:G),FORECAST!G:G,"")</f>
        <v/>
      </c>
      <c r="J3522" s="222" t="str">
        <f>IF(ISNUMBER(FORECAST!H:H),FORECAST!H:H,"")</f>
        <v/>
      </c>
      <c r="BF3522" s="4"/>
    </row>
    <row r="3523" spans="1:58">
      <c r="A3523" s="218" t="str">
        <f>MID(FORECAST!A3522,1,10)</f>
        <v/>
      </c>
      <c r="B3523" s="218" t="str">
        <f t="shared" si="464"/>
        <v/>
      </c>
      <c r="C3523" s="218" t="str">
        <f t="shared" si="465"/>
        <v/>
      </c>
      <c r="D3523" s="218" t="str">
        <f t="shared" si="466"/>
        <v/>
      </c>
      <c r="E3523" s="219" t="e">
        <f t="shared" si="467"/>
        <v>#VALUE!</v>
      </c>
      <c r="F3523" s="219" t="str">
        <f t="shared" si="468"/>
        <v/>
      </c>
      <c r="G3523" s="219">
        <f t="shared" si="469"/>
        <v>45291</v>
      </c>
      <c r="H3523" s="218" t="str">
        <f>IF(ISERROR(VLOOKUP(FORECAST!$A3523,$AY$2:$BA$9,3,FALSE)),"",VLOOKUP(FORECAST!$A3523,$AY$2:$BA$9,3,FALSE))</f>
        <v/>
      </c>
      <c r="I3523" s="218" t="str">
        <f>IF(ISNUMBER(FORECAST!G:G),FORECAST!G:G,"")</f>
        <v/>
      </c>
      <c r="J3523" s="222" t="str">
        <f>IF(ISNUMBER(FORECAST!H:H),FORECAST!H:H,"")</f>
        <v/>
      </c>
      <c r="BF3523" s="4"/>
    </row>
    <row r="3524" spans="1:58">
      <c r="A3524" s="218" t="str">
        <f>MID(FORECAST!A3523,1,10)</f>
        <v/>
      </c>
      <c r="B3524" s="218" t="str">
        <f t="shared" si="464"/>
        <v/>
      </c>
      <c r="C3524" s="218" t="str">
        <f t="shared" si="465"/>
        <v/>
      </c>
      <c r="D3524" s="218" t="str">
        <f t="shared" si="466"/>
        <v/>
      </c>
      <c r="E3524" s="219" t="e">
        <f t="shared" si="467"/>
        <v>#VALUE!</v>
      </c>
      <c r="F3524" s="219" t="str">
        <f t="shared" si="468"/>
        <v/>
      </c>
      <c r="G3524" s="219">
        <f t="shared" si="469"/>
        <v>45291</v>
      </c>
      <c r="H3524" s="218" t="str">
        <f>IF(ISERROR(VLOOKUP(FORECAST!$A3524,$AY$2:$BA$9,3,FALSE)),"",VLOOKUP(FORECAST!$A3524,$AY$2:$BA$9,3,FALSE))</f>
        <v/>
      </c>
      <c r="I3524" s="218" t="str">
        <f>IF(ISNUMBER(FORECAST!G:G),FORECAST!G:G,"")</f>
        <v/>
      </c>
      <c r="J3524" s="222" t="str">
        <f>IF(ISNUMBER(FORECAST!H:H),FORECAST!H:H,"")</f>
        <v/>
      </c>
      <c r="BF3524" s="4"/>
    </row>
    <row r="3525" spans="1:58">
      <c r="A3525" s="218" t="str">
        <f>MID(FORECAST!A3524,1,10)</f>
        <v/>
      </c>
      <c r="B3525" s="218" t="str">
        <f t="shared" si="464"/>
        <v/>
      </c>
      <c r="C3525" s="218" t="str">
        <f t="shared" si="465"/>
        <v/>
      </c>
      <c r="D3525" s="218" t="str">
        <f t="shared" si="466"/>
        <v/>
      </c>
      <c r="E3525" s="219" t="e">
        <f t="shared" si="467"/>
        <v>#VALUE!</v>
      </c>
      <c r="F3525" s="219" t="str">
        <f t="shared" si="468"/>
        <v/>
      </c>
      <c r="G3525" s="219">
        <f t="shared" si="469"/>
        <v>45291</v>
      </c>
      <c r="H3525" s="218" t="str">
        <f>IF(ISERROR(VLOOKUP(FORECAST!$A3525,$AY$2:$BA$9,3,FALSE)),"",VLOOKUP(FORECAST!$A3525,$AY$2:$BA$9,3,FALSE))</f>
        <v/>
      </c>
      <c r="I3525" s="218" t="str">
        <f>IF(ISNUMBER(FORECAST!G:G),FORECAST!G:G,"")</f>
        <v/>
      </c>
      <c r="J3525" s="222" t="str">
        <f>IF(ISNUMBER(FORECAST!H:H),FORECAST!H:H,"")</f>
        <v/>
      </c>
      <c r="BF3525" s="4"/>
    </row>
    <row r="3526" spans="1:58">
      <c r="A3526" s="218" t="str">
        <f>MID(FORECAST!A3525,1,10)</f>
        <v/>
      </c>
      <c r="B3526" s="218" t="str">
        <f t="shared" si="464"/>
        <v/>
      </c>
      <c r="C3526" s="218" t="str">
        <f t="shared" si="465"/>
        <v/>
      </c>
      <c r="D3526" s="218" t="str">
        <f t="shared" si="466"/>
        <v/>
      </c>
      <c r="E3526" s="219" t="e">
        <f t="shared" si="467"/>
        <v>#VALUE!</v>
      </c>
      <c r="F3526" s="219" t="str">
        <f t="shared" si="468"/>
        <v/>
      </c>
      <c r="G3526" s="219">
        <f t="shared" si="469"/>
        <v>45291</v>
      </c>
      <c r="H3526" s="218" t="str">
        <f>IF(ISERROR(VLOOKUP(FORECAST!$A3526,$AY$2:$BA$9,3,FALSE)),"",VLOOKUP(FORECAST!$A3526,$AY$2:$BA$9,3,FALSE))</f>
        <v/>
      </c>
      <c r="I3526" s="218" t="str">
        <f>IF(ISNUMBER(FORECAST!G:G),FORECAST!G:G,"")</f>
        <v/>
      </c>
      <c r="J3526" s="222" t="str">
        <f>IF(ISNUMBER(FORECAST!H:H),FORECAST!H:H,"")</f>
        <v/>
      </c>
      <c r="BF3526" s="4"/>
    </row>
    <row r="3527" spans="1:58">
      <c r="A3527" s="218" t="str">
        <f>MID(FORECAST!A3526,1,10)</f>
        <v/>
      </c>
      <c r="B3527" s="218" t="str">
        <f t="shared" si="464"/>
        <v/>
      </c>
      <c r="C3527" s="218" t="str">
        <f t="shared" si="465"/>
        <v/>
      </c>
      <c r="D3527" s="218" t="str">
        <f t="shared" si="466"/>
        <v/>
      </c>
      <c r="E3527" s="219" t="e">
        <f t="shared" si="467"/>
        <v>#VALUE!</v>
      </c>
      <c r="F3527" s="219" t="str">
        <f t="shared" si="468"/>
        <v/>
      </c>
      <c r="G3527" s="219">
        <f t="shared" si="469"/>
        <v>45291</v>
      </c>
      <c r="H3527" s="218" t="str">
        <f>IF(ISERROR(VLOOKUP(FORECAST!$A3527,$AY$2:$BA$9,3,FALSE)),"",VLOOKUP(FORECAST!$A3527,$AY$2:$BA$9,3,FALSE))</f>
        <v/>
      </c>
      <c r="I3527" s="218" t="str">
        <f>IF(ISNUMBER(FORECAST!G:G),FORECAST!G:G,"")</f>
        <v/>
      </c>
      <c r="J3527" s="222" t="str">
        <f>IF(ISNUMBER(FORECAST!H:H),FORECAST!H:H,"")</f>
        <v/>
      </c>
      <c r="BF3527" s="4"/>
    </row>
    <row r="3528" spans="1:58">
      <c r="A3528" s="218" t="str">
        <f>MID(FORECAST!A3527,1,10)</f>
        <v/>
      </c>
      <c r="B3528" s="218" t="str">
        <f t="shared" si="464"/>
        <v/>
      </c>
      <c r="C3528" s="218" t="str">
        <f t="shared" si="465"/>
        <v/>
      </c>
      <c r="D3528" s="218" t="str">
        <f t="shared" si="466"/>
        <v/>
      </c>
      <c r="E3528" s="219" t="e">
        <f t="shared" si="467"/>
        <v>#VALUE!</v>
      </c>
      <c r="F3528" s="219" t="str">
        <f t="shared" si="468"/>
        <v/>
      </c>
      <c r="G3528" s="219">
        <f t="shared" si="469"/>
        <v>45291</v>
      </c>
      <c r="H3528" s="218" t="str">
        <f>IF(ISERROR(VLOOKUP(FORECAST!$A3528,$AY$2:$BA$9,3,FALSE)),"",VLOOKUP(FORECAST!$A3528,$AY$2:$BA$9,3,FALSE))</f>
        <v/>
      </c>
      <c r="I3528" s="218" t="str">
        <f>IF(ISNUMBER(FORECAST!G:G),FORECAST!G:G,"")</f>
        <v/>
      </c>
      <c r="J3528" s="222" t="str">
        <f>IF(ISNUMBER(FORECAST!H:H),FORECAST!H:H,"")</f>
        <v/>
      </c>
      <c r="BF3528" s="4"/>
    </row>
    <row r="3529" spans="1:58">
      <c r="A3529" s="218" t="str">
        <f>MID(FORECAST!A3528,1,10)</f>
        <v/>
      </c>
      <c r="B3529" s="218" t="str">
        <f t="shared" si="464"/>
        <v/>
      </c>
      <c r="C3529" s="218" t="str">
        <f t="shared" si="465"/>
        <v/>
      </c>
      <c r="D3529" s="218" t="str">
        <f t="shared" si="466"/>
        <v/>
      </c>
      <c r="E3529" s="219" t="e">
        <f t="shared" si="467"/>
        <v>#VALUE!</v>
      </c>
      <c r="F3529" s="219" t="str">
        <f t="shared" si="468"/>
        <v/>
      </c>
      <c r="G3529" s="219">
        <f t="shared" si="469"/>
        <v>45291</v>
      </c>
      <c r="H3529" s="218" t="str">
        <f>IF(ISERROR(VLOOKUP(FORECAST!$A3529,$AY$2:$BA$9,3,FALSE)),"",VLOOKUP(FORECAST!$A3529,$AY$2:$BA$9,3,FALSE))</f>
        <v/>
      </c>
      <c r="I3529" s="218" t="str">
        <f>IF(ISNUMBER(FORECAST!G:G),FORECAST!G:G,"")</f>
        <v/>
      </c>
      <c r="J3529" s="222" t="str">
        <f>IF(ISNUMBER(FORECAST!H:H),FORECAST!H:H,"")</f>
        <v/>
      </c>
      <c r="BF3529" s="4"/>
    </row>
    <row r="3530" spans="1:58">
      <c r="A3530" s="218" t="str">
        <f>MID(FORECAST!A3529,1,10)</f>
        <v/>
      </c>
      <c r="B3530" s="218" t="str">
        <f t="shared" si="464"/>
        <v/>
      </c>
      <c r="C3530" s="218" t="str">
        <f t="shared" si="465"/>
        <v/>
      </c>
      <c r="D3530" s="218" t="str">
        <f t="shared" si="466"/>
        <v/>
      </c>
      <c r="E3530" s="219" t="e">
        <f t="shared" si="467"/>
        <v>#VALUE!</v>
      </c>
      <c r="F3530" s="219" t="str">
        <f t="shared" si="468"/>
        <v/>
      </c>
      <c r="G3530" s="219">
        <f t="shared" si="469"/>
        <v>45291</v>
      </c>
      <c r="H3530" s="218" t="str">
        <f>IF(ISERROR(VLOOKUP(FORECAST!$A3530,$AY$2:$BA$9,3,FALSE)),"",VLOOKUP(FORECAST!$A3530,$AY$2:$BA$9,3,FALSE))</f>
        <v/>
      </c>
      <c r="I3530" s="218" t="str">
        <f>IF(ISNUMBER(FORECAST!G:G),FORECAST!G:G,"")</f>
        <v/>
      </c>
      <c r="J3530" s="222" t="str">
        <f>IF(ISNUMBER(FORECAST!H:H),FORECAST!H:H,"")</f>
        <v/>
      </c>
      <c r="BF3530" s="4"/>
    </row>
    <row r="3531" spans="1:58">
      <c r="A3531" s="218" t="str">
        <f>MID(FORECAST!A3530,1,10)</f>
        <v/>
      </c>
      <c r="B3531" s="218" t="str">
        <f t="shared" si="464"/>
        <v/>
      </c>
      <c r="C3531" s="218" t="str">
        <f t="shared" si="465"/>
        <v/>
      </c>
      <c r="D3531" s="218" t="str">
        <f t="shared" si="466"/>
        <v/>
      </c>
      <c r="E3531" s="219" t="e">
        <f t="shared" si="467"/>
        <v>#VALUE!</v>
      </c>
      <c r="F3531" s="219" t="str">
        <f t="shared" si="468"/>
        <v/>
      </c>
      <c r="G3531" s="219">
        <f t="shared" si="469"/>
        <v>45291</v>
      </c>
      <c r="H3531" s="218" t="str">
        <f>IF(ISERROR(VLOOKUP(FORECAST!$A3531,$AY$2:$BA$9,3,FALSE)),"",VLOOKUP(FORECAST!$A3531,$AY$2:$BA$9,3,FALSE))</f>
        <v/>
      </c>
      <c r="I3531" s="218" t="str">
        <f>IF(ISNUMBER(FORECAST!G:G),FORECAST!G:G,"")</f>
        <v/>
      </c>
      <c r="J3531" s="222" t="str">
        <f>IF(ISNUMBER(FORECAST!H:H),FORECAST!H:H,"")</f>
        <v/>
      </c>
      <c r="BF3531" s="4"/>
    </row>
    <row r="3532" spans="1:58">
      <c r="A3532" s="218" t="str">
        <f>MID(FORECAST!A3531,1,10)</f>
        <v/>
      </c>
      <c r="B3532" s="218" t="str">
        <f t="shared" si="464"/>
        <v/>
      </c>
      <c r="C3532" s="218" t="str">
        <f t="shared" si="465"/>
        <v/>
      </c>
      <c r="D3532" s="218" t="str">
        <f t="shared" si="466"/>
        <v/>
      </c>
      <c r="E3532" s="219" t="e">
        <f t="shared" si="467"/>
        <v>#VALUE!</v>
      </c>
      <c r="F3532" s="219" t="str">
        <f t="shared" si="468"/>
        <v/>
      </c>
      <c r="G3532" s="219">
        <f t="shared" si="469"/>
        <v>45291</v>
      </c>
      <c r="H3532" s="218" t="str">
        <f>IF(ISERROR(VLOOKUP(FORECAST!$A3532,$AY$2:$BA$9,3,FALSE)),"",VLOOKUP(FORECAST!$A3532,$AY$2:$BA$9,3,FALSE))</f>
        <v/>
      </c>
      <c r="I3532" s="218" t="str">
        <f>IF(ISNUMBER(FORECAST!G:G),FORECAST!G:G,"")</f>
        <v/>
      </c>
      <c r="J3532" s="222" t="str">
        <f>IF(ISNUMBER(FORECAST!H:H),FORECAST!H:H,"")</f>
        <v/>
      </c>
      <c r="BF3532" s="4"/>
    </row>
    <row r="3533" spans="1:58">
      <c r="A3533" s="218" t="str">
        <f>MID(FORECAST!A3532,1,10)</f>
        <v/>
      </c>
      <c r="B3533" s="218" t="str">
        <f t="shared" si="464"/>
        <v/>
      </c>
      <c r="C3533" s="218" t="str">
        <f t="shared" si="465"/>
        <v/>
      </c>
      <c r="D3533" s="218" t="str">
        <f t="shared" si="466"/>
        <v/>
      </c>
      <c r="E3533" s="219" t="e">
        <f t="shared" si="467"/>
        <v>#VALUE!</v>
      </c>
      <c r="F3533" s="219" t="str">
        <f t="shared" si="468"/>
        <v/>
      </c>
      <c r="G3533" s="219">
        <f t="shared" si="469"/>
        <v>45291</v>
      </c>
      <c r="H3533" s="218" t="str">
        <f>IF(ISERROR(VLOOKUP(FORECAST!$A3533,$AY$2:$BA$9,3,FALSE)),"",VLOOKUP(FORECAST!$A3533,$AY$2:$BA$9,3,FALSE))</f>
        <v/>
      </c>
      <c r="I3533" s="218" t="str">
        <f>IF(ISNUMBER(FORECAST!G:G),FORECAST!G:G,"")</f>
        <v/>
      </c>
      <c r="J3533" s="222" t="str">
        <f>IF(ISNUMBER(FORECAST!H:H),FORECAST!H:H,"")</f>
        <v/>
      </c>
      <c r="BF3533" s="4"/>
    </row>
    <row r="3534" spans="1:58">
      <c r="A3534" s="218" t="str">
        <f>MID(FORECAST!A3533,1,10)</f>
        <v/>
      </c>
      <c r="B3534" s="218" t="str">
        <f t="shared" si="464"/>
        <v/>
      </c>
      <c r="C3534" s="218" t="str">
        <f t="shared" si="465"/>
        <v/>
      </c>
      <c r="D3534" s="218" t="str">
        <f t="shared" si="466"/>
        <v/>
      </c>
      <c r="E3534" s="219" t="e">
        <f t="shared" si="467"/>
        <v>#VALUE!</v>
      </c>
      <c r="F3534" s="219" t="str">
        <f t="shared" si="468"/>
        <v/>
      </c>
      <c r="G3534" s="219">
        <f t="shared" si="469"/>
        <v>45291</v>
      </c>
      <c r="H3534" s="218" t="str">
        <f>IF(ISERROR(VLOOKUP(FORECAST!$A3534,$AY$2:$BA$9,3,FALSE)),"",VLOOKUP(FORECAST!$A3534,$AY$2:$BA$9,3,FALSE))</f>
        <v/>
      </c>
      <c r="I3534" s="218" t="str">
        <f>IF(ISNUMBER(FORECAST!G:G),FORECAST!G:G,"")</f>
        <v/>
      </c>
      <c r="J3534" s="222" t="str">
        <f>IF(ISNUMBER(FORECAST!H:H),FORECAST!H:H,"")</f>
        <v/>
      </c>
      <c r="BF3534" s="4"/>
    </row>
    <row r="3535" spans="1:58">
      <c r="A3535" s="218" t="str">
        <f>MID(FORECAST!A3534,1,10)</f>
        <v/>
      </c>
      <c r="B3535" s="218" t="str">
        <f t="shared" si="464"/>
        <v/>
      </c>
      <c r="C3535" s="218" t="str">
        <f t="shared" si="465"/>
        <v/>
      </c>
      <c r="D3535" s="218" t="str">
        <f t="shared" si="466"/>
        <v/>
      </c>
      <c r="E3535" s="219" t="e">
        <f t="shared" si="467"/>
        <v>#VALUE!</v>
      </c>
      <c r="F3535" s="219" t="str">
        <f t="shared" si="468"/>
        <v/>
      </c>
      <c r="G3535" s="219">
        <f t="shared" si="469"/>
        <v>45291</v>
      </c>
      <c r="H3535" s="218" t="str">
        <f>IF(ISERROR(VLOOKUP(FORECAST!$A3535,$AY$2:$BA$9,3,FALSE)),"",VLOOKUP(FORECAST!$A3535,$AY$2:$BA$9,3,FALSE))</f>
        <v/>
      </c>
      <c r="I3535" s="218" t="str">
        <f>IF(ISNUMBER(FORECAST!G:G),FORECAST!G:G,"")</f>
        <v/>
      </c>
      <c r="J3535" s="222" t="str">
        <f>IF(ISNUMBER(FORECAST!H:H),FORECAST!H:H,"")</f>
        <v/>
      </c>
      <c r="BF3535" s="4"/>
    </row>
    <row r="3536" spans="1:58">
      <c r="A3536" s="218" t="str">
        <f>MID(FORECAST!A3535,1,10)</f>
        <v/>
      </c>
      <c r="B3536" s="218" t="str">
        <f t="shared" ref="B3536:B3599" si="470">MID(A3536,1,2)</f>
        <v/>
      </c>
      <c r="C3536" s="218" t="str">
        <f t="shared" ref="C3536:C3599" si="471">MID(A3536,4,2)</f>
        <v/>
      </c>
      <c r="D3536" s="218" t="str">
        <f t="shared" ref="D3536:D3599" si="472">MID(A3536,7,4)</f>
        <v/>
      </c>
      <c r="E3536" s="219" t="e">
        <f t="shared" ref="E3536:E3599" si="473">DATE(D3536,C3536,B3536)</f>
        <v>#VALUE!</v>
      </c>
      <c r="F3536" s="219" t="str">
        <f t="shared" ref="F3536:F3599" si="474">IF(ISERROR(E3536),"",E3536)</f>
        <v/>
      </c>
      <c r="G3536" s="219">
        <f t="shared" ref="G3536:G3599" si="475">IF(F3536="",G3535,F3536)</f>
        <v>45291</v>
      </c>
      <c r="H3536" s="218" t="str">
        <f>IF(ISERROR(VLOOKUP(FORECAST!$A3536,$AY$2:$BA$9,3,FALSE)),"",VLOOKUP(FORECAST!$A3536,$AY$2:$BA$9,3,FALSE))</f>
        <v/>
      </c>
      <c r="I3536" s="218" t="str">
        <f>IF(ISNUMBER(FORECAST!G:G),FORECAST!G:G,"")</f>
        <v/>
      </c>
      <c r="J3536" s="222" t="str">
        <f>IF(ISNUMBER(FORECAST!H:H),FORECAST!H:H,"")</f>
        <v/>
      </c>
      <c r="BF3536" s="4"/>
    </row>
    <row r="3537" spans="1:58">
      <c r="A3537" s="218" t="str">
        <f>MID(FORECAST!A3536,1,10)</f>
        <v/>
      </c>
      <c r="B3537" s="218" t="str">
        <f t="shared" si="470"/>
        <v/>
      </c>
      <c r="C3537" s="218" t="str">
        <f t="shared" si="471"/>
        <v/>
      </c>
      <c r="D3537" s="218" t="str">
        <f t="shared" si="472"/>
        <v/>
      </c>
      <c r="E3537" s="219" t="e">
        <f t="shared" si="473"/>
        <v>#VALUE!</v>
      </c>
      <c r="F3537" s="219" t="str">
        <f t="shared" si="474"/>
        <v/>
      </c>
      <c r="G3537" s="219">
        <f t="shared" si="475"/>
        <v>45291</v>
      </c>
      <c r="H3537" s="218" t="str">
        <f>IF(ISERROR(VLOOKUP(FORECAST!$A3537,$AY$2:$BA$9,3,FALSE)),"",VLOOKUP(FORECAST!$A3537,$AY$2:$BA$9,3,FALSE))</f>
        <v/>
      </c>
      <c r="I3537" s="218" t="str">
        <f>IF(ISNUMBER(FORECAST!G:G),FORECAST!G:G,"")</f>
        <v/>
      </c>
      <c r="J3537" s="222" t="str">
        <f>IF(ISNUMBER(FORECAST!H:H),FORECAST!H:H,"")</f>
        <v/>
      </c>
      <c r="BF3537" s="4"/>
    </row>
    <row r="3538" spans="1:58">
      <c r="A3538" s="218" t="str">
        <f>MID(FORECAST!A3537,1,10)</f>
        <v/>
      </c>
      <c r="B3538" s="218" t="str">
        <f t="shared" si="470"/>
        <v/>
      </c>
      <c r="C3538" s="218" t="str">
        <f t="shared" si="471"/>
        <v/>
      </c>
      <c r="D3538" s="218" t="str">
        <f t="shared" si="472"/>
        <v/>
      </c>
      <c r="E3538" s="219" t="e">
        <f t="shared" si="473"/>
        <v>#VALUE!</v>
      </c>
      <c r="F3538" s="219" t="str">
        <f t="shared" si="474"/>
        <v/>
      </c>
      <c r="G3538" s="219">
        <f t="shared" si="475"/>
        <v>45291</v>
      </c>
      <c r="H3538" s="218" t="str">
        <f>IF(ISERROR(VLOOKUP(FORECAST!$A3538,$AY$2:$BA$9,3,FALSE)),"",VLOOKUP(FORECAST!$A3538,$AY$2:$BA$9,3,FALSE))</f>
        <v/>
      </c>
      <c r="I3538" s="218" t="str">
        <f>IF(ISNUMBER(FORECAST!G:G),FORECAST!G:G,"")</f>
        <v/>
      </c>
      <c r="J3538" s="222" t="str">
        <f>IF(ISNUMBER(FORECAST!H:H),FORECAST!H:H,"")</f>
        <v/>
      </c>
      <c r="BF3538" s="4"/>
    </row>
    <row r="3539" spans="1:58">
      <c r="A3539" s="218" t="str">
        <f>MID(FORECAST!A3538,1,10)</f>
        <v/>
      </c>
      <c r="B3539" s="218" t="str">
        <f t="shared" si="470"/>
        <v/>
      </c>
      <c r="C3539" s="218" t="str">
        <f t="shared" si="471"/>
        <v/>
      </c>
      <c r="D3539" s="218" t="str">
        <f t="shared" si="472"/>
        <v/>
      </c>
      <c r="E3539" s="219" t="e">
        <f t="shared" si="473"/>
        <v>#VALUE!</v>
      </c>
      <c r="F3539" s="219" t="str">
        <f t="shared" si="474"/>
        <v/>
      </c>
      <c r="G3539" s="219">
        <f t="shared" si="475"/>
        <v>45291</v>
      </c>
      <c r="H3539" s="218" t="str">
        <f>IF(ISERROR(VLOOKUP(FORECAST!$A3539,$AY$2:$BA$9,3,FALSE)),"",VLOOKUP(FORECAST!$A3539,$AY$2:$BA$9,3,FALSE))</f>
        <v/>
      </c>
      <c r="I3539" s="218" t="str">
        <f>IF(ISNUMBER(FORECAST!G:G),FORECAST!G:G,"")</f>
        <v/>
      </c>
      <c r="J3539" s="222" t="str">
        <f>IF(ISNUMBER(FORECAST!H:H),FORECAST!H:H,"")</f>
        <v/>
      </c>
      <c r="BF3539" s="4"/>
    </row>
    <row r="3540" spans="1:58">
      <c r="A3540" s="218" t="str">
        <f>MID(FORECAST!A3539,1,10)</f>
        <v/>
      </c>
      <c r="B3540" s="218" t="str">
        <f t="shared" si="470"/>
        <v/>
      </c>
      <c r="C3540" s="218" t="str">
        <f t="shared" si="471"/>
        <v/>
      </c>
      <c r="D3540" s="218" t="str">
        <f t="shared" si="472"/>
        <v/>
      </c>
      <c r="E3540" s="219" t="e">
        <f t="shared" si="473"/>
        <v>#VALUE!</v>
      </c>
      <c r="F3540" s="219" t="str">
        <f t="shared" si="474"/>
        <v/>
      </c>
      <c r="G3540" s="219">
        <f t="shared" si="475"/>
        <v>45291</v>
      </c>
      <c r="H3540" s="218" t="str">
        <f>IF(ISERROR(VLOOKUP(FORECAST!$A3540,$AY$2:$BA$9,3,FALSE)),"",VLOOKUP(FORECAST!$A3540,$AY$2:$BA$9,3,FALSE))</f>
        <v/>
      </c>
      <c r="I3540" s="218" t="str">
        <f>IF(ISNUMBER(FORECAST!G:G),FORECAST!G:G,"")</f>
        <v/>
      </c>
      <c r="J3540" s="222" t="str">
        <f>IF(ISNUMBER(FORECAST!H:H),FORECAST!H:H,"")</f>
        <v/>
      </c>
      <c r="BF3540" s="4"/>
    </row>
    <row r="3541" spans="1:58">
      <c r="A3541" s="218" t="str">
        <f>MID(FORECAST!A3540,1,10)</f>
        <v/>
      </c>
      <c r="B3541" s="218" t="str">
        <f t="shared" si="470"/>
        <v/>
      </c>
      <c r="C3541" s="218" t="str">
        <f t="shared" si="471"/>
        <v/>
      </c>
      <c r="D3541" s="218" t="str">
        <f t="shared" si="472"/>
        <v/>
      </c>
      <c r="E3541" s="219" t="e">
        <f t="shared" si="473"/>
        <v>#VALUE!</v>
      </c>
      <c r="F3541" s="219" t="str">
        <f t="shared" si="474"/>
        <v/>
      </c>
      <c r="G3541" s="219">
        <f t="shared" si="475"/>
        <v>45291</v>
      </c>
      <c r="H3541" s="218" t="str">
        <f>IF(ISERROR(VLOOKUP(FORECAST!$A3541,$AY$2:$BA$9,3,FALSE)),"",VLOOKUP(FORECAST!$A3541,$AY$2:$BA$9,3,FALSE))</f>
        <v/>
      </c>
      <c r="I3541" s="218" t="str">
        <f>IF(ISNUMBER(FORECAST!G:G),FORECAST!G:G,"")</f>
        <v/>
      </c>
      <c r="J3541" s="222" t="str">
        <f>IF(ISNUMBER(FORECAST!H:H),FORECAST!H:H,"")</f>
        <v/>
      </c>
      <c r="BF3541" s="4"/>
    </row>
    <row r="3542" spans="1:58">
      <c r="A3542" s="218" t="str">
        <f>MID(FORECAST!A3541,1,10)</f>
        <v/>
      </c>
      <c r="B3542" s="218" t="str">
        <f t="shared" si="470"/>
        <v/>
      </c>
      <c r="C3542" s="218" t="str">
        <f t="shared" si="471"/>
        <v/>
      </c>
      <c r="D3542" s="218" t="str">
        <f t="shared" si="472"/>
        <v/>
      </c>
      <c r="E3542" s="219" t="e">
        <f t="shared" si="473"/>
        <v>#VALUE!</v>
      </c>
      <c r="F3542" s="219" t="str">
        <f t="shared" si="474"/>
        <v/>
      </c>
      <c r="G3542" s="219">
        <f t="shared" si="475"/>
        <v>45291</v>
      </c>
      <c r="H3542" s="218" t="str">
        <f>IF(ISERROR(VLOOKUP(FORECAST!$A3542,$AY$2:$BA$9,3,FALSE)),"",VLOOKUP(FORECAST!$A3542,$AY$2:$BA$9,3,FALSE))</f>
        <v/>
      </c>
      <c r="I3542" s="218" t="str">
        <f>IF(ISNUMBER(FORECAST!G:G),FORECAST!G:G,"")</f>
        <v/>
      </c>
      <c r="J3542" s="222" t="str">
        <f>IF(ISNUMBER(FORECAST!H:H),FORECAST!H:H,"")</f>
        <v/>
      </c>
      <c r="BF3542" s="4"/>
    </row>
    <row r="3543" spans="1:58">
      <c r="A3543" s="218" t="str">
        <f>MID(FORECAST!A3542,1,10)</f>
        <v/>
      </c>
      <c r="B3543" s="218" t="str">
        <f t="shared" si="470"/>
        <v/>
      </c>
      <c r="C3543" s="218" t="str">
        <f t="shared" si="471"/>
        <v/>
      </c>
      <c r="D3543" s="218" t="str">
        <f t="shared" si="472"/>
        <v/>
      </c>
      <c r="E3543" s="219" t="e">
        <f t="shared" si="473"/>
        <v>#VALUE!</v>
      </c>
      <c r="F3543" s="219" t="str">
        <f t="shared" si="474"/>
        <v/>
      </c>
      <c r="G3543" s="219">
        <f t="shared" si="475"/>
        <v>45291</v>
      </c>
      <c r="H3543" s="218" t="str">
        <f>IF(ISERROR(VLOOKUP(FORECAST!$A3543,$AY$2:$BA$9,3,FALSE)),"",VLOOKUP(FORECAST!$A3543,$AY$2:$BA$9,3,FALSE))</f>
        <v/>
      </c>
      <c r="I3543" s="218" t="str">
        <f>IF(ISNUMBER(FORECAST!G:G),FORECAST!G:G,"")</f>
        <v/>
      </c>
      <c r="J3543" s="222" t="str">
        <f>IF(ISNUMBER(FORECAST!H:H),FORECAST!H:H,"")</f>
        <v/>
      </c>
      <c r="BF3543" s="4"/>
    </row>
    <row r="3544" spans="1:58">
      <c r="A3544" s="218" t="str">
        <f>MID(FORECAST!A3543,1,10)</f>
        <v/>
      </c>
      <c r="B3544" s="218" t="str">
        <f t="shared" si="470"/>
        <v/>
      </c>
      <c r="C3544" s="218" t="str">
        <f t="shared" si="471"/>
        <v/>
      </c>
      <c r="D3544" s="218" t="str">
        <f t="shared" si="472"/>
        <v/>
      </c>
      <c r="E3544" s="219" t="e">
        <f t="shared" si="473"/>
        <v>#VALUE!</v>
      </c>
      <c r="F3544" s="219" t="str">
        <f t="shared" si="474"/>
        <v/>
      </c>
      <c r="G3544" s="219">
        <f t="shared" si="475"/>
        <v>45291</v>
      </c>
      <c r="H3544" s="218" t="str">
        <f>IF(ISERROR(VLOOKUP(FORECAST!$A3544,$AY$2:$BA$9,3,FALSE)),"",VLOOKUP(FORECAST!$A3544,$AY$2:$BA$9,3,FALSE))</f>
        <v/>
      </c>
      <c r="I3544" s="218" t="str">
        <f>IF(ISNUMBER(FORECAST!G:G),FORECAST!G:G,"")</f>
        <v/>
      </c>
      <c r="J3544" s="222" t="str">
        <f>IF(ISNUMBER(FORECAST!H:H),FORECAST!H:H,"")</f>
        <v/>
      </c>
      <c r="BF3544" s="4"/>
    </row>
    <row r="3545" spans="1:58">
      <c r="A3545" s="218" t="str">
        <f>MID(FORECAST!A3544,1,10)</f>
        <v/>
      </c>
      <c r="B3545" s="218" t="str">
        <f t="shared" si="470"/>
        <v/>
      </c>
      <c r="C3545" s="218" t="str">
        <f t="shared" si="471"/>
        <v/>
      </c>
      <c r="D3545" s="218" t="str">
        <f t="shared" si="472"/>
        <v/>
      </c>
      <c r="E3545" s="219" t="e">
        <f t="shared" si="473"/>
        <v>#VALUE!</v>
      </c>
      <c r="F3545" s="219" t="str">
        <f t="shared" si="474"/>
        <v/>
      </c>
      <c r="G3545" s="219">
        <f t="shared" si="475"/>
        <v>45291</v>
      </c>
      <c r="H3545" s="218" t="str">
        <f>IF(ISERROR(VLOOKUP(FORECAST!$A3545,$AY$2:$BA$9,3,FALSE)),"",VLOOKUP(FORECAST!$A3545,$AY$2:$BA$9,3,FALSE))</f>
        <v/>
      </c>
      <c r="I3545" s="218" t="str">
        <f>IF(ISNUMBER(FORECAST!G:G),FORECAST!G:G,"")</f>
        <v/>
      </c>
      <c r="J3545" s="222" t="str">
        <f>IF(ISNUMBER(FORECAST!H:H),FORECAST!H:H,"")</f>
        <v/>
      </c>
      <c r="BF3545" s="4"/>
    </row>
    <row r="3546" spans="1:58">
      <c r="A3546" s="218" t="str">
        <f>MID(FORECAST!A3545,1,10)</f>
        <v/>
      </c>
      <c r="B3546" s="218" t="str">
        <f t="shared" si="470"/>
        <v/>
      </c>
      <c r="C3546" s="218" t="str">
        <f t="shared" si="471"/>
        <v/>
      </c>
      <c r="D3546" s="218" t="str">
        <f t="shared" si="472"/>
        <v/>
      </c>
      <c r="E3546" s="219" t="e">
        <f t="shared" si="473"/>
        <v>#VALUE!</v>
      </c>
      <c r="F3546" s="219" t="str">
        <f t="shared" si="474"/>
        <v/>
      </c>
      <c r="G3546" s="219">
        <f t="shared" si="475"/>
        <v>45291</v>
      </c>
      <c r="H3546" s="218" t="str">
        <f>IF(ISERROR(VLOOKUP(FORECAST!$A3546,$AY$2:$BA$9,3,FALSE)),"",VLOOKUP(FORECAST!$A3546,$AY$2:$BA$9,3,FALSE))</f>
        <v/>
      </c>
      <c r="I3546" s="218" t="str">
        <f>IF(ISNUMBER(FORECAST!G:G),FORECAST!G:G,"")</f>
        <v/>
      </c>
      <c r="J3546" s="222" t="str">
        <f>IF(ISNUMBER(FORECAST!H:H),FORECAST!H:H,"")</f>
        <v/>
      </c>
      <c r="BF3546" s="4"/>
    </row>
    <row r="3547" spans="1:58">
      <c r="A3547" s="218" t="str">
        <f>MID(FORECAST!A3546,1,10)</f>
        <v/>
      </c>
      <c r="B3547" s="218" t="str">
        <f t="shared" si="470"/>
        <v/>
      </c>
      <c r="C3547" s="218" t="str">
        <f t="shared" si="471"/>
        <v/>
      </c>
      <c r="D3547" s="218" t="str">
        <f t="shared" si="472"/>
        <v/>
      </c>
      <c r="E3547" s="219" t="e">
        <f t="shared" si="473"/>
        <v>#VALUE!</v>
      </c>
      <c r="F3547" s="219" t="str">
        <f t="shared" si="474"/>
        <v/>
      </c>
      <c r="G3547" s="219">
        <f t="shared" si="475"/>
        <v>45291</v>
      </c>
      <c r="H3547" s="218" t="str">
        <f>IF(ISERROR(VLOOKUP(FORECAST!$A3547,$AY$2:$BA$9,3,FALSE)),"",VLOOKUP(FORECAST!$A3547,$AY$2:$BA$9,3,FALSE))</f>
        <v/>
      </c>
      <c r="I3547" s="218" t="str">
        <f>IF(ISNUMBER(FORECAST!G:G),FORECAST!G:G,"")</f>
        <v/>
      </c>
      <c r="J3547" s="222" t="str">
        <f>IF(ISNUMBER(FORECAST!H:H),FORECAST!H:H,"")</f>
        <v/>
      </c>
      <c r="BF3547" s="4"/>
    </row>
    <row r="3548" spans="1:58">
      <c r="A3548" s="218" t="str">
        <f>MID(FORECAST!A3547,1,10)</f>
        <v/>
      </c>
      <c r="B3548" s="218" t="str">
        <f t="shared" si="470"/>
        <v/>
      </c>
      <c r="C3548" s="218" t="str">
        <f t="shared" si="471"/>
        <v/>
      </c>
      <c r="D3548" s="218" t="str">
        <f t="shared" si="472"/>
        <v/>
      </c>
      <c r="E3548" s="219" t="e">
        <f t="shared" si="473"/>
        <v>#VALUE!</v>
      </c>
      <c r="F3548" s="219" t="str">
        <f t="shared" si="474"/>
        <v/>
      </c>
      <c r="G3548" s="219">
        <f t="shared" si="475"/>
        <v>45291</v>
      </c>
      <c r="H3548" s="218" t="str">
        <f>IF(ISERROR(VLOOKUP(FORECAST!$A3548,$AY$2:$BA$9,3,FALSE)),"",VLOOKUP(FORECAST!$A3548,$AY$2:$BA$9,3,FALSE))</f>
        <v/>
      </c>
      <c r="I3548" s="218" t="str">
        <f>IF(ISNUMBER(FORECAST!G:G),FORECAST!G:G,"")</f>
        <v/>
      </c>
      <c r="J3548" s="222" t="str">
        <f>IF(ISNUMBER(FORECAST!H:H),FORECAST!H:H,"")</f>
        <v/>
      </c>
      <c r="BF3548" s="4"/>
    </row>
    <row r="3549" spans="1:58">
      <c r="A3549" s="218" t="str">
        <f>MID(FORECAST!A3548,1,10)</f>
        <v/>
      </c>
      <c r="B3549" s="218" t="str">
        <f t="shared" si="470"/>
        <v/>
      </c>
      <c r="C3549" s="218" t="str">
        <f t="shared" si="471"/>
        <v/>
      </c>
      <c r="D3549" s="218" t="str">
        <f t="shared" si="472"/>
        <v/>
      </c>
      <c r="E3549" s="219" t="e">
        <f t="shared" si="473"/>
        <v>#VALUE!</v>
      </c>
      <c r="F3549" s="219" t="str">
        <f t="shared" si="474"/>
        <v/>
      </c>
      <c r="G3549" s="219">
        <f t="shared" si="475"/>
        <v>45291</v>
      </c>
      <c r="H3549" s="218" t="str">
        <f>IF(ISERROR(VLOOKUP(FORECAST!$A3549,$AY$2:$BA$9,3,FALSE)),"",VLOOKUP(FORECAST!$A3549,$AY$2:$BA$9,3,FALSE))</f>
        <v/>
      </c>
      <c r="I3549" s="218" t="str">
        <f>IF(ISNUMBER(FORECAST!G:G),FORECAST!G:G,"")</f>
        <v/>
      </c>
      <c r="J3549" s="222" t="str">
        <f>IF(ISNUMBER(FORECAST!H:H),FORECAST!H:H,"")</f>
        <v/>
      </c>
      <c r="BF3549" s="4"/>
    </row>
    <row r="3550" spans="1:58">
      <c r="A3550" s="218" t="str">
        <f>MID(FORECAST!A3549,1,10)</f>
        <v/>
      </c>
      <c r="B3550" s="218" t="str">
        <f t="shared" si="470"/>
        <v/>
      </c>
      <c r="C3550" s="218" t="str">
        <f t="shared" si="471"/>
        <v/>
      </c>
      <c r="D3550" s="218" t="str">
        <f t="shared" si="472"/>
        <v/>
      </c>
      <c r="E3550" s="219" t="e">
        <f t="shared" si="473"/>
        <v>#VALUE!</v>
      </c>
      <c r="F3550" s="219" t="str">
        <f t="shared" si="474"/>
        <v/>
      </c>
      <c r="G3550" s="219">
        <f t="shared" si="475"/>
        <v>45291</v>
      </c>
      <c r="H3550" s="218" t="str">
        <f>IF(ISERROR(VLOOKUP(FORECAST!$A3550,$AY$2:$BA$9,3,FALSE)),"",VLOOKUP(FORECAST!$A3550,$AY$2:$BA$9,3,FALSE))</f>
        <v/>
      </c>
      <c r="I3550" s="218" t="str">
        <f>IF(ISNUMBER(FORECAST!G:G),FORECAST!G:G,"")</f>
        <v/>
      </c>
      <c r="J3550" s="222" t="str">
        <f>IF(ISNUMBER(FORECAST!H:H),FORECAST!H:H,"")</f>
        <v/>
      </c>
      <c r="BF3550" s="4"/>
    </row>
    <row r="3551" spans="1:58">
      <c r="A3551" s="218" t="str">
        <f>MID(FORECAST!A3550,1,10)</f>
        <v/>
      </c>
      <c r="B3551" s="218" t="str">
        <f t="shared" si="470"/>
        <v/>
      </c>
      <c r="C3551" s="218" t="str">
        <f t="shared" si="471"/>
        <v/>
      </c>
      <c r="D3551" s="218" t="str">
        <f t="shared" si="472"/>
        <v/>
      </c>
      <c r="E3551" s="219" t="e">
        <f t="shared" si="473"/>
        <v>#VALUE!</v>
      </c>
      <c r="F3551" s="219" t="str">
        <f t="shared" si="474"/>
        <v/>
      </c>
      <c r="G3551" s="219">
        <f t="shared" si="475"/>
        <v>45291</v>
      </c>
      <c r="H3551" s="218" t="str">
        <f>IF(ISERROR(VLOOKUP(FORECAST!$A3551,$AY$2:$BA$9,3,FALSE)),"",VLOOKUP(FORECAST!$A3551,$AY$2:$BA$9,3,FALSE))</f>
        <v/>
      </c>
      <c r="I3551" s="218" t="str">
        <f>IF(ISNUMBER(FORECAST!G:G),FORECAST!G:G,"")</f>
        <v/>
      </c>
      <c r="J3551" s="222" t="str">
        <f>IF(ISNUMBER(FORECAST!H:H),FORECAST!H:H,"")</f>
        <v/>
      </c>
      <c r="BF3551" s="4"/>
    </row>
    <row r="3552" spans="1:58">
      <c r="A3552" s="218" t="str">
        <f>MID(FORECAST!A3551,1,10)</f>
        <v/>
      </c>
      <c r="B3552" s="218" t="str">
        <f t="shared" si="470"/>
        <v/>
      </c>
      <c r="C3552" s="218" t="str">
        <f t="shared" si="471"/>
        <v/>
      </c>
      <c r="D3552" s="218" t="str">
        <f t="shared" si="472"/>
        <v/>
      </c>
      <c r="E3552" s="219" t="e">
        <f t="shared" si="473"/>
        <v>#VALUE!</v>
      </c>
      <c r="F3552" s="219" t="str">
        <f t="shared" si="474"/>
        <v/>
      </c>
      <c r="G3552" s="219">
        <f t="shared" si="475"/>
        <v>45291</v>
      </c>
      <c r="H3552" s="218" t="str">
        <f>IF(ISERROR(VLOOKUP(FORECAST!$A3552,$AY$2:$BA$9,3,FALSE)),"",VLOOKUP(FORECAST!$A3552,$AY$2:$BA$9,3,FALSE))</f>
        <v/>
      </c>
      <c r="I3552" s="218" t="str">
        <f>IF(ISNUMBER(FORECAST!G:G),FORECAST!G:G,"")</f>
        <v/>
      </c>
      <c r="J3552" s="222" t="str">
        <f>IF(ISNUMBER(FORECAST!H:H),FORECAST!H:H,"")</f>
        <v/>
      </c>
      <c r="BF3552" s="4"/>
    </row>
    <row r="3553" spans="1:58">
      <c r="A3553" s="218" t="str">
        <f>MID(FORECAST!A3552,1,10)</f>
        <v/>
      </c>
      <c r="B3553" s="218" t="str">
        <f t="shared" si="470"/>
        <v/>
      </c>
      <c r="C3553" s="218" t="str">
        <f t="shared" si="471"/>
        <v/>
      </c>
      <c r="D3553" s="218" t="str">
        <f t="shared" si="472"/>
        <v/>
      </c>
      <c r="E3553" s="219" t="e">
        <f t="shared" si="473"/>
        <v>#VALUE!</v>
      </c>
      <c r="F3553" s="219" t="str">
        <f t="shared" si="474"/>
        <v/>
      </c>
      <c r="G3553" s="219">
        <f t="shared" si="475"/>
        <v>45291</v>
      </c>
      <c r="H3553" s="218" t="str">
        <f>IF(ISERROR(VLOOKUP(FORECAST!$A3553,$AY$2:$BA$9,3,FALSE)),"",VLOOKUP(FORECAST!$A3553,$AY$2:$BA$9,3,FALSE))</f>
        <v/>
      </c>
      <c r="I3553" s="218" t="str">
        <f>IF(ISNUMBER(FORECAST!G:G),FORECAST!G:G,"")</f>
        <v/>
      </c>
      <c r="J3553" s="222" t="str">
        <f>IF(ISNUMBER(FORECAST!H:H),FORECAST!H:H,"")</f>
        <v/>
      </c>
      <c r="BF3553" s="4"/>
    </row>
    <row r="3554" spans="1:58">
      <c r="A3554" s="218" t="str">
        <f>MID(FORECAST!A3553,1,10)</f>
        <v/>
      </c>
      <c r="B3554" s="218" t="str">
        <f t="shared" si="470"/>
        <v/>
      </c>
      <c r="C3554" s="218" t="str">
        <f t="shared" si="471"/>
        <v/>
      </c>
      <c r="D3554" s="218" t="str">
        <f t="shared" si="472"/>
        <v/>
      </c>
      <c r="E3554" s="219" t="e">
        <f t="shared" si="473"/>
        <v>#VALUE!</v>
      </c>
      <c r="F3554" s="219" t="str">
        <f t="shared" si="474"/>
        <v/>
      </c>
      <c r="G3554" s="219">
        <f t="shared" si="475"/>
        <v>45291</v>
      </c>
      <c r="H3554" s="218" t="str">
        <f>IF(ISERROR(VLOOKUP(FORECAST!$A3554,$AY$2:$BA$9,3,FALSE)),"",VLOOKUP(FORECAST!$A3554,$AY$2:$BA$9,3,FALSE))</f>
        <v/>
      </c>
      <c r="I3554" s="218" t="str">
        <f>IF(ISNUMBER(FORECAST!G:G),FORECAST!G:G,"")</f>
        <v/>
      </c>
      <c r="J3554" s="222" t="str">
        <f>IF(ISNUMBER(FORECAST!H:H),FORECAST!H:H,"")</f>
        <v/>
      </c>
      <c r="BF3554" s="4"/>
    </row>
    <row r="3555" spans="1:58">
      <c r="A3555" s="218" t="str">
        <f>MID(FORECAST!A3554,1,10)</f>
        <v/>
      </c>
      <c r="B3555" s="218" t="str">
        <f t="shared" si="470"/>
        <v/>
      </c>
      <c r="C3555" s="218" t="str">
        <f t="shared" si="471"/>
        <v/>
      </c>
      <c r="D3555" s="218" t="str">
        <f t="shared" si="472"/>
        <v/>
      </c>
      <c r="E3555" s="219" t="e">
        <f t="shared" si="473"/>
        <v>#VALUE!</v>
      </c>
      <c r="F3555" s="219" t="str">
        <f t="shared" si="474"/>
        <v/>
      </c>
      <c r="G3555" s="219">
        <f t="shared" si="475"/>
        <v>45291</v>
      </c>
      <c r="H3555" s="218" t="str">
        <f>IF(ISERROR(VLOOKUP(FORECAST!$A3555,$AY$2:$BA$9,3,FALSE)),"",VLOOKUP(FORECAST!$A3555,$AY$2:$BA$9,3,FALSE))</f>
        <v/>
      </c>
      <c r="I3555" s="218" t="str">
        <f>IF(ISNUMBER(FORECAST!G:G),FORECAST!G:G,"")</f>
        <v/>
      </c>
      <c r="J3555" s="222" t="str">
        <f>IF(ISNUMBER(FORECAST!H:H),FORECAST!H:H,"")</f>
        <v/>
      </c>
      <c r="BF3555" s="4"/>
    </row>
    <row r="3556" spans="1:58">
      <c r="A3556" s="218" t="str">
        <f>MID(FORECAST!A3555,1,10)</f>
        <v/>
      </c>
      <c r="B3556" s="218" t="str">
        <f t="shared" si="470"/>
        <v/>
      </c>
      <c r="C3556" s="218" t="str">
        <f t="shared" si="471"/>
        <v/>
      </c>
      <c r="D3556" s="218" t="str">
        <f t="shared" si="472"/>
        <v/>
      </c>
      <c r="E3556" s="219" t="e">
        <f t="shared" si="473"/>
        <v>#VALUE!</v>
      </c>
      <c r="F3556" s="219" t="str">
        <f t="shared" si="474"/>
        <v/>
      </c>
      <c r="G3556" s="219">
        <f t="shared" si="475"/>
        <v>45291</v>
      </c>
      <c r="H3556" s="218" t="str">
        <f>IF(ISERROR(VLOOKUP(FORECAST!$A3556,$AY$2:$BA$9,3,FALSE)),"",VLOOKUP(FORECAST!$A3556,$AY$2:$BA$9,3,FALSE))</f>
        <v/>
      </c>
      <c r="I3556" s="218" t="str">
        <f>IF(ISNUMBER(FORECAST!G:G),FORECAST!G:G,"")</f>
        <v/>
      </c>
      <c r="J3556" s="222" t="str">
        <f>IF(ISNUMBER(FORECAST!H:H),FORECAST!H:H,"")</f>
        <v/>
      </c>
      <c r="BF3556" s="4"/>
    </row>
    <row r="3557" spans="1:58">
      <c r="A3557" s="218" t="str">
        <f>MID(FORECAST!A3556,1,10)</f>
        <v/>
      </c>
      <c r="B3557" s="218" t="str">
        <f t="shared" si="470"/>
        <v/>
      </c>
      <c r="C3557" s="218" t="str">
        <f t="shared" si="471"/>
        <v/>
      </c>
      <c r="D3557" s="218" t="str">
        <f t="shared" si="472"/>
        <v/>
      </c>
      <c r="E3557" s="219" t="e">
        <f t="shared" si="473"/>
        <v>#VALUE!</v>
      </c>
      <c r="F3557" s="219" t="str">
        <f t="shared" si="474"/>
        <v/>
      </c>
      <c r="G3557" s="219">
        <f t="shared" si="475"/>
        <v>45291</v>
      </c>
      <c r="H3557" s="218" t="str">
        <f>IF(ISERROR(VLOOKUP(FORECAST!$A3557,$AY$2:$BA$9,3,FALSE)),"",VLOOKUP(FORECAST!$A3557,$AY$2:$BA$9,3,FALSE))</f>
        <v/>
      </c>
      <c r="I3557" s="218" t="str">
        <f>IF(ISNUMBER(FORECAST!G:G),FORECAST!G:G,"")</f>
        <v/>
      </c>
      <c r="J3557" s="222" t="str">
        <f>IF(ISNUMBER(FORECAST!H:H),FORECAST!H:H,"")</f>
        <v/>
      </c>
      <c r="BF3557" s="4"/>
    </row>
    <row r="3558" spans="1:58">
      <c r="A3558" s="218" t="str">
        <f>MID(FORECAST!A3557,1,10)</f>
        <v/>
      </c>
      <c r="B3558" s="218" t="str">
        <f t="shared" si="470"/>
        <v/>
      </c>
      <c r="C3558" s="218" t="str">
        <f t="shared" si="471"/>
        <v/>
      </c>
      <c r="D3558" s="218" t="str">
        <f t="shared" si="472"/>
        <v/>
      </c>
      <c r="E3558" s="219" t="e">
        <f t="shared" si="473"/>
        <v>#VALUE!</v>
      </c>
      <c r="F3558" s="219" t="str">
        <f t="shared" si="474"/>
        <v/>
      </c>
      <c r="G3558" s="219">
        <f t="shared" si="475"/>
        <v>45291</v>
      </c>
      <c r="H3558" s="218" t="str">
        <f>IF(ISERROR(VLOOKUP(FORECAST!$A3558,$AY$2:$BA$9,3,FALSE)),"",VLOOKUP(FORECAST!$A3558,$AY$2:$BA$9,3,FALSE))</f>
        <v/>
      </c>
      <c r="I3558" s="218" t="str">
        <f>IF(ISNUMBER(FORECAST!G:G),FORECAST!G:G,"")</f>
        <v/>
      </c>
      <c r="J3558" s="222" t="str">
        <f>IF(ISNUMBER(FORECAST!H:H),FORECAST!H:H,"")</f>
        <v/>
      </c>
      <c r="BF3558" s="4"/>
    </row>
    <row r="3559" spans="1:58">
      <c r="A3559" s="218" t="str">
        <f>MID(FORECAST!A3558,1,10)</f>
        <v/>
      </c>
      <c r="B3559" s="218" t="str">
        <f t="shared" si="470"/>
        <v/>
      </c>
      <c r="C3559" s="218" t="str">
        <f t="shared" si="471"/>
        <v/>
      </c>
      <c r="D3559" s="218" t="str">
        <f t="shared" si="472"/>
        <v/>
      </c>
      <c r="E3559" s="219" t="e">
        <f t="shared" si="473"/>
        <v>#VALUE!</v>
      </c>
      <c r="F3559" s="219" t="str">
        <f t="shared" si="474"/>
        <v/>
      </c>
      <c r="G3559" s="219">
        <f t="shared" si="475"/>
        <v>45291</v>
      </c>
      <c r="H3559" s="218" t="str">
        <f>IF(ISERROR(VLOOKUP(FORECAST!$A3559,$AY$2:$BA$9,3,FALSE)),"",VLOOKUP(FORECAST!$A3559,$AY$2:$BA$9,3,FALSE))</f>
        <v/>
      </c>
      <c r="I3559" s="218" t="str">
        <f>IF(ISNUMBER(FORECAST!G:G),FORECAST!G:G,"")</f>
        <v/>
      </c>
      <c r="J3559" s="222" t="str">
        <f>IF(ISNUMBER(FORECAST!H:H),FORECAST!H:H,"")</f>
        <v/>
      </c>
      <c r="BF3559" s="4"/>
    </row>
    <row r="3560" spans="1:58">
      <c r="A3560" s="218" t="str">
        <f>MID(FORECAST!A3559,1,10)</f>
        <v/>
      </c>
      <c r="B3560" s="218" t="str">
        <f t="shared" si="470"/>
        <v/>
      </c>
      <c r="C3560" s="218" t="str">
        <f t="shared" si="471"/>
        <v/>
      </c>
      <c r="D3560" s="218" t="str">
        <f t="shared" si="472"/>
        <v/>
      </c>
      <c r="E3560" s="219" t="e">
        <f t="shared" si="473"/>
        <v>#VALUE!</v>
      </c>
      <c r="F3560" s="219" t="str">
        <f t="shared" si="474"/>
        <v/>
      </c>
      <c r="G3560" s="219">
        <f t="shared" si="475"/>
        <v>45291</v>
      </c>
      <c r="H3560" s="218" t="str">
        <f>IF(ISERROR(VLOOKUP(FORECAST!$A3560,$AY$2:$BA$9,3,FALSE)),"",VLOOKUP(FORECAST!$A3560,$AY$2:$BA$9,3,FALSE))</f>
        <v/>
      </c>
      <c r="I3560" s="218" t="str">
        <f>IF(ISNUMBER(FORECAST!G:G),FORECAST!G:G,"")</f>
        <v/>
      </c>
      <c r="J3560" s="222" t="str">
        <f>IF(ISNUMBER(FORECAST!H:H),FORECAST!H:H,"")</f>
        <v/>
      </c>
      <c r="BF3560" s="4"/>
    </row>
    <row r="3561" spans="1:58">
      <c r="A3561" s="218" t="str">
        <f>MID(FORECAST!A3560,1,10)</f>
        <v/>
      </c>
      <c r="B3561" s="218" t="str">
        <f t="shared" si="470"/>
        <v/>
      </c>
      <c r="C3561" s="218" t="str">
        <f t="shared" si="471"/>
        <v/>
      </c>
      <c r="D3561" s="218" t="str">
        <f t="shared" si="472"/>
        <v/>
      </c>
      <c r="E3561" s="219" t="e">
        <f t="shared" si="473"/>
        <v>#VALUE!</v>
      </c>
      <c r="F3561" s="219" t="str">
        <f t="shared" si="474"/>
        <v/>
      </c>
      <c r="G3561" s="219">
        <f t="shared" si="475"/>
        <v>45291</v>
      </c>
      <c r="H3561" s="218" t="str">
        <f>IF(ISERROR(VLOOKUP(FORECAST!$A3561,$AY$2:$BA$9,3,FALSE)),"",VLOOKUP(FORECAST!$A3561,$AY$2:$BA$9,3,FALSE))</f>
        <v/>
      </c>
      <c r="I3561" s="218" t="str">
        <f>IF(ISNUMBER(FORECAST!G:G),FORECAST!G:G,"")</f>
        <v/>
      </c>
      <c r="J3561" s="222" t="str">
        <f>IF(ISNUMBER(FORECAST!H:H),FORECAST!H:H,"")</f>
        <v/>
      </c>
      <c r="BF3561" s="4"/>
    </row>
    <row r="3562" spans="1:58">
      <c r="A3562" s="218" t="str">
        <f>MID(FORECAST!A3561,1,10)</f>
        <v/>
      </c>
      <c r="B3562" s="218" t="str">
        <f t="shared" si="470"/>
        <v/>
      </c>
      <c r="C3562" s="218" t="str">
        <f t="shared" si="471"/>
        <v/>
      </c>
      <c r="D3562" s="218" t="str">
        <f t="shared" si="472"/>
        <v/>
      </c>
      <c r="E3562" s="219" t="e">
        <f t="shared" si="473"/>
        <v>#VALUE!</v>
      </c>
      <c r="F3562" s="219" t="str">
        <f t="shared" si="474"/>
        <v/>
      </c>
      <c r="G3562" s="219">
        <f t="shared" si="475"/>
        <v>45291</v>
      </c>
      <c r="H3562" s="218" t="str">
        <f>IF(ISERROR(VLOOKUP(FORECAST!$A3562,$AY$2:$BA$9,3,FALSE)),"",VLOOKUP(FORECAST!$A3562,$AY$2:$BA$9,3,FALSE))</f>
        <v/>
      </c>
      <c r="I3562" s="218" t="str">
        <f>IF(ISNUMBER(FORECAST!G:G),FORECAST!G:G,"")</f>
        <v/>
      </c>
      <c r="J3562" s="222" t="str">
        <f>IF(ISNUMBER(FORECAST!H:H),FORECAST!H:H,"")</f>
        <v/>
      </c>
      <c r="BF3562" s="4"/>
    </row>
    <row r="3563" spans="1:58">
      <c r="A3563" s="218" t="str">
        <f>MID(FORECAST!A3562,1,10)</f>
        <v/>
      </c>
      <c r="B3563" s="218" t="str">
        <f t="shared" si="470"/>
        <v/>
      </c>
      <c r="C3563" s="218" t="str">
        <f t="shared" si="471"/>
        <v/>
      </c>
      <c r="D3563" s="218" t="str">
        <f t="shared" si="472"/>
        <v/>
      </c>
      <c r="E3563" s="219" t="e">
        <f t="shared" si="473"/>
        <v>#VALUE!</v>
      </c>
      <c r="F3563" s="219" t="str">
        <f t="shared" si="474"/>
        <v/>
      </c>
      <c r="G3563" s="219">
        <f t="shared" si="475"/>
        <v>45291</v>
      </c>
      <c r="H3563" s="218" t="str">
        <f>IF(ISERROR(VLOOKUP(FORECAST!$A3563,$AY$2:$BA$9,3,FALSE)),"",VLOOKUP(FORECAST!$A3563,$AY$2:$BA$9,3,FALSE))</f>
        <v/>
      </c>
      <c r="I3563" s="218" t="str">
        <f>IF(ISNUMBER(FORECAST!G:G),FORECAST!G:G,"")</f>
        <v/>
      </c>
      <c r="J3563" s="222" t="str">
        <f>IF(ISNUMBER(FORECAST!H:H),FORECAST!H:H,"")</f>
        <v/>
      </c>
      <c r="BF3563" s="4"/>
    </row>
    <row r="3564" spans="1:58">
      <c r="A3564" s="218" t="str">
        <f>MID(FORECAST!A3563,1,10)</f>
        <v/>
      </c>
      <c r="B3564" s="218" t="str">
        <f t="shared" si="470"/>
        <v/>
      </c>
      <c r="C3564" s="218" t="str">
        <f t="shared" si="471"/>
        <v/>
      </c>
      <c r="D3564" s="218" t="str">
        <f t="shared" si="472"/>
        <v/>
      </c>
      <c r="E3564" s="219" t="e">
        <f t="shared" si="473"/>
        <v>#VALUE!</v>
      </c>
      <c r="F3564" s="219" t="str">
        <f t="shared" si="474"/>
        <v/>
      </c>
      <c r="G3564" s="219">
        <f t="shared" si="475"/>
        <v>45291</v>
      </c>
      <c r="H3564" s="218" t="str">
        <f>IF(ISERROR(VLOOKUP(FORECAST!$A3564,$AY$2:$BA$9,3,FALSE)),"",VLOOKUP(FORECAST!$A3564,$AY$2:$BA$9,3,FALSE))</f>
        <v/>
      </c>
      <c r="I3564" s="218" t="str">
        <f>IF(ISNUMBER(FORECAST!G:G),FORECAST!G:G,"")</f>
        <v/>
      </c>
      <c r="J3564" s="222" t="str">
        <f>IF(ISNUMBER(FORECAST!H:H),FORECAST!H:H,"")</f>
        <v/>
      </c>
      <c r="BF3564" s="4"/>
    </row>
    <row r="3565" spans="1:58">
      <c r="A3565" s="218" t="str">
        <f>MID(FORECAST!A3564,1,10)</f>
        <v/>
      </c>
      <c r="B3565" s="218" t="str">
        <f t="shared" si="470"/>
        <v/>
      </c>
      <c r="C3565" s="218" t="str">
        <f t="shared" si="471"/>
        <v/>
      </c>
      <c r="D3565" s="218" t="str">
        <f t="shared" si="472"/>
        <v/>
      </c>
      <c r="E3565" s="219" t="e">
        <f t="shared" si="473"/>
        <v>#VALUE!</v>
      </c>
      <c r="F3565" s="219" t="str">
        <f t="shared" si="474"/>
        <v/>
      </c>
      <c r="G3565" s="219">
        <f t="shared" si="475"/>
        <v>45291</v>
      </c>
      <c r="H3565" s="218" t="str">
        <f>IF(ISERROR(VLOOKUP(FORECAST!$A3565,$AY$2:$BA$9,3,FALSE)),"",VLOOKUP(FORECAST!$A3565,$AY$2:$BA$9,3,FALSE))</f>
        <v/>
      </c>
      <c r="I3565" s="218" t="str">
        <f>IF(ISNUMBER(FORECAST!G:G),FORECAST!G:G,"")</f>
        <v/>
      </c>
      <c r="J3565" s="222" t="str">
        <f>IF(ISNUMBER(FORECAST!H:H),FORECAST!H:H,"")</f>
        <v/>
      </c>
      <c r="BF3565" s="4"/>
    </row>
    <row r="3566" spans="1:58">
      <c r="A3566" s="218" t="str">
        <f>MID(FORECAST!A3565,1,10)</f>
        <v/>
      </c>
      <c r="B3566" s="218" t="str">
        <f t="shared" si="470"/>
        <v/>
      </c>
      <c r="C3566" s="218" t="str">
        <f t="shared" si="471"/>
        <v/>
      </c>
      <c r="D3566" s="218" t="str">
        <f t="shared" si="472"/>
        <v/>
      </c>
      <c r="E3566" s="219" t="e">
        <f t="shared" si="473"/>
        <v>#VALUE!</v>
      </c>
      <c r="F3566" s="219" t="str">
        <f t="shared" si="474"/>
        <v/>
      </c>
      <c r="G3566" s="219">
        <f t="shared" si="475"/>
        <v>45291</v>
      </c>
      <c r="H3566" s="218" t="str">
        <f>IF(ISERROR(VLOOKUP(FORECAST!$A3566,$AY$2:$BA$9,3,FALSE)),"",VLOOKUP(FORECAST!$A3566,$AY$2:$BA$9,3,FALSE))</f>
        <v/>
      </c>
      <c r="I3566" s="218" t="str">
        <f>IF(ISNUMBER(FORECAST!G:G),FORECAST!G:G,"")</f>
        <v/>
      </c>
      <c r="J3566" s="222" t="str">
        <f>IF(ISNUMBER(FORECAST!H:H),FORECAST!H:H,"")</f>
        <v/>
      </c>
      <c r="BF3566" s="4"/>
    </row>
    <row r="3567" spans="1:58">
      <c r="A3567" s="218" t="str">
        <f>MID(FORECAST!A3566,1,10)</f>
        <v/>
      </c>
      <c r="B3567" s="218" t="str">
        <f t="shared" si="470"/>
        <v/>
      </c>
      <c r="C3567" s="218" t="str">
        <f t="shared" si="471"/>
        <v/>
      </c>
      <c r="D3567" s="218" t="str">
        <f t="shared" si="472"/>
        <v/>
      </c>
      <c r="E3567" s="219" t="e">
        <f t="shared" si="473"/>
        <v>#VALUE!</v>
      </c>
      <c r="F3567" s="219" t="str">
        <f t="shared" si="474"/>
        <v/>
      </c>
      <c r="G3567" s="219">
        <f t="shared" si="475"/>
        <v>45291</v>
      </c>
      <c r="H3567" s="218" t="str">
        <f>IF(ISERROR(VLOOKUP(FORECAST!$A3567,$AY$2:$BA$9,3,FALSE)),"",VLOOKUP(FORECAST!$A3567,$AY$2:$BA$9,3,FALSE))</f>
        <v/>
      </c>
      <c r="I3567" s="218" t="str">
        <f>IF(ISNUMBER(FORECAST!G:G),FORECAST!G:G,"")</f>
        <v/>
      </c>
      <c r="J3567" s="222" t="str">
        <f>IF(ISNUMBER(FORECAST!H:H),FORECAST!H:H,"")</f>
        <v/>
      </c>
      <c r="BF3567" s="4"/>
    </row>
    <row r="3568" spans="1:58">
      <c r="A3568" s="218" t="str">
        <f>MID(FORECAST!A3567,1,10)</f>
        <v/>
      </c>
      <c r="B3568" s="218" t="str">
        <f t="shared" si="470"/>
        <v/>
      </c>
      <c r="C3568" s="218" t="str">
        <f t="shared" si="471"/>
        <v/>
      </c>
      <c r="D3568" s="218" t="str">
        <f t="shared" si="472"/>
        <v/>
      </c>
      <c r="E3568" s="219" t="e">
        <f t="shared" si="473"/>
        <v>#VALUE!</v>
      </c>
      <c r="F3568" s="219" t="str">
        <f t="shared" si="474"/>
        <v/>
      </c>
      <c r="G3568" s="219">
        <f t="shared" si="475"/>
        <v>45291</v>
      </c>
      <c r="H3568" s="218" t="str">
        <f>IF(ISERROR(VLOOKUP(FORECAST!$A3568,$AY$2:$BA$9,3,FALSE)),"",VLOOKUP(FORECAST!$A3568,$AY$2:$BA$9,3,FALSE))</f>
        <v/>
      </c>
      <c r="I3568" s="218" t="str">
        <f>IF(ISNUMBER(FORECAST!G:G),FORECAST!G:G,"")</f>
        <v/>
      </c>
      <c r="J3568" s="222" t="str">
        <f>IF(ISNUMBER(FORECAST!H:H),FORECAST!H:H,"")</f>
        <v/>
      </c>
      <c r="BF3568" s="4"/>
    </row>
    <row r="3569" spans="1:58">
      <c r="A3569" s="218" t="str">
        <f>MID(FORECAST!A3568,1,10)</f>
        <v/>
      </c>
      <c r="B3569" s="218" t="str">
        <f t="shared" si="470"/>
        <v/>
      </c>
      <c r="C3569" s="218" t="str">
        <f t="shared" si="471"/>
        <v/>
      </c>
      <c r="D3569" s="218" t="str">
        <f t="shared" si="472"/>
        <v/>
      </c>
      <c r="E3569" s="219" t="e">
        <f t="shared" si="473"/>
        <v>#VALUE!</v>
      </c>
      <c r="F3569" s="219" t="str">
        <f t="shared" si="474"/>
        <v/>
      </c>
      <c r="G3569" s="219">
        <f t="shared" si="475"/>
        <v>45291</v>
      </c>
      <c r="H3569" s="218" t="str">
        <f>IF(ISERROR(VLOOKUP(FORECAST!$A3569,$AY$2:$BA$9,3,FALSE)),"",VLOOKUP(FORECAST!$A3569,$AY$2:$BA$9,3,FALSE))</f>
        <v/>
      </c>
      <c r="I3569" s="218" t="str">
        <f>IF(ISNUMBER(FORECAST!G:G),FORECAST!G:G,"")</f>
        <v/>
      </c>
      <c r="J3569" s="222" t="str">
        <f>IF(ISNUMBER(FORECAST!H:H),FORECAST!H:H,"")</f>
        <v/>
      </c>
      <c r="BF3569" s="4"/>
    </row>
    <row r="3570" spans="1:58">
      <c r="A3570" s="218" t="str">
        <f>MID(FORECAST!A3569,1,10)</f>
        <v/>
      </c>
      <c r="B3570" s="218" t="str">
        <f t="shared" si="470"/>
        <v/>
      </c>
      <c r="C3570" s="218" t="str">
        <f t="shared" si="471"/>
        <v/>
      </c>
      <c r="D3570" s="218" t="str">
        <f t="shared" si="472"/>
        <v/>
      </c>
      <c r="E3570" s="219" t="e">
        <f t="shared" si="473"/>
        <v>#VALUE!</v>
      </c>
      <c r="F3570" s="219" t="str">
        <f t="shared" si="474"/>
        <v/>
      </c>
      <c r="G3570" s="219">
        <f t="shared" si="475"/>
        <v>45291</v>
      </c>
      <c r="H3570" s="218" t="str">
        <f>IF(ISERROR(VLOOKUP(FORECAST!$A3570,$AY$2:$BA$9,3,FALSE)),"",VLOOKUP(FORECAST!$A3570,$AY$2:$BA$9,3,FALSE))</f>
        <v/>
      </c>
      <c r="I3570" s="218" t="str">
        <f>IF(ISNUMBER(FORECAST!G:G),FORECAST!G:G,"")</f>
        <v/>
      </c>
      <c r="J3570" s="222" t="str">
        <f>IF(ISNUMBER(FORECAST!H:H),FORECAST!H:H,"")</f>
        <v/>
      </c>
      <c r="BF3570" s="4"/>
    </row>
    <row r="3571" spans="1:58">
      <c r="A3571" s="218" t="str">
        <f>MID(FORECAST!A3570,1,10)</f>
        <v/>
      </c>
      <c r="B3571" s="218" t="str">
        <f t="shared" si="470"/>
        <v/>
      </c>
      <c r="C3571" s="218" t="str">
        <f t="shared" si="471"/>
        <v/>
      </c>
      <c r="D3571" s="218" t="str">
        <f t="shared" si="472"/>
        <v/>
      </c>
      <c r="E3571" s="219" t="e">
        <f t="shared" si="473"/>
        <v>#VALUE!</v>
      </c>
      <c r="F3571" s="219" t="str">
        <f t="shared" si="474"/>
        <v/>
      </c>
      <c r="G3571" s="219">
        <f t="shared" si="475"/>
        <v>45291</v>
      </c>
      <c r="H3571" s="218" t="str">
        <f>IF(ISERROR(VLOOKUP(FORECAST!$A3571,$AY$2:$BA$9,3,FALSE)),"",VLOOKUP(FORECAST!$A3571,$AY$2:$BA$9,3,FALSE))</f>
        <v/>
      </c>
      <c r="I3571" s="218" t="str">
        <f>IF(ISNUMBER(FORECAST!G:G),FORECAST!G:G,"")</f>
        <v/>
      </c>
      <c r="J3571" s="222" t="str">
        <f>IF(ISNUMBER(FORECAST!H:H),FORECAST!H:H,"")</f>
        <v/>
      </c>
      <c r="BF3571" s="4"/>
    </row>
    <row r="3572" spans="1:58">
      <c r="A3572" s="218" t="str">
        <f>MID(FORECAST!A3571,1,10)</f>
        <v/>
      </c>
      <c r="B3572" s="218" t="str">
        <f t="shared" si="470"/>
        <v/>
      </c>
      <c r="C3572" s="218" t="str">
        <f t="shared" si="471"/>
        <v/>
      </c>
      <c r="D3572" s="218" t="str">
        <f t="shared" si="472"/>
        <v/>
      </c>
      <c r="E3572" s="219" t="e">
        <f t="shared" si="473"/>
        <v>#VALUE!</v>
      </c>
      <c r="F3572" s="219" t="str">
        <f t="shared" si="474"/>
        <v/>
      </c>
      <c r="G3572" s="219">
        <f t="shared" si="475"/>
        <v>45291</v>
      </c>
      <c r="H3572" s="218" t="str">
        <f>IF(ISERROR(VLOOKUP(FORECAST!$A3572,$AY$2:$BA$9,3,FALSE)),"",VLOOKUP(FORECAST!$A3572,$AY$2:$BA$9,3,FALSE))</f>
        <v/>
      </c>
      <c r="I3572" s="218" t="str">
        <f>IF(ISNUMBER(FORECAST!G:G),FORECAST!G:G,"")</f>
        <v/>
      </c>
      <c r="J3572" s="222" t="str">
        <f>IF(ISNUMBER(FORECAST!H:H),FORECAST!H:H,"")</f>
        <v/>
      </c>
      <c r="BF3572" s="4"/>
    </row>
    <row r="3573" spans="1:58">
      <c r="A3573" s="218" t="str">
        <f>MID(FORECAST!A3572,1,10)</f>
        <v/>
      </c>
      <c r="B3573" s="218" t="str">
        <f t="shared" si="470"/>
        <v/>
      </c>
      <c r="C3573" s="218" t="str">
        <f t="shared" si="471"/>
        <v/>
      </c>
      <c r="D3573" s="218" t="str">
        <f t="shared" si="472"/>
        <v/>
      </c>
      <c r="E3573" s="219" t="e">
        <f t="shared" si="473"/>
        <v>#VALUE!</v>
      </c>
      <c r="F3573" s="219" t="str">
        <f t="shared" si="474"/>
        <v/>
      </c>
      <c r="G3573" s="219">
        <f t="shared" si="475"/>
        <v>45291</v>
      </c>
      <c r="H3573" s="218" t="str">
        <f>IF(ISERROR(VLOOKUP(FORECAST!$A3573,$AY$2:$BA$9,3,FALSE)),"",VLOOKUP(FORECAST!$A3573,$AY$2:$BA$9,3,FALSE))</f>
        <v/>
      </c>
      <c r="I3573" s="218" t="str">
        <f>IF(ISNUMBER(FORECAST!G:G),FORECAST!G:G,"")</f>
        <v/>
      </c>
      <c r="J3573" s="222" t="str">
        <f>IF(ISNUMBER(FORECAST!H:H),FORECAST!H:H,"")</f>
        <v/>
      </c>
      <c r="BF3573" s="4"/>
    </row>
    <row r="3574" spans="1:58">
      <c r="A3574" s="218" t="str">
        <f>MID(FORECAST!A3573,1,10)</f>
        <v/>
      </c>
      <c r="B3574" s="218" t="str">
        <f t="shared" si="470"/>
        <v/>
      </c>
      <c r="C3574" s="218" t="str">
        <f t="shared" si="471"/>
        <v/>
      </c>
      <c r="D3574" s="218" t="str">
        <f t="shared" si="472"/>
        <v/>
      </c>
      <c r="E3574" s="219" t="e">
        <f t="shared" si="473"/>
        <v>#VALUE!</v>
      </c>
      <c r="F3574" s="219" t="str">
        <f t="shared" si="474"/>
        <v/>
      </c>
      <c r="G3574" s="219">
        <f t="shared" si="475"/>
        <v>45291</v>
      </c>
      <c r="H3574" s="218" t="str">
        <f>IF(ISERROR(VLOOKUP(FORECAST!$A3574,$AY$2:$BA$9,3,FALSE)),"",VLOOKUP(FORECAST!$A3574,$AY$2:$BA$9,3,FALSE))</f>
        <v/>
      </c>
      <c r="I3574" s="218" t="str">
        <f>IF(ISNUMBER(FORECAST!G:G),FORECAST!G:G,"")</f>
        <v/>
      </c>
      <c r="J3574" s="222" t="str">
        <f>IF(ISNUMBER(FORECAST!H:H),FORECAST!H:H,"")</f>
        <v/>
      </c>
      <c r="BF3574" s="4"/>
    </row>
    <row r="3575" spans="1:58">
      <c r="A3575" s="218" t="str">
        <f>MID(FORECAST!A3574,1,10)</f>
        <v/>
      </c>
      <c r="B3575" s="218" t="str">
        <f t="shared" si="470"/>
        <v/>
      </c>
      <c r="C3575" s="218" t="str">
        <f t="shared" si="471"/>
        <v/>
      </c>
      <c r="D3575" s="218" t="str">
        <f t="shared" si="472"/>
        <v/>
      </c>
      <c r="E3575" s="219" t="e">
        <f t="shared" si="473"/>
        <v>#VALUE!</v>
      </c>
      <c r="F3575" s="219" t="str">
        <f t="shared" si="474"/>
        <v/>
      </c>
      <c r="G3575" s="219">
        <f t="shared" si="475"/>
        <v>45291</v>
      </c>
      <c r="H3575" s="218" t="str">
        <f>IF(ISERROR(VLOOKUP(FORECAST!$A3575,$AY$2:$BA$9,3,FALSE)),"",VLOOKUP(FORECAST!$A3575,$AY$2:$BA$9,3,FALSE))</f>
        <v/>
      </c>
      <c r="I3575" s="218" t="str">
        <f>IF(ISNUMBER(FORECAST!G:G),FORECAST!G:G,"")</f>
        <v/>
      </c>
      <c r="J3575" s="222" t="str">
        <f>IF(ISNUMBER(FORECAST!H:H),FORECAST!H:H,"")</f>
        <v/>
      </c>
      <c r="BF3575" s="4"/>
    </row>
    <row r="3576" spans="1:58">
      <c r="A3576" s="218" t="str">
        <f>MID(FORECAST!A3575,1,10)</f>
        <v/>
      </c>
      <c r="B3576" s="218" t="str">
        <f t="shared" si="470"/>
        <v/>
      </c>
      <c r="C3576" s="218" t="str">
        <f t="shared" si="471"/>
        <v/>
      </c>
      <c r="D3576" s="218" t="str">
        <f t="shared" si="472"/>
        <v/>
      </c>
      <c r="E3576" s="219" t="e">
        <f t="shared" si="473"/>
        <v>#VALUE!</v>
      </c>
      <c r="F3576" s="219" t="str">
        <f t="shared" si="474"/>
        <v/>
      </c>
      <c r="G3576" s="219">
        <f t="shared" si="475"/>
        <v>45291</v>
      </c>
      <c r="H3576" s="218" t="str">
        <f>IF(ISERROR(VLOOKUP(FORECAST!$A3576,$AY$2:$BA$9,3,FALSE)),"",VLOOKUP(FORECAST!$A3576,$AY$2:$BA$9,3,FALSE))</f>
        <v/>
      </c>
      <c r="I3576" s="218" t="str">
        <f>IF(ISNUMBER(FORECAST!G:G),FORECAST!G:G,"")</f>
        <v/>
      </c>
      <c r="J3576" s="222" t="str">
        <f>IF(ISNUMBER(FORECAST!H:H),FORECAST!H:H,"")</f>
        <v/>
      </c>
      <c r="BF3576" s="4"/>
    </row>
    <row r="3577" spans="1:58">
      <c r="A3577" s="218" t="str">
        <f>MID(FORECAST!A3576,1,10)</f>
        <v/>
      </c>
      <c r="B3577" s="218" t="str">
        <f t="shared" si="470"/>
        <v/>
      </c>
      <c r="C3577" s="218" t="str">
        <f t="shared" si="471"/>
        <v/>
      </c>
      <c r="D3577" s="218" t="str">
        <f t="shared" si="472"/>
        <v/>
      </c>
      <c r="E3577" s="219" t="e">
        <f t="shared" si="473"/>
        <v>#VALUE!</v>
      </c>
      <c r="F3577" s="219" t="str">
        <f t="shared" si="474"/>
        <v/>
      </c>
      <c r="G3577" s="219">
        <f t="shared" si="475"/>
        <v>45291</v>
      </c>
      <c r="H3577" s="218" t="str">
        <f>IF(ISERROR(VLOOKUP(FORECAST!$A3577,$AY$2:$BA$9,3,FALSE)),"",VLOOKUP(FORECAST!$A3577,$AY$2:$BA$9,3,FALSE))</f>
        <v/>
      </c>
      <c r="I3577" s="218" t="str">
        <f>IF(ISNUMBER(FORECAST!G:G),FORECAST!G:G,"")</f>
        <v/>
      </c>
      <c r="J3577" s="222" t="str">
        <f>IF(ISNUMBER(FORECAST!H:H),FORECAST!H:H,"")</f>
        <v/>
      </c>
      <c r="BF3577" s="4"/>
    </row>
    <row r="3578" spans="1:58">
      <c r="A3578" s="218" t="str">
        <f>MID(FORECAST!A3577,1,10)</f>
        <v/>
      </c>
      <c r="B3578" s="218" t="str">
        <f t="shared" si="470"/>
        <v/>
      </c>
      <c r="C3578" s="218" t="str">
        <f t="shared" si="471"/>
        <v/>
      </c>
      <c r="D3578" s="218" t="str">
        <f t="shared" si="472"/>
        <v/>
      </c>
      <c r="E3578" s="219" t="e">
        <f t="shared" si="473"/>
        <v>#VALUE!</v>
      </c>
      <c r="F3578" s="219" t="str">
        <f t="shared" si="474"/>
        <v/>
      </c>
      <c r="G3578" s="219">
        <f t="shared" si="475"/>
        <v>45291</v>
      </c>
      <c r="H3578" s="218" t="str">
        <f>IF(ISERROR(VLOOKUP(FORECAST!$A3578,$AY$2:$BA$9,3,FALSE)),"",VLOOKUP(FORECAST!$A3578,$AY$2:$BA$9,3,FALSE))</f>
        <v/>
      </c>
      <c r="I3578" s="218" t="str">
        <f>IF(ISNUMBER(FORECAST!G:G),FORECAST!G:G,"")</f>
        <v/>
      </c>
      <c r="J3578" s="222" t="str">
        <f>IF(ISNUMBER(FORECAST!H:H),FORECAST!H:H,"")</f>
        <v/>
      </c>
      <c r="BF3578" s="4"/>
    </row>
    <row r="3579" spans="1:58">
      <c r="A3579" s="218" t="str">
        <f>MID(FORECAST!A3578,1,10)</f>
        <v/>
      </c>
      <c r="B3579" s="218" t="str">
        <f t="shared" si="470"/>
        <v/>
      </c>
      <c r="C3579" s="218" t="str">
        <f t="shared" si="471"/>
        <v/>
      </c>
      <c r="D3579" s="218" t="str">
        <f t="shared" si="472"/>
        <v/>
      </c>
      <c r="E3579" s="219" t="e">
        <f t="shared" si="473"/>
        <v>#VALUE!</v>
      </c>
      <c r="F3579" s="219" t="str">
        <f t="shared" si="474"/>
        <v/>
      </c>
      <c r="G3579" s="219">
        <f t="shared" si="475"/>
        <v>45291</v>
      </c>
      <c r="H3579" s="218" t="str">
        <f>IF(ISERROR(VLOOKUP(FORECAST!$A3579,$AY$2:$BA$9,3,FALSE)),"",VLOOKUP(FORECAST!$A3579,$AY$2:$BA$9,3,FALSE))</f>
        <v/>
      </c>
      <c r="I3579" s="218" t="str">
        <f>IF(ISNUMBER(FORECAST!G:G),FORECAST!G:G,"")</f>
        <v/>
      </c>
      <c r="J3579" s="222" t="str">
        <f>IF(ISNUMBER(FORECAST!H:H),FORECAST!H:H,"")</f>
        <v/>
      </c>
      <c r="BF3579" s="4"/>
    </row>
    <row r="3580" spans="1:58">
      <c r="A3580" s="218" t="str">
        <f>MID(FORECAST!A3579,1,10)</f>
        <v/>
      </c>
      <c r="B3580" s="218" t="str">
        <f t="shared" si="470"/>
        <v/>
      </c>
      <c r="C3580" s="218" t="str">
        <f t="shared" si="471"/>
        <v/>
      </c>
      <c r="D3580" s="218" t="str">
        <f t="shared" si="472"/>
        <v/>
      </c>
      <c r="E3580" s="219" t="e">
        <f t="shared" si="473"/>
        <v>#VALUE!</v>
      </c>
      <c r="F3580" s="219" t="str">
        <f t="shared" si="474"/>
        <v/>
      </c>
      <c r="G3580" s="219">
        <f t="shared" si="475"/>
        <v>45291</v>
      </c>
      <c r="H3580" s="218" t="str">
        <f>IF(ISERROR(VLOOKUP(FORECAST!$A3580,$AY$2:$BA$9,3,FALSE)),"",VLOOKUP(FORECAST!$A3580,$AY$2:$BA$9,3,FALSE))</f>
        <v/>
      </c>
      <c r="I3580" s="218" t="str">
        <f>IF(ISNUMBER(FORECAST!G:G),FORECAST!G:G,"")</f>
        <v/>
      </c>
      <c r="J3580" s="222" t="str">
        <f>IF(ISNUMBER(FORECAST!H:H),FORECAST!H:H,"")</f>
        <v/>
      </c>
      <c r="BF3580" s="4"/>
    </row>
    <row r="3581" spans="1:58">
      <c r="A3581" s="218" t="str">
        <f>MID(FORECAST!A3580,1,10)</f>
        <v/>
      </c>
      <c r="B3581" s="218" t="str">
        <f t="shared" si="470"/>
        <v/>
      </c>
      <c r="C3581" s="218" t="str">
        <f t="shared" si="471"/>
        <v/>
      </c>
      <c r="D3581" s="218" t="str">
        <f t="shared" si="472"/>
        <v/>
      </c>
      <c r="E3581" s="219" t="e">
        <f t="shared" si="473"/>
        <v>#VALUE!</v>
      </c>
      <c r="F3581" s="219" t="str">
        <f t="shared" si="474"/>
        <v/>
      </c>
      <c r="G3581" s="219">
        <f t="shared" si="475"/>
        <v>45291</v>
      </c>
      <c r="H3581" s="218" t="str">
        <f>IF(ISERROR(VLOOKUP(FORECAST!$A3581,$AY$2:$BA$9,3,FALSE)),"",VLOOKUP(FORECAST!$A3581,$AY$2:$BA$9,3,FALSE))</f>
        <v/>
      </c>
      <c r="I3581" s="218" t="str">
        <f>IF(ISNUMBER(FORECAST!G:G),FORECAST!G:G,"")</f>
        <v/>
      </c>
      <c r="J3581" s="222" t="str">
        <f>IF(ISNUMBER(FORECAST!H:H),FORECAST!H:H,"")</f>
        <v/>
      </c>
      <c r="BF3581" s="4"/>
    </row>
    <row r="3582" spans="1:58">
      <c r="A3582" s="218" t="str">
        <f>MID(FORECAST!A3581,1,10)</f>
        <v/>
      </c>
      <c r="B3582" s="218" t="str">
        <f t="shared" si="470"/>
        <v/>
      </c>
      <c r="C3582" s="218" t="str">
        <f t="shared" si="471"/>
        <v/>
      </c>
      <c r="D3582" s="218" t="str">
        <f t="shared" si="472"/>
        <v/>
      </c>
      <c r="E3582" s="219" t="e">
        <f t="shared" si="473"/>
        <v>#VALUE!</v>
      </c>
      <c r="F3582" s="219" t="str">
        <f t="shared" si="474"/>
        <v/>
      </c>
      <c r="G3582" s="219">
        <f t="shared" si="475"/>
        <v>45291</v>
      </c>
      <c r="H3582" s="218" t="str">
        <f>IF(ISERROR(VLOOKUP(FORECAST!$A3582,$AY$2:$BA$9,3,FALSE)),"",VLOOKUP(FORECAST!$A3582,$AY$2:$BA$9,3,FALSE))</f>
        <v/>
      </c>
      <c r="I3582" s="218" t="str">
        <f>IF(ISNUMBER(FORECAST!G:G),FORECAST!G:G,"")</f>
        <v/>
      </c>
      <c r="J3582" s="222" t="str">
        <f>IF(ISNUMBER(FORECAST!H:H),FORECAST!H:H,"")</f>
        <v/>
      </c>
      <c r="BF3582" s="4"/>
    </row>
    <row r="3583" spans="1:58">
      <c r="A3583" s="218" t="str">
        <f>MID(FORECAST!A3582,1,10)</f>
        <v/>
      </c>
      <c r="B3583" s="218" t="str">
        <f t="shared" si="470"/>
        <v/>
      </c>
      <c r="C3583" s="218" t="str">
        <f t="shared" si="471"/>
        <v/>
      </c>
      <c r="D3583" s="218" t="str">
        <f t="shared" si="472"/>
        <v/>
      </c>
      <c r="E3583" s="219" t="e">
        <f t="shared" si="473"/>
        <v>#VALUE!</v>
      </c>
      <c r="F3583" s="219" t="str">
        <f t="shared" si="474"/>
        <v/>
      </c>
      <c r="G3583" s="219">
        <f t="shared" si="475"/>
        <v>45291</v>
      </c>
      <c r="H3583" s="218" t="str">
        <f>IF(ISERROR(VLOOKUP(FORECAST!$A3583,$AY$2:$BA$9,3,FALSE)),"",VLOOKUP(FORECAST!$A3583,$AY$2:$BA$9,3,FALSE))</f>
        <v/>
      </c>
      <c r="I3583" s="218" t="str">
        <f>IF(ISNUMBER(FORECAST!G:G),FORECAST!G:G,"")</f>
        <v/>
      </c>
      <c r="J3583" s="222" t="str">
        <f>IF(ISNUMBER(FORECAST!H:H),FORECAST!H:H,"")</f>
        <v/>
      </c>
      <c r="BF3583" s="4"/>
    </row>
    <row r="3584" spans="1:58">
      <c r="A3584" s="218" t="str">
        <f>MID(FORECAST!A3583,1,10)</f>
        <v/>
      </c>
      <c r="B3584" s="218" t="str">
        <f t="shared" si="470"/>
        <v/>
      </c>
      <c r="C3584" s="218" t="str">
        <f t="shared" si="471"/>
        <v/>
      </c>
      <c r="D3584" s="218" t="str">
        <f t="shared" si="472"/>
        <v/>
      </c>
      <c r="E3584" s="219" t="e">
        <f t="shared" si="473"/>
        <v>#VALUE!</v>
      </c>
      <c r="F3584" s="219" t="str">
        <f t="shared" si="474"/>
        <v/>
      </c>
      <c r="G3584" s="219">
        <f t="shared" si="475"/>
        <v>45291</v>
      </c>
      <c r="H3584" s="218" t="str">
        <f>IF(ISERROR(VLOOKUP(FORECAST!$A3584,$AY$2:$BA$9,3,FALSE)),"",VLOOKUP(FORECAST!$A3584,$AY$2:$BA$9,3,FALSE))</f>
        <v/>
      </c>
      <c r="I3584" s="218" t="str">
        <f>IF(ISNUMBER(FORECAST!G:G),FORECAST!G:G,"")</f>
        <v/>
      </c>
      <c r="J3584" s="222" t="str">
        <f>IF(ISNUMBER(FORECAST!H:H),FORECAST!H:H,"")</f>
        <v/>
      </c>
      <c r="BF3584" s="4"/>
    </row>
    <row r="3585" spans="1:58">
      <c r="A3585" s="218" t="str">
        <f>MID(FORECAST!A3584,1,10)</f>
        <v/>
      </c>
      <c r="B3585" s="218" t="str">
        <f t="shared" si="470"/>
        <v/>
      </c>
      <c r="C3585" s="218" t="str">
        <f t="shared" si="471"/>
        <v/>
      </c>
      <c r="D3585" s="218" t="str">
        <f t="shared" si="472"/>
        <v/>
      </c>
      <c r="E3585" s="219" t="e">
        <f t="shared" si="473"/>
        <v>#VALUE!</v>
      </c>
      <c r="F3585" s="219" t="str">
        <f t="shared" si="474"/>
        <v/>
      </c>
      <c r="G3585" s="219">
        <f t="shared" si="475"/>
        <v>45291</v>
      </c>
      <c r="H3585" s="218" t="str">
        <f>IF(ISERROR(VLOOKUP(FORECAST!$A3585,$AY$2:$BA$9,3,FALSE)),"",VLOOKUP(FORECAST!$A3585,$AY$2:$BA$9,3,FALSE))</f>
        <v/>
      </c>
      <c r="I3585" s="218" t="str">
        <f>IF(ISNUMBER(FORECAST!G:G),FORECAST!G:G,"")</f>
        <v/>
      </c>
      <c r="J3585" s="222" t="str">
        <f>IF(ISNUMBER(FORECAST!H:H),FORECAST!H:H,"")</f>
        <v/>
      </c>
      <c r="BF3585" s="4"/>
    </row>
    <row r="3586" spans="1:58">
      <c r="A3586" s="218" t="str">
        <f>MID(FORECAST!A3585,1,10)</f>
        <v/>
      </c>
      <c r="B3586" s="218" t="str">
        <f t="shared" si="470"/>
        <v/>
      </c>
      <c r="C3586" s="218" t="str">
        <f t="shared" si="471"/>
        <v/>
      </c>
      <c r="D3586" s="218" t="str">
        <f t="shared" si="472"/>
        <v/>
      </c>
      <c r="E3586" s="219" t="e">
        <f t="shared" si="473"/>
        <v>#VALUE!</v>
      </c>
      <c r="F3586" s="219" t="str">
        <f t="shared" si="474"/>
        <v/>
      </c>
      <c r="G3586" s="219">
        <f t="shared" si="475"/>
        <v>45291</v>
      </c>
      <c r="H3586" s="218" t="str">
        <f>IF(ISERROR(VLOOKUP(FORECAST!$A3586,$AY$2:$BA$9,3,FALSE)),"",VLOOKUP(FORECAST!$A3586,$AY$2:$BA$9,3,FALSE))</f>
        <v/>
      </c>
      <c r="I3586" s="218" t="str">
        <f>IF(ISNUMBER(FORECAST!G:G),FORECAST!G:G,"")</f>
        <v/>
      </c>
      <c r="J3586" s="222" t="str">
        <f>IF(ISNUMBER(FORECAST!H:H),FORECAST!H:H,"")</f>
        <v/>
      </c>
      <c r="BF3586" s="4"/>
    </row>
    <row r="3587" spans="1:58">
      <c r="A3587" s="218" t="str">
        <f>MID(FORECAST!A3586,1,10)</f>
        <v/>
      </c>
      <c r="B3587" s="218" t="str">
        <f t="shared" si="470"/>
        <v/>
      </c>
      <c r="C3587" s="218" t="str">
        <f t="shared" si="471"/>
        <v/>
      </c>
      <c r="D3587" s="218" t="str">
        <f t="shared" si="472"/>
        <v/>
      </c>
      <c r="E3587" s="219" t="e">
        <f t="shared" si="473"/>
        <v>#VALUE!</v>
      </c>
      <c r="F3587" s="219" t="str">
        <f t="shared" si="474"/>
        <v/>
      </c>
      <c r="G3587" s="219">
        <f t="shared" si="475"/>
        <v>45291</v>
      </c>
      <c r="H3587" s="218" t="str">
        <f>IF(ISERROR(VLOOKUP(FORECAST!$A3587,$AY$2:$BA$9,3,FALSE)),"",VLOOKUP(FORECAST!$A3587,$AY$2:$BA$9,3,FALSE))</f>
        <v/>
      </c>
      <c r="I3587" s="218" t="str">
        <f>IF(ISNUMBER(FORECAST!G:G),FORECAST!G:G,"")</f>
        <v/>
      </c>
      <c r="J3587" s="222" t="str">
        <f>IF(ISNUMBER(FORECAST!H:H),FORECAST!H:H,"")</f>
        <v/>
      </c>
      <c r="BF3587" s="4"/>
    </row>
    <row r="3588" spans="1:58">
      <c r="A3588" s="218" t="str">
        <f>MID(FORECAST!A3587,1,10)</f>
        <v/>
      </c>
      <c r="B3588" s="218" t="str">
        <f t="shared" si="470"/>
        <v/>
      </c>
      <c r="C3588" s="218" t="str">
        <f t="shared" si="471"/>
        <v/>
      </c>
      <c r="D3588" s="218" t="str">
        <f t="shared" si="472"/>
        <v/>
      </c>
      <c r="E3588" s="219" t="e">
        <f t="shared" si="473"/>
        <v>#VALUE!</v>
      </c>
      <c r="F3588" s="219" t="str">
        <f t="shared" si="474"/>
        <v/>
      </c>
      <c r="G3588" s="219">
        <f t="shared" si="475"/>
        <v>45291</v>
      </c>
      <c r="H3588" s="218" t="str">
        <f>IF(ISERROR(VLOOKUP(FORECAST!$A3588,$AY$2:$BA$9,3,FALSE)),"",VLOOKUP(FORECAST!$A3588,$AY$2:$BA$9,3,FALSE))</f>
        <v/>
      </c>
      <c r="I3588" s="218" t="str">
        <f>IF(ISNUMBER(FORECAST!G:G),FORECAST!G:G,"")</f>
        <v/>
      </c>
      <c r="J3588" s="222" t="str">
        <f>IF(ISNUMBER(FORECAST!H:H),FORECAST!H:H,"")</f>
        <v/>
      </c>
      <c r="BF3588" s="4"/>
    </row>
    <row r="3589" spans="1:58">
      <c r="A3589" s="218" t="str">
        <f>MID(FORECAST!A3588,1,10)</f>
        <v/>
      </c>
      <c r="B3589" s="218" t="str">
        <f t="shared" si="470"/>
        <v/>
      </c>
      <c r="C3589" s="218" t="str">
        <f t="shared" si="471"/>
        <v/>
      </c>
      <c r="D3589" s="218" t="str">
        <f t="shared" si="472"/>
        <v/>
      </c>
      <c r="E3589" s="219" t="e">
        <f t="shared" si="473"/>
        <v>#VALUE!</v>
      </c>
      <c r="F3589" s="219" t="str">
        <f t="shared" si="474"/>
        <v/>
      </c>
      <c r="G3589" s="219">
        <f t="shared" si="475"/>
        <v>45291</v>
      </c>
      <c r="H3589" s="218" t="str">
        <f>IF(ISERROR(VLOOKUP(FORECAST!$A3589,$AY$2:$BA$9,3,FALSE)),"",VLOOKUP(FORECAST!$A3589,$AY$2:$BA$9,3,FALSE))</f>
        <v/>
      </c>
      <c r="I3589" s="218" t="str">
        <f>IF(ISNUMBER(FORECAST!G:G),FORECAST!G:G,"")</f>
        <v/>
      </c>
      <c r="J3589" s="222" t="str">
        <f>IF(ISNUMBER(FORECAST!H:H),FORECAST!H:H,"")</f>
        <v/>
      </c>
      <c r="BF3589" s="4"/>
    </row>
    <row r="3590" spans="1:58">
      <c r="A3590" s="218" t="str">
        <f>MID(FORECAST!A3589,1,10)</f>
        <v/>
      </c>
      <c r="B3590" s="218" t="str">
        <f t="shared" si="470"/>
        <v/>
      </c>
      <c r="C3590" s="218" t="str">
        <f t="shared" si="471"/>
        <v/>
      </c>
      <c r="D3590" s="218" t="str">
        <f t="shared" si="472"/>
        <v/>
      </c>
      <c r="E3590" s="219" t="e">
        <f t="shared" si="473"/>
        <v>#VALUE!</v>
      </c>
      <c r="F3590" s="219" t="str">
        <f t="shared" si="474"/>
        <v/>
      </c>
      <c r="G3590" s="219">
        <f t="shared" si="475"/>
        <v>45291</v>
      </c>
      <c r="H3590" s="218" t="str">
        <f>IF(ISERROR(VLOOKUP(FORECAST!$A3590,$AY$2:$BA$9,3,FALSE)),"",VLOOKUP(FORECAST!$A3590,$AY$2:$BA$9,3,FALSE))</f>
        <v/>
      </c>
      <c r="I3590" s="218" t="str">
        <f>IF(ISNUMBER(FORECAST!G:G),FORECAST!G:G,"")</f>
        <v/>
      </c>
      <c r="J3590" s="222" t="str">
        <f>IF(ISNUMBER(FORECAST!H:H),FORECAST!H:H,"")</f>
        <v/>
      </c>
      <c r="BF3590" s="4"/>
    </row>
    <row r="3591" spans="1:58">
      <c r="A3591" s="218" t="str">
        <f>MID(FORECAST!A3590,1,10)</f>
        <v/>
      </c>
      <c r="B3591" s="218" t="str">
        <f t="shared" si="470"/>
        <v/>
      </c>
      <c r="C3591" s="218" t="str">
        <f t="shared" si="471"/>
        <v/>
      </c>
      <c r="D3591" s="218" t="str">
        <f t="shared" si="472"/>
        <v/>
      </c>
      <c r="E3591" s="219" t="e">
        <f t="shared" si="473"/>
        <v>#VALUE!</v>
      </c>
      <c r="F3591" s="219" t="str">
        <f t="shared" si="474"/>
        <v/>
      </c>
      <c r="G3591" s="219">
        <f t="shared" si="475"/>
        <v>45291</v>
      </c>
      <c r="H3591" s="218" t="str">
        <f>IF(ISERROR(VLOOKUP(FORECAST!$A3591,$AY$2:$BA$9,3,FALSE)),"",VLOOKUP(FORECAST!$A3591,$AY$2:$BA$9,3,FALSE))</f>
        <v/>
      </c>
      <c r="I3591" s="218" t="str">
        <f>IF(ISNUMBER(FORECAST!G:G),FORECAST!G:G,"")</f>
        <v/>
      </c>
      <c r="J3591" s="222" t="str">
        <f>IF(ISNUMBER(FORECAST!H:H),FORECAST!H:H,"")</f>
        <v/>
      </c>
      <c r="BF3591" s="4"/>
    </row>
    <row r="3592" spans="1:58">
      <c r="A3592" s="218" t="str">
        <f>MID(FORECAST!A3591,1,10)</f>
        <v/>
      </c>
      <c r="B3592" s="218" t="str">
        <f t="shared" si="470"/>
        <v/>
      </c>
      <c r="C3592" s="218" t="str">
        <f t="shared" si="471"/>
        <v/>
      </c>
      <c r="D3592" s="218" t="str">
        <f t="shared" si="472"/>
        <v/>
      </c>
      <c r="E3592" s="219" t="e">
        <f t="shared" si="473"/>
        <v>#VALUE!</v>
      </c>
      <c r="F3592" s="219" t="str">
        <f t="shared" si="474"/>
        <v/>
      </c>
      <c r="G3592" s="219">
        <f t="shared" si="475"/>
        <v>45291</v>
      </c>
      <c r="H3592" s="218" t="str">
        <f>IF(ISERROR(VLOOKUP(FORECAST!$A3592,$AY$2:$BA$9,3,FALSE)),"",VLOOKUP(FORECAST!$A3592,$AY$2:$BA$9,3,FALSE))</f>
        <v/>
      </c>
      <c r="I3592" s="218" t="str">
        <f>IF(ISNUMBER(FORECAST!G:G),FORECAST!G:G,"")</f>
        <v/>
      </c>
      <c r="J3592" s="222" t="str">
        <f>IF(ISNUMBER(FORECAST!H:H),FORECAST!H:H,"")</f>
        <v/>
      </c>
      <c r="BF3592" s="4"/>
    </row>
    <row r="3593" spans="1:58">
      <c r="A3593" s="218" t="str">
        <f>MID(FORECAST!A3592,1,10)</f>
        <v/>
      </c>
      <c r="B3593" s="218" t="str">
        <f t="shared" si="470"/>
        <v/>
      </c>
      <c r="C3593" s="218" t="str">
        <f t="shared" si="471"/>
        <v/>
      </c>
      <c r="D3593" s="218" t="str">
        <f t="shared" si="472"/>
        <v/>
      </c>
      <c r="E3593" s="219" t="e">
        <f t="shared" si="473"/>
        <v>#VALUE!</v>
      </c>
      <c r="F3593" s="219" t="str">
        <f t="shared" si="474"/>
        <v/>
      </c>
      <c r="G3593" s="219">
        <f t="shared" si="475"/>
        <v>45291</v>
      </c>
      <c r="H3593" s="218" t="str">
        <f>IF(ISERROR(VLOOKUP(FORECAST!$A3593,$AY$2:$BA$9,3,FALSE)),"",VLOOKUP(FORECAST!$A3593,$AY$2:$BA$9,3,FALSE))</f>
        <v/>
      </c>
      <c r="I3593" s="218" t="str">
        <f>IF(ISNUMBER(FORECAST!G:G),FORECAST!G:G,"")</f>
        <v/>
      </c>
      <c r="J3593" s="222" t="str">
        <f>IF(ISNUMBER(FORECAST!H:H),FORECAST!H:H,"")</f>
        <v/>
      </c>
      <c r="BF3593" s="4"/>
    </row>
    <row r="3594" spans="1:58">
      <c r="A3594" s="218" t="str">
        <f>MID(FORECAST!A3593,1,10)</f>
        <v/>
      </c>
      <c r="B3594" s="218" t="str">
        <f t="shared" si="470"/>
        <v/>
      </c>
      <c r="C3594" s="218" t="str">
        <f t="shared" si="471"/>
        <v/>
      </c>
      <c r="D3594" s="218" t="str">
        <f t="shared" si="472"/>
        <v/>
      </c>
      <c r="E3594" s="219" t="e">
        <f t="shared" si="473"/>
        <v>#VALUE!</v>
      </c>
      <c r="F3594" s="219" t="str">
        <f t="shared" si="474"/>
        <v/>
      </c>
      <c r="G3594" s="219">
        <f t="shared" si="475"/>
        <v>45291</v>
      </c>
      <c r="H3594" s="218" t="str">
        <f>IF(ISERROR(VLOOKUP(FORECAST!$A3594,$AY$2:$BA$9,3,FALSE)),"",VLOOKUP(FORECAST!$A3594,$AY$2:$BA$9,3,FALSE))</f>
        <v/>
      </c>
      <c r="I3594" s="218" t="str">
        <f>IF(ISNUMBER(FORECAST!G:G),FORECAST!G:G,"")</f>
        <v/>
      </c>
      <c r="J3594" s="222" t="str">
        <f>IF(ISNUMBER(FORECAST!H:H),FORECAST!H:H,"")</f>
        <v/>
      </c>
      <c r="BF3594" s="4"/>
    </row>
    <row r="3595" spans="1:58">
      <c r="A3595" s="218" t="str">
        <f>MID(FORECAST!A3594,1,10)</f>
        <v/>
      </c>
      <c r="B3595" s="218" t="str">
        <f t="shared" si="470"/>
        <v/>
      </c>
      <c r="C3595" s="218" t="str">
        <f t="shared" si="471"/>
        <v/>
      </c>
      <c r="D3595" s="218" t="str">
        <f t="shared" si="472"/>
        <v/>
      </c>
      <c r="E3595" s="219" t="e">
        <f t="shared" si="473"/>
        <v>#VALUE!</v>
      </c>
      <c r="F3595" s="219" t="str">
        <f t="shared" si="474"/>
        <v/>
      </c>
      <c r="G3595" s="219">
        <f t="shared" si="475"/>
        <v>45291</v>
      </c>
      <c r="H3595" s="218" t="str">
        <f>IF(ISERROR(VLOOKUP(FORECAST!$A3595,$AY$2:$BA$9,3,FALSE)),"",VLOOKUP(FORECAST!$A3595,$AY$2:$BA$9,3,FALSE))</f>
        <v/>
      </c>
      <c r="I3595" s="218" t="str">
        <f>IF(ISNUMBER(FORECAST!G:G),FORECAST!G:G,"")</f>
        <v/>
      </c>
      <c r="J3595" s="222" t="str">
        <f>IF(ISNUMBER(FORECAST!H:H),FORECAST!H:H,"")</f>
        <v/>
      </c>
      <c r="BF3595" s="4"/>
    </row>
    <row r="3596" spans="1:58">
      <c r="A3596" s="218" t="str">
        <f>MID(FORECAST!A3595,1,10)</f>
        <v/>
      </c>
      <c r="B3596" s="218" t="str">
        <f t="shared" si="470"/>
        <v/>
      </c>
      <c r="C3596" s="218" t="str">
        <f t="shared" si="471"/>
        <v/>
      </c>
      <c r="D3596" s="218" t="str">
        <f t="shared" si="472"/>
        <v/>
      </c>
      <c r="E3596" s="219" t="e">
        <f t="shared" si="473"/>
        <v>#VALUE!</v>
      </c>
      <c r="F3596" s="219" t="str">
        <f t="shared" si="474"/>
        <v/>
      </c>
      <c r="G3596" s="219">
        <f t="shared" si="475"/>
        <v>45291</v>
      </c>
      <c r="H3596" s="218" t="str">
        <f>IF(ISERROR(VLOOKUP(FORECAST!$A3596,$AY$2:$BA$9,3,FALSE)),"",VLOOKUP(FORECAST!$A3596,$AY$2:$BA$9,3,FALSE))</f>
        <v/>
      </c>
      <c r="I3596" s="218" t="str">
        <f>IF(ISNUMBER(FORECAST!G:G),FORECAST!G:G,"")</f>
        <v/>
      </c>
      <c r="J3596" s="222" t="str">
        <f>IF(ISNUMBER(FORECAST!H:H),FORECAST!H:H,"")</f>
        <v/>
      </c>
      <c r="BF3596" s="4"/>
    </row>
    <row r="3597" spans="1:58">
      <c r="A3597" s="218" t="str">
        <f>MID(FORECAST!A3596,1,10)</f>
        <v/>
      </c>
      <c r="B3597" s="218" t="str">
        <f t="shared" si="470"/>
        <v/>
      </c>
      <c r="C3597" s="218" t="str">
        <f t="shared" si="471"/>
        <v/>
      </c>
      <c r="D3597" s="218" t="str">
        <f t="shared" si="472"/>
        <v/>
      </c>
      <c r="E3597" s="219" t="e">
        <f t="shared" si="473"/>
        <v>#VALUE!</v>
      </c>
      <c r="F3597" s="219" t="str">
        <f t="shared" si="474"/>
        <v/>
      </c>
      <c r="G3597" s="219">
        <f t="shared" si="475"/>
        <v>45291</v>
      </c>
      <c r="H3597" s="218" t="str">
        <f>IF(ISERROR(VLOOKUP(FORECAST!$A3597,$AY$2:$BA$9,3,FALSE)),"",VLOOKUP(FORECAST!$A3597,$AY$2:$BA$9,3,FALSE))</f>
        <v/>
      </c>
      <c r="I3597" s="218" t="str">
        <f>IF(ISNUMBER(FORECAST!G:G),FORECAST!G:G,"")</f>
        <v/>
      </c>
      <c r="J3597" s="222" t="str">
        <f>IF(ISNUMBER(FORECAST!H:H),FORECAST!H:H,"")</f>
        <v/>
      </c>
      <c r="BF3597" s="4"/>
    </row>
    <row r="3598" spans="1:58">
      <c r="A3598" s="218" t="str">
        <f>MID(FORECAST!A3597,1,10)</f>
        <v/>
      </c>
      <c r="B3598" s="218" t="str">
        <f t="shared" si="470"/>
        <v/>
      </c>
      <c r="C3598" s="218" t="str">
        <f t="shared" si="471"/>
        <v/>
      </c>
      <c r="D3598" s="218" t="str">
        <f t="shared" si="472"/>
        <v/>
      </c>
      <c r="E3598" s="219" t="e">
        <f t="shared" si="473"/>
        <v>#VALUE!</v>
      </c>
      <c r="F3598" s="219" t="str">
        <f t="shared" si="474"/>
        <v/>
      </c>
      <c r="G3598" s="219">
        <f t="shared" si="475"/>
        <v>45291</v>
      </c>
      <c r="H3598" s="218" t="str">
        <f>IF(ISERROR(VLOOKUP(FORECAST!$A3598,$AY$2:$BA$9,3,FALSE)),"",VLOOKUP(FORECAST!$A3598,$AY$2:$BA$9,3,FALSE))</f>
        <v/>
      </c>
      <c r="I3598" s="218" t="str">
        <f>IF(ISNUMBER(FORECAST!G:G),FORECAST!G:G,"")</f>
        <v/>
      </c>
      <c r="J3598" s="222" t="str">
        <f>IF(ISNUMBER(FORECAST!H:H),FORECAST!H:H,"")</f>
        <v/>
      </c>
      <c r="BF3598" s="4"/>
    </row>
    <row r="3599" spans="1:58">
      <c r="A3599" s="218" t="str">
        <f>MID(FORECAST!A3598,1,10)</f>
        <v/>
      </c>
      <c r="B3599" s="218" t="str">
        <f t="shared" si="470"/>
        <v/>
      </c>
      <c r="C3599" s="218" t="str">
        <f t="shared" si="471"/>
        <v/>
      </c>
      <c r="D3599" s="218" t="str">
        <f t="shared" si="472"/>
        <v/>
      </c>
      <c r="E3599" s="219" t="e">
        <f t="shared" si="473"/>
        <v>#VALUE!</v>
      </c>
      <c r="F3599" s="219" t="str">
        <f t="shared" si="474"/>
        <v/>
      </c>
      <c r="G3599" s="219">
        <f t="shared" si="475"/>
        <v>45291</v>
      </c>
      <c r="H3599" s="218" t="str">
        <f>IF(ISERROR(VLOOKUP(FORECAST!$A3599,$AY$2:$BA$9,3,FALSE)),"",VLOOKUP(FORECAST!$A3599,$AY$2:$BA$9,3,FALSE))</f>
        <v/>
      </c>
      <c r="I3599" s="218" t="str">
        <f>IF(ISNUMBER(FORECAST!G:G),FORECAST!G:G,"")</f>
        <v/>
      </c>
      <c r="J3599" s="222" t="str">
        <f>IF(ISNUMBER(FORECAST!H:H),FORECAST!H:H,"")</f>
        <v/>
      </c>
      <c r="BF3599" s="4"/>
    </row>
    <row r="3600" spans="1:58">
      <c r="A3600" s="218" t="str">
        <f>MID(FORECAST!A3599,1,10)</f>
        <v/>
      </c>
      <c r="B3600" s="218" t="str">
        <f t="shared" ref="B3600:B3663" si="476">MID(A3600,1,2)</f>
        <v/>
      </c>
      <c r="C3600" s="218" t="str">
        <f t="shared" ref="C3600:C3663" si="477">MID(A3600,4,2)</f>
        <v/>
      </c>
      <c r="D3600" s="218" t="str">
        <f t="shared" ref="D3600:D3663" si="478">MID(A3600,7,4)</f>
        <v/>
      </c>
      <c r="E3600" s="219" t="e">
        <f t="shared" ref="E3600:E3663" si="479">DATE(D3600,C3600,B3600)</f>
        <v>#VALUE!</v>
      </c>
      <c r="F3600" s="219" t="str">
        <f t="shared" ref="F3600:F3663" si="480">IF(ISERROR(E3600),"",E3600)</f>
        <v/>
      </c>
      <c r="G3600" s="219">
        <f t="shared" ref="G3600:G3663" si="481">IF(F3600="",G3599,F3600)</f>
        <v>45291</v>
      </c>
      <c r="H3600" s="218" t="str">
        <f>IF(ISERROR(VLOOKUP(FORECAST!$A3600,$AY$2:$BA$9,3,FALSE)),"",VLOOKUP(FORECAST!$A3600,$AY$2:$BA$9,3,FALSE))</f>
        <v/>
      </c>
      <c r="I3600" s="218" t="str">
        <f>IF(ISNUMBER(FORECAST!G:G),FORECAST!G:G,"")</f>
        <v/>
      </c>
      <c r="J3600" s="222" t="str">
        <f>IF(ISNUMBER(FORECAST!H:H),FORECAST!H:H,"")</f>
        <v/>
      </c>
      <c r="BF3600" s="4"/>
    </row>
    <row r="3601" spans="1:58">
      <c r="A3601" s="218" t="str">
        <f>MID(FORECAST!A3600,1,10)</f>
        <v/>
      </c>
      <c r="B3601" s="218" t="str">
        <f t="shared" si="476"/>
        <v/>
      </c>
      <c r="C3601" s="218" t="str">
        <f t="shared" si="477"/>
        <v/>
      </c>
      <c r="D3601" s="218" t="str">
        <f t="shared" si="478"/>
        <v/>
      </c>
      <c r="E3601" s="219" t="e">
        <f t="shared" si="479"/>
        <v>#VALUE!</v>
      </c>
      <c r="F3601" s="219" t="str">
        <f t="shared" si="480"/>
        <v/>
      </c>
      <c r="G3601" s="219">
        <f t="shared" si="481"/>
        <v>45291</v>
      </c>
      <c r="H3601" s="218" t="str">
        <f>IF(ISERROR(VLOOKUP(FORECAST!$A3601,$AY$2:$BA$9,3,FALSE)),"",VLOOKUP(FORECAST!$A3601,$AY$2:$BA$9,3,FALSE))</f>
        <v/>
      </c>
      <c r="I3601" s="218" t="str">
        <f>IF(ISNUMBER(FORECAST!G:G),FORECAST!G:G,"")</f>
        <v/>
      </c>
      <c r="J3601" s="222" t="str">
        <f>IF(ISNUMBER(FORECAST!H:H),FORECAST!H:H,"")</f>
        <v/>
      </c>
      <c r="BF3601" s="4"/>
    </row>
    <row r="3602" spans="1:58">
      <c r="A3602" s="218" t="str">
        <f>MID(FORECAST!A3601,1,10)</f>
        <v/>
      </c>
      <c r="B3602" s="218" t="str">
        <f t="shared" si="476"/>
        <v/>
      </c>
      <c r="C3602" s="218" t="str">
        <f t="shared" si="477"/>
        <v/>
      </c>
      <c r="D3602" s="218" t="str">
        <f t="shared" si="478"/>
        <v/>
      </c>
      <c r="E3602" s="219" t="e">
        <f t="shared" si="479"/>
        <v>#VALUE!</v>
      </c>
      <c r="F3602" s="219" t="str">
        <f t="shared" si="480"/>
        <v/>
      </c>
      <c r="G3602" s="219">
        <f t="shared" si="481"/>
        <v>45291</v>
      </c>
      <c r="H3602" s="218" t="str">
        <f>IF(ISERROR(VLOOKUP(FORECAST!$A3602,$AY$2:$BA$9,3,FALSE)),"",VLOOKUP(FORECAST!$A3602,$AY$2:$BA$9,3,FALSE))</f>
        <v/>
      </c>
      <c r="I3602" s="218" t="str">
        <f>IF(ISNUMBER(FORECAST!G:G),FORECAST!G:G,"")</f>
        <v/>
      </c>
      <c r="J3602" s="222" t="str">
        <f>IF(ISNUMBER(FORECAST!H:H),FORECAST!H:H,"")</f>
        <v/>
      </c>
      <c r="BF3602" s="4"/>
    </row>
    <row r="3603" spans="1:58">
      <c r="A3603" s="218" t="str">
        <f>MID(FORECAST!A3602,1,10)</f>
        <v/>
      </c>
      <c r="B3603" s="218" t="str">
        <f t="shared" si="476"/>
        <v/>
      </c>
      <c r="C3603" s="218" t="str">
        <f t="shared" si="477"/>
        <v/>
      </c>
      <c r="D3603" s="218" t="str">
        <f t="shared" si="478"/>
        <v/>
      </c>
      <c r="E3603" s="219" t="e">
        <f t="shared" si="479"/>
        <v>#VALUE!</v>
      </c>
      <c r="F3603" s="219" t="str">
        <f t="shared" si="480"/>
        <v/>
      </c>
      <c r="G3603" s="219">
        <f t="shared" si="481"/>
        <v>45291</v>
      </c>
      <c r="H3603" s="218" t="str">
        <f>IF(ISERROR(VLOOKUP(FORECAST!$A3603,$AY$2:$BA$9,3,FALSE)),"",VLOOKUP(FORECAST!$A3603,$AY$2:$BA$9,3,FALSE))</f>
        <v/>
      </c>
      <c r="I3603" s="218" t="str">
        <f>IF(ISNUMBER(FORECAST!G:G),FORECAST!G:G,"")</f>
        <v/>
      </c>
      <c r="J3603" s="222" t="str">
        <f>IF(ISNUMBER(FORECAST!H:H),FORECAST!H:H,"")</f>
        <v/>
      </c>
      <c r="BF3603" s="4"/>
    </row>
    <row r="3604" spans="1:58">
      <c r="A3604" s="218" t="str">
        <f>MID(FORECAST!A3603,1,10)</f>
        <v/>
      </c>
      <c r="B3604" s="218" t="str">
        <f t="shared" si="476"/>
        <v/>
      </c>
      <c r="C3604" s="218" t="str">
        <f t="shared" si="477"/>
        <v/>
      </c>
      <c r="D3604" s="218" t="str">
        <f t="shared" si="478"/>
        <v/>
      </c>
      <c r="E3604" s="219" t="e">
        <f t="shared" si="479"/>
        <v>#VALUE!</v>
      </c>
      <c r="F3604" s="219" t="str">
        <f t="shared" si="480"/>
        <v/>
      </c>
      <c r="G3604" s="219">
        <f t="shared" si="481"/>
        <v>45291</v>
      </c>
      <c r="H3604" s="218" t="str">
        <f>IF(ISERROR(VLOOKUP(FORECAST!$A3604,$AY$2:$BA$9,3,FALSE)),"",VLOOKUP(FORECAST!$A3604,$AY$2:$BA$9,3,FALSE))</f>
        <v/>
      </c>
      <c r="I3604" s="218" t="str">
        <f>IF(ISNUMBER(FORECAST!G:G),FORECAST!G:G,"")</f>
        <v/>
      </c>
      <c r="J3604" s="222" t="str">
        <f>IF(ISNUMBER(FORECAST!H:H),FORECAST!H:H,"")</f>
        <v/>
      </c>
      <c r="BF3604" s="4"/>
    </row>
    <row r="3605" spans="1:58">
      <c r="A3605" s="218" t="str">
        <f>MID(FORECAST!A3604,1,10)</f>
        <v/>
      </c>
      <c r="B3605" s="218" t="str">
        <f t="shared" si="476"/>
        <v/>
      </c>
      <c r="C3605" s="218" t="str">
        <f t="shared" si="477"/>
        <v/>
      </c>
      <c r="D3605" s="218" t="str">
        <f t="shared" si="478"/>
        <v/>
      </c>
      <c r="E3605" s="219" t="e">
        <f t="shared" si="479"/>
        <v>#VALUE!</v>
      </c>
      <c r="F3605" s="219" t="str">
        <f t="shared" si="480"/>
        <v/>
      </c>
      <c r="G3605" s="219">
        <f t="shared" si="481"/>
        <v>45291</v>
      </c>
      <c r="H3605" s="218" t="str">
        <f>IF(ISERROR(VLOOKUP(FORECAST!$A3605,$AY$2:$BA$9,3,FALSE)),"",VLOOKUP(FORECAST!$A3605,$AY$2:$BA$9,3,FALSE))</f>
        <v/>
      </c>
      <c r="I3605" s="218" t="str">
        <f>IF(ISNUMBER(FORECAST!G:G),FORECAST!G:G,"")</f>
        <v/>
      </c>
      <c r="J3605" s="222" t="str">
        <f>IF(ISNUMBER(FORECAST!H:H),FORECAST!H:H,"")</f>
        <v/>
      </c>
      <c r="BF3605" s="4"/>
    </row>
    <row r="3606" spans="1:58">
      <c r="A3606" s="218" t="str">
        <f>MID(FORECAST!A3605,1,10)</f>
        <v/>
      </c>
      <c r="B3606" s="218" t="str">
        <f t="shared" si="476"/>
        <v/>
      </c>
      <c r="C3606" s="218" t="str">
        <f t="shared" si="477"/>
        <v/>
      </c>
      <c r="D3606" s="218" t="str">
        <f t="shared" si="478"/>
        <v/>
      </c>
      <c r="E3606" s="219" t="e">
        <f t="shared" si="479"/>
        <v>#VALUE!</v>
      </c>
      <c r="F3606" s="219" t="str">
        <f t="shared" si="480"/>
        <v/>
      </c>
      <c r="G3606" s="219">
        <f t="shared" si="481"/>
        <v>45291</v>
      </c>
      <c r="H3606" s="218" t="str">
        <f>IF(ISERROR(VLOOKUP(FORECAST!$A3606,$AY$2:$BA$9,3,FALSE)),"",VLOOKUP(FORECAST!$A3606,$AY$2:$BA$9,3,FALSE))</f>
        <v/>
      </c>
      <c r="I3606" s="218" t="str">
        <f>IF(ISNUMBER(FORECAST!G:G),FORECAST!G:G,"")</f>
        <v/>
      </c>
      <c r="J3606" s="222" t="str">
        <f>IF(ISNUMBER(FORECAST!H:H),FORECAST!H:H,"")</f>
        <v/>
      </c>
      <c r="BF3606" s="4"/>
    </row>
    <row r="3607" spans="1:58">
      <c r="A3607" s="218" t="str">
        <f>MID(FORECAST!A3606,1,10)</f>
        <v/>
      </c>
      <c r="B3607" s="218" t="str">
        <f t="shared" si="476"/>
        <v/>
      </c>
      <c r="C3607" s="218" t="str">
        <f t="shared" si="477"/>
        <v/>
      </c>
      <c r="D3607" s="218" t="str">
        <f t="shared" si="478"/>
        <v/>
      </c>
      <c r="E3607" s="219" t="e">
        <f t="shared" si="479"/>
        <v>#VALUE!</v>
      </c>
      <c r="F3607" s="219" t="str">
        <f t="shared" si="480"/>
        <v/>
      </c>
      <c r="G3607" s="219">
        <f t="shared" si="481"/>
        <v>45291</v>
      </c>
      <c r="H3607" s="218" t="str">
        <f>IF(ISERROR(VLOOKUP(FORECAST!$A3607,$AY$2:$BA$9,3,FALSE)),"",VLOOKUP(FORECAST!$A3607,$AY$2:$BA$9,3,FALSE))</f>
        <v/>
      </c>
      <c r="I3607" s="218" t="str">
        <f>IF(ISNUMBER(FORECAST!G:G),FORECAST!G:G,"")</f>
        <v/>
      </c>
      <c r="J3607" s="222" t="str">
        <f>IF(ISNUMBER(FORECAST!H:H),FORECAST!H:H,"")</f>
        <v/>
      </c>
      <c r="BF3607" s="4"/>
    </row>
    <row r="3608" spans="1:58">
      <c r="A3608" s="218" t="str">
        <f>MID(FORECAST!A3607,1,10)</f>
        <v/>
      </c>
      <c r="B3608" s="218" t="str">
        <f t="shared" si="476"/>
        <v/>
      </c>
      <c r="C3608" s="218" t="str">
        <f t="shared" si="477"/>
        <v/>
      </c>
      <c r="D3608" s="218" t="str">
        <f t="shared" si="478"/>
        <v/>
      </c>
      <c r="E3608" s="219" t="e">
        <f t="shared" si="479"/>
        <v>#VALUE!</v>
      </c>
      <c r="F3608" s="219" t="str">
        <f t="shared" si="480"/>
        <v/>
      </c>
      <c r="G3608" s="219">
        <f t="shared" si="481"/>
        <v>45291</v>
      </c>
      <c r="H3608" s="218" t="str">
        <f>IF(ISERROR(VLOOKUP(FORECAST!$A3608,$AY$2:$BA$9,3,FALSE)),"",VLOOKUP(FORECAST!$A3608,$AY$2:$BA$9,3,FALSE))</f>
        <v/>
      </c>
      <c r="I3608" s="218" t="str">
        <f>IF(ISNUMBER(FORECAST!G:G),FORECAST!G:G,"")</f>
        <v/>
      </c>
      <c r="J3608" s="222" t="str">
        <f>IF(ISNUMBER(FORECAST!H:H),FORECAST!H:H,"")</f>
        <v/>
      </c>
      <c r="BF3608" s="4"/>
    </row>
    <row r="3609" spans="1:58">
      <c r="A3609" s="218" t="str">
        <f>MID(FORECAST!A3608,1,10)</f>
        <v/>
      </c>
      <c r="B3609" s="218" t="str">
        <f t="shared" si="476"/>
        <v/>
      </c>
      <c r="C3609" s="218" t="str">
        <f t="shared" si="477"/>
        <v/>
      </c>
      <c r="D3609" s="218" t="str">
        <f t="shared" si="478"/>
        <v/>
      </c>
      <c r="E3609" s="219" t="e">
        <f t="shared" si="479"/>
        <v>#VALUE!</v>
      </c>
      <c r="F3609" s="219" t="str">
        <f t="shared" si="480"/>
        <v/>
      </c>
      <c r="G3609" s="219">
        <f t="shared" si="481"/>
        <v>45291</v>
      </c>
      <c r="H3609" s="218" t="str">
        <f>IF(ISERROR(VLOOKUP(FORECAST!$A3609,$AY$2:$BA$9,3,FALSE)),"",VLOOKUP(FORECAST!$A3609,$AY$2:$BA$9,3,FALSE))</f>
        <v/>
      </c>
      <c r="I3609" s="218" t="str">
        <f>IF(ISNUMBER(FORECAST!G:G),FORECAST!G:G,"")</f>
        <v/>
      </c>
      <c r="J3609" s="222" t="str">
        <f>IF(ISNUMBER(FORECAST!H:H),FORECAST!H:H,"")</f>
        <v/>
      </c>
      <c r="BF3609" s="4"/>
    </row>
    <row r="3610" spans="1:58">
      <c r="A3610" s="218" t="str">
        <f>MID(FORECAST!A3609,1,10)</f>
        <v/>
      </c>
      <c r="B3610" s="218" t="str">
        <f t="shared" si="476"/>
        <v/>
      </c>
      <c r="C3610" s="218" t="str">
        <f t="shared" si="477"/>
        <v/>
      </c>
      <c r="D3610" s="218" t="str">
        <f t="shared" si="478"/>
        <v/>
      </c>
      <c r="E3610" s="219" t="e">
        <f t="shared" si="479"/>
        <v>#VALUE!</v>
      </c>
      <c r="F3610" s="219" t="str">
        <f t="shared" si="480"/>
        <v/>
      </c>
      <c r="G3610" s="219">
        <f t="shared" si="481"/>
        <v>45291</v>
      </c>
      <c r="H3610" s="218" t="str">
        <f>IF(ISERROR(VLOOKUP(FORECAST!$A3610,$AY$2:$BA$9,3,FALSE)),"",VLOOKUP(FORECAST!$A3610,$AY$2:$BA$9,3,FALSE))</f>
        <v/>
      </c>
      <c r="I3610" s="218" t="str">
        <f>IF(ISNUMBER(FORECAST!G:G),FORECAST!G:G,"")</f>
        <v/>
      </c>
      <c r="J3610" s="222" t="str">
        <f>IF(ISNUMBER(FORECAST!H:H),FORECAST!H:H,"")</f>
        <v/>
      </c>
      <c r="BF3610" s="4"/>
    </row>
    <row r="3611" spans="1:58">
      <c r="A3611" s="218" t="str">
        <f>MID(FORECAST!A3610,1,10)</f>
        <v/>
      </c>
      <c r="B3611" s="218" t="str">
        <f t="shared" si="476"/>
        <v/>
      </c>
      <c r="C3611" s="218" t="str">
        <f t="shared" si="477"/>
        <v/>
      </c>
      <c r="D3611" s="218" t="str">
        <f t="shared" si="478"/>
        <v/>
      </c>
      <c r="E3611" s="219" t="e">
        <f t="shared" si="479"/>
        <v>#VALUE!</v>
      </c>
      <c r="F3611" s="219" t="str">
        <f t="shared" si="480"/>
        <v/>
      </c>
      <c r="G3611" s="219">
        <f t="shared" si="481"/>
        <v>45291</v>
      </c>
      <c r="H3611" s="218" t="str">
        <f>IF(ISERROR(VLOOKUP(FORECAST!$A3611,$AY$2:$BA$9,3,FALSE)),"",VLOOKUP(FORECAST!$A3611,$AY$2:$BA$9,3,FALSE))</f>
        <v/>
      </c>
      <c r="I3611" s="218" t="str">
        <f>IF(ISNUMBER(FORECAST!G:G),FORECAST!G:G,"")</f>
        <v/>
      </c>
      <c r="J3611" s="222" t="str">
        <f>IF(ISNUMBER(FORECAST!H:H),FORECAST!H:H,"")</f>
        <v/>
      </c>
      <c r="BF3611" s="4"/>
    </row>
    <row r="3612" spans="1:58">
      <c r="A3612" s="218" t="str">
        <f>MID(FORECAST!A3611,1,10)</f>
        <v/>
      </c>
      <c r="B3612" s="218" t="str">
        <f t="shared" si="476"/>
        <v/>
      </c>
      <c r="C3612" s="218" t="str">
        <f t="shared" si="477"/>
        <v/>
      </c>
      <c r="D3612" s="218" t="str">
        <f t="shared" si="478"/>
        <v/>
      </c>
      <c r="E3612" s="219" t="e">
        <f t="shared" si="479"/>
        <v>#VALUE!</v>
      </c>
      <c r="F3612" s="219" t="str">
        <f t="shared" si="480"/>
        <v/>
      </c>
      <c r="G3612" s="219">
        <f t="shared" si="481"/>
        <v>45291</v>
      </c>
      <c r="H3612" s="218" t="str">
        <f>IF(ISERROR(VLOOKUP(FORECAST!$A3612,$AY$2:$BA$9,3,FALSE)),"",VLOOKUP(FORECAST!$A3612,$AY$2:$BA$9,3,FALSE))</f>
        <v/>
      </c>
      <c r="I3612" s="218" t="str">
        <f>IF(ISNUMBER(FORECAST!G:G),FORECAST!G:G,"")</f>
        <v/>
      </c>
      <c r="J3612" s="222" t="str">
        <f>IF(ISNUMBER(FORECAST!H:H),FORECAST!H:H,"")</f>
        <v/>
      </c>
      <c r="BF3612" s="4"/>
    </row>
    <row r="3613" spans="1:58">
      <c r="A3613" s="218" t="str">
        <f>MID(FORECAST!A3612,1,10)</f>
        <v/>
      </c>
      <c r="B3613" s="218" t="str">
        <f t="shared" si="476"/>
        <v/>
      </c>
      <c r="C3613" s="218" t="str">
        <f t="shared" si="477"/>
        <v/>
      </c>
      <c r="D3613" s="218" t="str">
        <f t="shared" si="478"/>
        <v/>
      </c>
      <c r="E3613" s="219" t="e">
        <f t="shared" si="479"/>
        <v>#VALUE!</v>
      </c>
      <c r="F3613" s="219" t="str">
        <f t="shared" si="480"/>
        <v/>
      </c>
      <c r="G3613" s="219">
        <f t="shared" si="481"/>
        <v>45291</v>
      </c>
      <c r="H3613" s="218" t="str">
        <f>IF(ISERROR(VLOOKUP(FORECAST!$A3613,$AY$2:$BA$9,3,FALSE)),"",VLOOKUP(FORECAST!$A3613,$AY$2:$BA$9,3,FALSE))</f>
        <v/>
      </c>
      <c r="I3613" s="218" t="str">
        <f>IF(ISNUMBER(FORECAST!G:G),FORECAST!G:G,"")</f>
        <v/>
      </c>
      <c r="J3613" s="222" t="str">
        <f>IF(ISNUMBER(FORECAST!H:H),FORECAST!H:H,"")</f>
        <v/>
      </c>
      <c r="BF3613" s="4"/>
    </row>
    <row r="3614" spans="1:58">
      <c r="A3614" s="218" t="str">
        <f>MID(FORECAST!A3613,1,10)</f>
        <v/>
      </c>
      <c r="B3614" s="218" t="str">
        <f t="shared" si="476"/>
        <v/>
      </c>
      <c r="C3614" s="218" t="str">
        <f t="shared" si="477"/>
        <v/>
      </c>
      <c r="D3614" s="218" t="str">
        <f t="shared" si="478"/>
        <v/>
      </c>
      <c r="E3614" s="219" t="e">
        <f t="shared" si="479"/>
        <v>#VALUE!</v>
      </c>
      <c r="F3614" s="219" t="str">
        <f t="shared" si="480"/>
        <v/>
      </c>
      <c r="G3614" s="219">
        <f t="shared" si="481"/>
        <v>45291</v>
      </c>
      <c r="H3614" s="218" t="str">
        <f>IF(ISERROR(VLOOKUP(FORECAST!$A3614,$AY$2:$BA$9,3,FALSE)),"",VLOOKUP(FORECAST!$A3614,$AY$2:$BA$9,3,FALSE))</f>
        <v/>
      </c>
      <c r="I3614" s="218" t="str">
        <f>IF(ISNUMBER(FORECAST!G:G),FORECAST!G:G,"")</f>
        <v/>
      </c>
      <c r="J3614" s="222" t="str">
        <f>IF(ISNUMBER(FORECAST!H:H),FORECAST!H:H,"")</f>
        <v/>
      </c>
      <c r="BF3614" s="4"/>
    </row>
    <row r="3615" spans="1:58">
      <c r="A3615" s="218" t="str">
        <f>MID(FORECAST!A3614,1,10)</f>
        <v/>
      </c>
      <c r="B3615" s="218" t="str">
        <f t="shared" si="476"/>
        <v/>
      </c>
      <c r="C3615" s="218" t="str">
        <f t="shared" si="477"/>
        <v/>
      </c>
      <c r="D3615" s="218" t="str">
        <f t="shared" si="478"/>
        <v/>
      </c>
      <c r="E3615" s="219" t="e">
        <f t="shared" si="479"/>
        <v>#VALUE!</v>
      </c>
      <c r="F3615" s="219" t="str">
        <f t="shared" si="480"/>
        <v/>
      </c>
      <c r="G3615" s="219">
        <f t="shared" si="481"/>
        <v>45291</v>
      </c>
      <c r="H3615" s="218" t="str">
        <f>IF(ISERROR(VLOOKUP(FORECAST!$A3615,$AY$2:$BA$9,3,FALSE)),"",VLOOKUP(FORECAST!$A3615,$AY$2:$BA$9,3,FALSE))</f>
        <v/>
      </c>
      <c r="I3615" s="218" t="str">
        <f>IF(ISNUMBER(FORECAST!G:G),FORECAST!G:G,"")</f>
        <v/>
      </c>
      <c r="J3615" s="222" t="str">
        <f>IF(ISNUMBER(FORECAST!H:H),FORECAST!H:H,"")</f>
        <v/>
      </c>
      <c r="BF3615" s="4"/>
    </row>
    <row r="3616" spans="1:58">
      <c r="A3616" s="218" t="str">
        <f>MID(FORECAST!A3615,1,10)</f>
        <v/>
      </c>
      <c r="B3616" s="218" t="str">
        <f t="shared" si="476"/>
        <v/>
      </c>
      <c r="C3616" s="218" t="str">
        <f t="shared" si="477"/>
        <v/>
      </c>
      <c r="D3616" s="218" t="str">
        <f t="shared" si="478"/>
        <v/>
      </c>
      <c r="E3616" s="219" t="e">
        <f t="shared" si="479"/>
        <v>#VALUE!</v>
      </c>
      <c r="F3616" s="219" t="str">
        <f t="shared" si="480"/>
        <v/>
      </c>
      <c r="G3616" s="219">
        <f t="shared" si="481"/>
        <v>45291</v>
      </c>
      <c r="H3616" s="218" t="str">
        <f>IF(ISERROR(VLOOKUP(FORECAST!$A3616,$AY$2:$BA$9,3,FALSE)),"",VLOOKUP(FORECAST!$A3616,$AY$2:$BA$9,3,FALSE))</f>
        <v/>
      </c>
      <c r="I3616" s="218" t="str">
        <f>IF(ISNUMBER(FORECAST!G:G),FORECAST!G:G,"")</f>
        <v/>
      </c>
      <c r="J3616" s="222" t="str">
        <f>IF(ISNUMBER(FORECAST!H:H),FORECAST!H:H,"")</f>
        <v/>
      </c>
      <c r="BF3616" s="4"/>
    </row>
    <row r="3617" spans="1:58">
      <c r="A3617" s="218" t="str">
        <f>MID(FORECAST!A3616,1,10)</f>
        <v/>
      </c>
      <c r="B3617" s="218" t="str">
        <f t="shared" si="476"/>
        <v/>
      </c>
      <c r="C3617" s="218" t="str">
        <f t="shared" si="477"/>
        <v/>
      </c>
      <c r="D3617" s="218" t="str">
        <f t="shared" si="478"/>
        <v/>
      </c>
      <c r="E3617" s="219" t="e">
        <f t="shared" si="479"/>
        <v>#VALUE!</v>
      </c>
      <c r="F3617" s="219" t="str">
        <f t="shared" si="480"/>
        <v/>
      </c>
      <c r="G3617" s="219">
        <f t="shared" si="481"/>
        <v>45291</v>
      </c>
      <c r="H3617" s="218" t="str">
        <f>IF(ISERROR(VLOOKUP(FORECAST!$A3617,$AY$2:$BA$9,3,FALSE)),"",VLOOKUP(FORECAST!$A3617,$AY$2:$BA$9,3,FALSE))</f>
        <v/>
      </c>
      <c r="I3617" s="218" t="str">
        <f>IF(ISNUMBER(FORECAST!G:G),FORECAST!G:G,"")</f>
        <v/>
      </c>
      <c r="J3617" s="222" t="str">
        <f>IF(ISNUMBER(FORECAST!H:H),FORECAST!H:H,"")</f>
        <v/>
      </c>
      <c r="BF3617" s="4"/>
    </row>
    <row r="3618" spans="1:58">
      <c r="A3618" s="218" t="str">
        <f>MID(FORECAST!A3617,1,10)</f>
        <v/>
      </c>
      <c r="B3618" s="218" t="str">
        <f t="shared" si="476"/>
        <v/>
      </c>
      <c r="C3618" s="218" t="str">
        <f t="shared" si="477"/>
        <v/>
      </c>
      <c r="D3618" s="218" t="str">
        <f t="shared" si="478"/>
        <v/>
      </c>
      <c r="E3618" s="219" t="e">
        <f t="shared" si="479"/>
        <v>#VALUE!</v>
      </c>
      <c r="F3618" s="219" t="str">
        <f t="shared" si="480"/>
        <v/>
      </c>
      <c r="G3618" s="219">
        <f t="shared" si="481"/>
        <v>45291</v>
      </c>
      <c r="H3618" s="218" t="str">
        <f>IF(ISERROR(VLOOKUP(FORECAST!$A3618,$AY$2:$BA$9,3,FALSE)),"",VLOOKUP(FORECAST!$A3618,$AY$2:$BA$9,3,FALSE))</f>
        <v/>
      </c>
      <c r="I3618" s="218" t="str">
        <f>IF(ISNUMBER(FORECAST!G:G),FORECAST!G:G,"")</f>
        <v/>
      </c>
      <c r="J3618" s="222" t="str">
        <f>IF(ISNUMBER(FORECAST!H:H),FORECAST!H:H,"")</f>
        <v/>
      </c>
      <c r="BF3618" s="4"/>
    </row>
    <row r="3619" spans="1:58">
      <c r="A3619" s="218" t="str">
        <f>MID(FORECAST!A3618,1,10)</f>
        <v/>
      </c>
      <c r="B3619" s="218" t="str">
        <f t="shared" si="476"/>
        <v/>
      </c>
      <c r="C3619" s="218" t="str">
        <f t="shared" si="477"/>
        <v/>
      </c>
      <c r="D3619" s="218" t="str">
        <f t="shared" si="478"/>
        <v/>
      </c>
      <c r="E3619" s="219" t="e">
        <f t="shared" si="479"/>
        <v>#VALUE!</v>
      </c>
      <c r="F3619" s="219" t="str">
        <f t="shared" si="480"/>
        <v/>
      </c>
      <c r="G3619" s="219">
        <f t="shared" si="481"/>
        <v>45291</v>
      </c>
      <c r="H3619" s="218" t="str">
        <f>IF(ISERROR(VLOOKUP(FORECAST!$A3619,$AY$2:$BA$9,3,FALSE)),"",VLOOKUP(FORECAST!$A3619,$AY$2:$BA$9,3,FALSE))</f>
        <v/>
      </c>
      <c r="I3619" s="218" t="str">
        <f>IF(ISNUMBER(FORECAST!G:G),FORECAST!G:G,"")</f>
        <v/>
      </c>
      <c r="J3619" s="222" t="str">
        <f>IF(ISNUMBER(FORECAST!H:H),FORECAST!H:H,"")</f>
        <v/>
      </c>
      <c r="BF3619" s="4"/>
    </row>
    <row r="3620" spans="1:58">
      <c r="A3620" s="218" t="str">
        <f>MID(FORECAST!A3619,1,10)</f>
        <v/>
      </c>
      <c r="B3620" s="218" t="str">
        <f t="shared" si="476"/>
        <v/>
      </c>
      <c r="C3620" s="218" t="str">
        <f t="shared" si="477"/>
        <v/>
      </c>
      <c r="D3620" s="218" t="str">
        <f t="shared" si="478"/>
        <v/>
      </c>
      <c r="E3620" s="219" t="e">
        <f t="shared" si="479"/>
        <v>#VALUE!</v>
      </c>
      <c r="F3620" s="219" t="str">
        <f t="shared" si="480"/>
        <v/>
      </c>
      <c r="G3620" s="219">
        <f t="shared" si="481"/>
        <v>45291</v>
      </c>
      <c r="H3620" s="218" t="str">
        <f>IF(ISERROR(VLOOKUP(FORECAST!$A3620,$AY$2:$BA$9,3,FALSE)),"",VLOOKUP(FORECAST!$A3620,$AY$2:$BA$9,3,FALSE))</f>
        <v/>
      </c>
      <c r="I3620" s="218" t="str">
        <f>IF(ISNUMBER(FORECAST!G:G),FORECAST!G:G,"")</f>
        <v/>
      </c>
      <c r="J3620" s="222" t="str">
        <f>IF(ISNUMBER(FORECAST!H:H),FORECAST!H:H,"")</f>
        <v/>
      </c>
      <c r="BF3620" s="4"/>
    </row>
    <row r="3621" spans="1:58">
      <c r="A3621" s="218" t="str">
        <f>MID(FORECAST!A3620,1,10)</f>
        <v/>
      </c>
      <c r="B3621" s="218" t="str">
        <f t="shared" si="476"/>
        <v/>
      </c>
      <c r="C3621" s="218" t="str">
        <f t="shared" si="477"/>
        <v/>
      </c>
      <c r="D3621" s="218" t="str">
        <f t="shared" si="478"/>
        <v/>
      </c>
      <c r="E3621" s="219" t="e">
        <f t="shared" si="479"/>
        <v>#VALUE!</v>
      </c>
      <c r="F3621" s="219" t="str">
        <f t="shared" si="480"/>
        <v/>
      </c>
      <c r="G3621" s="219">
        <f t="shared" si="481"/>
        <v>45291</v>
      </c>
      <c r="H3621" s="218" t="str">
        <f>IF(ISERROR(VLOOKUP(FORECAST!$A3621,$AY$2:$BA$9,3,FALSE)),"",VLOOKUP(FORECAST!$A3621,$AY$2:$BA$9,3,FALSE))</f>
        <v/>
      </c>
      <c r="I3621" s="218" t="str">
        <f>IF(ISNUMBER(FORECAST!G:G),FORECAST!G:G,"")</f>
        <v/>
      </c>
      <c r="J3621" s="222" t="str">
        <f>IF(ISNUMBER(FORECAST!H:H),FORECAST!H:H,"")</f>
        <v/>
      </c>
      <c r="BF3621" s="4"/>
    </row>
    <row r="3622" spans="1:58">
      <c r="A3622" s="218" t="str">
        <f>MID(FORECAST!A3621,1,10)</f>
        <v/>
      </c>
      <c r="B3622" s="218" t="str">
        <f t="shared" si="476"/>
        <v/>
      </c>
      <c r="C3622" s="218" t="str">
        <f t="shared" si="477"/>
        <v/>
      </c>
      <c r="D3622" s="218" t="str">
        <f t="shared" si="478"/>
        <v/>
      </c>
      <c r="E3622" s="219" t="e">
        <f t="shared" si="479"/>
        <v>#VALUE!</v>
      </c>
      <c r="F3622" s="219" t="str">
        <f t="shared" si="480"/>
        <v/>
      </c>
      <c r="G3622" s="219">
        <f t="shared" si="481"/>
        <v>45291</v>
      </c>
      <c r="H3622" s="218" t="str">
        <f>IF(ISERROR(VLOOKUP(FORECAST!$A3622,$AY$2:$BA$9,3,FALSE)),"",VLOOKUP(FORECAST!$A3622,$AY$2:$BA$9,3,FALSE))</f>
        <v/>
      </c>
      <c r="I3622" s="218" t="str">
        <f>IF(ISNUMBER(FORECAST!G:G),FORECAST!G:G,"")</f>
        <v/>
      </c>
      <c r="J3622" s="222" t="str">
        <f>IF(ISNUMBER(FORECAST!H:H),FORECAST!H:H,"")</f>
        <v/>
      </c>
      <c r="BF3622" s="4"/>
    </row>
    <row r="3623" spans="1:58">
      <c r="A3623" s="218" t="str">
        <f>MID(FORECAST!A3622,1,10)</f>
        <v/>
      </c>
      <c r="B3623" s="218" t="str">
        <f t="shared" si="476"/>
        <v/>
      </c>
      <c r="C3623" s="218" t="str">
        <f t="shared" si="477"/>
        <v/>
      </c>
      <c r="D3623" s="218" t="str">
        <f t="shared" si="478"/>
        <v/>
      </c>
      <c r="E3623" s="219" t="e">
        <f t="shared" si="479"/>
        <v>#VALUE!</v>
      </c>
      <c r="F3623" s="219" t="str">
        <f t="shared" si="480"/>
        <v/>
      </c>
      <c r="G3623" s="219">
        <f t="shared" si="481"/>
        <v>45291</v>
      </c>
      <c r="H3623" s="218" t="str">
        <f>IF(ISERROR(VLOOKUP(FORECAST!$A3623,$AY$2:$BA$9,3,FALSE)),"",VLOOKUP(FORECAST!$A3623,$AY$2:$BA$9,3,FALSE))</f>
        <v/>
      </c>
      <c r="I3623" s="218" t="str">
        <f>IF(ISNUMBER(FORECAST!G:G),FORECAST!G:G,"")</f>
        <v/>
      </c>
      <c r="J3623" s="222" t="str">
        <f>IF(ISNUMBER(FORECAST!H:H),FORECAST!H:H,"")</f>
        <v/>
      </c>
      <c r="BF3623" s="4"/>
    </row>
    <row r="3624" spans="1:58">
      <c r="A3624" s="218" t="str">
        <f>MID(FORECAST!A3623,1,10)</f>
        <v/>
      </c>
      <c r="B3624" s="218" t="str">
        <f t="shared" si="476"/>
        <v/>
      </c>
      <c r="C3624" s="218" t="str">
        <f t="shared" si="477"/>
        <v/>
      </c>
      <c r="D3624" s="218" t="str">
        <f t="shared" si="478"/>
        <v/>
      </c>
      <c r="E3624" s="219" t="e">
        <f t="shared" si="479"/>
        <v>#VALUE!</v>
      </c>
      <c r="F3624" s="219" t="str">
        <f t="shared" si="480"/>
        <v/>
      </c>
      <c r="G3624" s="219">
        <f t="shared" si="481"/>
        <v>45291</v>
      </c>
      <c r="H3624" s="218" t="str">
        <f>IF(ISERROR(VLOOKUP(FORECAST!$A3624,$AY$2:$BA$9,3,FALSE)),"",VLOOKUP(FORECAST!$A3624,$AY$2:$BA$9,3,FALSE))</f>
        <v/>
      </c>
      <c r="I3624" s="218" t="str">
        <f>IF(ISNUMBER(FORECAST!G:G),FORECAST!G:G,"")</f>
        <v/>
      </c>
      <c r="J3624" s="222" t="str">
        <f>IF(ISNUMBER(FORECAST!H:H),FORECAST!H:H,"")</f>
        <v/>
      </c>
      <c r="BF3624" s="4"/>
    </row>
    <row r="3625" spans="1:58">
      <c r="A3625" s="218" t="str">
        <f>MID(FORECAST!A3624,1,10)</f>
        <v/>
      </c>
      <c r="B3625" s="218" t="str">
        <f t="shared" si="476"/>
        <v/>
      </c>
      <c r="C3625" s="218" t="str">
        <f t="shared" si="477"/>
        <v/>
      </c>
      <c r="D3625" s="218" t="str">
        <f t="shared" si="478"/>
        <v/>
      </c>
      <c r="E3625" s="219" t="e">
        <f t="shared" si="479"/>
        <v>#VALUE!</v>
      </c>
      <c r="F3625" s="219" t="str">
        <f t="shared" si="480"/>
        <v/>
      </c>
      <c r="G3625" s="219">
        <f t="shared" si="481"/>
        <v>45291</v>
      </c>
      <c r="H3625" s="218" t="str">
        <f>IF(ISERROR(VLOOKUP(FORECAST!$A3625,$AY$2:$BA$9,3,FALSE)),"",VLOOKUP(FORECAST!$A3625,$AY$2:$BA$9,3,FALSE))</f>
        <v/>
      </c>
      <c r="I3625" s="218" t="str">
        <f>IF(ISNUMBER(FORECAST!G:G),FORECAST!G:G,"")</f>
        <v/>
      </c>
      <c r="J3625" s="222" t="str">
        <f>IF(ISNUMBER(FORECAST!H:H),FORECAST!H:H,"")</f>
        <v/>
      </c>
      <c r="BF3625" s="4"/>
    </row>
    <row r="3626" spans="1:58">
      <c r="A3626" s="218" t="str">
        <f>MID(FORECAST!A3625,1,10)</f>
        <v/>
      </c>
      <c r="B3626" s="218" t="str">
        <f t="shared" si="476"/>
        <v/>
      </c>
      <c r="C3626" s="218" t="str">
        <f t="shared" si="477"/>
        <v/>
      </c>
      <c r="D3626" s="218" t="str">
        <f t="shared" si="478"/>
        <v/>
      </c>
      <c r="E3626" s="219" t="e">
        <f t="shared" si="479"/>
        <v>#VALUE!</v>
      </c>
      <c r="F3626" s="219" t="str">
        <f t="shared" si="480"/>
        <v/>
      </c>
      <c r="G3626" s="219">
        <f t="shared" si="481"/>
        <v>45291</v>
      </c>
      <c r="H3626" s="218" t="str">
        <f>IF(ISERROR(VLOOKUP(FORECAST!$A3626,$AY$2:$BA$9,3,FALSE)),"",VLOOKUP(FORECAST!$A3626,$AY$2:$BA$9,3,FALSE))</f>
        <v/>
      </c>
      <c r="I3626" s="218" t="str">
        <f>IF(ISNUMBER(FORECAST!G:G),FORECAST!G:G,"")</f>
        <v/>
      </c>
      <c r="J3626" s="222" t="str">
        <f>IF(ISNUMBER(FORECAST!H:H),FORECAST!H:H,"")</f>
        <v/>
      </c>
      <c r="BF3626" s="4"/>
    </row>
    <row r="3627" spans="1:58">
      <c r="A3627" s="218" t="str">
        <f>MID(FORECAST!A3626,1,10)</f>
        <v/>
      </c>
      <c r="B3627" s="218" t="str">
        <f t="shared" si="476"/>
        <v/>
      </c>
      <c r="C3627" s="218" t="str">
        <f t="shared" si="477"/>
        <v/>
      </c>
      <c r="D3627" s="218" t="str">
        <f t="shared" si="478"/>
        <v/>
      </c>
      <c r="E3627" s="219" t="e">
        <f t="shared" si="479"/>
        <v>#VALUE!</v>
      </c>
      <c r="F3627" s="219" t="str">
        <f t="shared" si="480"/>
        <v/>
      </c>
      <c r="G3627" s="219">
        <f t="shared" si="481"/>
        <v>45291</v>
      </c>
      <c r="H3627" s="218" t="str">
        <f>IF(ISERROR(VLOOKUP(FORECAST!$A3627,$AY$2:$BA$9,3,FALSE)),"",VLOOKUP(FORECAST!$A3627,$AY$2:$BA$9,3,FALSE))</f>
        <v/>
      </c>
      <c r="I3627" s="218" t="str">
        <f>IF(ISNUMBER(FORECAST!G:G),FORECAST!G:G,"")</f>
        <v/>
      </c>
      <c r="J3627" s="222" t="str">
        <f>IF(ISNUMBER(FORECAST!H:H),FORECAST!H:H,"")</f>
        <v/>
      </c>
      <c r="BF3627" s="4"/>
    </row>
    <row r="3628" spans="1:58">
      <c r="A3628" s="218" t="str">
        <f>MID(FORECAST!A3627,1,10)</f>
        <v/>
      </c>
      <c r="B3628" s="218" t="str">
        <f t="shared" si="476"/>
        <v/>
      </c>
      <c r="C3628" s="218" t="str">
        <f t="shared" si="477"/>
        <v/>
      </c>
      <c r="D3628" s="218" t="str">
        <f t="shared" si="478"/>
        <v/>
      </c>
      <c r="E3628" s="219" t="e">
        <f t="shared" si="479"/>
        <v>#VALUE!</v>
      </c>
      <c r="F3628" s="219" t="str">
        <f t="shared" si="480"/>
        <v/>
      </c>
      <c r="G3628" s="219">
        <f t="shared" si="481"/>
        <v>45291</v>
      </c>
      <c r="H3628" s="218" t="str">
        <f>IF(ISERROR(VLOOKUP(FORECAST!$A3628,$AY$2:$BA$9,3,FALSE)),"",VLOOKUP(FORECAST!$A3628,$AY$2:$BA$9,3,FALSE))</f>
        <v/>
      </c>
      <c r="I3628" s="218" t="str">
        <f>IF(ISNUMBER(FORECAST!G:G),FORECAST!G:G,"")</f>
        <v/>
      </c>
      <c r="J3628" s="222" t="str">
        <f>IF(ISNUMBER(FORECAST!H:H),FORECAST!H:H,"")</f>
        <v/>
      </c>
      <c r="BF3628" s="4"/>
    </row>
    <row r="3629" spans="1:58">
      <c r="A3629" s="218" t="str">
        <f>MID(FORECAST!A3628,1,10)</f>
        <v/>
      </c>
      <c r="B3629" s="218" t="str">
        <f t="shared" si="476"/>
        <v/>
      </c>
      <c r="C3629" s="218" t="str">
        <f t="shared" si="477"/>
        <v/>
      </c>
      <c r="D3629" s="218" t="str">
        <f t="shared" si="478"/>
        <v/>
      </c>
      <c r="E3629" s="219" t="e">
        <f t="shared" si="479"/>
        <v>#VALUE!</v>
      </c>
      <c r="F3629" s="219" t="str">
        <f t="shared" si="480"/>
        <v/>
      </c>
      <c r="G3629" s="219">
        <f t="shared" si="481"/>
        <v>45291</v>
      </c>
      <c r="H3629" s="218" t="str">
        <f>IF(ISERROR(VLOOKUP(FORECAST!$A3629,$AY$2:$BA$9,3,FALSE)),"",VLOOKUP(FORECAST!$A3629,$AY$2:$BA$9,3,FALSE))</f>
        <v/>
      </c>
      <c r="I3629" s="218" t="str">
        <f>IF(ISNUMBER(FORECAST!G:G),FORECAST!G:G,"")</f>
        <v/>
      </c>
      <c r="J3629" s="222" t="str">
        <f>IF(ISNUMBER(FORECAST!H:H),FORECAST!H:H,"")</f>
        <v/>
      </c>
      <c r="BF3629" s="4"/>
    </row>
    <row r="3630" spans="1:58">
      <c r="A3630" s="218" t="str">
        <f>MID(FORECAST!A3629,1,10)</f>
        <v/>
      </c>
      <c r="B3630" s="218" t="str">
        <f t="shared" si="476"/>
        <v/>
      </c>
      <c r="C3630" s="218" t="str">
        <f t="shared" si="477"/>
        <v/>
      </c>
      <c r="D3630" s="218" t="str">
        <f t="shared" si="478"/>
        <v/>
      </c>
      <c r="E3630" s="219" t="e">
        <f t="shared" si="479"/>
        <v>#VALUE!</v>
      </c>
      <c r="F3630" s="219" t="str">
        <f t="shared" si="480"/>
        <v/>
      </c>
      <c r="G3630" s="219">
        <f t="shared" si="481"/>
        <v>45291</v>
      </c>
      <c r="H3630" s="218" t="str">
        <f>IF(ISERROR(VLOOKUP(FORECAST!$A3630,$AY$2:$BA$9,3,FALSE)),"",VLOOKUP(FORECAST!$A3630,$AY$2:$BA$9,3,FALSE))</f>
        <v/>
      </c>
      <c r="I3630" s="218" t="str">
        <f>IF(ISNUMBER(FORECAST!G:G),FORECAST!G:G,"")</f>
        <v/>
      </c>
      <c r="J3630" s="222" t="str">
        <f>IF(ISNUMBER(FORECAST!H:H),FORECAST!H:H,"")</f>
        <v/>
      </c>
      <c r="BF3630" s="4"/>
    </row>
    <row r="3631" spans="1:58">
      <c r="A3631" s="218" t="str">
        <f>MID(FORECAST!A3630,1,10)</f>
        <v/>
      </c>
      <c r="B3631" s="218" t="str">
        <f t="shared" si="476"/>
        <v/>
      </c>
      <c r="C3631" s="218" t="str">
        <f t="shared" si="477"/>
        <v/>
      </c>
      <c r="D3631" s="218" t="str">
        <f t="shared" si="478"/>
        <v/>
      </c>
      <c r="E3631" s="219" t="e">
        <f t="shared" si="479"/>
        <v>#VALUE!</v>
      </c>
      <c r="F3631" s="219" t="str">
        <f t="shared" si="480"/>
        <v/>
      </c>
      <c r="G3631" s="219">
        <f t="shared" si="481"/>
        <v>45291</v>
      </c>
      <c r="H3631" s="218" t="str">
        <f>IF(ISERROR(VLOOKUP(FORECAST!$A3631,$AY$2:$BA$9,3,FALSE)),"",VLOOKUP(FORECAST!$A3631,$AY$2:$BA$9,3,FALSE))</f>
        <v/>
      </c>
      <c r="I3631" s="218" t="str">
        <f>IF(ISNUMBER(FORECAST!G:G),FORECAST!G:G,"")</f>
        <v/>
      </c>
      <c r="J3631" s="222" t="str">
        <f>IF(ISNUMBER(FORECAST!H:H),FORECAST!H:H,"")</f>
        <v/>
      </c>
      <c r="BF3631" s="4"/>
    </row>
    <row r="3632" spans="1:58">
      <c r="A3632" s="218" t="str">
        <f>MID(FORECAST!A3631,1,10)</f>
        <v/>
      </c>
      <c r="B3632" s="218" t="str">
        <f t="shared" si="476"/>
        <v/>
      </c>
      <c r="C3632" s="218" t="str">
        <f t="shared" si="477"/>
        <v/>
      </c>
      <c r="D3632" s="218" t="str">
        <f t="shared" si="478"/>
        <v/>
      </c>
      <c r="E3632" s="219" t="e">
        <f t="shared" si="479"/>
        <v>#VALUE!</v>
      </c>
      <c r="F3632" s="219" t="str">
        <f t="shared" si="480"/>
        <v/>
      </c>
      <c r="G3632" s="219">
        <f t="shared" si="481"/>
        <v>45291</v>
      </c>
      <c r="H3632" s="218" t="str">
        <f>IF(ISERROR(VLOOKUP(FORECAST!$A3632,$AY$2:$BA$9,3,FALSE)),"",VLOOKUP(FORECAST!$A3632,$AY$2:$BA$9,3,FALSE))</f>
        <v/>
      </c>
      <c r="I3632" s="218" t="str">
        <f>IF(ISNUMBER(FORECAST!G:G),FORECAST!G:G,"")</f>
        <v/>
      </c>
      <c r="J3632" s="222" t="str">
        <f>IF(ISNUMBER(FORECAST!H:H),FORECAST!H:H,"")</f>
        <v/>
      </c>
      <c r="BF3632" s="4"/>
    </row>
    <row r="3633" spans="1:58">
      <c r="A3633" s="218" t="str">
        <f>MID(FORECAST!A3632,1,10)</f>
        <v/>
      </c>
      <c r="B3633" s="218" t="str">
        <f t="shared" si="476"/>
        <v/>
      </c>
      <c r="C3633" s="218" t="str">
        <f t="shared" si="477"/>
        <v/>
      </c>
      <c r="D3633" s="218" t="str">
        <f t="shared" si="478"/>
        <v/>
      </c>
      <c r="E3633" s="219" t="e">
        <f t="shared" si="479"/>
        <v>#VALUE!</v>
      </c>
      <c r="F3633" s="219" t="str">
        <f t="shared" si="480"/>
        <v/>
      </c>
      <c r="G3633" s="219">
        <f t="shared" si="481"/>
        <v>45291</v>
      </c>
      <c r="H3633" s="218" t="str">
        <f>IF(ISERROR(VLOOKUP(FORECAST!$A3633,$AY$2:$BA$9,3,FALSE)),"",VLOOKUP(FORECAST!$A3633,$AY$2:$BA$9,3,FALSE))</f>
        <v/>
      </c>
      <c r="I3633" s="218" t="str">
        <f>IF(ISNUMBER(FORECAST!G:G),FORECAST!G:G,"")</f>
        <v/>
      </c>
      <c r="J3633" s="222" t="str">
        <f>IF(ISNUMBER(FORECAST!H:H),FORECAST!H:H,"")</f>
        <v/>
      </c>
      <c r="BF3633" s="4"/>
    </row>
    <row r="3634" spans="1:58">
      <c r="A3634" s="218" t="str">
        <f>MID(FORECAST!A3633,1,10)</f>
        <v/>
      </c>
      <c r="B3634" s="218" t="str">
        <f t="shared" si="476"/>
        <v/>
      </c>
      <c r="C3634" s="218" t="str">
        <f t="shared" si="477"/>
        <v/>
      </c>
      <c r="D3634" s="218" t="str">
        <f t="shared" si="478"/>
        <v/>
      </c>
      <c r="E3634" s="219" t="e">
        <f t="shared" si="479"/>
        <v>#VALUE!</v>
      </c>
      <c r="F3634" s="219" t="str">
        <f t="shared" si="480"/>
        <v/>
      </c>
      <c r="G3634" s="219">
        <f t="shared" si="481"/>
        <v>45291</v>
      </c>
      <c r="H3634" s="218" t="str">
        <f>IF(ISERROR(VLOOKUP(FORECAST!$A3634,$AY$2:$BA$9,3,FALSE)),"",VLOOKUP(FORECAST!$A3634,$AY$2:$BA$9,3,FALSE))</f>
        <v/>
      </c>
      <c r="I3634" s="218" t="str">
        <f>IF(ISNUMBER(FORECAST!G:G),FORECAST!G:G,"")</f>
        <v/>
      </c>
      <c r="J3634" s="222" t="str">
        <f>IF(ISNUMBER(FORECAST!H:H),FORECAST!H:H,"")</f>
        <v/>
      </c>
      <c r="BF3634" s="4"/>
    </row>
    <row r="3635" spans="1:58">
      <c r="A3635" s="218" t="str">
        <f>MID(FORECAST!A3634,1,10)</f>
        <v/>
      </c>
      <c r="B3635" s="218" t="str">
        <f t="shared" si="476"/>
        <v/>
      </c>
      <c r="C3635" s="218" t="str">
        <f t="shared" si="477"/>
        <v/>
      </c>
      <c r="D3635" s="218" t="str">
        <f t="shared" si="478"/>
        <v/>
      </c>
      <c r="E3635" s="219" t="e">
        <f t="shared" si="479"/>
        <v>#VALUE!</v>
      </c>
      <c r="F3635" s="219" t="str">
        <f t="shared" si="480"/>
        <v/>
      </c>
      <c r="G3635" s="219">
        <f t="shared" si="481"/>
        <v>45291</v>
      </c>
      <c r="H3635" s="218" t="str">
        <f>IF(ISERROR(VLOOKUP(FORECAST!$A3635,$AY$2:$BA$9,3,FALSE)),"",VLOOKUP(FORECAST!$A3635,$AY$2:$BA$9,3,FALSE))</f>
        <v/>
      </c>
      <c r="I3635" s="218" t="str">
        <f>IF(ISNUMBER(FORECAST!G:G),FORECAST!G:G,"")</f>
        <v/>
      </c>
      <c r="J3635" s="222" t="str">
        <f>IF(ISNUMBER(FORECAST!H:H),FORECAST!H:H,"")</f>
        <v/>
      </c>
      <c r="BF3635" s="4"/>
    </row>
    <row r="3636" spans="1:58">
      <c r="A3636" s="218" t="str">
        <f>MID(FORECAST!A3635,1,10)</f>
        <v/>
      </c>
      <c r="B3636" s="218" t="str">
        <f t="shared" si="476"/>
        <v/>
      </c>
      <c r="C3636" s="218" t="str">
        <f t="shared" si="477"/>
        <v/>
      </c>
      <c r="D3636" s="218" t="str">
        <f t="shared" si="478"/>
        <v/>
      </c>
      <c r="E3636" s="219" t="e">
        <f t="shared" si="479"/>
        <v>#VALUE!</v>
      </c>
      <c r="F3636" s="219" t="str">
        <f t="shared" si="480"/>
        <v/>
      </c>
      <c r="G3636" s="219">
        <f t="shared" si="481"/>
        <v>45291</v>
      </c>
      <c r="H3636" s="218" t="str">
        <f>IF(ISERROR(VLOOKUP(FORECAST!$A3636,$AY$2:$BA$9,3,FALSE)),"",VLOOKUP(FORECAST!$A3636,$AY$2:$BA$9,3,FALSE))</f>
        <v/>
      </c>
      <c r="I3636" s="218" t="str">
        <f>IF(ISNUMBER(FORECAST!G:G),FORECAST!G:G,"")</f>
        <v/>
      </c>
      <c r="J3636" s="222" t="str">
        <f>IF(ISNUMBER(FORECAST!H:H),FORECAST!H:H,"")</f>
        <v/>
      </c>
      <c r="BF3636" s="4"/>
    </row>
    <row r="3637" spans="1:58">
      <c r="A3637" s="218" t="str">
        <f>MID(FORECAST!A3636,1,10)</f>
        <v/>
      </c>
      <c r="B3637" s="218" t="str">
        <f t="shared" si="476"/>
        <v/>
      </c>
      <c r="C3637" s="218" t="str">
        <f t="shared" si="477"/>
        <v/>
      </c>
      <c r="D3637" s="218" t="str">
        <f t="shared" si="478"/>
        <v/>
      </c>
      <c r="E3637" s="219" t="e">
        <f t="shared" si="479"/>
        <v>#VALUE!</v>
      </c>
      <c r="F3637" s="219" t="str">
        <f t="shared" si="480"/>
        <v/>
      </c>
      <c r="G3637" s="219">
        <f t="shared" si="481"/>
        <v>45291</v>
      </c>
      <c r="H3637" s="218" t="str">
        <f>IF(ISERROR(VLOOKUP(FORECAST!$A3637,$AY$2:$BA$9,3,FALSE)),"",VLOOKUP(FORECAST!$A3637,$AY$2:$BA$9,3,FALSE))</f>
        <v/>
      </c>
      <c r="I3637" s="218" t="str">
        <f>IF(ISNUMBER(FORECAST!G:G),FORECAST!G:G,"")</f>
        <v/>
      </c>
      <c r="J3637" s="222" t="str">
        <f>IF(ISNUMBER(FORECAST!H:H),FORECAST!H:H,"")</f>
        <v/>
      </c>
      <c r="BF3637" s="4"/>
    </row>
    <row r="3638" spans="1:58">
      <c r="A3638" s="218" t="str">
        <f>MID(FORECAST!A3637,1,10)</f>
        <v/>
      </c>
      <c r="B3638" s="218" t="str">
        <f t="shared" si="476"/>
        <v/>
      </c>
      <c r="C3638" s="218" t="str">
        <f t="shared" si="477"/>
        <v/>
      </c>
      <c r="D3638" s="218" t="str">
        <f t="shared" si="478"/>
        <v/>
      </c>
      <c r="E3638" s="219" t="e">
        <f t="shared" si="479"/>
        <v>#VALUE!</v>
      </c>
      <c r="F3638" s="219" t="str">
        <f t="shared" si="480"/>
        <v/>
      </c>
      <c r="G3638" s="219">
        <f t="shared" si="481"/>
        <v>45291</v>
      </c>
      <c r="H3638" s="218" t="str">
        <f>IF(ISERROR(VLOOKUP(FORECAST!$A3638,$AY$2:$BA$9,3,FALSE)),"",VLOOKUP(FORECAST!$A3638,$AY$2:$BA$9,3,FALSE))</f>
        <v/>
      </c>
      <c r="I3638" s="218" t="str">
        <f>IF(ISNUMBER(FORECAST!G:G),FORECAST!G:G,"")</f>
        <v/>
      </c>
      <c r="J3638" s="222" t="str">
        <f>IF(ISNUMBER(FORECAST!H:H),FORECAST!H:H,"")</f>
        <v/>
      </c>
      <c r="BF3638" s="4"/>
    </row>
    <row r="3639" spans="1:58">
      <c r="A3639" s="218" t="str">
        <f>MID(FORECAST!A3638,1,10)</f>
        <v/>
      </c>
      <c r="B3639" s="218" t="str">
        <f t="shared" si="476"/>
        <v/>
      </c>
      <c r="C3639" s="218" t="str">
        <f t="shared" si="477"/>
        <v/>
      </c>
      <c r="D3639" s="218" t="str">
        <f t="shared" si="478"/>
        <v/>
      </c>
      <c r="E3639" s="219" t="e">
        <f t="shared" si="479"/>
        <v>#VALUE!</v>
      </c>
      <c r="F3639" s="219" t="str">
        <f t="shared" si="480"/>
        <v/>
      </c>
      <c r="G3639" s="219">
        <f t="shared" si="481"/>
        <v>45291</v>
      </c>
      <c r="H3639" s="218" t="str">
        <f>IF(ISERROR(VLOOKUP(FORECAST!$A3639,$AY$2:$BA$9,3,FALSE)),"",VLOOKUP(FORECAST!$A3639,$AY$2:$BA$9,3,FALSE))</f>
        <v/>
      </c>
      <c r="I3639" s="218" t="str">
        <f>IF(ISNUMBER(FORECAST!G:G),FORECAST!G:G,"")</f>
        <v/>
      </c>
      <c r="J3639" s="222" t="str">
        <f>IF(ISNUMBER(FORECAST!H:H),FORECAST!H:H,"")</f>
        <v/>
      </c>
      <c r="BF3639" s="4"/>
    </row>
    <row r="3640" spans="1:58">
      <c r="A3640" s="218" t="str">
        <f>MID(FORECAST!A3639,1,10)</f>
        <v/>
      </c>
      <c r="B3640" s="218" t="str">
        <f t="shared" si="476"/>
        <v/>
      </c>
      <c r="C3640" s="218" t="str">
        <f t="shared" si="477"/>
        <v/>
      </c>
      <c r="D3640" s="218" t="str">
        <f t="shared" si="478"/>
        <v/>
      </c>
      <c r="E3640" s="219" t="e">
        <f t="shared" si="479"/>
        <v>#VALUE!</v>
      </c>
      <c r="F3640" s="219" t="str">
        <f t="shared" si="480"/>
        <v/>
      </c>
      <c r="G3640" s="219">
        <f t="shared" si="481"/>
        <v>45291</v>
      </c>
      <c r="H3640" s="218" t="str">
        <f>IF(ISERROR(VLOOKUP(FORECAST!$A3640,$AY$2:$BA$9,3,FALSE)),"",VLOOKUP(FORECAST!$A3640,$AY$2:$BA$9,3,FALSE))</f>
        <v/>
      </c>
      <c r="I3640" s="218" t="str">
        <f>IF(ISNUMBER(FORECAST!G:G),FORECAST!G:G,"")</f>
        <v/>
      </c>
      <c r="J3640" s="222" t="str">
        <f>IF(ISNUMBER(FORECAST!H:H),FORECAST!H:H,"")</f>
        <v/>
      </c>
      <c r="BF3640" s="4"/>
    </row>
    <row r="3641" spans="1:58">
      <c r="A3641" s="218" t="str">
        <f>MID(FORECAST!A3640,1,10)</f>
        <v/>
      </c>
      <c r="B3641" s="218" t="str">
        <f t="shared" si="476"/>
        <v/>
      </c>
      <c r="C3641" s="218" t="str">
        <f t="shared" si="477"/>
        <v/>
      </c>
      <c r="D3641" s="218" t="str">
        <f t="shared" si="478"/>
        <v/>
      </c>
      <c r="E3641" s="219" t="e">
        <f t="shared" si="479"/>
        <v>#VALUE!</v>
      </c>
      <c r="F3641" s="219" t="str">
        <f t="shared" si="480"/>
        <v/>
      </c>
      <c r="G3641" s="219">
        <f t="shared" si="481"/>
        <v>45291</v>
      </c>
      <c r="H3641" s="218" t="str">
        <f>IF(ISERROR(VLOOKUP(FORECAST!$A3641,$AY$2:$BA$9,3,FALSE)),"",VLOOKUP(FORECAST!$A3641,$AY$2:$BA$9,3,FALSE))</f>
        <v/>
      </c>
      <c r="I3641" s="218" t="str">
        <f>IF(ISNUMBER(FORECAST!G:G),FORECAST!G:G,"")</f>
        <v/>
      </c>
      <c r="J3641" s="222" t="str">
        <f>IF(ISNUMBER(FORECAST!H:H),FORECAST!H:H,"")</f>
        <v/>
      </c>
      <c r="BF3641" s="4"/>
    </row>
    <row r="3642" spans="1:58">
      <c r="A3642" s="218" t="str">
        <f>MID(FORECAST!A3641,1,10)</f>
        <v/>
      </c>
      <c r="B3642" s="218" t="str">
        <f t="shared" si="476"/>
        <v/>
      </c>
      <c r="C3642" s="218" t="str">
        <f t="shared" si="477"/>
        <v/>
      </c>
      <c r="D3642" s="218" t="str">
        <f t="shared" si="478"/>
        <v/>
      </c>
      <c r="E3642" s="219" t="e">
        <f t="shared" si="479"/>
        <v>#VALUE!</v>
      </c>
      <c r="F3642" s="219" t="str">
        <f t="shared" si="480"/>
        <v/>
      </c>
      <c r="G3642" s="219">
        <f t="shared" si="481"/>
        <v>45291</v>
      </c>
      <c r="H3642" s="218" t="str">
        <f>IF(ISERROR(VLOOKUP(FORECAST!$A3642,$AY$2:$BA$9,3,FALSE)),"",VLOOKUP(FORECAST!$A3642,$AY$2:$BA$9,3,FALSE))</f>
        <v/>
      </c>
      <c r="I3642" s="218" t="str">
        <f>IF(ISNUMBER(FORECAST!G:G),FORECAST!G:G,"")</f>
        <v/>
      </c>
      <c r="J3642" s="222" t="str">
        <f>IF(ISNUMBER(FORECAST!H:H),FORECAST!H:H,"")</f>
        <v/>
      </c>
      <c r="BF3642" s="4"/>
    </row>
    <row r="3643" spans="1:58">
      <c r="A3643" s="218" t="str">
        <f>MID(FORECAST!A3642,1,10)</f>
        <v/>
      </c>
      <c r="B3643" s="218" t="str">
        <f t="shared" si="476"/>
        <v/>
      </c>
      <c r="C3643" s="218" t="str">
        <f t="shared" si="477"/>
        <v/>
      </c>
      <c r="D3643" s="218" t="str">
        <f t="shared" si="478"/>
        <v/>
      </c>
      <c r="E3643" s="219" t="e">
        <f t="shared" si="479"/>
        <v>#VALUE!</v>
      </c>
      <c r="F3643" s="219" t="str">
        <f t="shared" si="480"/>
        <v/>
      </c>
      <c r="G3643" s="219">
        <f t="shared" si="481"/>
        <v>45291</v>
      </c>
      <c r="H3643" s="218" t="str">
        <f>IF(ISERROR(VLOOKUP(FORECAST!$A3643,$AY$2:$BA$9,3,FALSE)),"",VLOOKUP(FORECAST!$A3643,$AY$2:$BA$9,3,FALSE))</f>
        <v/>
      </c>
      <c r="I3643" s="218" t="str">
        <f>IF(ISNUMBER(FORECAST!G:G),FORECAST!G:G,"")</f>
        <v/>
      </c>
      <c r="J3643" s="222" t="str">
        <f>IF(ISNUMBER(FORECAST!H:H),FORECAST!H:H,"")</f>
        <v/>
      </c>
      <c r="BF3643" s="4"/>
    </row>
    <row r="3644" spans="1:58">
      <c r="A3644" s="218" t="str">
        <f>MID(FORECAST!A3643,1,10)</f>
        <v/>
      </c>
      <c r="B3644" s="218" t="str">
        <f t="shared" si="476"/>
        <v/>
      </c>
      <c r="C3644" s="218" t="str">
        <f t="shared" si="477"/>
        <v/>
      </c>
      <c r="D3644" s="218" t="str">
        <f t="shared" si="478"/>
        <v/>
      </c>
      <c r="E3644" s="219" t="e">
        <f t="shared" si="479"/>
        <v>#VALUE!</v>
      </c>
      <c r="F3644" s="219" t="str">
        <f t="shared" si="480"/>
        <v/>
      </c>
      <c r="G3644" s="219">
        <f t="shared" si="481"/>
        <v>45291</v>
      </c>
      <c r="H3644" s="218" t="str">
        <f>IF(ISERROR(VLOOKUP(FORECAST!$A3644,$AY$2:$BA$9,3,FALSE)),"",VLOOKUP(FORECAST!$A3644,$AY$2:$BA$9,3,FALSE))</f>
        <v/>
      </c>
      <c r="I3644" s="218" t="str">
        <f>IF(ISNUMBER(FORECAST!G:G),FORECAST!G:G,"")</f>
        <v/>
      </c>
      <c r="J3644" s="222" t="str">
        <f>IF(ISNUMBER(FORECAST!H:H),FORECAST!H:H,"")</f>
        <v/>
      </c>
      <c r="BF3644" s="4"/>
    </row>
    <row r="3645" spans="1:58">
      <c r="A3645" s="218" t="str">
        <f>MID(FORECAST!A3644,1,10)</f>
        <v/>
      </c>
      <c r="B3645" s="218" t="str">
        <f t="shared" si="476"/>
        <v/>
      </c>
      <c r="C3645" s="218" t="str">
        <f t="shared" si="477"/>
        <v/>
      </c>
      <c r="D3645" s="218" t="str">
        <f t="shared" si="478"/>
        <v/>
      </c>
      <c r="E3645" s="219" t="e">
        <f t="shared" si="479"/>
        <v>#VALUE!</v>
      </c>
      <c r="F3645" s="219" t="str">
        <f t="shared" si="480"/>
        <v/>
      </c>
      <c r="G3645" s="219">
        <f t="shared" si="481"/>
        <v>45291</v>
      </c>
      <c r="H3645" s="218" t="str">
        <f>IF(ISERROR(VLOOKUP(FORECAST!$A3645,$AY$2:$BA$9,3,FALSE)),"",VLOOKUP(FORECAST!$A3645,$AY$2:$BA$9,3,FALSE))</f>
        <v/>
      </c>
      <c r="I3645" s="218" t="str">
        <f>IF(ISNUMBER(FORECAST!G:G),FORECAST!G:G,"")</f>
        <v/>
      </c>
      <c r="J3645" s="222" t="str">
        <f>IF(ISNUMBER(FORECAST!H:H),FORECAST!H:H,"")</f>
        <v/>
      </c>
      <c r="BF3645" s="4"/>
    </row>
    <row r="3646" spans="1:58">
      <c r="A3646" s="218" t="str">
        <f>MID(FORECAST!A3645,1,10)</f>
        <v/>
      </c>
      <c r="B3646" s="218" t="str">
        <f t="shared" si="476"/>
        <v/>
      </c>
      <c r="C3646" s="218" t="str">
        <f t="shared" si="477"/>
        <v/>
      </c>
      <c r="D3646" s="218" t="str">
        <f t="shared" si="478"/>
        <v/>
      </c>
      <c r="E3646" s="219" t="e">
        <f t="shared" si="479"/>
        <v>#VALUE!</v>
      </c>
      <c r="F3646" s="219" t="str">
        <f t="shared" si="480"/>
        <v/>
      </c>
      <c r="G3646" s="219">
        <f t="shared" si="481"/>
        <v>45291</v>
      </c>
      <c r="H3646" s="218" t="str">
        <f>IF(ISERROR(VLOOKUP(FORECAST!$A3646,$AY$2:$BA$9,3,FALSE)),"",VLOOKUP(FORECAST!$A3646,$AY$2:$BA$9,3,FALSE))</f>
        <v/>
      </c>
      <c r="I3646" s="218" t="str">
        <f>IF(ISNUMBER(FORECAST!G:G),FORECAST!G:G,"")</f>
        <v/>
      </c>
      <c r="J3646" s="222" t="str">
        <f>IF(ISNUMBER(FORECAST!H:H),FORECAST!H:H,"")</f>
        <v/>
      </c>
      <c r="BF3646" s="4"/>
    </row>
    <row r="3647" spans="1:58">
      <c r="A3647" s="218" t="str">
        <f>MID(FORECAST!A3646,1,10)</f>
        <v/>
      </c>
      <c r="B3647" s="218" t="str">
        <f t="shared" si="476"/>
        <v/>
      </c>
      <c r="C3647" s="218" t="str">
        <f t="shared" si="477"/>
        <v/>
      </c>
      <c r="D3647" s="218" t="str">
        <f t="shared" si="478"/>
        <v/>
      </c>
      <c r="E3647" s="219" t="e">
        <f t="shared" si="479"/>
        <v>#VALUE!</v>
      </c>
      <c r="F3647" s="219" t="str">
        <f t="shared" si="480"/>
        <v/>
      </c>
      <c r="G3647" s="219">
        <f t="shared" si="481"/>
        <v>45291</v>
      </c>
      <c r="H3647" s="218" t="str">
        <f>IF(ISERROR(VLOOKUP(FORECAST!$A3647,$AY$2:$BA$9,3,FALSE)),"",VLOOKUP(FORECAST!$A3647,$AY$2:$BA$9,3,FALSE))</f>
        <v/>
      </c>
      <c r="I3647" s="218" t="str">
        <f>IF(ISNUMBER(FORECAST!G:G),FORECAST!G:G,"")</f>
        <v/>
      </c>
      <c r="J3647" s="222" t="str">
        <f>IF(ISNUMBER(FORECAST!H:H),FORECAST!H:H,"")</f>
        <v/>
      </c>
      <c r="BF3647" s="4"/>
    </row>
    <row r="3648" spans="1:58">
      <c r="A3648" s="218" t="str">
        <f>MID(FORECAST!A3647,1,10)</f>
        <v/>
      </c>
      <c r="B3648" s="218" t="str">
        <f t="shared" si="476"/>
        <v/>
      </c>
      <c r="C3648" s="218" t="str">
        <f t="shared" si="477"/>
        <v/>
      </c>
      <c r="D3648" s="218" t="str">
        <f t="shared" si="478"/>
        <v/>
      </c>
      <c r="E3648" s="219" t="e">
        <f t="shared" si="479"/>
        <v>#VALUE!</v>
      </c>
      <c r="F3648" s="219" t="str">
        <f t="shared" si="480"/>
        <v/>
      </c>
      <c r="G3648" s="219">
        <f t="shared" si="481"/>
        <v>45291</v>
      </c>
      <c r="H3648" s="218" t="str">
        <f>IF(ISERROR(VLOOKUP(FORECAST!$A3648,$AY$2:$BA$9,3,FALSE)),"",VLOOKUP(FORECAST!$A3648,$AY$2:$BA$9,3,FALSE))</f>
        <v/>
      </c>
      <c r="I3648" s="218" t="str">
        <f>IF(ISNUMBER(FORECAST!G:G),FORECAST!G:G,"")</f>
        <v/>
      </c>
      <c r="J3648" s="222" t="str">
        <f>IF(ISNUMBER(FORECAST!H:H),FORECAST!H:H,"")</f>
        <v/>
      </c>
      <c r="BF3648" s="4"/>
    </row>
    <row r="3649" spans="1:58">
      <c r="A3649" s="218" t="str">
        <f>MID(FORECAST!A3648,1,10)</f>
        <v/>
      </c>
      <c r="B3649" s="218" t="str">
        <f t="shared" si="476"/>
        <v/>
      </c>
      <c r="C3649" s="218" t="str">
        <f t="shared" si="477"/>
        <v/>
      </c>
      <c r="D3649" s="218" t="str">
        <f t="shared" si="478"/>
        <v/>
      </c>
      <c r="E3649" s="219" t="e">
        <f t="shared" si="479"/>
        <v>#VALUE!</v>
      </c>
      <c r="F3649" s="219" t="str">
        <f t="shared" si="480"/>
        <v/>
      </c>
      <c r="G3649" s="219">
        <f t="shared" si="481"/>
        <v>45291</v>
      </c>
      <c r="H3649" s="218" t="str">
        <f>IF(ISERROR(VLOOKUP(FORECAST!$A3649,$AY$2:$BA$9,3,FALSE)),"",VLOOKUP(FORECAST!$A3649,$AY$2:$BA$9,3,FALSE))</f>
        <v/>
      </c>
      <c r="I3649" s="218" t="str">
        <f>IF(ISNUMBER(FORECAST!G:G),FORECAST!G:G,"")</f>
        <v/>
      </c>
      <c r="J3649" s="222" t="str">
        <f>IF(ISNUMBER(FORECAST!H:H),FORECAST!H:H,"")</f>
        <v/>
      </c>
      <c r="BF3649" s="4"/>
    </row>
    <row r="3650" spans="1:58">
      <c r="A3650" s="218" t="str">
        <f>MID(FORECAST!A3649,1,10)</f>
        <v/>
      </c>
      <c r="B3650" s="218" t="str">
        <f t="shared" si="476"/>
        <v/>
      </c>
      <c r="C3650" s="218" t="str">
        <f t="shared" si="477"/>
        <v/>
      </c>
      <c r="D3650" s="218" t="str">
        <f t="shared" si="478"/>
        <v/>
      </c>
      <c r="E3650" s="219" t="e">
        <f t="shared" si="479"/>
        <v>#VALUE!</v>
      </c>
      <c r="F3650" s="219" t="str">
        <f t="shared" si="480"/>
        <v/>
      </c>
      <c r="G3650" s="219">
        <f t="shared" si="481"/>
        <v>45291</v>
      </c>
      <c r="H3650" s="218" t="str">
        <f>IF(ISERROR(VLOOKUP(FORECAST!$A3650,$AY$2:$BA$9,3,FALSE)),"",VLOOKUP(FORECAST!$A3650,$AY$2:$BA$9,3,FALSE))</f>
        <v/>
      </c>
      <c r="I3650" s="218" t="str">
        <f>IF(ISNUMBER(FORECAST!G:G),FORECAST!G:G,"")</f>
        <v/>
      </c>
      <c r="J3650" s="222" t="str">
        <f>IF(ISNUMBER(FORECAST!H:H),FORECAST!H:H,"")</f>
        <v/>
      </c>
      <c r="BF3650" s="4"/>
    </row>
    <row r="3651" spans="1:58">
      <c r="A3651" s="218" t="str">
        <f>MID(FORECAST!A3650,1,10)</f>
        <v/>
      </c>
      <c r="B3651" s="218" t="str">
        <f t="shared" si="476"/>
        <v/>
      </c>
      <c r="C3651" s="218" t="str">
        <f t="shared" si="477"/>
        <v/>
      </c>
      <c r="D3651" s="218" t="str">
        <f t="shared" si="478"/>
        <v/>
      </c>
      <c r="E3651" s="219" t="e">
        <f t="shared" si="479"/>
        <v>#VALUE!</v>
      </c>
      <c r="F3651" s="219" t="str">
        <f t="shared" si="480"/>
        <v/>
      </c>
      <c r="G3651" s="219">
        <f t="shared" si="481"/>
        <v>45291</v>
      </c>
      <c r="H3651" s="218" t="str">
        <f>IF(ISERROR(VLOOKUP(FORECAST!$A3651,$AY$2:$BA$9,3,FALSE)),"",VLOOKUP(FORECAST!$A3651,$AY$2:$BA$9,3,FALSE))</f>
        <v/>
      </c>
      <c r="I3651" s="218" t="str">
        <f>IF(ISNUMBER(FORECAST!G:G),FORECAST!G:G,"")</f>
        <v/>
      </c>
      <c r="J3651" s="222" t="str">
        <f>IF(ISNUMBER(FORECAST!H:H),FORECAST!H:H,"")</f>
        <v/>
      </c>
      <c r="BF3651" s="4"/>
    </row>
    <row r="3652" spans="1:58">
      <c r="A3652" s="218" t="str">
        <f>MID(FORECAST!A3651,1,10)</f>
        <v/>
      </c>
      <c r="B3652" s="218" t="str">
        <f t="shared" si="476"/>
        <v/>
      </c>
      <c r="C3652" s="218" t="str">
        <f t="shared" si="477"/>
        <v/>
      </c>
      <c r="D3652" s="218" t="str">
        <f t="shared" si="478"/>
        <v/>
      </c>
      <c r="E3652" s="219" t="e">
        <f t="shared" si="479"/>
        <v>#VALUE!</v>
      </c>
      <c r="F3652" s="219" t="str">
        <f t="shared" si="480"/>
        <v/>
      </c>
      <c r="G3652" s="219">
        <f t="shared" si="481"/>
        <v>45291</v>
      </c>
      <c r="H3652" s="218" t="str">
        <f>IF(ISERROR(VLOOKUP(FORECAST!$A3652,$AY$2:$BA$9,3,FALSE)),"",VLOOKUP(FORECAST!$A3652,$AY$2:$BA$9,3,FALSE))</f>
        <v/>
      </c>
      <c r="I3652" s="218" t="str">
        <f>IF(ISNUMBER(FORECAST!G:G),FORECAST!G:G,"")</f>
        <v/>
      </c>
      <c r="J3652" s="222" t="str">
        <f>IF(ISNUMBER(FORECAST!H:H),FORECAST!H:H,"")</f>
        <v/>
      </c>
      <c r="BF3652" s="4"/>
    </row>
    <row r="3653" spans="1:58">
      <c r="A3653" s="218" t="str">
        <f>MID(FORECAST!A3652,1,10)</f>
        <v/>
      </c>
      <c r="B3653" s="218" t="str">
        <f t="shared" si="476"/>
        <v/>
      </c>
      <c r="C3653" s="218" t="str">
        <f t="shared" si="477"/>
        <v/>
      </c>
      <c r="D3653" s="218" t="str">
        <f t="shared" si="478"/>
        <v/>
      </c>
      <c r="E3653" s="219" t="e">
        <f t="shared" si="479"/>
        <v>#VALUE!</v>
      </c>
      <c r="F3653" s="219" t="str">
        <f t="shared" si="480"/>
        <v/>
      </c>
      <c r="G3653" s="219">
        <f t="shared" si="481"/>
        <v>45291</v>
      </c>
      <c r="H3653" s="218" t="str">
        <f>IF(ISERROR(VLOOKUP(FORECAST!$A3653,$AY$2:$BA$9,3,FALSE)),"",VLOOKUP(FORECAST!$A3653,$AY$2:$BA$9,3,FALSE))</f>
        <v/>
      </c>
      <c r="I3653" s="218" t="str">
        <f>IF(ISNUMBER(FORECAST!G:G),FORECAST!G:G,"")</f>
        <v/>
      </c>
      <c r="J3653" s="222" t="str">
        <f>IF(ISNUMBER(FORECAST!H:H),FORECAST!H:H,"")</f>
        <v/>
      </c>
      <c r="BF3653" s="4"/>
    </row>
    <row r="3654" spans="1:58">
      <c r="A3654" s="218" t="str">
        <f>MID(FORECAST!A3653,1,10)</f>
        <v/>
      </c>
      <c r="B3654" s="218" t="str">
        <f t="shared" si="476"/>
        <v/>
      </c>
      <c r="C3654" s="218" t="str">
        <f t="shared" si="477"/>
        <v/>
      </c>
      <c r="D3654" s="218" t="str">
        <f t="shared" si="478"/>
        <v/>
      </c>
      <c r="E3654" s="219" t="e">
        <f t="shared" si="479"/>
        <v>#VALUE!</v>
      </c>
      <c r="F3654" s="219" t="str">
        <f t="shared" si="480"/>
        <v/>
      </c>
      <c r="G3654" s="219">
        <f t="shared" si="481"/>
        <v>45291</v>
      </c>
      <c r="H3654" s="218" t="str">
        <f>IF(ISERROR(VLOOKUP(FORECAST!$A3654,$AY$2:$BA$9,3,FALSE)),"",VLOOKUP(FORECAST!$A3654,$AY$2:$BA$9,3,FALSE))</f>
        <v/>
      </c>
      <c r="I3654" s="218" t="str">
        <f>IF(ISNUMBER(FORECAST!G:G),FORECAST!G:G,"")</f>
        <v/>
      </c>
      <c r="J3654" s="222" t="str">
        <f>IF(ISNUMBER(FORECAST!H:H),FORECAST!H:H,"")</f>
        <v/>
      </c>
      <c r="BF3654" s="4"/>
    </row>
    <row r="3655" spans="1:58">
      <c r="A3655" s="218" t="str">
        <f>MID(FORECAST!A3654,1,10)</f>
        <v/>
      </c>
      <c r="B3655" s="218" t="str">
        <f t="shared" si="476"/>
        <v/>
      </c>
      <c r="C3655" s="218" t="str">
        <f t="shared" si="477"/>
        <v/>
      </c>
      <c r="D3655" s="218" t="str">
        <f t="shared" si="478"/>
        <v/>
      </c>
      <c r="E3655" s="219" t="e">
        <f t="shared" si="479"/>
        <v>#VALUE!</v>
      </c>
      <c r="F3655" s="219" t="str">
        <f t="shared" si="480"/>
        <v/>
      </c>
      <c r="G3655" s="219">
        <f t="shared" si="481"/>
        <v>45291</v>
      </c>
      <c r="H3655" s="218" t="str">
        <f>IF(ISERROR(VLOOKUP(FORECAST!$A3655,$AY$2:$BA$9,3,FALSE)),"",VLOOKUP(FORECAST!$A3655,$AY$2:$BA$9,3,FALSE))</f>
        <v/>
      </c>
      <c r="I3655" s="218" t="str">
        <f>IF(ISNUMBER(FORECAST!G:G),FORECAST!G:G,"")</f>
        <v/>
      </c>
      <c r="J3655" s="222" t="str">
        <f>IF(ISNUMBER(FORECAST!H:H),FORECAST!H:H,"")</f>
        <v/>
      </c>
      <c r="BF3655" s="4"/>
    </row>
    <row r="3656" spans="1:58">
      <c r="A3656" s="218" t="str">
        <f>MID(FORECAST!A3655,1,10)</f>
        <v/>
      </c>
      <c r="B3656" s="218" t="str">
        <f t="shared" si="476"/>
        <v/>
      </c>
      <c r="C3656" s="218" t="str">
        <f t="shared" si="477"/>
        <v/>
      </c>
      <c r="D3656" s="218" t="str">
        <f t="shared" si="478"/>
        <v/>
      </c>
      <c r="E3656" s="219" t="e">
        <f t="shared" si="479"/>
        <v>#VALUE!</v>
      </c>
      <c r="F3656" s="219" t="str">
        <f t="shared" si="480"/>
        <v/>
      </c>
      <c r="G3656" s="219">
        <f t="shared" si="481"/>
        <v>45291</v>
      </c>
      <c r="H3656" s="218" t="str">
        <f>IF(ISERROR(VLOOKUP(FORECAST!$A3656,$AY$2:$BA$9,3,FALSE)),"",VLOOKUP(FORECAST!$A3656,$AY$2:$BA$9,3,FALSE))</f>
        <v/>
      </c>
      <c r="I3656" s="218" t="str">
        <f>IF(ISNUMBER(FORECAST!G:G),FORECAST!G:G,"")</f>
        <v/>
      </c>
      <c r="J3656" s="222" t="str">
        <f>IF(ISNUMBER(FORECAST!H:H),FORECAST!H:H,"")</f>
        <v/>
      </c>
      <c r="BF3656" s="4"/>
    </row>
    <row r="3657" spans="1:58">
      <c r="A3657" s="218" t="str">
        <f>MID(FORECAST!A3656,1,10)</f>
        <v/>
      </c>
      <c r="B3657" s="218" t="str">
        <f t="shared" si="476"/>
        <v/>
      </c>
      <c r="C3657" s="218" t="str">
        <f t="shared" si="477"/>
        <v/>
      </c>
      <c r="D3657" s="218" t="str">
        <f t="shared" si="478"/>
        <v/>
      </c>
      <c r="E3657" s="219" t="e">
        <f t="shared" si="479"/>
        <v>#VALUE!</v>
      </c>
      <c r="F3657" s="219" t="str">
        <f t="shared" si="480"/>
        <v/>
      </c>
      <c r="G3657" s="219">
        <f t="shared" si="481"/>
        <v>45291</v>
      </c>
      <c r="H3657" s="218" t="str">
        <f>IF(ISERROR(VLOOKUP(FORECAST!$A3657,$AY$2:$BA$9,3,FALSE)),"",VLOOKUP(FORECAST!$A3657,$AY$2:$BA$9,3,FALSE))</f>
        <v/>
      </c>
      <c r="I3657" s="218" t="str">
        <f>IF(ISNUMBER(FORECAST!G:G),FORECAST!G:G,"")</f>
        <v/>
      </c>
      <c r="J3657" s="222" t="str">
        <f>IF(ISNUMBER(FORECAST!H:H),FORECAST!H:H,"")</f>
        <v/>
      </c>
      <c r="BF3657" s="4"/>
    </row>
    <row r="3658" spans="1:58">
      <c r="A3658" s="218" t="str">
        <f>MID(FORECAST!A3657,1,10)</f>
        <v/>
      </c>
      <c r="B3658" s="218" t="str">
        <f t="shared" si="476"/>
        <v/>
      </c>
      <c r="C3658" s="218" t="str">
        <f t="shared" si="477"/>
        <v/>
      </c>
      <c r="D3658" s="218" t="str">
        <f t="shared" si="478"/>
        <v/>
      </c>
      <c r="E3658" s="219" t="e">
        <f t="shared" si="479"/>
        <v>#VALUE!</v>
      </c>
      <c r="F3658" s="219" t="str">
        <f t="shared" si="480"/>
        <v/>
      </c>
      <c r="G3658" s="219">
        <f t="shared" si="481"/>
        <v>45291</v>
      </c>
      <c r="H3658" s="218" t="str">
        <f>IF(ISERROR(VLOOKUP(FORECAST!$A3658,$AY$2:$BA$9,3,FALSE)),"",VLOOKUP(FORECAST!$A3658,$AY$2:$BA$9,3,FALSE))</f>
        <v/>
      </c>
      <c r="I3658" s="218" t="str">
        <f>IF(ISNUMBER(FORECAST!G:G),FORECAST!G:G,"")</f>
        <v/>
      </c>
      <c r="J3658" s="222" t="str">
        <f>IF(ISNUMBER(FORECAST!H:H),FORECAST!H:H,"")</f>
        <v/>
      </c>
      <c r="BF3658" s="4"/>
    </row>
    <row r="3659" spans="1:58">
      <c r="A3659" s="218" t="str">
        <f>MID(FORECAST!A3658,1,10)</f>
        <v/>
      </c>
      <c r="B3659" s="218" t="str">
        <f t="shared" si="476"/>
        <v/>
      </c>
      <c r="C3659" s="218" t="str">
        <f t="shared" si="477"/>
        <v/>
      </c>
      <c r="D3659" s="218" t="str">
        <f t="shared" si="478"/>
        <v/>
      </c>
      <c r="E3659" s="219" t="e">
        <f t="shared" si="479"/>
        <v>#VALUE!</v>
      </c>
      <c r="F3659" s="219" t="str">
        <f t="shared" si="480"/>
        <v/>
      </c>
      <c r="G3659" s="219">
        <f t="shared" si="481"/>
        <v>45291</v>
      </c>
      <c r="H3659" s="218" t="str">
        <f>IF(ISERROR(VLOOKUP(FORECAST!$A3659,$AY$2:$BA$9,3,FALSE)),"",VLOOKUP(FORECAST!$A3659,$AY$2:$BA$9,3,FALSE))</f>
        <v/>
      </c>
      <c r="I3659" s="218" t="str">
        <f>IF(ISNUMBER(FORECAST!G:G),FORECAST!G:G,"")</f>
        <v/>
      </c>
      <c r="J3659" s="222" t="str">
        <f>IF(ISNUMBER(FORECAST!H:H),FORECAST!H:H,"")</f>
        <v/>
      </c>
      <c r="BF3659" s="4"/>
    </row>
    <row r="3660" spans="1:58">
      <c r="A3660" s="218" t="str">
        <f>MID(FORECAST!A3659,1,10)</f>
        <v/>
      </c>
      <c r="B3660" s="218" t="str">
        <f t="shared" si="476"/>
        <v/>
      </c>
      <c r="C3660" s="218" t="str">
        <f t="shared" si="477"/>
        <v/>
      </c>
      <c r="D3660" s="218" t="str">
        <f t="shared" si="478"/>
        <v/>
      </c>
      <c r="E3660" s="219" t="e">
        <f t="shared" si="479"/>
        <v>#VALUE!</v>
      </c>
      <c r="F3660" s="219" t="str">
        <f t="shared" si="480"/>
        <v/>
      </c>
      <c r="G3660" s="219">
        <f t="shared" si="481"/>
        <v>45291</v>
      </c>
      <c r="H3660" s="218" t="str">
        <f>IF(ISERROR(VLOOKUP(FORECAST!$A3660,$AY$2:$BA$9,3,FALSE)),"",VLOOKUP(FORECAST!$A3660,$AY$2:$BA$9,3,FALSE))</f>
        <v/>
      </c>
      <c r="I3660" s="218" t="str">
        <f>IF(ISNUMBER(FORECAST!G:G),FORECAST!G:G,"")</f>
        <v/>
      </c>
      <c r="J3660" s="222" t="str">
        <f>IF(ISNUMBER(FORECAST!H:H),FORECAST!H:H,"")</f>
        <v/>
      </c>
      <c r="BF3660" s="4"/>
    </row>
    <row r="3661" spans="1:58">
      <c r="A3661" s="218" t="str">
        <f>MID(FORECAST!A3660,1,10)</f>
        <v/>
      </c>
      <c r="B3661" s="218" t="str">
        <f t="shared" si="476"/>
        <v/>
      </c>
      <c r="C3661" s="218" t="str">
        <f t="shared" si="477"/>
        <v/>
      </c>
      <c r="D3661" s="218" t="str">
        <f t="shared" si="478"/>
        <v/>
      </c>
      <c r="E3661" s="219" t="e">
        <f t="shared" si="479"/>
        <v>#VALUE!</v>
      </c>
      <c r="F3661" s="219" t="str">
        <f t="shared" si="480"/>
        <v/>
      </c>
      <c r="G3661" s="219">
        <f t="shared" si="481"/>
        <v>45291</v>
      </c>
      <c r="H3661" s="218" t="str">
        <f>IF(ISERROR(VLOOKUP(FORECAST!$A3661,$AY$2:$BA$9,3,FALSE)),"",VLOOKUP(FORECAST!$A3661,$AY$2:$BA$9,3,FALSE))</f>
        <v/>
      </c>
      <c r="I3661" s="218" t="str">
        <f>IF(ISNUMBER(FORECAST!G:G),FORECAST!G:G,"")</f>
        <v/>
      </c>
      <c r="J3661" s="222" t="str">
        <f>IF(ISNUMBER(FORECAST!H:H),FORECAST!H:H,"")</f>
        <v/>
      </c>
      <c r="BF3661" s="4"/>
    </row>
    <row r="3662" spans="1:58">
      <c r="A3662" s="218" t="str">
        <f>MID(FORECAST!A3661,1,10)</f>
        <v/>
      </c>
      <c r="B3662" s="218" t="str">
        <f t="shared" si="476"/>
        <v/>
      </c>
      <c r="C3662" s="218" t="str">
        <f t="shared" si="477"/>
        <v/>
      </c>
      <c r="D3662" s="218" t="str">
        <f t="shared" si="478"/>
        <v/>
      </c>
      <c r="E3662" s="219" t="e">
        <f t="shared" si="479"/>
        <v>#VALUE!</v>
      </c>
      <c r="F3662" s="219" t="str">
        <f t="shared" si="480"/>
        <v/>
      </c>
      <c r="G3662" s="219">
        <f t="shared" si="481"/>
        <v>45291</v>
      </c>
      <c r="H3662" s="218" t="str">
        <f>IF(ISERROR(VLOOKUP(FORECAST!$A3662,$AY$2:$BA$9,3,FALSE)),"",VLOOKUP(FORECAST!$A3662,$AY$2:$BA$9,3,FALSE))</f>
        <v/>
      </c>
      <c r="I3662" s="218" t="str">
        <f>IF(ISNUMBER(FORECAST!G:G),FORECAST!G:G,"")</f>
        <v/>
      </c>
      <c r="J3662" s="222" t="str">
        <f>IF(ISNUMBER(FORECAST!H:H),FORECAST!H:H,"")</f>
        <v/>
      </c>
      <c r="BF3662" s="4"/>
    </row>
    <row r="3663" spans="1:58">
      <c r="A3663" s="218" t="str">
        <f>MID(FORECAST!A3662,1,10)</f>
        <v/>
      </c>
      <c r="B3663" s="218" t="str">
        <f t="shared" si="476"/>
        <v/>
      </c>
      <c r="C3663" s="218" t="str">
        <f t="shared" si="477"/>
        <v/>
      </c>
      <c r="D3663" s="218" t="str">
        <f t="shared" si="478"/>
        <v/>
      </c>
      <c r="E3663" s="219" t="e">
        <f t="shared" si="479"/>
        <v>#VALUE!</v>
      </c>
      <c r="F3663" s="219" t="str">
        <f t="shared" si="480"/>
        <v/>
      </c>
      <c r="G3663" s="219">
        <f t="shared" si="481"/>
        <v>45291</v>
      </c>
      <c r="H3663" s="218" t="str">
        <f>IF(ISERROR(VLOOKUP(FORECAST!$A3663,$AY$2:$BA$9,3,FALSE)),"",VLOOKUP(FORECAST!$A3663,$AY$2:$BA$9,3,FALSE))</f>
        <v/>
      </c>
      <c r="I3663" s="218" t="str">
        <f>IF(ISNUMBER(FORECAST!G:G),FORECAST!G:G,"")</f>
        <v/>
      </c>
      <c r="J3663" s="222" t="str">
        <f>IF(ISNUMBER(FORECAST!H:H),FORECAST!H:H,"")</f>
        <v/>
      </c>
      <c r="BF3663" s="4"/>
    </row>
    <row r="3664" spans="1:58">
      <c r="A3664" s="218" t="str">
        <f>MID(FORECAST!A3663,1,10)</f>
        <v/>
      </c>
      <c r="B3664" s="218" t="str">
        <f t="shared" ref="B3664:B3727" si="482">MID(A3664,1,2)</f>
        <v/>
      </c>
      <c r="C3664" s="218" t="str">
        <f t="shared" ref="C3664:C3727" si="483">MID(A3664,4,2)</f>
        <v/>
      </c>
      <c r="D3664" s="218" t="str">
        <f t="shared" ref="D3664:D3727" si="484">MID(A3664,7,4)</f>
        <v/>
      </c>
      <c r="E3664" s="219" t="e">
        <f t="shared" ref="E3664:E3727" si="485">DATE(D3664,C3664,B3664)</f>
        <v>#VALUE!</v>
      </c>
      <c r="F3664" s="219" t="str">
        <f t="shared" ref="F3664:F3727" si="486">IF(ISERROR(E3664),"",E3664)</f>
        <v/>
      </c>
      <c r="G3664" s="219">
        <f t="shared" ref="G3664:G3727" si="487">IF(F3664="",G3663,F3664)</f>
        <v>45291</v>
      </c>
      <c r="H3664" s="218" t="str">
        <f>IF(ISERROR(VLOOKUP(FORECAST!$A3664,$AY$2:$BA$9,3,FALSE)),"",VLOOKUP(FORECAST!$A3664,$AY$2:$BA$9,3,FALSE))</f>
        <v/>
      </c>
      <c r="I3664" s="218" t="str">
        <f>IF(ISNUMBER(FORECAST!G:G),FORECAST!G:G,"")</f>
        <v/>
      </c>
      <c r="J3664" s="222" t="str">
        <f>IF(ISNUMBER(FORECAST!H:H),FORECAST!H:H,"")</f>
        <v/>
      </c>
      <c r="BF3664" s="4"/>
    </row>
    <row r="3665" spans="1:58">
      <c r="A3665" s="218" t="str">
        <f>MID(FORECAST!A3664,1,10)</f>
        <v/>
      </c>
      <c r="B3665" s="218" t="str">
        <f t="shared" si="482"/>
        <v/>
      </c>
      <c r="C3665" s="218" t="str">
        <f t="shared" si="483"/>
        <v/>
      </c>
      <c r="D3665" s="218" t="str">
        <f t="shared" si="484"/>
        <v/>
      </c>
      <c r="E3665" s="219" t="e">
        <f t="shared" si="485"/>
        <v>#VALUE!</v>
      </c>
      <c r="F3665" s="219" t="str">
        <f t="shared" si="486"/>
        <v/>
      </c>
      <c r="G3665" s="219">
        <f t="shared" si="487"/>
        <v>45291</v>
      </c>
      <c r="H3665" s="218" t="str">
        <f>IF(ISERROR(VLOOKUP(FORECAST!$A3665,$AY$2:$BA$9,3,FALSE)),"",VLOOKUP(FORECAST!$A3665,$AY$2:$BA$9,3,FALSE))</f>
        <v/>
      </c>
      <c r="I3665" s="218" t="str">
        <f>IF(ISNUMBER(FORECAST!G:G),FORECAST!G:G,"")</f>
        <v/>
      </c>
      <c r="J3665" s="222" t="str">
        <f>IF(ISNUMBER(FORECAST!H:H),FORECAST!H:H,"")</f>
        <v/>
      </c>
      <c r="BF3665" s="4"/>
    </row>
    <row r="3666" spans="1:58">
      <c r="A3666" s="218" t="str">
        <f>MID(FORECAST!A3665,1,10)</f>
        <v/>
      </c>
      <c r="B3666" s="218" t="str">
        <f t="shared" si="482"/>
        <v/>
      </c>
      <c r="C3666" s="218" t="str">
        <f t="shared" si="483"/>
        <v/>
      </c>
      <c r="D3666" s="218" t="str">
        <f t="shared" si="484"/>
        <v/>
      </c>
      <c r="E3666" s="219" t="e">
        <f t="shared" si="485"/>
        <v>#VALUE!</v>
      </c>
      <c r="F3666" s="219" t="str">
        <f t="shared" si="486"/>
        <v/>
      </c>
      <c r="G3666" s="219">
        <f t="shared" si="487"/>
        <v>45291</v>
      </c>
      <c r="H3666" s="218" t="str">
        <f>IF(ISERROR(VLOOKUP(FORECAST!$A3666,$AY$2:$BA$9,3,FALSE)),"",VLOOKUP(FORECAST!$A3666,$AY$2:$BA$9,3,FALSE))</f>
        <v/>
      </c>
      <c r="I3666" s="218" t="str">
        <f>IF(ISNUMBER(FORECAST!G:G),FORECAST!G:G,"")</f>
        <v/>
      </c>
      <c r="J3666" s="222" t="str">
        <f>IF(ISNUMBER(FORECAST!H:H),FORECAST!H:H,"")</f>
        <v/>
      </c>
      <c r="BF3666" s="4"/>
    </row>
    <row r="3667" spans="1:58">
      <c r="A3667" s="218" t="str">
        <f>MID(FORECAST!A3666,1,10)</f>
        <v/>
      </c>
      <c r="B3667" s="218" t="str">
        <f t="shared" si="482"/>
        <v/>
      </c>
      <c r="C3667" s="218" t="str">
        <f t="shared" si="483"/>
        <v/>
      </c>
      <c r="D3667" s="218" t="str">
        <f t="shared" si="484"/>
        <v/>
      </c>
      <c r="E3667" s="219" t="e">
        <f t="shared" si="485"/>
        <v>#VALUE!</v>
      </c>
      <c r="F3667" s="219" t="str">
        <f t="shared" si="486"/>
        <v/>
      </c>
      <c r="G3667" s="219">
        <f t="shared" si="487"/>
        <v>45291</v>
      </c>
      <c r="H3667" s="218" t="str">
        <f>IF(ISERROR(VLOOKUP(FORECAST!$A3667,$AY$2:$BA$9,3,FALSE)),"",VLOOKUP(FORECAST!$A3667,$AY$2:$BA$9,3,FALSE))</f>
        <v/>
      </c>
      <c r="I3667" s="218" t="str">
        <f>IF(ISNUMBER(FORECAST!G:G),FORECAST!G:G,"")</f>
        <v/>
      </c>
      <c r="J3667" s="222" t="str">
        <f>IF(ISNUMBER(FORECAST!H:H),FORECAST!H:H,"")</f>
        <v/>
      </c>
      <c r="BF3667" s="4"/>
    </row>
    <row r="3668" spans="1:58">
      <c r="A3668" s="218" t="str">
        <f>MID(FORECAST!A3667,1,10)</f>
        <v/>
      </c>
      <c r="B3668" s="218" t="str">
        <f t="shared" si="482"/>
        <v/>
      </c>
      <c r="C3668" s="218" t="str">
        <f t="shared" si="483"/>
        <v/>
      </c>
      <c r="D3668" s="218" t="str">
        <f t="shared" si="484"/>
        <v/>
      </c>
      <c r="E3668" s="219" t="e">
        <f t="shared" si="485"/>
        <v>#VALUE!</v>
      </c>
      <c r="F3668" s="219" t="str">
        <f t="shared" si="486"/>
        <v/>
      </c>
      <c r="G3668" s="219">
        <f t="shared" si="487"/>
        <v>45291</v>
      </c>
      <c r="H3668" s="218" t="str">
        <f>IF(ISERROR(VLOOKUP(FORECAST!$A3668,$AY$2:$BA$9,3,FALSE)),"",VLOOKUP(FORECAST!$A3668,$AY$2:$BA$9,3,FALSE))</f>
        <v/>
      </c>
      <c r="I3668" s="218" t="str">
        <f>IF(ISNUMBER(FORECAST!G:G),FORECAST!G:G,"")</f>
        <v/>
      </c>
      <c r="J3668" s="222" t="str">
        <f>IF(ISNUMBER(FORECAST!H:H),FORECAST!H:H,"")</f>
        <v/>
      </c>
      <c r="BF3668" s="4"/>
    </row>
    <row r="3669" spans="1:58">
      <c r="A3669" s="218" t="str">
        <f>MID(FORECAST!A3668,1,10)</f>
        <v/>
      </c>
      <c r="B3669" s="218" t="str">
        <f t="shared" si="482"/>
        <v/>
      </c>
      <c r="C3669" s="218" t="str">
        <f t="shared" si="483"/>
        <v/>
      </c>
      <c r="D3669" s="218" t="str">
        <f t="shared" si="484"/>
        <v/>
      </c>
      <c r="E3669" s="219" t="e">
        <f t="shared" si="485"/>
        <v>#VALUE!</v>
      </c>
      <c r="F3669" s="219" t="str">
        <f t="shared" si="486"/>
        <v/>
      </c>
      <c r="G3669" s="219">
        <f t="shared" si="487"/>
        <v>45291</v>
      </c>
      <c r="H3669" s="218" t="str">
        <f>IF(ISERROR(VLOOKUP(FORECAST!$A3669,$AY$2:$BA$9,3,FALSE)),"",VLOOKUP(FORECAST!$A3669,$AY$2:$BA$9,3,FALSE))</f>
        <v/>
      </c>
      <c r="I3669" s="218" t="str">
        <f>IF(ISNUMBER(FORECAST!G:G),FORECAST!G:G,"")</f>
        <v/>
      </c>
      <c r="J3669" s="222" t="str">
        <f>IF(ISNUMBER(FORECAST!H:H),FORECAST!H:H,"")</f>
        <v/>
      </c>
      <c r="BF3669" s="4"/>
    </row>
    <row r="3670" spans="1:58">
      <c r="A3670" s="218" t="str">
        <f>MID(FORECAST!A3669,1,10)</f>
        <v/>
      </c>
      <c r="B3670" s="218" t="str">
        <f t="shared" si="482"/>
        <v/>
      </c>
      <c r="C3670" s="218" t="str">
        <f t="shared" si="483"/>
        <v/>
      </c>
      <c r="D3670" s="218" t="str">
        <f t="shared" si="484"/>
        <v/>
      </c>
      <c r="E3670" s="219" t="e">
        <f t="shared" si="485"/>
        <v>#VALUE!</v>
      </c>
      <c r="F3670" s="219" t="str">
        <f t="shared" si="486"/>
        <v/>
      </c>
      <c r="G3670" s="219">
        <f t="shared" si="487"/>
        <v>45291</v>
      </c>
      <c r="H3670" s="218" t="str">
        <f>IF(ISERROR(VLOOKUP(FORECAST!$A3670,$AY$2:$BA$9,3,FALSE)),"",VLOOKUP(FORECAST!$A3670,$AY$2:$BA$9,3,FALSE))</f>
        <v/>
      </c>
      <c r="I3670" s="218" t="str">
        <f>IF(ISNUMBER(FORECAST!G:G),FORECAST!G:G,"")</f>
        <v/>
      </c>
      <c r="J3670" s="222" t="str">
        <f>IF(ISNUMBER(FORECAST!H:H),FORECAST!H:H,"")</f>
        <v/>
      </c>
      <c r="BF3670" s="4"/>
    </row>
    <row r="3671" spans="1:58">
      <c r="A3671" s="218" t="str">
        <f>MID(FORECAST!A3670,1,10)</f>
        <v/>
      </c>
      <c r="B3671" s="218" t="str">
        <f t="shared" si="482"/>
        <v/>
      </c>
      <c r="C3671" s="218" t="str">
        <f t="shared" si="483"/>
        <v/>
      </c>
      <c r="D3671" s="218" t="str">
        <f t="shared" si="484"/>
        <v/>
      </c>
      <c r="E3671" s="219" t="e">
        <f t="shared" si="485"/>
        <v>#VALUE!</v>
      </c>
      <c r="F3671" s="219" t="str">
        <f t="shared" si="486"/>
        <v/>
      </c>
      <c r="G3671" s="219">
        <f t="shared" si="487"/>
        <v>45291</v>
      </c>
      <c r="H3671" s="218" t="str">
        <f>IF(ISERROR(VLOOKUP(FORECAST!$A3671,$AY$2:$BA$9,3,FALSE)),"",VLOOKUP(FORECAST!$A3671,$AY$2:$BA$9,3,FALSE))</f>
        <v/>
      </c>
      <c r="I3671" s="218" t="str">
        <f>IF(ISNUMBER(FORECAST!G:G),FORECAST!G:G,"")</f>
        <v/>
      </c>
      <c r="J3671" s="222" t="str">
        <f>IF(ISNUMBER(FORECAST!H:H),FORECAST!H:H,"")</f>
        <v/>
      </c>
      <c r="BF3671" s="4"/>
    </row>
    <row r="3672" spans="1:58">
      <c r="A3672" s="218" t="str">
        <f>MID(FORECAST!A3671,1,10)</f>
        <v/>
      </c>
      <c r="B3672" s="218" t="str">
        <f t="shared" si="482"/>
        <v/>
      </c>
      <c r="C3672" s="218" t="str">
        <f t="shared" si="483"/>
        <v/>
      </c>
      <c r="D3672" s="218" t="str">
        <f t="shared" si="484"/>
        <v/>
      </c>
      <c r="E3672" s="219" t="e">
        <f t="shared" si="485"/>
        <v>#VALUE!</v>
      </c>
      <c r="F3672" s="219" t="str">
        <f t="shared" si="486"/>
        <v/>
      </c>
      <c r="G3672" s="219">
        <f t="shared" si="487"/>
        <v>45291</v>
      </c>
      <c r="H3672" s="218" t="str">
        <f>IF(ISERROR(VLOOKUP(FORECAST!$A3672,$AY$2:$BA$9,3,FALSE)),"",VLOOKUP(FORECAST!$A3672,$AY$2:$BA$9,3,FALSE))</f>
        <v/>
      </c>
      <c r="I3672" s="218" t="str">
        <f>IF(ISNUMBER(FORECAST!G:G),FORECAST!G:G,"")</f>
        <v/>
      </c>
      <c r="J3672" s="222" t="str">
        <f>IF(ISNUMBER(FORECAST!H:H),FORECAST!H:H,"")</f>
        <v/>
      </c>
      <c r="BF3672" s="4"/>
    </row>
    <row r="3673" spans="1:58">
      <c r="A3673" s="218" t="str">
        <f>MID(FORECAST!A3672,1,10)</f>
        <v/>
      </c>
      <c r="B3673" s="218" t="str">
        <f t="shared" si="482"/>
        <v/>
      </c>
      <c r="C3673" s="218" t="str">
        <f t="shared" si="483"/>
        <v/>
      </c>
      <c r="D3673" s="218" t="str">
        <f t="shared" si="484"/>
        <v/>
      </c>
      <c r="E3673" s="219" t="e">
        <f t="shared" si="485"/>
        <v>#VALUE!</v>
      </c>
      <c r="F3673" s="219" t="str">
        <f t="shared" si="486"/>
        <v/>
      </c>
      <c r="G3673" s="219">
        <f t="shared" si="487"/>
        <v>45291</v>
      </c>
      <c r="H3673" s="218" t="str">
        <f>IF(ISERROR(VLOOKUP(FORECAST!$A3673,$AY$2:$BA$9,3,FALSE)),"",VLOOKUP(FORECAST!$A3673,$AY$2:$BA$9,3,FALSE))</f>
        <v/>
      </c>
      <c r="I3673" s="218" t="str">
        <f>IF(ISNUMBER(FORECAST!G:G),FORECAST!G:G,"")</f>
        <v/>
      </c>
      <c r="J3673" s="222" t="str">
        <f>IF(ISNUMBER(FORECAST!H:H),FORECAST!H:H,"")</f>
        <v/>
      </c>
      <c r="BF3673" s="4"/>
    </row>
    <row r="3674" spans="1:58">
      <c r="A3674" s="218" t="str">
        <f>MID(FORECAST!A3673,1,10)</f>
        <v/>
      </c>
      <c r="B3674" s="218" t="str">
        <f t="shared" si="482"/>
        <v/>
      </c>
      <c r="C3674" s="218" t="str">
        <f t="shared" si="483"/>
        <v/>
      </c>
      <c r="D3674" s="218" t="str">
        <f t="shared" si="484"/>
        <v/>
      </c>
      <c r="E3674" s="219" t="e">
        <f t="shared" si="485"/>
        <v>#VALUE!</v>
      </c>
      <c r="F3674" s="219" t="str">
        <f t="shared" si="486"/>
        <v/>
      </c>
      <c r="G3674" s="219">
        <f t="shared" si="487"/>
        <v>45291</v>
      </c>
      <c r="H3674" s="218" t="str">
        <f>IF(ISERROR(VLOOKUP(FORECAST!$A3674,$AY$2:$BA$9,3,FALSE)),"",VLOOKUP(FORECAST!$A3674,$AY$2:$BA$9,3,FALSE))</f>
        <v/>
      </c>
      <c r="I3674" s="218" t="str">
        <f>IF(ISNUMBER(FORECAST!G:G),FORECAST!G:G,"")</f>
        <v/>
      </c>
      <c r="J3674" s="222" t="str">
        <f>IF(ISNUMBER(FORECAST!H:H),FORECAST!H:H,"")</f>
        <v/>
      </c>
      <c r="BF3674" s="4"/>
    </row>
    <row r="3675" spans="1:58">
      <c r="A3675" s="218" t="str">
        <f>MID(FORECAST!A3674,1,10)</f>
        <v/>
      </c>
      <c r="B3675" s="218" t="str">
        <f t="shared" si="482"/>
        <v/>
      </c>
      <c r="C3675" s="218" t="str">
        <f t="shared" si="483"/>
        <v/>
      </c>
      <c r="D3675" s="218" t="str">
        <f t="shared" si="484"/>
        <v/>
      </c>
      <c r="E3675" s="219" t="e">
        <f t="shared" si="485"/>
        <v>#VALUE!</v>
      </c>
      <c r="F3675" s="219" t="str">
        <f t="shared" si="486"/>
        <v/>
      </c>
      <c r="G3675" s="219">
        <f t="shared" si="487"/>
        <v>45291</v>
      </c>
      <c r="H3675" s="218" t="str">
        <f>IF(ISERROR(VLOOKUP(FORECAST!$A3675,$AY$2:$BA$9,3,FALSE)),"",VLOOKUP(FORECAST!$A3675,$AY$2:$BA$9,3,FALSE))</f>
        <v/>
      </c>
      <c r="I3675" s="218" t="str">
        <f>IF(ISNUMBER(FORECAST!G:G),FORECAST!G:G,"")</f>
        <v/>
      </c>
      <c r="J3675" s="222" t="str">
        <f>IF(ISNUMBER(FORECAST!H:H),FORECAST!H:H,"")</f>
        <v/>
      </c>
      <c r="BF3675" s="4"/>
    </row>
    <row r="3676" spans="1:58">
      <c r="A3676" s="218" t="str">
        <f>MID(FORECAST!A3675,1,10)</f>
        <v/>
      </c>
      <c r="B3676" s="218" t="str">
        <f t="shared" si="482"/>
        <v/>
      </c>
      <c r="C3676" s="218" t="str">
        <f t="shared" si="483"/>
        <v/>
      </c>
      <c r="D3676" s="218" t="str">
        <f t="shared" si="484"/>
        <v/>
      </c>
      <c r="E3676" s="219" t="e">
        <f t="shared" si="485"/>
        <v>#VALUE!</v>
      </c>
      <c r="F3676" s="219" t="str">
        <f t="shared" si="486"/>
        <v/>
      </c>
      <c r="G3676" s="219">
        <f t="shared" si="487"/>
        <v>45291</v>
      </c>
      <c r="H3676" s="218" t="str">
        <f>IF(ISERROR(VLOOKUP(FORECAST!$A3676,$AY$2:$BA$9,3,FALSE)),"",VLOOKUP(FORECAST!$A3676,$AY$2:$BA$9,3,FALSE))</f>
        <v/>
      </c>
      <c r="I3676" s="218" t="str">
        <f>IF(ISNUMBER(FORECAST!G:G),FORECAST!G:G,"")</f>
        <v/>
      </c>
      <c r="J3676" s="222" t="str">
        <f>IF(ISNUMBER(FORECAST!H:H),FORECAST!H:H,"")</f>
        <v/>
      </c>
      <c r="BF3676" s="4"/>
    </row>
    <row r="3677" spans="1:58">
      <c r="A3677" s="218" t="str">
        <f>MID(FORECAST!A3676,1,10)</f>
        <v/>
      </c>
      <c r="B3677" s="218" t="str">
        <f t="shared" si="482"/>
        <v/>
      </c>
      <c r="C3677" s="218" t="str">
        <f t="shared" si="483"/>
        <v/>
      </c>
      <c r="D3677" s="218" t="str">
        <f t="shared" si="484"/>
        <v/>
      </c>
      <c r="E3677" s="219" t="e">
        <f t="shared" si="485"/>
        <v>#VALUE!</v>
      </c>
      <c r="F3677" s="219" t="str">
        <f t="shared" si="486"/>
        <v/>
      </c>
      <c r="G3677" s="219">
        <f t="shared" si="487"/>
        <v>45291</v>
      </c>
      <c r="H3677" s="218" t="str">
        <f>IF(ISERROR(VLOOKUP(FORECAST!$A3677,$AY$2:$BA$9,3,FALSE)),"",VLOOKUP(FORECAST!$A3677,$AY$2:$BA$9,3,FALSE))</f>
        <v/>
      </c>
      <c r="I3677" s="218" t="str">
        <f>IF(ISNUMBER(FORECAST!G:G),FORECAST!G:G,"")</f>
        <v/>
      </c>
      <c r="J3677" s="222" t="str">
        <f>IF(ISNUMBER(FORECAST!H:H),FORECAST!H:H,"")</f>
        <v/>
      </c>
      <c r="BF3677" s="4"/>
    </row>
    <row r="3678" spans="1:58">
      <c r="A3678" s="218" t="str">
        <f>MID(FORECAST!A3677,1,10)</f>
        <v/>
      </c>
      <c r="B3678" s="218" t="str">
        <f t="shared" si="482"/>
        <v/>
      </c>
      <c r="C3678" s="218" t="str">
        <f t="shared" si="483"/>
        <v/>
      </c>
      <c r="D3678" s="218" t="str">
        <f t="shared" si="484"/>
        <v/>
      </c>
      <c r="E3678" s="219" t="e">
        <f t="shared" si="485"/>
        <v>#VALUE!</v>
      </c>
      <c r="F3678" s="219" t="str">
        <f t="shared" si="486"/>
        <v/>
      </c>
      <c r="G3678" s="219">
        <f t="shared" si="487"/>
        <v>45291</v>
      </c>
      <c r="H3678" s="218" t="str">
        <f>IF(ISERROR(VLOOKUP(FORECAST!$A3678,$AY$2:$BA$9,3,FALSE)),"",VLOOKUP(FORECAST!$A3678,$AY$2:$BA$9,3,FALSE))</f>
        <v/>
      </c>
      <c r="I3678" s="218" t="str">
        <f>IF(ISNUMBER(FORECAST!G:G),FORECAST!G:G,"")</f>
        <v/>
      </c>
      <c r="J3678" s="222" t="str">
        <f>IF(ISNUMBER(FORECAST!H:H),FORECAST!H:H,"")</f>
        <v/>
      </c>
      <c r="BF3678" s="4"/>
    </row>
    <row r="3679" spans="1:58">
      <c r="A3679" s="218" t="str">
        <f>MID(FORECAST!A3678,1,10)</f>
        <v/>
      </c>
      <c r="B3679" s="218" t="str">
        <f t="shared" si="482"/>
        <v/>
      </c>
      <c r="C3679" s="218" t="str">
        <f t="shared" si="483"/>
        <v/>
      </c>
      <c r="D3679" s="218" t="str">
        <f t="shared" si="484"/>
        <v/>
      </c>
      <c r="E3679" s="219" t="e">
        <f t="shared" si="485"/>
        <v>#VALUE!</v>
      </c>
      <c r="F3679" s="219" t="str">
        <f t="shared" si="486"/>
        <v/>
      </c>
      <c r="G3679" s="219">
        <f t="shared" si="487"/>
        <v>45291</v>
      </c>
      <c r="H3679" s="218" t="str">
        <f>IF(ISERROR(VLOOKUP(FORECAST!$A3679,$AY$2:$BA$9,3,FALSE)),"",VLOOKUP(FORECAST!$A3679,$AY$2:$BA$9,3,FALSE))</f>
        <v/>
      </c>
      <c r="I3679" s="218" t="str">
        <f>IF(ISNUMBER(FORECAST!G:G),FORECAST!G:G,"")</f>
        <v/>
      </c>
      <c r="J3679" s="222" t="str">
        <f>IF(ISNUMBER(FORECAST!H:H),FORECAST!H:H,"")</f>
        <v/>
      </c>
      <c r="BF3679" s="4"/>
    </row>
    <row r="3680" spans="1:58">
      <c r="A3680" s="218" t="str">
        <f>MID(FORECAST!A3679,1,10)</f>
        <v/>
      </c>
      <c r="B3680" s="218" t="str">
        <f t="shared" si="482"/>
        <v/>
      </c>
      <c r="C3680" s="218" t="str">
        <f t="shared" si="483"/>
        <v/>
      </c>
      <c r="D3680" s="218" t="str">
        <f t="shared" si="484"/>
        <v/>
      </c>
      <c r="E3680" s="219" t="e">
        <f t="shared" si="485"/>
        <v>#VALUE!</v>
      </c>
      <c r="F3680" s="219" t="str">
        <f t="shared" si="486"/>
        <v/>
      </c>
      <c r="G3680" s="219">
        <f t="shared" si="487"/>
        <v>45291</v>
      </c>
      <c r="H3680" s="218" t="str">
        <f>IF(ISERROR(VLOOKUP(FORECAST!$A3680,$AY$2:$BA$9,3,FALSE)),"",VLOOKUP(FORECAST!$A3680,$AY$2:$BA$9,3,FALSE))</f>
        <v/>
      </c>
      <c r="I3680" s="218" t="str">
        <f>IF(ISNUMBER(FORECAST!G:G),FORECAST!G:G,"")</f>
        <v/>
      </c>
      <c r="J3680" s="222" t="str">
        <f>IF(ISNUMBER(FORECAST!H:H),FORECAST!H:H,"")</f>
        <v/>
      </c>
      <c r="BF3680" s="4"/>
    </row>
    <row r="3681" spans="1:58">
      <c r="A3681" s="218" t="str">
        <f>MID(FORECAST!A3680,1,10)</f>
        <v/>
      </c>
      <c r="B3681" s="218" t="str">
        <f t="shared" si="482"/>
        <v/>
      </c>
      <c r="C3681" s="218" t="str">
        <f t="shared" si="483"/>
        <v/>
      </c>
      <c r="D3681" s="218" t="str">
        <f t="shared" si="484"/>
        <v/>
      </c>
      <c r="E3681" s="219" t="e">
        <f t="shared" si="485"/>
        <v>#VALUE!</v>
      </c>
      <c r="F3681" s="219" t="str">
        <f t="shared" si="486"/>
        <v/>
      </c>
      <c r="G3681" s="219">
        <f t="shared" si="487"/>
        <v>45291</v>
      </c>
      <c r="H3681" s="218" t="str">
        <f>IF(ISERROR(VLOOKUP(FORECAST!$A3681,$AY$2:$BA$9,3,FALSE)),"",VLOOKUP(FORECAST!$A3681,$AY$2:$BA$9,3,FALSE))</f>
        <v/>
      </c>
      <c r="I3681" s="218" t="str">
        <f>IF(ISNUMBER(FORECAST!G:G),FORECAST!G:G,"")</f>
        <v/>
      </c>
      <c r="J3681" s="222" t="str">
        <f>IF(ISNUMBER(FORECAST!H:H),FORECAST!H:H,"")</f>
        <v/>
      </c>
      <c r="BF3681" s="4"/>
    </row>
    <row r="3682" spans="1:58">
      <c r="A3682" s="218" t="str">
        <f>MID(FORECAST!A3681,1,10)</f>
        <v/>
      </c>
      <c r="B3682" s="218" t="str">
        <f t="shared" si="482"/>
        <v/>
      </c>
      <c r="C3682" s="218" t="str">
        <f t="shared" si="483"/>
        <v/>
      </c>
      <c r="D3682" s="218" t="str">
        <f t="shared" si="484"/>
        <v/>
      </c>
      <c r="E3682" s="219" t="e">
        <f t="shared" si="485"/>
        <v>#VALUE!</v>
      </c>
      <c r="F3682" s="219" t="str">
        <f t="shared" si="486"/>
        <v/>
      </c>
      <c r="G3682" s="219">
        <f t="shared" si="487"/>
        <v>45291</v>
      </c>
      <c r="H3682" s="218" t="str">
        <f>IF(ISERROR(VLOOKUP(FORECAST!$A3682,$AY$2:$BA$9,3,FALSE)),"",VLOOKUP(FORECAST!$A3682,$AY$2:$BA$9,3,FALSE))</f>
        <v/>
      </c>
      <c r="I3682" s="218" t="str">
        <f>IF(ISNUMBER(FORECAST!G:G),FORECAST!G:G,"")</f>
        <v/>
      </c>
      <c r="J3682" s="222" t="str">
        <f>IF(ISNUMBER(FORECAST!H:H),FORECAST!H:H,"")</f>
        <v/>
      </c>
      <c r="BF3682" s="4"/>
    </row>
    <row r="3683" spans="1:58">
      <c r="A3683" s="218" t="str">
        <f>MID(FORECAST!A3682,1,10)</f>
        <v/>
      </c>
      <c r="B3683" s="218" t="str">
        <f t="shared" si="482"/>
        <v/>
      </c>
      <c r="C3683" s="218" t="str">
        <f t="shared" si="483"/>
        <v/>
      </c>
      <c r="D3683" s="218" t="str">
        <f t="shared" si="484"/>
        <v/>
      </c>
      <c r="E3683" s="219" t="e">
        <f t="shared" si="485"/>
        <v>#VALUE!</v>
      </c>
      <c r="F3683" s="219" t="str">
        <f t="shared" si="486"/>
        <v/>
      </c>
      <c r="G3683" s="219">
        <f t="shared" si="487"/>
        <v>45291</v>
      </c>
      <c r="H3683" s="218" t="str">
        <f>IF(ISERROR(VLOOKUP(FORECAST!$A3683,$AY$2:$BA$9,3,FALSE)),"",VLOOKUP(FORECAST!$A3683,$AY$2:$BA$9,3,FALSE))</f>
        <v/>
      </c>
      <c r="I3683" s="218" t="str">
        <f>IF(ISNUMBER(FORECAST!G:G),FORECAST!G:G,"")</f>
        <v/>
      </c>
      <c r="J3683" s="222" t="str">
        <f>IF(ISNUMBER(FORECAST!H:H),FORECAST!H:H,"")</f>
        <v/>
      </c>
      <c r="BF3683" s="4"/>
    </row>
    <row r="3684" spans="1:58">
      <c r="A3684" s="218" t="str">
        <f>MID(FORECAST!A3683,1,10)</f>
        <v/>
      </c>
      <c r="B3684" s="218" t="str">
        <f t="shared" si="482"/>
        <v/>
      </c>
      <c r="C3684" s="218" t="str">
        <f t="shared" si="483"/>
        <v/>
      </c>
      <c r="D3684" s="218" t="str">
        <f t="shared" si="484"/>
        <v/>
      </c>
      <c r="E3684" s="219" t="e">
        <f t="shared" si="485"/>
        <v>#VALUE!</v>
      </c>
      <c r="F3684" s="219" t="str">
        <f t="shared" si="486"/>
        <v/>
      </c>
      <c r="G3684" s="219">
        <f t="shared" si="487"/>
        <v>45291</v>
      </c>
      <c r="H3684" s="218" t="str">
        <f>IF(ISERROR(VLOOKUP(FORECAST!$A3684,$AY$2:$BA$9,3,FALSE)),"",VLOOKUP(FORECAST!$A3684,$AY$2:$BA$9,3,FALSE))</f>
        <v/>
      </c>
      <c r="I3684" s="218" t="str">
        <f>IF(ISNUMBER(FORECAST!G:G),FORECAST!G:G,"")</f>
        <v/>
      </c>
      <c r="J3684" s="222" t="str">
        <f>IF(ISNUMBER(FORECAST!H:H),FORECAST!H:H,"")</f>
        <v/>
      </c>
      <c r="BF3684" s="4"/>
    </row>
    <row r="3685" spans="1:58">
      <c r="A3685" s="218" t="str">
        <f>MID(FORECAST!A3684,1,10)</f>
        <v/>
      </c>
      <c r="B3685" s="218" t="str">
        <f t="shared" si="482"/>
        <v/>
      </c>
      <c r="C3685" s="218" t="str">
        <f t="shared" si="483"/>
        <v/>
      </c>
      <c r="D3685" s="218" t="str">
        <f t="shared" si="484"/>
        <v/>
      </c>
      <c r="E3685" s="219" t="e">
        <f t="shared" si="485"/>
        <v>#VALUE!</v>
      </c>
      <c r="F3685" s="219" t="str">
        <f t="shared" si="486"/>
        <v/>
      </c>
      <c r="G3685" s="219">
        <f t="shared" si="487"/>
        <v>45291</v>
      </c>
      <c r="H3685" s="218" t="str">
        <f>IF(ISERROR(VLOOKUP(FORECAST!$A3685,$AY$2:$BA$9,3,FALSE)),"",VLOOKUP(FORECAST!$A3685,$AY$2:$BA$9,3,FALSE))</f>
        <v/>
      </c>
      <c r="I3685" s="218" t="str">
        <f>IF(ISNUMBER(FORECAST!G:G),FORECAST!G:G,"")</f>
        <v/>
      </c>
      <c r="J3685" s="222" t="str">
        <f>IF(ISNUMBER(FORECAST!H:H),FORECAST!H:H,"")</f>
        <v/>
      </c>
      <c r="BF3685" s="4"/>
    </row>
    <row r="3686" spans="1:58">
      <c r="A3686" s="218" t="str">
        <f>MID(FORECAST!A3685,1,10)</f>
        <v/>
      </c>
      <c r="B3686" s="218" t="str">
        <f t="shared" si="482"/>
        <v/>
      </c>
      <c r="C3686" s="218" t="str">
        <f t="shared" si="483"/>
        <v/>
      </c>
      <c r="D3686" s="218" t="str">
        <f t="shared" si="484"/>
        <v/>
      </c>
      <c r="E3686" s="219" t="e">
        <f t="shared" si="485"/>
        <v>#VALUE!</v>
      </c>
      <c r="F3686" s="219" t="str">
        <f t="shared" si="486"/>
        <v/>
      </c>
      <c r="G3686" s="219">
        <f t="shared" si="487"/>
        <v>45291</v>
      </c>
      <c r="H3686" s="218" t="str">
        <f>IF(ISERROR(VLOOKUP(FORECAST!$A3686,$AY$2:$BA$9,3,FALSE)),"",VLOOKUP(FORECAST!$A3686,$AY$2:$BA$9,3,FALSE))</f>
        <v/>
      </c>
      <c r="I3686" s="218" t="str">
        <f>IF(ISNUMBER(FORECAST!G:G),FORECAST!G:G,"")</f>
        <v/>
      </c>
      <c r="J3686" s="222" t="str">
        <f>IF(ISNUMBER(FORECAST!H:H),FORECAST!H:H,"")</f>
        <v/>
      </c>
      <c r="BF3686" s="4"/>
    </row>
    <row r="3687" spans="1:58">
      <c r="A3687" s="218" t="str">
        <f>MID(FORECAST!A3686,1,10)</f>
        <v/>
      </c>
      <c r="B3687" s="218" t="str">
        <f t="shared" si="482"/>
        <v/>
      </c>
      <c r="C3687" s="218" t="str">
        <f t="shared" si="483"/>
        <v/>
      </c>
      <c r="D3687" s="218" t="str">
        <f t="shared" si="484"/>
        <v/>
      </c>
      <c r="E3687" s="219" t="e">
        <f t="shared" si="485"/>
        <v>#VALUE!</v>
      </c>
      <c r="F3687" s="219" t="str">
        <f t="shared" si="486"/>
        <v/>
      </c>
      <c r="G3687" s="219">
        <f t="shared" si="487"/>
        <v>45291</v>
      </c>
      <c r="H3687" s="218" t="str">
        <f>IF(ISERROR(VLOOKUP(FORECAST!$A3687,$AY$2:$BA$9,3,FALSE)),"",VLOOKUP(FORECAST!$A3687,$AY$2:$BA$9,3,FALSE))</f>
        <v/>
      </c>
      <c r="I3687" s="218" t="str">
        <f>IF(ISNUMBER(FORECAST!G:G),FORECAST!G:G,"")</f>
        <v/>
      </c>
      <c r="J3687" s="222" t="str">
        <f>IF(ISNUMBER(FORECAST!H:H),FORECAST!H:H,"")</f>
        <v/>
      </c>
      <c r="BF3687" s="4"/>
    </row>
    <row r="3688" spans="1:58">
      <c r="A3688" s="218" t="str">
        <f>MID(FORECAST!A3687,1,10)</f>
        <v/>
      </c>
      <c r="B3688" s="218" t="str">
        <f t="shared" si="482"/>
        <v/>
      </c>
      <c r="C3688" s="218" t="str">
        <f t="shared" si="483"/>
        <v/>
      </c>
      <c r="D3688" s="218" t="str">
        <f t="shared" si="484"/>
        <v/>
      </c>
      <c r="E3688" s="219" t="e">
        <f t="shared" si="485"/>
        <v>#VALUE!</v>
      </c>
      <c r="F3688" s="219" t="str">
        <f t="shared" si="486"/>
        <v/>
      </c>
      <c r="G3688" s="219">
        <f t="shared" si="487"/>
        <v>45291</v>
      </c>
      <c r="H3688" s="218" t="str">
        <f>IF(ISERROR(VLOOKUP(FORECAST!$A3688,$AY$2:$BA$9,3,FALSE)),"",VLOOKUP(FORECAST!$A3688,$AY$2:$BA$9,3,FALSE))</f>
        <v/>
      </c>
      <c r="I3688" s="218" t="str">
        <f>IF(ISNUMBER(FORECAST!G:G),FORECAST!G:G,"")</f>
        <v/>
      </c>
      <c r="J3688" s="222" t="str">
        <f>IF(ISNUMBER(FORECAST!H:H),FORECAST!H:H,"")</f>
        <v/>
      </c>
      <c r="BF3688" s="4"/>
    </row>
    <row r="3689" spans="1:58">
      <c r="A3689" s="218" t="str">
        <f>MID(FORECAST!A3688,1,10)</f>
        <v/>
      </c>
      <c r="B3689" s="218" t="str">
        <f t="shared" si="482"/>
        <v/>
      </c>
      <c r="C3689" s="218" t="str">
        <f t="shared" si="483"/>
        <v/>
      </c>
      <c r="D3689" s="218" t="str">
        <f t="shared" si="484"/>
        <v/>
      </c>
      <c r="E3689" s="219" t="e">
        <f t="shared" si="485"/>
        <v>#VALUE!</v>
      </c>
      <c r="F3689" s="219" t="str">
        <f t="shared" si="486"/>
        <v/>
      </c>
      <c r="G3689" s="219">
        <f t="shared" si="487"/>
        <v>45291</v>
      </c>
      <c r="H3689" s="218" t="str">
        <f>IF(ISERROR(VLOOKUP(FORECAST!$A3689,$AY$2:$BA$9,3,FALSE)),"",VLOOKUP(FORECAST!$A3689,$AY$2:$BA$9,3,FALSE))</f>
        <v/>
      </c>
      <c r="I3689" s="218" t="str">
        <f>IF(ISNUMBER(FORECAST!G:G),FORECAST!G:G,"")</f>
        <v/>
      </c>
      <c r="J3689" s="222" t="str">
        <f>IF(ISNUMBER(FORECAST!H:H),FORECAST!H:H,"")</f>
        <v/>
      </c>
      <c r="BF3689" s="4"/>
    </row>
    <row r="3690" spans="1:58">
      <c r="A3690" s="218" t="str">
        <f>MID(FORECAST!A3689,1,10)</f>
        <v/>
      </c>
      <c r="B3690" s="218" t="str">
        <f t="shared" si="482"/>
        <v/>
      </c>
      <c r="C3690" s="218" t="str">
        <f t="shared" si="483"/>
        <v/>
      </c>
      <c r="D3690" s="218" t="str">
        <f t="shared" si="484"/>
        <v/>
      </c>
      <c r="E3690" s="219" t="e">
        <f t="shared" si="485"/>
        <v>#VALUE!</v>
      </c>
      <c r="F3690" s="219" t="str">
        <f t="shared" si="486"/>
        <v/>
      </c>
      <c r="G3690" s="219">
        <f t="shared" si="487"/>
        <v>45291</v>
      </c>
      <c r="H3690" s="218" t="str">
        <f>IF(ISERROR(VLOOKUP(FORECAST!$A3690,$AY$2:$BA$9,3,FALSE)),"",VLOOKUP(FORECAST!$A3690,$AY$2:$BA$9,3,FALSE))</f>
        <v/>
      </c>
      <c r="I3690" s="218" t="str">
        <f>IF(ISNUMBER(FORECAST!G:G),FORECAST!G:G,"")</f>
        <v/>
      </c>
      <c r="J3690" s="222" t="str">
        <f>IF(ISNUMBER(FORECAST!H:H),FORECAST!H:H,"")</f>
        <v/>
      </c>
      <c r="BF3690" s="4"/>
    </row>
    <row r="3691" spans="1:58">
      <c r="A3691" s="218" t="str">
        <f>MID(FORECAST!A3690,1,10)</f>
        <v/>
      </c>
      <c r="B3691" s="218" t="str">
        <f t="shared" si="482"/>
        <v/>
      </c>
      <c r="C3691" s="218" t="str">
        <f t="shared" si="483"/>
        <v/>
      </c>
      <c r="D3691" s="218" t="str">
        <f t="shared" si="484"/>
        <v/>
      </c>
      <c r="E3691" s="219" t="e">
        <f t="shared" si="485"/>
        <v>#VALUE!</v>
      </c>
      <c r="F3691" s="219" t="str">
        <f t="shared" si="486"/>
        <v/>
      </c>
      <c r="G3691" s="219">
        <f t="shared" si="487"/>
        <v>45291</v>
      </c>
      <c r="H3691" s="218" t="str">
        <f>IF(ISERROR(VLOOKUP(FORECAST!$A3691,$AY$2:$BA$9,3,FALSE)),"",VLOOKUP(FORECAST!$A3691,$AY$2:$BA$9,3,FALSE))</f>
        <v/>
      </c>
      <c r="I3691" s="218" t="str">
        <f>IF(ISNUMBER(FORECAST!G:G),FORECAST!G:G,"")</f>
        <v/>
      </c>
      <c r="J3691" s="222" t="str">
        <f>IF(ISNUMBER(FORECAST!H:H),FORECAST!H:H,"")</f>
        <v/>
      </c>
      <c r="BF3691" s="4"/>
    </row>
    <row r="3692" spans="1:58">
      <c r="A3692" s="218" t="str">
        <f>MID(FORECAST!A3691,1,10)</f>
        <v/>
      </c>
      <c r="B3692" s="218" t="str">
        <f t="shared" si="482"/>
        <v/>
      </c>
      <c r="C3692" s="218" t="str">
        <f t="shared" si="483"/>
        <v/>
      </c>
      <c r="D3692" s="218" t="str">
        <f t="shared" si="484"/>
        <v/>
      </c>
      <c r="E3692" s="219" t="e">
        <f t="shared" si="485"/>
        <v>#VALUE!</v>
      </c>
      <c r="F3692" s="219" t="str">
        <f t="shared" si="486"/>
        <v/>
      </c>
      <c r="G3692" s="219">
        <f t="shared" si="487"/>
        <v>45291</v>
      </c>
      <c r="H3692" s="218" t="str">
        <f>IF(ISERROR(VLOOKUP(FORECAST!$A3692,$AY$2:$BA$9,3,FALSE)),"",VLOOKUP(FORECAST!$A3692,$AY$2:$BA$9,3,FALSE))</f>
        <v/>
      </c>
      <c r="I3692" s="218" t="str">
        <f>IF(ISNUMBER(FORECAST!G:G),FORECAST!G:G,"")</f>
        <v/>
      </c>
      <c r="J3692" s="222" t="str">
        <f>IF(ISNUMBER(FORECAST!H:H),FORECAST!H:H,"")</f>
        <v/>
      </c>
      <c r="BF3692" s="4"/>
    </row>
    <row r="3693" spans="1:58">
      <c r="A3693" s="218" t="str">
        <f>MID(FORECAST!A3692,1,10)</f>
        <v/>
      </c>
      <c r="B3693" s="218" t="str">
        <f t="shared" si="482"/>
        <v/>
      </c>
      <c r="C3693" s="218" t="str">
        <f t="shared" si="483"/>
        <v/>
      </c>
      <c r="D3693" s="218" t="str">
        <f t="shared" si="484"/>
        <v/>
      </c>
      <c r="E3693" s="219" t="e">
        <f t="shared" si="485"/>
        <v>#VALUE!</v>
      </c>
      <c r="F3693" s="219" t="str">
        <f t="shared" si="486"/>
        <v/>
      </c>
      <c r="G3693" s="219">
        <f t="shared" si="487"/>
        <v>45291</v>
      </c>
      <c r="H3693" s="218" t="str">
        <f>IF(ISERROR(VLOOKUP(FORECAST!$A3693,$AY$2:$BA$9,3,FALSE)),"",VLOOKUP(FORECAST!$A3693,$AY$2:$BA$9,3,FALSE))</f>
        <v/>
      </c>
      <c r="I3693" s="218" t="str">
        <f>IF(ISNUMBER(FORECAST!G:G),FORECAST!G:G,"")</f>
        <v/>
      </c>
      <c r="J3693" s="222" t="str">
        <f>IF(ISNUMBER(FORECAST!H:H),FORECAST!H:H,"")</f>
        <v/>
      </c>
      <c r="BF3693" s="4"/>
    </row>
    <row r="3694" spans="1:58">
      <c r="A3694" s="218" t="str">
        <f>MID(FORECAST!A3693,1,10)</f>
        <v/>
      </c>
      <c r="B3694" s="218" t="str">
        <f t="shared" si="482"/>
        <v/>
      </c>
      <c r="C3694" s="218" t="str">
        <f t="shared" si="483"/>
        <v/>
      </c>
      <c r="D3694" s="218" t="str">
        <f t="shared" si="484"/>
        <v/>
      </c>
      <c r="E3694" s="219" t="e">
        <f t="shared" si="485"/>
        <v>#VALUE!</v>
      </c>
      <c r="F3694" s="219" t="str">
        <f t="shared" si="486"/>
        <v/>
      </c>
      <c r="G3694" s="219">
        <f t="shared" si="487"/>
        <v>45291</v>
      </c>
      <c r="H3694" s="218" t="str">
        <f>IF(ISERROR(VLOOKUP(FORECAST!$A3694,$AY$2:$BA$9,3,FALSE)),"",VLOOKUP(FORECAST!$A3694,$AY$2:$BA$9,3,FALSE))</f>
        <v/>
      </c>
      <c r="I3694" s="218" t="str">
        <f>IF(ISNUMBER(FORECAST!G:G),FORECAST!G:G,"")</f>
        <v/>
      </c>
      <c r="J3694" s="222" t="str">
        <f>IF(ISNUMBER(FORECAST!H:H),FORECAST!H:H,"")</f>
        <v/>
      </c>
      <c r="BF3694" s="4"/>
    </row>
    <row r="3695" spans="1:58">
      <c r="A3695" s="218" t="str">
        <f>MID(FORECAST!A3694,1,10)</f>
        <v/>
      </c>
      <c r="B3695" s="218" t="str">
        <f t="shared" si="482"/>
        <v/>
      </c>
      <c r="C3695" s="218" t="str">
        <f t="shared" si="483"/>
        <v/>
      </c>
      <c r="D3695" s="218" t="str">
        <f t="shared" si="484"/>
        <v/>
      </c>
      <c r="E3695" s="219" t="e">
        <f t="shared" si="485"/>
        <v>#VALUE!</v>
      </c>
      <c r="F3695" s="219" t="str">
        <f t="shared" si="486"/>
        <v/>
      </c>
      <c r="G3695" s="219">
        <f t="shared" si="487"/>
        <v>45291</v>
      </c>
      <c r="H3695" s="218" t="str">
        <f>IF(ISERROR(VLOOKUP(FORECAST!$A3695,$AY$2:$BA$9,3,FALSE)),"",VLOOKUP(FORECAST!$A3695,$AY$2:$BA$9,3,FALSE))</f>
        <v/>
      </c>
      <c r="I3695" s="218" t="str">
        <f>IF(ISNUMBER(FORECAST!G:G),FORECAST!G:G,"")</f>
        <v/>
      </c>
      <c r="J3695" s="222" t="str">
        <f>IF(ISNUMBER(FORECAST!H:H),FORECAST!H:H,"")</f>
        <v/>
      </c>
      <c r="BF3695" s="4"/>
    </row>
    <row r="3696" spans="1:58">
      <c r="A3696" s="218" t="str">
        <f>MID(FORECAST!A3695,1,10)</f>
        <v/>
      </c>
      <c r="B3696" s="218" t="str">
        <f t="shared" si="482"/>
        <v/>
      </c>
      <c r="C3696" s="218" t="str">
        <f t="shared" si="483"/>
        <v/>
      </c>
      <c r="D3696" s="218" t="str">
        <f t="shared" si="484"/>
        <v/>
      </c>
      <c r="E3696" s="219" t="e">
        <f t="shared" si="485"/>
        <v>#VALUE!</v>
      </c>
      <c r="F3696" s="219" t="str">
        <f t="shared" si="486"/>
        <v/>
      </c>
      <c r="G3696" s="219">
        <f t="shared" si="487"/>
        <v>45291</v>
      </c>
      <c r="H3696" s="218" t="str">
        <f>IF(ISERROR(VLOOKUP(FORECAST!$A3696,$AY$2:$BA$9,3,FALSE)),"",VLOOKUP(FORECAST!$A3696,$AY$2:$BA$9,3,FALSE))</f>
        <v/>
      </c>
      <c r="I3696" s="218" t="str">
        <f>IF(ISNUMBER(FORECAST!G:G),FORECAST!G:G,"")</f>
        <v/>
      </c>
      <c r="J3696" s="222" t="str">
        <f>IF(ISNUMBER(FORECAST!H:H),FORECAST!H:H,"")</f>
        <v/>
      </c>
      <c r="BF3696" s="4"/>
    </row>
    <row r="3697" spans="1:58">
      <c r="A3697" s="218" t="str">
        <f>MID(FORECAST!A3696,1,10)</f>
        <v/>
      </c>
      <c r="B3697" s="218" t="str">
        <f t="shared" si="482"/>
        <v/>
      </c>
      <c r="C3697" s="218" t="str">
        <f t="shared" si="483"/>
        <v/>
      </c>
      <c r="D3697" s="218" t="str">
        <f t="shared" si="484"/>
        <v/>
      </c>
      <c r="E3697" s="219" t="e">
        <f t="shared" si="485"/>
        <v>#VALUE!</v>
      </c>
      <c r="F3697" s="219" t="str">
        <f t="shared" si="486"/>
        <v/>
      </c>
      <c r="G3697" s="219">
        <f t="shared" si="487"/>
        <v>45291</v>
      </c>
      <c r="H3697" s="218" t="str">
        <f>IF(ISERROR(VLOOKUP(FORECAST!$A3697,$AY$2:$BA$9,3,FALSE)),"",VLOOKUP(FORECAST!$A3697,$AY$2:$BA$9,3,FALSE))</f>
        <v/>
      </c>
      <c r="I3697" s="218" t="str">
        <f>IF(ISNUMBER(FORECAST!G:G),FORECAST!G:G,"")</f>
        <v/>
      </c>
      <c r="J3697" s="222" t="str">
        <f>IF(ISNUMBER(FORECAST!H:H),FORECAST!H:H,"")</f>
        <v/>
      </c>
      <c r="BF3697" s="4"/>
    </row>
    <row r="3698" spans="1:58">
      <c r="A3698" s="218" t="str">
        <f>MID(FORECAST!A3697,1,10)</f>
        <v/>
      </c>
      <c r="B3698" s="218" t="str">
        <f t="shared" si="482"/>
        <v/>
      </c>
      <c r="C3698" s="218" t="str">
        <f t="shared" si="483"/>
        <v/>
      </c>
      <c r="D3698" s="218" t="str">
        <f t="shared" si="484"/>
        <v/>
      </c>
      <c r="E3698" s="219" t="e">
        <f t="shared" si="485"/>
        <v>#VALUE!</v>
      </c>
      <c r="F3698" s="219" t="str">
        <f t="shared" si="486"/>
        <v/>
      </c>
      <c r="G3698" s="219">
        <f t="shared" si="487"/>
        <v>45291</v>
      </c>
      <c r="H3698" s="218" t="str">
        <f>IF(ISERROR(VLOOKUP(FORECAST!$A3698,$AY$2:$BA$9,3,FALSE)),"",VLOOKUP(FORECAST!$A3698,$AY$2:$BA$9,3,FALSE))</f>
        <v/>
      </c>
      <c r="I3698" s="218" t="str">
        <f>IF(ISNUMBER(FORECAST!G:G),FORECAST!G:G,"")</f>
        <v/>
      </c>
      <c r="J3698" s="222" t="str">
        <f>IF(ISNUMBER(FORECAST!H:H),FORECAST!H:H,"")</f>
        <v/>
      </c>
      <c r="BF3698" s="4"/>
    </row>
    <row r="3699" spans="1:58">
      <c r="A3699" s="218" t="str">
        <f>MID(FORECAST!A3698,1,10)</f>
        <v/>
      </c>
      <c r="B3699" s="218" t="str">
        <f t="shared" si="482"/>
        <v/>
      </c>
      <c r="C3699" s="218" t="str">
        <f t="shared" si="483"/>
        <v/>
      </c>
      <c r="D3699" s="218" t="str">
        <f t="shared" si="484"/>
        <v/>
      </c>
      <c r="E3699" s="219" t="e">
        <f t="shared" si="485"/>
        <v>#VALUE!</v>
      </c>
      <c r="F3699" s="219" t="str">
        <f t="shared" si="486"/>
        <v/>
      </c>
      <c r="G3699" s="219">
        <f t="shared" si="487"/>
        <v>45291</v>
      </c>
      <c r="H3699" s="218" t="str">
        <f>IF(ISERROR(VLOOKUP(FORECAST!$A3699,$AY$2:$BA$9,3,FALSE)),"",VLOOKUP(FORECAST!$A3699,$AY$2:$BA$9,3,FALSE))</f>
        <v/>
      </c>
      <c r="I3699" s="218" t="str">
        <f>IF(ISNUMBER(FORECAST!G:G),FORECAST!G:G,"")</f>
        <v/>
      </c>
      <c r="J3699" s="222" t="str">
        <f>IF(ISNUMBER(FORECAST!H:H),FORECAST!H:H,"")</f>
        <v/>
      </c>
      <c r="BF3699" s="4"/>
    </row>
    <row r="3700" spans="1:58">
      <c r="A3700" s="218" t="str">
        <f>MID(FORECAST!A3699,1,10)</f>
        <v/>
      </c>
      <c r="B3700" s="218" t="str">
        <f t="shared" si="482"/>
        <v/>
      </c>
      <c r="C3700" s="218" t="str">
        <f t="shared" si="483"/>
        <v/>
      </c>
      <c r="D3700" s="218" t="str">
        <f t="shared" si="484"/>
        <v/>
      </c>
      <c r="E3700" s="219" t="e">
        <f t="shared" si="485"/>
        <v>#VALUE!</v>
      </c>
      <c r="F3700" s="219" t="str">
        <f t="shared" si="486"/>
        <v/>
      </c>
      <c r="G3700" s="219">
        <f t="shared" si="487"/>
        <v>45291</v>
      </c>
      <c r="H3700" s="218" t="str">
        <f>IF(ISERROR(VLOOKUP(FORECAST!$A3700,$AY$2:$BA$9,3,FALSE)),"",VLOOKUP(FORECAST!$A3700,$AY$2:$BA$9,3,FALSE))</f>
        <v/>
      </c>
      <c r="I3700" s="218" t="str">
        <f>IF(ISNUMBER(FORECAST!G:G),FORECAST!G:G,"")</f>
        <v/>
      </c>
      <c r="J3700" s="222" t="str">
        <f>IF(ISNUMBER(FORECAST!H:H),FORECAST!H:H,"")</f>
        <v/>
      </c>
      <c r="BF3700" s="4"/>
    </row>
    <row r="3701" spans="1:58">
      <c r="A3701" s="218" t="str">
        <f>MID(FORECAST!A3700,1,10)</f>
        <v/>
      </c>
      <c r="B3701" s="218" t="str">
        <f t="shared" si="482"/>
        <v/>
      </c>
      <c r="C3701" s="218" t="str">
        <f t="shared" si="483"/>
        <v/>
      </c>
      <c r="D3701" s="218" t="str">
        <f t="shared" si="484"/>
        <v/>
      </c>
      <c r="E3701" s="219" t="e">
        <f t="shared" si="485"/>
        <v>#VALUE!</v>
      </c>
      <c r="F3701" s="219" t="str">
        <f t="shared" si="486"/>
        <v/>
      </c>
      <c r="G3701" s="219">
        <f t="shared" si="487"/>
        <v>45291</v>
      </c>
      <c r="H3701" s="218" t="str">
        <f>IF(ISERROR(VLOOKUP(FORECAST!$A3701,$AY$2:$BA$9,3,FALSE)),"",VLOOKUP(FORECAST!$A3701,$AY$2:$BA$9,3,FALSE))</f>
        <v/>
      </c>
      <c r="I3701" s="218" t="str">
        <f>IF(ISNUMBER(FORECAST!G:G),FORECAST!G:G,"")</f>
        <v/>
      </c>
      <c r="J3701" s="222" t="str">
        <f>IF(ISNUMBER(FORECAST!H:H),FORECAST!H:H,"")</f>
        <v/>
      </c>
      <c r="BF3701" s="4"/>
    </row>
    <row r="3702" spans="1:58">
      <c r="A3702" s="218" t="str">
        <f>MID(FORECAST!A3701,1,10)</f>
        <v/>
      </c>
      <c r="B3702" s="218" t="str">
        <f t="shared" si="482"/>
        <v/>
      </c>
      <c r="C3702" s="218" t="str">
        <f t="shared" si="483"/>
        <v/>
      </c>
      <c r="D3702" s="218" t="str">
        <f t="shared" si="484"/>
        <v/>
      </c>
      <c r="E3702" s="219" t="e">
        <f t="shared" si="485"/>
        <v>#VALUE!</v>
      </c>
      <c r="F3702" s="219" t="str">
        <f t="shared" si="486"/>
        <v/>
      </c>
      <c r="G3702" s="219">
        <f t="shared" si="487"/>
        <v>45291</v>
      </c>
      <c r="H3702" s="218" t="str">
        <f>IF(ISERROR(VLOOKUP(FORECAST!$A3702,$AY$2:$BA$9,3,FALSE)),"",VLOOKUP(FORECAST!$A3702,$AY$2:$BA$9,3,FALSE))</f>
        <v/>
      </c>
      <c r="I3702" s="218" t="str">
        <f>IF(ISNUMBER(FORECAST!G:G),FORECAST!G:G,"")</f>
        <v/>
      </c>
      <c r="J3702" s="222" t="str">
        <f>IF(ISNUMBER(FORECAST!H:H),FORECAST!H:H,"")</f>
        <v/>
      </c>
      <c r="BF3702" s="4"/>
    </row>
    <row r="3703" spans="1:58">
      <c r="A3703" s="218" t="str">
        <f>MID(FORECAST!A3702,1,10)</f>
        <v/>
      </c>
      <c r="B3703" s="218" t="str">
        <f t="shared" si="482"/>
        <v/>
      </c>
      <c r="C3703" s="218" t="str">
        <f t="shared" si="483"/>
        <v/>
      </c>
      <c r="D3703" s="218" t="str">
        <f t="shared" si="484"/>
        <v/>
      </c>
      <c r="E3703" s="219" t="e">
        <f t="shared" si="485"/>
        <v>#VALUE!</v>
      </c>
      <c r="F3703" s="219" t="str">
        <f t="shared" si="486"/>
        <v/>
      </c>
      <c r="G3703" s="219">
        <f t="shared" si="487"/>
        <v>45291</v>
      </c>
      <c r="H3703" s="218" t="str">
        <f>IF(ISERROR(VLOOKUP(FORECAST!$A3703,$AY$2:$BA$9,3,FALSE)),"",VLOOKUP(FORECAST!$A3703,$AY$2:$BA$9,3,FALSE))</f>
        <v/>
      </c>
      <c r="I3703" s="218" t="str">
        <f>IF(ISNUMBER(FORECAST!G:G),FORECAST!G:G,"")</f>
        <v/>
      </c>
      <c r="J3703" s="222" t="str">
        <f>IF(ISNUMBER(FORECAST!H:H),FORECAST!H:H,"")</f>
        <v/>
      </c>
      <c r="BF3703" s="4"/>
    </row>
    <row r="3704" spans="1:58">
      <c r="A3704" s="218" t="str">
        <f>MID(FORECAST!A3703,1,10)</f>
        <v/>
      </c>
      <c r="B3704" s="218" t="str">
        <f t="shared" si="482"/>
        <v/>
      </c>
      <c r="C3704" s="218" t="str">
        <f t="shared" si="483"/>
        <v/>
      </c>
      <c r="D3704" s="218" t="str">
        <f t="shared" si="484"/>
        <v/>
      </c>
      <c r="E3704" s="219" t="e">
        <f t="shared" si="485"/>
        <v>#VALUE!</v>
      </c>
      <c r="F3704" s="219" t="str">
        <f t="shared" si="486"/>
        <v/>
      </c>
      <c r="G3704" s="219">
        <f t="shared" si="487"/>
        <v>45291</v>
      </c>
      <c r="H3704" s="218" t="str">
        <f>IF(ISERROR(VLOOKUP(FORECAST!$A3704,$AY$2:$BA$9,3,FALSE)),"",VLOOKUP(FORECAST!$A3704,$AY$2:$BA$9,3,FALSE))</f>
        <v/>
      </c>
      <c r="I3704" s="218" t="str">
        <f>IF(ISNUMBER(FORECAST!G:G),FORECAST!G:G,"")</f>
        <v/>
      </c>
      <c r="J3704" s="222" t="str">
        <f>IF(ISNUMBER(FORECAST!H:H),FORECAST!H:H,"")</f>
        <v/>
      </c>
      <c r="BF3704" s="4"/>
    </row>
    <row r="3705" spans="1:58">
      <c r="A3705" s="218" t="str">
        <f>MID(FORECAST!A3704,1,10)</f>
        <v/>
      </c>
      <c r="B3705" s="218" t="str">
        <f t="shared" si="482"/>
        <v/>
      </c>
      <c r="C3705" s="218" t="str">
        <f t="shared" si="483"/>
        <v/>
      </c>
      <c r="D3705" s="218" t="str">
        <f t="shared" si="484"/>
        <v/>
      </c>
      <c r="E3705" s="219" t="e">
        <f t="shared" si="485"/>
        <v>#VALUE!</v>
      </c>
      <c r="F3705" s="219" t="str">
        <f t="shared" si="486"/>
        <v/>
      </c>
      <c r="G3705" s="219">
        <f t="shared" si="487"/>
        <v>45291</v>
      </c>
      <c r="H3705" s="218" t="str">
        <f>IF(ISERROR(VLOOKUP(FORECAST!$A3705,$AY$2:$BA$9,3,FALSE)),"",VLOOKUP(FORECAST!$A3705,$AY$2:$BA$9,3,FALSE))</f>
        <v/>
      </c>
      <c r="I3705" s="218" t="str">
        <f>IF(ISNUMBER(FORECAST!G:G),FORECAST!G:G,"")</f>
        <v/>
      </c>
      <c r="J3705" s="222" t="str">
        <f>IF(ISNUMBER(FORECAST!H:H),FORECAST!H:H,"")</f>
        <v/>
      </c>
      <c r="BF3705" s="4"/>
    </row>
    <row r="3706" spans="1:58">
      <c r="A3706" s="218" t="str">
        <f>MID(FORECAST!A3705,1,10)</f>
        <v/>
      </c>
      <c r="B3706" s="218" t="str">
        <f t="shared" si="482"/>
        <v/>
      </c>
      <c r="C3706" s="218" t="str">
        <f t="shared" si="483"/>
        <v/>
      </c>
      <c r="D3706" s="218" t="str">
        <f t="shared" si="484"/>
        <v/>
      </c>
      <c r="E3706" s="219" t="e">
        <f t="shared" si="485"/>
        <v>#VALUE!</v>
      </c>
      <c r="F3706" s="219" t="str">
        <f t="shared" si="486"/>
        <v/>
      </c>
      <c r="G3706" s="219">
        <f t="shared" si="487"/>
        <v>45291</v>
      </c>
      <c r="H3706" s="218" t="str">
        <f>IF(ISERROR(VLOOKUP(FORECAST!$A3706,$AY$2:$BA$9,3,FALSE)),"",VLOOKUP(FORECAST!$A3706,$AY$2:$BA$9,3,FALSE))</f>
        <v/>
      </c>
      <c r="I3706" s="218" t="str">
        <f>IF(ISNUMBER(FORECAST!G:G),FORECAST!G:G,"")</f>
        <v/>
      </c>
      <c r="J3706" s="222" t="str">
        <f>IF(ISNUMBER(FORECAST!H:H),FORECAST!H:H,"")</f>
        <v/>
      </c>
      <c r="BF3706" s="4"/>
    </row>
    <row r="3707" spans="1:58">
      <c r="A3707" s="218" t="str">
        <f>MID(FORECAST!A3706,1,10)</f>
        <v/>
      </c>
      <c r="B3707" s="218" t="str">
        <f t="shared" si="482"/>
        <v/>
      </c>
      <c r="C3707" s="218" t="str">
        <f t="shared" si="483"/>
        <v/>
      </c>
      <c r="D3707" s="218" t="str">
        <f t="shared" si="484"/>
        <v/>
      </c>
      <c r="E3707" s="219" t="e">
        <f t="shared" si="485"/>
        <v>#VALUE!</v>
      </c>
      <c r="F3707" s="219" t="str">
        <f t="shared" si="486"/>
        <v/>
      </c>
      <c r="G3707" s="219">
        <f t="shared" si="487"/>
        <v>45291</v>
      </c>
      <c r="H3707" s="218" t="str">
        <f>IF(ISERROR(VLOOKUP(FORECAST!$A3707,$AY$2:$BA$9,3,FALSE)),"",VLOOKUP(FORECAST!$A3707,$AY$2:$BA$9,3,FALSE))</f>
        <v/>
      </c>
      <c r="I3707" s="218" t="str">
        <f>IF(ISNUMBER(FORECAST!G:G),FORECAST!G:G,"")</f>
        <v/>
      </c>
      <c r="J3707" s="222" t="str">
        <f>IF(ISNUMBER(FORECAST!H:H),FORECAST!H:H,"")</f>
        <v/>
      </c>
      <c r="BF3707" s="4"/>
    </row>
    <row r="3708" spans="1:58">
      <c r="A3708" s="218" t="str">
        <f>MID(FORECAST!A3707,1,10)</f>
        <v/>
      </c>
      <c r="B3708" s="218" t="str">
        <f t="shared" si="482"/>
        <v/>
      </c>
      <c r="C3708" s="218" t="str">
        <f t="shared" si="483"/>
        <v/>
      </c>
      <c r="D3708" s="218" t="str">
        <f t="shared" si="484"/>
        <v/>
      </c>
      <c r="E3708" s="219" t="e">
        <f t="shared" si="485"/>
        <v>#VALUE!</v>
      </c>
      <c r="F3708" s="219" t="str">
        <f t="shared" si="486"/>
        <v/>
      </c>
      <c r="G3708" s="219">
        <f t="shared" si="487"/>
        <v>45291</v>
      </c>
      <c r="H3708" s="218" t="str">
        <f>IF(ISERROR(VLOOKUP(FORECAST!$A3708,$AY$2:$BA$9,3,FALSE)),"",VLOOKUP(FORECAST!$A3708,$AY$2:$BA$9,3,FALSE))</f>
        <v/>
      </c>
      <c r="I3708" s="218" t="str">
        <f>IF(ISNUMBER(FORECAST!G:G),FORECAST!G:G,"")</f>
        <v/>
      </c>
      <c r="J3708" s="222" t="str">
        <f>IF(ISNUMBER(FORECAST!H:H),FORECAST!H:H,"")</f>
        <v/>
      </c>
      <c r="BF3708" s="4"/>
    </row>
    <row r="3709" spans="1:58">
      <c r="A3709" s="218" t="str">
        <f>MID(FORECAST!A3708,1,10)</f>
        <v/>
      </c>
      <c r="B3709" s="218" t="str">
        <f t="shared" si="482"/>
        <v/>
      </c>
      <c r="C3709" s="218" t="str">
        <f t="shared" si="483"/>
        <v/>
      </c>
      <c r="D3709" s="218" t="str">
        <f t="shared" si="484"/>
        <v/>
      </c>
      <c r="E3709" s="219" t="e">
        <f t="shared" si="485"/>
        <v>#VALUE!</v>
      </c>
      <c r="F3709" s="219" t="str">
        <f t="shared" si="486"/>
        <v/>
      </c>
      <c r="G3709" s="219">
        <f t="shared" si="487"/>
        <v>45291</v>
      </c>
      <c r="H3709" s="218" t="str">
        <f>IF(ISERROR(VLOOKUP(FORECAST!$A3709,$AY$2:$BA$9,3,FALSE)),"",VLOOKUP(FORECAST!$A3709,$AY$2:$BA$9,3,FALSE))</f>
        <v/>
      </c>
      <c r="I3709" s="218" t="str">
        <f>IF(ISNUMBER(FORECAST!G:G),FORECAST!G:G,"")</f>
        <v/>
      </c>
      <c r="J3709" s="222" t="str">
        <f>IF(ISNUMBER(FORECAST!H:H),FORECAST!H:H,"")</f>
        <v/>
      </c>
      <c r="BF3709" s="4"/>
    </row>
    <row r="3710" spans="1:58">
      <c r="A3710" s="218" t="str">
        <f>MID(FORECAST!A3709,1,10)</f>
        <v/>
      </c>
      <c r="B3710" s="218" t="str">
        <f t="shared" si="482"/>
        <v/>
      </c>
      <c r="C3710" s="218" t="str">
        <f t="shared" si="483"/>
        <v/>
      </c>
      <c r="D3710" s="218" t="str">
        <f t="shared" si="484"/>
        <v/>
      </c>
      <c r="E3710" s="219" t="e">
        <f t="shared" si="485"/>
        <v>#VALUE!</v>
      </c>
      <c r="F3710" s="219" t="str">
        <f t="shared" si="486"/>
        <v/>
      </c>
      <c r="G3710" s="219">
        <f t="shared" si="487"/>
        <v>45291</v>
      </c>
      <c r="H3710" s="218" t="str">
        <f>IF(ISERROR(VLOOKUP(FORECAST!$A3710,$AY$2:$BA$9,3,FALSE)),"",VLOOKUP(FORECAST!$A3710,$AY$2:$BA$9,3,FALSE))</f>
        <v/>
      </c>
      <c r="I3710" s="218" t="str">
        <f>IF(ISNUMBER(FORECAST!G:G),FORECAST!G:G,"")</f>
        <v/>
      </c>
      <c r="J3710" s="222" t="str">
        <f>IF(ISNUMBER(FORECAST!H:H),FORECAST!H:H,"")</f>
        <v/>
      </c>
      <c r="BF3710" s="4"/>
    </row>
    <row r="3711" spans="1:58">
      <c r="A3711" s="218" t="str">
        <f>MID(FORECAST!A3710,1,10)</f>
        <v/>
      </c>
      <c r="B3711" s="218" t="str">
        <f t="shared" si="482"/>
        <v/>
      </c>
      <c r="C3711" s="218" t="str">
        <f t="shared" si="483"/>
        <v/>
      </c>
      <c r="D3711" s="218" t="str">
        <f t="shared" si="484"/>
        <v/>
      </c>
      <c r="E3711" s="219" t="e">
        <f t="shared" si="485"/>
        <v>#VALUE!</v>
      </c>
      <c r="F3711" s="219" t="str">
        <f t="shared" si="486"/>
        <v/>
      </c>
      <c r="G3711" s="219">
        <f t="shared" si="487"/>
        <v>45291</v>
      </c>
      <c r="H3711" s="218" t="str">
        <f>IF(ISERROR(VLOOKUP(FORECAST!$A3711,$AY$2:$BA$9,3,FALSE)),"",VLOOKUP(FORECAST!$A3711,$AY$2:$BA$9,3,FALSE))</f>
        <v/>
      </c>
      <c r="I3711" s="218" t="str">
        <f>IF(ISNUMBER(FORECAST!G:G),FORECAST!G:G,"")</f>
        <v/>
      </c>
      <c r="J3711" s="222" t="str">
        <f>IF(ISNUMBER(FORECAST!H:H),FORECAST!H:H,"")</f>
        <v/>
      </c>
      <c r="BF3711" s="4"/>
    </row>
    <row r="3712" spans="1:58">
      <c r="A3712" s="218" t="str">
        <f>MID(FORECAST!A3711,1,10)</f>
        <v/>
      </c>
      <c r="B3712" s="218" t="str">
        <f t="shared" si="482"/>
        <v/>
      </c>
      <c r="C3712" s="218" t="str">
        <f t="shared" si="483"/>
        <v/>
      </c>
      <c r="D3712" s="218" t="str">
        <f t="shared" si="484"/>
        <v/>
      </c>
      <c r="E3712" s="219" t="e">
        <f t="shared" si="485"/>
        <v>#VALUE!</v>
      </c>
      <c r="F3712" s="219" t="str">
        <f t="shared" si="486"/>
        <v/>
      </c>
      <c r="G3712" s="219">
        <f t="shared" si="487"/>
        <v>45291</v>
      </c>
      <c r="H3712" s="218" t="str">
        <f>IF(ISERROR(VLOOKUP(FORECAST!$A3712,$AY$2:$BA$9,3,FALSE)),"",VLOOKUP(FORECAST!$A3712,$AY$2:$BA$9,3,FALSE))</f>
        <v/>
      </c>
      <c r="I3712" s="218" t="str">
        <f>IF(ISNUMBER(FORECAST!G:G),FORECAST!G:G,"")</f>
        <v/>
      </c>
      <c r="J3712" s="222" t="str">
        <f>IF(ISNUMBER(FORECAST!H:H),FORECAST!H:H,"")</f>
        <v/>
      </c>
      <c r="BF3712" s="4"/>
    </row>
    <row r="3713" spans="1:58">
      <c r="A3713" s="218" t="str">
        <f>MID(FORECAST!A3712,1,10)</f>
        <v/>
      </c>
      <c r="B3713" s="218" t="str">
        <f t="shared" si="482"/>
        <v/>
      </c>
      <c r="C3713" s="218" t="str">
        <f t="shared" si="483"/>
        <v/>
      </c>
      <c r="D3713" s="218" t="str">
        <f t="shared" si="484"/>
        <v/>
      </c>
      <c r="E3713" s="219" t="e">
        <f t="shared" si="485"/>
        <v>#VALUE!</v>
      </c>
      <c r="F3713" s="219" t="str">
        <f t="shared" si="486"/>
        <v/>
      </c>
      <c r="G3713" s="219">
        <f t="shared" si="487"/>
        <v>45291</v>
      </c>
      <c r="H3713" s="218" t="str">
        <f>IF(ISERROR(VLOOKUP(FORECAST!$A3713,$AY$2:$BA$9,3,FALSE)),"",VLOOKUP(FORECAST!$A3713,$AY$2:$BA$9,3,FALSE))</f>
        <v/>
      </c>
      <c r="I3713" s="218" t="str">
        <f>IF(ISNUMBER(FORECAST!G:G),FORECAST!G:G,"")</f>
        <v/>
      </c>
      <c r="J3713" s="222" t="str">
        <f>IF(ISNUMBER(FORECAST!H:H),FORECAST!H:H,"")</f>
        <v/>
      </c>
      <c r="BF3713" s="4"/>
    </row>
    <row r="3714" spans="1:58">
      <c r="A3714" s="218" t="str">
        <f>MID(FORECAST!A3713,1,10)</f>
        <v/>
      </c>
      <c r="B3714" s="218" t="str">
        <f t="shared" si="482"/>
        <v/>
      </c>
      <c r="C3714" s="218" t="str">
        <f t="shared" si="483"/>
        <v/>
      </c>
      <c r="D3714" s="218" t="str">
        <f t="shared" si="484"/>
        <v/>
      </c>
      <c r="E3714" s="219" t="e">
        <f t="shared" si="485"/>
        <v>#VALUE!</v>
      </c>
      <c r="F3714" s="219" t="str">
        <f t="shared" si="486"/>
        <v/>
      </c>
      <c r="G3714" s="219">
        <f t="shared" si="487"/>
        <v>45291</v>
      </c>
      <c r="H3714" s="218" t="str">
        <f>IF(ISERROR(VLOOKUP(FORECAST!$A3714,$AY$2:$BA$9,3,FALSE)),"",VLOOKUP(FORECAST!$A3714,$AY$2:$BA$9,3,FALSE))</f>
        <v/>
      </c>
      <c r="I3714" s="218" t="str">
        <f>IF(ISNUMBER(FORECAST!G:G),FORECAST!G:G,"")</f>
        <v/>
      </c>
      <c r="J3714" s="222" t="str">
        <f>IF(ISNUMBER(FORECAST!H:H),FORECAST!H:H,"")</f>
        <v/>
      </c>
      <c r="BF3714" s="4"/>
    </row>
    <row r="3715" spans="1:58">
      <c r="A3715" s="218" t="str">
        <f>MID(FORECAST!A3714,1,10)</f>
        <v/>
      </c>
      <c r="B3715" s="218" t="str">
        <f t="shared" si="482"/>
        <v/>
      </c>
      <c r="C3715" s="218" t="str">
        <f t="shared" si="483"/>
        <v/>
      </c>
      <c r="D3715" s="218" t="str">
        <f t="shared" si="484"/>
        <v/>
      </c>
      <c r="E3715" s="219" t="e">
        <f t="shared" si="485"/>
        <v>#VALUE!</v>
      </c>
      <c r="F3715" s="219" t="str">
        <f t="shared" si="486"/>
        <v/>
      </c>
      <c r="G3715" s="219">
        <f t="shared" si="487"/>
        <v>45291</v>
      </c>
      <c r="H3715" s="218" t="str">
        <f>IF(ISERROR(VLOOKUP(FORECAST!$A3715,$AY$2:$BA$9,3,FALSE)),"",VLOOKUP(FORECAST!$A3715,$AY$2:$BA$9,3,FALSE))</f>
        <v/>
      </c>
      <c r="I3715" s="218" t="str">
        <f>IF(ISNUMBER(FORECAST!G:G),FORECAST!G:G,"")</f>
        <v/>
      </c>
      <c r="J3715" s="222" t="str">
        <f>IF(ISNUMBER(FORECAST!H:H),FORECAST!H:H,"")</f>
        <v/>
      </c>
      <c r="BF3715" s="4"/>
    </row>
    <row r="3716" spans="1:58">
      <c r="A3716" s="218" t="str">
        <f>MID(FORECAST!A3715,1,10)</f>
        <v/>
      </c>
      <c r="B3716" s="218" t="str">
        <f t="shared" si="482"/>
        <v/>
      </c>
      <c r="C3716" s="218" t="str">
        <f t="shared" si="483"/>
        <v/>
      </c>
      <c r="D3716" s="218" t="str">
        <f t="shared" si="484"/>
        <v/>
      </c>
      <c r="E3716" s="219" t="e">
        <f t="shared" si="485"/>
        <v>#VALUE!</v>
      </c>
      <c r="F3716" s="219" t="str">
        <f t="shared" si="486"/>
        <v/>
      </c>
      <c r="G3716" s="219">
        <f t="shared" si="487"/>
        <v>45291</v>
      </c>
      <c r="H3716" s="218" t="str">
        <f>IF(ISERROR(VLOOKUP(FORECAST!$A3716,$AY$2:$BA$9,3,FALSE)),"",VLOOKUP(FORECAST!$A3716,$AY$2:$BA$9,3,FALSE))</f>
        <v/>
      </c>
      <c r="I3716" s="218" t="str">
        <f>IF(ISNUMBER(FORECAST!G:G),FORECAST!G:G,"")</f>
        <v/>
      </c>
      <c r="J3716" s="222" t="str">
        <f>IF(ISNUMBER(FORECAST!H:H),FORECAST!H:H,"")</f>
        <v/>
      </c>
      <c r="BF3716" s="4"/>
    </row>
    <row r="3717" spans="1:58">
      <c r="A3717" s="218" t="str">
        <f>MID(FORECAST!A3716,1,10)</f>
        <v/>
      </c>
      <c r="B3717" s="218" t="str">
        <f t="shared" si="482"/>
        <v/>
      </c>
      <c r="C3717" s="218" t="str">
        <f t="shared" si="483"/>
        <v/>
      </c>
      <c r="D3717" s="218" t="str">
        <f t="shared" si="484"/>
        <v/>
      </c>
      <c r="E3717" s="219" t="e">
        <f t="shared" si="485"/>
        <v>#VALUE!</v>
      </c>
      <c r="F3717" s="219" t="str">
        <f t="shared" si="486"/>
        <v/>
      </c>
      <c r="G3717" s="219">
        <f t="shared" si="487"/>
        <v>45291</v>
      </c>
      <c r="H3717" s="218" t="str">
        <f>IF(ISERROR(VLOOKUP(FORECAST!$A3717,$AY$2:$BA$9,3,FALSE)),"",VLOOKUP(FORECAST!$A3717,$AY$2:$BA$9,3,FALSE))</f>
        <v/>
      </c>
      <c r="I3717" s="218" t="str">
        <f>IF(ISNUMBER(FORECAST!G:G),FORECAST!G:G,"")</f>
        <v/>
      </c>
      <c r="J3717" s="222" t="str">
        <f>IF(ISNUMBER(FORECAST!H:H),FORECAST!H:H,"")</f>
        <v/>
      </c>
      <c r="BF3717" s="4"/>
    </row>
    <row r="3718" spans="1:58">
      <c r="A3718" s="218" t="str">
        <f>MID(FORECAST!A3717,1,10)</f>
        <v/>
      </c>
      <c r="B3718" s="218" t="str">
        <f t="shared" si="482"/>
        <v/>
      </c>
      <c r="C3718" s="218" t="str">
        <f t="shared" si="483"/>
        <v/>
      </c>
      <c r="D3718" s="218" t="str">
        <f t="shared" si="484"/>
        <v/>
      </c>
      <c r="E3718" s="219" t="e">
        <f t="shared" si="485"/>
        <v>#VALUE!</v>
      </c>
      <c r="F3718" s="219" t="str">
        <f t="shared" si="486"/>
        <v/>
      </c>
      <c r="G3718" s="219">
        <f t="shared" si="487"/>
        <v>45291</v>
      </c>
      <c r="H3718" s="218" t="str">
        <f>IF(ISERROR(VLOOKUP(FORECAST!$A3718,$AY$2:$BA$9,3,FALSE)),"",VLOOKUP(FORECAST!$A3718,$AY$2:$BA$9,3,FALSE))</f>
        <v/>
      </c>
      <c r="I3718" s="218" t="str">
        <f>IF(ISNUMBER(FORECAST!G:G),FORECAST!G:G,"")</f>
        <v/>
      </c>
      <c r="J3718" s="222" t="str">
        <f>IF(ISNUMBER(FORECAST!H:H),FORECAST!H:H,"")</f>
        <v/>
      </c>
      <c r="BF3718" s="4"/>
    </row>
    <row r="3719" spans="1:58">
      <c r="A3719" s="218" t="str">
        <f>MID(FORECAST!A3718,1,10)</f>
        <v/>
      </c>
      <c r="B3719" s="218" t="str">
        <f t="shared" si="482"/>
        <v/>
      </c>
      <c r="C3719" s="218" t="str">
        <f t="shared" si="483"/>
        <v/>
      </c>
      <c r="D3719" s="218" t="str">
        <f t="shared" si="484"/>
        <v/>
      </c>
      <c r="E3719" s="219" t="e">
        <f t="shared" si="485"/>
        <v>#VALUE!</v>
      </c>
      <c r="F3719" s="219" t="str">
        <f t="shared" si="486"/>
        <v/>
      </c>
      <c r="G3719" s="219">
        <f t="shared" si="487"/>
        <v>45291</v>
      </c>
      <c r="H3719" s="218" t="str">
        <f>IF(ISERROR(VLOOKUP(FORECAST!$A3719,$AY$2:$BA$9,3,FALSE)),"",VLOOKUP(FORECAST!$A3719,$AY$2:$BA$9,3,FALSE))</f>
        <v/>
      </c>
      <c r="I3719" s="218" t="str">
        <f>IF(ISNUMBER(FORECAST!G:G),FORECAST!G:G,"")</f>
        <v/>
      </c>
      <c r="J3719" s="222" t="str">
        <f>IF(ISNUMBER(FORECAST!H:H),FORECAST!H:H,"")</f>
        <v/>
      </c>
      <c r="BF3719" s="4"/>
    </row>
    <row r="3720" spans="1:58">
      <c r="A3720" s="218" t="str">
        <f>MID(FORECAST!A3719,1,10)</f>
        <v/>
      </c>
      <c r="B3720" s="218" t="str">
        <f t="shared" si="482"/>
        <v/>
      </c>
      <c r="C3720" s="218" t="str">
        <f t="shared" si="483"/>
        <v/>
      </c>
      <c r="D3720" s="218" t="str">
        <f t="shared" si="484"/>
        <v/>
      </c>
      <c r="E3720" s="219" t="e">
        <f t="shared" si="485"/>
        <v>#VALUE!</v>
      </c>
      <c r="F3720" s="219" t="str">
        <f t="shared" si="486"/>
        <v/>
      </c>
      <c r="G3720" s="219">
        <f t="shared" si="487"/>
        <v>45291</v>
      </c>
      <c r="H3720" s="218" t="str">
        <f>IF(ISERROR(VLOOKUP(FORECAST!$A3720,$AY$2:$BA$9,3,FALSE)),"",VLOOKUP(FORECAST!$A3720,$AY$2:$BA$9,3,FALSE))</f>
        <v/>
      </c>
      <c r="I3720" s="218" t="str">
        <f>IF(ISNUMBER(FORECAST!G:G),FORECAST!G:G,"")</f>
        <v/>
      </c>
      <c r="J3720" s="222" t="str">
        <f>IF(ISNUMBER(FORECAST!H:H),FORECAST!H:H,"")</f>
        <v/>
      </c>
      <c r="BF3720" s="4"/>
    </row>
    <row r="3721" spans="1:58">
      <c r="A3721" s="218" t="str">
        <f>MID(FORECAST!A3720,1,10)</f>
        <v/>
      </c>
      <c r="B3721" s="218" t="str">
        <f t="shared" si="482"/>
        <v/>
      </c>
      <c r="C3721" s="218" t="str">
        <f t="shared" si="483"/>
        <v/>
      </c>
      <c r="D3721" s="218" t="str">
        <f t="shared" si="484"/>
        <v/>
      </c>
      <c r="E3721" s="219" t="e">
        <f t="shared" si="485"/>
        <v>#VALUE!</v>
      </c>
      <c r="F3721" s="219" t="str">
        <f t="shared" si="486"/>
        <v/>
      </c>
      <c r="G3721" s="219">
        <f t="shared" si="487"/>
        <v>45291</v>
      </c>
      <c r="H3721" s="218" t="str">
        <f>IF(ISERROR(VLOOKUP(FORECAST!$A3721,$AY$2:$BA$9,3,FALSE)),"",VLOOKUP(FORECAST!$A3721,$AY$2:$BA$9,3,FALSE))</f>
        <v/>
      </c>
      <c r="I3721" s="218" t="str">
        <f>IF(ISNUMBER(FORECAST!G:G),FORECAST!G:G,"")</f>
        <v/>
      </c>
      <c r="J3721" s="222" t="str">
        <f>IF(ISNUMBER(FORECAST!H:H),FORECAST!H:H,"")</f>
        <v/>
      </c>
      <c r="BF3721" s="4"/>
    </row>
    <row r="3722" spans="1:58">
      <c r="A3722" s="218" t="str">
        <f>MID(FORECAST!A3721,1,10)</f>
        <v/>
      </c>
      <c r="B3722" s="218" t="str">
        <f t="shared" si="482"/>
        <v/>
      </c>
      <c r="C3722" s="218" t="str">
        <f t="shared" si="483"/>
        <v/>
      </c>
      <c r="D3722" s="218" t="str">
        <f t="shared" si="484"/>
        <v/>
      </c>
      <c r="E3722" s="219" t="e">
        <f t="shared" si="485"/>
        <v>#VALUE!</v>
      </c>
      <c r="F3722" s="219" t="str">
        <f t="shared" si="486"/>
        <v/>
      </c>
      <c r="G3722" s="219">
        <f t="shared" si="487"/>
        <v>45291</v>
      </c>
      <c r="H3722" s="218" t="str">
        <f>IF(ISERROR(VLOOKUP(FORECAST!$A3722,$AY$2:$BA$9,3,FALSE)),"",VLOOKUP(FORECAST!$A3722,$AY$2:$BA$9,3,FALSE))</f>
        <v/>
      </c>
      <c r="I3722" s="218" t="str">
        <f>IF(ISNUMBER(FORECAST!G:G),FORECAST!G:G,"")</f>
        <v/>
      </c>
      <c r="J3722" s="222" t="str">
        <f>IF(ISNUMBER(FORECAST!H:H),FORECAST!H:H,"")</f>
        <v/>
      </c>
      <c r="BF3722" s="4"/>
    </row>
    <row r="3723" spans="1:58">
      <c r="A3723" s="218" t="str">
        <f>MID(FORECAST!A3722,1,10)</f>
        <v/>
      </c>
      <c r="B3723" s="218" t="str">
        <f t="shared" si="482"/>
        <v/>
      </c>
      <c r="C3723" s="218" t="str">
        <f t="shared" si="483"/>
        <v/>
      </c>
      <c r="D3723" s="218" t="str">
        <f t="shared" si="484"/>
        <v/>
      </c>
      <c r="E3723" s="219" t="e">
        <f t="shared" si="485"/>
        <v>#VALUE!</v>
      </c>
      <c r="F3723" s="219" t="str">
        <f t="shared" si="486"/>
        <v/>
      </c>
      <c r="G3723" s="219">
        <f t="shared" si="487"/>
        <v>45291</v>
      </c>
      <c r="H3723" s="218" t="str">
        <f>IF(ISERROR(VLOOKUP(FORECAST!$A3723,$AY$2:$BA$9,3,FALSE)),"",VLOOKUP(FORECAST!$A3723,$AY$2:$BA$9,3,FALSE))</f>
        <v/>
      </c>
      <c r="I3723" s="218" t="str">
        <f>IF(ISNUMBER(FORECAST!G:G),FORECAST!G:G,"")</f>
        <v/>
      </c>
      <c r="J3723" s="222" t="str">
        <f>IF(ISNUMBER(FORECAST!H:H),FORECAST!H:H,"")</f>
        <v/>
      </c>
      <c r="BF3723" s="4"/>
    </row>
    <row r="3724" spans="1:58">
      <c r="A3724" s="218" t="str">
        <f>MID(FORECAST!A3723,1,10)</f>
        <v/>
      </c>
      <c r="B3724" s="218" t="str">
        <f t="shared" si="482"/>
        <v/>
      </c>
      <c r="C3724" s="218" t="str">
        <f t="shared" si="483"/>
        <v/>
      </c>
      <c r="D3724" s="218" t="str">
        <f t="shared" si="484"/>
        <v/>
      </c>
      <c r="E3724" s="219" t="e">
        <f t="shared" si="485"/>
        <v>#VALUE!</v>
      </c>
      <c r="F3724" s="219" t="str">
        <f t="shared" si="486"/>
        <v/>
      </c>
      <c r="G3724" s="219">
        <f t="shared" si="487"/>
        <v>45291</v>
      </c>
      <c r="H3724" s="218" t="str">
        <f>IF(ISERROR(VLOOKUP(FORECAST!$A3724,$AY$2:$BA$9,3,FALSE)),"",VLOOKUP(FORECAST!$A3724,$AY$2:$BA$9,3,FALSE))</f>
        <v/>
      </c>
      <c r="I3724" s="218" t="str">
        <f>IF(ISNUMBER(FORECAST!G:G),FORECAST!G:G,"")</f>
        <v/>
      </c>
      <c r="J3724" s="222" t="str">
        <f>IF(ISNUMBER(FORECAST!H:H),FORECAST!H:H,"")</f>
        <v/>
      </c>
      <c r="BF3724" s="4"/>
    </row>
    <row r="3725" spans="1:58">
      <c r="A3725" s="218" t="str">
        <f>MID(FORECAST!A3724,1,10)</f>
        <v/>
      </c>
      <c r="B3725" s="218" t="str">
        <f t="shared" si="482"/>
        <v/>
      </c>
      <c r="C3725" s="218" t="str">
        <f t="shared" si="483"/>
        <v/>
      </c>
      <c r="D3725" s="218" t="str">
        <f t="shared" si="484"/>
        <v/>
      </c>
      <c r="E3725" s="219" t="e">
        <f t="shared" si="485"/>
        <v>#VALUE!</v>
      </c>
      <c r="F3725" s="219" t="str">
        <f t="shared" si="486"/>
        <v/>
      </c>
      <c r="G3725" s="219">
        <f t="shared" si="487"/>
        <v>45291</v>
      </c>
      <c r="H3725" s="218" t="str">
        <f>IF(ISERROR(VLOOKUP(FORECAST!$A3725,$AY$2:$BA$9,3,FALSE)),"",VLOOKUP(FORECAST!$A3725,$AY$2:$BA$9,3,FALSE))</f>
        <v/>
      </c>
      <c r="I3725" s="218" t="str">
        <f>IF(ISNUMBER(FORECAST!G:G),FORECAST!G:G,"")</f>
        <v/>
      </c>
      <c r="J3725" s="222" t="str">
        <f>IF(ISNUMBER(FORECAST!H:H),FORECAST!H:H,"")</f>
        <v/>
      </c>
      <c r="BF3725" s="4"/>
    </row>
    <row r="3726" spans="1:58">
      <c r="A3726" s="218" t="str">
        <f>MID(FORECAST!A3725,1,10)</f>
        <v/>
      </c>
      <c r="B3726" s="218" t="str">
        <f t="shared" si="482"/>
        <v/>
      </c>
      <c r="C3726" s="218" t="str">
        <f t="shared" si="483"/>
        <v/>
      </c>
      <c r="D3726" s="218" t="str">
        <f t="shared" si="484"/>
        <v/>
      </c>
      <c r="E3726" s="219" t="e">
        <f t="shared" si="485"/>
        <v>#VALUE!</v>
      </c>
      <c r="F3726" s="219" t="str">
        <f t="shared" si="486"/>
        <v/>
      </c>
      <c r="G3726" s="219">
        <f t="shared" si="487"/>
        <v>45291</v>
      </c>
      <c r="H3726" s="218" t="str">
        <f>IF(ISERROR(VLOOKUP(FORECAST!$A3726,$AY$2:$BA$9,3,FALSE)),"",VLOOKUP(FORECAST!$A3726,$AY$2:$BA$9,3,FALSE))</f>
        <v/>
      </c>
      <c r="I3726" s="218" t="str">
        <f>IF(ISNUMBER(FORECAST!G:G),FORECAST!G:G,"")</f>
        <v/>
      </c>
      <c r="J3726" s="222" t="str">
        <f>IF(ISNUMBER(FORECAST!H:H),FORECAST!H:H,"")</f>
        <v/>
      </c>
      <c r="BF3726" s="4"/>
    </row>
    <row r="3727" spans="1:58">
      <c r="A3727" s="218" t="str">
        <f>MID(FORECAST!A3726,1,10)</f>
        <v/>
      </c>
      <c r="B3727" s="218" t="str">
        <f t="shared" si="482"/>
        <v/>
      </c>
      <c r="C3727" s="218" t="str">
        <f t="shared" si="483"/>
        <v/>
      </c>
      <c r="D3727" s="218" t="str">
        <f t="shared" si="484"/>
        <v/>
      </c>
      <c r="E3727" s="219" t="e">
        <f t="shared" si="485"/>
        <v>#VALUE!</v>
      </c>
      <c r="F3727" s="219" t="str">
        <f t="shared" si="486"/>
        <v/>
      </c>
      <c r="G3727" s="219">
        <f t="shared" si="487"/>
        <v>45291</v>
      </c>
      <c r="H3727" s="218" t="str">
        <f>IF(ISERROR(VLOOKUP(FORECAST!$A3727,$AY$2:$BA$9,3,FALSE)),"",VLOOKUP(FORECAST!$A3727,$AY$2:$BA$9,3,FALSE))</f>
        <v/>
      </c>
      <c r="I3727" s="218" t="str">
        <f>IF(ISNUMBER(FORECAST!G:G),FORECAST!G:G,"")</f>
        <v/>
      </c>
      <c r="J3727" s="222" t="str">
        <f>IF(ISNUMBER(FORECAST!H:H),FORECAST!H:H,"")</f>
        <v/>
      </c>
      <c r="BF3727" s="4"/>
    </row>
    <row r="3728" spans="1:58">
      <c r="A3728" s="218" t="str">
        <f>MID(FORECAST!A3727,1,10)</f>
        <v/>
      </c>
      <c r="B3728" s="218" t="str">
        <f t="shared" ref="B3728:B3791" si="488">MID(A3728,1,2)</f>
        <v/>
      </c>
      <c r="C3728" s="218" t="str">
        <f t="shared" ref="C3728:C3791" si="489">MID(A3728,4,2)</f>
        <v/>
      </c>
      <c r="D3728" s="218" t="str">
        <f t="shared" ref="D3728:D3791" si="490">MID(A3728,7,4)</f>
        <v/>
      </c>
      <c r="E3728" s="219" t="e">
        <f t="shared" ref="E3728:E3791" si="491">DATE(D3728,C3728,B3728)</f>
        <v>#VALUE!</v>
      </c>
      <c r="F3728" s="219" t="str">
        <f t="shared" ref="F3728:F3791" si="492">IF(ISERROR(E3728),"",E3728)</f>
        <v/>
      </c>
      <c r="G3728" s="219">
        <f t="shared" ref="G3728:G3791" si="493">IF(F3728="",G3727,F3728)</f>
        <v>45291</v>
      </c>
      <c r="H3728" s="218" t="str">
        <f>IF(ISERROR(VLOOKUP(FORECAST!$A3728,$AY$2:$BA$9,3,FALSE)),"",VLOOKUP(FORECAST!$A3728,$AY$2:$BA$9,3,FALSE))</f>
        <v/>
      </c>
      <c r="I3728" s="218" t="str">
        <f>IF(ISNUMBER(FORECAST!G:G),FORECAST!G:G,"")</f>
        <v/>
      </c>
      <c r="J3728" s="222" t="str">
        <f>IF(ISNUMBER(FORECAST!H:H),FORECAST!H:H,"")</f>
        <v/>
      </c>
      <c r="BF3728" s="4"/>
    </row>
    <row r="3729" spans="1:58">
      <c r="A3729" s="218" t="str">
        <f>MID(FORECAST!A3728,1,10)</f>
        <v/>
      </c>
      <c r="B3729" s="218" t="str">
        <f t="shared" si="488"/>
        <v/>
      </c>
      <c r="C3729" s="218" t="str">
        <f t="shared" si="489"/>
        <v/>
      </c>
      <c r="D3729" s="218" t="str">
        <f t="shared" si="490"/>
        <v/>
      </c>
      <c r="E3729" s="219" t="e">
        <f t="shared" si="491"/>
        <v>#VALUE!</v>
      </c>
      <c r="F3729" s="219" t="str">
        <f t="shared" si="492"/>
        <v/>
      </c>
      <c r="G3729" s="219">
        <f t="shared" si="493"/>
        <v>45291</v>
      </c>
      <c r="H3729" s="218" t="str">
        <f>IF(ISERROR(VLOOKUP(FORECAST!$A3729,$AY$2:$BA$9,3,FALSE)),"",VLOOKUP(FORECAST!$A3729,$AY$2:$BA$9,3,FALSE))</f>
        <v/>
      </c>
      <c r="I3729" s="218" t="str">
        <f>IF(ISNUMBER(FORECAST!G:G),FORECAST!G:G,"")</f>
        <v/>
      </c>
      <c r="J3729" s="222" t="str">
        <f>IF(ISNUMBER(FORECAST!H:H),FORECAST!H:H,"")</f>
        <v/>
      </c>
      <c r="BF3729" s="4"/>
    </row>
    <row r="3730" spans="1:58">
      <c r="A3730" s="218" t="str">
        <f>MID(FORECAST!A3729,1,10)</f>
        <v/>
      </c>
      <c r="B3730" s="218" t="str">
        <f t="shared" si="488"/>
        <v/>
      </c>
      <c r="C3730" s="218" t="str">
        <f t="shared" si="489"/>
        <v/>
      </c>
      <c r="D3730" s="218" t="str">
        <f t="shared" si="490"/>
        <v/>
      </c>
      <c r="E3730" s="219" t="e">
        <f t="shared" si="491"/>
        <v>#VALUE!</v>
      </c>
      <c r="F3730" s="219" t="str">
        <f t="shared" si="492"/>
        <v/>
      </c>
      <c r="G3730" s="219">
        <f t="shared" si="493"/>
        <v>45291</v>
      </c>
      <c r="H3730" s="218" t="str">
        <f>IF(ISERROR(VLOOKUP(FORECAST!$A3730,$AY$2:$BA$9,3,FALSE)),"",VLOOKUP(FORECAST!$A3730,$AY$2:$BA$9,3,FALSE))</f>
        <v/>
      </c>
      <c r="I3730" s="218" t="str">
        <f>IF(ISNUMBER(FORECAST!G:G),FORECAST!G:G,"")</f>
        <v/>
      </c>
      <c r="J3730" s="222" t="str">
        <f>IF(ISNUMBER(FORECAST!H:H),FORECAST!H:H,"")</f>
        <v/>
      </c>
      <c r="BF3730" s="4"/>
    </row>
    <row r="3731" spans="1:58">
      <c r="A3731" s="218" t="str">
        <f>MID(FORECAST!A3730,1,10)</f>
        <v/>
      </c>
      <c r="B3731" s="218" t="str">
        <f t="shared" si="488"/>
        <v/>
      </c>
      <c r="C3731" s="218" t="str">
        <f t="shared" si="489"/>
        <v/>
      </c>
      <c r="D3731" s="218" t="str">
        <f t="shared" si="490"/>
        <v/>
      </c>
      <c r="E3731" s="219" t="e">
        <f t="shared" si="491"/>
        <v>#VALUE!</v>
      </c>
      <c r="F3731" s="219" t="str">
        <f t="shared" si="492"/>
        <v/>
      </c>
      <c r="G3731" s="219">
        <f t="shared" si="493"/>
        <v>45291</v>
      </c>
      <c r="H3731" s="218" t="str">
        <f>IF(ISERROR(VLOOKUP(FORECAST!$A3731,$AY$2:$BA$9,3,FALSE)),"",VLOOKUP(FORECAST!$A3731,$AY$2:$BA$9,3,FALSE))</f>
        <v/>
      </c>
      <c r="I3731" s="218" t="str">
        <f>IF(ISNUMBER(FORECAST!G:G),FORECAST!G:G,"")</f>
        <v/>
      </c>
      <c r="J3731" s="222" t="str">
        <f>IF(ISNUMBER(FORECAST!H:H),FORECAST!H:H,"")</f>
        <v/>
      </c>
      <c r="BF3731" s="4"/>
    </row>
    <row r="3732" spans="1:58">
      <c r="A3732" s="218" t="str">
        <f>MID(FORECAST!A3731,1,10)</f>
        <v/>
      </c>
      <c r="B3732" s="218" t="str">
        <f t="shared" si="488"/>
        <v/>
      </c>
      <c r="C3732" s="218" t="str">
        <f t="shared" si="489"/>
        <v/>
      </c>
      <c r="D3732" s="218" t="str">
        <f t="shared" si="490"/>
        <v/>
      </c>
      <c r="E3732" s="219" t="e">
        <f t="shared" si="491"/>
        <v>#VALUE!</v>
      </c>
      <c r="F3732" s="219" t="str">
        <f t="shared" si="492"/>
        <v/>
      </c>
      <c r="G3732" s="219">
        <f t="shared" si="493"/>
        <v>45291</v>
      </c>
      <c r="H3732" s="218" t="str">
        <f>IF(ISERROR(VLOOKUP(FORECAST!$A3732,$AY$2:$BA$9,3,FALSE)),"",VLOOKUP(FORECAST!$A3732,$AY$2:$BA$9,3,FALSE))</f>
        <v/>
      </c>
      <c r="I3732" s="218" t="str">
        <f>IF(ISNUMBER(FORECAST!G:G),FORECAST!G:G,"")</f>
        <v/>
      </c>
      <c r="J3732" s="222" t="str">
        <f>IF(ISNUMBER(FORECAST!H:H),FORECAST!H:H,"")</f>
        <v/>
      </c>
      <c r="BF3732" s="4"/>
    </row>
    <row r="3733" spans="1:58">
      <c r="A3733" s="218" t="str">
        <f>MID(FORECAST!A3732,1,10)</f>
        <v/>
      </c>
      <c r="B3733" s="218" t="str">
        <f t="shared" si="488"/>
        <v/>
      </c>
      <c r="C3733" s="218" t="str">
        <f t="shared" si="489"/>
        <v/>
      </c>
      <c r="D3733" s="218" t="str">
        <f t="shared" si="490"/>
        <v/>
      </c>
      <c r="E3733" s="219" t="e">
        <f t="shared" si="491"/>
        <v>#VALUE!</v>
      </c>
      <c r="F3733" s="219" t="str">
        <f t="shared" si="492"/>
        <v/>
      </c>
      <c r="G3733" s="219">
        <f t="shared" si="493"/>
        <v>45291</v>
      </c>
      <c r="H3733" s="218" t="str">
        <f>IF(ISERROR(VLOOKUP(FORECAST!$A3733,$AY$2:$BA$9,3,FALSE)),"",VLOOKUP(FORECAST!$A3733,$AY$2:$BA$9,3,FALSE))</f>
        <v/>
      </c>
      <c r="I3733" s="218" t="str">
        <f>IF(ISNUMBER(FORECAST!G:G),FORECAST!G:G,"")</f>
        <v/>
      </c>
      <c r="J3733" s="222" t="str">
        <f>IF(ISNUMBER(FORECAST!H:H),FORECAST!H:H,"")</f>
        <v/>
      </c>
      <c r="BF3733" s="4"/>
    </row>
    <row r="3734" spans="1:58">
      <c r="A3734" s="218" t="str">
        <f>MID(FORECAST!A3733,1,10)</f>
        <v/>
      </c>
      <c r="B3734" s="218" t="str">
        <f t="shared" si="488"/>
        <v/>
      </c>
      <c r="C3734" s="218" t="str">
        <f t="shared" si="489"/>
        <v/>
      </c>
      <c r="D3734" s="218" t="str">
        <f t="shared" si="490"/>
        <v/>
      </c>
      <c r="E3734" s="219" t="e">
        <f t="shared" si="491"/>
        <v>#VALUE!</v>
      </c>
      <c r="F3734" s="219" t="str">
        <f t="shared" si="492"/>
        <v/>
      </c>
      <c r="G3734" s="219">
        <f t="shared" si="493"/>
        <v>45291</v>
      </c>
      <c r="H3734" s="218" t="str">
        <f>IF(ISERROR(VLOOKUP(FORECAST!$A3734,$AY$2:$BA$9,3,FALSE)),"",VLOOKUP(FORECAST!$A3734,$AY$2:$BA$9,3,FALSE))</f>
        <v/>
      </c>
      <c r="I3734" s="218" t="str">
        <f>IF(ISNUMBER(FORECAST!G:G),FORECAST!G:G,"")</f>
        <v/>
      </c>
      <c r="J3734" s="222" t="str">
        <f>IF(ISNUMBER(FORECAST!H:H),FORECAST!H:H,"")</f>
        <v/>
      </c>
      <c r="BF3734" s="4"/>
    </row>
    <row r="3735" spans="1:58">
      <c r="A3735" s="218" t="str">
        <f>MID(FORECAST!A3734,1,10)</f>
        <v/>
      </c>
      <c r="B3735" s="218" t="str">
        <f t="shared" si="488"/>
        <v/>
      </c>
      <c r="C3735" s="218" t="str">
        <f t="shared" si="489"/>
        <v/>
      </c>
      <c r="D3735" s="218" t="str">
        <f t="shared" si="490"/>
        <v/>
      </c>
      <c r="E3735" s="219" t="e">
        <f t="shared" si="491"/>
        <v>#VALUE!</v>
      </c>
      <c r="F3735" s="219" t="str">
        <f t="shared" si="492"/>
        <v/>
      </c>
      <c r="G3735" s="219">
        <f t="shared" si="493"/>
        <v>45291</v>
      </c>
      <c r="H3735" s="218" t="str">
        <f>IF(ISERROR(VLOOKUP(FORECAST!$A3735,$AY$2:$BA$9,3,FALSE)),"",VLOOKUP(FORECAST!$A3735,$AY$2:$BA$9,3,FALSE))</f>
        <v/>
      </c>
      <c r="I3735" s="218" t="str">
        <f>IF(ISNUMBER(FORECAST!G:G),FORECAST!G:G,"")</f>
        <v/>
      </c>
      <c r="J3735" s="222" t="str">
        <f>IF(ISNUMBER(FORECAST!H:H),FORECAST!H:H,"")</f>
        <v/>
      </c>
      <c r="BF3735" s="4"/>
    </row>
    <row r="3736" spans="1:58">
      <c r="A3736" s="218" t="str">
        <f>MID(FORECAST!A3735,1,10)</f>
        <v/>
      </c>
      <c r="B3736" s="218" t="str">
        <f t="shared" si="488"/>
        <v/>
      </c>
      <c r="C3736" s="218" t="str">
        <f t="shared" si="489"/>
        <v/>
      </c>
      <c r="D3736" s="218" t="str">
        <f t="shared" si="490"/>
        <v/>
      </c>
      <c r="E3736" s="219" t="e">
        <f t="shared" si="491"/>
        <v>#VALUE!</v>
      </c>
      <c r="F3736" s="219" t="str">
        <f t="shared" si="492"/>
        <v/>
      </c>
      <c r="G3736" s="219">
        <f t="shared" si="493"/>
        <v>45291</v>
      </c>
      <c r="H3736" s="218" t="str">
        <f>IF(ISERROR(VLOOKUP(FORECAST!$A3736,$AY$2:$BA$9,3,FALSE)),"",VLOOKUP(FORECAST!$A3736,$AY$2:$BA$9,3,FALSE))</f>
        <v/>
      </c>
      <c r="I3736" s="218" t="str">
        <f>IF(ISNUMBER(FORECAST!G:G),FORECAST!G:G,"")</f>
        <v/>
      </c>
      <c r="J3736" s="222" t="str">
        <f>IF(ISNUMBER(FORECAST!H:H),FORECAST!H:H,"")</f>
        <v/>
      </c>
      <c r="BF3736" s="4"/>
    </row>
    <row r="3737" spans="1:58">
      <c r="A3737" s="218" t="str">
        <f>MID(FORECAST!A3736,1,10)</f>
        <v/>
      </c>
      <c r="B3737" s="218" t="str">
        <f t="shared" si="488"/>
        <v/>
      </c>
      <c r="C3737" s="218" t="str">
        <f t="shared" si="489"/>
        <v/>
      </c>
      <c r="D3737" s="218" t="str">
        <f t="shared" si="490"/>
        <v/>
      </c>
      <c r="E3737" s="219" t="e">
        <f t="shared" si="491"/>
        <v>#VALUE!</v>
      </c>
      <c r="F3737" s="219" t="str">
        <f t="shared" si="492"/>
        <v/>
      </c>
      <c r="G3737" s="219">
        <f t="shared" si="493"/>
        <v>45291</v>
      </c>
      <c r="H3737" s="218" t="str">
        <f>IF(ISERROR(VLOOKUP(FORECAST!$A3737,$AY$2:$BA$9,3,FALSE)),"",VLOOKUP(FORECAST!$A3737,$AY$2:$BA$9,3,FALSE))</f>
        <v/>
      </c>
      <c r="I3737" s="218" t="str">
        <f>IF(ISNUMBER(FORECAST!G:G),FORECAST!G:G,"")</f>
        <v/>
      </c>
      <c r="J3737" s="222" t="str">
        <f>IF(ISNUMBER(FORECAST!H:H),FORECAST!H:H,"")</f>
        <v/>
      </c>
      <c r="BF3737" s="4"/>
    </row>
    <row r="3738" spans="1:58">
      <c r="A3738" s="218" t="str">
        <f>MID(FORECAST!A3737,1,10)</f>
        <v/>
      </c>
      <c r="B3738" s="218" t="str">
        <f t="shared" si="488"/>
        <v/>
      </c>
      <c r="C3738" s="218" t="str">
        <f t="shared" si="489"/>
        <v/>
      </c>
      <c r="D3738" s="218" t="str">
        <f t="shared" si="490"/>
        <v/>
      </c>
      <c r="E3738" s="219" t="e">
        <f t="shared" si="491"/>
        <v>#VALUE!</v>
      </c>
      <c r="F3738" s="219" t="str">
        <f t="shared" si="492"/>
        <v/>
      </c>
      <c r="G3738" s="219">
        <f t="shared" si="493"/>
        <v>45291</v>
      </c>
      <c r="H3738" s="218" t="str">
        <f>IF(ISERROR(VLOOKUP(FORECAST!$A3738,$AY$2:$BA$9,3,FALSE)),"",VLOOKUP(FORECAST!$A3738,$AY$2:$BA$9,3,FALSE))</f>
        <v/>
      </c>
      <c r="I3738" s="218" t="str">
        <f>IF(ISNUMBER(FORECAST!G:G),FORECAST!G:G,"")</f>
        <v/>
      </c>
      <c r="J3738" s="222" t="str">
        <f>IF(ISNUMBER(FORECAST!H:H),FORECAST!H:H,"")</f>
        <v/>
      </c>
      <c r="BF3738" s="4"/>
    </row>
    <row r="3739" spans="1:58">
      <c r="A3739" s="218" t="str">
        <f>MID(FORECAST!A3738,1,10)</f>
        <v/>
      </c>
      <c r="B3739" s="218" t="str">
        <f t="shared" si="488"/>
        <v/>
      </c>
      <c r="C3739" s="218" t="str">
        <f t="shared" si="489"/>
        <v/>
      </c>
      <c r="D3739" s="218" t="str">
        <f t="shared" si="490"/>
        <v/>
      </c>
      <c r="E3739" s="219" t="e">
        <f t="shared" si="491"/>
        <v>#VALUE!</v>
      </c>
      <c r="F3739" s="219" t="str">
        <f t="shared" si="492"/>
        <v/>
      </c>
      <c r="G3739" s="219">
        <f t="shared" si="493"/>
        <v>45291</v>
      </c>
      <c r="H3739" s="218" t="str">
        <f>IF(ISERROR(VLOOKUP(FORECAST!$A3739,$AY$2:$BA$9,3,FALSE)),"",VLOOKUP(FORECAST!$A3739,$AY$2:$BA$9,3,FALSE))</f>
        <v/>
      </c>
      <c r="I3739" s="218" t="str">
        <f>IF(ISNUMBER(FORECAST!G:G),FORECAST!G:G,"")</f>
        <v/>
      </c>
      <c r="J3739" s="222" t="str">
        <f>IF(ISNUMBER(FORECAST!H:H),FORECAST!H:H,"")</f>
        <v/>
      </c>
      <c r="BF3739" s="4"/>
    </row>
    <row r="3740" spans="1:58">
      <c r="A3740" s="218" t="str">
        <f>MID(FORECAST!A3739,1,10)</f>
        <v/>
      </c>
      <c r="B3740" s="218" t="str">
        <f t="shared" si="488"/>
        <v/>
      </c>
      <c r="C3740" s="218" t="str">
        <f t="shared" si="489"/>
        <v/>
      </c>
      <c r="D3740" s="218" t="str">
        <f t="shared" si="490"/>
        <v/>
      </c>
      <c r="E3740" s="219" t="e">
        <f t="shared" si="491"/>
        <v>#VALUE!</v>
      </c>
      <c r="F3740" s="219" t="str">
        <f t="shared" si="492"/>
        <v/>
      </c>
      <c r="G3740" s="219">
        <f t="shared" si="493"/>
        <v>45291</v>
      </c>
      <c r="H3740" s="218" t="str">
        <f>IF(ISERROR(VLOOKUP(FORECAST!$A3740,$AY$2:$BA$9,3,FALSE)),"",VLOOKUP(FORECAST!$A3740,$AY$2:$BA$9,3,FALSE))</f>
        <v/>
      </c>
      <c r="I3740" s="218" t="str">
        <f>IF(ISNUMBER(FORECAST!G:G),FORECAST!G:G,"")</f>
        <v/>
      </c>
      <c r="J3740" s="222" t="str">
        <f>IF(ISNUMBER(FORECAST!H:H),FORECAST!H:H,"")</f>
        <v/>
      </c>
      <c r="BF3740" s="4"/>
    </row>
    <row r="3741" spans="1:58">
      <c r="A3741" s="218" t="str">
        <f>MID(FORECAST!A3740,1,10)</f>
        <v/>
      </c>
      <c r="B3741" s="218" t="str">
        <f t="shared" si="488"/>
        <v/>
      </c>
      <c r="C3741" s="218" t="str">
        <f t="shared" si="489"/>
        <v/>
      </c>
      <c r="D3741" s="218" t="str">
        <f t="shared" si="490"/>
        <v/>
      </c>
      <c r="E3741" s="219" t="e">
        <f t="shared" si="491"/>
        <v>#VALUE!</v>
      </c>
      <c r="F3741" s="219" t="str">
        <f t="shared" si="492"/>
        <v/>
      </c>
      <c r="G3741" s="219">
        <f t="shared" si="493"/>
        <v>45291</v>
      </c>
      <c r="H3741" s="218" t="str">
        <f>IF(ISERROR(VLOOKUP(FORECAST!$A3741,$AY$2:$BA$9,3,FALSE)),"",VLOOKUP(FORECAST!$A3741,$AY$2:$BA$9,3,FALSE))</f>
        <v/>
      </c>
      <c r="I3741" s="218" t="str">
        <f>IF(ISNUMBER(FORECAST!G:G),FORECAST!G:G,"")</f>
        <v/>
      </c>
      <c r="J3741" s="222" t="str">
        <f>IF(ISNUMBER(FORECAST!H:H),FORECAST!H:H,"")</f>
        <v/>
      </c>
      <c r="BF3741" s="4"/>
    </row>
    <row r="3742" spans="1:58">
      <c r="A3742" s="218" t="str">
        <f>MID(FORECAST!A3741,1,10)</f>
        <v/>
      </c>
      <c r="B3742" s="218" t="str">
        <f t="shared" si="488"/>
        <v/>
      </c>
      <c r="C3742" s="218" t="str">
        <f t="shared" si="489"/>
        <v/>
      </c>
      <c r="D3742" s="218" t="str">
        <f t="shared" si="490"/>
        <v/>
      </c>
      <c r="E3742" s="219" t="e">
        <f t="shared" si="491"/>
        <v>#VALUE!</v>
      </c>
      <c r="F3742" s="219" t="str">
        <f t="shared" si="492"/>
        <v/>
      </c>
      <c r="G3742" s="219">
        <f t="shared" si="493"/>
        <v>45291</v>
      </c>
      <c r="H3742" s="218" t="str">
        <f>IF(ISERROR(VLOOKUP(FORECAST!$A3742,$AY$2:$BA$9,3,FALSE)),"",VLOOKUP(FORECAST!$A3742,$AY$2:$BA$9,3,FALSE))</f>
        <v/>
      </c>
      <c r="I3742" s="218" t="str">
        <f>IF(ISNUMBER(FORECAST!G:G),FORECAST!G:G,"")</f>
        <v/>
      </c>
      <c r="J3742" s="222" t="str">
        <f>IF(ISNUMBER(FORECAST!H:H),FORECAST!H:H,"")</f>
        <v/>
      </c>
      <c r="BF3742" s="4"/>
    </row>
    <row r="3743" spans="1:58">
      <c r="A3743" s="218" t="str">
        <f>MID(FORECAST!A3742,1,10)</f>
        <v/>
      </c>
      <c r="B3743" s="218" t="str">
        <f t="shared" si="488"/>
        <v/>
      </c>
      <c r="C3743" s="218" t="str">
        <f t="shared" si="489"/>
        <v/>
      </c>
      <c r="D3743" s="218" t="str">
        <f t="shared" si="490"/>
        <v/>
      </c>
      <c r="E3743" s="219" t="e">
        <f t="shared" si="491"/>
        <v>#VALUE!</v>
      </c>
      <c r="F3743" s="219" t="str">
        <f t="shared" si="492"/>
        <v/>
      </c>
      <c r="G3743" s="219">
        <f t="shared" si="493"/>
        <v>45291</v>
      </c>
      <c r="H3743" s="218" t="str">
        <f>IF(ISERROR(VLOOKUP(FORECAST!$A3743,$AY$2:$BA$9,3,FALSE)),"",VLOOKUP(FORECAST!$A3743,$AY$2:$BA$9,3,FALSE))</f>
        <v/>
      </c>
      <c r="I3743" s="218" t="str">
        <f>IF(ISNUMBER(FORECAST!G:G),FORECAST!G:G,"")</f>
        <v/>
      </c>
      <c r="J3743" s="222" t="str">
        <f>IF(ISNUMBER(FORECAST!H:H),FORECAST!H:H,"")</f>
        <v/>
      </c>
      <c r="BF3743" s="4"/>
    </row>
    <row r="3744" spans="1:58">
      <c r="A3744" s="218" t="str">
        <f>MID(FORECAST!A3743,1,10)</f>
        <v/>
      </c>
      <c r="B3744" s="218" t="str">
        <f t="shared" si="488"/>
        <v/>
      </c>
      <c r="C3744" s="218" t="str">
        <f t="shared" si="489"/>
        <v/>
      </c>
      <c r="D3744" s="218" t="str">
        <f t="shared" si="490"/>
        <v/>
      </c>
      <c r="E3744" s="219" t="e">
        <f t="shared" si="491"/>
        <v>#VALUE!</v>
      </c>
      <c r="F3744" s="219" t="str">
        <f t="shared" si="492"/>
        <v/>
      </c>
      <c r="G3744" s="219">
        <f t="shared" si="493"/>
        <v>45291</v>
      </c>
      <c r="H3744" s="218" t="str">
        <f>IF(ISERROR(VLOOKUP(FORECAST!$A3744,$AY$2:$BA$9,3,FALSE)),"",VLOOKUP(FORECAST!$A3744,$AY$2:$BA$9,3,FALSE))</f>
        <v/>
      </c>
      <c r="I3744" s="218" t="str">
        <f>IF(ISNUMBER(FORECAST!G:G),FORECAST!G:G,"")</f>
        <v/>
      </c>
      <c r="J3744" s="222" t="str">
        <f>IF(ISNUMBER(FORECAST!H:H),FORECAST!H:H,"")</f>
        <v/>
      </c>
      <c r="BF3744" s="4"/>
    </row>
    <row r="3745" spans="1:58">
      <c r="A3745" s="218" t="str">
        <f>MID(FORECAST!A3744,1,10)</f>
        <v/>
      </c>
      <c r="B3745" s="218" t="str">
        <f t="shared" si="488"/>
        <v/>
      </c>
      <c r="C3745" s="218" t="str">
        <f t="shared" si="489"/>
        <v/>
      </c>
      <c r="D3745" s="218" t="str">
        <f t="shared" si="490"/>
        <v/>
      </c>
      <c r="E3745" s="219" t="e">
        <f t="shared" si="491"/>
        <v>#VALUE!</v>
      </c>
      <c r="F3745" s="219" t="str">
        <f t="shared" si="492"/>
        <v/>
      </c>
      <c r="G3745" s="219">
        <f t="shared" si="493"/>
        <v>45291</v>
      </c>
      <c r="H3745" s="218" t="str">
        <f>IF(ISERROR(VLOOKUP(FORECAST!$A3745,$AY$2:$BA$9,3,FALSE)),"",VLOOKUP(FORECAST!$A3745,$AY$2:$BA$9,3,FALSE))</f>
        <v/>
      </c>
      <c r="I3745" s="218" t="str">
        <f>IF(ISNUMBER(FORECAST!G:G),FORECAST!G:G,"")</f>
        <v/>
      </c>
      <c r="J3745" s="222" t="str">
        <f>IF(ISNUMBER(FORECAST!H:H),FORECAST!H:H,"")</f>
        <v/>
      </c>
      <c r="BF3745" s="4"/>
    </row>
    <row r="3746" spans="1:58">
      <c r="A3746" s="218" t="str">
        <f>MID(FORECAST!A3745,1,10)</f>
        <v/>
      </c>
      <c r="B3746" s="218" t="str">
        <f t="shared" si="488"/>
        <v/>
      </c>
      <c r="C3746" s="218" t="str">
        <f t="shared" si="489"/>
        <v/>
      </c>
      <c r="D3746" s="218" t="str">
        <f t="shared" si="490"/>
        <v/>
      </c>
      <c r="E3746" s="219" t="e">
        <f t="shared" si="491"/>
        <v>#VALUE!</v>
      </c>
      <c r="F3746" s="219" t="str">
        <f t="shared" si="492"/>
        <v/>
      </c>
      <c r="G3746" s="219">
        <f t="shared" si="493"/>
        <v>45291</v>
      </c>
      <c r="H3746" s="218" t="str">
        <f>IF(ISERROR(VLOOKUP(FORECAST!$A3746,$AY$2:$BA$9,3,FALSE)),"",VLOOKUP(FORECAST!$A3746,$AY$2:$BA$9,3,FALSE))</f>
        <v/>
      </c>
      <c r="I3746" s="218" t="str">
        <f>IF(ISNUMBER(FORECAST!G:G),FORECAST!G:G,"")</f>
        <v/>
      </c>
      <c r="J3746" s="222" t="str">
        <f>IF(ISNUMBER(FORECAST!H:H),FORECAST!H:H,"")</f>
        <v/>
      </c>
      <c r="BF3746" s="4"/>
    </row>
    <row r="3747" spans="1:58">
      <c r="A3747" s="218" t="str">
        <f>MID(FORECAST!A3746,1,10)</f>
        <v/>
      </c>
      <c r="B3747" s="218" t="str">
        <f t="shared" si="488"/>
        <v/>
      </c>
      <c r="C3747" s="218" t="str">
        <f t="shared" si="489"/>
        <v/>
      </c>
      <c r="D3747" s="218" t="str">
        <f t="shared" si="490"/>
        <v/>
      </c>
      <c r="E3747" s="219" t="e">
        <f t="shared" si="491"/>
        <v>#VALUE!</v>
      </c>
      <c r="F3747" s="219" t="str">
        <f t="shared" si="492"/>
        <v/>
      </c>
      <c r="G3747" s="219">
        <f t="shared" si="493"/>
        <v>45291</v>
      </c>
      <c r="H3747" s="218" t="str">
        <f>IF(ISERROR(VLOOKUP(FORECAST!$A3747,$AY$2:$BA$9,3,FALSE)),"",VLOOKUP(FORECAST!$A3747,$AY$2:$BA$9,3,FALSE))</f>
        <v/>
      </c>
      <c r="I3747" s="218" t="str">
        <f>IF(ISNUMBER(FORECAST!G:G),FORECAST!G:G,"")</f>
        <v/>
      </c>
      <c r="J3747" s="222" t="str">
        <f>IF(ISNUMBER(FORECAST!H:H),FORECAST!H:H,"")</f>
        <v/>
      </c>
      <c r="BF3747" s="4"/>
    </row>
    <row r="3748" spans="1:58">
      <c r="A3748" s="218" t="str">
        <f>MID(FORECAST!A3747,1,10)</f>
        <v/>
      </c>
      <c r="B3748" s="218" t="str">
        <f t="shared" si="488"/>
        <v/>
      </c>
      <c r="C3748" s="218" t="str">
        <f t="shared" si="489"/>
        <v/>
      </c>
      <c r="D3748" s="218" t="str">
        <f t="shared" si="490"/>
        <v/>
      </c>
      <c r="E3748" s="219" t="e">
        <f t="shared" si="491"/>
        <v>#VALUE!</v>
      </c>
      <c r="F3748" s="219" t="str">
        <f t="shared" si="492"/>
        <v/>
      </c>
      <c r="G3748" s="219">
        <f t="shared" si="493"/>
        <v>45291</v>
      </c>
      <c r="H3748" s="218" t="str">
        <f>IF(ISERROR(VLOOKUP(FORECAST!$A3748,$AY$2:$BA$9,3,FALSE)),"",VLOOKUP(FORECAST!$A3748,$AY$2:$BA$9,3,FALSE))</f>
        <v/>
      </c>
      <c r="I3748" s="218" t="str">
        <f>IF(ISNUMBER(FORECAST!G:G),FORECAST!G:G,"")</f>
        <v/>
      </c>
      <c r="J3748" s="222" t="str">
        <f>IF(ISNUMBER(FORECAST!H:H),FORECAST!H:H,"")</f>
        <v/>
      </c>
      <c r="BF3748" s="4"/>
    </row>
    <row r="3749" spans="1:58">
      <c r="A3749" s="218" t="str">
        <f>MID(FORECAST!A3748,1,10)</f>
        <v/>
      </c>
      <c r="B3749" s="218" t="str">
        <f t="shared" si="488"/>
        <v/>
      </c>
      <c r="C3749" s="218" t="str">
        <f t="shared" si="489"/>
        <v/>
      </c>
      <c r="D3749" s="218" t="str">
        <f t="shared" si="490"/>
        <v/>
      </c>
      <c r="E3749" s="219" t="e">
        <f t="shared" si="491"/>
        <v>#VALUE!</v>
      </c>
      <c r="F3749" s="219" t="str">
        <f t="shared" si="492"/>
        <v/>
      </c>
      <c r="G3749" s="219">
        <f t="shared" si="493"/>
        <v>45291</v>
      </c>
      <c r="H3749" s="218" t="str">
        <f>IF(ISERROR(VLOOKUP(FORECAST!$A3749,$AY$2:$BA$9,3,FALSE)),"",VLOOKUP(FORECAST!$A3749,$AY$2:$BA$9,3,FALSE))</f>
        <v/>
      </c>
      <c r="I3749" s="218" t="str">
        <f>IF(ISNUMBER(FORECAST!G:G),FORECAST!G:G,"")</f>
        <v/>
      </c>
      <c r="J3749" s="222" t="str">
        <f>IF(ISNUMBER(FORECAST!H:H),FORECAST!H:H,"")</f>
        <v/>
      </c>
      <c r="BF3749" s="4"/>
    </row>
    <row r="3750" spans="1:58">
      <c r="A3750" s="218" t="str">
        <f>MID(FORECAST!A3749,1,10)</f>
        <v/>
      </c>
      <c r="B3750" s="218" t="str">
        <f t="shared" si="488"/>
        <v/>
      </c>
      <c r="C3750" s="218" t="str">
        <f t="shared" si="489"/>
        <v/>
      </c>
      <c r="D3750" s="218" t="str">
        <f t="shared" si="490"/>
        <v/>
      </c>
      <c r="E3750" s="219" t="e">
        <f t="shared" si="491"/>
        <v>#VALUE!</v>
      </c>
      <c r="F3750" s="219" t="str">
        <f t="shared" si="492"/>
        <v/>
      </c>
      <c r="G3750" s="219">
        <f t="shared" si="493"/>
        <v>45291</v>
      </c>
      <c r="H3750" s="218" t="str">
        <f>IF(ISERROR(VLOOKUP(FORECAST!$A3750,$AY$2:$BA$9,3,FALSE)),"",VLOOKUP(FORECAST!$A3750,$AY$2:$BA$9,3,FALSE))</f>
        <v/>
      </c>
      <c r="I3750" s="218" t="str">
        <f>IF(ISNUMBER(FORECAST!G:G),FORECAST!G:G,"")</f>
        <v/>
      </c>
      <c r="J3750" s="222" t="str">
        <f>IF(ISNUMBER(FORECAST!H:H),FORECAST!H:H,"")</f>
        <v/>
      </c>
      <c r="BF3750" s="4"/>
    </row>
    <row r="3751" spans="1:58">
      <c r="A3751" s="218" t="str">
        <f>MID(FORECAST!A3750,1,10)</f>
        <v/>
      </c>
      <c r="B3751" s="218" t="str">
        <f t="shared" si="488"/>
        <v/>
      </c>
      <c r="C3751" s="218" t="str">
        <f t="shared" si="489"/>
        <v/>
      </c>
      <c r="D3751" s="218" t="str">
        <f t="shared" si="490"/>
        <v/>
      </c>
      <c r="E3751" s="219" t="e">
        <f t="shared" si="491"/>
        <v>#VALUE!</v>
      </c>
      <c r="F3751" s="219" t="str">
        <f t="shared" si="492"/>
        <v/>
      </c>
      <c r="G3751" s="219">
        <f t="shared" si="493"/>
        <v>45291</v>
      </c>
      <c r="H3751" s="218" t="str">
        <f>IF(ISERROR(VLOOKUP(FORECAST!$A3751,$AY$2:$BA$9,3,FALSE)),"",VLOOKUP(FORECAST!$A3751,$AY$2:$BA$9,3,FALSE))</f>
        <v/>
      </c>
      <c r="I3751" s="218" t="str">
        <f>IF(ISNUMBER(FORECAST!G:G),FORECAST!G:G,"")</f>
        <v/>
      </c>
      <c r="J3751" s="222" t="str">
        <f>IF(ISNUMBER(FORECAST!H:H),FORECAST!H:H,"")</f>
        <v/>
      </c>
      <c r="BF3751" s="4"/>
    </row>
    <row r="3752" spans="1:58">
      <c r="A3752" s="218" t="str">
        <f>MID(FORECAST!A3751,1,10)</f>
        <v/>
      </c>
      <c r="B3752" s="218" t="str">
        <f t="shared" si="488"/>
        <v/>
      </c>
      <c r="C3752" s="218" t="str">
        <f t="shared" si="489"/>
        <v/>
      </c>
      <c r="D3752" s="218" t="str">
        <f t="shared" si="490"/>
        <v/>
      </c>
      <c r="E3752" s="219" t="e">
        <f t="shared" si="491"/>
        <v>#VALUE!</v>
      </c>
      <c r="F3752" s="219" t="str">
        <f t="shared" si="492"/>
        <v/>
      </c>
      <c r="G3752" s="219">
        <f t="shared" si="493"/>
        <v>45291</v>
      </c>
      <c r="H3752" s="218" t="str">
        <f>IF(ISERROR(VLOOKUP(FORECAST!$A3752,$AY$2:$BA$9,3,FALSE)),"",VLOOKUP(FORECAST!$A3752,$AY$2:$BA$9,3,FALSE))</f>
        <v/>
      </c>
      <c r="I3752" s="218" t="str">
        <f>IF(ISNUMBER(FORECAST!G:G),FORECAST!G:G,"")</f>
        <v/>
      </c>
      <c r="J3752" s="222" t="str">
        <f>IF(ISNUMBER(FORECAST!H:H),FORECAST!H:H,"")</f>
        <v/>
      </c>
      <c r="BF3752" s="4"/>
    </row>
    <row r="3753" spans="1:58">
      <c r="A3753" s="218" t="str">
        <f>MID(FORECAST!A3752,1,10)</f>
        <v/>
      </c>
      <c r="B3753" s="218" t="str">
        <f t="shared" si="488"/>
        <v/>
      </c>
      <c r="C3753" s="218" t="str">
        <f t="shared" si="489"/>
        <v/>
      </c>
      <c r="D3753" s="218" t="str">
        <f t="shared" si="490"/>
        <v/>
      </c>
      <c r="E3753" s="219" t="e">
        <f t="shared" si="491"/>
        <v>#VALUE!</v>
      </c>
      <c r="F3753" s="219" t="str">
        <f t="shared" si="492"/>
        <v/>
      </c>
      <c r="G3753" s="219">
        <f t="shared" si="493"/>
        <v>45291</v>
      </c>
      <c r="H3753" s="218" t="str">
        <f>IF(ISERROR(VLOOKUP(FORECAST!$A3753,$AY$2:$BA$9,3,FALSE)),"",VLOOKUP(FORECAST!$A3753,$AY$2:$BA$9,3,FALSE))</f>
        <v/>
      </c>
      <c r="I3753" s="218" t="str">
        <f>IF(ISNUMBER(FORECAST!G:G),FORECAST!G:G,"")</f>
        <v/>
      </c>
      <c r="J3753" s="222" t="str">
        <f>IF(ISNUMBER(FORECAST!H:H),FORECAST!H:H,"")</f>
        <v/>
      </c>
      <c r="BF3753" s="4"/>
    </row>
    <row r="3754" spans="1:58">
      <c r="A3754" s="218" t="str">
        <f>MID(FORECAST!A3753,1,10)</f>
        <v/>
      </c>
      <c r="B3754" s="218" t="str">
        <f t="shared" si="488"/>
        <v/>
      </c>
      <c r="C3754" s="218" t="str">
        <f t="shared" si="489"/>
        <v/>
      </c>
      <c r="D3754" s="218" t="str">
        <f t="shared" si="490"/>
        <v/>
      </c>
      <c r="E3754" s="219" t="e">
        <f t="shared" si="491"/>
        <v>#VALUE!</v>
      </c>
      <c r="F3754" s="219" t="str">
        <f t="shared" si="492"/>
        <v/>
      </c>
      <c r="G3754" s="219">
        <f t="shared" si="493"/>
        <v>45291</v>
      </c>
      <c r="H3754" s="218" t="str">
        <f>IF(ISERROR(VLOOKUP(FORECAST!$A3754,$AY$2:$BA$9,3,FALSE)),"",VLOOKUP(FORECAST!$A3754,$AY$2:$BA$9,3,FALSE))</f>
        <v/>
      </c>
      <c r="I3754" s="218" t="str">
        <f>IF(ISNUMBER(FORECAST!G:G),FORECAST!G:G,"")</f>
        <v/>
      </c>
      <c r="J3754" s="222" t="str">
        <f>IF(ISNUMBER(FORECAST!H:H),FORECAST!H:H,"")</f>
        <v/>
      </c>
      <c r="BF3754" s="4"/>
    </row>
    <row r="3755" spans="1:58">
      <c r="A3755" s="218" t="str">
        <f>MID(FORECAST!A3754,1,10)</f>
        <v/>
      </c>
      <c r="B3755" s="218" t="str">
        <f t="shared" si="488"/>
        <v/>
      </c>
      <c r="C3755" s="218" t="str">
        <f t="shared" si="489"/>
        <v/>
      </c>
      <c r="D3755" s="218" t="str">
        <f t="shared" si="490"/>
        <v/>
      </c>
      <c r="E3755" s="219" t="e">
        <f t="shared" si="491"/>
        <v>#VALUE!</v>
      </c>
      <c r="F3755" s="219" t="str">
        <f t="shared" si="492"/>
        <v/>
      </c>
      <c r="G3755" s="219">
        <f t="shared" si="493"/>
        <v>45291</v>
      </c>
      <c r="H3755" s="218" t="str">
        <f>IF(ISERROR(VLOOKUP(FORECAST!$A3755,$AY$2:$BA$9,3,FALSE)),"",VLOOKUP(FORECAST!$A3755,$AY$2:$BA$9,3,FALSE))</f>
        <v/>
      </c>
      <c r="I3755" s="218" t="str">
        <f>IF(ISNUMBER(FORECAST!G:G),FORECAST!G:G,"")</f>
        <v/>
      </c>
      <c r="J3755" s="222" t="str">
        <f>IF(ISNUMBER(FORECAST!H:H),FORECAST!H:H,"")</f>
        <v/>
      </c>
      <c r="BF3755" s="4"/>
    </row>
    <row r="3756" spans="1:58">
      <c r="A3756" s="218" t="str">
        <f>MID(FORECAST!A3755,1,10)</f>
        <v/>
      </c>
      <c r="B3756" s="218" t="str">
        <f t="shared" si="488"/>
        <v/>
      </c>
      <c r="C3756" s="218" t="str">
        <f t="shared" si="489"/>
        <v/>
      </c>
      <c r="D3756" s="218" t="str">
        <f t="shared" si="490"/>
        <v/>
      </c>
      <c r="E3756" s="219" t="e">
        <f t="shared" si="491"/>
        <v>#VALUE!</v>
      </c>
      <c r="F3756" s="219" t="str">
        <f t="shared" si="492"/>
        <v/>
      </c>
      <c r="G3756" s="219">
        <f t="shared" si="493"/>
        <v>45291</v>
      </c>
      <c r="H3756" s="218" t="str">
        <f>IF(ISERROR(VLOOKUP(FORECAST!$A3756,$AY$2:$BA$9,3,FALSE)),"",VLOOKUP(FORECAST!$A3756,$AY$2:$BA$9,3,FALSE))</f>
        <v/>
      </c>
      <c r="I3756" s="218" t="str">
        <f>IF(ISNUMBER(FORECAST!G:G),FORECAST!G:G,"")</f>
        <v/>
      </c>
      <c r="J3756" s="222" t="str">
        <f>IF(ISNUMBER(FORECAST!H:H),FORECAST!H:H,"")</f>
        <v/>
      </c>
      <c r="BF3756" s="4"/>
    </row>
    <row r="3757" spans="1:58">
      <c r="A3757" s="218" t="str">
        <f>MID(FORECAST!A3756,1,10)</f>
        <v/>
      </c>
      <c r="B3757" s="218" t="str">
        <f t="shared" si="488"/>
        <v/>
      </c>
      <c r="C3757" s="218" t="str">
        <f t="shared" si="489"/>
        <v/>
      </c>
      <c r="D3757" s="218" t="str">
        <f t="shared" si="490"/>
        <v/>
      </c>
      <c r="E3757" s="219" t="e">
        <f t="shared" si="491"/>
        <v>#VALUE!</v>
      </c>
      <c r="F3757" s="219" t="str">
        <f t="shared" si="492"/>
        <v/>
      </c>
      <c r="G3757" s="219">
        <f t="shared" si="493"/>
        <v>45291</v>
      </c>
      <c r="H3757" s="218" t="str">
        <f>IF(ISERROR(VLOOKUP(FORECAST!$A3757,$AY$2:$BA$9,3,FALSE)),"",VLOOKUP(FORECAST!$A3757,$AY$2:$BA$9,3,FALSE))</f>
        <v/>
      </c>
      <c r="I3757" s="218" t="str">
        <f>IF(ISNUMBER(FORECAST!G:G),FORECAST!G:G,"")</f>
        <v/>
      </c>
      <c r="J3757" s="222" t="str">
        <f>IF(ISNUMBER(FORECAST!H:H),FORECAST!H:H,"")</f>
        <v/>
      </c>
      <c r="BF3757" s="4"/>
    </row>
    <row r="3758" spans="1:58">
      <c r="A3758" s="218" t="str">
        <f>MID(FORECAST!A3757,1,10)</f>
        <v/>
      </c>
      <c r="B3758" s="218" t="str">
        <f t="shared" si="488"/>
        <v/>
      </c>
      <c r="C3758" s="218" t="str">
        <f t="shared" si="489"/>
        <v/>
      </c>
      <c r="D3758" s="218" t="str">
        <f t="shared" si="490"/>
        <v/>
      </c>
      <c r="E3758" s="219" t="e">
        <f t="shared" si="491"/>
        <v>#VALUE!</v>
      </c>
      <c r="F3758" s="219" t="str">
        <f t="shared" si="492"/>
        <v/>
      </c>
      <c r="G3758" s="219">
        <f t="shared" si="493"/>
        <v>45291</v>
      </c>
      <c r="H3758" s="218" t="str">
        <f>IF(ISERROR(VLOOKUP(FORECAST!$A3758,$AY$2:$BA$9,3,FALSE)),"",VLOOKUP(FORECAST!$A3758,$AY$2:$BA$9,3,FALSE))</f>
        <v/>
      </c>
      <c r="I3758" s="218" t="str">
        <f>IF(ISNUMBER(FORECAST!G:G),FORECAST!G:G,"")</f>
        <v/>
      </c>
      <c r="J3758" s="222" t="str">
        <f>IF(ISNUMBER(FORECAST!H:H),FORECAST!H:H,"")</f>
        <v/>
      </c>
      <c r="BF3758" s="4"/>
    </row>
    <row r="3759" spans="1:58">
      <c r="A3759" s="218" t="str">
        <f>MID(FORECAST!A3758,1,10)</f>
        <v/>
      </c>
      <c r="B3759" s="218" t="str">
        <f t="shared" si="488"/>
        <v/>
      </c>
      <c r="C3759" s="218" t="str">
        <f t="shared" si="489"/>
        <v/>
      </c>
      <c r="D3759" s="218" t="str">
        <f t="shared" si="490"/>
        <v/>
      </c>
      <c r="E3759" s="219" t="e">
        <f t="shared" si="491"/>
        <v>#VALUE!</v>
      </c>
      <c r="F3759" s="219" t="str">
        <f t="shared" si="492"/>
        <v/>
      </c>
      <c r="G3759" s="219">
        <f t="shared" si="493"/>
        <v>45291</v>
      </c>
      <c r="H3759" s="218" t="str">
        <f>IF(ISERROR(VLOOKUP(FORECAST!$A3759,$AY$2:$BA$9,3,FALSE)),"",VLOOKUP(FORECAST!$A3759,$AY$2:$BA$9,3,FALSE))</f>
        <v/>
      </c>
      <c r="I3759" s="218" t="str">
        <f>IF(ISNUMBER(FORECAST!G:G),FORECAST!G:G,"")</f>
        <v/>
      </c>
      <c r="J3759" s="222" t="str">
        <f>IF(ISNUMBER(FORECAST!H:H),FORECAST!H:H,"")</f>
        <v/>
      </c>
      <c r="BF3759" s="4"/>
    </row>
    <row r="3760" spans="1:58">
      <c r="A3760" s="218" t="str">
        <f>MID(FORECAST!A3759,1,10)</f>
        <v/>
      </c>
      <c r="B3760" s="218" t="str">
        <f t="shared" si="488"/>
        <v/>
      </c>
      <c r="C3760" s="218" t="str">
        <f t="shared" si="489"/>
        <v/>
      </c>
      <c r="D3760" s="218" t="str">
        <f t="shared" si="490"/>
        <v/>
      </c>
      <c r="E3760" s="219" t="e">
        <f t="shared" si="491"/>
        <v>#VALUE!</v>
      </c>
      <c r="F3760" s="219" t="str">
        <f t="shared" si="492"/>
        <v/>
      </c>
      <c r="G3760" s="219">
        <f t="shared" si="493"/>
        <v>45291</v>
      </c>
      <c r="H3760" s="218" t="str">
        <f>IF(ISERROR(VLOOKUP(FORECAST!$A3760,$AY$2:$BA$9,3,FALSE)),"",VLOOKUP(FORECAST!$A3760,$AY$2:$BA$9,3,FALSE))</f>
        <v/>
      </c>
      <c r="I3760" s="218" t="str">
        <f>IF(ISNUMBER(FORECAST!G:G),FORECAST!G:G,"")</f>
        <v/>
      </c>
      <c r="J3760" s="222" t="str">
        <f>IF(ISNUMBER(FORECAST!H:H),FORECAST!H:H,"")</f>
        <v/>
      </c>
      <c r="BF3760" s="4"/>
    </row>
    <row r="3761" spans="1:58">
      <c r="A3761" s="218" t="str">
        <f>MID(FORECAST!A3760,1,10)</f>
        <v/>
      </c>
      <c r="B3761" s="218" t="str">
        <f t="shared" si="488"/>
        <v/>
      </c>
      <c r="C3761" s="218" t="str">
        <f t="shared" si="489"/>
        <v/>
      </c>
      <c r="D3761" s="218" t="str">
        <f t="shared" si="490"/>
        <v/>
      </c>
      <c r="E3761" s="219" t="e">
        <f t="shared" si="491"/>
        <v>#VALUE!</v>
      </c>
      <c r="F3761" s="219" t="str">
        <f t="shared" si="492"/>
        <v/>
      </c>
      <c r="G3761" s="219">
        <f t="shared" si="493"/>
        <v>45291</v>
      </c>
      <c r="H3761" s="218" t="str">
        <f>IF(ISERROR(VLOOKUP(FORECAST!$A3761,$AY$2:$BA$9,3,FALSE)),"",VLOOKUP(FORECAST!$A3761,$AY$2:$BA$9,3,FALSE))</f>
        <v/>
      </c>
      <c r="I3761" s="218" t="str">
        <f>IF(ISNUMBER(FORECAST!G:G),FORECAST!G:G,"")</f>
        <v/>
      </c>
      <c r="J3761" s="222" t="str">
        <f>IF(ISNUMBER(FORECAST!H:H),FORECAST!H:H,"")</f>
        <v/>
      </c>
      <c r="BF3761" s="4"/>
    </row>
    <row r="3762" spans="1:58">
      <c r="A3762" s="218" t="str">
        <f>MID(FORECAST!A3761,1,10)</f>
        <v/>
      </c>
      <c r="B3762" s="218" t="str">
        <f t="shared" si="488"/>
        <v/>
      </c>
      <c r="C3762" s="218" t="str">
        <f t="shared" si="489"/>
        <v/>
      </c>
      <c r="D3762" s="218" t="str">
        <f t="shared" si="490"/>
        <v/>
      </c>
      <c r="E3762" s="219" t="e">
        <f t="shared" si="491"/>
        <v>#VALUE!</v>
      </c>
      <c r="F3762" s="219" t="str">
        <f t="shared" si="492"/>
        <v/>
      </c>
      <c r="G3762" s="219">
        <f t="shared" si="493"/>
        <v>45291</v>
      </c>
      <c r="H3762" s="218" t="str">
        <f>IF(ISERROR(VLOOKUP(FORECAST!$A3762,$AY$2:$BA$9,3,FALSE)),"",VLOOKUP(FORECAST!$A3762,$AY$2:$BA$9,3,FALSE))</f>
        <v/>
      </c>
      <c r="I3762" s="218" t="str">
        <f>IF(ISNUMBER(FORECAST!G:G),FORECAST!G:G,"")</f>
        <v/>
      </c>
      <c r="J3762" s="222" t="str">
        <f>IF(ISNUMBER(FORECAST!H:H),FORECAST!H:H,"")</f>
        <v/>
      </c>
      <c r="BF3762" s="4"/>
    </row>
    <row r="3763" spans="1:58">
      <c r="A3763" s="218" t="str">
        <f>MID(FORECAST!A3762,1,10)</f>
        <v/>
      </c>
      <c r="B3763" s="218" t="str">
        <f t="shared" si="488"/>
        <v/>
      </c>
      <c r="C3763" s="218" t="str">
        <f t="shared" si="489"/>
        <v/>
      </c>
      <c r="D3763" s="218" t="str">
        <f t="shared" si="490"/>
        <v/>
      </c>
      <c r="E3763" s="219" t="e">
        <f t="shared" si="491"/>
        <v>#VALUE!</v>
      </c>
      <c r="F3763" s="219" t="str">
        <f t="shared" si="492"/>
        <v/>
      </c>
      <c r="G3763" s="219">
        <f t="shared" si="493"/>
        <v>45291</v>
      </c>
      <c r="H3763" s="218" t="str">
        <f>IF(ISERROR(VLOOKUP(FORECAST!$A3763,$AY$2:$BA$9,3,FALSE)),"",VLOOKUP(FORECAST!$A3763,$AY$2:$BA$9,3,FALSE))</f>
        <v/>
      </c>
      <c r="I3763" s="218" t="str">
        <f>IF(ISNUMBER(FORECAST!G:G),FORECAST!G:G,"")</f>
        <v/>
      </c>
      <c r="J3763" s="222" t="str">
        <f>IF(ISNUMBER(FORECAST!H:H),FORECAST!H:H,"")</f>
        <v/>
      </c>
      <c r="BF3763" s="4"/>
    </row>
    <row r="3764" spans="1:58">
      <c r="A3764" s="218" t="str">
        <f>MID(FORECAST!A3763,1,10)</f>
        <v/>
      </c>
      <c r="B3764" s="218" t="str">
        <f t="shared" si="488"/>
        <v/>
      </c>
      <c r="C3764" s="218" t="str">
        <f t="shared" si="489"/>
        <v/>
      </c>
      <c r="D3764" s="218" t="str">
        <f t="shared" si="490"/>
        <v/>
      </c>
      <c r="E3764" s="219" t="e">
        <f t="shared" si="491"/>
        <v>#VALUE!</v>
      </c>
      <c r="F3764" s="219" t="str">
        <f t="shared" si="492"/>
        <v/>
      </c>
      <c r="G3764" s="219">
        <f t="shared" si="493"/>
        <v>45291</v>
      </c>
      <c r="H3764" s="218" t="str">
        <f>IF(ISERROR(VLOOKUP(FORECAST!$A3764,$AY$2:$BA$9,3,FALSE)),"",VLOOKUP(FORECAST!$A3764,$AY$2:$BA$9,3,FALSE))</f>
        <v/>
      </c>
      <c r="I3764" s="218" t="str">
        <f>IF(ISNUMBER(FORECAST!G:G),FORECAST!G:G,"")</f>
        <v/>
      </c>
      <c r="J3764" s="222" t="str">
        <f>IF(ISNUMBER(FORECAST!H:H),FORECAST!H:H,"")</f>
        <v/>
      </c>
      <c r="BF3764" s="4"/>
    </row>
    <row r="3765" spans="1:58">
      <c r="A3765" s="218" t="str">
        <f>MID(FORECAST!A3764,1,10)</f>
        <v/>
      </c>
      <c r="B3765" s="218" t="str">
        <f t="shared" si="488"/>
        <v/>
      </c>
      <c r="C3765" s="218" t="str">
        <f t="shared" si="489"/>
        <v/>
      </c>
      <c r="D3765" s="218" t="str">
        <f t="shared" si="490"/>
        <v/>
      </c>
      <c r="E3765" s="219" t="e">
        <f t="shared" si="491"/>
        <v>#VALUE!</v>
      </c>
      <c r="F3765" s="219" t="str">
        <f t="shared" si="492"/>
        <v/>
      </c>
      <c r="G3765" s="219">
        <f t="shared" si="493"/>
        <v>45291</v>
      </c>
      <c r="H3765" s="218" t="str">
        <f>IF(ISERROR(VLOOKUP(FORECAST!$A3765,$AY$2:$BA$9,3,FALSE)),"",VLOOKUP(FORECAST!$A3765,$AY$2:$BA$9,3,FALSE))</f>
        <v/>
      </c>
      <c r="I3765" s="218" t="str">
        <f>IF(ISNUMBER(FORECAST!G:G),FORECAST!G:G,"")</f>
        <v/>
      </c>
      <c r="J3765" s="222" t="str">
        <f>IF(ISNUMBER(FORECAST!H:H),FORECAST!H:H,"")</f>
        <v/>
      </c>
      <c r="BF3765" s="4"/>
    </row>
    <row r="3766" spans="1:58">
      <c r="A3766" s="218" t="str">
        <f>MID(FORECAST!A3765,1,10)</f>
        <v/>
      </c>
      <c r="B3766" s="218" t="str">
        <f t="shared" si="488"/>
        <v/>
      </c>
      <c r="C3766" s="218" t="str">
        <f t="shared" si="489"/>
        <v/>
      </c>
      <c r="D3766" s="218" t="str">
        <f t="shared" si="490"/>
        <v/>
      </c>
      <c r="E3766" s="219" t="e">
        <f t="shared" si="491"/>
        <v>#VALUE!</v>
      </c>
      <c r="F3766" s="219" t="str">
        <f t="shared" si="492"/>
        <v/>
      </c>
      <c r="G3766" s="219">
        <f t="shared" si="493"/>
        <v>45291</v>
      </c>
      <c r="H3766" s="218" t="str">
        <f>IF(ISERROR(VLOOKUP(FORECAST!$A3766,$AY$2:$BA$9,3,FALSE)),"",VLOOKUP(FORECAST!$A3766,$AY$2:$BA$9,3,FALSE))</f>
        <v/>
      </c>
      <c r="I3766" s="218" t="str">
        <f>IF(ISNUMBER(FORECAST!G:G),FORECAST!G:G,"")</f>
        <v/>
      </c>
      <c r="J3766" s="222" t="str">
        <f>IF(ISNUMBER(FORECAST!H:H),FORECAST!H:H,"")</f>
        <v/>
      </c>
      <c r="BF3766" s="4"/>
    </row>
    <row r="3767" spans="1:58">
      <c r="A3767" s="218" t="str">
        <f>MID(FORECAST!A3766,1,10)</f>
        <v/>
      </c>
      <c r="B3767" s="218" t="str">
        <f t="shared" si="488"/>
        <v/>
      </c>
      <c r="C3767" s="218" t="str">
        <f t="shared" si="489"/>
        <v/>
      </c>
      <c r="D3767" s="218" t="str">
        <f t="shared" si="490"/>
        <v/>
      </c>
      <c r="E3767" s="219" t="e">
        <f t="shared" si="491"/>
        <v>#VALUE!</v>
      </c>
      <c r="F3767" s="219" t="str">
        <f t="shared" si="492"/>
        <v/>
      </c>
      <c r="G3767" s="219">
        <f t="shared" si="493"/>
        <v>45291</v>
      </c>
      <c r="H3767" s="218" t="str">
        <f>IF(ISERROR(VLOOKUP(FORECAST!$A3767,$AY$2:$BA$9,3,FALSE)),"",VLOOKUP(FORECAST!$A3767,$AY$2:$BA$9,3,FALSE))</f>
        <v/>
      </c>
      <c r="I3767" s="218" t="str">
        <f>IF(ISNUMBER(FORECAST!G:G),FORECAST!G:G,"")</f>
        <v/>
      </c>
      <c r="J3767" s="222" t="str">
        <f>IF(ISNUMBER(FORECAST!H:H),FORECAST!H:H,"")</f>
        <v/>
      </c>
      <c r="BF3767" s="4"/>
    </row>
    <row r="3768" spans="1:58">
      <c r="A3768" s="218" t="str">
        <f>MID(FORECAST!A3767,1,10)</f>
        <v/>
      </c>
      <c r="B3768" s="218" t="str">
        <f t="shared" si="488"/>
        <v/>
      </c>
      <c r="C3768" s="218" t="str">
        <f t="shared" si="489"/>
        <v/>
      </c>
      <c r="D3768" s="218" t="str">
        <f t="shared" si="490"/>
        <v/>
      </c>
      <c r="E3768" s="219" t="e">
        <f t="shared" si="491"/>
        <v>#VALUE!</v>
      </c>
      <c r="F3768" s="219" t="str">
        <f t="shared" si="492"/>
        <v/>
      </c>
      <c r="G3768" s="219">
        <f t="shared" si="493"/>
        <v>45291</v>
      </c>
      <c r="H3768" s="218" t="str">
        <f>IF(ISERROR(VLOOKUP(FORECAST!$A3768,$AY$2:$BA$9,3,FALSE)),"",VLOOKUP(FORECAST!$A3768,$AY$2:$BA$9,3,FALSE))</f>
        <v/>
      </c>
      <c r="I3768" s="218" t="str">
        <f>IF(ISNUMBER(FORECAST!G:G),FORECAST!G:G,"")</f>
        <v/>
      </c>
      <c r="J3768" s="222" t="str">
        <f>IF(ISNUMBER(FORECAST!H:H),FORECAST!H:H,"")</f>
        <v/>
      </c>
      <c r="BF3768" s="4"/>
    </row>
    <row r="3769" spans="1:58">
      <c r="A3769" s="218" t="str">
        <f>MID(FORECAST!A3768,1,10)</f>
        <v/>
      </c>
      <c r="B3769" s="218" t="str">
        <f t="shared" si="488"/>
        <v/>
      </c>
      <c r="C3769" s="218" t="str">
        <f t="shared" si="489"/>
        <v/>
      </c>
      <c r="D3769" s="218" t="str">
        <f t="shared" si="490"/>
        <v/>
      </c>
      <c r="E3769" s="219" t="e">
        <f t="shared" si="491"/>
        <v>#VALUE!</v>
      </c>
      <c r="F3769" s="219" t="str">
        <f t="shared" si="492"/>
        <v/>
      </c>
      <c r="G3769" s="219">
        <f t="shared" si="493"/>
        <v>45291</v>
      </c>
      <c r="H3769" s="218" t="str">
        <f>IF(ISERROR(VLOOKUP(FORECAST!$A3769,$AY$2:$BA$9,3,FALSE)),"",VLOOKUP(FORECAST!$A3769,$AY$2:$BA$9,3,FALSE))</f>
        <v/>
      </c>
      <c r="I3769" s="218" t="str">
        <f>IF(ISNUMBER(FORECAST!G:G),FORECAST!G:G,"")</f>
        <v/>
      </c>
      <c r="J3769" s="222" t="str">
        <f>IF(ISNUMBER(FORECAST!H:H),FORECAST!H:H,"")</f>
        <v/>
      </c>
      <c r="BF3769" s="4"/>
    </row>
    <row r="3770" spans="1:58">
      <c r="A3770" s="218" t="str">
        <f>MID(FORECAST!A3769,1,10)</f>
        <v/>
      </c>
      <c r="B3770" s="218" t="str">
        <f t="shared" si="488"/>
        <v/>
      </c>
      <c r="C3770" s="218" t="str">
        <f t="shared" si="489"/>
        <v/>
      </c>
      <c r="D3770" s="218" t="str">
        <f t="shared" si="490"/>
        <v/>
      </c>
      <c r="E3770" s="219" t="e">
        <f t="shared" si="491"/>
        <v>#VALUE!</v>
      </c>
      <c r="F3770" s="219" t="str">
        <f t="shared" si="492"/>
        <v/>
      </c>
      <c r="G3770" s="219">
        <f t="shared" si="493"/>
        <v>45291</v>
      </c>
      <c r="H3770" s="218" t="str">
        <f>IF(ISERROR(VLOOKUP(FORECAST!$A3770,$AY$2:$BA$9,3,FALSE)),"",VLOOKUP(FORECAST!$A3770,$AY$2:$BA$9,3,FALSE))</f>
        <v/>
      </c>
      <c r="I3770" s="218" t="str">
        <f>IF(ISNUMBER(FORECAST!G:G),FORECAST!G:G,"")</f>
        <v/>
      </c>
      <c r="J3770" s="222" t="str">
        <f>IF(ISNUMBER(FORECAST!H:H),FORECAST!H:H,"")</f>
        <v/>
      </c>
      <c r="BF3770" s="4"/>
    </row>
    <row r="3771" spans="1:58">
      <c r="A3771" s="218" t="str">
        <f>MID(FORECAST!A3770,1,10)</f>
        <v/>
      </c>
      <c r="B3771" s="218" t="str">
        <f t="shared" si="488"/>
        <v/>
      </c>
      <c r="C3771" s="218" t="str">
        <f t="shared" si="489"/>
        <v/>
      </c>
      <c r="D3771" s="218" t="str">
        <f t="shared" si="490"/>
        <v/>
      </c>
      <c r="E3771" s="219" t="e">
        <f t="shared" si="491"/>
        <v>#VALUE!</v>
      </c>
      <c r="F3771" s="219" t="str">
        <f t="shared" si="492"/>
        <v/>
      </c>
      <c r="G3771" s="219">
        <f t="shared" si="493"/>
        <v>45291</v>
      </c>
      <c r="H3771" s="218" t="str">
        <f>IF(ISERROR(VLOOKUP(FORECAST!$A3771,$AY$2:$BA$9,3,FALSE)),"",VLOOKUP(FORECAST!$A3771,$AY$2:$BA$9,3,FALSE))</f>
        <v/>
      </c>
      <c r="I3771" s="218" t="str">
        <f>IF(ISNUMBER(FORECAST!G:G),FORECAST!G:G,"")</f>
        <v/>
      </c>
      <c r="J3771" s="222" t="str">
        <f>IF(ISNUMBER(FORECAST!H:H),FORECAST!H:H,"")</f>
        <v/>
      </c>
      <c r="BF3771" s="4"/>
    </row>
    <row r="3772" spans="1:58">
      <c r="A3772" s="218" t="str">
        <f>MID(FORECAST!A3771,1,10)</f>
        <v/>
      </c>
      <c r="B3772" s="218" t="str">
        <f t="shared" si="488"/>
        <v/>
      </c>
      <c r="C3772" s="218" t="str">
        <f t="shared" si="489"/>
        <v/>
      </c>
      <c r="D3772" s="218" t="str">
        <f t="shared" si="490"/>
        <v/>
      </c>
      <c r="E3772" s="219" t="e">
        <f t="shared" si="491"/>
        <v>#VALUE!</v>
      </c>
      <c r="F3772" s="219" t="str">
        <f t="shared" si="492"/>
        <v/>
      </c>
      <c r="G3772" s="219">
        <f t="shared" si="493"/>
        <v>45291</v>
      </c>
      <c r="H3772" s="218" t="str">
        <f>IF(ISERROR(VLOOKUP(FORECAST!$A3772,$AY$2:$BA$9,3,FALSE)),"",VLOOKUP(FORECAST!$A3772,$AY$2:$BA$9,3,FALSE))</f>
        <v/>
      </c>
      <c r="I3772" s="218" t="str">
        <f>IF(ISNUMBER(FORECAST!G:G),FORECAST!G:G,"")</f>
        <v/>
      </c>
      <c r="J3772" s="222" t="str">
        <f>IF(ISNUMBER(FORECAST!H:H),FORECAST!H:H,"")</f>
        <v/>
      </c>
      <c r="BF3772" s="4"/>
    </row>
    <row r="3773" spans="1:58">
      <c r="A3773" s="218" t="str">
        <f>MID(FORECAST!A3772,1,10)</f>
        <v/>
      </c>
      <c r="B3773" s="218" t="str">
        <f t="shared" si="488"/>
        <v/>
      </c>
      <c r="C3773" s="218" t="str">
        <f t="shared" si="489"/>
        <v/>
      </c>
      <c r="D3773" s="218" t="str">
        <f t="shared" si="490"/>
        <v/>
      </c>
      <c r="E3773" s="219" t="e">
        <f t="shared" si="491"/>
        <v>#VALUE!</v>
      </c>
      <c r="F3773" s="219" t="str">
        <f t="shared" si="492"/>
        <v/>
      </c>
      <c r="G3773" s="219">
        <f t="shared" si="493"/>
        <v>45291</v>
      </c>
      <c r="H3773" s="218" t="str">
        <f>IF(ISERROR(VLOOKUP(FORECAST!$A3773,$AY$2:$BA$9,3,FALSE)),"",VLOOKUP(FORECAST!$A3773,$AY$2:$BA$9,3,FALSE))</f>
        <v/>
      </c>
      <c r="I3773" s="218" t="str">
        <f>IF(ISNUMBER(FORECAST!G:G),FORECAST!G:G,"")</f>
        <v/>
      </c>
      <c r="J3773" s="222" t="str">
        <f>IF(ISNUMBER(FORECAST!H:H),FORECAST!H:H,"")</f>
        <v/>
      </c>
      <c r="BF3773" s="4"/>
    </row>
    <row r="3774" spans="1:58">
      <c r="A3774" s="218" t="str">
        <f>MID(FORECAST!A3773,1,10)</f>
        <v/>
      </c>
      <c r="B3774" s="218" t="str">
        <f t="shared" si="488"/>
        <v/>
      </c>
      <c r="C3774" s="218" t="str">
        <f t="shared" si="489"/>
        <v/>
      </c>
      <c r="D3774" s="218" t="str">
        <f t="shared" si="490"/>
        <v/>
      </c>
      <c r="E3774" s="219" t="e">
        <f t="shared" si="491"/>
        <v>#VALUE!</v>
      </c>
      <c r="F3774" s="219" t="str">
        <f t="shared" si="492"/>
        <v/>
      </c>
      <c r="G3774" s="219">
        <f t="shared" si="493"/>
        <v>45291</v>
      </c>
      <c r="H3774" s="218" t="str">
        <f>IF(ISERROR(VLOOKUP(FORECAST!$A3774,$AY$2:$BA$9,3,FALSE)),"",VLOOKUP(FORECAST!$A3774,$AY$2:$BA$9,3,FALSE))</f>
        <v/>
      </c>
      <c r="I3774" s="218" t="str">
        <f>IF(ISNUMBER(FORECAST!G:G),FORECAST!G:G,"")</f>
        <v/>
      </c>
      <c r="J3774" s="222" t="str">
        <f>IF(ISNUMBER(FORECAST!H:H),FORECAST!H:H,"")</f>
        <v/>
      </c>
      <c r="BF3774" s="4"/>
    </row>
    <row r="3775" spans="1:58">
      <c r="A3775" s="218" t="str">
        <f>MID(FORECAST!A3774,1,10)</f>
        <v/>
      </c>
      <c r="B3775" s="218" t="str">
        <f t="shared" si="488"/>
        <v/>
      </c>
      <c r="C3775" s="218" t="str">
        <f t="shared" si="489"/>
        <v/>
      </c>
      <c r="D3775" s="218" t="str">
        <f t="shared" si="490"/>
        <v/>
      </c>
      <c r="E3775" s="219" t="e">
        <f t="shared" si="491"/>
        <v>#VALUE!</v>
      </c>
      <c r="F3775" s="219" t="str">
        <f t="shared" si="492"/>
        <v/>
      </c>
      <c r="G3775" s="219">
        <f t="shared" si="493"/>
        <v>45291</v>
      </c>
      <c r="H3775" s="218" t="str">
        <f>IF(ISERROR(VLOOKUP(FORECAST!$A3775,$AY$2:$BA$9,3,FALSE)),"",VLOOKUP(FORECAST!$A3775,$AY$2:$BA$9,3,FALSE))</f>
        <v/>
      </c>
      <c r="I3775" s="218" t="str">
        <f>IF(ISNUMBER(FORECAST!G:G),FORECAST!G:G,"")</f>
        <v/>
      </c>
      <c r="J3775" s="222" t="str">
        <f>IF(ISNUMBER(FORECAST!H:H),FORECAST!H:H,"")</f>
        <v/>
      </c>
      <c r="BF3775" s="4"/>
    </row>
    <row r="3776" spans="1:58">
      <c r="A3776" s="218" t="str">
        <f>MID(FORECAST!A3775,1,10)</f>
        <v/>
      </c>
      <c r="B3776" s="218" t="str">
        <f t="shared" si="488"/>
        <v/>
      </c>
      <c r="C3776" s="218" t="str">
        <f t="shared" si="489"/>
        <v/>
      </c>
      <c r="D3776" s="218" t="str">
        <f t="shared" si="490"/>
        <v/>
      </c>
      <c r="E3776" s="219" t="e">
        <f t="shared" si="491"/>
        <v>#VALUE!</v>
      </c>
      <c r="F3776" s="219" t="str">
        <f t="shared" si="492"/>
        <v/>
      </c>
      <c r="G3776" s="219">
        <f t="shared" si="493"/>
        <v>45291</v>
      </c>
      <c r="H3776" s="218" t="str">
        <f>IF(ISERROR(VLOOKUP(FORECAST!$A3776,$AY$2:$BA$9,3,FALSE)),"",VLOOKUP(FORECAST!$A3776,$AY$2:$BA$9,3,FALSE))</f>
        <v/>
      </c>
      <c r="I3776" s="218" t="str">
        <f>IF(ISNUMBER(FORECAST!G:G),FORECAST!G:G,"")</f>
        <v/>
      </c>
      <c r="J3776" s="222" t="str">
        <f>IF(ISNUMBER(FORECAST!H:H),FORECAST!H:H,"")</f>
        <v/>
      </c>
      <c r="BF3776" s="4"/>
    </row>
    <row r="3777" spans="1:58">
      <c r="A3777" s="218" t="str">
        <f>MID(FORECAST!A3776,1,10)</f>
        <v/>
      </c>
      <c r="B3777" s="218" t="str">
        <f t="shared" si="488"/>
        <v/>
      </c>
      <c r="C3777" s="218" t="str">
        <f t="shared" si="489"/>
        <v/>
      </c>
      <c r="D3777" s="218" t="str">
        <f t="shared" si="490"/>
        <v/>
      </c>
      <c r="E3777" s="219" t="e">
        <f t="shared" si="491"/>
        <v>#VALUE!</v>
      </c>
      <c r="F3777" s="219" t="str">
        <f t="shared" si="492"/>
        <v/>
      </c>
      <c r="G3777" s="219">
        <f t="shared" si="493"/>
        <v>45291</v>
      </c>
      <c r="H3777" s="218" t="str">
        <f>IF(ISERROR(VLOOKUP(FORECAST!$A3777,$AY$2:$BA$9,3,FALSE)),"",VLOOKUP(FORECAST!$A3777,$AY$2:$BA$9,3,FALSE))</f>
        <v/>
      </c>
      <c r="I3777" s="218" t="str">
        <f>IF(ISNUMBER(FORECAST!G:G),FORECAST!G:G,"")</f>
        <v/>
      </c>
      <c r="J3777" s="222" t="str">
        <f>IF(ISNUMBER(FORECAST!H:H),FORECAST!H:H,"")</f>
        <v/>
      </c>
      <c r="BF3777" s="4"/>
    </row>
    <row r="3778" spans="1:58">
      <c r="A3778" s="218" t="str">
        <f>MID(FORECAST!A3777,1,10)</f>
        <v/>
      </c>
      <c r="B3778" s="218" t="str">
        <f t="shared" si="488"/>
        <v/>
      </c>
      <c r="C3778" s="218" t="str">
        <f t="shared" si="489"/>
        <v/>
      </c>
      <c r="D3778" s="218" t="str">
        <f t="shared" si="490"/>
        <v/>
      </c>
      <c r="E3778" s="219" t="e">
        <f t="shared" si="491"/>
        <v>#VALUE!</v>
      </c>
      <c r="F3778" s="219" t="str">
        <f t="shared" si="492"/>
        <v/>
      </c>
      <c r="G3778" s="219">
        <f t="shared" si="493"/>
        <v>45291</v>
      </c>
      <c r="H3778" s="218" t="str">
        <f>IF(ISERROR(VLOOKUP(FORECAST!$A3778,$AY$2:$BA$9,3,FALSE)),"",VLOOKUP(FORECAST!$A3778,$AY$2:$BA$9,3,FALSE))</f>
        <v/>
      </c>
      <c r="I3778" s="218" t="str">
        <f>IF(ISNUMBER(FORECAST!G:G),FORECAST!G:G,"")</f>
        <v/>
      </c>
      <c r="J3778" s="222" t="str">
        <f>IF(ISNUMBER(FORECAST!H:H),FORECAST!H:H,"")</f>
        <v/>
      </c>
      <c r="BF3778" s="4"/>
    </row>
    <row r="3779" spans="1:58">
      <c r="A3779" s="218" t="str">
        <f>MID(FORECAST!A3778,1,10)</f>
        <v/>
      </c>
      <c r="B3779" s="218" t="str">
        <f t="shared" si="488"/>
        <v/>
      </c>
      <c r="C3779" s="218" t="str">
        <f t="shared" si="489"/>
        <v/>
      </c>
      <c r="D3779" s="218" t="str">
        <f t="shared" si="490"/>
        <v/>
      </c>
      <c r="E3779" s="219" t="e">
        <f t="shared" si="491"/>
        <v>#VALUE!</v>
      </c>
      <c r="F3779" s="219" t="str">
        <f t="shared" si="492"/>
        <v/>
      </c>
      <c r="G3779" s="219">
        <f t="shared" si="493"/>
        <v>45291</v>
      </c>
      <c r="H3779" s="218" t="str">
        <f>IF(ISERROR(VLOOKUP(FORECAST!$A3779,$AY$2:$BA$9,3,FALSE)),"",VLOOKUP(FORECAST!$A3779,$AY$2:$BA$9,3,FALSE))</f>
        <v/>
      </c>
      <c r="I3779" s="218" t="str">
        <f>IF(ISNUMBER(FORECAST!G:G),FORECAST!G:G,"")</f>
        <v/>
      </c>
      <c r="J3779" s="222" t="str">
        <f>IF(ISNUMBER(FORECAST!H:H),FORECAST!H:H,"")</f>
        <v/>
      </c>
      <c r="BF3779" s="4"/>
    </row>
    <row r="3780" spans="1:58">
      <c r="A3780" s="218" t="str">
        <f>MID(FORECAST!A3779,1,10)</f>
        <v/>
      </c>
      <c r="B3780" s="218" t="str">
        <f t="shared" si="488"/>
        <v/>
      </c>
      <c r="C3780" s="218" t="str">
        <f t="shared" si="489"/>
        <v/>
      </c>
      <c r="D3780" s="218" t="str">
        <f t="shared" si="490"/>
        <v/>
      </c>
      <c r="E3780" s="219" t="e">
        <f t="shared" si="491"/>
        <v>#VALUE!</v>
      </c>
      <c r="F3780" s="219" t="str">
        <f t="shared" si="492"/>
        <v/>
      </c>
      <c r="G3780" s="219">
        <f t="shared" si="493"/>
        <v>45291</v>
      </c>
      <c r="H3780" s="218" t="str">
        <f>IF(ISERROR(VLOOKUP(FORECAST!$A3780,$AY$2:$BA$9,3,FALSE)),"",VLOOKUP(FORECAST!$A3780,$AY$2:$BA$9,3,FALSE))</f>
        <v/>
      </c>
      <c r="I3780" s="218" t="str">
        <f>IF(ISNUMBER(FORECAST!G:G),FORECAST!G:G,"")</f>
        <v/>
      </c>
      <c r="J3780" s="222" t="str">
        <f>IF(ISNUMBER(FORECAST!H:H),FORECAST!H:H,"")</f>
        <v/>
      </c>
      <c r="BF3780" s="4"/>
    </row>
    <row r="3781" spans="1:58">
      <c r="A3781" s="218" t="str">
        <f>MID(FORECAST!A3780,1,10)</f>
        <v/>
      </c>
      <c r="B3781" s="218" t="str">
        <f t="shared" si="488"/>
        <v/>
      </c>
      <c r="C3781" s="218" t="str">
        <f t="shared" si="489"/>
        <v/>
      </c>
      <c r="D3781" s="218" t="str">
        <f t="shared" si="490"/>
        <v/>
      </c>
      <c r="E3781" s="219" t="e">
        <f t="shared" si="491"/>
        <v>#VALUE!</v>
      </c>
      <c r="F3781" s="219" t="str">
        <f t="shared" si="492"/>
        <v/>
      </c>
      <c r="G3781" s="219">
        <f t="shared" si="493"/>
        <v>45291</v>
      </c>
      <c r="H3781" s="218" t="str">
        <f>IF(ISERROR(VLOOKUP(FORECAST!$A3781,$AY$2:$BA$9,3,FALSE)),"",VLOOKUP(FORECAST!$A3781,$AY$2:$BA$9,3,FALSE))</f>
        <v/>
      </c>
      <c r="I3781" s="218" t="str">
        <f>IF(ISNUMBER(FORECAST!G:G),FORECAST!G:G,"")</f>
        <v/>
      </c>
      <c r="J3781" s="222" t="str">
        <f>IF(ISNUMBER(FORECAST!H:H),FORECAST!H:H,"")</f>
        <v/>
      </c>
      <c r="BF3781" s="4"/>
    </row>
    <row r="3782" spans="1:58">
      <c r="A3782" s="218" t="str">
        <f>MID(FORECAST!A3781,1,10)</f>
        <v/>
      </c>
      <c r="B3782" s="218" t="str">
        <f t="shared" si="488"/>
        <v/>
      </c>
      <c r="C3782" s="218" t="str">
        <f t="shared" si="489"/>
        <v/>
      </c>
      <c r="D3782" s="218" t="str">
        <f t="shared" si="490"/>
        <v/>
      </c>
      <c r="E3782" s="219" t="e">
        <f t="shared" si="491"/>
        <v>#VALUE!</v>
      </c>
      <c r="F3782" s="219" t="str">
        <f t="shared" si="492"/>
        <v/>
      </c>
      <c r="G3782" s="219">
        <f t="shared" si="493"/>
        <v>45291</v>
      </c>
      <c r="H3782" s="218" t="str">
        <f>IF(ISERROR(VLOOKUP(FORECAST!$A3782,$AY$2:$BA$9,3,FALSE)),"",VLOOKUP(FORECAST!$A3782,$AY$2:$BA$9,3,FALSE))</f>
        <v/>
      </c>
      <c r="I3782" s="218" t="str">
        <f>IF(ISNUMBER(FORECAST!G:G),FORECAST!G:G,"")</f>
        <v/>
      </c>
      <c r="J3782" s="222" t="str">
        <f>IF(ISNUMBER(FORECAST!H:H),FORECAST!H:H,"")</f>
        <v/>
      </c>
      <c r="BF3782" s="4"/>
    </row>
    <row r="3783" spans="1:58">
      <c r="A3783" s="218" t="str">
        <f>MID(FORECAST!A3782,1,10)</f>
        <v/>
      </c>
      <c r="B3783" s="218" t="str">
        <f t="shared" si="488"/>
        <v/>
      </c>
      <c r="C3783" s="218" t="str">
        <f t="shared" si="489"/>
        <v/>
      </c>
      <c r="D3783" s="218" t="str">
        <f t="shared" si="490"/>
        <v/>
      </c>
      <c r="E3783" s="219" t="e">
        <f t="shared" si="491"/>
        <v>#VALUE!</v>
      </c>
      <c r="F3783" s="219" t="str">
        <f t="shared" si="492"/>
        <v/>
      </c>
      <c r="G3783" s="219">
        <f t="shared" si="493"/>
        <v>45291</v>
      </c>
      <c r="H3783" s="218" t="str">
        <f>IF(ISERROR(VLOOKUP(FORECAST!$A3783,$AY$2:$BA$9,3,FALSE)),"",VLOOKUP(FORECAST!$A3783,$AY$2:$BA$9,3,FALSE))</f>
        <v/>
      </c>
      <c r="I3783" s="218" t="str">
        <f>IF(ISNUMBER(FORECAST!G:G),FORECAST!G:G,"")</f>
        <v/>
      </c>
      <c r="J3783" s="222" t="str">
        <f>IF(ISNUMBER(FORECAST!H:H),FORECAST!H:H,"")</f>
        <v/>
      </c>
      <c r="BF3783" s="4"/>
    </row>
    <row r="3784" spans="1:58">
      <c r="A3784" s="218" t="str">
        <f>MID(FORECAST!A3783,1,10)</f>
        <v/>
      </c>
      <c r="B3784" s="218" t="str">
        <f t="shared" si="488"/>
        <v/>
      </c>
      <c r="C3784" s="218" t="str">
        <f t="shared" si="489"/>
        <v/>
      </c>
      <c r="D3784" s="218" t="str">
        <f t="shared" si="490"/>
        <v/>
      </c>
      <c r="E3784" s="219" t="e">
        <f t="shared" si="491"/>
        <v>#VALUE!</v>
      </c>
      <c r="F3784" s="219" t="str">
        <f t="shared" si="492"/>
        <v/>
      </c>
      <c r="G3784" s="219">
        <f t="shared" si="493"/>
        <v>45291</v>
      </c>
      <c r="H3784" s="218" t="str">
        <f>IF(ISERROR(VLOOKUP(FORECAST!$A3784,$AY$2:$BA$9,3,FALSE)),"",VLOOKUP(FORECAST!$A3784,$AY$2:$BA$9,3,FALSE))</f>
        <v/>
      </c>
      <c r="I3784" s="218" t="str">
        <f>IF(ISNUMBER(FORECAST!G:G),FORECAST!G:G,"")</f>
        <v/>
      </c>
      <c r="J3784" s="222" t="str">
        <f>IF(ISNUMBER(FORECAST!H:H),FORECAST!H:H,"")</f>
        <v/>
      </c>
      <c r="BF3784" s="4"/>
    </row>
    <row r="3785" spans="1:58">
      <c r="A3785" s="218" t="str">
        <f>MID(FORECAST!A3784,1,10)</f>
        <v/>
      </c>
      <c r="B3785" s="218" t="str">
        <f t="shared" si="488"/>
        <v/>
      </c>
      <c r="C3785" s="218" t="str">
        <f t="shared" si="489"/>
        <v/>
      </c>
      <c r="D3785" s="218" t="str">
        <f t="shared" si="490"/>
        <v/>
      </c>
      <c r="E3785" s="219" t="e">
        <f t="shared" si="491"/>
        <v>#VALUE!</v>
      </c>
      <c r="F3785" s="219" t="str">
        <f t="shared" si="492"/>
        <v/>
      </c>
      <c r="G3785" s="219">
        <f t="shared" si="493"/>
        <v>45291</v>
      </c>
      <c r="H3785" s="218" t="str">
        <f>IF(ISERROR(VLOOKUP(FORECAST!$A3785,$AY$2:$BA$9,3,FALSE)),"",VLOOKUP(FORECAST!$A3785,$AY$2:$BA$9,3,FALSE))</f>
        <v/>
      </c>
      <c r="I3785" s="218" t="str">
        <f>IF(ISNUMBER(FORECAST!G:G),FORECAST!G:G,"")</f>
        <v/>
      </c>
      <c r="J3785" s="222" t="str">
        <f>IF(ISNUMBER(FORECAST!H:H),FORECAST!H:H,"")</f>
        <v/>
      </c>
      <c r="BF3785" s="4"/>
    </row>
    <row r="3786" spans="1:58">
      <c r="A3786" s="218" t="str">
        <f>MID(FORECAST!A3785,1,10)</f>
        <v/>
      </c>
      <c r="B3786" s="218" t="str">
        <f t="shared" si="488"/>
        <v/>
      </c>
      <c r="C3786" s="218" t="str">
        <f t="shared" si="489"/>
        <v/>
      </c>
      <c r="D3786" s="218" t="str">
        <f t="shared" si="490"/>
        <v/>
      </c>
      <c r="E3786" s="219" t="e">
        <f t="shared" si="491"/>
        <v>#VALUE!</v>
      </c>
      <c r="F3786" s="219" t="str">
        <f t="shared" si="492"/>
        <v/>
      </c>
      <c r="G3786" s="219">
        <f t="shared" si="493"/>
        <v>45291</v>
      </c>
      <c r="H3786" s="218" t="str">
        <f>IF(ISERROR(VLOOKUP(FORECAST!$A3786,$AY$2:$BA$9,3,FALSE)),"",VLOOKUP(FORECAST!$A3786,$AY$2:$BA$9,3,FALSE))</f>
        <v/>
      </c>
      <c r="I3786" s="218" t="str">
        <f>IF(ISNUMBER(FORECAST!G:G),FORECAST!G:G,"")</f>
        <v/>
      </c>
      <c r="J3786" s="222" t="str">
        <f>IF(ISNUMBER(FORECAST!H:H),FORECAST!H:H,"")</f>
        <v/>
      </c>
      <c r="BF3786" s="4"/>
    </row>
    <row r="3787" spans="1:58">
      <c r="A3787" s="218" t="str">
        <f>MID(FORECAST!A3786,1,10)</f>
        <v/>
      </c>
      <c r="B3787" s="218" t="str">
        <f t="shared" si="488"/>
        <v/>
      </c>
      <c r="C3787" s="218" t="str">
        <f t="shared" si="489"/>
        <v/>
      </c>
      <c r="D3787" s="218" t="str">
        <f t="shared" si="490"/>
        <v/>
      </c>
      <c r="E3787" s="219" t="e">
        <f t="shared" si="491"/>
        <v>#VALUE!</v>
      </c>
      <c r="F3787" s="219" t="str">
        <f t="shared" si="492"/>
        <v/>
      </c>
      <c r="G3787" s="219">
        <f t="shared" si="493"/>
        <v>45291</v>
      </c>
      <c r="H3787" s="218" t="str">
        <f>IF(ISERROR(VLOOKUP(FORECAST!$A3787,$AY$2:$BA$9,3,FALSE)),"",VLOOKUP(FORECAST!$A3787,$AY$2:$BA$9,3,FALSE))</f>
        <v/>
      </c>
      <c r="I3787" s="218" t="str">
        <f>IF(ISNUMBER(FORECAST!G:G),FORECAST!G:G,"")</f>
        <v/>
      </c>
      <c r="J3787" s="222" t="str">
        <f>IF(ISNUMBER(FORECAST!H:H),FORECAST!H:H,"")</f>
        <v/>
      </c>
      <c r="BF3787" s="4"/>
    </row>
    <row r="3788" spans="1:58">
      <c r="A3788" s="218" t="str">
        <f>MID(FORECAST!A3787,1,10)</f>
        <v/>
      </c>
      <c r="B3788" s="218" t="str">
        <f t="shared" si="488"/>
        <v/>
      </c>
      <c r="C3788" s="218" t="str">
        <f t="shared" si="489"/>
        <v/>
      </c>
      <c r="D3788" s="218" t="str">
        <f t="shared" si="490"/>
        <v/>
      </c>
      <c r="E3788" s="219" t="e">
        <f t="shared" si="491"/>
        <v>#VALUE!</v>
      </c>
      <c r="F3788" s="219" t="str">
        <f t="shared" si="492"/>
        <v/>
      </c>
      <c r="G3788" s="219">
        <f t="shared" si="493"/>
        <v>45291</v>
      </c>
      <c r="H3788" s="218" t="str">
        <f>IF(ISERROR(VLOOKUP(FORECAST!$A3788,$AY$2:$BA$9,3,FALSE)),"",VLOOKUP(FORECAST!$A3788,$AY$2:$BA$9,3,FALSE))</f>
        <v/>
      </c>
      <c r="I3788" s="218" t="str">
        <f>IF(ISNUMBER(FORECAST!G:G),FORECAST!G:G,"")</f>
        <v/>
      </c>
      <c r="J3788" s="222" t="str">
        <f>IF(ISNUMBER(FORECAST!H:H),FORECAST!H:H,"")</f>
        <v/>
      </c>
      <c r="BF3788" s="4"/>
    </row>
    <row r="3789" spans="1:58">
      <c r="A3789" s="218" t="str">
        <f>MID(FORECAST!A3788,1,10)</f>
        <v/>
      </c>
      <c r="B3789" s="218" t="str">
        <f t="shared" si="488"/>
        <v/>
      </c>
      <c r="C3789" s="218" t="str">
        <f t="shared" si="489"/>
        <v/>
      </c>
      <c r="D3789" s="218" t="str">
        <f t="shared" si="490"/>
        <v/>
      </c>
      <c r="E3789" s="219" t="e">
        <f t="shared" si="491"/>
        <v>#VALUE!</v>
      </c>
      <c r="F3789" s="219" t="str">
        <f t="shared" si="492"/>
        <v/>
      </c>
      <c r="G3789" s="219">
        <f t="shared" si="493"/>
        <v>45291</v>
      </c>
      <c r="H3789" s="218" t="str">
        <f>IF(ISERROR(VLOOKUP(FORECAST!$A3789,$AY$2:$BA$9,3,FALSE)),"",VLOOKUP(FORECAST!$A3789,$AY$2:$BA$9,3,FALSE))</f>
        <v/>
      </c>
      <c r="I3789" s="218" t="str">
        <f>IF(ISNUMBER(FORECAST!G:G),FORECAST!G:G,"")</f>
        <v/>
      </c>
      <c r="J3789" s="222" t="str">
        <f>IF(ISNUMBER(FORECAST!H:H),FORECAST!H:H,"")</f>
        <v/>
      </c>
      <c r="BF3789" s="4"/>
    </row>
    <row r="3790" spans="1:58">
      <c r="A3790" s="218" t="str">
        <f>MID(FORECAST!A3789,1,10)</f>
        <v/>
      </c>
      <c r="B3790" s="218" t="str">
        <f t="shared" si="488"/>
        <v/>
      </c>
      <c r="C3790" s="218" t="str">
        <f t="shared" si="489"/>
        <v/>
      </c>
      <c r="D3790" s="218" t="str">
        <f t="shared" si="490"/>
        <v/>
      </c>
      <c r="E3790" s="219" t="e">
        <f t="shared" si="491"/>
        <v>#VALUE!</v>
      </c>
      <c r="F3790" s="219" t="str">
        <f t="shared" si="492"/>
        <v/>
      </c>
      <c r="G3790" s="219">
        <f t="shared" si="493"/>
        <v>45291</v>
      </c>
      <c r="H3790" s="218" t="str">
        <f>IF(ISERROR(VLOOKUP(FORECAST!$A3790,$AY$2:$BA$9,3,FALSE)),"",VLOOKUP(FORECAST!$A3790,$AY$2:$BA$9,3,FALSE))</f>
        <v/>
      </c>
      <c r="I3790" s="218" t="str">
        <f>IF(ISNUMBER(FORECAST!G:G),FORECAST!G:G,"")</f>
        <v/>
      </c>
      <c r="J3790" s="222" t="str">
        <f>IF(ISNUMBER(FORECAST!H:H),FORECAST!H:H,"")</f>
        <v/>
      </c>
      <c r="BF3790" s="4"/>
    </row>
    <row r="3791" spans="1:58">
      <c r="A3791" s="218" t="str">
        <f>MID(FORECAST!A3790,1,10)</f>
        <v/>
      </c>
      <c r="B3791" s="218" t="str">
        <f t="shared" si="488"/>
        <v/>
      </c>
      <c r="C3791" s="218" t="str">
        <f t="shared" si="489"/>
        <v/>
      </c>
      <c r="D3791" s="218" t="str">
        <f t="shared" si="490"/>
        <v/>
      </c>
      <c r="E3791" s="219" t="e">
        <f t="shared" si="491"/>
        <v>#VALUE!</v>
      </c>
      <c r="F3791" s="219" t="str">
        <f t="shared" si="492"/>
        <v/>
      </c>
      <c r="G3791" s="219">
        <f t="shared" si="493"/>
        <v>45291</v>
      </c>
      <c r="H3791" s="218" t="str">
        <f>IF(ISERROR(VLOOKUP(FORECAST!$A3791,$AY$2:$BA$9,3,FALSE)),"",VLOOKUP(FORECAST!$A3791,$AY$2:$BA$9,3,FALSE))</f>
        <v/>
      </c>
      <c r="I3791" s="218" t="str">
        <f>IF(ISNUMBER(FORECAST!G:G),FORECAST!G:G,"")</f>
        <v/>
      </c>
      <c r="J3791" s="222" t="str">
        <f>IF(ISNUMBER(FORECAST!H:H),FORECAST!H:H,"")</f>
        <v/>
      </c>
      <c r="BF3791" s="4"/>
    </row>
    <row r="3792" spans="1:58">
      <c r="A3792" s="218" t="str">
        <f>MID(FORECAST!A3791,1,10)</f>
        <v/>
      </c>
      <c r="B3792" s="218" t="str">
        <f t="shared" ref="B3792:B3855" si="494">MID(A3792,1,2)</f>
        <v/>
      </c>
      <c r="C3792" s="218" t="str">
        <f t="shared" ref="C3792:C3855" si="495">MID(A3792,4,2)</f>
        <v/>
      </c>
      <c r="D3792" s="218" t="str">
        <f t="shared" ref="D3792:D3855" si="496">MID(A3792,7,4)</f>
        <v/>
      </c>
      <c r="E3792" s="219" t="e">
        <f t="shared" ref="E3792:E3855" si="497">DATE(D3792,C3792,B3792)</f>
        <v>#VALUE!</v>
      </c>
      <c r="F3792" s="219" t="str">
        <f t="shared" ref="F3792:F3855" si="498">IF(ISERROR(E3792),"",E3792)</f>
        <v/>
      </c>
      <c r="G3792" s="219">
        <f t="shared" ref="G3792:G3855" si="499">IF(F3792="",G3791,F3792)</f>
        <v>45291</v>
      </c>
      <c r="H3792" s="218" t="str">
        <f>IF(ISERROR(VLOOKUP(FORECAST!$A3792,$AY$2:$BA$9,3,FALSE)),"",VLOOKUP(FORECAST!$A3792,$AY$2:$BA$9,3,FALSE))</f>
        <v/>
      </c>
      <c r="I3792" s="218" t="str">
        <f>IF(ISNUMBER(FORECAST!G:G),FORECAST!G:G,"")</f>
        <v/>
      </c>
      <c r="J3792" s="222" t="str">
        <f>IF(ISNUMBER(FORECAST!H:H),FORECAST!H:H,"")</f>
        <v/>
      </c>
      <c r="BF3792" s="4"/>
    </row>
    <row r="3793" spans="1:58">
      <c r="A3793" s="218" t="str">
        <f>MID(FORECAST!A3792,1,10)</f>
        <v/>
      </c>
      <c r="B3793" s="218" t="str">
        <f t="shared" si="494"/>
        <v/>
      </c>
      <c r="C3793" s="218" t="str">
        <f t="shared" si="495"/>
        <v/>
      </c>
      <c r="D3793" s="218" t="str">
        <f t="shared" si="496"/>
        <v/>
      </c>
      <c r="E3793" s="219" t="e">
        <f t="shared" si="497"/>
        <v>#VALUE!</v>
      </c>
      <c r="F3793" s="219" t="str">
        <f t="shared" si="498"/>
        <v/>
      </c>
      <c r="G3793" s="219">
        <f t="shared" si="499"/>
        <v>45291</v>
      </c>
      <c r="H3793" s="218" t="str">
        <f>IF(ISERROR(VLOOKUP(FORECAST!$A3793,$AY$2:$BA$9,3,FALSE)),"",VLOOKUP(FORECAST!$A3793,$AY$2:$BA$9,3,FALSE))</f>
        <v/>
      </c>
      <c r="I3793" s="218" t="str">
        <f>IF(ISNUMBER(FORECAST!G:G),FORECAST!G:G,"")</f>
        <v/>
      </c>
      <c r="J3793" s="222" t="str">
        <f>IF(ISNUMBER(FORECAST!H:H),FORECAST!H:H,"")</f>
        <v/>
      </c>
      <c r="BF3793" s="4"/>
    </row>
    <row r="3794" spans="1:58">
      <c r="A3794" s="218" t="str">
        <f>MID(FORECAST!A3793,1,10)</f>
        <v/>
      </c>
      <c r="B3794" s="218" t="str">
        <f t="shared" si="494"/>
        <v/>
      </c>
      <c r="C3794" s="218" t="str">
        <f t="shared" si="495"/>
        <v/>
      </c>
      <c r="D3794" s="218" t="str">
        <f t="shared" si="496"/>
        <v/>
      </c>
      <c r="E3794" s="219" t="e">
        <f t="shared" si="497"/>
        <v>#VALUE!</v>
      </c>
      <c r="F3794" s="219" t="str">
        <f t="shared" si="498"/>
        <v/>
      </c>
      <c r="G3794" s="219">
        <f t="shared" si="499"/>
        <v>45291</v>
      </c>
      <c r="H3794" s="218" t="str">
        <f>IF(ISERROR(VLOOKUP(FORECAST!$A3794,$AY$2:$BA$9,3,FALSE)),"",VLOOKUP(FORECAST!$A3794,$AY$2:$BA$9,3,FALSE))</f>
        <v/>
      </c>
      <c r="I3794" s="218" t="str">
        <f>IF(ISNUMBER(FORECAST!G:G),FORECAST!G:G,"")</f>
        <v/>
      </c>
      <c r="J3794" s="222" t="str">
        <f>IF(ISNUMBER(FORECAST!H:H),FORECAST!H:H,"")</f>
        <v/>
      </c>
      <c r="BF3794" s="4"/>
    </row>
    <row r="3795" spans="1:58">
      <c r="A3795" s="218" t="str">
        <f>MID(FORECAST!A3794,1,10)</f>
        <v/>
      </c>
      <c r="B3795" s="218" t="str">
        <f t="shared" si="494"/>
        <v/>
      </c>
      <c r="C3795" s="218" t="str">
        <f t="shared" si="495"/>
        <v/>
      </c>
      <c r="D3795" s="218" t="str">
        <f t="shared" si="496"/>
        <v/>
      </c>
      <c r="E3795" s="219" t="e">
        <f t="shared" si="497"/>
        <v>#VALUE!</v>
      </c>
      <c r="F3795" s="219" t="str">
        <f t="shared" si="498"/>
        <v/>
      </c>
      <c r="G3795" s="219">
        <f t="shared" si="499"/>
        <v>45291</v>
      </c>
      <c r="H3795" s="218" t="str">
        <f>IF(ISERROR(VLOOKUP(FORECAST!$A3795,$AY$2:$BA$9,3,FALSE)),"",VLOOKUP(FORECAST!$A3795,$AY$2:$BA$9,3,FALSE))</f>
        <v/>
      </c>
      <c r="I3795" s="218" t="str">
        <f>IF(ISNUMBER(FORECAST!G:G),FORECAST!G:G,"")</f>
        <v/>
      </c>
      <c r="J3795" s="222" t="str">
        <f>IF(ISNUMBER(FORECAST!H:H),FORECAST!H:H,"")</f>
        <v/>
      </c>
      <c r="BF3795" s="4"/>
    </row>
    <row r="3796" spans="1:58">
      <c r="A3796" s="218" t="str">
        <f>MID(FORECAST!A3795,1,10)</f>
        <v/>
      </c>
      <c r="B3796" s="218" t="str">
        <f t="shared" si="494"/>
        <v/>
      </c>
      <c r="C3796" s="218" t="str">
        <f t="shared" si="495"/>
        <v/>
      </c>
      <c r="D3796" s="218" t="str">
        <f t="shared" si="496"/>
        <v/>
      </c>
      <c r="E3796" s="219" t="e">
        <f t="shared" si="497"/>
        <v>#VALUE!</v>
      </c>
      <c r="F3796" s="219" t="str">
        <f t="shared" si="498"/>
        <v/>
      </c>
      <c r="G3796" s="219">
        <f t="shared" si="499"/>
        <v>45291</v>
      </c>
      <c r="H3796" s="218" t="str">
        <f>IF(ISERROR(VLOOKUP(FORECAST!$A3796,$AY$2:$BA$9,3,FALSE)),"",VLOOKUP(FORECAST!$A3796,$AY$2:$BA$9,3,FALSE))</f>
        <v/>
      </c>
      <c r="I3796" s="218" t="str">
        <f>IF(ISNUMBER(FORECAST!G:G),FORECAST!G:G,"")</f>
        <v/>
      </c>
      <c r="J3796" s="222" t="str">
        <f>IF(ISNUMBER(FORECAST!H:H),FORECAST!H:H,"")</f>
        <v/>
      </c>
      <c r="BF3796" s="4"/>
    </row>
    <row r="3797" spans="1:58">
      <c r="A3797" s="218" t="str">
        <f>MID(FORECAST!A3796,1,10)</f>
        <v/>
      </c>
      <c r="B3797" s="218" t="str">
        <f t="shared" si="494"/>
        <v/>
      </c>
      <c r="C3797" s="218" t="str">
        <f t="shared" si="495"/>
        <v/>
      </c>
      <c r="D3797" s="218" t="str">
        <f t="shared" si="496"/>
        <v/>
      </c>
      <c r="E3797" s="219" t="e">
        <f t="shared" si="497"/>
        <v>#VALUE!</v>
      </c>
      <c r="F3797" s="219" t="str">
        <f t="shared" si="498"/>
        <v/>
      </c>
      <c r="G3797" s="219">
        <f t="shared" si="499"/>
        <v>45291</v>
      </c>
      <c r="H3797" s="218" t="str">
        <f>IF(ISERROR(VLOOKUP(FORECAST!$A3797,$AY$2:$BA$9,3,FALSE)),"",VLOOKUP(FORECAST!$A3797,$AY$2:$BA$9,3,FALSE))</f>
        <v/>
      </c>
      <c r="I3797" s="218" t="str">
        <f>IF(ISNUMBER(FORECAST!G:G),FORECAST!G:G,"")</f>
        <v/>
      </c>
      <c r="J3797" s="222" t="str">
        <f>IF(ISNUMBER(FORECAST!H:H),FORECAST!H:H,"")</f>
        <v/>
      </c>
      <c r="BF3797" s="4"/>
    </row>
    <row r="3798" spans="1:58">
      <c r="A3798" s="218" t="str">
        <f>MID(FORECAST!A3797,1,10)</f>
        <v/>
      </c>
      <c r="B3798" s="218" t="str">
        <f t="shared" si="494"/>
        <v/>
      </c>
      <c r="C3798" s="218" t="str">
        <f t="shared" si="495"/>
        <v/>
      </c>
      <c r="D3798" s="218" t="str">
        <f t="shared" si="496"/>
        <v/>
      </c>
      <c r="E3798" s="219" t="e">
        <f t="shared" si="497"/>
        <v>#VALUE!</v>
      </c>
      <c r="F3798" s="219" t="str">
        <f t="shared" si="498"/>
        <v/>
      </c>
      <c r="G3798" s="219">
        <f t="shared" si="499"/>
        <v>45291</v>
      </c>
      <c r="H3798" s="218" t="str">
        <f>IF(ISERROR(VLOOKUP(FORECAST!$A3798,$AY$2:$BA$9,3,FALSE)),"",VLOOKUP(FORECAST!$A3798,$AY$2:$BA$9,3,FALSE))</f>
        <v/>
      </c>
      <c r="I3798" s="218" t="str">
        <f>IF(ISNUMBER(FORECAST!G:G),FORECAST!G:G,"")</f>
        <v/>
      </c>
      <c r="J3798" s="222" t="str">
        <f>IF(ISNUMBER(FORECAST!H:H),FORECAST!H:H,"")</f>
        <v/>
      </c>
      <c r="BF3798" s="4"/>
    </row>
    <row r="3799" spans="1:58">
      <c r="A3799" s="218" t="str">
        <f>MID(FORECAST!A3798,1,10)</f>
        <v/>
      </c>
      <c r="B3799" s="218" t="str">
        <f t="shared" si="494"/>
        <v/>
      </c>
      <c r="C3799" s="218" t="str">
        <f t="shared" si="495"/>
        <v/>
      </c>
      <c r="D3799" s="218" t="str">
        <f t="shared" si="496"/>
        <v/>
      </c>
      <c r="E3799" s="219" t="e">
        <f t="shared" si="497"/>
        <v>#VALUE!</v>
      </c>
      <c r="F3799" s="219" t="str">
        <f t="shared" si="498"/>
        <v/>
      </c>
      <c r="G3799" s="219">
        <f t="shared" si="499"/>
        <v>45291</v>
      </c>
      <c r="H3799" s="218" t="str">
        <f>IF(ISERROR(VLOOKUP(FORECAST!$A3799,$AY$2:$BA$9,3,FALSE)),"",VLOOKUP(FORECAST!$A3799,$AY$2:$BA$9,3,FALSE))</f>
        <v/>
      </c>
      <c r="I3799" s="218" t="str">
        <f>IF(ISNUMBER(FORECAST!G:G),FORECAST!G:G,"")</f>
        <v/>
      </c>
      <c r="J3799" s="222" t="str">
        <f>IF(ISNUMBER(FORECAST!H:H),FORECAST!H:H,"")</f>
        <v/>
      </c>
      <c r="BF3799" s="4"/>
    </row>
    <row r="3800" spans="1:58">
      <c r="A3800" s="218" t="str">
        <f>MID(FORECAST!A3799,1,10)</f>
        <v/>
      </c>
      <c r="B3800" s="218" t="str">
        <f t="shared" si="494"/>
        <v/>
      </c>
      <c r="C3800" s="218" t="str">
        <f t="shared" si="495"/>
        <v/>
      </c>
      <c r="D3800" s="218" t="str">
        <f t="shared" si="496"/>
        <v/>
      </c>
      <c r="E3800" s="219" t="e">
        <f t="shared" si="497"/>
        <v>#VALUE!</v>
      </c>
      <c r="F3800" s="219" t="str">
        <f t="shared" si="498"/>
        <v/>
      </c>
      <c r="G3800" s="219">
        <f t="shared" si="499"/>
        <v>45291</v>
      </c>
      <c r="H3800" s="218" t="str">
        <f>IF(ISERROR(VLOOKUP(FORECAST!$A3800,$AY$2:$BA$9,3,FALSE)),"",VLOOKUP(FORECAST!$A3800,$AY$2:$BA$9,3,FALSE))</f>
        <v/>
      </c>
      <c r="I3800" s="218" t="str">
        <f>IF(ISNUMBER(FORECAST!G:G),FORECAST!G:G,"")</f>
        <v/>
      </c>
      <c r="J3800" s="222" t="str">
        <f>IF(ISNUMBER(FORECAST!H:H),FORECAST!H:H,"")</f>
        <v/>
      </c>
      <c r="BF3800" s="4"/>
    </row>
    <row r="3801" spans="1:58">
      <c r="A3801" s="218" t="str">
        <f>MID(FORECAST!A3800,1,10)</f>
        <v/>
      </c>
      <c r="B3801" s="218" t="str">
        <f t="shared" si="494"/>
        <v/>
      </c>
      <c r="C3801" s="218" t="str">
        <f t="shared" si="495"/>
        <v/>
      </c>
      <c r="D3801" s="218" t="str">
        <f t="shared" si="496"/>
        <v/>
      </c>
      <c r="E3801" s="219" t="e">
        <f t="shared" si="497"/>
        <v>#VALUE!</v>
      </c>
      <c r="F3801" s="219" t="str">
        <f t="shared" si="498"/>
        <v/>
      </c>
      <c r="G3801" s="219">
        <f t="shared" si="499"/>
        <v>45291</v>
      </c>
      <c r="H3801" s="218" t="str">
        <f>IF(ISERROR(VLOOKUP(FORECAST!$A3801,$AY$2:$BA$9,3,FALSE)),"",VLOOKUP(FORECAST!$A3801,$AY$2:$BA$9,3,FALSE))</f>
        <v/>
      </c>
      <c r="I3801" s="218" t="str">
        <f>IF(ISNUMBER(FORECAST!G:G),FORECAST!G:G,"")</f>
        <v/>
      </c>
      <c r="J3801" s="222" t="str">
        <f>IF(ISNUMBER(FORECAST!H:H),FORECAST!H:H,"")</f>
        <v/>
      </c>
      <c r="BF3801" s="4"/>
    </row>
    <row r="3802" spans="1:58">
      <c r="A3802" s="218" t="str">
        <f>MID(FORECAST!A3801,1,10)</f>
        <v/>
      </c>
      <c r="B3802" s="218" t="str">
        <f t="shared" si="494"/>
        <v/>
      </c>
      <c r="C3802" s="218" t="str">
        <f t="shared" si="495"/>
        <v/>
      </c>
      <c r="D3802" s="218" t="str">
        <f t="shared" si="496"/>
        <v/>
      </c>
      <c r="E3802" s="219" t="e">
        <f t="shared" si="497"/>
        <v>#VALUE!</v>
      </c>
      <c r="F3802" s="219" t="str">
        <f t="shared" si="498"/>
        <v/>
      </c>
      <c r="G3802" s="219">
        <f t="shared" si="499"/>
        <v>45291</v>
      </c>
      <c r="H3802" s="218" t="str">
        <f>IF(ISERROR(VLOOKUP(FORECAST!$A3802,$AY$2:$BA$9,3,FALSE)),"",VLOOKUP(FORECAST!$A3802,$AY$2:$BA$9,3,FALSE))</f>
        <v/>
      </c>
      <c r="I3802" s="218" t="str">
        <f>IF(ISNUMBER(FORECAST!G:G),FORECAST!G:G,"")</f>
        <v/>
      </c>
      <c r="J3802" s="222" t="str">
        <f>IF(ISNUMBER(FORECAST!H:H),FORECAST!H:H,"")</f>
        <v/>
      </c>
      <c r="BF3802" s="4"/>
    </row>
    <row r="3803" spans="1:58">
      <c r="A3803" s="218" t="str">
        <f>MID(FORECAST!A3802,1,10)</f>
        <v/>
      </c>
      <c r="B3803" s="218" t="str">
        <f t="shared" si="494"/>
        <v/>
      </c>
      <c r="C3803" s="218" t="str">
        <f t="shared" si="495"/>
        <v/>
      </c>
      <c r="D3803" s="218" t="str">
        <f t="shared" si="496"/>
        <v/>
      </c>
      <c r="E3803" s="219" t="e">
        <f t="shared" si="497"/>
        <v>#VALUE!</v>
      </c>
      <c r="F3803" s="219" t="str">
        <f t="shared" si="498"/>
        <v/>
      </c>
      <c r="G3803" s="219">
        <f t="shared" si="499"/>
        <v>45291</v>
      </c>
      <c r="H3803" s="218" t="str">
        <f>IF(ISERROR(VLOOKUP(FORECAST!$A3803,$AY$2:$BA$9,3,FALSE)),"",VLOOKUP(FORECAST!$A3803,$AY$2:$BA$9,3,FALSE))</f>
        <v/>
      </c>
      <c r="I3803" s="218" t="str">
        <f>IF(ISNUMBER(FORECAST!G:G),FORECAST!G:G,"")</f>
        <v/>
      </c>
      <c r="J3803" s="222" t="str">
        <f>IF(ISNUMBER(FORECAST!H:H),FORECAST!H:H,"")</f>
        <v/>
      </c>
      <c r="BF3803" s="4"/>
    </row>
    <row r="3804" spans="1:58">
      <c r="A3804" s="218" t="str">
        <f>MID(FORECAST!A3803,1,10)</f>
        <v/>
      </c>
      <c r="B3804" s="218" t="str">
        <f t="shared" si="494"/>
        <v/>
      </c>
      <c r="C3804" s="218" t="str">
        <f t="shared" si="495"/>
        <v/>
      </c>
      <c r="D3804" s="218" t="str">
        <f t="shared" si="496"/>
        <v/>
      </c>
      <c r="E3804" s="219" t="e">
        <f t="shared" si="497"/>
        <v>#VALUE!</v>
      </c>
      <c r="F3804" s="219" t="str">
        <f t="shared" si="498"/>
        <v/>
      </c>
      <c r="G3804" s="219">
        <f t="shared" si="499"/>
        <v>45291</v>
      </c>
      <c r="H3804" s="218" t="str">
        <f>IF(ISERROR(VLOOKUP(FORECAST!$A3804,$AY$2:$BA$9,3,FALSE)),"",VLOOKUP(FORECAST!$A3804,$AY$2:$BA$9,3,FALSE))</f>
        <v/>
      </c>
      <c r="I3804" s="218" t="str">
        <f>IF(ISNUMBER(FORECAST!G:G),FORECAST!G:G,"")</f>
        <v/>
      </c>
      <c r="J3804" s="222" t="str">
        <f>IF(ISNUMBER(FORECAST!H:H),FORECAST!H:H,"")</f>
        <v/>
      </c>
      <c r="BF3804" s="4"/>
    </row>
    <row r="3805" spans="1:58">
      <c r="A3805" s="218" t="str">
        <f>MID(FORECAST!A3804,1,10)</f>
        <v/>
      </c>
      <c r="B3805" s="218" t="str">
        <f t="shared" si="494"/>
        <v/>
      </c>
      <c r="C3805" s="218" t="str">
        <f t="shared" si="495"/>
        <v/>
      </c>
      <c r="D3805" s="218" t="str">
        <f t="shared" si="496"/>
        <v/>
      </c>
      <c r="E3805" s="219" t="e">
        <f t="shared" si="497"/>
        <v>#VALUE!</v>
      </c>
      <c r="F3805" s="219" t="str">
        <f t="shared" si="498"/>
        <v/>
      </c>
      <c r="G3805" s="219">
        <f t="shared" si="499"/>
        <v>45291</v>
      </c>
      <c r="H3805" s="218" t="str">
        <f>IF(ISERROR(VLOOKUP(FORECAST!$A3805,$AY$2:$BA$9,3,FALSE)),"",VLOOKUP(FORECAST!$A3805,$AY$2:$BA$9,3,FALSE))</f>
        <v/>
      </c>
      <c r="I3805" s="218" t="str">
        <f>IF(ISNUMBER(FORECAST!G:G),FORECAST!G:G,"")</f>
        <v/>
      </c>
      <c r="J3805" s="222" t="str">
        <f>IF(ISNUMBER(FORECAST!H:H),FORECAST!H:H,"")</f>
        <v/>
      </c>
      <c r="BF3805" s="4"/>
    </row>
    <row r="3806" spans="1:58">
      <c r="A3806" s="218" t="str">
        <f>MID(FORECAST!A3805,1,10)</f>
        <v/>
      </c>
      <c r="B3806" s="218" t="str">
        <f t="shared" si="494"/>
        <v/>
      </c>
      <c r="C3806" s="218" t="str">
        <f t="shared" si="495"/>
        <v/>
      </c>
      <c r="D3806" s="218" t="str">
        <f t="shared" si="496"/>
        <v/>
      </c>
      <c r="E3806" s="219" t="e">
        <f t="shared" si="497"/>
        <v>#VALUE!</v>
      </c>
      <c r="F3806" s="219" t="str">
        <f t="shared" si="498"/>
        <v/>
      </c>
      <c r="G3806" s="219">
        <f t="shared" si="499"/>
        <v>45291</v>
      </c>
      <c r="H3806" s="218" t="str">
        <f>IF(ISERROR(VLOOKUP(FORECAST!$A3806,$AY$2:$BA$9,3,FALSE)),"",VLOOKUP(FORECAST!$A3806,$AY$2:$BA$9,3,FALSE))</f>
        <v/>
      </c>
      <c r="I3806" s="218" t="str">
        <f>IF(ISNUMBER(FORECAST!G:G),FORECAST!G:G,"")</f>
        <v/>
      </c>
      <c r="J3806" s="222" t="str">
        <f>IF(ISNUMBER(FORECAST!H:H),FORECAST!H:H,"")</f>
        <v/>
      </c>
      <c r="BF3806" s="4"/>
    </row>
    <row r="3807" spans="1:58">
      <c r="A3807" s="218" t="str">
        <f>MID(FORECAST!A3806,1,10)</f>
        <v/>
      </c>
      <c r="B3807" s="218" t="str">
        <f t="shared" si="494"/>
        <v/>
      </c>
      <c r="C3807" s="218" t="str">
        <f t="shared" si="495"/>
        <v/>
      </c>
      <c r="D3807" s="218" t="str">
        <f t="shared" si="496"/>
        <v/>
      </c>
      <c r="E3807" s="219" t="e">
        <f t="shared" si="497"/>
        <v>#VALUE!</v>
      </c>
      <c r="F3807" s="219" t="str">
        <f t="shared" si="498"/>
        <v/>
      </c>
      <c r="G3807" s="219">
        <f t="shared" si="499"/>
        <v>45291</v>
      </c>
      <c r="H3807" s="218" t="str">
        <f>IF(ISERROR(VLOOKUP(FORECAST!$A3807,$AY$2:$BA$9,3,FALSE)),"",VLOOKUP(FORECAST!$A3807,$AY$2:$BA$9,3,FALSE))</f>
        <v/>
      </c>
      <c r="I3807" s="218" t="str">
        <f>IF(ISNUMBER(FORECAST!G:G),FORECAST!G:G,"")</f>
        <v/>
      </c>
      <c r="J3807" s="222" t="str">
        <f>IF(ISNUMBER(FORECAST!H:H),FORECAST!H:H,"")</f>
        <v/>
      </c>
      <c r="BF3807" s="4"/>
    </row>
    <row r="3808" spans="1:58">
      <c r="A3808" s="218" t="str">
        <f>MID(FORECAST!A3807,1,10)</f>
        <v/>
      </c>
      <c r="B3808" s="218" t="str">
        <f t="shared" si="494"/>
        <v/>
      </c>
      <c r="C3808" s="218" t="str">
        <f t="shared" si="495"/>
        <v/>
      </c>
      <c r="D3808" s="218" t="str">
        <f t="shared" si="496"/>
        <v/>
      </c>
      <c r="E3808" s="219" t="e">
        <f t="shared" si="497"/>
        <v>#VALUE!</v>
      </c>
      <c r="F3808" s="219" t="str">
        <f t="shared" si="498"/>
        <v/>
      </c>
      <c r="G3808" s="219">
        <f t="shared" si="499"/>
        <v>45291</v>
      </c>
      <c r="H3808" s="218" t="str">
        <f>IF(ISERROR(VLOOKUP(FORECAST!$A3808,$AY$2:$BA$9,3,FALSE)),"",VLOOKUP(FORECAST!$A3808,$AY$2:$BA$9,3,FALSE))</f>
        <v/>
      </c>
      <c r="I3808" s="218" t="str">
        <f>IF(ISNUMBER(FORECAST!G:G),FORECAST!G:G,"")</f>
        <v/>
      </c>
      <c r="J3808" s="222" t="str">
        <f>IF(ISNUMBER(FORECAST!H:H),FORECAST!H:H,"")</f>
        <v/>
      </c>
      <c r="BF3808" s="4"/>
    </row>
    <row r="3809" spans="1:58">
      <c r="A3809" s="218" t="str">
        <f>MID(FORECAST!A3808,1,10)</f>
        <v/>
      </c>
      <c r="B3809" s="218" t="str">
        <f t="shared" si="494"/>
        <v/>
      </c>
      <c r="C3809" s="218" t="str">
        <f t="shared" si="495"/>
        <v/>
      </c>
      <c r="D3809" s="218" t="str">
        <f t="shared" si="496"/>
        <v/>
      </c>
      <c r="E3809" s="219" t="e">
        <f t="shared" si="497"/>
        <v>#VALUE!</v>
      </c>
      <c r="F3809" s="219" t="str">
        <f t="shared" si="498"/>
        <v/>
      </c>
      <c r="G3809" s="219">
        <f t="shared" si="499"/>
        <v>45291</v>
      </c>
      <c r="H3809" s="218" t="str">
        <f>IF(ISERROR(VLOOKUP(FORECAST!$A3809,$AY$2:$BA$9,3,FALSE)),"",VLOOKUP(FORECAST!$A3809,$AY$2:$BA$9,3,FALSE))</f>
        <v/>
      </c>
      <c r="I3809" s="218" t="str">
        <f>IF(ISNUMBER(FORECAST!G:G),FORECAST!G:G,"")</f>
        <v/>
      </c>
      <c r="J3809" s="222" t="str">
        <f>IF(ISNUMBER(FORECAST!H:H),FORECAST!H:H,"")</f>
        <v/>
      </c>
      <c r="BF3809" s="4"/>
    </row>
    <row r="3810" spans="1:58">
      <c r="A3810" s="218" t="str">
        <f>MID(FORECAST!A3809,1,10)</f>
        <v/>
      </c>
      <c r="B3810" s="218" t="str">
        <f t="shared" si="494"/>
        <v/>
      </c>
      <c r="C3810" s="218" t="str">
        <f t="shared" si="495"/>
        <v/>
      </c>
      <c r="D3810" s="218" t="str">
        <f t="shared" si="496"/>
        <v/>
      </c>
      <c r="E3810" s="219" t="e">
        <f t="shared" si="497"/>
        <v>#VALUE!</v>
      </c>
      <c r="F3810" s="219" t="str">
        <f t="shared" si="498"/>
        <v/>
      </c>
      <c r="G3810" s="219">
        <f t="shared" si="499"/>
        <v>45291</v>
      </c>
      <c r="H3810" s="218" t="str">
        <f>IF(ISERROR(VLOOKUP(FORECAST!$A3810,$AY$2:$BA$9,3,FALSE)),"",VLOOKUP(FORECAST!$A3810,$AY$2:$BA$9,3,FALSE))</f>
        <v/>
      </c>
      <c r="I3810" s="218" t="str">
        <f>IF(ISNUMBER(FORECAST!G:G),FORECAST!G:G,"")</f>
        <v/>
      </c>
      <c r="J3810" s="222" t="str">
        <f>IF(ISNUMBER(FORECAST!H:H),FORECAST!H:H,"")</f>
        <v/>
      </c>
      <c r="BF3810" s="4"/>
    </row>
    <row r="3811" spans="1:58">
      <c r="A3811" s="218" t="str">
        <f>MID(FORECAST!A3810,1,10)</f>
        <v/>
      </c>
      <c r="B3811" s="218" t="str">
        <f t="shared" si="494"/>
        <v/>
      </c>
      <c r="C3811" s="218" t="str">
        <f t="shared" si="495"/>
        <v/>
      </c>
      <c r="D3811" s="218" t="str">
        <f t="shared" si="496"/>
        <v/>
      </c>
      <c r="E3811" s="219" t="e">
        <f t="shared" si="497"/>
        <v>#VALUE!</v>
      </c>
      <c r="F3811" s="219" t="str">
        <f t="shared" si="498"/>
        <v/>
      </c>
      <c r="G3811" s="219">
        <f t="shared" si="499"/>
        <v>45291</v>
      </c>
      <c r="H3811" s="218" t="str">
        <f>IF(ISERROR(VLOOKUP(FORECAST!$A3811,$AY$2:$BA$9,3,FALSE)),"",VLOOKUP(FORECAST!$A3811,$AY$2:$BA$9,3,FALSE))</f>
        <v/>
      </c>
      <c r="I3811" s="218" t="str">
        <f>IF(ISNUMBER(FORECAST!G:G),FORECAST!G:G,"")</f>
        <v/>
      </c>
      <c r="J3811" s="222" t="str">
        <f>IF(ISNUMBER(FORECAST!H:H),FORECAST!H:H,"")</f>
        <v/>
      </c>
      <c r="BF3811" s="4"/>
    </row>
    <row r="3812" spans="1:58">
      <c r="A3812" s="218" t="str">
        <f>MID(FORECAST!A3811,1,10)</f>
        <v/>
      </c>
      <c r="B3812" s="218" t="str">
        <f t="shared" si="494"/>
        <v/>
      </c>
      <c r="C3812" s="218" t="str">
        <f t="shared" si="495"/>
        <v/>
      </c>
      <c r="D3812" s="218" t="str">
        <f t="shared" si="496"/>
        <v/>
      </c>
      <c r="E3812" s="219" t="e">
        <f t="shared" si="497"/>
        <v>#VALUE!</v>
      </c>
      <c r="F3812" s="219" t="str">
        <f t="shared" si="498"/>
        <v/>
      </c>
      <c r="G3812" s="219">
        <f t="shared" si="499"/>
        <v>45291</v>
      </c>
      <c r="H3812" s="218" t="str">
        <f>IF(ISERROR(VLOOKUP(FORECAST!$A3812,$AY$2:$BA$9,3,FALSE)),"",VLOOKUP(FORECAST!$A3812,$AY$2:$BA$9,3,FALSE))</f>
        <v/>
      </c>
      <c r="I3812" s="218" t="str">
        <f>IF(ISNUMBER(FORECAST!G:G),FORECAST!G:G,"")</f>
        <v/>
      </c>
      <c r="J3812" s="222" t="str">
        <f>IF(ISNUMBER(FORECAST!H:H),FORECAST!H:H,"")</f>
        <v/>
      </c>
      <c r="BF3812" s="4"/>
    </row>
    <row r="3813" spans="1:58">
      <c r="A3813" s="218" t="str">
        <f>MID(FORECAST!A3812,1,10)</f>
        <v/>
      </c>
      <c r="B3813" s="218" t="str">
        <f t="shared" si="494"/>
        <v/>
      </c>
      <c r="C3813" s="218" t="str">
        <f t="shared" si="495"/>
        <v/>
      </c>
      <c r="D3813" s="218" t="str">
        <f t="shared" si="496"/>
        <v/>
      </c>
      <c r="E3813" s="219" t="e">
        <f t="shared" si="497"/>
        <v>#VALUE!</v>
      </c>
      <c r="F3813" s="219" t="str">
        <f t="shared" si="498"/>
        <v/>
      </c>
      <c r="G3813" s="219">
        <f t="shared" si="499"/>
        <v>45291</v>
      </c>
      <c r="H3813" s="218" t="str">
        <f>IF(ISERROR(VLOOKUP(FORECAST!$A3813,$AY$2:$BA$9,3,FALSE)),"",VLOOKUP(FORECAST!$A3813,$AY$2:$BA$9,3,FALSE))</f>
        <v/>
      </c>
      <c r="I3813" s="218" t="str">
        <f>IF(ISNUMBER(FORECAST!G:G),FORECAST!G:G,"")</f>
        <v/>
      </c>
      <c r="J3813" s="222" t="str">
        <f>IF(ISNUMBER(FORECAST!H:H),FORECAST!H:H,"")</f>
        <v/>
      </c>
      <c r="BF3813" s="4"/>
    </row>
    <row r="3814" spans="1:58">
      <c r="A3814" s="218" t="str">
        <f>MID(FORECAST!A3813,1,10)</f>
        <v/>
      </c>
      <c r="B3814" s="218" t="str">
        <f t="shared" si="494"/>
        <v/>
      </c>
      <c r="C3814" s="218" t="str">
        <f t="shared" si="495"/>
        <v/>
      </c>
      <c r="D3814" s="218" t="str">
        <f t="shared" si="496"/>
        <v/>
      </c>
      <c r="E3814" s="219" t="e">
        <f t="shared" si="497"/>
        <v>#VALUE!</v>
      </c>
      <c r="F3814" s="219" t="str">
        <f t="shared" si="498"/>
        <v/>
      </c>
      <c r="G3814" s="219">
        <f t="shared" si="499"/>
        <v>45291</v>
      </c>
      <c r="H3814" s="218" t="str">
        <f>IF(ISERROR(VLOOKUP(FORECAST!$A3814,$AY$2:$BA$9,3,FALSE)),"",VLOOKUP(FORECAST!$A3814,$AY$2:$BA$9,3,FALSE))</f>
        <v/>
      </c>
      <c r="I3814" s="218" t="str">
        <f>IF(ISNUMBER(FORECAST!G:G),FORECAST!G:G,"")</f>
        <v/>
      </c>
      <c r="J3814" s="222" t="str">
        <f>IF(ISNUMBER(FORECAST!H:H),FORECAST!H:H,"")</f>
        <v/>
      </c>
      <c r="BF3814" s="4"/>
    </row>
    <row r="3815" spans="1:58">
      <c r="A3815" s="218" t="str">
        <f>MID(FORECAST!A3814,1,10)</f>
        <v/>
      </c>
      <c r="B3815" s="218" t="str">
        <f t="shared" si="494"/>
        <v/>
      </c>
      <c r="C3815" s="218" t="str">
        <f t="shared" si="495"/>
        <v/>
      </c>
      <c r="D3815" s="218" t="str">
        <f t="shared" si="496"/>
        <v/>
      </c>
      <c r="E3815" s="219" t="e">
        <f t="shared" si="497"/>
        <v>#VALUE!</v>
      </c>
      <c r="F3815" s="219" t="str">
        <f t="shared" si="498"/>
        <v/>
      </c>
      <c r="G3815" s="219">
        <f t="shared" si="499"/>
        <v>45291</v>
      </c>
      <c r="H3815" s="218" t="str">
        <f>IF(ISERROR(VLOOKUP(FORECAST!$A3815,$AY$2:$BA$9,3,FALSE)),"",VLOOKUP(FORECAST!$A3815,$AY$2:$BA$9,3,FALSE))</f>
        <v/>
      </c>
      <c r="I3815" s="218" t="str">
        <f>IF(ISNUMBER(FORECAST!G:G),FORECAST!G:G,"")</f>
        <v/>
      </c>
      <c r="J3815" s="222" t="str">
        <f>IF(ISNUMBER(FORECAST!H:H),FORECAST!H:H,"")</f>
        <v/>
      </c>
      <c r="BF3815" s="4"/>
    </row>
    <row r="3816" spans="1:58">
      <c r="A3816" s="218" t="str">
        <f>MID(FORECAST!A3815,1,10)</f>
        <v/>
      </c>
      <c r="B3816" s="218" t="str">
        <f t="shared" si="494"/>
        <v/>
      </c>
      <c r="C3816" s="218" t="str">
        <f t="shared" si="495"/>
        <v/>
      </c>
      <c r="D3816" s="218" t="str">
        <f t="shared" si="496"/>
        <v/>
      </c>
      <c r="E3816" s="219" t="e">
        <f t="shared" si="497"/>
        <v>#VALUE!</v>
      </c>
      <c r="F3816" s="219" t="str">
        <f t="shared" si="498"/>
        <v/>
      </c>
      <c r="G3816" s="219">
        <f t="shared" si="499"/>
        <v>45291</v>
      </c>
      <c r="H3816" s="218" t="str">
        <f>IF(ISERROR(VLOOKUP(FORECAST!$A3816,$AY$2:$BA$9,3,FALSE)),"",VLOOKUP(FORECAST!$A3816,$AY$2:$BA$9,3,FALSE))</f>
        <v/>
      </c>
      <c r="I3816" s="218" t="str">
        <f>IF(ISNUMBER(FORECAST!G:G),FORECAST!G:G,"")</f>
        <v/>
      </c>
      <c r="J3816" s="222" t="str">
        <f>IF(ISNUMBER(FORECAST!H:H),FORECAST!H:H,"")</f>
        <v/>
      </c>
      <c r="BF3816" s="4"/>
    </row>
    <row r="3817" spans="1:58">
      <c r="A3817" s="218" t="str">
        <f>MID(FORECAST!A3816,1,10)</f>
        <v/>
      </c>
      <c r="B3817" s="218" t="str">
        <f t="shared" si="494"/>
        <v/>
      </c>
      <c r="C3817" s="218" t="str">
        <f t="shared" si="495"/>
        <v/>
      </c>
      <c r="D3817" s="218" t="str">
        <f t="shared" si="496"/>
        <v/>
      </c>
      <c r="E3817" s="219" t="e">
        <f t="shared" si="497"/>
        <v>#VALUE!</v>
      </c>
      <c r="F3817" s="219" t="str">
        <f t="shared" si="498"/>
        <v/>
      </c>
      <c r="G3817" s="219">
        <f t="shared" si="499"/>
        <v>45291</v>
      </c>
      <c r="H3817" s="218" t="str">
        <f>IF(ISERROR(VLOOKUP(FORECAST!$A3817,$AY$2:$BA$9,3,FALSE)),"",VLOOKUP(FORECAST!$A3817,$AY$2:$BA$9,3,FALSE))</f>
        <v/>
      </c>
      <c r="I3817" s="218" t="str">
        <f>IF(ISNUMBER(FORECAST!G:G),FORECAST!G:G,"")</f>
        <v/>
      </c>
      <c r="J3817" s="222" t="str">
        <f>IF(ISNUMBER(FORECAST!H:H),FORECAST!H:H,"")</f>
        <v/>
      </c>
      <c r="BF3817" s="4"/>
    </row>
    <row r="3818" spans="1:58">
      <c r="A3818" s="218" t="str">
        <f>MID(FORECAST!A3817,1,10)</f>
        <v/>
      </c>
      <c r="B3818" s="218" t="str">
        <f t="shared" si="494"/>
        <v/>
      </c>
      <c r="C3818" s="218" t="str">
        <f t="shared" si="495"/>
        <v/>
      </c>
      <c r="D3818" s="218" t="str">
        <f t="shared" si="496"/>
        <v/>
      </c>
      <c r="E3818" s="219" t="e">
        <f t="shared" si="497"/>
        <v>#VALUE!</v>
      </c>
      <c r="F3818" s="219" t="str">
        <f t="shared" si="498"/>
        <v/>
      </c>
      <c r="G3818" s="219">
        <f t="shared" si="499"/>
        <v>45291</v>
      </c>
      <c r="H3818" s="218" t="str">
        <f>IF(ISERROR(VLOOKUP(FORECAST!$A3818,$AY$2:$BA$9,3,FALSE)),"",VLOOKUP(FORECAST!$A3818,$AY$2:$BA$9,3,FALSE))</f>
        <v/>
      </c>
      <c r="I3818" s="218" t="str">
        <f>IF(ISNUMBER(FORECAST!G:G),FORECAST!G:G,"")</f>
        <v/>
      </c>
      <c r="J3818" s="222" t="str">
        <f>IF(ISNUMBER(FORECAST!H:H),FORECAST!H:H,"")</f>
        <v/>
      </c>
      <c r="BF3818" s="4"/>
    </row>
    <row r="3819" spans="1:58">
      <c r="A3819" s="218" t="str">
        <f>MID(FORECAST!A3818,1,10)</f>
        <v/>
      </c>
      <c r="B3819" s="218" t="str">
        <f t="shared" si="494"/>
        <v/>
      </c>
      <c r="C3819" s="218" t="str">
        <f t="shared" si="495"/>
        <v/>
      </c>
      <c r="D3819" s="218" t="str">
        <f t="shared" si="496"/>
        <v/>
      </c>
      <c r="E3819" s="219" t="e">
        <f t="shared" si="497"/>
        <v>#VALUE!</v>
      </c>
      <c r="F3819" s="219" t="str">
        <f t="shared" si="498"/>
        <v/>
      </c>
      <c r="G3819" s="219">
        <f t="shared" si="499"/>
        <v>45291</v>
      </c>
      <c r="H3819" s="218" t="str">
        <f>IF(ISERROR(VLOOKUP(FORECAST!$A3819,$AY$2:$BA$9,3,FALSE)),"",VLOOKUP(FORECAST!$A3819,$AY$2:$BA$9,3,FALSE))</f>
        <v/>
      </c>
      <c r="I3819" s="218" t="str">
        <f>IF(ISNUMBER(FORECAST!G:G),FORECAST!G:G,"")</f>
        <v/>
      </c>
      <c r="J3819" s="222" t="str">
        <f>IF(ISNUMBER(FORECAST!H:H),FORECAST!H:H,"")</f>
        <v/>
      </c>
      <c r="BF3819" s="4"/>
    </row>
    <row r="3820" spans="1:58">
      <c r="A3820" s="218" t="str">
        <f>MID(FORECAST!A3819,1,10)</f>
        <v/>
      </c>
      <c r="B3820" s="218" t="str">
        <f t="shared" si="494"/>
        <v/>
      </c>
      <c r="C3820" s="218" t="str">
        <f t="shared" si="495"/>
        <v/>
      </c>
      <c r="D3820" s="218" t="str">
        <f t="shared" si="496"/>
        <v/>
      </c>
      <c r="E3820" s="219" t="e">
        <f t="shared" si="497"/>
        <v>#VALUE!</v>
      </c>
      <c r="F3820" s="219" t="str">
        <f t="shared" si="498"/>
        <v/>
      </c>
      <c r="G3820" s="219">
        <f t="shared" si="499"/>
        <v>45291</v>
      </c>
      <c r="H3820" s="218" t="str">
        <f>IF(ISERROR(VLOOKUP(FORECAST!$A3820,$AY$2:$BA$9,3,FALSE)),"",VLOOKUP(FORECAST!$A3820,$AY$2:$BA$9,3,FALSE))</f>
        <v/>
      </c>
      <c r="I3820" s="218" t="str">
        <f>IF(ISNUMBER(FORECAST!G:G),FORECAST!G:G,"")</f>
        <v/>
      </c>
      <c r="J3820" s="222" t="str">
        <f>IF(ISNUMBER(FORECAST!H:H),FORECAST!H:H,"")</f>
        <v/>
      </c>
      <c r="BF3820" s="4"/>
    </row>
    <row r="3821" spans="1:58">
      <c r="A3821" s="218" t="str">
        <f>MID(FORECAST!A3820,1,10)</f>
        <v/>
      </c>
      <c r="B3821" s="218" t="str">
        <f t="shared" si="494"/>
        <v/>
      </c>
      <c r="C3821" s="218" t="str">
        <f t="shared" si="495"/>
        <v/>
      </c>
      <c r="D3821" s="218" t="str">
        <f t="shared" si="496"/>
        <v/>
      </c>
      <c r="E3821" s="219" t="e">
        <f t="shared" si="497"/>
        <v>#VALUE!</v>
      </c>
      <c r="F3821" s="219" t="str">
        <f t="shared" si="498"/>
        <v/>
      </c>
      <c r="G3821" s="219">
        <f t="shared" si="499"/>
        <v>45291</v>
      </c>
      <c r="H3821" s="218" t="str">
        <f>IF(ISERROR(VLOOKUP(FORECAST!$A3821,$AY$2:$BA$9,3,FALSE)),"",VLOOKUP(FORECAST!$A3821,$AY$2:$BA$9,3,FALSE))</f>
        <v/>
      </c>
      <c r="I3821" s="218" t="str">
        <f>IF(ISNUMBER(FORECAST!G:G),FORECAST!G:G,"")</f>
        <v/>
      </c>
      <c r="J3821" s="222" t="str">
        <f>IF(ISNUMBER(FORECAST!H:H),FORECAST!H:H,"")</f>
        <v/>
      </c>
      <c r="BF3821" s="4"/>
    </row>
    <row r="3822" spans="1:58">
      <c r="A3822" s="218" t="str">
        <f>MID(FORECAST!A3821,1,10)</f>
        <v/>
      </c>
      <c r="B3822" s="218" t="str">
        <f t="shared" si="494"/>
        <v/>
      </c>
      <c r="C3822" s="218" t="str">
        <f t="shared" si="495"/>
        <v/>
      </c>
      <c r="D3822" s="218" t="str">
        <f t="shared" si="496"/>
        <v/>
      </c>
      <c r="E3822" s="219" t="e">
        <f t="shared" si="497"/>
        <v>#VALUE!</v>
      </c>
      <c r="F3822" s="219" t="str">
        <f t="shared" si="498"/>
        <v/>
      </c>
      <c r="G3822" s="219">
        <f t="shared" si="499"/>
        <v>45291</v>
      </c>
      <c r="H3822" s="218" t="str">
        <f>IF(ISERROR(VLOOKUP(FORECAST!$A3822,$AY$2:$BA$9,3,FALSE)),"",VLOOKUP(FORECAST!$A3822,$AY$2:$BA$9,3,FALSE))</f>
        <v/>
      </c>
      <c r="I3822" s="218" t="str">
        <f>IF(ISNUMBER(FORECAST!G:G),FORECAST!G:G,"")</f>
        <v/>
      </c>
      <c r="J3822" s="222" t="str">
        <f>IF(ISNUMBER(FORECAST!H:H),FORECAST!H:H,"")</f>
        <v/>
      </c>
      <c r="BF3822" s="4"/>
    </row>
    <row r="3823" spans="1:58">
      <c r="A3823" s="218" t="str">
        <f>MID(FORECAST!A3822,1,10)</f>
        <v/>
      </c>
      <c r="B3823" s="218" t="str">
        <f t="shared" si="494"/>
        <v/>
      </c>
      <c r="C3823" s="218" t="str">
        <f t="shared" si="495"/>
        <v/>
      </c>
      <c r="D3823" s="218" t="str">
        <f t="shared" si="496"/>
        <v/>
      </c>
      <c r="E3823" s="219" t="e">
        <f t="shared" si="497"/>
        <v>#VALUE!</v>
      </c>
      <c r="F3823" s="219" t="str">
        <f t="shared" si="498"/>
        <v/>
      </c>
      <c r="G3823" s="219">
        <f t="shared" si="499"/>
        <v>45291</v>
      </c>
      <c r="H3823" s="218" t="str">
        <f>IF(ISERROR(VLOOKUP(FORECAST!$A3823,$AY$2:$BA$9,3,FALSE)),"",VLOOKUP(FORECAST!$A3823,$AY$2:$BA$9,3,FALSE))</f>
        <v/>
      </c>
      <c r="I3823" s="218" t="str">
        <f>IF(ISNUMBER(FORECAST!G:G),FORECAST!G:G,"")</f>
        <v/>
      </c>
      <c r="J3823" s="222" t="str">
        <f>IF(ISNUMBER(FORECAST!H:H),FORECAST!H:H,"")</f>
        <v/>
      </c>
      <c r="BF3823" s="4"/>
    </row>
    <row r="3824" spans="1:58">
      <c r="A3824" s="218" t="str">
        <f>MID(FORECAST!A3823,1,10)</f>
        <v/>
      </c>
      <c r="B3824" s="218" t="str">
        <f t="shared" si="494"/>
        <v/>
      </c>
      <c r="C3824" s="218" t="str">
        <f t="shared" si="495"/>
        <v/>
      </c>
      <c r="D3824" s="218" t="str">
        <f t="shared" si="496"/>
        <v/>
      </c>
      <c r="E3824" s="219" t="e">
        <f t="shared" si="497"/>
        <v>#VALUE!</v>
      </c>
      <c r="F3824" s="219" t="str">
        <f t="shared" si="498"/>
        <v/>
      </c>
      <c r="G3824" s="219">
        <f t="shared" si="499"/>
        <v>45291</v>
      </c>
      <c r="H3824" s="218" t="str">
        <f>IF(ISERROR(VLOOKUP(FORECAST!$A3824,$AY$2:$BA$9,3,FALSE)),"",VLOOKUP(FORECAST!$A3824,$AY$2:$BA$9,3,FALSE))</f>
        <v/>
      </c>
      <c r="I3824" s="218" t="str">
        <f>IF(ISNUMBER(FORECAST!G:G),FORECAST!G:G,"")</f>
        <v/>
      </c>
      <c r="J3824" s="222" t="str">
        <f>IF(ISNUMBER(FORECAST!H:H),FORECAST!H:H,"")</f>
        <v/>
      </c>
      <c r="BF3824" s="4"/>
    </row>
    <row r="3825" spans="1:58">
      <c r="A3825" s="218" t="str">
        <f>MID(FORECAST!A3824,1,10)</f>
        <v/>
      </c>
      <c r="B3825" s="218" t="str">
        <f t="shared" si="494"/>
        <v/>
      </c>
      <c r="C3825" s="218" t="str">
        <f t="shared" si="495"/>
        <v/>
      </c>
      <c r="D3825" s="218" t="str">
        <f t="shared" si="496"/>
        <v/>
      </c>
      <c r="E3825" s="219" t="e">
        <f t="shared" si="497"/>
        <v>#VALUE!</v>
      </c>
      <c r="F3825" s="219" t="str">
        <f t="shared" si="498"/>
        <v/>
      </c>
      <c r="G3825" s="219">
        <f t="shared" si="499"/>
        <v>45291</v>
      </c>
      <c r="H3825" s="218" t="str">
        <f>IF(ISERROR(VLOOKUP(FORECAST!$A3825,$AY$2:$BA$9,3,FALSE)),"",VLOOKUP(FORECAST!$A3825,$AY$2:$BA$9,3,FALSE))</f>
        <v/>
      </c>
      <c r="I3825" s="218" t="str">
        <f>IF(ISNUMBER(FORECAST!G:G),FORECAST!G:G,"")</f>
        <v/>
      </c>
      <c r="J3825" s="222" t="str">
        <f>IF(ISNUMBER(FORECAST!H:H),FORECAST!H:H,"")</f>
        <v/>
      </c>
      <c r="BF3825" s="4"/>
    </row>
    <row r="3826" spans="1:58">
      <c r="A3826" s="218" t="str">
        <f>MID(FORECAST!A3825,1,10)</f>
        <v/>
      </c>
      <c r="B3826" s="218" t="str">
        <f t="shared" si="494"/>
        <v/>
      </c>
      <c r="C3826" s="218" t="str">
        <f t="shared" si="495"/>
        <v/>
      </c>
      <c r="D3826" s="218" t="str">
        <f t="shared" si="496"/>
        <v/>
      </c>
      <c r="E3826" s="219" t="e">
        <f t="shared" si="497"/>
        <v>#VALUE!</v>
      </c>
      <c r="F3826" s="219" t="str">
        <f t="shared" si="498"/>
        <v/>
      </c>
      <c r="G3826" s="219">
        <f t="shared" si="499"/>
        <v>45291</v>
      </c>
      <c r="H3826" s="218" t="str">
        <f>IF(ISERROR(VLOOKUP(FORECAST!$A3826,$AY$2:$BA$9,3,FALSE)),"",VLOOKUP(FORECAST!$A3826,$AY$2:$BA$9,3,FALSE))</f>
        <v/>
      </c>
      <c r="I3826" s="218" t="str">
        <f>IF(ISNUMBER(FORECAST!G:G),FORECAST!G:G,"")</f>
        <v/>
      </c>
      <c r="J3826" s="222" t="str">
        <f>IF(ISNUMBER(FORECAST!H:H),FORECAST!H:H,"")</f>
        <v/>
      </c>
      <c r="BF3826" s="4"/>
    </row>
    <row r="3827" spans="1:58">
      <c r="A3827" s="218" t="str">
        <f>MID(FORECAST!A3826,1,10)</f>
        <v/>
      </c>
      <c r="B3827" s="218" t="str">
        <f t="shared" si="494"/>
        <v/>
      </c>
      <c r="C3827" s="218" t="str">
        <f t="shared" si="495"/>
        <v/>
      </c>
      <c r="D3827" s="218" t="str">
        <f t="shared" si="496"/>
        <v/>
      </c>
      <c r="E3827" s="219" t="e">
        <f t="shared" si="497"/>
        <v>#VALUE!</v>
      </c>
      <c r="F3827" s="219" t="str">
        <f t="shared" si="498"/>
        <v/>
      </c>
      <c r="G3827" s="219">
        <f t="shared" si="499"/>
        <v>45291</v>
      </c>
      <c r="H3827" s="218" t="str">
        <f>IF(ISERROR(VLOOKUP(FORECAST!$A3827,$AY$2:$BA$9,3,FALSE)),"",VLOOKUP(FORECAST!$A3827,$AY$2:$BA$9,3,FALSE))</f>
        <v/>
      </c>
      <c r="I3827" s="218" t="str">
        <f>IF(ISNUMBER(FORECAST!G:G),FORECAST!G:G,"")</f>
        <v/>
      </c>
      <c r="J3827" s="222" t="str">
        <f>IF(ISNUMBER(FORECAST!H:H),FORECAST!H:H,"")</f>
        <v/>
      </c>
      <c r="BF3827" s="4"/>
    </row>
    <row r="3828" spans="1:58">
      <c r="A3828" s="218" t="str">
        <f>MID(FORECAST!A3827,1,10)</f>
        <v/>
      </c>
      <c r="B3828" s="218" t="str">
        <f t="shared" si="494"/>
        <v/>
      </c>
      <c r="C3828" s="218" t="str">
        <f t="shared" si="495"/>
        <v/>
      </c>
      <c r="D3828" s="218" t="str">
        <f t="shared" si="496"/>
        <v/>
      </c>
      <c r="E3828" s="219" t="e">
        <f t="shared" si="497"/>
        <v>#VALUE!</v>
      </c>
      <c r="F3828" s="219" t="str">
        <f t="shared" si="498"/>
        <v/>
      </c>
      <c r="G3828" s="219">
        <f t="shared" si="499"/>
        <v>45291</v>
      </c>
      <c r="H3828" s="218" t="str">
        <f>IF(ISERROR(VLOOKUP(FORECAST!$A3828,$AY$2:$BA$9,3,FALSE)),"",VLOOKUP(FORECAST!$A3828,$AY$2:$BA$9,3,FALSE))</f>
        <v/>
      </c>
      <c r="I3828" s="218" t="str">
        <f>IF(ISNUMBER(FORECAST!G:G),FORECAST!G:G,"")</f>
        <v/>
      </c>
      <c r="J3828" s="222" t="str">
        <f>IF(ISNUMBER(FORECAST!H:H),FORECAST!H:H,"")</f>
        <v/>
      </c>
      <c r="BF3828" s="4"/>
    </row>
    <row r="3829" spans="1:58">
      <c r="A3829" s="218" t="str">
        <f>MID(FORECAST!A3828,1,10)</f>
        <v/>
      </c>
      <c r="B3829" s="218" t="str">
        <f t="shared" si="494"/>
        <v/>
      </c>
      <c r="C3829" s="218" t="str">
        <f t="shared" si="495"/>
        <v/>
      </c>
      <c r="D3829" s="218" t="str">
        <f t="shared" si="496"/>
        <v/>
      </c>
      <c r="E3829" s="219" t="e">
        <f t="shared" si="497"/>
        <v>#VALUE!</v>
      </c>
      <c r="F3829" s="219" t="str">
        <f t="shared" si="498"/>
        <v/>
      </c>
      <c r="G3829" s="219">
        <f t="shared" si="499"/>
        <v>45291</v>
      </c>
      <c r="H3829" s="218" t="str">
        <f>IF(ISERROR(VLOOKUP(FORECAST!$A3829,$AY$2:$BA$9,3,FALSE)),"",VLOOKUP(FORECAST!$A3829,$AY$2:$BA$9,3,FALSE))</f>
        <v/>
      </c>
      <c r="I3829" s="218" t="str">
        <f>IF(ISNUMBER(FORECAST!G:G),FORECAST!G:G,"")</f>
        <v/>
      </c>
      <c r="J3829" s="222" t="str">
        <f>IF(ISNUMBER(FORECAST!H:H),FORECAST!H:H,"")</f>
        <v/>
      </c>
      <c r="BF3829" s="4"/>
    </row>
    <row r="3830" spans="1:58">
      <c r="A3830" s="218" t="str">
        <f>MID(FORECAST!A3829,1,10)</f>
        <v/>
      </c>
      <c r="B3830" s="218" t="str">
        <f t="shared" si="494"/>
        <v/>
      </c>
      <c r="C3830" s="218" t="str">
        <f t="shared" si="495"/>
        <v/>
      </c>
      <c r="D3830" s="218" t="str">
        <f t="shared" si="496"/>
        <v/>
      </c>
      <c r="E3830" s="219" t="e">
        <f t="shared" si="497"/>
        <v>#VALUE!</v>
      </c>
      <c r="F3830" s="219" t="str">
        <f t="shared" si="498"/>
        <v/>
      </c>
      <c r="G3830" s="219">
        <f t="shared" si="499"/>
        <v>45291</v>
      </c>
      <c r="H3830" s="218" t="str">
        <f>IF(ISERROR(VLOOKUP(FORECAST!$A3830,$AY$2:$BA$9,3,FALSE)),"",VLOOKUP(FORECAST!$A3830,$AY$2:$BA$9,3,FALSE))</f>
        <v/>
      </c>
      <c r="I3830" s="218" t="str">
        <f>IF(ISNUMBER(FORECAST!G:G),FORECAST!G:G,"")</f>
        <v/>
      </c>
      <c r="J3830" s="222" t="str">
        <f>IF(ISNUMBER(FORECAST!H:H),FORECAST!H:H,"")</f>
        <v/>
      </c>
      <c r="BF3830" s="4"/>
    </row>
    <row r="3831" spans="1:58">
      <c r="A3831" s="218" t="str">
        <f>MID(FORECAST!A3830,1,10)</f>
        <v/>
      </c>
      <c r="B3831" s="218" t="str">
        <f t="shared" si="494"/>
        <v/>
      </c>
      <c r="C3831" s="218" t="str">
        <f t="shared" si="495"/>
        <v/>
      </c>
      <c r="D3831" s="218" t="str">
        <f t="shared" si="496"/>
        <v/>
      </c>
      <c r="E3831" s="219" t="e">
        <f t="shared" si="497"/>
        <v>#VALUE!</v>
      </c>
      <c r="F3831" s="219" t="str">
        <f t="shared" si="498"/>
        <v/>
      </c>
      <c r="G3831" s="219">
        <f t="shared" si="499"/>
        <v>45291</v>
      </c>
      <c r="H3831" s="218" t="str">
        <f>IF(ISERROR(VLOOKUP(FORECAST!$A3831,$AY$2:$BA$9,3,FALSE)),"",VLOOKUP(FORECAST!$A3831,$AY$2:$BA$9,3,FALSE))</f>
        <v/>
      </c>
      <c r="I3831" s="218" t="str">
        <f>IF(ISNUMBER(FORECAST!G:G),FORECAST!G:G,"")</f>
        <v/>
      </c>
      <c r="J3831" s="222" t="str">
        <f>IF(ISNUMBER(FORECAST!H:H),FORECAST!H:H,"")</f>
        <v/>
      </c>
      <c r="BF3831" s="4"/>
    </row>
    <row r="3832" spans="1:58">
      <c r="A3832" s="218" t="str">
        <f>MID(FORECAST!A3831,1,10)</f>
        <v/>
      </c>
      <c r="B3832" s="218" t="str">
        <f t="shared" si="494"/>
        <v/>
      </c>
      <c r="C3832" s="218" t="str">
        <f t="shared" si="495"/>
        <v/>
      </c>
      <c r="D3832" s="218" t="str">
        <f t="shared" si="496"/>
        <v/>
      </c>
      <c r="E3832" s="219" t="e">
        <f t="shared" si="497"/>
        <v>#VALUE!</v>
      </c>
      <c r="F3832" s="219" t="str">
        <f t="shared" si="498"/>
        <v/>
      </c>
      <c r="G3832" s="219">
        <f t="shared" si="499"/>
        <v>45291</v>
      </c>
      <c r="H3832" s="218" t="str">
        <f>IF(ISERROR(VLOOKUP(FORECAST!$A3832,$AY$2:$BA$9,3,FALSE)),"",VLOOKUP(FORECAST!$A3832,$AY$2:$BA$9,3,FALSE))</f>
        <v/>
      </c>
      <c r="I3832" s="218" t="str">
        <f>IF(ISNUMBER(FORECAST!G:G),FORECAST!G:G,"")</f>
        <v/>
      </c>
      <c r="J3832" s="222" t="str">
        <f>IF(ISNUMBER(FORECAST!H:H),FORECAST!H:H,"")</f>
        <v/>
      </c>
      <c r="BF3832" s="4"/>
    </row>
    <row r="3833" spans="1:58">
      <c r="A3833" s="218" t="str">
        <f>MID(FORECAST!A3832,1,10)</f>
        <v/>
      </c>
      <c r="B3833" s="218" t="str">
        <f t="shared" si="494"/>
        <v/>
      </c>
      <c r="C3833" s="218" t="str">
        <f t="shared" si="495"/>
        <v/>
      </c>
      <c r="D3833" s="218" t="str">
        <f t="shared" si="496"/>
        <v/>
      </c>
      <c r="E3833" s="219" t="e">
        <f t="shared" si="497"/>
        <v>#VALUE!</v>
      </c>
      <c r="F3833" s="219" t="str">
        <f t="shared" si="498"/>
        <v/>
      </c>
      <c r="G3833" s="219">
        <f t="shared" si="499"/>
        <v>45291</v>
      </c>
      <c r="H3833" s="218" t="str">
        <f>IF(ISERROR(VLOOKUP(FORECAST!$A3833,$AY$2:$BA$9,3,FALSE)),"",VLOOKUP(FORECAST!$A3833,$AY$2:$BA$9,3,FALSE))</f>
        <v/>
      </c>
      <c r="I3833" s="218" t="str">
        <f>IF(ISNUMBER(FORECAST!G:G),FORECAST!G:G,"")</f>
        <v/>
      </c>
      <c r="J3833" s="222" t="str">
        <f>IF(ISNUMBER(FORECAST!H:H),FORECAST!H:H,"")</f>
        <v/>
      </c>
      <c r="BF3833" s="4"/>
    </row>
    <row r="3834" spans="1:58">
      <c r="A3834" s="218" t="str">
        <f>MID(FORECAST!A3833,1,10)</f>
        <v/>
      </c>
      <c r="B3834" s="218" t="str">
        <f t="shared" si="494"/>
        <v/>
      </c>
      <c r="C3834" s="218" t="str">
        <f t="shared" si="495"/>
        <v/>
      </c>
      <c r="D3834" s="218" t="str">
        <f t="shared" si="496"/>
        <v/>
      </c>
      <c r="E3834" s="219" t="e">
        <f t="shared" si="497"/>
        <v>#VALUE!</v>
      </c>
      <c r="F3834" s="219" t="str">
        <f t="shared" si="498"/>
        <v/>
      </c>
      <c r="G3834" s="219">
        <f t="shared" si="499"/>
        <v>45291</v>
      </c>
      <c r="H3834" s="218" t="str">
        <f>IF(ISERROR(VLOOKUP(FORECAST!$A3834,$AY$2:$BA$9,3,FALSE)),"",VLOOKUP(FORECAST!$A3834,$AY$2:$BA$9,3,FALSE))</f>
        <v/>
      </c>
      <c r="I3834" s="218" t="str">
        <f>IF(ISNUMBER(FORECAST!G:G),FORECAST!G:G,"")</f>
        <v/>
      </c>
      <c r="J3834" s="222" t="str">
        <f>IF(ISNUMBER(FORECAST!H:H),FORECAST!H:H,"")</f>
        <v/>
      </c>
      <c r="BF3834" s="4"/>
    </row>
    <row r="3835" spans="1:58">
      <c r="A3835" s="218" t="str">
        <f>MID(FORECAST!A3834,1,10)</f>
        <v/>
      </c>
      <c r="B3835" s="218" t="str">
        <f t="shared" si="494"/>
        <v/>
      </c>
      <c r="C3835" s="218" t="str">
        <f t="shared" si="495"/>
        <v/>
      </c>
      <c r="D3835" s="218" t="str">
        <f t="shared" si="496"/>
        <v/>
      </c>
      <c r="E3835" s="219" t="e">
        <f t="shared" si="497"/>
        <v>#VALUE!</v>
      </c>
      <c r="F3835" s="219" t="str">
        <f t="shared" si="498"/>
        <v/>
      </c>
      <c r="G3835" s="219">
        <f t="shared" si="499"/>
        <v>45291</v>
      </c>
      <c r="H3835" s="218" t="str">
        <f>IF(ISERROR(VLOOKUP(FORECAST!$A3835,$AY$2:$BA$9,3,FALSE)),"",VLOOKUP(FORECAST!$A3835,$AY$2:$BA$9,3,FALSE))</f>
        <v/>
      </c>
      <c r="I3835" s="218" t="str">
        <f>IF(ISNUMBER(FORECAST!G:G),FORECAST!G:G,"")</f>
        <v/>
      </c>
      <c r="J3835" s="222" t="str">
        <f>IF(ISNUMBER(FORECAST!H:H),FORECAST!H:H,"")</f>
        <v/>
      </c>
      <c r="BF3835" s="4"/>
    </row>
    <row r="3836" spans="1:58">
      <c r="A3836" s="218" t="str">
        <f>MID(FORECAST!A3835,1,10)</f>
        <v/>
      </c>
      <c r="B3836" s="218" t="str">
        <f t="shared" si="494"/>
        <v/>
      </c>
      <c r="C3836" s="218" t="str">
        <f t="shared" si="495"/>
        <v/>
      </c>
      <c r="D3836" s="218" t="str">
        <f t="shared" si="496"/>
        <v/>
      </c>
      <c r="E3836" s="219" t="e">
        <f t="shared" si="497"/>
        <v>#VALUE!</v>
      </c>
      <c r="F3836" s="219" t="str">
        <f t="shared" si="498"/>
        <v/>
      </c>
      <c r="G3836" s="219">
        <f t="shared" si="499"/>
        <v>45291</v>
      </c>
      <c r="H3836" s="218" t="str">
        <f>IF(ISERROR(VLOOKUP(FORECAST!$A3836,$AY$2:$BA$9,3,FALSE)),"",VLOOKUP(FORECAST!$A3836,$AY$2:$BA$9,3,FALSE))</f>
        <v/>
      </c>
      <c r="I3836" s="218" t="str">
        <f>IF(ISNUMBER(FORECAST!G:G),FORECAST!G:G,"")</f>
        <v/>
      </c>
      <c r="J3836" s="222" t="str">
        <f>IF(ISNUMBER(FORECAST!H:H),FORECAST!H:H,"")</f>
        <v/>
      </c>
      <c r="BF3836" s="4"/>
    </row>
    <row r="3837" spans="1:58">
      <c r="A3837" s="218" t="str">
        <f>MID(FORECAST!A3836,1,10)</f>
        <v/>
      </c>
      <c r="B3837" s="218" t="str">
        <f t="shared" si="494"/>
        <v/>
      </c>
      <c r="C3837" s="218" t="str">
        <f t="shared" si="495"/>
        <v/>
      </c>
      <c r="D3837" s="218" t="str">
        <f t="shared" si="496"/>
        <v/>
      </c>
      <c r="E3837" s="219" t="e">
        <f t="shared" si="497"/>
        <v>#VALUE!</v>
      </c>
      <c r="F3837" s="219" t="str">
        <f t="shared" si="498"/>
        <v/>
      </c>
      <c r="G3837" s="219">
        <f t="shared" si="499"/>
        <v>45291</v>
      </c>
      <c r="H3837" s="218" t="str">
        <f>IF(ISERROR(VLOOKUP(FORECAST!$A3837,$AY$2:$BA$9,3,FALSE)),"",VLOOKUP(FORECAST!$A3837,$AY$2:$BA$9,3,FALSE))</f>
        <v/>
      </c>
      <c r="I3837" s="218" t="str">
        <f>IF(ISNUMBER(FORECAST!G:G),FORECAST!G:G,"")</f>
        <v/>
      </c>
      <c r="J3837" s="222" t="str">
        <f>IF(ISNUMBER(FORECAST!H:H),FORECAST!H:H,"")</f>
        <v/>
      </c>
      <c r="BF3837" s="4"/>
    </row>
    <row r="3838" spans="1:58">
      <c r="A3838" s="218" t="str">
        <f>MID(FORECAST!A3837,1,10)</f>
        <v/>
      </c>
      <c r="B3838" s="218" t="str">
        <f t="shared" si="494"/>
        <v/>
      </c>
      <c r="C3838" s="218" t="str">
        <f t="shared" si="495"/>
        <v/>
      </c>
      <c r="D3838" s="218" t="str">
        <f t="shared" si="496"/>
        <v/>
      </c>
      <c r="E3838" s="219" t="e">
        <f t="shared" si="497"/>
        <v>#VALUE!</v>
      </c>
      <c r="F3838" s="219" t="str">
        <f t="shared" si="498"/>
        <v/>
      </c>
      <c r="G3838" s="219">
        <f t="shared" si="499"/>
        <v>45291</v>
      </c>
      <c r="H3838" s="218" t="str">
        <f>IF(ISERROR(VLOOKUP(FORECAST!$A3838,$AY$2:$BA$9,3,FALSE)),"",VLOOKUP(FORECAST!$A3838,$AY$2:$BA$9,3,FALSE))</f>
        <v/>
      </c>
      <c r="I3838" s="218" t="str">
        <f>IF(ISNUMBER(FORECAST!G:G),FORECAST!G:G,"")</f>
        <v/>
      </c>
      <c r="J3838" s="222" t="str">
        <f>IF(ISNUMBER(FORECAST!H:H),FORECAST!H:H,"")</f>
        <v/>
      </c>
      <c r="BF3838" s="4"/>
    </row>
    <row r="3839" spans="1:58">
      <c r="A3839" s="218" t="str">
        <f>MID(FORECAST!A3838,1,10)</f>
        <v/>
      </c>
      <c r="B3839" s="218" t="str">
        <f t="shared" si="494"/>
        <v/>
      </c>
      <c r="C3839" s="218" t="str">
        <f t="shared" si="495"/>
        <v/>
      </c>
      <c r="D3839" s="218" t="str">
        <f t="shared" si="496"/>
        <v/>
      </c>
      <c r="E3839" s="219" t="e">
        <f t="shared" si="497"/>
        <v>#VALUE!</v>
      </c>
      <c r="F3839" s="219" t="str">
        <f t="shared" si="498"/>
        <v/>
      </c>
      <c r="G3839" s="219">
        <f t="shared" si="499"/>
        <v>45291</v>
      </c>
      <c r="H3839" s="218" t="str">
        <f>IF(ISERROR(VLOOKUP(FORECAST!$A3839,$AY$2:$BA$9,3,FALSE)),"",VLOOKUP(FORECAST!$A3839,$AY$2:$BA$9,3,FALSE))</f>
        <v/>
      </c>
      <c r="I3839" s="218" t="str">
        <f>IF(ISNUMBER(FORECAST!G:G),FORECAST!G:G,"")</f>
        <v/>
      </c>
      <c r="J3839" s="222" t="str">
        <f>IF(ISNUMBER(FORECAST!H:H),FORECAST!H:H,"")</f>
        <v/>
      </c>
      <c r="BF3839" s="4"/>
    </row>
    <row r="3840" spans="1:58">
      <c r="A3840" s="218" t="str">
        <f>MID(FORECAST!A3839,1,10)</f>
        <v/>
      </c>
      <c r="B3840" s="218" t="str">
        <f t="shared" si="494"/>
        <v/>
      </c>
      <c r="C3840" s="218" t="str">
        <f t="shared" si="495"/>
        <v/>
      </c>
      <c r="D3840" s="218" t="str">
        <f t="shared" si="496"/>
        <v/>
      </c>
      <c r="E3840" s="219" t="e">
        <f t="shared" si="497"/>
        <v>#VALUE!</v>
      </c>
      <c r="F3840" s="219" t="str">
        <f t="shared" si="498"/>
        <v/>
      </c>
      <c r="G3840" s="219">
        <f t="shared" si="499"/>
        <v>45291</v>
      </c>
      <c r="H3840" s="218" t="str">
        <f>IF(ISERROR(VLOOKUP(FORECAST!$A3840,$AY$2:$BA$9,3,FALSE)),"",VLOOKUP(FORECAST!$A3840,$AY$2:$BA$9,3,FALSE))</f>
        <v/>
      </c>
      <c r="I3840" s="218" t="str">
        <f>IF(ISNUMBER(FORECAST!G:G),FORECAST!G:G,"")</f>
        <v/>
      </c>
      <c r="J3840" s="222" t="str">
        <f>IF(ISNUMBER(FORECAST!H:H),FORECAST!H:H,"")</f>
        <v/>
      </c>
      <c r="BF3840" s="4"/>
    </row>
    <row r="3841" spans="1:58">
      <c r="A3841" s="218" t="str">
        <f>MID(FORECAST!A3840,1,10)</f>
        <v/>
      </c>
      <c r="B3841" s="218" t="str">
        <f t="shared" si="494"/>
        <v/>
      </c>
      <c r="C3841" s="218" t="str">
        <f t="shared" si="495"/>
        <v/>
      </c>
      <c r="D3841" s="218" t="str">
        <f t="shared" si="496"/>
        <v/>
      </c>
      <c r="E3841" s="219" t="e">
        <f t="shared" si="497"/>
        <v>#VALUE!</v>
      </c>
      <c r="F3841" s="219" t="str">
        <f t="shared" si="498"/>
        <v/>
      </c>
      <c r="G3841" s="219">
        <f t="shared" si="499"/>
        <v>45291</v>
      </c>
      <c r="H3841" s="218" t="str">
        <f>IF(ISERROR(VLOOKUP(FORECAST!$A3841,$AY$2:$BA$9,3,FALSE)),"",VLOOKUP(FORECAST!$A3841,$AY$2:$BA$9,3,FALSE))</f>
        <v/>
      </c>
      <c r="I3841" s="218" t="str">
        <f>IF(ISNUMBER(FORECAST!G:G),FORECAST!G:G,"")</f>
        <v/>
      </c>
      <c r="J3841" s="222" t="str">
        <f>IF(ISNUMBER(FORECAST!H:H),FORECAST!H:H,"")</f>
        <v/>
      </c>
      <c r="BF3841" s="4"/>
    </row>
    <row r="3842" spans="1:58">
      <c r="A3842" s="218" t="str">
        <f>MID(FORECAST!A3841,1,10)</f>
        <v/>
      </c>
      <c r="B3842" s="218" t="str">
        <f t="shared" si="494"/>
        <v/>
      </c>
      <c r="C3842" s="218" t="str">
        <f t="shared" si="495"/>
        <v/>
      </c>
      <c r="D3842" s="218" t="str">
        <f t="shared" si="496"/>
        <v/>
      </c>
      <c r="E3842" s="219" t="e">
        <f t="shared" si="497"/>
        <v>#VALUE!</v>
      </c>
      <c r="F3842" s="219" t="str">
        <f t="shared" si="498"/>
        <v/>
      </c>
      <c r="G3842" s="219">
        <f t="shared" si="499"/>
        <v>45291</v>
      </c>
      <c r="H3842" s="218" t="str">
        <f>IF(ISERROR(VLOOKUP(FORECAST!$A3842,$AY$2:$BA$9,3,FALSE)),"",VLOOKUP(FORECAST!$A3842,$AY$2:$BA$9,3,FALSE))</f>
        <v/>
      </c>
      <c r="I3842" s="218" t="str">
        <f>IF(ISNUMBER(FORECAST!G:G),FORECAST!G:G,"")</f>
        <v/>
      </c>
      <c r="J3842" s="222" t="str">
        <f>IF(ISNUMBER(FORECAST!H:H),FORECAST!H:H,"")</f>
        <v/>
      </c>
      <c r="BF3842" s="4"/>
    </row>
    <row r="3843" spans="1:58">
      <c r="A3843" s="218" t="str">
        <f>MID(FORECAST!A3842,1,10)</f>
        <v/>
      </c>
      <c r="B3843" s="218" t="str">
        <f t="shared" si="494"/>
        <v/>
      </c>
      <c r="C3843" s="218" t="str">
        <f t="shared" si="495"/>
        <v/>
      </c>
      <c r="D3843" s="218" t="str">
        <f t="shared" si="496"/>
        <v/>
      </c>
      <c r="E3843" s="219" t="e">
        <f t="shared" si="497"/>
        <v>#VALUE!</v>
      </c>
      <c r="F3843" s="219" t="str">
        <f t="shared" si="498"/>
        <v/>
      </c>
      <c r="G3843" s="219">
        <f t="shared" si="499"/>
        <v>45291</v>
      </c>
      <c r="H3843" s="218" t="str">
        <f>IF(ISERROR(VLOOKUP(FORECAST!$A3843,$AY$2:$BA$9,3,FALSE)),"",VLOOKUP(FORECAST!$A3843,$AY$2:$BA$9,3,FALSE))</f>
        <v/>
      </c>
      <c r="I3843" s="218" t="str">
        <f>IF(ISNUMBER(FORECAST!G:G),FORECAST!G:G,"")</f>
        <v/>
      </c>
      <c r="J3843" s="222" t="str">
        <f>IF(ISNUMBER(FORECAST!H:H),FORECAST!H:H,"")</f>
        <v/>
      </c>
      <c r="BF3843" s="4"/>
    </row>
    <row r="3844" spans="1:58">
      <c r="A3844" s="218" t="str">
        <f>MID(FORECAST!A3843,1,10)</f>
        <v/>
      </c>
      <c r="B3844" s="218" t="str">
        <f t="shared" si="494"/>
        <v/>
      </c>
      <c r="C3844" s="218" t="str">
        <f t="shared" si="495"/>
        <v/>
      </c>
      <c r="D3844" s="218" t="str">
        <f t="shared" si="496"/>
        <v/>
      </c>
      <c r="E3844" s="219" t="e">
        <f t="shared" si="497"/>
        <v>#VALUE!</v>
      </c>
      <c r="F3844" s="219" t="str">
        <f t="shared" si="498"/>
        <v/>
      </c>
      <c r="G3844" s="219">
        <f t="shared" si="499"/>
        <v>45291</v>
      </c>
      <c r="H3844" s="218" t="str">
        <f>IF(ISERROR(VLOOKUP(FORECAST!$A3844,$AY$2:$BA$9,3,FALSE)),"",VLOOKUP(FORECAST!$A3844,$AY$2:$BA$9,3,FALSE))</f>
        <v/>
      </c>
      <c r="I3844" s="218" t="str">
        <f>IF(ISNUMBER(FORECAST!G:G),FORECAST!G:G,"")</f>
        <v/>
      </c>
      <c r="J3844" s="222" t="str">
        <f>IF(ISNUMBER(FORECAST!H:H),FORECAST!H:H,"")</f>
        <v/>
      </c>
      <c r="BF3844" s="4"/>
    </row>
    <row r="3845" spans="1:58">
      <c r="A3845" s="218" t="str">
        <f>MID(FORECAST!A3844,1,10)</f>
        <v/>
      </c>
      <c r="B3845" s="218" t="str">
        <f t="shared" si="494"/>
        <v/>
      </c>
      <c r="C3845" s="218" t="str">
        <f t="shared" si="495"/>
        <v/>
      </c>
      <c r="D3845" s="218" t="str">
        <f t="shared" si="496"/>
        <v/>
      </c>
      <c r="E3845" s="219" t="e">
        <f t="shared" si="497"/>
        <v>#VALUE!</v>
      </c>
      <c r="F3845" s="219" t="str">
        <f t="shared" si="498"/>
        <v/>
      </c>
      <c r="G3845" s="219">
        <f t="shared" si="499"/>
        <v>45291</v>
      </c>
      <c r="H3845" s="218" t="str">
        <f>IF(ISERROR(VLOOKUP(FORECAST!$A3845,$AY$2:$BA$9,3,FALSE)),"",VLOOKUP(FORECAST!$A3845,$AY$2:$BA$9,3,FALSE))</f>
        <v/>
      </c>
      <c r="I3845" s="218" t="str">
        <f>IF(ISNUMBER(FORECAST!G:G),FORECAST!G:G,"")</f>
        <v/>
      </c>
      <c r="J3845" s="222" t="str">
        <f>IF(ISNUMBER(FORECAST!H:H),FORECAST!H:H,"")</f>
        <v/>
      </c>
      <c r="BF3845" s="4"/>
    </row>
    <row r="3846" spans="1:58">
      <c r="A3846" s="218" t="str">
        <f>MID(FORECAST!A3845,1,10)</f>
        <v/>
      </c>
      <c r="B3846" s="218" t="str">
        <f t="shared" si="494"/>
        <v/>
      </c>
      <c r="C3846" s="218" t="str">
        <f t="shared" si="495"/>
        <v/>
      </c>
      <c r="D3846" s="218" t="str">
        <f t="shared" si="496"/>
        <v/>
      </c>
      <c r="E3846" s="219" t="e">
        <f t="shared" si="497"/>
        <v>#VALUE!</v>
      </c>
      <c r="F3846" s="219" t="str">
        <f t="shared" si="498"/>
        <v/>
      </c>
      <c r="G3846" s="219">
        <f t="shared" si="499"/>
        <v>45291</v>
      </c>
      <c r="H3846" s="218" t="str">
        <f>IF(ISERROR(VLOOKUP(FORECAST!$A3846,$AY$2:$BA$9,3,FALSE)),"",VLOOKUP(FORECAST!$A3846,$AY$2:$BA$9,3,FALSE))</f>
        <v/>
      </c>
      <c r="I3846" s="218" t="str">
        <f>IF(ISNUMBER(FORECAST!G:G),FORECAST!G:G,"")</f>
        <v/>
      </c>
      <c r="J3846" s="222" t="str">
        <f>IF(ISNUMBER(FORECAST!H:H),FORECAST!H:H,"")</f>
        <v/>
      </c>
      <c r="BF3846" s="4"/>
    </row>
    <row r="3847" spans="1:58">
      <c r="A3847" s="218" t="str">
        <f>MID(FORECAST!A3846,1,10)</f>
        <v/>
      </c>
      <c r="B3847" s="218" t="str">
        <f t="shared" si="494"/>
        <v/>
      </c>
      <c r="C3847" s="218" t="str">
        <f t="shared" si="495"/>
        <v/>
      </c>
      <c r="D3847" s="218" t="str">
        <f t="shared" si="496"/>
        <v/>
      </c>
      <c r="E3847" s="219" t="e">
        <f t="shared" si="497"/>
        <v>#VALUE!</v>
      </c>
      <c r="F3847" s="219" t="str">
        <f t="shared" si="498"/>
        <v/>
      </c>
      <c r="G3847" s="219">
        <f t="shared" si="499"/>
        <v>45291</v>
      </c>
      <c r="H3847" s="218" t="str">
        <f>IF(ISERROR(VLOOKUP(FORECAST!$A3847,$AY$2:$BA$9,3,FALSE)),"",VLOOKUP(FORECAST!$A3847,$AY$2:$BA$9,3,FALSE))</f>
        <v/>
      </c>
      <c r="I3847" s="218" t="str">
        <f>IF(ISNUMBER(FORECAST!G:G),FORECAST!G:G,"")</f>
        <v/>
      </c>
      <c r="J3847" s="222" t="str">
        <f>IF(ISNUMBER(FORECAST!H:H),FORECAST!H:H,"")</f>
        <v/>
      </c>
      <c r="BF3847" s="4"/>
    </row>
    <row r="3848" spans="1:58">
      <c r="A3848" s="218" t="str">
        <f>MID(FORECAST!A3847,1,10)</f>
        <v/>
      </c>
      <c r="B3848" s="218" t="str">
        <f t="shared" si="494"/>
        <v/>
      </c>
      <c r="C3848" s="218" t="str">
        <f t="shared" si="495"/>
        <v/>
      </c>
      <c r="D3848" s="218" t="str">
        <f t="shared" si="496"/>
        <v/>
      </c>
      <c r="E3848" s="219" t="e">
        <f t="shared" si="497"/>
        <v>#VALUE!</v>
      </c>
      <c r="F3848" s="219" t="str">
        <f t="shared" si="498"/>
        <v/>
      </c>
      <c r="G3848" s="219">
        <f t="shared" si="499"/>
        <v>45291</v>
      </c>
      <c r="H3848" s="218" t="str">
        <f>IF(ISERROR(VLOOKUP(FORECAST!$A3848,$AY$2:$BA$9,3,FALSE)),"",VLOOKUP(FORECAST!$A3848,$AY$2:$BA$9,3,FALSE))</f>
        <v/>
      </c>
      <c r="I3848" s="218" t="str">
        <f>IF(ISNUMBER(FORECAST!G:G),FORECAST!G:G,"")</f>
        <v/>
      </c>
      <c r="J3848" s="222" t="str">
        <f>IF(ISNUMBER(FORECAST!H:H),FORECAST!H:H,"")</f>
        <v/>
      </c>
      <c r="BF3848" s="4"/>
    </row>
    <row r="3849" spans="1:58">
      <c r="A3849" s="218" t="str">
        <f>MID(FORECAST!A3848,1,10)</f>
        <v/>
      </c>
      <c r="B3849" s="218" t="str">
        <f t="shared" si="494"/>
        <v/>
      </c>
      <c r="C3849" s="218" t="str">
        <f t="shared" si="495"/>
        <v/>
      </c>
      <c r="D3849" s="218" t="str">
        <f t="shared" si="496"/>
        <v/>
      </c>
      <c r="E3849" s="219" t="e">
        <f t="shared" si="497"/>
        <v>#VALUE!</v>
      </c>
      <c r="F3849" s="219" t="str">
        <f t="shared" si="498"/>
        <v/>
      </c>
      <c r="G3849" s="219">
        <f t="shared" si="499"/>
        <v>45291</v>
      </c>
      <c r="H3849" s="218" t="str">
        <f>IF(ISERROR(VLOOKUP(FORECAST!$A3849,$AY$2:$BA$9,3,FALSE)),"",VLOOKUP(FORECAST!$A3849,$AY$2:$BA$9,3,FALSE))</f>
        <v/>
      </c>
      <c r="I3849" s="218" t="str">
        <f>IF(ISNUMBER(FORECAST!G:G),FORECAST!G:G,"")</f>
        <v/>
      </c>
      <c r="J3849" s="222" t="str">
        <f>IF(ISNUMBER(FORECAST!H:H),FORECAST!H:H,"")</f>
        <v/>
      </c>
      <c r="BF3849" s="4"/>
    </row>
    <row r="3850" spans="1:58">
      <c r="A3850" s="218" t="str">
        <f>MID(FORECAST!A3849,1,10)</f>
        <v/>
      </c>
      <c r="B3850" s="218" t="str">
        <f t="shared" si="494"/>
        <v/>
      </c>
      <c r="C3850" s="218" t="str">
        <f t="shared" si="495"/>
        <v/>
      </c>
      <c r="D3850" s="218" t="str">
        <f t="shared" si="496"/>
        <v/>
      </c>
      <c r="E3850" s="219" t="e">
        <f t="shared" si="497"/>
        <v>#VALUE!</v>
      </c>
      <c r="F3850" s="219" t="str">
        <f t="shared" si="498"/>
        <v/>
      </c>
      <c r="G3850" s="219">
        <f t="shared" si="499"/>
        <v>45291</v>
      </c>
      <c r="H3850" s="218" t="str">
        <f>IF(ISERROR(VLOOKUP(FORECAST!$A3850,$AY$2:$BA$9,3,FALSE)),"",VLOOKUP(FORECAST!$A3850,$AY$2:$BA$9,3,FALSE))</f>
        <v/>
      </c>
      <c r="I3850" s="218" t="str">
        <f>IF(ISNUMBER(FORECAST!G:G),FORECAST!G:G,"")</f>
        <v/>
      </c>
      <c r="J3850" s="222" t="str">
        <f>IF(ISNUMBER(FORECAST!H:H),FORECAST!H:H,"")</f>
        <v/>
      </c>
      <c r="BF3850" s="4"/>
    </row>
    <row r="3851" spans="1:58">
      <c r="A3851" s="218" t="str">
        <f>MID(FORECAST!A3850,1,10)</f>
        <v/>
      </c>
      <c r="B3851" s="218" t="str">
        <f t="shared" si="494"/>
        <v/>
      </c>
      <c r="C3851" s="218" t="str">
        <f t="shared" si="495"/>
        <v/>
      </c>
      <c r="D3851" s="218" t="str">
        <f t="shared" si="496"/>
        <v/>
      </c>
      <c r="E3851" s="219" t="e">
        <f t="shared" si="497"/>
        <v>#VALUE!</v>
      </c>
      <c r="F3851" s="219" t="str">
        <f t="shared" si="498"/>
        <v/>
      </c>
      <c r="G3851" s="219">
        <f t="shared" si="499"/>
        <v>45291</v>
      </c>
      <c r="H3851" s="218" t="str">
        <f>IF(ISERROR(VLOOKUP(FORECAST!$A3851,$AY$2:$BA$9,3,FALSE)),"",VLOOKUP(FORECAST!$A3851,$AY$2:$BA$9,3,FALSE))</f>
        <v/>
      </c>
      <c r="I3851" s="218" t="str">
        <f>IF(ISNUMBER(FORECAST!G:G),FORECAST!G:G,"")</f>
        <v/>
      </c>
      <c r="J3851" s="222" t="str">
        <f>IF(ISNUMBER(FORECAST!H:H),FORECAST!H:H,"")</f>
        <v/>
      </c>
      <c r="BF3851" s="4"/>
    </row>
    <row r="3852" spans="1:58">
      <c r="A3852" s="218" t="str">
        <f>MID(FORECAST!A3851,1,10)</f>
        <v/>
      </c>
      <c r="B3852" s="218" t="str">
        <f t="shared" si="494"/>
        <v/>
      </c>
      <c r="C3852" s="218" t="str">
        <f t="shared" si="495"/>
        <v/>
      </c>
      <c r="D3852" s="218" t="str">
        <f t="shared" si="496"/>
        <v/>
      </c>
      <c r="E3852" s="219" t="e">
        <f t="shared" si="497"/>
        <v>#VALUE!</v>
      </c>
      <c r="F3852" s="219" t="str">
        <f t="shared" si="498"/>
        <v/>
      </c>
      <c r="G3852" s="219">
        <f t="shared" si="499"/>
        <v>45291</v>
      </c>
      <c r="H3852" s="218" t="str">
        <f>IF(ISERROR(VLOOKUP(FORECAST!$A3852,$AY$2:$BA$9,3,FALSE)),"",VLOOKUP(FORECAST!$A3852,$AY$2:$BA$9,3,FALSE))</f>
        <v/>
      </c>
      <c r="I3852" s="218" t="str">
        <f>IF(ISNUMBER(FORECAST!G:G),FORECAST!G:G,"")</f>
        <v/>
      </c>
      <c r="J3852" s="222" t="str">
        <f>IF(ISNUMBER(FORECAST!H:H),FORECAST!H:H,"")</f>
        <v/>
      </c>
      <c r="BF3852" s="4"/>
    </row>
    <row r="3853" spans="1:58">
      <c r="A3853" s="218" t="str">
        <f>MID(FORECAST!A3852,1,10)</f>
        <v/>
      </c>
      <c r="B3853" s="218" t="str">
        <f t="shared" si="494"/>
        <v/>
      </c>
      <c r="C3853" s="218" t="str">
        <f t="shared" si="495"/>
        <v/>
      </c>
      <c r="D3853" s="218" t="str">
        <f t="shared" si="496"/>
        <v/>
      </c>
      <c r="E3853" s="219" t="e">
        <f t="shared" si="497"/>
        <v>#VALUE!</v>
      </c>
      <c r="F3853" s="219" t="str">
        <f t="shared" si="498"/>
        <v/>
      </c>
      <c r="G3853" s="219">
        <f t="shared" si="499"/>
        <v>45291</v>
      </c>
      <c r="H3853" s="218" t="str">
        <f>IF(ISERROR(VLOOKUP(FORECAST!$A3853,$AY$2:$BA$9,3,FALSE)),"",VLOOKUP(FORECAST!$A3853,$AY$2:$BA$9,3,FALSE))</f>
        <v/>
      </c>
      <c r="I3853" s="218" t="str">
        <f>IF(ISNUMBER(FORECAST!G:G),FORECAST!G:G,"")</f>
        <v/>
      </c>
      <c r="J3853" s="222" t="str">
        <f>IF(ISNUMBER(FORECAST!H:H),FORECAST!H:H,"")</f>
        <v/>
      </c>
      <c r="BF3853" s="4"/>
    </row>
    <row r="3854" spans="1:58">
      <c r="A3854" s="218" t="str">
        <f>MID(FORECAST!A3853,1,10)</f>
        <v/>
      </c>
      <c r="B3854" s="218" t="str">
        <f t="shared" si="494"/>
        <v/>
      </c>
      <c r="C3854" s="218" t="str">
        <f t="shared" si="495"/>
        <v/>
      </c>
      <c r="D3854" s="218" t="str">
        <f t="shared" si="496"/>
        <v/>
      </c>
      <c r="E3854" s="219" t="e">
        <f t="shared" si="497"/>
        <v>#VALUE!</v>
      </c>
      <c r="F3854" s="219" t="str">
        <f t="shared" si="498"/>
        <v/>
      </c>
      <c r="G3854" s="219">
        <f t="shared" si="499"/>
        <v>45291</v>
      </c>
      <c r="H3854" s="218" t="str">
        <f>IF(ISERROR(VLOOKUP(FORECAST!$A3854,$AY$2:$BA$9,3,FALSE)),"",VLOOKUP(FORECAST!$A3854,$AY$2:$BA$9,3,FALSE))</f>
        <v/>
      </c>
      <c r="I3854" s="218" t="str">
        <f>IF(ISNUMBER(FORECAST!G:G),FORECAST!G:G,"")</f>
        <v/>
      </c>
      <c r="J3854" s="222" t="str">
        <f>IF(ISNUMBER(FORECAST!H:H),FORECAST!H:H,"")</f>
        <v/>
      </c>
      <c r="BF3854" s="4"/>
    </row>
    <row r="3855" spans="1:58">
      <c r="A3855" s="218" t="str">
        <f>MID(FORECAST!A3854,1,10)</f>
        <v/>
      </c>
      <c r="B3855" s="218" t="str">
        <f t="shared" si="494"/>
        <v/>
      </c>
      <c r="C3855" s="218" t="str">
        <f t="shared" si="495"/>
        <v/>
      </c>
      <c r="D3855" s="218" t="str">
        <f t="shared" si="496"/>
        <v/>
      </c>
      <c r="E3855" s="219" t="e">
        <f t="shared" si="497"/>
        <v>#VALUE!</v>
      </c>
      <c r="F3855" s="219" t="str">
        <f t="shared" si="498"/>
        <v/>
      </c>
      <c r="G3855" s="219">
        <f t="shared" si="499"/>
        <v>45291</v>
      </c>
      <c r="H3855" s="218" t="str">
        <f>IF(ISERROR(VLOOKUP(FORECAST!$A3855,$AY$2:$BA$9,3,FALSE)),"",VLOOKUP(FORECAST!$A3855,$AY$2:$BA$9,3,FALSE))</f>
        <v/>
      </c>
      <c r="I3855" s="218" t="str">
        <f>IF(ISNUMBER(FORECAST!G:G),FORECAST!G:G,"")</f>
        <v/>
      </c>
      <c r="J3855" s="222" t="str">
        <f>IF(ISNUMBER(FORECAST!H:H),FORECAST!H:H,"")</f>
        <v/>
      </c>
      <c r="BF3855" s="4"/>
    </row>
    <row r="3856" spans="1:58">
      <c r="A3856" s="218" t="str">
        <f>MID(FORECAST!A3855,1,10)</f>
        <v/>
      </c>
      <c r="B3856" s="218" t="str">
        <f t="shared" ref="B3856:B3919" si="500">MID(A3856,1,2)</f>
        <v/>
      </c>
      <c r="C3856" s="218" t="str">
        <f t="shared" ref="C3856:C3919" si="501">MID(A3856,4,2)</f>
        <v/>
      </c>
      <c r="D3856" s="218" t="str">
        <f t="shared" ref="D3856:D3919" si="502">MID(A3856,7,4)</f>
        <v/>
      </c>
      <c r="E3856" s="219" t="e">
        <f t="shared" ref="E3856:E3919" si="503">DATE(D3856,C3856,B3856)</f>
        <v>#VALUE!</v>
      </c>
      <c r="F3856" s="219" t="str">
        <f t="shared" ref="F3856:F3919" si="504">IF(ISERROR(E3856),"",E3856)</f>
        <v/>
      </c>
      <c r="G3856" s="219">
        <f t="shared" ref="G3856:G3919" si="505">IF(F3856="",G3855,F3856)</f>
        <v>45291</v>
      </c>
      <c r="H3856" s="218" t="str">
        <f>IF(ISERROR(VLOOKUP(FORECAST!$A3856,$AY$2:$BA$9,3,FALSE)),"",VLOOKUP(FORECAST!$A3856,$AY$2:$BA$9,3,FALSE))</f>
        <v/>
      </c>
      <c r="I3856" s="218" t="str">
        <f>IF(ISNUMBER(FORECAST!G:G),FORECAST!G:G,"")</f>
        <v/>
      </c>
      <c r="J3856" s="222" t="str">
        <f>IF(ISNUMBER(FORECAST!H:H),FORECAST!H:H,"")</f>
        <v/>
      </c>
      <c r="BF3856" s="4"/>
    </row>
    <row r="3857" spans="1:58">
      <c r="A3857" s="218" t="str">
        <f>MID(FORECAST!A3856,1,10)</f>
        <v/>
      </c>
      <c r="B3857" s="218" t="str">
        <f t="shared" si="500"/>
        <v/>
      </c>
      <c r="C3857" s="218" t="str">
        <f t="shared" si="501"/>
        <v/>
      </c>
      <c r="D3857" s="218" t="str">
        <f t="shared" si="502"/>
        <v/>
      </c>
      <c r="E3857" s="219" t="e">
        <f t="shared" si="503"/>
        <v>#VALUE!</v>
      </c>
      <c r="F3857" s="219" t="str">
        <f t="shared" si="504"/>
        <v/>
      </c>
      <c r="G3857" s="219">
        <f t="shared" si="505"/>
        <v>45291</v>
      </c>
      <c r="H3857" s="218" t="str">
        <f>IF(ISERROR(VLOOKUP(FORECAST!$A3857,$AY$2:$BA$9,3,FALSE)),"",VLOOKUP(FORECAST!$A3857,$AY$2:$BA$9,3,FALSE))</f>
        <v/>
      </c>
      <c r="I3857" s="218" t="str">
        <f>IF(ISNUMBER(FORECAST!G:G),FORECAST!G:G,"")</f>
        <v/>
      </c>
      <c r="J3857" s="222" t="str">
        <f>IF(ISNUMBER(FORECAST!H:H),FORECAST!H:H,"")</f>
        <v/>
      </c>
      <c r="BF3857" s="4"/>
    </row>
    <row r="3858" spans="1:58">
      <c r="A3858" s="218" t="str">
        <f>MID(FORECAST!A3857,1,10)</f>
        <v/>
      </c>
      <c r="B3858" s="218" t="str">
        <f t="shared" si="500"/>
        <v/>
      </c>
      <c r="C3858" s="218" t="str">
        <f t="shared" si="501"/>
        <v/>
      </c>
      <c r="D3858" s="218" t="str">
        <f t="shared" si="502"/>
        <v/>
      </c>
      <c r="E3858" s="219" t="e">
        <f t="shared" si="503"/>
        <v>#VALUE!</v>
      </c>
      <c r="F3858" s="219" t="str">
        <f t="shared" si="504"/>
        <v/>
      </c>
      <c r="G3858" s="219">
        <f t="shared" si="505"/>
        <v>45291</v>
      </c>
      <c r="H3858" s="218" t="str">
        <f>IF(ISERROR(VLOOKUP(FORECAST!$A3858,$AY$2:$BA$9,3,FALSE)),"",VLOOKUP(FORECAST!$A3858,$AY$2:$BA$9,3,FALSE))</f>
        <v/>
      </c>
      <c r="I3858" s="218" t="str">
        <f>IF(ISNUMBER(FORECAST!G:G),FORECAST!G:G,"")</f>
        <v/>
      </c>
      <c r="J3858" s="222" t="str">
        <f>IF(ISNUMBER(FORECAST!H:H),FORECAST!H:H,"")</f>
        <v/>
      </c>
      <c r="BF3858" s="4"/>
    </row>
    <row r="3859" spans="1:58">
      <c r="A3859" s="218" t="str">
        <f>MID(FORECAST!A3858,1,10)</f>
        <v/>
      </c>
      <c r="B3859" s="218" t="str">
        <f t="shared" si="500"/>
        <v/>
      </c>
      <c r="C3859" s="218" t="str">
        <f t="shared" si="501"/>
        <v/>
      </c>
      <c r="D3859" s="218" t="str">
        <f t="shared" si="502"/>
        <v/>
      </c>
      <c r="E3859" s="219" t="e">
        <f t="shared" si="503"/>
        <v>#VALUE!</v>
      </c>
      <c r="F3859" s="219" t="str">
        <f t="shared" si="504"/>
        <v/>
      </c>
      <c r="G3859" s="219">
        <f t="shared" si="505"/>
        <v>45291</v>
      </c>
      <c r="H3859" s="218" t="str">
        <f>IF(ISERROR(VLOOKUP(FORECAST!$A3859,$AY$2:$BA$9,3,FALSE)),"",VLOOKUP(FORECAST!$A3859,$AY$2:$BA$9,3,FALSE))</f>
        <v/>
      </c>
      <c r="I3859" s="218" t="str">
        <f>IF(ISNUMBER(FORECAST!G:G),FORECAST!G:G,"")</f>
        <v/>
      </c>
      <c r="J3859" s="222" t="str">
        <f>IF(ISNUMBER(FORECAST!H:H),FORECAST!H:H,"")</f>
        <v/>
      </c>
      <c r="BF3859" s="4"/>
    </row>
    <row r="3860" spans="1:58">
      <c r="A3860" s="218" t="str">
        <f>MID(FORECAST!A3859,1,10)</f>
        <v/>
      </c>
      <c r="B3860" s="218" t="str">
        <f t="shared" si="500"/>
        <v/>
      </c>
      <c r="C3860" s="218" t="str">
        <f t="shared" si="501"/>
        <v/>
      </c>
      <c r="D3860" s="218" t="str">
        <f t="shared" si="502"/>
        <v/>
      </c>
      <c r="E3860" s="219" t="e">
        <f t="shared" si="503"/>
        <v>#VALUE!</v>
      </c>
      <c r="F3860" s="219" t="str">
        <f t="shared" si="504"/>
        <v/>
      </c>
      <c r="G3860" s="219">
        <f t="shared" si="505"/>
        <v>45291</v>
      </c>
      <c r="H3860" s="218" t="str">
        <f>IF(ISERROR(VLOOKUP(FORECAST!$A3860,$AY$2:$BA$9,3,FALSE)),"",VLOOKUP(FORECAST!$A3860,$AY$2:$BA$9,3,FALSE))</f>
        <v/>
      </c>
      <c r="I3860" s="218" t="str">
        <f>IF(ISNUMBER(FORECAST!G:G),FORECAST!G:G,"")</f>
        <v/>
      </c>
      <c r="J3860" s="222" t="str">
        <f>IF(ISNUMBER(FORECAST!H:H),FORECAST!H:H,"")</f>
        <v/>
      </c>
      <c r="BF3860" s="4"/>
    </row>
    <row r="3861" spans="1:58">
      <c r="A3861" s="218" t="str">
        <f>MID(FORECAST!A3860,1,10)</f>
        <v/>
      </c>
      <c r="B3861" s="218" t="str">
        <f t="shared" si="500"/>
        <v/>
      </c>
      <c r="C3861" s="218" t="str">
        <f t="shared" si="501"/>
        <v/>
      </c>
      <c r="D3861" s="218" t="str">
        <f t="shared" si="502"/>
        <v/>
      </c>
      <c r="E3861" s="219" t="e">
        <f t="shared" si="503"/>
        <v>#VALUE!</v>
      </c>
      <c r="F3861" s="219" t="str">
        <f t="shared" si="504"/>
        <v/>
      </c>
      <c r="G3861" s="219">
        <f t="shared" si="505"/>
        <v>45291</v>
      </c>
      <c r="H3861" s="218" t="str">
        <f>IF(ISERROR(VLOOKUP(FORECAST!$A3861,$AY$2:$BA$9,3,FALSE)),"",VLOOKUP(FORECAST!$A3861,$AY$2:$BA$9,3,FALSE))</f>
        <v/>
      </c>
      <c r="I3861" s="218" t="str">
        <f>IF(ISNUMBER(FORECAST!G:G),FORECAST!G:G,"")</f>
        <v/>
      </c>
      <c r="J3861" s="222" t="str">
        <f>IF(ISNUMBER(FORECAST!H:H),FORECAST!H:H,"")</f>
        <v/>
      </c>
      <c r="BF3861" s="4"/>
    </row>
    <row r="3862" spans="1:58">
      <c r="A3862" s="218" t="str">
        <f>MID(FORECAST!A3861,1,10)</f>
        <v/>
      </c>
      <c r="B3862" s="218" t="str">
        <f t="shared" si="500"/>
        <v/>
      </c>
      <c r="C3862" s="218" t="str">
        <f t="shared" si="501"/>
        <v/>
      </c>
      <c r="D3862" s="218" t="str">
        <f t="shared" si="502"/>
        <v/>
      </c>
      <c r="E3862" s="219" t="e">
        <f t="shared" si="503"/>
        <v>#VALUE!</v>
      </c>
      <c r="F3862" s="219" t="str">
        <f t="shared" si="504"/>
        <v/>
      </c>
      <c r="G3862" s="219">
        <f t="shared" si="505"/>
        <v>45291</v>
      </c>
      <c r="H3862" s="218" t="str">
        <f>IF(ISERROR(VLOOKUP(FORECAST!$A3862,$AY$2:$BA$9,3,FALSE)),"",VLOOKUP(FORECAST!$A3862,$AY$2:$BA$9,3,FALSE))</f>
        <v/>
      </c>
      <c r="I3862" s="218" t="str">
        <f>IF(ISNUMBER(FORECAST!G:G),FORECAST!G:G,"")</f>
        <v/>
      </c>
      <c r="J3862" s="222" t="str">
        <f>IF(ISNUMBER(FORECAST!H:H),FORECAST!H:H,"")</f>
        <v/>
      </c>
      <c r="BF3862" s="4"/>
    </row>
    <row r="3863" spans="1:58">
      <c r="A3863" s="218" t="str">
        <f>MID(FORECAST!A3862,1,10)</f>
        <v/>
      </c>
      <c r="B3863" s="218" t="str">
        <f t="shared" si="500"/>
        <v/>
      </c>
      <c r="C3863" s="218" t="str">
        <f t="shared" si="501"/>
        <v/>
      </c>
      <c r="D3863" s="218" t="str">
        <f t="shared" si="502"/>
        <v/>
      </c>
      <c r="E3863" s="219" t="e">
        <f t="shared" si="503"/>
        <v>#VALUE!</v>
      </c>
      <c r="F3863" s="219" t="str">
        <f t="shared" si="504"/>
        <v/>
      </c>
      <c r="G3863" s="219">
        <f t="shared" si="505"/>
        <v>45291</v>
      </c>
      <c r="H3863" s="218" t="str">
        <f>IF(ISERROR(VLOOKUP(FORECAST!$A3863,$AY$2:$BA$9,3,FALSE)),"",VLOOKUP(FORECAST!$A3863,$AY$2:$BA$9,3,FALSE))</f>
        <v/>
      </c>
      <c r="I3863" s="218" t="str">
        <f>IF(ISNUMBER(FORECAST!G:G),FORECAST!G:G,"")</f>
        <v/>
      </c>
      <c r="J3863" s="222" t="str">
        <f>IF(ISNUMBER(FORECAST!H:H),FORECAST!H:H,"")</f>
        <v/>
      </c>
      <c r="BF3863" s="4"/>
    </row>
    <row r="3864" spans="1:58">
      <c r="A3864" s="218" t="str">
        <f>MID(FORECAST!A3863,1,10)</f>
        <v/>
      </c>
      <c r="B3864" s="218" t="str">
        <f t="shared" si="500"/>
        <v/>
      </c>
      <c r="C3864" s="218" t="str">
        <f t="shared" si="501"/>
        <v/>
      </c>
      <c r="D3864" s="218" t="str">
        <f t="shared" si="502"/>
        <v/>
      </c>
      <c r="E3864" s="219" t="e">
        <f t="shared" si="503"/>
        <v>#VALUE!</v>
      </c>
      <c r="F3864" s="219" t="str">
        <f t="shared" si="504"/>
        <v/>
      </c>
      <c r="G3864" s="219">
        <f t="shared" si="505"/>
        <v>45291</v>
      </c>
      <c r="H3864" s="218" t="str">
        <f>IF(ISERROR(VLOOKUP(FORECAST!$A3864,$AY$2:$BA$9,3,FALSE)),"",VLOOKUP(FORECAST!$A3864,$AY$2:$BA$9,3,FALSE))</f>
        <v/>
      </c>
      <c r="I3864" s="218" t="str">
        <f>IF(ISNUMBER(FORECAST!G:G),FORECAST!G:G,"")</f>
        <v/>
      </c>
      <c r="J3864" s="222" t="str">
        <f>IF(ISNUMBER(FORECAST!H:H),FORECAST!H:H,"")</f>
        <v/>
      </c>
      <c r="BF3864" s="4"/>
    </row>
    <row r="3865" spans="1:58">
      <c r="A3865" s="218" t="str">
        <f>MID(FORECAST!A3864,1,10)</f>
        <v/>
      </c>
      <c r="B3865" s="218" t="str">
        <f t="shared" si="500"/>
        <v/>
      </c>
      <c r="C3865" s="218" t="str">
        <f t="shared" si="501"/>
        <v/>
      </c>
      <c r="D3865" s="218" t="str">
        <f t="shared" si="502"/>
        <v/>
      </c>
      <c r="E3865" s="219" t="e">
        <f t="shared" si="503"/>
        <v>#VALUE!</v>
      </c>
      <c r="F3865" s="219" t="str">
        <f t="shared" si="504"/>
        <v/>
      </c>
      <c r="G3865" s="219">
        <f t="shared" si="505"/>
        <v>45291</v>
      </c>
      <c r="H3865" s="218" t="str">
        <f>IF(ISERROR(VLOOKUP(FORECAST!$A3865,$AY$2:$BA$9,3,FALSE)),"",VLOOKUP(FORECAST!$A3865,$AY$2:$BA$9,3,FALSE))</f>
        <v/>
      </c>
      <c r="I3865" s="218" t="str">
        <f>IF(ISNUMBER(FORECAST!G:G),FORECAST!G:G,"")</f>
        <v/>
      </c>
      <c r="J3865" s="222" t="str">
        <f>IF(ISNUMBER(FORECAST!H:H),FORECAST!H:H,"")</f>
        <v/>
      </c>
      <c r="BF3865" s="4"/>
    </row>
    <row r="3866" spans="1:58">
      <c r="A3866" s="218" t="str">
        <f>MID(FORECAST!A3865,1,10)</f>
        <v/>
      </c>
      <c r="B3866" s="218" t="str">
        <f t="shared" si="500"/>
        <v/>
      </c>
      <c r="C3866" s="218" t="str">
        <f t="shared" si="501"/>
        <v/>
      </c>
      <c r="D3866" s="218" t="str">
        <f t="shared" si="502"/>
        <v/>
      </c>
      <c r="E3866" s="219" t="e">
        <f t="shared" si="503"/>
        <v>#VALUE!</v>
      </c>
      <c r="F3866" s="219" t="str">
        <f t="shared" si="504"/>
        <v/>
      </c>
      <c r="G3866" s="219">
        <f t="shared" si="505"/>
        <v>45291</v>
      </c>
      <c r="H3866" s="218" t="str">
        <f>IF(ISERROR(VLOOKUP(FORECAST!$A3866,$AY$2:$BA$9,3,FALSE)),"",VLOOKUP(FORECAST!$A3866,$AY$2:$BA$9,3,FALSE))</f>
        <v/>
      </c>
      <c r="I3866" s="218" t="str">
        <f>IF(ISNUMBER(FORECAST!G:G),FORECAST!G:G,"")</f>
        <v/>
      </c>
      <c r="J3866" s="222" t="str">
        <f>IF(ISNUMBER(FORECAST!H:H),FORECAST!H:H,"")</f>
        <v/>
      </c>
      <c r="BF3866" s="4"/>
    </row>
    <row r="3867" spans="1:58">
      <c r="A3867" s="218" t="str">
        <f>MID(FORECAST!A3866,1,10)</f>
        <v/>
      </c>
      <c r="B3867" s="218" t="str">
        <f t="shared" si="500"/>
        <v/>
      </c>
      <c r="C3867" s="218" t="str">
        <f t="shared" si="501"/>
        <v/>
      </c>
      <c r="D3867" s="218" t="str">
        <f t="shared" si="502"/>
        <v/>
      </c>
      <c r="E3867" s="219" t="e">
        <f t="shared" si="503"/>
        <v>#VALUE!</v>
      </c>
      <c r="F3867" s="219" t="str">
        <f t="shared" si="504"/>
        <v/>
      </c>
      <c r="G3867" s="219">
        <f t="shared" si="505"/>
        <v>45291</v>
      </c>
      <c r="H3867" s="218" t="str">
        <f>IF(ISERROR(VLOOKUP(FORECAST!$A3867,$AY$2:$BA$9,3,FALSE)),"",VLOOKUP(FORECAST!$A3867,$AY$2:$BA$9,3,FALSE))</f>
        <v/>
      </c>
      <c r="I3867" s="218" t="str">
        <f>IF(ISNUMBER(FORECAST!G:G),FORECAST!G:G,"")</f>
        <v/>
      </c>
      <c r="J3867" s="222" t="str">
        <f>IF(ISNUMBER(FORECAST!H:H),FORECAST!H:H,"")</f>
        <v/>
      </c>
      <c r="BF3867" s="4"/>
    </row>
    <row r="3868" spans="1:58">
      <c r="A3868" s="218" t="str">
        <f>MID(FORECAST!A3867,1,10)</f>
        <v/>
      </c>
      <c r="B3868" s="218" t="str">
        <f t="shared" si="500"/>
        <v/>
      </c>
      <c r="C3868" s="218" t="str">
        <f t="shared" si="501"/>
        <v/>
      </c>
      <c r="D3868" s="218" t="str">
        <f t="shared" si="502"/>
        <v/>
      </c>
      <c r="E3868" s="219" t="e">
        <f t="shared" si="503"/>
        <v>#VALUE!</v>
      </c>
      <c r="F3868" s="219" t="str">
        <f t="shared" si="504"/>
        <v/>
      </c>
      <c r="G3868" s="219">
        <f t="shared" si="505"/>
        <v>45291</v>
      </c>
      <c r="H3868" s="218" t="str">
        <f>IF(ISERROR(VLOOKUP(FORECAST!$A3868,$AY$2:$BA$9,3,FALSE)),"",VLOOKUP(FORECAST!$A3868,$AY$2:$BA$9,3,FALSE))</f>
        <v/>
      </c>
      <c r="I3868" s="218" t="str">
        <f>IF(ISNUMBER(FORECAST!G:G),FORECAST!G:G,"")</f>
        <v/>
      </c>
      <c r="J3868" s="222" t="str">
        <f>IF(ISNUMBER(FORECAST!H:H),FORECAST!H:H,"")</f>
        <v/>
      </c>
      <c r="BF3868" s="4"/>
    </row>
    <row r="3869" spans="1:58">
      <c r="A3869" s="218" t="str">
        <f>MID(FORECAST!A3868,1,10)</f>
        <v/>
      </c>
      <c r="B3869" s="218" t="str">
        <f t="shared" si="500"/>
        <v/>
      </c>
      <c r="C3869" s="218" t="str">
        <f t="shared" si="501"/>
        <v/>
      </c>
      <c r="D3869" s="218" t="str">
        <f t="shared" si="502"/>
        <v/>
      </c>
      <c r="E3869" s="219" t="e">
        <f t="shared" si="503"/>
        <v>#VALUE!</v>
      </c>
      <c r="F3869" s="219" t="str">
        <f t="shared" si="504"/>
        <v/>
      </c>
      <c r="G3869" s="219">
        <f t="shared" si="505"/>
        <v>45291</v>
      </c>
      <c r="H3869" s="218" t="str">
        <f>IF(ISERROR(VLOOKUP(FORECAST!$A3869,$AY$2:$BA$9,3,FALSE)),"",VLOOKUP(FORECAST!$A3869,$AY$2:$BA$9,3,FALSE))</f>
        <v/>
      </c>
      <c r="I3869" s="218" t="str">
        <f>IF(ISNUMBER(FORECAST!G:G),FORECAST!G:G,"")</f>
        <v/>
      </c>
      <c r="J3869" s="222" t="str">
        <f>IF(ISNUMBER(FORECAST!H:H),FORECAST!H:H,"")</f>
        <v/>
      </c>
      <c r="BF3869" s="4"/>
    </row>
    <row r="3870" spans="1:58">
      <c r="A3870" s="218" t="str">
        <f>MID(FORECAST!A3869,1,10)</f>
        <v/>
      </c>
      <c r="B3870" s="218" t="str">
        <f t="shared" si="500"/>
        <v/>
      </c>
      <c r="C3870" s="218" t="str">
        <f t="shared" si="501"/>
        <v/>
      </c>
      <c r="D3870" s="218" t="str">
        <f t="shared" si="502"/>
        <v/>
      </c>
      <c r="E3870" s="219" t="e">
        <f t="shared" si="503"/>
        <v>#VALUE!</v>
      </c>
      <c r="F3870" s="219" t="str">
        <f t="shared" si="504"/>
        <v/>
      </c>
      <c r="G3870" s="219">
        <f t="shared" si="505"/>
        <v>45291</v>
      </c>
      <c r="H3870" s="218" t="str">
        <f>IF(ISERROR(VLOOKUP(FORECAST!$A3870,$AY$2:$BA$9,3,FALSE)),"",VLOOKUP(FORECAST!$A3870,$AY$2:$BA$9,3,FALSE))</f>
        <v/>
      </c>
      <c r="I3870" s="218" t="str">
        <f>IF(ISNUMBER(FORECAST!G:G),FORECAST!G:G,"")</f>
        <v/>
      </c>
      <c r="J3870" s="222" t="str">
        <f>IF(ISNUMBER(FORECAST!H:H),FORECAST!H:H,"")</f>
        <v/>
      </c>
      <c r="BF3870" s="4"/>
    </row>
    <row r="3871" spans="1:58">
      <c r="A3871" s="218" t="str">
        <f>MID(FORECAST!A3870,1,10)</f>
        <v/>
      </c>
      <c r="B3871" s="218" t="str">
        <f t="shared" si="500"/>
        <v/>
      </c>
      <c r="C3871" s="218" t="str">
        <f t="shared" si="501"/>
        <v/>
      </c>
      <c r="D3871" s="218" t="str">
        <f t="shared" si="502"/>
        <v/>
      </c>
      <c r="E3871" s="219" t="e">
        <f t="shared" si="503"/>
        <v>#VALUE!</v>
      </c>
      <c r="F3871" s="219" t="str">
        <f t="shared" si="504"/>
        <v/>
      </c>
      <c r="G3871" s="219">
        <f t="shared" si="505"/>
        <v>45291</v>
      </c>
      <c r="H3871" s="218" t="str">
        <f>IF(ISERROR(VLOOKUP(FORECAST!$A3871,$AY$2:$BA$9,3,FALSE)),"",VLOOKUP(FORECAST!$A3871,$AY$2:$BA$9,3,FALSE))</f>
        <v/>
      </c>
      <c r="I3871" s="218" t="str">
        <f>IF(ISNUMBER(FORECAST!G:G),FORECAST!G:G,"")</f>
        <v/>
      </c>
      <c r="J3871" s="222" t="str">
        <f>IF(ISNUMBER(FORECAST!H:H),FORECAST!H:H,"")</f>
        <v/>
      </c>
      <c r="BF3871" s="4"/>
    </row>
    <row r="3872" spans="1:58">
      <c r="A3872" s="218" t="str">
        <f>MID(FORECAST!A3871,1,10)</f>
        <v/>
      </c>
      <c r="B3872" s="218" t="str">
        <f t="shared" si="500"/>
        <v/>
      </c>
      <c r="C3872" s="218" t="str">
        <f t="shared" si="501"/>
        <v/>
      </c>
      <c r="D3872" s="218" t="str">
        <f t="shared" si="502"/>
        <v/>
      </c>
      <c r="E3872" s="219" t="e">
        <f t="shared" si="503"/>
        <v>#VALUE!</v>
      </c>
      <c r="F3872" s="219" t="str">
        <f t="shared" si="504"/>
        <v/>
      </c>
      <c r="G3872" s="219">
        <f t="shared" si="505"/>
        <v>45291</v>
      </c>
      <c r="H3872" s="218" t="str">
        <f>IF(ISERROR(VLOOKUP(FORECAST!$A3872,$AY$2:$BA$9,3,FALSE)),"",VLOOKUP(FORECAST!$A3872,$AY$2:$BA$9,3,FALSE))</f>
        <v/>
      </c>
      <c r="I3872" s="218" t="str">
        <f>IF(ISNUMBER(FORECAST!G:G),FORECAST!G:G,"")</f>
        <v/>
      </c>
      <c r="J3872" s="222" t="str">
        <f>IF(ISNUMBER(FORECAST!H:H),FORECAST!H:H,"")</f>
        <v/>
      </c>
      <c r="BF3872" s="4"/>
    </row>
    <row r="3873" spans="1:58">
      <c r="A3873" s="218" t="str">
        <f>MID(FORECAST!A3872,1,10)</f>
        <v/>
      </c>
      <c r="B3873" s="218" t="str">
        <f t="shared" si="500"/>
        <v/>
      </c>
      <c r="C3873" s="218" t="str">
        <f t="shared" si="501"/>
        <v/>
      </c>
      <c r="D3873" s="218" t="str">
        <f t="shared" si="502"/>
        <v/>
      </c>
      <c r="E3873" s="219" t="e">
        <f t="shared" si="503"/>
        <v>#VALUE!</v>
      </c>
      <c r="F3873" s="219" t="str">
        <f t="shared" si="504"/>
        <v/>
      </c>
      <c r="G3873" s="219">
        <f t="shared" si="505"/>
        <v>45291</v>
      </c>
      <c r="H3873" s="218" t="str">
        <f>IF(ISERROR(VLOOKUP(FORECAST!$A3873,$AY$2:$BA$9,3,FALSE)),"",VLOOKUP(FORECAST!$A3873,$AY$2:$BA$9,3,FALSE))</f>
        <v/>
      </c>
      <c r="I3873" s="218" t="str">
        <f>IF(ISNUMBER(FORECAST!G:G),FORECAST!G:G,"")</f>
        <v/>
      </c>
      <c r="J3873" s="222" t="str">
        <f>IF(ISNUMBER(FORECAST!H:H),FORECAST!H:H,"")</f>
        <v/>
      </c>
      <c r="BF3873" s="4"/>
    </row>
    <row r="3874" spans="1:58">
      <c r="A3874" s="218" t="str">
        <f>MID(FORECAST!A3873,1,10)</f>
        <v/>
      </c>
      <c r="B3874" s="218" t="str">
        <f t="shared" si="500"/>
        <v/>
      </c>
      <c r="C3874" s="218" t="str">
        <f t="shared" si="501"/>
        <v/>
      </c>
      <c r="D3874" s="218" t="str">
        <f t="shared" si="502"/>
        <v/>
      </c>
      <c r="E3874" s="219" t="e">
        <f t="shared" si="503"/>
        <v>#VALUE!</v>
      </c>
      <c r="F3874" s="219" t="str">
        <f t="shared" si="504"/>
        <v/>
      </c>
      <c r="G3874" s="219">
        <f t="shared" si="505"/>
        <v>45291</v>
      </c>
      <c r="H3874" s="218" t="str">
        <f>IF(ISERROR(VLOOKUP(FORECAST!$A3874,$AY$2:$BA$9,3,FALSE)),"",VLOOKUP(FORECAST!$A3874,$AY$2:$BA$9,3,FALSE))</f>
        <v/>
      </c>
      <c r="I3874" s="218" t="str">
        <f>IF(ISNUMBER(FORECAST!G:G),FORECAST!G:G,"")</f>
        <v/>
      </c>
      <c r="J3874" s="222" t="str">
        <f>IF(ISNUMBER(FORECAST!H:H),FORECAST!H:H,"")</f>
        <v/>
      </c>
      <c r="BF3874" s="4"/>
    </row>
    <row r="3875" spans="1:58">
      <c r="A3875" s="218" t="str">
        <f>MID(FORECAST!A3874,1,10)</f>
        <v/>
      </c>
      <c r="B3875" s="218" t="str">
        <f t="shared" si="500"/>
        <v/>
      </c>
      <c r="C3875" s="218" t="str">
        <f t="shared" si="501"/>
        <v/>
      </c>
      <c r="D3875" s="218" t="str">
        <f t="shared" si="502"/>
        <v/>
      </c>
      <c r="E3875" s="219" t="e">
        <f t="shared" si="503"/>
        <v>#VALUE!</v>
      </c>
      <c r="F3875" s="219" t="str">
        <f t="shared" si="504"/>
        <v/>
      </c>
      <c r="G3875" s="219">
        <f t="shared" si="505"/>
        <v>45291</v>
      </c>
      <c r="H3875" s="218" t="str">
        <f>IF(ISERROR(VLOOKUP(FORECAST!$A3875,$AY$2:$BA$9,3,FALSE)),"",VLOOKUP(FORECAST!$A3875,$AY$2:$BA$9,3,FALSE))</f>
        <v/>
      </c>
      <c r="I3875" s="218" t="str">
        <f>IF(ISNUMBER(FORECAST!G:G),FORECAST!G:G,"")</f>
        <v/>
      </c>
      <c r="J3875" s="222" t="str">
        <f>IF(ISNUMBER(FORECAST!H:H),FORECAST!H:H,"")</f>
        <v/>
      </c>
      <c r="BF3875" s="4"/>
    </row>
    <row r="3876" spans="1:58">
      <c r="A3876" s="218" t="str">
        <f>MID(FORECAST!A3875,1,10)</f>
        <v/>
      </c>
      <c r="B3876" s="218" t="str">
        <f t="shared" si="500"/>
        <v/>
      </c>
      <c r="C3876" s="218" t="str">
        <f t="shared" si="501"/>
        <v/>
      </c>
      <c r="D3876" s="218" t="str">
        <f t="shared" si="502"/>
        <v/>
      </c>
      <c r="E3876" s="219" t="e">
        <f t="shared" si="503"/>
        <v>#VALUE!</v>
      </c>
      <c r="F3876" s="219" t="str">
        <f t="shared" si="504"/>
        <v/>
      </c>
      <c r="G3876" s="219">
        <f t="shared" si="505"/>
        <v>45291</v>
      </c>
      <c r="H3876" s="218" t="str">
        <f>IF(ISERROR(VLOOKUP(FORECAST!$A3876,$AY$2:$BA$9,3,FALSE)),"",VLOOKUP(FORECAST!$A3876,$AY$2:$BA$9,3,FALSE))</f>
        <v/>
      </c>
      <c r="I3876" s="218" t="str">
        <f>IF(ISNUMBER(FORECAST!G:G),FORECAST!G:G,"")</f>
        <v/>
      </c>
      <c r="J3876" s="222" t="str">
        <f>IF(ISNUMBER(FORECAST!H:H),FORECAST!H:H,"")</f>
        <v/>
      </c>
      <c r="BF3876" s="4"/>
    </row>
    <row r="3877" spans="1:58">
      <c r="A3877" s="218" t="str">
        <f>MID(FORECAST!A3876,1,10)</f>
        <v/>
      </c>
      <c r="B3877" s="218" t="str">
        <f t="shared" si="500"/>
        <v/>
      </c>
      <c r="C3877" s="218" t="str">
        <f t="shared" si="501"/>
        <v/>
      </c>
      <c r="D3877" s="218" t="str">
        <f t="shared" si="502"/>
        <v/>
      </c>
      <c r="E3877" s="219" t="e">
        <f t="shared" si="503"/>
        <v>#VALUE!</v>
      </c>
      <c r="F3877" s="219" t="str">
        <f t="shared" si="504"/>
        <v/>
      </c>
      <c r="G3877" s="219">
        <f t="shared" si="505"/>
        <v>45291</v>
      </c>
      <c r="H3877" s="218" t="str">
        <f>IF(ISERROR(VLOOKUP(FORECAST!$A3877,$AY$2:$BA$9,3,FALSE)),"",VLOOKUP(FORECAST!$A3877,$AY$2:$BA$9,3,FALSE))</f>
        <v/>
      </c>
      <c r="I3877" s="218" t="str">
        <f>IF(ISNUMBER(FORECAST!G:G),FORECAST!G:G,"")</f>
        <v/>
      </c>
      <c r="J3877" s="222" t="str">
        <f>IF(ISNUMBER(FORECAST!H:H),FORECAST!H:H,"")</f>
        <v/>
      </c>
      <c r="BF3877" s="4"/>
    </row>
    <row r="3878" spans="1:58">
      <c r="A3878" s="218" t="str">
        <f>MID(FORECAST!A3877,1,10)</f>
        <v/>
      </c>
      <c r="B3878" s="218" t="str">
        <f t="shared" si="500"/>
        <v/>
      </c>
      <c r="C3878" s="218" t="str">
        <f t="shared" si="501"/>
        <v/>
      </c>
      <c r="D3878" s="218" t="str">
        <f t="shared" si="502"/>
        <v/>
      </c>
      <c r="E3878" s="219" t="e">
        <f t="shared" si="503"/>
        <v>#VALUE!</v>
      </c>
      <c r="F3878" s="219" t="str">
        <f t="shared" si="504"/>
        <v/>
      </c>
      <c r="G3878" s="219">
        <f t="shared" si="505"/>
        <v>45291</v>
      </c>
      <c r="H3878" s="218" t="str">
        <f>IF(ISERROR(VLOOKUP(FORECAST!$A3878,$AY$2:$BA$9,3,FALSE)),"",VLOOKUP(FORECAST!$A3878,$AY$2:$BA$9,3,FALSE))</f>
        <v/>
      </c>
      <c r="I3878" s="218" t="str">
        <f>IF(ISNUMBER(FORECAST!G:G),FORECAST!G:G,"")</f>
        <v/>
      </c>
      <c r="J3878" s="222" t="str">
        <f>IF(ISNUMBER(FORECAST!H:H),FORECAST!H:H,"")</f>
        <v/>
      </c>
      <c r="BF3878" s="4"/>
    </row>
    <row r="3879" spans="1:58">
      <c r="A3879" s="218" t="str">
        <f>MID(FORECAST!A3878,1,10)</f>
        <v/>
      </c>
      <c r="B3879" s="218" t="str">
        <f t="shared" si="500"/>
        <v/>
      </c>
      <c r="C3879" s="218" t="str">
        <f t="shared" si="501"/>
        <v/>
      </c>
      <c r="D3879" s="218" t="str">
        <f t="shared" si="502"/>
        <v/>
      </c>
      <c r="E3879" s="219" t="e">
        <f t="shared" si="503"/>
        <v>#VALUE!</v>
      </c>
      <c r="F3879" s="219" t="str">
        <f t="shared" si="504"/>
        <v/>
      </c>
      <c r="G3879" s="219">
        <f t="shared" si="505"/>
        <v>45291</v>
      </c>
      <c r="H3879" s="218" t="str">
        <f>IF(ISERROR(VLOOKUP(FORECAST!$A3879,$AY$2:$BA$9,3,FALSE)),"",VLOOKUP(FORECAST!$A3879,$AY$2:$BA$9,3,FALSE))</f>
        <v/>
      </c>
      <c r="I3879" s="218" t="str">
        <f>IF(ISNUMBER(FORECAST!G:G),FORECAST!G:G,"")</f>
        <v/>
      </c>
      <c r="J3879" s="222" t="str">
        <f>IF(ISNUMBER(FORECAST!H:H),FORECAST!H:H,"")</f>
        <v/>
      </c>
      <c r="BF3879" s="4"/>
    </row>
    <row r="3880" spans="1:58">
      <c r="A3880" s="218" t="str">
        <f>MID(FORECAST!A3879,1,10)</f>
        <v/>
      </c>
      <c r="B3880" s="218" t="str">
        <f t="shared" si="500"/>
        <v/>
      </c>
      <c r="C3880" s="218" t="str">
        <f t="shared" si="501"/>
        <v/>
      </c>
      <c r="D3880" s="218" t="str">
        <f t="shared" si="502"/>
        <v/>
      </c>
      <c r="E3880" s="219" t="e">
        <f t="shared" si="503"/>
        <v>#VALUE!</v>
      </c>
      <c r="F3880" s="219" t="str">
        <f t="shared" si="504"/>
        <v/>
      </c>
      <c r="G3880" s="219">
        <f t="shared" si="505"/>
        <v>45291</v>
      </c>
      <c r="H3880" s="218" t="str">
        <f>IF(ISERROR(VLOOKUP(FORECAST!$A3880,$AY$2:$BA$9,3,FALSE)),"",VLOOKUP(FORECAST!$A3880,$AY$2:$BA$9,3,FALSE))</f>
        <v/>
      </c>
      <c r="I3880" s="218" t="str">
        <f>IF(ISNUMBER(FORECAST!G:G),FORECAST!G:G,"")</f>
        <v/>
      </c>
      <c r="J3880" s="222" t="str">
        <f>IF(ISNUMBER(FORECAST!H:H),FORECAST!H:H,"")</f>
        <v/>
      </c>
      <c r="BF3880" s="4"/>
    </row>
    <row r="3881" spans="1:58">
      <c r="A3881" s="218" t="str">
        <f>MID(FORECAST!A3880,1,10)</f>
        <v/>
      </c>
      <c r="B3881" s="218" t="str">
        <f t="shared" si="500"/>
        <v/>
      </c>
      <c r="C3881" s="218" t="str">
        <f t="shared" si="501"/>
        <v/>
      </c>
      <c r="D3881" s="218" t="str">
        <f t="shared" si="502"/>
        <v/>
      </c>
      <c r="E3881" s="219" t="e">
        <f t="shared" si="503"/>
        <v>#VALUE!</v>
      </c>
      <c r="F3881" s="219" t="str">
        <f t="shared" si="504"/>
        <v/>
      </c>
      <c r="G3881" s="219">
        <f t="shared" si="505"/>
        <v>45291</v>
      </c>
      <c r="H3881" s="218" t="str">
        <f>IF(ISERROR(VLOOKUP(FORECAST!$A3881,$AY$2:$BA$9,3,FALSE)),"",VLOOKUP(FORECAST!$A3881,$AY$2:$BA$9,3,FALSE))</f>
        <v/>
      </c>
      <c r="I3881" s="218" t="str">
        <f>IF(ISNUMBER(FORECAST!G:G),FORECAST!G:G,"")</f>
        <v/>
      </c>
      <c r="J3881" s="222" t="str">
        <f>IF(ISNUMBER(FORECAST!H:H),FORECAST!H:H,"")</f>
        <v/>
      </c>
      <c r="BF3881" s="4"/>
    </row>
    <row r="3882" spans="1:58">
      <c r="A3882" s="218" t="str">
        <f>MID(FORECAST!A3881,1,10)</f>
        <v/>
      </c>
      <c r="B3882" s="218" t="str">
        <f t="shared" si="500"/>
        <v/>
      </c>
      <c r="C3882" s="218" t="str">
        <f t="shared" si="501"/>
        <v/>
      </c>
      <c r="D3882" s="218" t="str">
        <f t="shared" si="502"/>
        <v/>
      </c>
      <c r="E3882" s="219" t="e">
        <f t="shared" si="503"/>
        <v>#VALUE!</v>
      </c>
      <c r="F3882" s="219" t="str">
        <f t="shared" si="504"/>
        <v/>
      </c>
      <c r="G3882" s="219">
        <f t="shared" si="505"/>
        <v>45291</v>
      </c>
      <c r="H3882" s="218" t="str">
        <f>IF(ISERROR(VLOOKUP(FORECAST!$A3882,$AY$2:$BA$9,3,FALSE)),"",VLOOKUP(FORECAST!$A3882,$AY$2:$BA$9,3,FALSE))</f>
        <v/>
      </c>
      <c r="I3882" s="218" t="str">
        <f>IF(ISNUMBER(FORECAST!G:G),FORECAST!G:G,"")</f>
        <v/>
      </c>
      <c r="J3882" s="222" t="str">
        <f>IF(ISNUMBER(FORECAST!H:H),FORECAST!H:H,"")</f>
        <v/>
      </c>
      <c r="BF3882" s="4"/>
    </row>
    <row r="3883" spans="1:58">
      <c r="A3883" s="218" t="str">
        <f>MID(FORECAST!A3882,1,10)</f>
        <v/>
      </c>
      <c r="B3883" s="218" t="str">
        <f t="shared" si="500"/>
        <v/>
      </c>
      <c r="C3883" s="218" t="str">
        <f t="shared" si="501"/>
        <v/>
      </c>
      <c r="D3883" s="218" t="str">
        <f t="shared" si="502"/>
        <v/>
      </c>
      <c r="E3883" s="219" t="e">
        <f t="shared" si="503"/>
        <v>#VALUE!</v>
      </c>
      <c r="F3883" s="219" t="str">
        <f t="shared" si="504"/>
        <v/>
      </c>
      <c r="G3883" s="219">
        <f t="shared" si="505"/>
        <v>45291</v>
      </c>
      <c r="H3883" s="218" t="str">
        <f>IF(ISERROR(VLOOKUP(FORECAST!$A3883,$AY$2:$BA$9,3,FALSE)),"",VLOOKUP(FORECAST!$A3883,$AY$2:$BA$9,3,FALSE))</f>
        <v/>
      </c>
      <c r="I3883" s="218" t="str">
        <f>IF(ISNUMBER(FORECAST!G:G),FORECAST!G:G,"")</f>
        <v/>
      </c>
      <c r="J3883" s="222" t="str">
        <f>IF(ISNUMBER(FORECAST!H:H),FORECAST!H:H,"")</f>
        <v/>
      </c>
      <c r="BF3883" s="4"/>
    </row>
    <row r="3884" spans="1:58">
      <c r="A3884" s="218" t="str">
        <f>MID(FORECAST!A3883,1,10)</f>
        <v/>
      </c>
      <c r="B3884" s="218" t="str">
        <f t="shared" si="500"/>
        <v/>
      </c>
      <c r="C3884" s="218" t="str">
        <f t="shared" si="501"/>
        <v/>
      </c>
      <c r="D3884" s="218" t="str">
        <f t="shared" si="502"/>
        <v/>
      </c>
      <c r="E3884" s="219" t="e">
        <f t="shared" si="503"/>
        <v>#VALUE!</v>
      </c>
      <c r="F3884" s="219" t="str">
        <f t="shared" si="504"/>
        <v/>
      </c>
      <c r="G3884" s="219">
        <f t="shared" si="505"/>
        <v>45291</v>
      </c>
      <c r="H3884" s="218" t="str">
        <f>IF(ISERROR(VLOOKUP(FORECAST!$A3884,$AY$2:$BA$9,3,FALSE)),"",VLOOKUP(FORECAST!$A3884,$AY$2:$BA$9,3,FALSE))</f>
        <v/>
      </c>
      <c r="I3884" s="218" t="str">
        <f>IF(ISNUMBER(FORECAST!G:G),FORECAST!G:G,"")</f>
        <v/>
      </c>
      <c r="J3884" s="222" t="str">
        <f>IF(ISNUMBER(FORECAST!H:H),FORECAST!H:H,"")</f>
        <v/>
      </c>
      <c r="BF3884" s="4"/>
    </row>
    <row r="3885" spans="1:58">
      <c r="A3885" s="218" t="str">
        <f>MID(FORECAST!A3884,1,10)</f>
        <v/>
      </c>
      <c r="B3885" s="218" t="str">
        <f t="shared" si="500"/>
        <v/>
      </c>
      <c r="C3885" s="218" t="str">
        <f t="shared" si="501"/>
        <v/>
      </c>
      <c r="D3885" s="218" t="str">
        <f t="shared" si="502"/>
        <v/>
      </c>
      <c r="E3885" s="219" t="e">
        <f t="shared" si="503"/>
        <v>#VALUE!</v>
      </c>
      <c r="F3885" s="219" t="str">
        <f t="shared" si="504"/>
        <v/>
      </c>
      <c r="G3885" s="219">
        <f t="shared" si="505"/>
        <v>45291</v>
      </c>
      <c r="H3885" s="218" t="str">
        <f>IF(ISERROR(VLOOKUP(FORECAST!$A3885,$AY$2:$BA$9,3,FALSE)),"",VLOOKUP(FORECAST!$A3885,$AY$2:$BA$9,3,FALSE))</f>
        <v/>
      </c>
      <c r="I3885" s="218" t="str">
        <f>IF(ISNUMBER(FORECAST!G:G),FORECAST!G:G,"")</f>
        <v/>
      </c>
      <c r="J3885" s="222" t="str">
        <f>IF(ISNUMBER(FORECAST!H:H),FORECAST!H:H,"")</f>
        <v/>
      </c>
      <c r="BF3885" s="4"/>
    </row>
    <row r="3886" spans="1:58">
      <c r="A3886" s="218" t="str">
        <f>MID(FORECAST!A3885,1,10)</f>
        <v/>
      </c>
      <c r="B3886" s="218" t="str">
        <f t="shared" si="500"/>
        <v/>
      </c>
      <c r="C3886" s="218" t="str">
        <f t="shared" si="501"/>
        <v/>
      </c>
      <c r="D3886" s="218" t="str">
        <f t="shared" si="502"/>
        <v/>
      </c>
      <c r="E3886" s="219" t="e">
        <f t="shared" si="503"/>
        <v>#VALUE!</v>
      </c>
      <c r="F3886" s="219" t="str">
        <f t="shared" si="504"/>
        <v/>
      </c>
      <c r="G3886" s="219">
        <f t="shared" si="505"/>
        <v>45291</v>
      </c>
      <c r="H3886" s="218" t="str">
        <f>IF(ISERROR(VLOOKUP(FORECAST!$A3886,$AY$2:$BA$9,3,FALSE)),"",VLOOKUP(FORECAST!$A3886,$AY$2:$BA$9,3,FALSE))</f>
        <v/>
      </c>
      <c r="I3886" s="218" t="str">
        <f>IF(ISNUMBER(FORECAST!G:G),FORECAST!G:G,"")</f>
        <v/>
      </c>
      <c r="J3886" s="222" t="str">
        <f>IF(ISNUMBER(FORECAST!H:H),FORECAST!H:H,"")</f>
        <v/>
      </c>
      <c r="BF3886" s="4"/>
    </row>
    <row r="3887" spans="1:58">
      <c r="A3887" s="218" t="str">
        <f>MID(FORECAST!A3886,1,10)</f>
        <v/>
      </c>
      <c r="B3887" s="218" t="str">
        <f t="shared" si="500"/>
        <v/>
      </c>
      <c r="C3887" s="218" t="str">
        <f t="shared" si="501"/>
        <v/>
      </c>
      <c r="D3887" s="218" t="str">
        <f t="shared" si="502"/>
        <v/>
      </c>
      <c r="E3887" s="219" t="e">
        <f t="shared" si="503"/>
        <v>#VALUE!</v>
      </c>
      <c r="F3887" s="219" t="str">
        <f t="shared" si="504"/>
        <v/>
      </c>
      <c r="G3887" s="219">
        <f t="shared" si="505"/>
        <v>45291</v>
      </c>
      <c r="H3887" s="218" t="str">
        <f>IF(ISERROR(VLOOKUP(FORECAST!$A3887,$AY$2:$BA$9,3,FALSE)),"",VLOOKUP(FORECAST!$A3887,$AY$2:$BA$9,3,FALSE))</f>
        <v/>
      </c>
      <c r="I3887" s="218" t="str">
        <f>IF(ISNUMBER(FORECAST!G:G),FORECAST!G:G,"")</f>
        <v/>
      </c>
      <c r="J3887" s="222" t="str">
        <f>IF(ISNUMBER(FORECAST!H:H),FORECAST!H:H,"")</f>
        <v/>
      </c>
      <c r="BF3887" s="4"/>
    </row>
    <row r="3888" spans="1:58">
      <c r="A3888" s="218" t="str">
        <f>MID(FORECAST!A3887,1,10)</f>
        <v/>
      </c>
      <c r="B3888" s="218" t="str">
        <f t="shared" si="500"/>
        <v/>
      </c>
      <c r="C3888" s="218" t="str">
        <f t="shared" si="501"/>
        <v/>
      </c>
      <c r="D3888" s="218" t="str">
        <f t="shared" si="502"/>
        <v/>
      </c>
      <c r="E3888" s="219" t="e">
        <f t="shared" si="503"/>
        <v>#VALUE!</v>
      </c>
      <c r="F3888" s="219" t="str">
        <f t="shared" si="504"/>
        <v/>
      </c>
      <c r="G3888" s="219">
        <f t="shared" si="505"/>
        <v>45291</v>
      </c>
      <c r="H3888" s="218" t="str">
        <f>IF(ISERROR(VLOOKUP(FORECAST!$A3888,$AY$2:$BA$9,3,FALSE)),"",VLOOKUP(FORECAST!$A3888,$AY$2:$BA$9,3,FALSE))</f>
        <v/>
      </c>
      <c r="I3888" s="218" t="str">
        <f>IF(ISNUMBER(FORECAST!G:G),FORECAST!G:G,"")</f>
        <v/>
      </c>
      <c r="J3888" s="222" t="str">
        <f>IF(ISNUMBER(FORECAST!H:H),FORECAST!H:H,"")</f>
        <v/>
      </c>
      <c r="BF3888" s="4"/>
    </row>
    <row r="3889" spans="1:58">
      <c r="A3889" s="218" t="str">
        <f>MID(FORECAST!A3888,1,10)</f>
        <v/>
      </c>
      <c r="B3889" s="218" t="str">
        <f t="shared" si="500"/>
        <v/>
      </c>
      <c r="C3889" s="218" t="str">
        <f t="shared" si="501"/>
        <v/>
      </c>
      <c r="D3889" s="218" t="str">
        <f t="shared" si="502"/>
        <v/>
      </c>
      <c r="E3889" s="219" t="e">
        <f t="shared" si="503"/>
        <v>#VALUE!</v>
      </c>
      <c r="F3889" s="219" t="str">
        <f t="shared" si="504"/>
        <v/>
      </c>
      <c r="G3889" s="219">
        <f t="shared" si="505"/>
        <v>45291</v>
      </c>
      <c r="H3889" s="218" t="str">
        <f>IF(ISERROR(VLOOKUP(FORECAST!$A3889,$AY$2:$BA$9,3,FALSE)),"",VLOOKUP(FORECAST!$A3889,$AY$2:$BA$9,3,FALSE))</f>
        <v/>
      </c>
      <c r="I3889" s="218" t="str">
        <f>IF(ISNUMBER(FORECAST!G:G),FORECAST!G:G,"")</f>
        <v/>
      </c>
      <c r="J3889" s="222" t="str">
        <f>IF(ISNUMBER(FORECAST!H:H),FORECAST!H:H,"")</f>
        <v/>
      </c>
      <c r="BF3889" s="4"/>
    </row>
    <row r="3890" spans="1:58">
      <c r="A3890" s="218" t="str">
        <f>MID(FORECAST!A3889,1,10)</f>
        <v/>
      </c>
      <c r="B3890" s="218" t="str">
        <f t="shared" si="500"/>
        <v/>
      </c>
      <c r="C3890" s="218" t="str">
        <f t="shared" si="501"/>
        <v/>
      </c>
      <c r="D3890" s="218" t="str">
        <f t="shared" si="502"/>
        <v/>
      </c>
      <c r="E3890" s="219" t="e">
        <f t="shared" si="503"/>
        <v>#VALUE!</v>
      </c>
      <c r="F3890" s="219" t="str">
        <f t="shared" si="504"/>
        <v/>
      </c>
      <c r="G3890" s="219">
        <f t="shared" si="505"/>
        <v>45291</v>
      </c>
      <c r="H3890" s="218" t="str">
        <f>IF(ISERROR(VLOOKUP(FORECAST!$A3890,$AY$2:$BA$9,3,FALSE)),"",VLOOKUP(FORECAST!$A3890,$AY$2:$BA$9,3,FALSE))</f>
        <v/>
      </c>
      <c r="I3890" s="218" t="str">
        <f>IF(ISNUMBER(FORECAST!G:G),FORECAST!G:G,"")</f>
        <v/>
      </c>
      <c r="J3890" s="222" t="str">
        <f>IF(ISNUMBER(FORECAST!H:H),FORECAST!H:H,"")</f>
        <v/>
      </c>
      <c r="BF3890" s="4"/>
    </row>
    <row r="3891" spans="1:58">
      <c r="A3891" s="218" t="str">
        <f>MID(FORECAST!A3890,1,10)</f>
        <v/>
      </c>
      <c r="B3891" s="218" t="str">
        <f t="shared" si="500"/>
        <v/>
      </c>
      <c r="C3891" s="218" t="str">
        <f t="shared" si="501"/>
        <v/>
      </c>
      <c r="D3891" s="218" t="str">
        <f t="shared" si="502"/>
        <v/>
      </c>
      <c r="E3891" s="219" t="e">
        <f t="shared" si="503"/>
        <v>#VALUE!</v>
      </c>
      <c r="F3891" s="219" t="str">
        <f t="shared" si="504"/>
        <v/>
      </c>
      <c r="G3891" s="219">
        <f t="shared" si="505"/>
        <v>45291</v>
      </c>
      <c r="H3891" s="218" t="str">
        <f>IF(ISERROR(VLOOKUP(FORECAST!$A3891,$AY$2:$BA$9,3,FALSE)),"",VLOOKUP(FORECAST!$A3891,$AY$2:$BA$9,3,FALSE))</f>
        <v/>
      </c>
      <c r="I3891" s="218" t="str">
        <f>IF(ISNUMBER(FORECAST!G:G),FORECAST!G:G,"")</f>
        <v/>
      </c>
      <c r="J3891" s="222" t="str">
        <f>IF(ISNUMBER(FORECAST!H:H),FORECAST!H:H,"")</f>
        <v/>
      </c>
      <c r="BF3891" s="4"/>
    </row>
    <row r="3892" spans="1:58">
      <c r="A3892" s="218" t="str">
        <f>MID(FORECAST!A3891,1,10)</f>
        <v/>
      </c>
      <c r="B3892" s="218" t="str">
        <f t="shared" si="500"/>
        <v/>
      </c>
      <c r="C3892" s="218" t="str">
        <f t="shared" si="501"/>
        <v/>
      </c>
      <c r="D3892" s="218" t="str">
        <f t="shared" si="502"/>
        <v/>
      </c>
      <c r="E3892" s="219" t="e">
        <f t="shared" si="503"/>
        <v>#VALUE!</v>
      </c>
      <c r="F3892" s="219" t="str">
        <f t="shared" si="504"/>
        <v/>
      </c>
      <c r="G3892" s="219">
        <f t="shared" si="505"/>
        <v>45291</v>
      </c>
      <c r="H3892" s="218" t="str">
        <f>IF(ISERROR(VLOOKUP(FORECAST!$A3892,$AY$2:$BA$9,3,FALSE)),"",VLOOKUP(FORECAST!$A3892,$AY$2:$BA$9,3,FALSE))</f>
        <v/>
      </c>
      <c r="I3892" s="218" t="str">
        <f>IF(ISNUMBER(FORECAST!G:G),FORECAST!G:G,"")</f>
        <v/>
      </c>
      <c r="J3892" s="222" t="str">
        <f>IF(ISNUMBER(FORECAST!H:H),FORECAST!H:H,"")</f>
        <v/>
      </c>
      <c r="BF3892" s="4"/>
    </row>
    <row r="3893" spans="1:58">
      <c r="A3893" s="218" t="str">
        <f>MID(FORECAST!A3892,1,10)</f>
        <v/>
      </c>
      <c r="B3893" s="218" t="str">
        <f t="shared" si="500"/>
        <v/>
      </c>
      <c r="C3893" s="218" t="str">
        <f t="shared" si="501"/>
        <v/>
      </c>
      <c r="D3893" s="218" t="str">
        <f t="shared" si="502"/>
        <v/>
      </c>
      <c r="E3893" s="219" t="e">
        <f t="shared" si="503"/>
        <v>#VALUE!</v>
      </c>
      <c r="F3893" s="219" t="str">
        <f t="shared" si="504"/>
        <v/>
      </c>
      <c r="G3893" s="219">
        <f t="shared" si="505"/>
        <v>45291</v>
      </c>
      <c r="H3893" s="218" t="str">
        <f>IF(ISERROR(VLOOKUP(FORECAST!$A3893,$AY$2:$BA$9,3,FALSE)),"",VLOOKUP(FORECAST!$A3893,$AY$2:$BA$9,3,FALSE))</f>
        <v/>
      </c>
      <c r="I3893" s="218" t="str">
        <f>IF(ISNUMBER(FORECAST!G:G),FORECAST!G:G,"")</f>
        <v/>
      </c>
      <c r="J3893" s="222" t="str">
        <f>IF(ISNUMBER(FORECAST!H:H),FORECAST!H:H,"")</f>
        <v/>
      </c>
      <c r="BF3893" s="4"/>
    </row>
    <row r="3894" spans="1:58">
      <c r="A3894" s="218" t="str">
        <f>MID(FORECAST!A3893,1,10)</f>
        <v/>
      </c>
      <c r="B3894" s="218" t="str">
        <f t="shared" si="500"/>
        <v/>
      </c>
      <c r="C3894" s="218" t="str">
        <f t="shared" si="501"/>
        <v/>
      </c>
      <c r="D3894" s="218" t="str">
        <f t="shared" si="502"/>
        <v/>
      </c>
      <c r="E3894" s="219" t="e">
        <f t="shared" si="503"/>
        <v>#VALUE!</v>
      </c>
      <c r="F3894" s="219" t="str">
        <f t="shared" si="504"/>
        <v/>
      </c>
      <c r="G3894" s="219">
        <f t="shared" si="505"/>
        <v>45291</v>
      </c>
      <c r="H3894" s="218" t="str">
        <f>IF(ISERROR(VLOOKUP(FORECAST!$A3894,$AY$2:$BA$9,3,FALSE)),"",VLOOKUP(FORECAST!$A3894,$AY$2:$BA$9,3,FALSE))</f>
        <v/>
      </c>
      <c r="I3894" s="218" t="str">
        <f>IF(ISNUMBER(FORECAST!G:G),FORECAST!G:G,"")</f>
        <v/>
      </c>
      <c r="J3894" s="222" t="str">
        <f>IF(ISNUMBER(FORECAST!H:H),FORECAST!H:H,"")</f>
        <v/>
      </c>
      <c r="BF3894" s="4"/>
    </row>
    <row r="3895" spans="1:58">
      <c r="A3895" s="218" t="str">
        <f>MID(FORECAST!A3894,1,10)</f>
        <v/>
      </c>
      <c r="B3895" s="218" t="str">
        <f t="shared" si="500"/>
        <v/>
      </c>
      <c r="C3895" s="218" t="str">
        <f t="shared" si="501"/>
        <v/>
      </c>
      <c r="D3895" s="218" t="str">
        <f t="shared" si="502"/>
        <v/>
      </c>
      <c r="E3895" s="219" t="e">
        <f t="shared" si="503"/>
        <v>#VALUE!</v>
      </c>
      <c r="F3895" s="219" t="str">
        <f t="shared" si="504"/>
        <v/>
      </c>
      <c r="G3895" s="219">
        <f t="shared" si="505"/>
        <v>45291</v>
      </c>
      <c r="H3895" s="218" t="str">
        <f>IF(ISERROR(VLOOKUP(FORECAST!$A3895,$AY$2:$BA$9,3,FALSE)),"",VLOOKUP(FORECAST!$A3895,$AY$2:$BA$9,3,FALSE))</f>
        <v/>
      </c>
      <c r="I3895" s="218" t="str">
        <f>IF(ISNUMBER(FORECAST!G:G),FORECAST!G:G,"")</f>
        <v/>
      </c>
      <c r="J3895" s="222" t="str">
        <f>IF(ISNUMBER(FORECAST!H:H),FORECAST!H:H,"")</f>
        <v/>
      </c>
      <c r="BF3895" s="4"/>
    </row>
    <row r="3896" spans="1:58">
      <c r="A3896" s="218" t="str">
        <f>MID(FORECAST!A3895,1,10)</f>
        <v/>
      </c>
      <c r="B3896" s="218" t="str">
        <f t="shared" si="500"/>
        <v/>
      </c>
      <c r="C3896" s="218" t="str">
        <f t="shared" si="501"/>
        <v/>
      </c>
      <c r="D3896" s="218" t="str">
        <f t="shared" si="502"/>
        <v/>
      </c>
      <c r="E3896" s="219" t="e">
        <f t="shared" si="503"/>
        <v>#VALUE!</v>
      </c>
      <c r="F3896" s="219" t="str">
        <f t="shared" si="504"/>
        <v/>
      </c>
      <c r="G3896" s="219">
        <f t="shared" si="505"/>
        <v>45291</v>
      </c>
      <c r="H3896" s="218" t="str">
        <f>IF(ISERROR(VLOOKUP(FORECAST!$A3896,$AY$2:$BA$9,3,FALSE)),"",VLOOKUP(FORECAST!$A3896,$AY$2:$BA$9,3,FALSE))</f>
        <v/>
      </c>
      <c r="I3896" s="218" t="str">
        <f>IF(ISNUMBER(FORECAST!G:G),FORECAST!G:G,"")</f>
        <v/>
      </c>
      <c r="J3896" s="222" t="str">
        <f>IF(ISNUMBER(FORECAST!H:H),FORECAST!H:H,"")</f>
        <v/>
      </c>
      <c r="BF3896" s="4"/>
    </row>
    <row r="3897" spans="1:58">
      <c r="A3897" s="218" t="str">
        <f>MID(FORECAST!A3896,1,10)</f>
        <v/>
      </c>
      <c r="B3897" s="218" t="str">
        <f t="shared" si="500"/>
        <v/>
      </c>
      <c r="C3897" s="218" t="str">
        <f t="shared" si="501"/>
        <v/>
      </c>
      <c r="D3897" s="218" t="str">
        <f t="shared" si="502"/>
        <v/>
      </c>
      <c r="E3897" s="219" t="e">
        <f t="shared" si="503"/>
        <v>#VALUE!</v>
      </c>
      <c r="F3897" s="219" t="str">
        <f t="shared" si="504"/>
        <v/>
      </c>
      <c r="G3897" s="219">
        <f t="shared" si="505"/>
        <v>45291</v>
      </c>
      <c r="H3897" s="218" t="str">
        <f>IF(ISERROR(VLOOKUP(FORECAST!$A3897,$AY$2:$BA$9,3,FALSE)),"",VLOOKUP(FORECAST!$A3897,$AY$2:$BA$9,3,FALSE))</f>
        <v/>
      </c>
      <c r="I3897" s="218" t="str">
        <f>IF(ISNUMBER(FORECAST!G:G),FORECAST!G:G,"")</f>
        <v/>
      </c>
      <c r="J3897" s="222" t="str">
        <f>IF(ISNUMBER(FORECAST!H:H),FORECAST!H:H,"")</f>
        <v/>
      </c>
      <c r="BF3897" s="4"/>
    </row>
    <row r="3898" spans="1:58">
      <c r="A3898" s="218" t="str">
        <f>MID(FORECAST!A3897,1,10)</f>
        <v/>
      </c>
      <c r="B3898" s="218" t="str">
        <f t="shared" si="500"/>
        <v/>
      </c>
      <c r="C3898" s="218" t="str">
        <f t="shared" si="501"/>
        <v/>
      </c>
      <c r="D3898" s="218" t="str">
        <f t="shared" si="502"/>
        <v/>
      </c>
      <c r="E3898" s="219" t="e">
        <f t="shared" si="503"/>
        <v>#VALUE!</v>
      </c>
      <c r="F3898" s="219" t="str">
        <f t="shared" si="504"/>
        <v/>
      </c>
      <c r="G3898" s="219">
        <f t="shared" si="505"/>
        <v>45291</v>
      </c>
      <c r="H3898" s="218" t="str">
        <f>IF(ISERROR(VLOOKUP(FORECAST!$A3898,$AY$2:$BA$9,3,FALSE)),"",VLOOKUP(FORECAST!$A3898,$AY$2:$BA$9,3,FALSE))</f>
        <v/>
      </c>
      <c r="I3898" s="218" t="str">
        <f>IF(ISNUMBER(FORECAST!G:G),FORECAST!G:G,"")</f>
        <v/>
      </c>
      <c r="J3898" s="222" t="str">
        <f>IF(ISNUMBER(FORECAST!H:H),FORECAST!H:H,"")</f>
        <v/>
      </c>
      <c r="BF3898" s="4"/>
    </row>
    <row r="3899" spans="1:58">
      <c r="A3899" s="218" t="str">
        <f>MID(FORECAST!A3898,1,10)</f>
        <v/>
      </c>
      <c r="B3899" s="218" t="str">
        <f t="shared" si="500"/>
        <v/>
      </c>
      <c r="C3899" s="218" t="str">
        <f t="shared" si="501"/>
        <v/>
      </c>
      <c r="D3899" s="218" t="str">
        <f t="shared" si="502"/>
        <v/>
      </c>
      <c r="E3899" s="219" t="e">
        <f t="shared" si="503"/>
        <v>#VALUE!</v>
      </c>
      <c r="F3899" s="219" t="str">
        <f t="shared" si="504"/>
        <v/>
      </c>
      <c r="G3899" s="219">
        <f t="shared" si="505"/>
        <v>45291</v>
      </c>
      <c r="H3899" s="218" t="str">
        <f>IF(ISERROR(VLOOKUP(FORECAST!$A3899,$AY$2:$BA$9,3,FALSE)),"",VLOOKUP(FORECAST!$A3899,$AY$2:$BA$9,3,FALSE))</f>
        <v/>
      </c>
      <c r="I3899" s="218" t="str">
        <f>IF(ISNUMBER(FORECAST!G:G),FORECAST!G:G,"")</f>
        <v/>
      </c>
      <c r="J3899" s="222" t="str">
        <f>IF(ISNUMBER(FORECAST!H:H),FORECAST!H:H,"")</f>
        <v/>
      </c>
      <c r="BF3899" s="4"/>
    </row>
    <row r="3900" spans="1:58">
      <c r="A3900" s="218" t="str">
        <f>MID(FORECAST!A3899,1,10)</f>
        <v/>
      </c>
      <c r="B3900" s="218" t="str">
        <f t="shared" si="500"/>
        <v/>
      </c>
      <c r="C3900" s="218" t="str">
        <f t="shared" si="501"/>
        <v/>
      </c>
      <c r="D3900" s="218" t="str">
        <f t="shared" si="502"/>
        <v/>
      </c>
      <c r="E3900" s="219" t="e">
        <f t="shared" si="503"/>
        <v>#VALUE!</v>
      </c>
      <c r="F3900" s="219" t="str">
        <f t="shared" si="504"/>
        <v/>
      </c>
      <c r="G3900" s="219">
        <f t="shared" si="505"/>
        <v>45291</v>
      </c>
      <c r="H3900" s="218" t="str">
        <f>IF(ISERROR(VLOOKUP(FORECAST!$A3900,$AY$2:$BA$9,3,FALSE)),"",VLOOKUP(FORECAST!$A3900,$AY$2:$BA$9,3,FALSE))</f>
        <v/>
      </c>
      <c r="I3900" s="218" t="str">
        <f>IF(ISNUMBER(FORECAST!G:G),FORECAST!G:G,"")</f>
        <v/>
      </c>
      <c r="J3900" s="222" t="str">
        <f>IF(ISNUMBER(FORECAST!H:H),FORECAST!H:H,"")</f>
        <v/>
      </c>
      <c r="BF3900" s="4"/>
    </row>
    <row r="3901" spans="1:58">
      <c r="A3901" s="218" t="str">
        <f>MID(FORECAST!A3900,1,10)</f>
        <v/>
      </c>
      <c r="B3901" s="218" t="str">
        <f t="shared" si="500"/>
        <v/>
      </c>
      <c r="C3901" s="218" t="str">
        <f t="shared" si="501"/>
        <v/>
      </c>
      <c r="D3901" s="218" t="str">
        <f t="shared" si="502"/>
        <v/>
      </c>
      <c r="E3901" s="219" t="e">
        <f t="shared" si="503"/>
        <v>#VALUE!</v>
      </c>
      <c r="F3901" s="219" t="str">
        <f t="shared" si="504"/>
        <v/>
      </c>
      <c r="G3901" s="219">
        <f t="shared" si="505"/>
        <v>45291</v>
      </c>
      <c r="H3901" s="218" t="str">
        <f>IF(ISERROR(VLOOKUP(FORECAST!$A3901,$AY$2:$BA$9,3,FALSE)),"",VLOOKUP(FORECAST!$A3901,$AY$2:$BA$9,3,FALSE))</f>
        <v/>
      </c>
      <c r="I3901" s="218" t="str">
        <f>IF(ISNUMBER(FORECAST!G:G),FORECAST!G:G,"")</f>
        <v/>
      </c>
      <c r="J3901" s="222" t="str">
        <f>IF(ISNUMBER(FORECAST!H:H),FORECAST!H:H,"")</f>
        <v/>
      </c>
      <c r="BF3901" s="4"/>
    </row>
    <row r="3902" spans="1:58">
      <c r="A3902" s="218" t="str">
        <f>MID(FORECAST!A3901,1,10)</f>
        <v/>
      </c>
      <c r="B3902" s="218" t="str">
        <f t="shared" si="500"/>
        <v/>
      </c>
      <c r="C3902" s="218" t="str">
        <f t="shared" si="501"/>
        <v/>
      </c>
      <c r="D3902" s="218" t="str">
        <f t="shared" si="502"/>
        <v/>
      </c>
      <c r="E3902" s="219" t="e">
        <f t="shared" si="503"/>
        <v>#VALUE!</v>
      </c>
      <c r="F3902" s="219" t="str">
        <f t="shared" si="504"/>
        <v/>
      </c>
      <c r="G3902" s="219">
        <f t="shared" si="505"/>
        <v>45291</v>
      </c>
      <c r="H3902" s="218" t="str">
        <f>IF(ISERROR(VLOOKUP(FORECAST!$A3902,$AY$2:$BA$9,3,FALSE)),"",VLOOKUP(FORECAST!$A3902,$AY$2:$BA$9,3,FALSE))</f>
        <v/>
      </c>
      <c r="I3902" s="218" t="str">
        <f>IF(ISNUMBER(FORECAST!G:G),FORECAST!G:G,"")</f>
        <v/>
      </c>
      <c r="J3902" s="222" t="str">
        <f>IF(ISNUMBER(FORECAST!H:H),FORECAST!H:H,"")</f>
        <v/>
      </c>
      <c r="BF3902" s="4"/>
    </row>
    <row r="3903" spans="1:58">
      <c r="A3903" s="218" t="str">
        <f>MID(FORECAST!A3902,1,10)</f>
        <v/>
      </c>
      <c r="B3903" s="218" t="str">
        <f t="shared" si="500"/>
        <v/>
      </c>
      <c r="C3903" s="218" t="str">
        <f t="shared" si="501"/>
        <v/>
      </c>
      <c r="D3903" s="218" t="str">
        <f t="shared" si="502"/>
        <v/>
      </c>
      <c r="E3903" s="219" t="e">
        <f t="shared" si="503"/>
        <v>#VALUE!</v>
      </c>
      <c r="F3903" s="219" t="str">
        <f t="shared" si="504"/>
        <v/>
      </c>
      <c r="G3903" s="219">
        <f t="shared" si="505"/>
        <v>45291</v>
      </c>
      <c r="H3903" s="218" t="str">
        <f>IF(ISERROR(VLOOKUP(FORECAST!$A3903,$AY$2:$BA$9,3,FALSE)),"",VLOOKUP(FORECAST!$A3903,$AY$2:$BA$9,3,FALSE))</f>
        <v/>
      </c>
      <c r="I3903" s="218" t="str">
        <f>IF(ISNUMBER(FORECAST!G:G),FORECAST!G:G,"")</f>
        <v/>
      </c>
      <c r="J3903" s="222" t="str">
        <f>IF(ISNUMBER(FORECAST!H:H),FORECAST!H:H,"")</f>
        <v/>
      </c>
      <c r="BF3903" s="4"/>
    </row>
    <row r="3904" spans="1:58">
      <c r="A3904" s="218" t="str">
        <f>MID(FORECAST!A3903,1,10)</f>
        <v/>
      </c>
      <c r="B3904" s="218" t="str">
        <f t="shared" si="500"/>
        <v/>
      </c>
      <c r="C3904" s="218" t="str">
        <f t="shared" si="501"/>
        <v/>
      </c>
      <c r="D3904" s="218" t="str">
        <f t="shared" si="502"/>
        <v/>
      </c>
      <c r="E3904" s="219" t="e">
        <f t="shared" si="503"/>
        <v>#VALUE!</v>
      </c>
      <c r="F3904" s="219" t="str">
        <f t="shared" si="504"/>
        <v/>
      </c>
      <c r="G3904" s="219">
        <f t="shared" si="505"/>
        <v>45291</v>
      </c>
      <c r="H3904" s="218" t="str">
        <f>IF(ISERROR(VLOOKUP(FORECAST!$A3904,$AY$2:$BA$9,3,FALSE)),"",VLOOKUP(FORECAST!$A3904,$AY$2:$BA$9,3,FALSE))</f>
        <v/>
      </c>
      <c r="I3904" s="218" t="str">
        <f>IF(ISNUMBER(FORECAST!G:G),FORECAST!G:G,"")</f>
        <v/>
      </c>
      <c r="J3904" s="222" t="str">
        <f>IF(ISNUMBER(FORECAST!H:H),FORECAST!H:H,"")</f>
        <v/>
      </c>
      <c r="BF3904" s="4"/>
    </row>
    <row r="3905" spans="1:58">
      <c r="A3905" s="218" t="str">
        <f>MID(FORECAST!A3904,1,10)</f>
        <v/>
      </c>
      <c r="B3905" s="218" t="str">
        <f t="shared" si="500"/>
        <v/>
      </c>
      <c r="C3905" s="218" t="str">
        <f t="shared" si="501"/>
        <v/>
      </c>
      <c r="D3905" s="218" t="str">
        <f t="shared" si="502"/>
        <v/>
      </c>
      <c r="E3905" s="219" t="e">
        <f t="shared" si="503"/>
        <v>#VALUE!</v>
      </c>
      <c r="F3905" s="219" t="str">
        <f t="shared" si="504"/>
        <v/>
      </c>
      <c r="G3905" s="219">
        <f t="shared" si="505"/>
        <v>45291</v>
      </c>
      <c r="H3905" s="218" t="str">
        <f>IF(ISERROR(VLOOKUP(FORECAST!$A3905,$AY$2:$BA$9,3,FALSE)),"",VLOOKUP(FORECAST!$A3905,$AY$2:$BA$9,3,FALSE))</f>
        <v/>
      </c>
      <c r="I3905" s="218" t="str">
        <f>IF(ISNUMBER(FORECAST!G:G),FORECAST!G:G,"")</f>
        <v/>
      </c>
      <c r="J3905" s="222" t="str">
        <f>IF(ISNUMBER(FORECAST!H:H),FORECAST!H:H,"")</f>
        <v/>
      </c>
      <c r="BF3905" s="4"/>
    </row>
    <row r="3906" spans="1:58">
      <c r="A3906" s="218" t="str">
        <f>MID(FORECAST!A3905,1,10)</f>
        <v/>
      </c>
      <c r="B3906" s="218" t="str">
        <f t="shared" si="500"/>
        <v/>
      </c>
      <c r="C3906" s="218" t="str">
        <f t="shared" si="501"/>
        <v/>
      </c>
      <c r="D3906" s="218" t="str">
        <f t="shared" si="502"/>
        <v/>
      </c>
      <c r="E3906" s="219" t="e">
        <f t="shared" si="503"/>
        <v>#VALUE!</v>
      </c>
      <c r="F3906" s="219" t="str">
        <f t="shared" si="504"/>
        <v/>
      </c>
      <c r="G3906" s="219">
        <f t="shared" si="505"/>
        <v>45291</v>
      </c>
      <c r="H3906" s="218" t="str">
        <f>IF(ISERROR(VLOOKUP(FORECAST!$A3906,$AY$2:$BA$9,3,FALSE)),"",VLOOKUP(FORECAST!$A3906,$AY$2:$BA$9,3,FALSE))</f>
        <v/>
      </c>
      <c r="I3906" s="218" t="str">
        <f>IF(ISNUMBER(FORECAST!G:G),FORECAST!G:G,"")</f>
        <v/>
      </c>
      <c r="J3906" s="222" t="str">
        <f>IF(ISNUMBER(FORECAST!H:H),FORECAST!H:H,"")</f>
        <v/>
      </c>
      <c r="BF3906" s="4"/>
    </row>
    <row r="3907" spans="1:58">
      <c r="A3907" s="218" t="str">
        <f>MID(FORECAST!A3906,1,10)</f>
        <v/>
      </c>
      <c r="B3907" s="218" t="str">
        <f t="shared" si="500"/>
        <v/>
      </c>
      <c r="C3907" s="218" t="str">
        <f t="shared" si="501"/>
        <v/>
      </c>
      <c r="D3907" s="218" t="str">
        <f t="shared" si="502"/>
        <v/>
      </c>
      <c r="E3907" s="219" t="e">
        <f t="shared" si="503"/>
        <v>#VALUE!</v>
      </c>
      <c r="F3907" s="219" t="str">
        <f t="shared" si="504"/>
        <v/>
      </c>
      <c r="G3907" s="219">
        <f t="shared" si="505"/>
        <v>45291</v>
      </c>
      <c r="H3907" s="218" t="str">
        <f>IF(ISERROR(VLOOKUP(FORECAST!$A3907,$AY$2:$BA$9,3,FALSE)),"",VLOOKUP(FORECAST!$A3907,$AY$2:$BA$9,3,FALSE))</f>
        <v/>
      </c>
      <c r="I3907" s="218" t="str">
        <f>IF(ISNUMBER(FORECAST!G:G),FORECAST!G:G,"")</f>
        <v/>
      </c>
      <c r="J3907" s="222" t="str">
        <f>IF(ISNUMBER(FORECAST!H:H),FORECAST!H:H,"")</f>
        <v/>
      </c>
      <c r="BF3907" s="4"/>
    </row>
    <row r="3908" spans="1:58">
      <c r="A3908" s="218" t="str">
        <f>MID(FORECAST!A3907,1,10)</f>
        <v/>
      </c>
      <c r="B3908" s="218" t="str">
        <f t="shared" si="500"/>
        <v/>
      </c>
      <c r="C3908" s="218" t="str">
        <f t="shared" si="501"/>
        <v/>
      </c>
      <c r="D3908" s="218" t="str">
        <f t="shared" si="502"/>
        <v/>
      </c>
      <c r="E3908" s="219" t="e">
        <f t="shared" si="503"/>
        <v>#VALUE!</v>
      </c>
      <c r="F3908" s="219" t="str">
        <f t="shared" si="504"/>
        <v/>
      </c>
      <c r="G3908" s="219">
        <f t="shared" si="505"/>
        <v>45291</v>
      </c>
      <c r="H3908" s="218" t="str">
        <f>IF(ISERROR(VLOOKUP(FORECAST!$A3908,$AY$2:$BA$9,3,FALSE)),"",VLOOKUP(FORECAST!$A3908,$AY$2:$BA$9,3,FALSE))</f>
        <v/>
      </c>
      <c r="I3908" s="218" t="str">
        <f>IF(ISNUMBER(FORECAST!G:G),FORECAST!G:G,"")</f>
        <v/>
      </c>
      <c r="J3908" s="222" t="str">
        <f>IF(ISNUMBER(FORECAST!H:H),FORECAST!H:H,"")</f>
        <v/>
      </c>
      <c r="BF3908" s="4"/>
    </row>
    <row r="3909" spans="1:58">
      <c r="A3909" s="218" t="str">
        <f>MID(FORECAST!A3908,1,10)</f>
        <v/>
      </c>
      <c r="B3909" s="218" t="str">
        <f t="shared" si="500"/>
        <v/>
      </c>
      <c r="C3909" s="218" t="str">
        <f t="shared" si="501"/>
        <v/>
      </c>
      <c r="D3909" s="218" t="str">
        <f t="shared" si="502"/>
        <v/>
      </c>
      <c r="E3909" s="219" t="e">
        <f t="shared" si="503"/>
        <v>#VALUE!</v>
      </c>
      <c r="F3909" s="219" t="str">
        <f t="shared" si="504"/>
        <v/>
      </c>
      <c r="G3909" s="219">
        <f t="shared" si="505"/>
        <v>45291</v>
      </c>
      <c r="H3909" s="218" t="str">
        <f>IF(ISERROR(VLOOKUP(FORECAST!$A3909,$AY$2:$BA$9,3,FALSE)),"",VLOOKUP(FORECAST!$A3909,$AY$2:$BA$9,3,FALSE))</f>
        <v/>
      </c>
      <c r="I3909" s="218" t="str">
        <f>IF(ISNUMBER(FORECAST!G:G),FORECAST!G:G,"")</f>
        <v/>
      </c>
      <c r="J3909" s="222" t="str">
        <f>IF(ISNUMBER(FORECAST!H:H),FORECAST!H:H,"")</f>
        <v/>
      </c>
      <c r="BF3909" s="4"/>
    </row>
    <row r="3910" spans="1:58">
      <c r="A3910" s="218" t="str">
        <f>MID(FORECAST!A3909,1,10)</f>
        <v/>
      </c>
      <c r="B3910" s="218" t="str">
        <f t="shared" si="500"/>
        <v/>
      </c>
      <c r="C3910" s="218" t="str">
        <f t="shared" si="501"/>
        <v/>
      </c>
      <c r="D3910" s="218" t="str">
        <f t="shared" si="502"/>
        <v/>
      </c>
      <c r="E3910" s="219" t="e">
        <f t="shared" si="503"/>
        <v>#VALUE!</v>
      </c>
      <c r="F3910" s="219" t="str">
        <f t="shared" si="504"/>
        <v/>
      </c>
      <c r="G3910" s="219">
        <f t="shared" si="505"/>
        <v>45291</v>
      </c>
      <c r="H3910" s="218" t="str">
        <f>IF(ISERROR(VLOOKUP(FORECAST!$A3910,$AY$2:$BA$9,3,FALSE)),"",VLOOKUP(FORECAST!$A3910,$AY$2:$BA$9,3,FALSE))</f>
        <v/>
      </c>
      <c r="I3910" s="218" t="str">
        <f>IF(ISNUMBER(FORECAST!G:G),FORECAST!G:G,"")</f>
        <v/>
      </c>
      <c r="J3910" s="222" t="str">
        <f>IF(ISNUMBER(FORECAST!H:H),FORECAST!H:H,"")</f>
        <v/>
      </c>
      <c r="BF3910" s="4"/>
    </row>
    <row r="3911" spans="1:58">
      <c r="A3911" s="218" t="str">
        <f>MID(FORECAST!A3910,1,10)</f>
        <v/>
      </c>
      <c r="B3911" s="218" t="str">
        <f t="shared" si="500"/>
        <v/>
      </c>
      <c r="C3911" s="218" t="str">
        <f t="shared" si="501"/>
        <v/>
      </c>
      <c r="D3911" s="218" t="str">
        <f t="shared" si="502"/>
        <v/>
      </c>
      <c r="E3911" s="219" t="e">
        <f t="shared" si="503"/>
        <v>#VALUE!</v>
      </c>
      <c r="F3911" s="219" t="str">
        <f t="shared" si="504"/>
        <v/>
      </c>
      <c r="G3911" s="219">
        <f t="shared" si="505"/>
        <v>45291</v>
      </c>
      <c r="H3911" s="218" t="str">
        <f>IF(ISERROR(VLOOKUP(FORECAST!$A3911,$AY$2:$BA$9,3,FALSE)),"",VLOOKUP(FORECAST!$A3911,$AY$2:$BA$9,3,FALSE))</f>
        <v/>
      </c>
      <c r="I3911" s="218" t="str">
        <f>IF(ISNUMBER(FORECAST!G:G),FORECAST!G:G,"")</f>
        <v/>
      </c>
      <c r="J3911" s="222" t="str">
        <f>IF(ISNUMBER(FORECAST!H:H),FORECAST!H:H,"")</f>
        <v/>
      </c>
      <c r="BF3911" s="4"/>
    </row>
    <row r="3912" spans="1:58">
      <c r="A3912" s="218" t="str">
        <f>MID(FORECAST!A3911,1,10)</f>
        <v/>
      </c>
      <c r="B3912" s="218" t="str">
        <f t="shared" si="500"/>
        <v/>
      </c>
      <c r="C3912" s="218" t="str">
        <f t="shared" si="501"/>
        <v/>
      </c>
      <c r="D3912" s="218" t="str">
        <f t="shared" si="502"/>
        <v/>
      </c>
      <c r="E3912" s="219" t="e">
        <f t="shared" si="503"/>
        <v>#VALUE!</v>
      </c>
      <c r="F3912" s="219" t="str">
        <f t="shared" si="504"/>
        <v/>
      </c>
      <c r="G3912" s="219">
        <f t="shared" si="505"/>
        <v>45291</v>
      </c>
      <c r="H3912" s="218" t="str">
        <f>IF(ISERROR(VLOOKUP(FORECAST!$A3912,$AY$2:$BA$9,3,FALSE)),"",VLOOKUP(FORECAST!$A3912,$AY$2:$BA$9,3,FALSE))</f>
        <v/>
      </c>
      <c r="I3912" s="218" t="str">
        <f>IF(ISNUMBER(FORECAST!G:G),FORECAST!G:G,"")</f>
        <v/>
      </c>
      <c r="J3912" s="222" t="str">
        <f>IF(ISNUMBER(FORECAST!H:H),FORECAST!H:H,"")</f>
        <v/>
      </c>
      <c r="BF3912" s="4"/>
    </row>
    <row r="3913" spans="1:58">
      <c r="A3913" s="218" t="str">
        <f>MID(FORECAST!A3912,1,10)</f>
        <v/>
      </c>
      <c r="B3913" s="218" t="str">
        <f t="shared" si="500"/>
        <v/>
      </c>
      <c r="C3913" s="218" t="str">
        <f t="shared" si="501"/>
        <v/>
      </c>
      <c r="D3913" s="218" t="str">
        <f t="shared" si="502"/>
        <v/>
      </c>
      <c r="E3913" s="219" t="e">
        <f t="shared" si="503"/>
        <v>#VALUE!</v>
      </c>
      <c r="F3913" s="219" t="str">
        <f t="shared" si="504"/>
        <v/>
      </c>
      <c r="G3913" s="219">
        <f t="shared" si="505"/>
        <v>45291</v>
      </c>
      <c r="H3913" s="218" t="str">
        <f>IF(ISERROR(VLOOKUP(FORECAST!$A3913,$AY$2:$BA$9,3,FALSE)),"",VLOOKUP(FORECAST!$A3913,$AY$2:$BA$9,3,FALSE))</f>
        <v/>
      </c>
      <c r="I3913" s="218" t="str">
        <f>IF(ISNUMBER(FORECAST!G:G),FORECAST!G:G,"")</f>
        <v/>
      </c>
      <c r="J3913" s="222" t="str">
        <f>IF(ISNUMBER(FORECAST!H:H),FORECAST!H:H,"")</f>
        <v/>
      </c>
      <c r="BF3913" s="4"/>
    </row>
    <row r="3914" spans="1:58">
      <c r="A3914" s="218" t="str">
        <f>MID(FORECAST!A3913,1,10)</f>
        <v/>
      </c>
      <c r="B3914" s="218" t="str">
        <f t="shared" si="500"/>
        <v/>
      </c>
      <c r="C3914" s="218" t="str">
        <f t="shared" si="501"/>
        <v/>
      </c>
      <c r="D3914" s="218" t="str">
        <f t="shared" si="502"/>
        <v/>
      </c>
      <c r="E3914" s="219" t="e">
        <f t="shared" si="503"/>
        <v>#VALUE!</v>
      </c>
      <c r="F3914" s="219" t="str">
        <f t="shared" si="504"/>
        <v/>
      </c>
      <c r="G3914" s="219">
        <f t="shared" si="505"/>
        <v>45291</v>
      </c>
      <c r="H3914" s="218" t="str">
        <f>IF(ISERROR(VLOOKUP(FORECAST!$A3914,$AY$2:$BA$9,3,FALSE)),"",VLOOKUP(FORECAST!$A3914,$AY$2:$BA$9,3,FALSE))</f>
        <v/>
      </c>
      <c r="I3914" s="218" t="str">
        <f>IF(ISNUMBER(FORECAST!G:G),FORECAST!G:G,"")</f>
        <v/>
      </c>
      <c r="J3914" s="222" t="str">
        <f>IF(ISNUMBER(FORECAST!H:H),FORECAST!H:H,"")</f>
        <v/>
      </c>
      <c r="BF3914" s="4"/>
    </row>
    <row r="3915" spans="1:58">
      <c r="A3915" s="218" t="str">
        <f>MID(FORECAST!A3914,1,10)</f>
        <v/>
      </c>
      <c r="B3915" s="218" t="str">
        <f t="shared" si="500"/>
        <v/>
      </c>
      <c r="C3915" s="218" t="str">
        <f t="shared" si="501"/>
        <v/>
      </c>
      <c r="D3915" s="218" t="str">
        <f t="shared" si="502"/>
        <v/>
      </c>
      <c r="E3915" s="219" t="e">
        <f t="shared" si="503"/>
        <v>#VALUE!</v>
      </c>
      <c r="F3915" s="219" t="str">
        <f t="shared" si="504"/>
        <v/>
      </c>
      <c r="G3915" s="219">
        <f t="shared" si="505"/>
        <v>45291</v>
      </c>
      <c r="H3915" s="218" t="str">
        <f>IF(ISERROR(VLOOKUP(FORECAST!$A3915,$AY$2:$BA$9,3,FALSE)),"",VLOOKUP(FORECAST!$A3915,$AY$2:$BA$9,3,FALSE))</f>
        <v/>
      </c>
      <c r="I3915" s="218" t="str">
        <f>IF(ISNUMBER(FORECAST!G:G),FORECAST!G:G,"")</f>
        <v/>
      </c>
      <c r="J3915" s="222" t="str">
        <f>IF(ISNUMBER(FORECAST!H:H),FORECAST!H:H,"")</f>
        <v/>
      </c>
      <c r="BF3915" s="4"/>
    </row>
    <row r="3916" spans="1:58">
      <c r="A3916" s="218" t="str">
        <f>MID(FORECAST!A3915,1,10)</f>
        <v/>
      </c>
      <c r="B3916" s="218" t="str">
        <f t="shared" si="500"/>
        <v/>
      </c>
      <c r="C3916" s="218" t="str">
        <f t="shared" si="501"/>
        <v/>
      </c>
      <c r="D3916" s="218" t="str">
        <f t="shared" si="502"/>
        <v/>
      </c>
      <c r="E3916" s="219" t="e">
        <f t="shared" si="503"/>
        <v>#VALUE!</v>
      </c>
      <c r="F3916" s="219" t="str">
        <f t="shared" si="504"/>
        <v/>
      </c>
      <c r="G3916" s="219">
        <f t="shared" si="505"/>
        <v>45291</v>
      </c>
      <c r="H3916" s="218" t="str">
        <f>IF(ISERROR(VLOOKUP(FORECAST!$A3916,$AY$2:$BA$9,3,FALSE)),"",VLOOKUP(FORECAST!$A3916,$AY$2:$BA$9,3,FALSE))</f>
        <v/>
      </c>
      <c r="I3916" s="218" t="str">
        <f>IF(ISNUMBER(FORECAST!G:G),FORECAST!G:G,"")</f>
        <v/>
      </c>
      <c r="J3916" s="222" t="str">
        <f>IF(ISNUMBER(FORECAST!H:H),FORECAST!H:H,"")</f>
        <v/>
      </c>
      <c r="BF3916" s="4"/>
    </row>
    <row r="3917" spans="1:58">
      <c r="A3917" s="218" t="str">
        <f>MID(FORECAST!A3916,1,10)</f>
        <v/>
      </c>
      <c r="B3917" s="218" t="str">
        <f t="shared" si="500"/>
        <v/>
      </c>
      <c r="C3917" s="218" t="str">
        <f t="shared" si="501"/>
        <v/>
      </c>
      <c r="D3917" s="218" t="str">
        <f t="shared" si="502"/>
        <v/>
      </c>
      <c r="E3917" s="219" t="e">
        <f t="shared" si="503"/>
        <v>#VALUE!</v>
      </c>
      <c r="F3917" s="219" t="str">
        <f t="shared" si="504"/>
        <v/>
      </c>
      <c r="G3917" s="219">
        <f t="shared" si="505"/>
        <v>45291</v>
      </c>
      <c r="H3917" s="218" t="str">
        <f>IF(ISERROR(VLOOKUP(FORECAST!$A3917,$AY$2:$BA$9,3,FALSE)),"",VLOOKUP(FORECAST!$A3917,$AY$2:$BA$9,3,FALSE))</f>
        <v/>
      </c>
      <c r="I3917" s="218" t="str">
        <f>IF(ISNUMBER(FORECAST!G:G),FORECAST!G:G,"")</f>
        <v/>
      </c>
      <c r="J3917" s="222" t="str">
        <f>IF(ISNUMBER(FORECAST!H:H),FORECAST!H:H,"")</f>
        <v/>
      </c>
      <c r="BF3917" s="4"/>
    </row>
    <row r="3918" spans="1:58">
      <c r="A3918" s="218" t="str">
        <f>MID(FORECAST!A3917,1,10)</f>
        <v/>
      </c>
      <c r="B3918" s="218" t="str">
        <f t="shared" si="500"/>
        <v/>
      </c>
      <c r="C3918" s="218" t="str">
        <f t="shared" si="501"/>
        <v/>
      </c>
      <c r="D3918" s="218" t="str">
        <f t="shared" si="502"/>
        <v/>
      </c>
      <c r="E3918" s="219" t="e">
        <f t="shared" si="503"/>
        <v>#VALUE!</v>
      </c>
      <c r="F3918" s="219" t="str">
        <f t="shared" si="504"/>
        <v/>
      </c>
      <c r="G3918" s="219">
        <f t="shared" si="505"/>
        <v>45291</v>
      </c>
      <c r="H3918" s="218" t="str">
        <f>IF(ISERROR(VLOOKUP(FORECAST!$A3918,$AY$2:$BA$9,3,FALSE)),"",VLOOKUP(FORECAST!$A3918,$AY$2:$BA$9,3,FALSE))</f>
        <v/>
      </c>
      <c r="I3918" s="218" t="str">
        <f>IF(ISNUMBER(FORECAST!G:G),FORECAST!G:G,"")</f>
        <v/>
      </c>
      <c r="J3918" s="222" t="str">
        <f>IF(ISNUMBER(FORECAST!H:H),FORECAST!H:H,"")</f>
        <v/>
      </c>
      <c r="BF3918" s="4"/>
    </row>
    <row r="3919" spans="1:58">
      <c r="A3919" s="218" t="str">
        <f>MID(FORECAST!A3918,1,10)</f>
        <v/>
      </c>
      <c r="B3919" s="218" t="str">
        <f t="shared" si="500"/>
        <v/>
      </c>
      <c r="C3919" s="218" t="str">
        <f t="shared" si="501"/>
        <v/>
      </c>
      <c r="D3919" s="218" t="str">
        <f t="shared" si="502"/>
        <v/>
      </c>
      <c r="E3919" s="219" t="e">
        <f t="shared" si="503"/>
        <v>#VALUE!</v>
      </c>
      <c r="F3919" s="219" t="str">
        <f t="shared" si="504"/>
        <v/>
      </c>
      <c r="G3919" s="219">
        <f t="shared" si="505"/>
        <v>45291</v>
      </c>
      <c r="H3919" s="218" t="str">
        <f>IF(ISERROR(VLOOKUP(FORECAST!$A3919,$AY$2:$BA$9,3,FALSE)),"",VLOOKUP(FORECAST!$A3919,$AY$2:$BA$9,3,FALSE))</f>
        <v/>
      </c>
      <c r="I3919" s="218" t="str">
        <f>IF(ISNUMBER(FORECAST!G:G),FORECAST!G:G,"")</f>
        <v/>
      </c>
      <c r="J3919" s="222" t="str">
        <f>IF(ISNUMBER(FORECAST!H:H),FORECAST!H:H,"")</f>
        <v/>
      </c>
      <c r="BF3919" s="4"/>
    </row>
    <row r="3920" spans="1:58">
      <c r="A3920" s="218" t="str">
        <f>MID(FORECAST!A3919,1,10)</f>
        <v/>
      </c>
      <c r="B3920" s="218" t="str">
        <f t="shared" ref="B3920:B3983" si="506">MID(A3920,1,2)</f>
        <v/>
      </c>
      <c r="C3920" s="218" t="str">
        <f t="shared" ref="C3920:C3983" si="507">MID(A3920,4,2)</f>
        <v/>
      </c>
      <c r="D3920" s="218" t="str">
        <f t="shared" ref="D3920:D3983" si="508">MID(A3920,7,4)</f>
        <v/>
      </c>
      <c r="E3920" s="219" t="e">
        <f t="shared" ref="E3920:E3983" si="509">DATE(D3920,C3920,B3920)</f>
        <v>#VALUE!</v>
      </c>
      <c r="F3920" s="219" t="str">
        <f t="shared" ref="F3920:F3983" si="510">IF(ISERROR(E3920),"",E3920)</f>
        <v/>
      </c>
      <c r="G3920" s="219">
        <f t="shared" ref="G3920:G3983" si="511">IF(F3920="",G3919,F3920)</f>
        <v>45291</v>
      </c>
      <c r="H3920" s="218" t="str">
        <f>IF(ISERROR(VLOOKUP(FORECAST!$A3920,$AY$2:$BA$9,3,FALSE)),"",VLOOKUP(FORECAST!$A3920,$AY$2:$BA$9,3,FALSE))</f>
        <v/>
      </c>
      <c r="I3920" s="218" t="str">
        <f>IF(ISNUMBER(FORECAST!G:G),FORECAST!G:G,"")</f>
        <v/>
      </c>
      <c r="J3920" s="222" t="str">
        <f>IF(ISNUMBER(FORECAST!H:H),FORECAST!H:H,"")</f>
        <v/>
      </c>
      <c r="BF3920" s="4"/>
    </row>
    <row r="3921" spans="1:58">
      <c r="A3921" s="218" t="str">
        <f>MID(FORECAST!A3920,1,10)</f>
        <v/>
      </c>
      <c r="B3921" s="218" t="str">
        <f t="shared" si="506"/>
        <v/>
      </c>
      <c r="C3921" s="218" t="str">
        <f t="shared" si="507"/>
        <v/>
      </c>
      <c r="D3921" s="218" t="str">
        <f t="shared" si="508"/>
        <v/>
      </c>
      <c r="E3921" s="219" t="e">
        <f t="shared" si="509"/>
        <v>#VALUE!</v>
      </c>
      <c r="F3921" s="219" t="str">
        <f t="shared" si="510"/>
        <v/>
      </c>
      <c r="G3921" s="219">
        <f t="shared" si="511"/>
        <v>45291</v>
      </c>
      <c r="H3921" s="218" t="str">
        <f>IF(ISERROR(VLOOKUP(FORECAST!$A3921,$AY$2:$BA$9,3,FALSE)),"",VLOOKUP(FORECAST!$A3921,$AY$2:$BA$9,3,FALSE))</f>
        <v/>
      </c>
      <c r="I3921" s="218" t="str">
        <f>IF(ISNUMBER(FORECAST!G:G),FORECAST!G:G,"")</f>
        <v/>
      </c>
      <c r="J3921" s="222" t="str">
        <f>IF(ISNUMBER(FORECAST!H:H),FORECAST!H:H,"")</f>
        <v/>
      </c>
      <c r="BF3921" s="4"/>
    </row>
    <row r="3922" spans="1:58">
      <c r="A3922" s="218" t="str">
        <f>MID(FORECAST!A3921,1,10)</f>
        <v/>
      </c>
      <c r="B3922" s="218" t="str">
        <f t="shared" si="506"/>
        <v/>
      </c>
      <c r="C3922" s="218" t="str">
        <f t="shared" si="507"/>
        <v/>
      </c>
      <c r="D3922" s="218" t="str">
        <f t="shared" si="508"/>
        <v/>
      </c>
      <c r="E3922" s="219" t="e">
        <f t="shared" si="509"/>
        <v>#VALUE!</v>
      </c>
      <c r="F3922" s="219" t="str">
        <f t="shared" si="510"/>
        <v/>
      </c>
      <c r="G3922" s="219">
        <f t="shared" si="511"/>
        <v>45291</v>
      </c>
      <c r="H3922" s="218" t="str">
        <f>IF(ISERROR(VLOOKUP(FORECAST!$A3922,$AY$2:$BA$9,3,FALSE)),"",VLOOKUP(FORECAST!$A3922,$AY$2:$BA$9,3,FALSE))</f>
        <v/>
      </c>
      <c r="I3922" s="218" t="str">
        <f>IF(ISNUMBER(FORECAST!G:G),FORECAST!G:G,"")</f>
        <v/>
      </c>
      <c r="J3922" s="222" t="str">
        <f>IF(ISNUMBER(FORECAST!H:H),FORECAST!H:H,"")</f>
        <v/>
      </c>
      <c r="BF3922" s="4"/>
    </row>
    <row r="3923" spans="1:58">
      <c r="A3923" s="218" t="str">
        <f>MID(FORECAST!A3922,1,10)</f>
        <v/>
      </c>
      <c r="B3923" s="218" t="str">
        <f t="shared" si="506"/>
        <v/>
      </c>
      <c r="C3923" s="218" t="str">
        <f t="shared" si="507"/>
        <v/>
      </c>
      <c r="D3923" s="218" t="str">
        <f t="shared" si="508"/>
        <v/>
      </c>
      <c r="E3923" s="219" t="e">
        <f t="shared" si="509"/>
        <v>#VALUE!</v>
      </c>
      <c r="F3923" s="219" t="str">
        <f t="shared" si="510"/>
        <v/>
      </c>
      <c r="G3923" s="219">
        <f t="shared" si="511"/>
        <v>45291</v>
      </c>
      <c r="H3923" s="218" t="str">
        <f>IF(ISERROR(VLOOKUP(FORECAST!$A3923,$AY$2:$BA$9,3,FALSE)),"",VLOOKUP(FORECAST!$A3923,$AY$2:$BA$9,3,FALSE))</f>
        <v/>
      </c>
      <c r="I3923" s="218" t="str">
        <f>IF(ISNUMBER(FORECAST!G:G),FORECAST!G:G,"")</f>
        <v/>
      </c>
      <c r="J3923" s="222" t="str">
        <f>IF(ISNUMBER(FORECAST!H:H),FORECAST!H:H,"")</f>
        <v/>
      </c>
      <c r="BF3923" s="4"/>
    </row>
    <row r="3924" spans="1:58">
      <c r="A3924" s="218" t="str">
        <f>MID(FORECAST!A3923,1,10)</f>
        <v/>
      </c>
      <c r="B3924" s="218" t="str">
        <f t="shared" si="506"/>
        <v/>
      </c>
      <c r="C3924" s="218" t="str">
        <f t="shared" si="507"/>
        <v/>
      </c>
      <c r="D3924" s="218" t="str">
        <f t="shared" si="508"/>
        <v/>
      </c>
      <c r="E3924" s="219" t="e">
        <f t="shared" si="509"/>
        <v>#VALUE!</v>
      </c>
      <c r="F3924" s="219" t="str">
        <f t="shared" si="510"/>
        <v/>
      </c>
      <c r="G3924" s="219">
        <f t="shared" si="511"/>
        <v>45291</v>
      </c>
      <c r="H3924" s="218" t="str">
        <f>IF(ISERROR(VLOOKUP(FORECAST!$A3924,$AY$2:$BA$9,3,FALSE)),"",VLOOKUP(FORECAST!$A3924,$AY$2:$BA$9,3,FALSE))</f>
        <v/>
      </c>
      <c r="I3924" s="218" t="str">
        <f>IF(ISNUMBER(FORECAST!G:G),FORECAST!G:G,"")</f>
        <v/>
      </c>
      <c r="J3924" s="222" t="str">
        <f>IF(ISNUMBER(FORECAST!H:H),FORECAST!H:H,"")</f>
        <v/>
      </c>
      <c r="BF3924" s="4"/>
    </row>
    <row r="3925" spans="1:58">
      <c r="A3925" s="218" t="str">
        <f>MID(FORECAST!A3924,1,10)</f>
        <v/>
      </c>
      <c r="B3925" s="218" t="str">
        <f t="shared" si="506"/>
        <v/>
      </c>
      <c r="C3925" s="218" t="str">
        <f t="shared" si="507"/>
        <v/>
      </c>
      <c r="D3925" s="218" t="str">
        <f t="shared" si="508"/>
        <v/>
      </c>
      <c r="E3925" s="219" t="e">
        <f t="shared" si="509"/>
        <v>#VALUE!</v>
      </c>
      <c r="F3925" s="219" t="str">
        <f t="shared" si="510"/>
        <v/>
      </c>
      <c r="G3925" s="219">
        <f t="shared" si="511"/>
        <v>45291</v>
      </c>
      <c r="H3925" s="218" t="str">
        <f>IF(ISERROR(VLOOKUP(FORECAST!$A3925,$AY$2:$BA$9,3,FALSE)),"",VLOOKUP(FORECAST!$A3925,$AY$2:$BA$9,3,FALSE))</f>
        <v/>
      </c>
      <c r="I3925" s="218" t="str">
        <f>IF(ISNUMBER(FORECAST!G:G),FORECAST!G:G,"")</f>
        <v/>
      </c>
      <c r="J3925" s="222" t="str">
        <f>IF(ISNUMBER(FORECAST!H:H),FORECAST!H:H,"")</f>
        <v/>
      </c>
      <c r="BF3925" s="4"/>
    </row>
    <row r="3926" spans="1:58">
      <c r="A3926" s="218" t="str">
        <f>MID(FORECAST!A3925,1,10)</f>
        <v/>
      </c>
      <c r="B3926" s="218" t="str">
        <f t="shared" si="506"/>
        <v/>
      </c>
      <c r="C3926" s="218" t="str">
        <f t="shared" si="507"/>
        <v/>
      </c>
      <c r="D3926" s="218" t="str">
        <f t="shared" si="508"/>
        <v/>
      </c>
      <c r="E3926" s="219" t="e">
        <f t="shared" si="509"/>
        <v>#VALUE!</v>
      </c>
      <c r="F3926" s="219" t="str">
        <f t="shared" si="510"/>
        <v/>
      </c>
      <c r="G3926" s="219">
        <f t="shared" si="511"/>
        <v>45291</v>
      </c>
      <c r="H3926" s="218" t="str">
        <f>IF(ISERROR(VLOOKUP(FORECAST!$A3926,$AY$2:$BA$9,3,FALSE)),"",VLOOKUP(FORECAST!$A3926,$AY$2:$BA$9,3,FALSE))</f>
        <v/>
      </c>
      <c r="I3926" s="218" t="str">
        <f>IF(ISNUMBER(FORECAST!G:G),FORECAST!G:G,"")</f>
        <v/>
      </c>
      <c r="J3926" s="222" t="str">
        <f>IF(ISNUMBER(FORECAST!H:H),FORECAST!H:H,"")</f>
        <v/>
      </c>
      <c r="BF3926" s="4"/>
    </row>
    <row r="3927" spans="1:58">
      <c r="A3927" s="218" t="str">
        <f>MID(FORECAST!A3926,1,10)</f>
        <v/>
      </c>
      <c r="B3927" s="218" t="str">
        <f t="shared" si="506"/>
        <v/>
      </c>
      <c r="C3927" s="218" t="str">
        <f t="shared" si="507"/>
        <v/>
      </c>
      <c r="D3927" s="218" t="str">
        <f t="shared" si="508"/>
        <v/>
      </c>
      <c r="E3927" s="219" t="e">
        <f t="shared" si="509"/>
        <v>#VALUE!</v>
      </c>
      <c r="F3927" s="219" t="str">
        <f t="shared" si="510"/>
        <v/>
      </c>
      <c r="G3927" s="219">
        <f t="shared" si="511"/>
        <v>45291</v>
      </c>
      <c r="H3927" s="218" t="str">
        <f>IF(ISERROR(VLOOKUP(FORECAST!$A3927,$AY$2:$BA$9,3,FALSE)),"",VLOOKUP(FORECAST!$A3927,$AY$2:$BA$9,3,FALSE))</f>
        <v/>
      </c>
      <c r="I3927" s="218" t="str">
        <f>IF(ISNUMBER(FORECAST!G:G),FORECAST!G:G,"")</f>
        <v/>
      </c>
      <c r="J3927" s="222" t="str">
        <f>IF(ISNUMBER(FORECAST!H:H),FORECAST!H:H,"")</f>
        <v/>
      </c>
      <c r="BF3927" s="4"/>
    </row>
    <row r="3928" spans="1:58">
      <c r="A3928" s="218" t="str">
        <f>MID(FORECAST!A3927,1,10)</f>
        <v/>
      </c>
      <c r="B3928" s="218" t="str">
        <f t="shared" si="506"/>
        <v/>
      </c>
      <c r="C3928" s="218" t="str">
        <f t="shared" si="507"/>
        <v/>
      </c>
      <c r="D3928" s="218" t="str">
        <f t="shared" si="508"/>
        <v/>
      </c>
      <c r="E3928" s="219" t="e">
        <f t="shared" si="509"/>
        <v>#VALUE!</v>
      </c>
      <c r="F3928" s="219" t="str">
        <f t="shared" si="510"/>
        <v/>
      </c>
      <c r="G3928" s="219">
        <f t="shared" si="511"/>
        <v>45291</v>
      </c>
      <c r="H3928" s="218" t="str">
        <f>IF(ISERROR(VLOOKUP(FORECAST!$A3928,$AY$2:$BA$9,3,FALSE)),"",VLOOKUP(FORECAST!$A3928,$AY$2:$BA$9,3,FALSE))</f>
        <v/>
      </c>
      <c r="I3928" s="218" t="str">
        <f>IF(ISNUMBER(FORECAST!G:G),FORECAST!G:G,"")</f>
        <v/>
      </c>
      <c r="J3928" s="222" t="str">
        <f>IF(ISNUMBER(FORECAST!H:H),FORECAST!H:H,"")</f>
        <v/>
      </c>
      <c r="BF3928" s="4"/>
    </row>
    <row r="3929" spans="1:58">
      <c r="A3929" s="218" t="str">
        <f>MID(FORECAST!A3928,1,10)</f>
        <v/>
      </c>
      <c r="B3929" s="218" t="str">
        <f t="shared" si="506"/>
        <v/>
      </c>
      <c r="C3929" s="218" t="str">
        <f t="shared" si="507"/>
        <v/>
      </c>
      <c r="D3929" s="218" t="str">
        <f t="shared" si="508"/>
        <v/>
      </c>
      <c r="E3929" s="219" t="e">
        <f t="shared" si="509"/>
        <v>#VALUE!</v>
      </c>
      <c r="F3929" s="219" t="str">
        <f t="shared" si="510"/>
        <v/>
      </c>
      <c r="G3929" s="219">
        <f t="shared" si="511"/>
        <v>45291</v>
      </c>
      <c r="H3929" s="218" t="str">
        <f>IF(ISERROR(VLOOKUP(FORECAST!$A3929,$AY$2:$BA$9,3,FALSE)),"",VLOOKUP(FORECAST!$A3929,$AY$2:$BA$9,3,FALSE))</f>
        <v/>
      </c>
      <c r="I3929" s="218" t="str">
        <f>IF(ISNUMBER(FORECAST!G:G),FORECAST!G:G,"")</f>
        <v/>
      </c>
      <c r="J3929" s="222" t="str">
        <f>IF(ISNUMBER(FORECAST!H:H),FORECAST!H:H,"")</f>
        <v/>
      </c>
      <c r="BF3929" s="4"/>
    </row>
    <row r="3930" spans="1:58">
      <c r="A3930" s="218" t="str">
        <f>MID(FORECAST!A3929,1,10)</f>
        <v/>
      </c>
      <c r="B3930" s="218" t="str">
        <f t="shared" si="506"/>
        <v/>
      </c>
      <c r="C3930" s="218" t="str">
        <f t="shared" si="507"/>
        <v/>
      </c>
      <c r="D3930" s="218" t="str">
        <f t="shared" si="508"/>
        <v/>
      </c>
      <c r="E3930" s="219" t="e">
        <f t="shared" si="509"/>
        <v>#VALUE!</v>
      </c>
      <c r="F3930" s="219" t="str">
        <f t="shared" si="510"/>
        <v/>
      </c>
      <c r="G3930" s="219">
        <f t="shared" si="511"/>
        <v>45291</v>
      </c>
      <c r="H3930" s="218" t="str">
        <f>IF(ISERROR(VLOOKUP(FORECAST!$A3930,$AY$2:$BA$9,3,FALSE)),"",VLOOKUP(FORECAST!$A3930,$AY$2:$BA$9,3,FALSE))</f>
        <v/>
      </c>
      <c r="I3930" s="218" t="str">
        <f>IF(ISNUMBER(FORECAST!G:G),FORECAST!G:G,"")</f>
        <v/>
      </c>
      <c r="J3930" s="222" t="str">
        <f>IF(ISNUMBER(FORECAST!H:H),FORECAST!H:H,"")</f>
        <v/>
      </c>
      <c r="BF3930" s="4"/>
    </row>
    <row r="3931" spans="1:58">
      <c r="A3931" s="218" t="str">
        <f>MID(FORECAST!A3930,1,10)</f>
        <v/>
      </c>
      <c r="B3931" s="218" t="str">
        <f t="shared" si="506"/>
        <v/>
      </c>
      <c r="C3931" s="218" t="str">
        <f t="shared" si="507"/>
        <v/>
      </c>
      <c r="D3931" s="218" t="str">
        <f t="shared" si="508"/>
        <v/>
      </c>
      <c r="E3931" s="219" t="e">
        <f t="shared" si="509"/>
        <v>#VALUE!</v>
      </c>
      <c r="F3931" s="219" t="str">
        <f t="shared" si="510"/>
        <v/>
      </c>
      <c r="G3931" s="219">
        <f t="shared" si="511"/>
        <v>45291</v>
      </c>
      <c r="H3931" s="218" t="str">
        <f>IF(ISERROR(VLOOKUP(FORECAST!$A3931,$AY$2:$BA$9,3,FALSE)),"",VLOOKUP(FORECAST!$A3931,$AY$2:$BA$9,3,FALSE))</f>
        <v/>
      </c>
      <c r="I3931" s="218" t="str">
        <f>IF(ISNUMBER(FORECAST!G:G),FORECAST!G:G,"")</f>
        <v/>
      </c>
      <c r="J3931" s="222" t="str">
        <f>IF(ISNUMBER(FORECAST!H:H),FORECAST!H:H,"")</f>
        <v/>
      </c>
      <c r="BF3931" s="4"/>
    </row>
    <row r="3932" spans="1:58">
      <c r="A3932" s="218" t="str">
        <f>MID(FORECAST!A3931,1,10)</f>
        <v/>
      </c>
      <c r="B3932" s="218" t="str">
        <f t="shared" si="506"/>
        <v/>
      </c>
      <c r="C3932" s="218" t="str">
        <f t="shared" si="507"/>
        <v/>
      </c>
      <c r="D3932" s="218" t="str">
        <f t="shared" si="508"/>
        <v/>
      </c>
      <c r="E3932" s="219" t="e">
        <f t="shared" si="509"/>
        <v>#VALUE!</v>
      </c>
      <c r="F3932" s="219" t="str">
        <f t="shared" si="510"/>
        <v/>
      </c>
      <c r="G3932" s="219">
        <f t="shared" si="511"/>
        <v>45291</v>
      </c>
      <c r="H3932" s="218" t="str">
        <f>IF(ISERROR(VLOOKUP(FORECAST!$A3932,$AY$2:$BA$9,3,FALSE)),"",VLOOKUP(FORECAST!$A3932,$AY$2:$BA$9,3,FALSE))</f>
        <v/>
      </c>
      <c r="I3932" s="218" t="str">
        <f>IF(ISNUMBER(FORECAST!G:G),FORECAST!G:G,"")</f>
        <v/>
      </c>
      <c r="J3932" s="222" t="str">
        <f>IF(ISNUMBER(FORECAST!H:H),FORECAST!H:H,"")</f>
        <v/>
      </c>
      <c r="BF3932" s="4"/>
    </row>
    <row r="3933" spans="1:58">
      <c r="A3933" s="218" t="str">
        <f>MID(FORECAST!A3932,1,10)</f>
        <v/>
      </c>
      <c r="B3933" s="218" t="str">
        <f t="shared" si="506"/>
        <v/>
      </c>
      <c r="C3933" s="218" t="str">
        <f t="shared" si="507"/>
        <v/>
      </c>
      <c r="D3933" s="218" t="str">
        <f t="shared" si="508"/>
        <v/>
      </c>
      <c r="E3933" s="219" t="e">
        <f t="shared" si="509"/>
        <v>#VALUE!</v>
      </c>
      <c r="F3933" s="219" t="str">
        <f t="shared" si="510"/>
        <v/>
      </c>
      <c r="G3933" s="219">
        <f t="shared" si="511"/>
        <v>45291</v>
      </c>
      <c r="H3933" s="218" t="str">
        <f>IF(ISERROR(VLOOKUP(FORECAST!$A3933,$AY$2:$BA$9,3,FALSE)),"",VLOOKUP(FORECAST!$A3933,$AY$2:$BA$9,3,FALSE))</f>
        <v/>
      </c>
      <c r="I3933" s="218" t="str">
        <f>IF(ISNUMBER(FORECAST!G:G),FORECAST!G:G,"")</f>
        <v/>
      </c>
      <c r="J3933" s="222" t="str">
        <f>IF(ISNUMBER(FORECAST!H:H),FORECAST!H:H,"")</f>
        <v/>
      </c>
      <c r="BF3933" s="4"/>
    </row>
    <row r="3934" spans="1:58">
      <c r="A3934" s="218" t="str">
        <f>MID(FORECAST!A3933,1,10)</f>
        <v/>
      </c>
      <c r="B3934" s="218" t="str">
        <f t="shared" si="506"/>
        <v/>
      </c>
      <c r="C3934" s="218" t="str">
        <f t="shared" si="507"/>
        <v/>
      </c>
      <c r="D3934" s="218" t="str">
        <f t="shared" si="508"/>
        <v/>
      </c>
      <c r="E3934" s="219" t="e">
        <f t="shared" si="509"/>
        <v>#VALUE!</v>
      </c>
      <c r="F3934" s="219" t="str">
        <f t="shared" si="510"/>
        <v/>
      </c>
      <c r="G3934" s="219">
        <f t="shared" si="511"/>
        <v>45291</v>
      </c>
      <c r="H3934" s="218" t="str">
        <f>IF(ISERROR(VLOOKUP(FORECAST!$A3934,$AY$2:$BA$9,3,FALSE)),"",VLOOKUP(FORECAST!$A3934,$AY$2:$BA$9,3,FALSE))</f>
        <v/>
      </c>
      <c r="I3934" s="218" t="str">
        <f>IF(ISNUMBER(FORECAST!G:G),FORECAST!G:G,"")</f>
        <v/>
      </c>
      <c r="J3934" s="222" t="str">
        <f>IF(ISNUMBER(FORECAST!H:H),FORECAST!H:H,"")</f>
        <v/>
      </c>
      <c r="BF3934" s="4"/>
    </row>
    <row r="3935" spans="1:58">
      <c r="A3935" s="218" t="str">
        <f>MID(FORECAST!A3934,1,10)</f>
        <v/>
      </c>
      <c r="B3935" s="218" t="str">
        <f t="shared" si="506"/>
        <v/>
      </c>
      <c r="C3935" s="218" t="str">
        <f t="shared" si="507"/>
        <v/>
      </c>
      <c r="D3935" s="218" t="str">
        <f t="shared" si="508"/>
        <v/>
      </c>
      <c r="E3935" s="219" t="e">
        <f t="shared" si="509"/>
        <v>#VALUE!</v>
      </c>
      <c r="F3935" s="219" t="str">
        <f t="shared" si="510"/>
        <v/>
      </c>
      <c r="G3935" s="219">
        <f t="shared" si="511"/>
        <v>45291</v>
      </c>
      <c r="H3935" s="218" t="str">
        <f>IF(ISERROR(VLOOKUP(FORECAST!$A3935,$AY$2:$BA$9,3,FALSE)),"",VLOOKUP(FORECAST!$A3935,$AY$2:$BA$9,3,FALSE))</f>
        <v/>
      </c>
      <c r="I3935" s="218" t="str">
        <f>IF(ISNUMBER(FORECAST!G:G),FORECAST!G:G,"")</f>
        <v/>
      </c>
      <c r="J3935" s="222" t="str">
        <f>IF(ISNUMBER(FORECAST!H:H),FORECAST!H:H,"")</f>
        <v/>
      </c>
      <c r="BF3935" s="4"/>
    </row>
    <row r="3936" spans="1:58">
      <c r="A3936" s="218" t="str">
        <f>MID(FORECAST!A3935,1,10)</f>
        <v/>
      </c>
      <c r="B3936" s="218" t="str">
        <f t="shared" si="506"/>
        <v/>
      </c>
      <c r="C3936" s="218" t="str">
        <f t="shared" si="507"/>
        <v/>
      </c>
      <c r="D3936" s="218" t="str">
        <f t="shared" si="508"/>
        <v/>
      </c>
      <c r="E3936" s="219" t="e">
        <f t="shared" si="509"/>
        <v>#VALUE!</v>
      </c>
      <c r="F3936" s="219" t="str">
        <f t="shared" si="510"/>
        <v/>
      </c>
      <c r="G3936" s="219">
        <f t="shared" si="511"/>
        <v>45291</v>
      </c>
      <c r="H3936" s="218" t="str">
        <f>IF(ISERROR(VLOOKUP(FORECAST!$A3936,$AY$2:$BA$9,3,FALSE)),"",VLOOKUP(FORECAST!$A3936,$AY$2:$BA$9,3,FALSE))</f>
        <v/>
      </c>
      <c r="I3936" s="218" t="str">
        <f>IF(ISNUMBER(FORECAST!G:G),FORECAST!G:G,"")</f>
        <v/>
      </c>
      <c r="J3936" s="222" t="str">
        <f>IF(ISNUMBER(FORECAST!H:H),FORECAST!H:H,"")</f>
        <v/>
      </c>
      <c r="BF3936" s="4"/>
    </row>
    <row r="3937" spans="1:58">
      <c r="A3937" s="218" t="str">
        <f>MID(FORECAST!A3936,1,10)</f>
        <v/>
      </c>
      <c r="B3937" s="218" t="str">
        <f t="shared" si="506"/>
        <v/>
      </c>
      <c r="C3937" s="218" t="str">
        <f t="shared" si="507"/>
        <v/>
      </c>
      <c r="D3937" s="218" t="str">
        <f t="shared" si="508"/>
        <v/>
      </c>
      <c r="E3937" s="219" t="e">
        <f t="shared" si="509"/>
        <v>#VALUE!</v>
      </c>
      <c r="F3937" s="219" t="str">
        <f t="shared" si="510"/>
        <v/>
      </c>
      <c r="G3937" s="219">
        <f t="shared" si="511"/>
        <v>45291</v>
      </c>
      <c r="H3937" s="218" t="str">
        <f>IF(ISERROR(VLOOKUP(FORECAST!$A3937,$AY$2:$BA$9,3,FALSE)),"",VLOOKUP(FORECAST!$A3937,$AY$2:$BA$9,3,FALSE))</f>
        <v/>
      </c>
      <c r="I3937" s="218" t="str">
        <f>IF(ISNUMBER(FORECAST!G:G),FORECAST!G:G,"")</f>
        <v/>
      </c>
      <c r="J3937" s="222" t="str">
        <f>IF(ISNUMBER(FORECAST!H:H),FORECAST!H:H,"")</f>
        <v/>
      </c>
      <c r="BF3937" s="4"/>
    </row>
    <row r="3938" spans="1:58">
      <c r="A3938" s="218" t="str">
        <f>MID(FORECAST!A3937,1,10)</f>
        <v/>
      </c>
      <c r="B3938" s="218" t="str">
        <f t="shared" si="506"/>
        <v/>
      </c>
      <c r="C3938" s="218" t="str">
        <f t="shared" si="507"/>
        <v/>
      </c>
      <c r="D3938" s="218" t="str">
        <f t="shared" si="508"/>
        <v/>
      </c>
      <c r="E3938" s="219" t="e">
        <f t="shared" si="509"/>
        <v>#VALUE!</v>
      </c>
      <c r="F3938" s="219" t="str">
        <f t="shared" si="510"/>
        <v/>
      </c>
      <c r="G3938" s="219">
        <f t="shared" si="511"/>
        <v>45291</v>
      </c>
      <c r="H3938" s="218" t="str">
        <f>IF(ISERROR(VLOOKUP(FORECAST!$A3938,$AY$2:$BA$9,3,FALSE)),"",VLOOKUP(FORECAST!$A3938,$AY$2:$BA$9,3,FALSE))</f>
        <v/>
      </c>
      <c r="I3938" s="218" t="str">
        <f>IF(ISNUMBER(FORECAST!G:G),FORECAST!G:G,"")</f>
        <v/>
      </c>
      <c r="J3938" s="222" t="str">
        <f>IF(ISNUMBER(FORECAST!H:H),FORECAST!H:H,"")</f>
        <v/>
      </c>
      <c r="BF3938" s="4"/>
    </row>
    <row r="3939" spans="1:58">
      <c r="A3939" s="218" t="str">
        <f>MID(FORECAST!A3938,1,10)</f>
        <v/>
      </c>
      <c r="B3939" s="218" t="str">
        <f t="shared" si="506"/>
        <v/>
      </c>
      <c r="C3939" s="218" t="str">
        <f t="shared" si="507"/>
        <v/>
      </c>
      <c r="D3939" s="218" t="str">
        <f t="shared" si="508"/>
        <v/>
      </c>
      <c r="E3939" s="219" t="e">
        <f t="shared" si="509"/>
        <v>#VALUE!</v>
      </c>
      <c r="F3939" s="219" t="str">
        <f t="shared" si="510"/>
        <v/>
      </c>
      <c r="G3939" s="219">
        <f t="shared" si="511"/>
        <v>45291</v>
      </c>
      <c r="H3939" s="218" t="str">
        <f>IF(ISERROR(VLOOKUP(FORECAST!$A3939,$AY$2:$BA$9,3,FALSE)),"",VLOOKUP(FORECAST!$A3939,$AY$2:$BA$9,3,FALSE))</f>
        <v/>
      </c>
      <c r="I3939" s="218" t="str">
        <f>IF(ISNUMBER(FORECAST!G:G),FORECAST!G:G,"")</f>
        <v/>
      </c>
      <c r="J3939" s="222" t="str">
        <f>IF(ISNUMBER(FORECAST!H:H),FORECAST!H:H,"")</f>
        <v/>
      </c>
      <c r="BF3939" s="4"/>
    </row>
    <row r="3940" spans="1:58">
      <c r="A3940" s="218" t="str">
        <f>MID(FORECAST!A3939,1,10)</f>
        <v/>
      </c>
      <c r="B3940" s="218" t="str">
        <f t="shared" si="506"/>
        <v/>
      </c>
      <c r="C3940" s="218" t="str">
        <f t="shared" si="507"/>
        <v/>
      </c>
      <c r="D3940" s="218" t="str">
        <f t="shared" si="508"/>
        <v/>
      </c>
      <c r="E3940" s="219" t="e">
        <f t="shared" si="509"/>
        <v>#VALUE!</v>
      </c>
      <c r="F3940" s="219" t="str">
        <f t="shared" si="510"/>
        <v/>
      </c>
      <c r="G3940" s="219">
        <f t="shared" si="511"/>
        <v>45291</v>
      </c>
      <c r="H3940" s="218" t="str">
        <f>IF(ISERROR(VLOOKUP(FORECAST!$A3940,$AY$2:$BA$9,3,FALSE)),"",VLOOKUP(FORECAST!$A3940,$AY$2:$BA$9,3,FALSE))</f>
        <v/>
      </c>
      <c r="I3940" s="218" t="str">
        <f>IF(ISNUMBER(FORECAST!G:G),FORECAST!G:G,"")</f>
        <v/>
      </c>
      <c r="J3940" s="222" t="str">
        <f>IF(ISNUMBER(FORECAST!H:H),FORECAST!H:H,"")</f>
        <v/>
      </c>
      <c r="BF3940" s="4"/>
    </row>
    <row r="3941" spans="1:58">
      <c r="A3941" s="218" t="str">
        <f>MID(FORECAST!A3940,1,10)</f>
        <v/>
      </c>
      <c r="B3941" s="218" t="str">
        <f t="shared" si="506"/>
        <v/>
      </c>
      <c r="C3941" s="218" t="str">
        <f t="shared" si="507"/>
        <v/>
      </c>
      <c r="D3941" s="218" t="str">
        <f t="shared" si="508"/>
        <v/>
      </c>
      <c r="E3941" s="219" t="e">
        <f t="shared" si="509"/>
        <v>#VALUE!</v>
      </c>
      <c r="F3941" s="219" t="str">
        <f t="shared" si="510"/>
        <v/>
      </c>
      <c r="G3941" s="219">
        <f t="shared" si="511"/>
        <v>45291</v>
      </c>
      <c r="H3941" s="218" t="str">
        <f>IF(ISERROR(VLOOKUP(FORECAST!$A3941,$AY$2:$BA$9,3,FALSE)),"",VLOOKUP(FORECAST!$A3941,$AY$2:$BA$9,3,FALSE))</f>
        <v/>
      </c>
      <c r="I3941" s="218" t="str">
        <f>IF(ISNUMBER(FORECAST!G:G),FORECAST!G:G,"")</f>
        <v/>
      </c>
      <c r="J3941" s="222" t="str">
        <f>IF(ISNUMBER(FORECAST!H:H),FORECAST!H:H,"")</f>
        <v/>
      </c>
      <c r="BF3941" s="4"/>
    </row>
    <row r="3942" spans="1:58">
      <c r="A3942" s="218" t="str">
        <f>MID(FORECAST!A3941,1,10)</f>
        <v/>
      </c>
      <c r="B3942" s="218" t="str">
        <f t="shared" si="506"/>
        <v/>
      </c>
      <c r="C3942" s="218" t="str">
        <f t="shared" si="507"/>
        <v/>
      </c>
      <c r="D3942" s="218" t="str">
        <f t="shared" si="508"/>
        <v/>
      </c>
      <c r="E3942" s="219" t="e">
        <f t="shared" si="509"/>
        <v>#VALUE!</v>
      </c>
      <c r="F3942" s="219" t="str">
        <f t="shared" si="510"/>
        <v/>
      </c>
      <c r="G3942" s="219">
        <f t="shared" si="511"/>
        <v>45291</v>
      </c>
      <c r="H3942" s="218" t="str">
        <f>IF(ISERROR(VLOOKUP(FORECAST!$A3942,$AY$2:$BA$9,3,FALSE)),"",VLOOKUP(FORECAST!$A3942,$AY$2:$BA$9,3,FALSE))</f>
        <v/>
      </c>
      <c r="I3942" s="218" t="str">
        <f>IF(ISNUMBER(FORECAST!G:G),FORECAST!G:G,"")</f>
        <v/>
      </c>
      <c r="J3942" s="222" t="str">
        <f>IF(ISNUMBER(FORECAST!H:H),FORECAST!H:H,"")</f>
        <v/>
      </c>
      <c r="BF3942" s="4"/>
    </row>
    <row r="3943" spans="1:58">
      <c r="A3943" s="218" t="str">
        <f>MID(FORECAST!A3942,1,10)</f>
        <v/>
      </c>
      <c r="B3943" s="218" t="str">
        <f t="shared" si="506"/>
        <v/>
      </c>
      <c r="C3943" s="218" t="str">
        <f t="shared" si="507"/>
        <v/>
      </c>
      <c r="D3943" s="218" t="str">
        <f t="shared" si="508"/>
        <v/>
      </c>
      <c r="E3943" s="219" t="e">
        <f t="shared" si="509"/>
        <v>#VALUE!</v>
      </c>
      <c r="F3943" s="219" t="str">
        <f t="shared" si="510"/>
        <v/>
      </c>
      <c r="G3943" s="219">
        <f t="shared" si="511"/>
        <v>45291</v>
      </c>
      <c r="H3943" s="218" t="str">
        <f>IF(ISERROR(VLOOKUP(FORECAST!$A3943,$AY$2:$BA$9,3,FALSE)),"",VLOOKUP(FORECAST!$A3943,$AY$2:$BA$9,3,FALSE))</f>
        <v/>
      </c>
      <c r="I3943" s="218" t="str">
        <f>IF(ISNUMBER(FORECAST!G:G),FORECAST!G:G,"")</f>
        <v/>
      </c>
      <c r="J3943" s="222" t="str">
        <f>IF(ISNUMBER(FORECAST!H:H),FORECAST!H:H,"")</f>
        <v/>
      </c>
      <c r="BF3943" s="4"/>
    </row>
    <row r="3944" spans="1:58">
      <c r="A3944" s="218" t="str">
        <f>MID(FORECAST!A3943,1,10)</f>
        <v/>
      </c>
      <c r="B3944" s="218" t="str">
        <f t="shared" si="506"/>
        <v/>
      </c>
      <c r="C3944" s="218" t="str">
        <f t="shared" si="507"/>
        <v/>
      </c>
      <c r="D3944" s="218" t="str">
        <f t="shared" si="508"/>
        <v/>
      </c>
      <c r="E3944" s="219" t="e">
        <f t="shared" si="509"/>
        <v>#VALUE!</v>
      </c>
      <c r="F3944" s="219" t="str">
        <f t="shared" si="510"/>
        <v/>
      </c>
      <c r="G3944" s="219">
        <f t="shared" si="511"/>
        <v>45291</v>
      </c>
      <c r="H3944" s="218" t="str">
        <f>IF(ISERROR(VLOOKUP(FORECAST!$A3944,$AY$2:$BA$9,3,FALSE)),"",VLOOKUP(FORECAST!$A3944,$AY$2:$BA$9,3,FALSE))</f>
        <v/>
      </c>
      <c r="I3944" s="218" t="str">
        <f>IF(ISNUMBER(FORECAST!G:G),FORECAST!G:G,"")</f>
        <v/>
      </c>
      <c r="J3944" s="222" t="str">
        <f>IF(ISNUMBER(FORECAST!H:H),FORECAST!H:H,"")</f>
        <v/>
      </c>
      <c r="BF3944" s="4"/>
    </row>
    <row r="3945" spans="1:58">
      <c r="A3945" s="218" t="str">
        <f>MID(FORECAST!A3944,1,10)</f>
        <v/>
      </c>
      <c r="B3945" s="218" t="str">
        <f t="shared" si="506"/>
        <v/>
      </c>
      <c r="C3945" s="218" t="str">
        <f t="shared" si="507"/>
        <v/>
      </c>
      <c r="D3945" s="218" t="str">
        <f t="shared" si="508"/>
        <v/>
      </c>
      <c r="E3945" s="219" t="e">
        <f t="shared" si="509"/>
        <v>#VALUE!</v>
      </c>
      <c r="F3945" s="219" t="str">
        <f t="shared" si="510"/>
        <v/>
      </c>
      <c r="G3945" s="219">
        <f t="shared" si="511"/>
        <v>45291</v>
      </c>
      <c r="H3945" s="218" t="str">
        <f>IF(ISERROR(VLOOKUP(FORECAST!$A3945,$AY$2:$BA$9,3,FALSE)),"",VLOOKUP(FORECAST!$A3945,$AY$2:$BA$9,3,FALSE))</f>
        <v/>
      </c>
      <c r="I3945" s="218" t="str">
        <f>IF(ISNUMBER(FORECAST!G:G),FORECAST!G:G,"")</f>
        <v/>
      </c>
      <c r="J3945" s="222" t="str">
        <f>IF(ISNUMBER(FORECAST!H:H),FORECAST!H:H,"")</f>
        <v/>
      </c>
      <c r="BF3945" s="4"/>
    </row>
    <row r="3946" spans="1:58">
      <c r="A3946" s="218" t="str">
        <f>MID(FORECAST!A3945,1,10)</f>
        <v/>
      </c>
      <c r="B3946" s="218" t="str">
        <f t="shared" si="506"/>
        <v/>
      </c>
      <c r="C3946" s="218" t="str">
        <f t="shared" si="507"/>
        <v/>
      </c>
      <c r="D3946" s="218" t="str">
        <f t="shared" si="508"/>
        <v/>
      </c>
      <c r="E3946" s="219" t="e">
        <f t="shared" si="509"/>
        <v>#VALUE!</v>
      </c>
      <c r="F3946" s="219" t="str">
        <f t="shared" si="510"/>
        <v/>
      </c>
      <c r="G3946" s="219">
        <f t="shared" si="511"/>
        <v>45291</v>
      </c>
      <c r="H3946" s="218" t="str">
        <f>IF(ISERROR(VLOOKUP(FORECAST!$A3946,$AY$2:$BA$9,3,FALSE)),"",VLOOKUP(FORECAST!$A3946,$AY$2:$BA$9,3,FALSE))</f>
        <v/>
      </c>
      <c r="I3946" s="218" t="str">
        <f>IF(ISNUMBER(FORECAST!G:G),FORECAST!G:G,"")</f>
        <v/>
      </c>
      <c r="J3946" s="222" t="str">
        <f>IF(ISNUMBER(FORECAST!H:H),FORECAST!H:H,"")</f>
        <v/>
      </c>
      <c r="BF3946" s="4"/>
    </row>
    <row r="3947" spans="1:58">
      <c r="A3947" s="218" t="str">
        <f>MID(FORECAST!A3946,1,10)</f>
        <v/>
      </c>
      <c r="B3947" s="218" t="str">
        <f t="shared" si="506"/>
        <v/>
      </c>
      <c r="C3947" s="218" t="str">
        <f t="shared" si="507"/>
        <v/>
      </c>
      <c r="D3947" s="218" t="str">
        <f t="shared" si="508"/>
        <v/>
      </c>
      <c r="E3947" s="219" t="e">
        <f t="shared" si="509"/>
        <v>#VALUE!</v>
      </c>
      <c r="F3947" s="219" t="str">
        <f t="shared" si="510"/>
        <v/>
      </c>
      <c r="G3947" s="219">
        <f t="shared" si="511"/>
        <v>45291</v>
      </c>
      <c r="H3947" s="218" t="str">
        <f>IF(ISERROR(VLOOKUP(FORECAST!$A3947,$AY$2:$BA$9,3,FALSE)),"",VLOOKUP(FORECAST!$A3947,$AY$2:$BA$9,3,FALSE))</f>
        <v/>
      </c>
      <c r="I3947" s="218" t="str">
        <f>IF(ISNUMBER(FORECAST!G:G),FORECAST!G:G,"")</f>
        <v/>
      </c>
      <c r="J3947" s="222" t="str">
        <f>IF(ISNUMBER(FORECAST!H:H),FORECAST!H:H,"")</f>
        <v/>
      </c>
      <c r="BF3947" s="4"/>
    </row>
    <row r="3948" spans="1:58">
      <c r="A3948" s="218" t="str">
        <f>MID(FORECAST!A3947,1,10)</f>
        <v/>
      </c>
      <c r="B3948" s="218" t="str">
        <f t="shared" si="506"/>
        <v/>
      </c>
      <c r="C3948" s="218" t="str">
        <f t="shared" si="507"/>
        <v/>
      </c>
      <c r="D3948" s="218" t="str">
        <f t="shared" si="508"/>
        <v/>
      </c>
      <c r="E3948" s="219" t="e">
        <f t="shared" si="509"/>
        <v>#VALUE!</v>
      </c>
      <c r="F3948" s="219" t="str">
        <f t="shared" si="510"/>
        <v/>
      </c>
      <c r="G3948" s="219">
        <f t="shared" si="511"/>
        <v>45291</v>
      </c>
      <c r="H3948" s="218" t="str">
        <f>IF(ISERROR(VLOOKUP(FORECAST!$A3948,$AY$2:$BA$9,3,FALSE)),"",VLOOKUP(FORECAST!$A3948,$AY$2:$BA$9,3,FALSE))</f>
        <v/>
      </c>
      <c r="I3948" s="218" t="str">
        <f>IF(ISNUMBER(FORECAST!G:G),FORECAST!G:G,"")</f>
        <v/>
      </c>
      <c r="J3948" s="222" t="str">
        <f>IF(ISNUMBER(FORECAST!H:H),FORECAST!H:H,"")</f>
        <v/>
      </c>
      <c r="BF3948" s="4"/>
    </row>
    <row r="3949" spans="1:58">
      <c r="A3949" s="218" t="str">
        <f>MID(FORECAST!A3948,1,10)</f>
        <v/>
      </c>
      <c r="B3949" s="218" t="str">
        <f t="shared" si="506"/>
        <v/>
      </c>
      <c r="C3949" s="218" t="str">
        <f t="shared" si="507"/>
        <v/>
      </c>
      <c r="D3949" s="218" t="str">
        <f t="shared" si="508"/>
        <v/>
      </c>
      <c r="E3949" s="219" t="e">
        <f t="shared" si="509"/>
        <v>#VALUE!</v>
      </c>
      <c r="F3949" s="219" t="str">
        <f t="shared" si="510"/>
        <v/>
      </c>
      <c r="G3949" s="219">
        <f t="shared" si="511"/>
        <v>45291</v>
      </c>
      <c r="H3949" s="218" t="str">
        <f>IF(ISERROR(VLOOKUP(FORECAST!$A3949,$AY$2:$BA$9,3,FALSE)),"",VLOOKUP(FORECAST!$A3949,$AY$2:$BA$9,3,FALSE))</f>
        <v/>
      </c>
      <c r="I3949" s="218" t="str">
        <f>IF(ISNUMBER(FORECAST!G:G),FORECAST!G:G,"")</f>
        <v/>
      </c>
      <c r="J3949" s="222" t="str">
        <f>IF(ISNUMBER(FORECAST!H:H),FORECAST!H:H,"")</f>
        <v/>
      </c>
      <c r="BF3949" s="4"/>
    </row>
    <row r="3950" spans="1:58">
      <c r="A3950" s="218" t="str">
        <f>MID(FORECAST!A3949,1,10)</f>
        <v/>
      </c>
      <c r="B3950" s="218" t="str">
        <f t="shared" si="506"/>
        <v/>
      </c>
      <c r="C3950" s="218" t="str">
        <f t="shared" si="507"/>
        <v/>
      </c>
      <c r="D3950" s="218" t="str">
        <f t="shared" si="508"/>
        <v/>
      </c>
      <c r="E3950" s="219" t="e">
        <f t="shared" si="509"/>
        <v>#VALUE!</v>
      </c>
      <c r="F3950" s="219" t="str">
        <f t="shared" si="510"/>
        <v/>
      </c>
      <c r="G3950" s="219">
        <f t="shared" si="511"/>
        <v>45291</v>
      </c>
      <c r="H3950" s="218" t="str">
        <f>IF(ISERROR(VLOOKUP(FORECAST!$A3950,$AY$2:$BA$9,3,FALSE)),"",VLOOKUP(FORECAST!$A3950,$AY$2:$BA$9,3,FALSE))</f>
        <v/>
      </c>
      <c r="I3950" s="218" t="str">
        <f>IF(ISNUMBER(FORECAST!G:G),FORECAST!G:G,"")</f>
        <v/>
      </c>
      <c r="J3950" s="222" t="str">
        <f>IF(ISNUMBER(FORECAST!H:H),FORECAST!H:H,"")</f>
        <v/>
      </c>
      <c r="BF3950" s="4"/>
    </row>
    <row r="3951" spans="1:58">
      <c r="A3951" s="218" t="str">
        <f>MID(FORECAST!A3950,1,10)</f>
        <v/>
      </c>
      <c r="B3951" s="218" t="str">
        <f t="shared" si="506"/>
        <v/>
      </c>
      <c r="C3951" s="218" t="str">
        <f t="shared" si="507"/>
        <v/>
      </c>
      <c r="D3951" s="218" t="str">
        <f t="shared" si="508"/>
        <v/>
      </c>
      <c r="E3951" s="219" t="e">
        <f t="shared" si="509"/>
        <v>#VALUE!</v>
      </c>
      <c r="F3951" s="219" t="str">
        <f t="shared" si="510"/>
        <v/>
      </c>
      <c r="G3951" s="219">
        <f t="shared" si="511"/>
        <v>45291</v>
      </c>
      <c r="H3951" s="218" t="str">
        <f>IF(ISERROR(VLOOKUP(FORECAST!$A3951,$AY$2:$BA$9,3,FALSE)),"",VLOOKUP(FORECAST!$A3951,$AY$2:$BA$9,3,FALSE))</f>
        <v/>
      </c>
      <c r="I3951" s="218" t="str">
        <f>IF(ISNUMBER(FORECAST!G:G),FORECAST!G:G,"")</f>
        <v/>
      </c>
      <c r="J3951" s="222" t="str">
        <f>IF(ISNUMBER(FORECAST!H:H),FORECAST!H:H,"")</f>
        <v/>
      </c>
      <c r="BF3951" s="4"/>
    </row>
    <row r="3952" spans="1:58">
      <c r="A3952" s="218" t="str">
        <f>MID(FORECAST!A3951,1,10)</f>
        <v/>
      </c>
      <c r="B3952" s="218" t="str">
        <f t="shared" si="506"/>
        <v/>
      </c>
      <c r="C3952" s="218" t="str">
        <f t="shared" si="507"/>
        <v/>
      </c>
      <c r="D3952" s="218" t="str">
        <f t="shared" si="508"/>
        <v/>
      </c>
      <c r="E3952" s="219" t="e">
        <f t="shared" si="509"/>
        <v>#VALUE!</v>
      </c>
      <c r="F3952" s="219" t="str">
        <f t="shared" si="510"/>
        <v/>
      </c>
      <c r="G3952" s="219">
        <f t="shared" si="511"/>
        <v>45291</v>
      </c>
      <c r="H3952" s="218" t="str">
        <f>IF(ISERROR(VLOOKUP(FORECAST!$A3952,$AY$2:$BA$9,3,FALSE)),"",VLOOKUP(FORECAST!$A3952,$AY$2:$BA$9,3,FALSE))</f>
        <v/>
      </c>
      <c r="I3952" s="218" t="str">
        <f>IF(ISNUMBER(FORECAST!G:G),FORECAST!G:G,"")</f>
        <v/>
      </c>
      <c r="J3952" s="222" t="str">
        <f>IF(ISNUMBER(FORECAST!H:H),FORECAST!H:H,"")</f>
        <v/>
      </c>
      <c r="BF3952" s="4"/>
    </row>
    <row r="3953" spans="1:58">
      <c r="A3953" s="218" t="str">
        <f>MID(FORECAST!A3952,1,10)</f>
        <v/>
      </c>
      <c r="B3953" s="218" t="str">
        <f t="shared" si="506"/>
        <v/>
      </c>
      <c r="C3953" s="218" t="str">
        <f t="shared" si="507"/>
        <v/>
      </c>
      <c r="D3953" s="218" t="str">
        <f t="shared" si="508"/>
        <v/>
      </c>
      <c r="E3953" s="219" t="e">
        <f t="shared" si="509"/>
        <v>#VALUE!</v>
      </c>
      <c r="F3953" s="219" t="str">
        <f t="shared" si="510"/>
        <v/>
      </c>
      <c r="G3953" s="219">
        <f t="shared" si="511"/>
        <v>45291</v>
      </c>
      <c r="H3953" s="218" t="str">
        <f>IF(ISERROR(VLOOKUP(FORECAST!$A3953,$AY$2:$BA$9,3,FALSE)),"",VLOOKUP(FORECAST!$A3953,$AY$2:$BA$9,3,FALSE))</f>
        <v/>
      </c>
      <c r="I3953" s="218" t="str">
        <f>IF(ISNUMBER(FORECAST!G:G),FORECAST!G:G,"")</f>
        <v/>
      </c>
      <c r="J3953" s="222" t="str">
        <f>IF(ISNUMBER(FORECAST!H:H),FORECAST!H:H,"")</f>
        <v/>
      </c>
      <c r="BF3953" s="4"/>
    </row>
    <row r="3954" spans="1:58">
      <c r="A3954" s="218" t="str">
        <f>MID(FORECAST!A3953,1,10)</f>
        <v/>
      </c>
      <c r="B3954" s="218" t="str">
        <f t="shared" si="506"/>
        <v/>
      </c>
      <c r="C3954" s="218" t="str">
        <f t="shared" si="507"/>
        <v/>
      </c>
      <c r="D3954" s="218" t="str">
        <f t="shared" si="508"/>
        <v/>
      </c>
      <c r="E3954" s="219" t="e">
        <f t="shared" si="509"/>
        <v>#VALUE!</v>
      </c>
      <c r="F3954" s="219" t="str">
        <f t="shared" si="510"/>
        <v/>
      </c>
      <c r="G3954" s="219">
        <f t="shared" si="511"/>
        <v>45291</v>
      </c>
      <c r="H3954" s="218" t="str">
        <f>IF(ISERROR(VLOOKUP(FORECAST!$A3954,$AY$2:$BA$9,3,FALSE)),"",VLOOKUP(FORECAST!$A3954,$AY$2:$BA$9,3,FALSE))</f>
        <v/>
      </c>
      <c r="I3954" s="218" t="str">
        <f>IF(ISNUMBER(FORECAST!G:G),FORECAST!G:G,"")</f>
        <v/>
      </c>
      <c r="J3954" s="222" t="str">
        <f>IF(ISNUMBER(FORECAST!H:H),FORECAST!H:H,"")</f>
        <v/>
      </c>
      <c r="BF3954" s="4"/>
    </row>
    <row r="3955" spans="1:58">
      <c r="A3955" s="218" t="str">
        <f>MID(FORECAST!A3954,1,10)</f>
        <v/>
      </c>
      <c r="B3955" s="218" t="str">
        <f t="shared" si="506"/>
        <v/>
      </c>
      <c r="C3955" s="218" t="str">
        <f t="shared" si="507"/>
        <v/>
      </c>
      <c r="D3955" s="218" t="str">
        <f t="shared" si="508"/>
        <v/>
      </c>
      <c r="E3955" s="219" t="e">
        <f t="shared" si="509"/>
        <v>#VALUE!</v>
      </c>
      <c r="F3955" s="219" t="str">
        <f t="shared" si="510"/>
        <v/>
      </c>
      <c r="G3955" s="219">
        <f t="shared" si="511"/>
        <v>45291</v>
      </c>
      <c r="H3955" s="218" t="str">
        <f>IF(ISERROR(VLOOKUP(FORECAST!$A3955,$AY$2:$BA$9,3,FALSE)),"",VLOOKUP(FORECAST!$A3955,$AY$2:$BA$9,3,FALSE))</f>
        <v/>
      </c>
      <c r="I3955" s="218" t="str">
        <f>IF(ISNUMBER(FORECAST!G:G),FORECAST!G:G,"")</f>
        <v/>
      </c>
      <c r="J3955" s="222" t="str">
        <f>IF(ISNUMBER(FORECAST!H:H),FORECAST!H:H,"")</f>
        <v/>
      </c>
      <c r="BF3955" s="4"/>
    </row>
    <row r="3956" spans="1:58">
      <c r="A3956" s="218" t="str">
        <f>MID(FORECAST!A3955,1,10)</f>
        <v/>
      </c>
      <c r="B3956" s="218" t="str">
        <f t="shared" si="506"/>
        <v/>
      </c>
      <c r="C3956" s="218" t="str">
        <f t="shared" si="507"/>
        <v/>
      </c>
      <c r="D3956" s="218" t="str">
        <f t="shared" si="508"/>
        <v/>
      </c>
      <c r="E3956" s="219" t="e">
        <f t="shared" si="509"/>
        <v>#VALUE!</v>
      </c>
      <c r="F3956" s="219" t="str">
        <f t="shared" si="510"/>
        <v/>
      </c>
      <c r="G3956" s="219">
        <f t="shared" si="511"/>
        <v>45291</v>
      </c>
      <c r="H3956" s="218" t="str">
        <f>IF(ISERROR(VLOOKUP(FORECAST!$A3956,$AY$2:$BA$9,3,FALSE)),"",VLOOKUP(FORECAST!$A3956,$AY$2:$BA$9,3,FALSE))</f>
        <v/>
      </c>
      <c r="I3956" s="218" t="str">
        <f>IF(ISNUMBER(FORECAST!G:G),FORECAST!G:G,"")</f>
        <v/>
      </c>
      <c r="J3956" s="222" t="str">
        <f>IF(ISNUMBER(FORECAST!H:H),FORECAST!H:H,"")</f>
        <v/>
      </c>
      <c r="BF3956" s="4"/>
    </row>
    <row r="3957" spans="1:58">
      <c r="A3957" s="218" t="str">
        <f>MID(FORECAST!A3956,1,10)</f>
        <v/>
      </c>
      <c r="B3957" s="218" t="str">
        <f t="shared" si="506"/>
        <v/>
      </c>
      <c r="C3957" s="218" t="str">
        <f t="shared" si="507"/>
        <v/>
      </c>
      <c r="D3957" s="218" t="str">
        <f t="shared" si="508"/>
        <v/>
      </c>
      <c r="E3957" s="219" t="e">
        <f t="shared" si="509"/>
        <v>#VALUE!</v>
      </c>
      <c r="F3957" s="219" t="str">
        <f t="shared" si="510"/>
        <v/>
      </c>
      <c r="G3957" s="219">
        <f t="shared" si="511"/>
        <v>45291</v>
      </c>
      <c r="H3957" s="218" t="str">
        <f>IF(ISERROR(VLOOKUP(FORECAST!$A3957,$AY$2:$BA$9,3,FALSE)),"",VLOOKUP(FORECAST!$A3957,$AY$2:$BA$9,3,FALSE))</f>
        <v/>
      </c>
      <c r="I3957" s="218" t="str">
        <f>IF(ISNUMBER(FORECAST!G:G),FORECAST!G:G,"")</f>
        <v/>
      </c>
      <c r="J3957" s="222" t="str">
        <f>IF(ISNUMBER(FORECAST!H:H),FORECAST!H:H,"")</f>
        <v/>
      </c>
      <c r="BF3957" s="4"/>
    </row>
    <row r="3958" spans="1:58">
      <c r="A3958" s="218" t="str">
        <f>MID(FORECAST!A3957,1,10)</f>
        <v/>
      </c>
      <c r="B3958" s="218" t="str">
        <f t="shared" si="506"/>
        <v/>
      </c>
      <c r="C3958" s="218" t="str">
        <f t="shared" si="507"/>
        <v/>
      </c>
      <c r="D3958" s="218" t="str">
        <f t="shared" si="508"/>
        <v/>
      </c>
      <c r="E3958" s="219" t="e">
        <f t="shared" si="509"/>
        <v>#VALUE!</v>
      </c>
      <c r="F3958" s="219" t="str">
        <f t="shared" si="510"/>
        <v/>
      </c>
      <c r="G3958" s="219">
        <f t="shared" si="511"/>
        <v>45291</v>
      </c>
      <c r="H3958" s="218" t="str">
        <f>IF(ISERROR(VLOOKUP(FORECAST!$A3958,$AY$2:$BA$9,3,FALSE)),"",VLOOKUP(FORECAST!$A3958,$AY$2:$BA$9,3,FALSE))</f>
        <v/>
      </c>
      <c r="I3958" s="218" t="str">
        <f>IF(ISNUMBER(FORECAST!G:G),FORECAST!G:G,"")</f>
        <v/>
      </c>
      <c r="J3958" s="222" t="str">
        <f>IF(ISNUMBER(FORECAST!H:H),FORECAST!H:H,"")</f>
        <v/>
      </c>
      <c r="BF3958" s="4"/>
    </row>
    <row r="3959" spans="1:58">
      <c r="A3959" s="218" t="str">
        <f>MID(FORECAST!A3958,1,10)</f>
        <v/>
      </c>
      <c r="B3959" s="218" t="str">
        <f t="shared" si="506"/>
        <v/>
      </c>
      <c r="C3959" s="218" t="str">
        <f t="shared" si="507"/>
        <v/>
      </c>
      <c r="D3959" s="218" t="str">
        <f t="shared" si="508"/>
        <v/>
      </c>
      <c r="E3959" s="219" t="e">
        <f t="shared" si="509"/>
        <v>#VALUE!</v>
      </c>
      <c r="F3959" s="219" t="str">
        <f t="shared" si="510"/>
        <v/>
      </c>
      <c r="G3959" s="219">
        <f t="shared" si="511"/>
        <v>45291</v>
      </c>
      <c r="H3959" s="218" t="str">
        <f>IF(ISERROR(VLOOKUP(FORECAST!$A3959,$AY$2:$BA$9,3,FALSE)),"",VLOOKUP(FORECAST!$A3959,$AY$2:$BA$9,3,FALSE))</f>
        <v/>
      </c>
      <c r="I3959" s="218" t="str">
        <f>IF(ISNUMBER(FORECAST!G:G),FORECAST!G:G,"")</f>
        <v/>
      </c>
      <c r="J3959" s="222" t="str">
        <f>IF(ISNUMBER(FORECAST!H:H),FORECAST!H:H,"")</f>
        <v/>
      </c>
      <c r="BF3959" s="4"/>
    </row>
    <row r="3960" spans="1:58">
      <c r="A3960" s="218" t="str">
        <f>MID(FORECAST!A3959,1,10)</f>
        <v/>
      </c>
      <c r="B3960" s="218" t="str">
        <f t="shared" si="506"/>
        <v/>
      </c>
      <c r="C3960" s="218" t="str">
        <f t="shared" si="507"/>
        <v/>
      </c>
      <c r="D3960" s="218" t="str">
        <f t="shared" si="508"/>
        <v/>
      </c>
      <c r="E3960" s="219" t="e">
        <f t="shared" si="509"/>
        <v>#VALUE!</v>
      </c>
      <c r="F3960" s="219" t="str">
        <f t="shared" si="510"/>
        <v/>
      </c>
      <c r="G3960" s="219">
        <f t="shared" si="511"/>
        <v>45291</v>
      </c>
      <c r="H3960" s="218" t="str">
        <f>IF(ISERROR(VLOOKUP(FORECAST!$A3960,$AY$2:$BA$9,3,FALSE)),"",VLOOKUP(FORECAST!$A3960,$AY$2:$BA$9,3,FALSE))</f>
        <v/>
      </c>
      <c r="I3960" s="218" t="str">
        <f>IF(ISNUMBER(FORECAST!G:G),FORECAST!G:G,"")</f>
        <v/>
      </c>
      <c r="J3960" s="222" t="str">
        <f>IF(ISNUMBER(FORECAST!H:H),FORECAST!H:H,"")</f>
        <v/>
      </c>
      <c r="BF3960" s="4"/>
    </row>
    <row r="3961" spans="1:58">
      <c r="A3961" s="218" t="str">
        <f>MID(FORECAST!A3960,1,10)</f>
        <v/>
      </c>
      <c r="B3961" s="218" t="str">
        <f t="shared" si="506"/>
        <v/>
      </c>
      <c r="C3961" s="218" t="str">
        <f t="shared" si="507"/>
        <v/>
      </c>
      <c r="D3961" s="218" t="str">
        <f t="shared" si="508"/>
        <v/>
      </c>
      <c r="E3961" s="219" t="e">
        <f t="shared" si="509"/>
        <v>#VALUE!</v>
      </c>
      <c r="F3961" s="219" t="str">
        <f t="shared" si="510"/>
        <v/>
      </c>
      <c r="G3961" s="219">
        <f t="shared" si="511"/>
        <v>45291</v>
      </c>
      <c r="H3961" s="218" t="str">
        <f>IF(ISERROR(VLOOKUP(FORECAST!$A3961,$AY$2:$BA$9,3,FALSE)),"",VLOOKUP(FORECAST!$A3961,$AY$2:$BA$9,3,FALSE))</f>
        <v/>
      </c>
      <c r="I3961" s="218" t="str">
        <f>IF(ISNUMBER(FORECAST!G:G),FORECAST!G:G,"")</f>
        <v/>
      </c>
      <c r="J3961" s="222" t="str">
        <f>IF(ISNUMBER(FORECAST!H:H),FORECAST!H:H,"")</f>
        <v/>
      </c>
      <c r="BF3961" s="4"/>
    </row>
    <row r="3962" spans="1:58">
      <c r="A3962" s="218" t="str">
        <f>MID(FORECAST!A3961,1,10)</f>
        <v/>
      </c>
      <c r="B3962" s="218" t="str">
        <f t="shared" si="506"/>
        <v/>
      </c>
      <c r="C3962" s="218" t="str">
        <f t="shared" si="507"/>
        <v/>
      </c>
      <c r="D3962" s="218" t="str">
        <f t="shared" si="508"/>
        <v/>
      </c>
      <c r="E3962" s="219" t="e">
        <f t="shared" si="509"/>
        <v>#VALUE!</v>
      </c>
      <c r="F3962" s="219" t="str">
        <f t="shared" si="510"/>
        <v/>
      </c>
      <c r="G3962" s="219">
        <f t="shared" si="511"/>
        <v>45291</v>
      </c>
      <c r="H3962" s="218" t="str">
        <f>IF(ISERROR(VLOOKUP(FORECAST!$A3962,$AY$2:$BA$9,3,FALSE)),"",VLOOKUP(FORECAST!$A3962,$AY$2:$BA$9,3,FALSE))</f>
        <v/>
      </c>
      <c r="I3962" s="218" t="str">
        <f>IF(ISNUMBER(FORECAST!G:G),FORECAST!G:G,"")</f>
        <v/>
      </c>
      <c r="J3962" s="222" t="str">
        <f>IF(ISNUMBER(FORECAST!H:H),FORECAST!H:H,"")</f>
        <v/>
      </c>
      <c r="BF3962" s="4"/>
    </row>
    <row r="3963" spans="1:58">
      <c r="A3963" s="218" t="str">
        <f>MID(FORECAST!A3962,1,10)</f>
        <v/>
      </c>
      <c r="B3963" s="218" t="str">
        <f t="shared" si="506"/>
        <v/>
      </c>
      <c r="C3963" s="218" t="str">
        <f t="shared" si="507"/>
        <v/>
      </c>
      <c r="D3963" s="218" t="str">
        <f t="shared" si="508"/>
        <v/>
      </c>
      <c r="E3963" s="219" t="e">
        <f t="shared" si="509"/>
        <v>#VALUE!</v>
      </c>
      <c r="F3963" s="219" t="str">
        <f t="shared" si="510"/>
        <v/>
      </c>
      <c r="G3963" s="219">
        <f t="shared" si="511"/>
        <v>45291</v>
      </c>
      <c r="H3963" s="218" t="str">
        <f>IF(ISERROR(VLOOKUP(FORECAST!$A3963,$AY$2:$BA$9,3,FALSE)),"",VLOOKUP(FORECAST!$A3963,$AY$2:$BA$9,3,FALSE))</f>
        <v/>
      </c>
      <c r="I3963" s="218" t="str">
        <f>IF(ISNUMBER(FORECAST!G:G),FORECAST!G:G,"")</f>
        <v/>
      </c>
      <c r="J3963" s="222" t="str">
        <f>IF(ISNUMBER(FORECAST!H:H),FORECAST!H:H,"")</f>
        <v/>
      </c>
      <c r="BF3963" s="4"/>
    </row>
    <row r="3964" spans="1:58">
      <c r="A3964" s="218" t="str">
        <f>MID(FORECAST!A3963,1,10)</f>
        <v/>
      </c>
      <c r="B3964" s="218" t="str">
        <f t="shared" si="506"/>
        <v/>
      </c>
      <c r="C3964" s="218" t="str">
        <f t="shared" si="507"/>
        <v/>
      </c>
      <c r="D3964" s="218" t="str">
        <f t="shared" si="508"/>
        <v/>
      </c>
      <c r="E3964" s="219" t="e">
        <f t="shared" si="509"/>
        <v>#VALUE!</v>
      </c>
      <c r="F3964" s="219" t="str">
        <f t="shared" si="510"/>
        <v/>
      </c>
      <c r="G3964" s="219">
        <f t="shared" si="511"/>
        <v>45291</v>
      </c>
      <c r="H3964" s="218" t="str">
        <f>IF(ISERROR(VLOOKUP(FORECAST!$A3964,$AY$2:$BA$9,3,FALSE)),"",VLOOKUP(FORECAST!$A3964,$AY$2:$BA$9,3,FALSE))</f>
        <v/>
      </c>
      <c r="I3964" s="218" t="str">
        <f>IF(ISNUMBER(FORECAST!G:G),FORECAST!G:G,"")</f>
        <v/>
      </c>
      <c r="J3964" s="222" t="str">
        <f>IF(ISNUMBER(FORECAST!H:H),FORECAST!H:H,"")</f>
        <v/>
      </c>
      <c r="BF3964" s="4"/>
    </row>
    <row r="3965" spans="1:58">
      <c r="A3965" s="218" t="str">
        <f>MID(FORECAST!A3964,1,10)</f>
        <v/>
      </c>
      <c r="B3965" s="218" t="str">
        <f t="shared" si="506"/>
        <v/>
      </c>
      <c r="C3965" s="218" t="str">
        <f t="shared" si="507"/>
        <v/>
      </c>
      <c r="D3965" s="218" t="str">
        <f t="shared" si="508"/>
        <v/>
      </c>
      <c r="E3965" s="219" t="e">
        <f t="shared" si="509"/>
        <v>#VALUE!</v>
      </c>
      <c r="F3965" s="219" t="str">
        <f t="shared" si="510"/>
        <v/>
      </c>
      <c r="G3965" s="219">
        <f t="shared" si="511"/>
        <v>45291</v>
      </c>
      <c r="H3965" s="218" t="str">
        <f>IF(ISERROR(VLOOKUP(FORECAST!$A3965,$AY$2:$BA$9,3,FALSE)),"",VLOOKUP(FORECAST!$A3965,$AY$2:$BA$9,3,FALSE))</f>
        <v/>
      </c>
      <c r="I3965" s="218" t="str">
        <f>IF(ISNUMBER(FORECAST!G:G),FORECAST!G:G,"")</f>
        <v/>
      </c>
      <c r="J3965" s="222" t="str">
        <f>IF(ISNUMBER(FORECAST!H:H),FORECAST!H:H,"")</f>
        <v/>
      </c>
      <c r="BF3965" s="4"/>
    </row>
    <row r="3966" spans="1:58">
      <c r="A3966" s="218" t="str">
        <f>MID(FORECAST!A3965,1,10)</f>
        <v/>
      </c>
      <c r="B3966" s="218" t="str">
        <f t="shared" si="506"/>
        <v/>
      </c>
      <c r="C3966" s="218" t="str">
        <f t="shared" si="507"/>
        <v/>
      </c>
      <c r="D3966" s="218" t="str">
        <f t="shared" si="508"/>
        <v/>
      </c>
      <c r="E3966" s="219" t="e">
        <f t="shared" si="509"/>
        <v>#VALUE!</v>
      </c>
      <c r="F3966" s="219" t="str">
        <f t="shared" si="510"/>
        <v/>
      </c>
      <c r="G3966" s="219">
        <f t="shared" si="511"/>
        <v>45291</v>
      </c>
      <c r="H3966" s="218" t="str">
        <f>IF(ISERROR(VLOOKUP(FORECAST!$A3966,$AY$2:$BA$9,3,FALSE)),"",VLOOKUP(FORECAST!$A3966,$AY$2:$BA$9,3,FALSE))</f>
        <v/>
      </c>
      <c r="I3966" s="218" t="str">
        <f>IF(ISNUMBER(FORECAST!G:G),FORECAST!G:G,"")</f>
        <v/>
      </c>
      <c r="J3966" s="222" t="str">
        <f>IF(ISNUMBER(FORECAST!H:H),FORECAST!H:H,"")</f>
        <v/>
      </c>
      <c r="BF3966" s="4"/>
    </row>
    <row r="3967" spans="1:58">
      <c r="A3967" s="218" t="str">
        <f>MID(FORECAST!A3966,1,10)</f>
        <v/>
      </c>
      <c r="B3967" s="218" t="str">
        <f t="shared" si="506"/>
        <v/>
      </c>
      <c r="C3967" s="218" t="str">
        <f t="shared" si="507"/>
        <v/>
      </c>
      <c r="D3967" s="218" t="str">
        <f t="shared" si="508"/>
        <v/>
      </c>
      <c r="E3967" s="219" t="e">
        <f t="shared" si="509"/>
        <v>#VALUE!</v>
      </c>
      <c r="F3967" s="219" t="str">
        <f t="shared" si="510"/>
        <v/>
      </c>
      <c r="G3967" s="219">
        <f t="shared" si="511"/>
        <v>45291</v>
      </c>
      <c r="H3967" s="218" t="str">
        <f>IF(ISERROR(VLOOKUP(FORECAST!$A3967,$AY$2:$BA$9,3,FALSE)),"",VLOOKUP(FORECAST!$A3967,$AY$2:$BA$9,3,FALSE))</f>
        <v/>
      </c>
      <c r="I3967" s="218" t="str">
        <f>IF(ISNUMBER(FORECAST!G:G),FORECAST!G:G,"")</f>
        <v/>
      </c>
      <c r="J3967" s="222" t="str">
        <f>IF(ISNUMBER(FORECAST!H:H),FORECAST!H:H,"")</f>
        <v/>
      </c>
      <c r="BF3967" s="4"/>
    </row>
    <row r="3968" spans="1:58">
      <c r="A3968" s="218" t="str">
        <f>MID(FORECAST!A3967,1,10)</f>
        <v/>
      </c>
      <c r="B3968" s="218" t="str">
        <f t="shared" si="506"/>
        <v/>
      </c>
      <c r="C3968" s="218" t="str">
        <f t="shared" si="507"/>
        <v/>
      </c>
      <c r="D3968" s="218" t="str">
        <f t="shared" si="508"/>
        <v/>
      </c>
      <c r="E3968" s="219" t="e">
        <f t="shared" si="509"/>
        <v>#VALUE!</v>
      </c>
      <c r="F3968" s="219" t="str">
        <f t="shared" si="510"/>
        <v/>
      </c>
      <c r="G3968" s="219">
        <f t="shared" si="511"/>
        <v>45291</v>
      </c>
      <c r="H3968" s="218" t="str">
        <f>IF(ISERROR(VLOOKUP(FORECAST!$A3968,$AY$2:$BA$9,3,FALSE)),"",VLOOKUP(FORECAST!$A3968,$AY$2:$BA$9,3,FALSE))</f>
        <v/>
      </c>
      <c r="I3968" s="218" t="str">
        <f>IF(ISNUMBER(FORECAST!G:G),FORECAST!G:G,"")</f>
        <v/>
      </c>
      <c r="J3968" s="222" t="str">
        <f>IF(ISNUMBER(FORECAST!H:H),FORECAST!H:H,"")</f>
        <v/>
      </c>
      <c r="BF3968" s="4"/>
    </row>
    <row r="3969" spans="1:58">
      <c r="A3969" s="218" t="str">
        <f>MID(FORECAST!A3968,1,10)</f>
        <v/>
      </c>
      <c r="B3969" s="218" t="str">
        <f t="shared" si="506"/>
        <v/>
      </c>
      <c r="C3969" s="218" t="str">
        <f t="shared" si="507"/>
        <v/>
      </c>
      <c r="D3969" s="218" t="str">
        <f t="shared" si="508"/>
        <v/>
      </c>
      <c r="E3969" s="219" t="e">
        <f t="shared" si="509"/>
        <v>#VALUE!</v>
      </c>
      <c r="F3969" s="219" t="str">
        <f t="shared" si="510"/>
        <v/>
      </c>
      <c r="G3969" s="219">
        <f t="shared" si="511"/>
        <v>45291</v>
      </c>
      <c r="H3969" s="218" t="str">
        <f>IF(ISERROR(VLOOKUP(FORECAST!$A3969,$AY$2:$BA$9,3,FALSE)),"",VLOOKUP(FORECAST!$A3969,$AY$2:$BA$9,3,FALSE))</f>
        <v/>
      </c>
      <c r="I3969" s="218" t="str">
        <f>IF(ISNUMBER(FORECAST!G:G),FORECAST!G:G,"")</f>
        <v/>
      </c>
      <c r="J3969" s="222" t="str">
        <f>IF(ISNUMBER(FORECAST!H:H),FORECAST!H:H,"")</f>
        <v/>
      </c>
      <c r="BF3969" s="4"/>
    </row>
    <row r="3970" spans="1:58">
      <c r="A3970" s="218" t="str">
        <f>MID(FORECAST!A3969,1,10)</f>
        <v/>
      </c>
      <c r="B3970" s="218" t="str">
        <f t="shared" si="506"/>
        <v/>
      </c>
      <c r="C3970" s="218" t="str">
        <f t="shared" si="507"/>
        <v/>
      </c>
      <c r="D3970" s="218" t="str">
        <f t="shared" si="508"/>
        <v/>
      </c>
      <c r="E3970" s="219" t="e">
        <f t="shared" si="509"/>
        <v>#VALUE!</v>
      </c>
      <c r="F3970" s="219" t="str">
        <f t="shared" si="510"/>
        <v/>
      </c>
      <c r="G3970" s="219">
        <f t="shared" si="511"/>
        <v>45291</v>
      </c>
      <c r="H3970" s="218" t="str">
        <f>IF(ISERROR(VLOOKUP(FORECAST!$A3970,$AY$2:$BA$9,3,FALSE)),"",VLOOKUP(FORECAST!$A3970,$AY$2:$BA$9,3,FALSE))</f>
        <v/>
      </c>
      <c r="I3970" s="218" t="str">
        <f>IF(ISNUMBER(FORECAST!G:G),FORECAST!G:G,"")</f>
        <v/>
      </c>
      <c r="J3970" s="222" t="str">
        <f>IF(ISNUMBER(FORECAST!H:H),FORECAST!H:H,"")</f>
        <v/>
      </c>
      <c r="BF3970" s="4"/>
    </row>
    <row r="3971" spans="1:58">
      <c r="A3971" s="218" t="str">
        <f>MID(FORECAST!A3970,1,10)</f>
        <v/>
      </c>
      <c r="B3971" s="218" t="str">
        <f t="shared" si="506"/>
        <v/>
      </c>
      <c r="C3971" s="218" t="str">
        <f t="shared" si="507"/>
        <v/>
      </c>
      <c r="D3971" s="218" t="str">
        <f t="shared" si="508"/>
        <v/>
      </c>
      <c r="E3971" s="219" t="e">
        <f t="shared" si="509"/>
        <v>#VALUE!</v>
      </c>
      <c r="F3971" s="219" t="str">
        <f t="shared" si="510"/>
        <v/>
      </c>
      <c r="G3971" s="219">
        <f t="shared" si="511"/>
        <v>45291</v>
      </c>
      <c r="H3971" s="218" t="str">
        <f>IF(ISERROR(VLOOKUP(FORECAST!$A3971,$AY$2:$BA$9,3,FALSE)),"",VLOOKUP(FORECAST!$A3971,$AY$2:$BA$9,3,FALSE))</f>
        <v/>
      </c>
      <c r="I3971" s="218" t="str">
        <f>IF(ISNUMBER(FORECAST!G:G),FORECAST!G:G,"")</f>
        <v/>
      </c>
      <c r="J3971" s="222" t="str">
        <f>IF(ISNUMBER(FORECAST!H:H),FORECAST!H:H,"")</f>
        <v/>
      </c>
      <c r="BF3971" s="4"/>
    </row>
    <row r="3972" spans="1:58">
      <c r="A3972" s="218" t="str">
        <f>MID(FORECAST!A3971,1,10)</f>
        <v/>
      </c>
      <c r="B3972" s="218" t="str">
        <f t="shared" si="506"/>
        <v/>
      </c>
      <c r="C3972" s="218" t="str">
        <f t="shared" si="507"/>
        <v/>
      </c>
      <c r="D3972" s="218" t="str">
        <f t="shared" si="508"/>
        <v/>
      </c>
      <c r="E3972" s="219" t="e">
        <f t="shared" si="509"/>
        <v>#VALUE!</v>
      </c>
      <c r="F3972" s="219" t="str">
        <f t="shared" si="510"/>
        <v/>
      </c>
      <c r="G3972" s="219">
        <f t="shared" si="511"/>
        <v>45291</v>
      </c>
      <c r="H3972" s="218" t="str">
        <f>IF(ISERROR(VLOOKUP(FORECAST!$A3972,$AY$2:$BA$9,3,FALSE)),"",VLOOKUP(FORECAST!$A3972,$AY$2:$BA$9,3,FALSE))</f>
        <v/>
      </c>
      <c r="I3972" s="218" t="str">
        <f>IF(ISNUMBER(FORECAST!G:G),FORECAST!G:G,"")</f>
        <v/>
      </c>
      <c r="J3972" s="222" t="str">
        <f>IF(ISNUMBER(FORECAST!H:H),FORECAST!H:H,"")</f>
        <v/>
      </c>
      <c r="BF3972" s="4"/>
    </row>
    <row r="3973" spans="1:58">
      <c r="A3973" s="218" t="str">
        <f>MID(FORECAST!A3972,1,10)</f>
        <v/>
      </c>
      <c r="B3973" s="218" t="str">
        <f t="shared" si="506"/>
        <v/>
      </c>
      <c r="C3973" s="218" t="str">
        <f t="shared" si="507"/>
        <v/>
      </c>
      <c r="D3973" s="218" t="str">
        <f t="shared" si="508"/>
        <v/>
      </c>
      <c r="E3973" s="219" t="e">
        <f t="shared" si="509"/>
        <v>#VALUE!</v>
      </c>
      <c r="F3973" s="219" t="str">
        <f t="shared" si="510"/>
        <v/>
      </c>
      <c r="G3973" s="219">
        <f t="shared" si="511"/>
        <v>45291</v>
      </c>
      <c r="H3973" s="218" t="str">
        <f>IF(ISERROR(VLOOKUP(FORECAST!$A3973,$AY$2:$BA$9,3,FALSE)),"",VLOOKUP(FORECAST!$A3973,$AY$2:$BA$9,3,FALSE))</f>
        <v/>
      </c>
      <c r="I3973" s="218" t="str">
        <f>IF(ISNUMBER(FORECAST!G:G),FORECAST!G:G,"")</f>
        <v/>
      </c>
      <c r="J3973" s="222" t="str">
        <f>IF(ISNUMBER(FORECAST!H:H),FORECAST!H:H,"")</f>
        <v/>
      </c>
      <c r="BF3973" s="4"/>
    </row>
    <row r="3974" spans="1:58">
      <c r="A3974" s="218" t="str">
        <f>MID(FORECAST!A3973,1,10)</f>
        <v/>
      </c>
      <c r="B3974" s="218" t="str">
        <f t="shared" si="506"/>
        <v/>
      </c>
      <c r="C3974" s="218" t="str">
        <f t="shared" si="507"/>
        <v/>
      </c>
      <c r="D3974" s="218" t="str">
        <f t="shared" si="508"/>
        <v/>
      </c>
      <c r="E3974" s="219" t="e">
        <f t="shared" si="509"/>
        <v>#VALUE!</v>
      </c>
      <c r="F3974" s="219" t="str">
        <f t="shared" si="510"/>
        <v/>
      </c>
      <c r="G3974" s="219">
        <f t="shared" si="511"/>
        <v>45291</v>
      </c>
      <c r="H3974" s="218" t="str">
        <f>IF(ISERROR(VLOOKUP(FORECAST!$A3974,$AY$2:$BA$9,3,FALSE)),"",VLOOKUP(FORECAST!$A3974,$AY$2:$BA$9,3,FALSE))</f>
        <v/>
      </c>
      <c r="I3974" s="218" t="str">
        <f>IF(ISNUMBER(FORECAST!G:G),FORECAST!G:G,"")</f>
        <v/>
      </c>
      <c r="J3974" s="222" t="str">
        <f>IF(ISNUMBER(FORECAST!H:H),FORECAST!H:H,"")</f>
        <v/>
      </c>
      <c r="BF3974" s="4"/>
    </row>
    <row r="3975" spans="1:58">
      <c r="A3975" s="218" t="str">
        <f>MID(FORECAST!A3974,1,10)</f>
        <v/>
      </c>
      <c r="B3975" s="218" t="str">
        <f t="shared" si="506"/>
        <v/>
      </c>
      <c r="C3975" s="218" t="str">
        <f t="shared" si="507"/>
        <v/>
      </c>
      <c r="D3975" s="218" t="str">
        <f t="shared" si="508"/>
        <v/>
      </c>
      <c r="E3975" s="219" t="e">
        <f t="shared" si="509"/>
        <v>#VALUE!</v>
      </c>
      <c r="F3975" s="219" t="str">
        <f t="shared" si="510"/>
        <v/>
      </c>
      <c r="G3975" s="219">
        <f t="shared" si="511"/>
        <v>45291</v>
      </c>
      <c r="H3975" s="218" t="str">
        <f>IF(ISERROR(VLOOKUP(FORECAST!$A3975,$AY$2:$BA$9,3,FALSE)),"",VLOOKUP(FORECAST!$A3975,$AY$2:$BA$9,3,FALSE))</f>
        <v/>
      </c>
      <c r="I3975" s="218" t="str">
        <f>IF(ISNUMBER(FORECAST!G:G),FORECAST!G:G,"")</f>
        <v/>
      </c>
      <c r="J3975" s="222" t="str">
        <f>IF(ISNUMBER(FORECAST!H:H),FORECAST!H:H,"")</f>
        <v/>
      </c>
      <c r="BF3975" s="4"/>
    </row>
    <row r="3976" spans="1:58">
      <c r="A3976" s="218" t="str">
        <f>MID(FORECAST!A3975,1,10)</f>
        <v/>
      </c>
      <c r="B3976" s="218" t="str">
        <f t="shared" si="506"/>
        <v/>
      </c>
      <c r="C3976" s="218" t="str">
        <f t="shared" si="507"/>
        <v/>
      </c>
      <c r="D3976" s="218" t="str">
        <f t="shared" si="508"/>
        <v/>
      </c>
      <c r="E3976" s="219" t="e">
        <f t="shared" si="509"/>
        <v>#VALUE!</v>
      </c>
      <c r="F3976" s="219" t="str">
        <f t="shared" si="510"/>
        <v/>
      </c>
      <c r="G3976" s="219">
        <f t="shared" si="511"/>
        <v>45291</v>
      </c>
      <c r="H3976" s="218" t="str">
        <f>IF(ISERROR(VLOOKUP(FORECAST!$A3976,$AY$2:$BA$9,3,FALSE)),"",VLOOKUP(FORECAST!$A3976,$AY$2:$BA$9,3,FALSE))</f>
        <v/>
      </c>
      <c r="I3976" s="218" t="str">
        <f>IF(ISNUMBER(FORECAST!G:G),FORECAST!G:G,"")</f>
        <v/>
      </c>
      <c r="J3976" s="222" t="str">
        <f>IF(ISNUMBER(FORECAST!H:H),FORECAST!H:H,"")</f>
        <v/>
      </c>
      <c r="BF3976" s="4"/>
    </row>
    <row r="3977" spans="1:58">
      <c r="A3977" s="218" t="str">
        <f>MID(FORECAST!A3976,1,10)</f>
        <v/>
      </c>
      <c r="B3977" s="218" t="str">
        <f t="shared" si="506"/>
        <v/>
      </c>
      <c r="C3977" s="218" t="str">
        <f t="shared" si="507"/>
        <v/>
      </c>
      <c r="D3977" s="218" t="str">
        <f t="shared" si="508"/>
        <v/>
      </c>
      <c r="E3977" s="219" t="e">
        <f t="shared" si="509"/>
        <v>#VALUE!</v>
      </c>
      <c r="F3977" s="219" t="str">
        <f t="shared" si="510"/>
        <v/>
      </c>
      <c r="G3977" s="219">
        <f t="shared" si="511"/>
        <v>45291</v>
      </c>
      <c r="H3977" s="218" t="str">
        <f>IF(ISERROR(VLOOKUP(FORECAST!$A3977,$AY$2:$BA$9,3,FALSE)),"",VLOOKUP(FORECAST!$A3977,$AY$2:$BA$9,3,FALSE))</f>
        <v/>
      </c>
      <c r="I3977" s="218" t="str">
        <f>IF(ISNUMBER(FORECAST!G:G),FORECAST!G:G,"")</f>
        <v/>
      </c>
      <c r="J3977" s="222" t="str">
        <f>IF(ISNUMBER(FORECAST!H:H),FORECAST!H:H,"")</f>
        <v/>
      </c>
      <c r="BF3977" s="4"/>
    </row>
    <row r="3978" spans="1:58">
      <c r="A3978" s="218" t="str">
        <f>MID(FORECAST!A3977,1,10)</f>
        <v/>
      </c>
      <c r="B3978" s="218" t="str">
        <f t="shared" si="506"/>
        <v/>
      </c>
      <c r="C3978" s="218" t="str">
        <f t="shared" si="507"/>
        <v/>
      </c>
      <c r="D3978" s="218" t="str">
        <f t="shared" si="508"/>
        <v/>
      </c>
      <c r="E3978" s="219" t="e">
        <f t="shared" si="509"/>
        <v>#VALUE!</v>
      </c>
      <c r="F3978" s="219" t="str">
        <f t="shared" si="510"/>
        <v/>
      </c>
      <c r="G3978" s="219">
        <f t="shared" si="511"/>
        <v>45291</v>
      </c>
      <c r="H3978" s="218" t="str">
        <f>IF(ISERROR(VLOOKUP(FORECAST!$A3978,$AY$2:$BA$9,3,FALSE)),"",VLOOKUP(FORECAST!$A3978,$AY$2:$BA$9,3,FALSE))</f>
        <v/>
      </c>
      <c r="I3978" s="218" t="str">
        <f>IF(ISNUMBER(FORECAST!G:G),FORECAST!G:G,"")</f>
        <v/>
      </c>
      <c r="J3978" s="222" t="str">
        <f>IF(ISNUMBER(FORECAST!H:H),FORECAST!H:H,"")</f>
        <v/>
      </c>
      <c r="BF3978" s="4"/>
    </row>
    <row r="3979" spans="1:58">
      <c r="A3979" s="218" t="str">
        <f>MID(FORECAST!A3978,1,10)</f>
        <v/>
      </c>
      <c r="B3979" s="218" t="str">
        <f t="shared" si="506"/>
        <v/>
      </c>
      <c r="C3979" s="218" t="str">
        <f t="shared" si="507"/>
        <v/>
      </c>
      <c r="D3979" s="218" t="str">
        <f t="shared" si="508"/>
        <v/>
      </c>
      <c r="E3979" s="219" t="e">
        <f t="shared" si="509"/>
        <v>#VALUE!</v>
      </c>
      <c r="F3979" s="219" t="str">
        <f t="shared" si="510"/>
        <v/>
      </c>
      <c r="G3979" s="219">
        <f t="shared" si="511"/>
        <v>45291</v>
      </c>
      <c r="H3979" s="218" t="str">
        <f>IF(ISERROR(VLOOKUP(FORECAST!$A3979,$AY$2:$BA$9,3,FALSE)),"",VLOOKUP(FORECAST!$A3979,$AY$2:$BA$9,3,FALSE))</f>
        <v/>
      </c>
      <c r="I3979" s="218" t="str">
        <f>IF(ISNUMBER(FORECAST!G:G),FORECAST!G:G,"")</f>
        <v/>
      </c>
      <c r="J3979" s="222" t="str">
        <f>IF(ISNUMBER(FORECAST!H:H),FORECAST!H:H,"")</f>
        <v/>
      </c>
      <c r="BF3979" s="4"/>
    </row>
    <row r="3980" spans="1:58">
      <c r="A3980" s="218" t="str">
        <f>MID(FORECAST!A3979,1,10)</f>
        <v/>
      </c>
      <c r="B3980" s="218" t="str">
        <f t="shared" si="506"/>
        <v/>
      </c>
      <c r="C3980" s="218" t="str">
        <f t="shared" si="507"/>
        <v/>
      </c>
      <c r="D3980" s="218" t="str">
        <f t="shared" si="508"/>
        <v/>
      </c>
      <c r="E3980" s="219" t="e">
        <f t="shared" si="509"/>
        <v>#VALUE!</v>
      </c>
      <c r="F3980" s="219" t="str">
        <f t="shared" si="510"/>
        <v/>
      </c>
      <c r="G3980" s="219">
        <f t="shared" si="511"/>
        <v>45291</v>
      </c>
      <c r="H3980" s="218" t="str">
        <f>IF(ISERROR(VLOOKUP(FORECAST!$A3980,$AY$2:$BA$9,3,FALSE)),"",VLOOKUP(FORECAST!$A3980,$AY$2:$BA$9,3,FALSE))</f>
        <v/>
      </c>
      <c r="I3980" s="218" t="str">
        <f>IF(ISNUMBER(FORECAST!G:G),FORECAST!G:G,"")</f>
        <v/>
      </c>
      <c r="J3980" s="222" t="str">
        <f>IF(ISNUMBER(FORECAST!H:H),FORECAST!H:H,"")</f>
        <v/>
      </c>
      <c r="BF3980" s="4"/>
    </row>
    <row r="3981" spans="1:58">
      <c r="A3981" s="218" t="str">
        <f>MID(FORECAST!A3980,1,10)</f>
        <v/>
      </c>
      <c r="B3981" s="218" t="str">
        <f t="shared" si="506"/>
        <v/>
      </c>
      <c r="C3981" s="218" t="str">
        <f t="shared" si="507"/>
        <v/>
      </c>
      <c r="D3981" s="218" t="str">
        <f t="shared" si="508"/>
        <v/>
      </c>
      <c r="E3981" s="219" t="e">
        <f t="shared" si="509"/>
        <v>#VALUE!</v>
      </c>
      <c r="F3981" s="219" t="str">
        <f t="shared" si="510"/>
        <v/>
      </c>
      <c r="G3981" s="219">
        <f t="shared" si="511"/>
        <v>45291</v>
      </c>
      <c r="H3981" s="218" t="str">
        <f>IF(ISERROR(VLOOKUP(FORECAST!$A3981,$AY$2:$BA$9,3,FALSE)),"",VLOOKUP(FORECAST!$A3981,$AY$2:$BA$9,3,FALSE))</f>
        <v/>
      </c>
      <c r="I3981" s="218" t="str">
        <f>IF(ISNUMBER(FORECAST!G:G),FORECAST!G:G,"")</f>
        <v/>
      </c>
      <c r="J3981" s="222" t="str">
        <f>IF(ISNUMBER(FORECAST!H:H),FORECAST!H:H,"")</f>
        <v/>
      </c>
      <c r="BF3981" s="4"/>
    </row>
    <row r="3982" spans="1:58">
      <c r="A3982" s="218" t="str">
        <f>MID(FORECAST!A3981,1,10)</f>
        <v/>
      </c>
      <c r="B3982" s="218" t="str">
        <f t="shared" si="506"/>
        <v/>
      </c>
      <c r="C3982" s="218" t="str">
        <f t="shared" si="507"/>
        <v/>
      </c>
      <c r="D3982" s="218" t="str">
        <f t="shared" si="508"/>
        <v/>
      </c>
      <c r="E3982" s="219" t="e">
        <f t="shared" si="509"/>
        <v>#VALUE!</v>
      </c>
      <c r="F3982" s="219" t="str">
        <f t="shared" si="510"/>
        <v/>
      </c>
      <c r="G3982" s="219">
        <f t="shared" si="511"/>
        <v>45291</v>
      </c>
      <c r="H3982" s="218" t="str">
        <f>IF(ISERROR(VLOOKUP(FORECAST!$A3982,$AY$2:$BA$9,3,FALSE)),"",VLOOKUP(FORECAST!$A3982,$AY$2:$BA$9,3,FALSE))</f>
        <v/>
      </c>
      <c r="I3982" s="218" t="str">
        <f>IF(ISNUMBER(FORECAST!G:G),FORECAST!G:G,"")</f>
        <v/>
      </c>
      <c r="J3982" s="222" t="str">
        <f>IF(ISNUMBER(FORECAST!H:H),FORECAST!H:H,"")</f>
        <v/>
      </c>
      <c r="BF3982" s="4"/>
    </row>
    <row r="3983" spans="1:58">
      <c r="A3983" s="218" t="str">
        <f>MID(FORECAST!A3982,1,10)</f>
        <v/>
      </c>
      <c r="B3983" s="218" t="str">
        <f t="shared" si="506"/>
        <v/>
      </c>
      <c r="C3983" s="218" t="str">
        <f t="shared" si="507"/>
        <v/>
      </c>
      <c r="D3983" s="218" t="str">
        <f t="shared" si="508"/>
        <v/>
      </c>
      <c r="E3983" s="219" t="e">
        <f t="shared" si="509"/>
        <v>#VALUE!</v>
      </c>
      <c r="F3983" s="219" t="str">
        <f t="shared" si="510"/>
        <v/>
      </c>
      <c r="G3983" s="219">
        <f t="shared" si="511"/>
        <v>45291</v>
      </c>
      <c r="H3983" s="218" t="str">
        <f>IF(ISERROR(VLOOKUP(FORECAST!$A3983,$AY$2:$BA$9,3,FALSE)),"",VLOOKUP(FORECAST!$A3983,$AY$2:$BA$9,3,FALSE))</f>
        <v/>
      </c>
      <c r="I3983" s="218" t="str">
        <f>IF(ISNUMBER(FORECAST!G:G),FORECAST!G:G,"")</f>
        <v/>
      </c>
      <c r="J3983" s="222" t="str">
        <f>IF(ISNUMBER(FORECAST!H:H),FORECAST!H:H,"")</f>
        <v/>
      </c>
      <c r="BF3983" s="4"/>
    </row>
    <row r="3984" spans="1:58">
      <c r="A3984" s="218" t="str">
        <f>MID(FORECAST!A3983,1,10)</f>
        <v/>
      </c>
      <c r="B3984" s="218" t="str">
        <f t="shared" ref="B3984:B4047" si="512">MID(A3984,1,2)</f>
        <v/>
      </c>
      <c r="C3984" s="218" t="str">
        <f t="shared" ref="C3984:C4047" si="513">MID(A3984,4,2)</f>
        <v/>
      </c>
      <c r="D3984" s="218" t="str">
        <f t="shared" ref="D3984:D4047" si="514">MID(A3984,7,4)</f>
        <v/>
      </c>
      <c r="E3984" s="219" t="e">
        <f t="shared" ref="E3984:E4047" si="515">DATE(D3984,C3984,B3984)</f>
        <v>#VALUE!</v>
      </c>
      <c r="F3984" s="219" t="str">
        <f t="shared" ref="F3984:F4047" si="516">IF(ISERROR(E3984),"",E3984)</f>
        <v/>
      </c>
      <c r="G3984" s="219">
        <f t="shared" ref="G3984:G4047" si="517">IF(F3984="",G3983,F3984)</f>
        <v>45291</v>
      </c>
      <c r="H3984" s="218" t="str">
        <f>IF(ISERROR(VLOOKUP(FORECAST!$A3984,$AY$2:$BA$9,3,FALSE)),"",VLOOKUP(FORECAST!$A3984,$AY$2:$BA$9,3,FALSE))</f>
        <v/>
      </c>
      <c r="I3984" s="218" t="str">
        <f>IF(ISNUMBER(FORECAST!G:G),FORECAST!G:G,"")</f>
        <v/>
      </c>
      <c r="J3984" s="222" t="str">
        <f>IF(ISNUMBER(FORECAST!H:H),FORECAST!H:H,"")</f>
        <v/>
      </c>
      <c r="BF3984" s="4"/>
    </row>
    <row r="3985" spans="1:58">
      <c r="A3985" s="218" t="str">
        <f>MID(FORECAST!A3984,1,10)</f>
        <v/>
      </c>
      <c r="B3985" s="218" t="str">
        <f t="shared" si="512"/>
        <v/>
      </c>
      <c r="C3985" s="218" t="str">
        <f t="shared" si="513"/>
        <v/>
      </c>
      <c r="D3985" s="218" t="str">
        <f t="shared" si="514"/>
        <v/>
      </c>
      <c r="E3985" s="219" t="e">
        <f t="shared" si="515"/>
        <v>#VALUE!</v>
      </c>
      <c r="F3985" s="219" t="str">
        <f t="shared" si="516"/>
        <v/>
      </c>
      <c r="G3985" s="219">
        <f t="shared" si="517"/>
        <v>45291</v>
      </c>
      <c r="H3985" s="218" t="str">
        <f>IF(ISERROR(VLOOKUP(FORECAST!$A3985,$AY$2:$BA$9,3,FALSE)),"",VLOOKUP(FORECAST!$A3985,$AY$2:$BA$9,3,FALSE))</f>
        <v/>
      </c>
      <c r="I3985" s="218" t="str">
        <f>IF(ISNUMBER(FORECAST!G:G),FORECAST!G:G,"")</f>
        <v/>
      </c>
      <c r="J3985" s="222" t="str">
        <f>IF(ISNUMBER(FORECAST!H:H),FORECAST!H:H,"")</f>
        <v/>
      </c>
      <c r="BF3985" s="4"/>
    </row>
    <row r="3986" spans="1:58">
      <c r="A3986" s="218" t="str">
        <f>MID(FORECAST!A3985,1,10)</f>
        <v/>
      </c>
      <c r="B3986" s="218" t="str">
        <f t="shared" si="512"/>
        <v/>
      </c>
      <c r="C3986" s="218" t="str">
        <f t="shared" si="513"/>
        <v/>
      </c>
      <c r="D3986" s="218" t="str">
        <f t="shared" si="514"/>
        <v/>
      </c>
      <c r="E3986" s="219" t="e">
        <f t="shared" si="515"/>
        <v>#VALUE!</v>
      </c>
      <c r="F3986" s="219" t="str">
        <f t="shared" si="516"/>
        <v/>
      </c>
      <c r="G3986" s="219">
        <f t="shared" si="517"/>
        <v>45291</v>
      </c>
      <c r="H3986" s="218" t="str">
        <f>IF(ISERROR(VLOOKUP(FORECAST!$A3986,$AY$2:$BA$9,3,FALSE)),"",VLOOKUP(FORECAST!$A3986,$AY$2:$BA$9,3,FALSE))</f>
        <v/>
      </c>
      <c r="I3986" s="218" t="str">
        <f>IF(ISNUMBER(FORECAST!G:G),FORECAST!G:G,"")</f>
        <v/>
      </c>
      <c r="J3986" s="222" t="str">
        <f>IF(ISNUMBER(FORECAST!H:H),FORECAST!H:H,"")</f>
        <v/>
      </c>
      <c r="BF3986" s="4"/>
    </row>
    <row r="3987" spans="1:58">
      <c r="A3987" s="218" t="str">
        <f>MID(FORECAST!A3986,1,10)</f>
        <v/>
      </c>
      <c r="B3987" s="218" t="str">
        <f t="shared" si="512"/>
        <v/>
      </c>
      <c r="C3987" s="218" t="str">
        <f t="shared" si="513"/>
        <v/>
      </c>
      <c r="D3987" s="218" t="str">
        <f t="shared" si="514"/>
        <v/>
      </c>
      <c r="E3987" s="219" t="e">
        <f t="shared" si="515"/>
        <v>#VALUE!</v>
      </c>
      <c r="F3987" s="219" t="str">
        <f t="shared" si="516"/>
        <v/>
      </c>
      <c r="G3987" s="219">
        <f t="shared" si="517"/>
        <v>45291</v>
      </c>
      <c r="H3987" s="218" t="str">
        <f>IF(ISERROR(VLOOKUP(FORECAST!$A3987,$AY$2:$BA$9,3,FALSE)),"",VLOOKUP(FORECAST!$A3987,$AY$2:$BA$9,3,FALSE))</f>
        <v/>
      </c>
      <c r="I3987" s="218" t="str">
        <f>IF(ISNUMBER(FORECAST!G:G),FORECAST!G:G,"")</f>
        <v/>
      </c>
      <c r="J3987" s="222" t="str">
        <f>IF(ISNUMBER(FORECAST!H:H),FORECAST!H:H,"")</f>
        <v/>
      </c>
      <c r="BF3987" s="4"/>
    </row>
    <row r="3988" spans="1:58">
      <c r="A3988" s="218" t="str">
        <f>MID(FORECAST!A3987,1,10)</f>
        <v/>
      </c>
      <c r="B3988" s="218" t="str">
        <f t="shared" si="512"/>
        <v/>
      </c>
      <c r="C3988" s="218" t="str">
        <f t="shared" si="513"/>
        <v/>
      </c>
      <c r="D3988" s="218" t="str">
        <f t="shared" si="514"/>
        <v/>
      </c>
      <c r="E3988" s="219" t="e">
        <f t="shared" si="515"/>
        <v>#VALUE!</v>
      </c>
      <c r="F3988" s="219" t="str">
        <f t="shared" si="516"/>
        <v/>
      </c>
      <c r="G3988" s="219">
        <f t="shared" si="517"/>
        <v>45291</v>
      </c>
      <c r="H3988" s="218" t="str">
        <f>IF(ISERROR(VLOOKUP(FORECAST!$A3988,$AY$2:$BA$9,3,FALSE)),"",VLOOKUP(FORECAST!$A3988,$AY$2:$BA$9,3,FALSE))</f>
        <v/>
      </c>
      <c r="I3988" s="218" t="str">
        <f>IF(ISNUMBER(FORECAST!G:G),FORECAST!G:G,"")</f>
        <v/>
      </c>
      <c r="J3988" s="222" t="str">
        <f>IF(ISNUMBER(FORECAST!H:H),FORECAST!H:H,"")</f>
        <v/>
      </c>
      <c r="BF3988" s="4"/>
    </row>
    <row r="3989" spans="1:58">
      <c r="A3989" s="218" t="str">
        <f>MID(FORECAST!A3988,1,10)</f>
        <v/>
      </c>
      <c r="B3989" s="218" t="str">
        <f t="shared" si="512"/>
        <v/>
      </c>
      <c r="C3989" s="218" t="str">
        <f t="shared" si="513"/>
        <v/>
      </c>
      <c r="D3989" s="218" t="str">
        <f t="shared" si="514"/>
        <v/>
      </c>
      <c r="E3989" s="219" t="e">
        <f t="shared" si="515"/>
        <v>#VALUE!</v>
      </c>
      <c r="F3989" s="219" t="str">
        <f t="shared" si="516"/>
        <v/>
      </c>
      <c r="G3989" s="219">
        <f t="shared" si="517"/>
        <v>45291</v>
      </c>
      <c r="H3989" s="218" t="str">
        <f>IF(ISERROR(VLOOKUP(FORECAST!$A3989,$AY$2:$BA$9,3,FALSE)),"",VLOOKUP(FORECAST!$A3989,$AY$2:$BA$9,3,FALSE))</f>
        <v/>
      </c>
      <c r="I3989" s="218" t="str">
        <f>IF(ISNUMBER(FORECAST!G:G),FORECAST!G:G,"")</f>
        <v/>
      </c>
      <c r="J3989" s="222" t="str">
        <f>IF(ISNUMBER(FORECAST!H:H),FORECAST!H:H,"")</f>
        <v/>
      </c>
      <c r="BF3989" s="4"/>
    </row>
    <row r="3990" spans="1:58">
      <c r="A3990" s="218" t="str">
        <f>MID(FORECAST!A3989,1,10)</f>
        <v/>
      </c>
      <c r="B3990" s="218" t="str">
        <f t="shared" si="512"/>
        <v/>
      </c>
      <c r="C3990" s="218" t="str">
        <f t="shared" si="513"/>
        <v/>
      </c>
      <c r="D3990" s="218" t="str">
        <f t="shared" si="514"/>
        <v/>
      </c>
      <c r="E3990" s="219" t="e">
        <f t="shared" si="515"/>
        <v>#VALUE!</v>
      </c>
      <c r="F3990" s="219" t="str">
        <f t="shared" si="516"/>
        <v/>
      </c>
      <c r="G3990" s="219">
        <f t="shared" si="517"/>
        <v>45291</v>
      </c>
      <c r="H3990" s="218" t="str">
        <f>IF(ISERROR(VLOOKUP(FORECAST!$A3990,$AY$2:$BA$9,3,FALSE)),"",VLOOKUP(FORECAST!$A3990,$AY$2:$BA$9,3,FALSE))</f>
        <v/>
      </c>
      <c r="I3990" s="218" t="str">
        <f>IF(ISNUMBER(FORECAST!G:G),FORECAST!G:G,"")</f>
        <v/>
      </c>
      <c r="J3990" s="222" t="str">
        <f>IF(ISNUMBER(FORECAST!H:H),FORECAST!H:H,"")</f>
        <v/>
      </c>
      <c r="BF3990" s="4"/>
    </row>
    <row r="3991" spans="1:58">
      <c r="A3991" s="218" t="str">
        <f>MID(FORECAST!A3990,1,10)</f>
        <v/>
      </c>
      <c r="B3991" s="218" t="str">
        <f t="shared" si="512"/>
        <v/>
      </c>
      <c r="C3991" s="218" t="str">
        <f t="shared" si="513"/>
        <v/>
      </c>
      <c r="D3991" s="218" t="str">
        <f t="shared" si="514"/>
        <v/>
      </c>
      <c r="E3991" s="219" t="e">
        <f t="shared" si="515"/>
        <v>#VALUE!</v>
      </c>
      <c r="F3991" s="219" t="str">
        <f t="shared" si="516"/>
        <v/>
      </c>
      <c r="G3991" s="219">
        <f t="shared" si="517"/>
        <v>45291</v>
      </c>
      <c r="H3991" s="218" t="str">
        <f>IF(ISERROR(VLOOKUP(FORECAST!$A3991,$AY$2:$BA$9,3,FALSE)),"",VLOOKUP(FORECAST!$A3991,$AY$2:$BA$9,3,FALSE))</f>
        <v/>
      </c>
      <c r="I3991" s="218" t="str">
        <f>IF(ISNUMBER(FORECAST!G:G),FORECAST!G:G,"")</f>
        <v/>
      </c>
      <c r="J3991" s="222" t="str">
        <f>IF(ISNUMBER(FORECAST!H:H),FORECAST!H:H,"")</f>
        <v/>
      </c>
      <c r="BF3991" s="4"/>
    </row>
    <row r="3992" spans="1:58">
      <c r="A3992" s="218" t="str">
        <f>MID(FORECAST!A3991,1,10)</f>
        <v/>
      </c>
      <c r="B3992" s="218" t="str">
        <f t="shared" si="512"/>
        <v/>
      </c>
      <c r="C3992" s="218" t="str">
        <f t="shared" si="513"/>
        <v/>
      </c>
      <c r="D3992" s="218" t="str">
        <f t="shared" si="514"/>
        <v/>
      </c>
      <c r="E3992" s="219" t="e">
        <f t="shared" si="515"/>
        <v>#VALUE!</v>
      </c>
      <c r="F3992" s="219" t="str">
        <f t="shared" si="516"/>
        <v/>
      </c>
      <c r="G3992" s="219">
        <f t="shared" si="517"/>
        <v>45291</v>
      </c>
      <c r="H3992" s="218" t="str">
        <f>IF(ISERROR(VLOOKUP(FORECAST!$A3992,$AY$2:$BA$9,3,FALSE)),"",VLOOKUP(FORECAST!$A3992,$AY$2:$BA$9,3,FALSE))</f>
        <v/>
      </c>
      <c r="I3992" s="218" t="str">
        <f>IF(ISNUMBER(FORECAST!G:G),FORECAST!G:G,"")</f>
        <v/>
      </c>
      <c r="J3992" s="222" t="str">
        <f>IF(ISNUMBER(FORECAST!H:H),FORECAST!H:H,"")</f>
        <v/>
      </c>
      <c r="BF3992" s="4"/>
    </row>
    <row r="3993" spans="1:58">
      <c r="A3993" s="218" t="str">
        <f>MID(FORECAST!A3992,1,10)</f>
        <v/>
      </c>
      <c r="B3993" s="218" t="str">
        <f t="shared" si="512"/>
        <v/>
      </c>
      <c r="C3993" s="218" t="str">
        <f t="shared" si="513"/>
        <v/>
      </c>
      <c r="D3993" s="218" t="str">
        <f t="shared" si="514"/>
        <v/>
      </c>
      <c r="E3993" s="219" t="e">
        <f t="shared" si="515"/>
        <v>#VALUE!</v>
      </c>
      <c r="F3993" s="219" t="str">
        <f t="shared" si="516"/>
        <v/>
      </c>
      <c r="G3993" s="219">
        <f t="shared" si="517"/>
        <v>45291</v>
      </c>
      <c r="H3993" s="218" t="str">
        <f>IF(ISERROR(VLOOKUP(FORECAST!$A3993,$AY$2:$BA$9,3,FALSE)),"",VLOOKUP(FORECAST!$A3993,$AY$2:$BA$9,3,FALSE))</f>
        <v/>
      </c>
      <c r="I3993" s="218" t="str">
        <f>IF(ISNUMBER(FORECAST!G:G),FORECAST!G:G,"")</f>
        <v/>
      </c>
      <c r="J3993" s="222" t="str">
        <f>IF(ISNUMBER(FORECAST!H:H),FORECAST!H:H,"")</f>
        <v/>
      </c>
      <c r="BF3993" s="4"/>
    </row>
    <row r="3994" spans="1:58">
      <c r="A3994" s="218" t="str">
        <f>MID(FORECAST!A3993,1,10)</f>
        <v/>
      </c>
      <c r="B3994" s="218" t="str">
        <f t="shared" si="512"/>
        <v/>
      </c>
      <c r="C3994" s="218" t="str">
        <f t="shared" si="513"/>
        <v/>
      </c>
      <c r="D3994" s="218" t="str">
        <f t="shared" si="514"/>
        <v/>
      </c>
      <c r="E3994" s="219" t="e">
        <f t="shared" si="515"/>
        <v>#VALUE!</v>
      </c>
      <c r="F3994" s="219" t="str">
        <f t="shared" si="516"/>
        <v/>
      </c>
      <c r="G3994" s="219">
        <f t="shared" si="517"/>
        <v>45291</v>
      </c>
      <c r="H3994" s="218" t="str">
        <f>IF(ISERROR(VLOOKUP(FORECAST!$A3994,$AY$2:$BA$9,3,FALSE)),"",VLOOKUP(FORECAST!$A3994,$AY$2:$BA$9,3,FALSE))</f>
        <v/>
      </c>
      <c r="I3994" s="218" t="str">
        <f>IF(ISNUMBER(FORECAST!G:G),FORECAST!G:G,"")</f>
        <v/>
      </c>
      <c r="J3994" s="222" t="str">
        <f>IF(ISNUMBER(FORECAST!H:H),FORECAST!H:H,"")</f>
        <v/>
      </c>
      <c r="BF3994" s="4"/>
    </row>
    <row r="3995" spans="1:58">
      <c r="A3995" s="218" t="str">
        <f>MID(FORECAST!A3994,1,10)</f>
        <v/>
      </c>
      <c r="B3995" s="218" t="str">
        <f t="shared" si="512"/>
        <v/>
      </c>
      <c r="C3995" s="218" t="str">
        <f t="shared" si="513"/>
        <v/>
      </c>
      <c r="D3995" s="218" t="str">
        <f t="shared" si="514"/>
        <v/>
      </c>
      <c r="E3995" s="219" t="e">
        <f t="shared" si="515"/>
        <v>#VALUE!</v>
      </c>
      <c r="F3995" s="219" t="str">
        <f t="shared" si="516"/>
        <v/>
      </c>
      <c r="G3995" s="219">
        <f t="shared" si="517"/>
        <v>45291</v>
      </c>
      <c r="H3995" s="218" t="str">
        <f>IF(ISERROR(VLOOKUP(FORECAST!$A3995,$AY$2:$BA$9,3,FALSE)),"",VLOOKUP(FORECAST!$A3995,$AY$2:$BA$9,3,FALSE))</f>
        <v/>
      </c>
      <c r="I3995" s="218" t="str">
        <f>IF(ISNUMBER(FORECAST!G:G),FORECAST!G:G,"")</f>
        <v/>
      </c>
      <c r="J3995" s="222" t="str">
        <f>IF(ISNUMBER(FORECAST!H:H),FORECAST!H:H,"")</f>
        <v/>
      </c>
      <c r="BF3995" s="4"/>
    </row>
    <row r="3996" spans="1:58">
      <c r="A3996" s="218" t="str">
        <f>MID(FORECAST!A3995,1,10)</f>
        <v/>
      </c>
      <c r="B3996" s="218" t="str">
        <f t="shared" si="512"/>
        <v/>
      </c>
      <c r="C3996" s="218" t="str">
        <f t="shared" si="513"/>
        <v/>
      </c>
      <c r="D3996" s="218" t="str">
        <f t="shared" si="514"/>
        <v/>
      </c>
      <c r="E3996" s="219" t="e">
        <f t="shared" si="515"/>
        <v>#VALUE!</v>
      </c>
      <c r="F3996" s="219" t="str">
        <f t="shared" si="516"/>
        <v/>
      </c>
      <c r="G3996" s="219">
        <f t="shared" si="517"/>
        <v>45291</v>
      </c>
      <c r="H3996" s="218" t="str">
        <f>IF(ISERROR(VLOOKUP(FORECAST!$A3996,$AY$2:$BA$9,3,FALSE)),"",VLOOKUP(FORECAST!$A3996,$AY$2:$BA$9,3,FALSE))</f>
        <v/>
      </c>
      <c r="I3996" s="218" t="str">
        <f>IF(ISNUMBER(FORECAST!G:G),FORECAST!G:G,"")</f>
        <v/>
      </c>
      <c r="J3996" s="222" t="str">
        <f>IF(ISNUMBER(FORECAST!H:H),FORECAST!H:H,"")</f>
        <v/>
      </c>
      <c r="BF3996" s="4"/>
    </row>
    <row r="3997" spans="1:58">
      <c r="A3997" s="218" t="str">
        <f>MID(FORECAST!A3996,1,10)</f>
        <v/>
      </c>
      <c r="B3997" s="218" t="str">
        <f t="shared" si="512"/>
        <v/>
      </c>
      <c r="C3997" s="218" t="str">
        <f t="shared" si="513"/>
        <v/>
      </c>
      <c r="D3997" s="218" t="str">
        <f t="shared" si="514"/>
        <v/>
      </c>
      <c r="E3997" s="219" t="e">
        <f t="shared" si="515"/>
        <v>#VALUE!</v>
      </c>
      <c r="F3997" s="219" t="str">
        <f t="shared" si="516"/>
        <v/>
      </c>
      <c r="G3997" s="219">
        <f t="shared" si="517"/>
        <v>45291</v>
      </c>
      <c r="H3997" s="218" t="str">
        <f>IF(ISERROR(VLOOKUP(FORECAST!$A3997,$AY$2:$BA$9,3,FALSE)),"",VLOOKUP(FORECAST!$A3997,$AY$2:$BA$9,3,FALSE))</f>
        <v/>
      </c>
      <c r="I3997" s="218" t="str">
        <f>IF(ISNUMBER(FORECAST!G:G),FORECAST!G:G,"")</f>
        <v/>
      </c>
      <c r="J3997" s="222" t="str">
        <f>IF(ISNUMBER(FORECAST!H:H),FORECAST!H:H,"")</f>
        <v/>
      </c>
      <c r="BF3997" s="4"/>
    </row>
    <row r="3998" spans="1:58">
      <c r="A3998" s="218" t="str">
        <f>MID(FORECAST!A3997,1,10)</f>
        <v/>
      </c>
      <c r="B3998" s="218" t="str">
        <f t="shared" si="512"/>
        <v/>
      </c>
      <c r="C3998" s="218" t="str">
        <f t="shared" si="513"/>
        <v/>
      </c>
      <c r="D3998" s="218" t="str">
        <f t="shared" si="514"/>
        <v/>
      </c>
      <c r="E3998" s="219" t="e">
        <f t="shared" si="515"/>
        <v>#VALUE!</v>
      </c>
      <c r="F3998" s="219" t="str">
        <f t="shared" si="516"/>
        <v/>
      </c>
      <c r="G3998" s="219">
        <f t="shared" si="517"/>
        <v>45291</v>
      </c>
      <c r="H3998" s="218" t="str">
        <f>IF(ISERROR(VLOOKUP(FORECAST!$A3998,$AY$2:$BA$9,3,FALSE)),"",VLOOKUP(FORECAST!$A3998,$AY$2:$BA$9,3,FALSE))</f>
        <v/>
      </c>
      <c r="I3998" s="218" t="str">
        <f>IF(ISNUMBER(FORECAST!G:G),FORECAST!G:G,"")</f>
        <v/>
      </c>
      <c r="J3998" s="222" t="str">
        <f>IF(ISNUMBER(FORECAST!H:H),FORECAST!H:H,"")</f>
        <v/>
      </c>
      <c r="BF3998" s="4"/>
    </row>
    <row r="3999" spans="1:58">
      <c r="A3999" s="218" t="str">
        <f>MID(FORECAST!A3998,1,10)</f>
        <v/>
      </c>
      <c r="B3999" s="218" t="str">
        <f t="shared" si="512"/>
        <v/>
      </c>
      <c r="C3999" s="218" t="str">
        <f t="shared" si="513"/>
        <v/>
      </c>
      <c r="D3999" s="218" t="str">
        <f t="shared" si="514"/>
        <v/>
      </c>
      <c r="E3999" s="219" t="e">
        <f t="shared" si="515"/>
        <v>#VALUE!</v>
      </c>
      <c r="F3999" s="219" t="str">
        <f t="shared" si="516"/>
        <v/>
      </c>
      <c r="G3999" s="219">
        <f t="shared" si="517"/>
        <v>45291</v>
      </c>
      <c r="H3999" s="218" t="str">
        <f>IF(ISERROR(VLOOKUP(FORECAST!$A3999,$AY$2:$BA$9,3,FALSE)),"",VLOOKUP(FORECAST!$A3999,$AY$2:$BA$9,3,FALSE))</f>
        <v/>
      </c>
      <c r="I3999" s="218" t="str">
        <f>IF(ISNUMBER(FORECAST!G:G),FORECAST!G:G,"")</f>
        <v/>
      </c>
      <c r="J3999" s="222" t="str">
        <f>IF(ISNUMBER(FORECAST!H:H),FORECAST!H:H,"")</f>
        <v/>
      </c>
      <c r="BF3999" s="4"/>
    </row>
    <row r="4000" spans="1:58">
      <c r="A4000" s="218" t="str">
        <f>MID(FORECAST!A3999,1,10)</f>
        <v/>
      </c>
      <c r="B4000" s="218" t="str">
        <f t="shared" si="512"/>
        <v/>
      </c>
      <c r="C4000" s="218" t="str">
        <f t="shared" si="513"/>
        <v/>
      </c>
      <c r="D4000" s="218" t="str">
        <f t="shared" si="514"/>
        <v/>
      </c>
      <c r="E4000" s="219" t="e">
        <f t="shared" si="515"/>
        <v>#VALUE!</v>
      </c>
      <c r="F4000" s="219" t="str">
        <f t="shared" si="516"/>
        <v/>
      </c>
      <c r="G4000" s="219">
        <f t="shared" si="517"/>
        <v>45291</v>
      </c>
      <c r="H4000" s="218" t="str">
        <f>IF(ISERROR(VLOOKUP(FORECAST!$A4000,$AY$2:$BA$9,3,FALSE)),"",VLOOKUP(FORECAST!$A4000,$AY$2:$BA$9,3,FALSE))</f>
        <v/>
      </c>
      <c r="I4000" s="218" t="str">
        <f>IF(ISNUMBER(FORECAST!G:G),FORECAST!G:G,"")</f>
        <v/>
      </c>
      <c r="J4000" s="222" t="str">
        <f>IF(ISNUMBER(FORECAST!H:H),FORECAST!H:H,"")</f>
        <v/>
      </c>
      <c r="BF4000" s="4"/>
    </row>
    <row r="4001" spans="1:58">
      <c r="A4001" s="218" t="str">
        <f>MID(FORECAST!A4000,1,10)</f>
        <v/>
      </c>
      <c r="B4001" s="218" t="str">
        <f t="shared" si="512"/>
        <v/>
      </c>
      <c r="C4001" s="218" t="str">
        <f t="shared" si="513"/>
        <v/>
      </c>
      <c r="D4001" s="218" t="str">
        <f t="shared" si="514"/>
        <v/>
      </c>
      <c r="E4001" s="219" t="e">
        <f t="shared" si="515"/>
        <v>#VALUE!</v>
      </c>
      <c r="F4001" s="219" t="str">
        <f t="shared" si="516"/>
        <v/>
      </c>
      <c r="G4001" s="219">
        <f t="shared" si="517"/>
        <v>45291</v>
      </c>
      <c r="H4001" s="218" t="str">
        <f>IF(ISERROR(VLOOKUP(FORECAST!$A4001,$AY$2:$BA$9,3,FALSE)),"",VLOOKUP(FORECAST!$A4001,$AY$2:$BA$9,3,FALSE))</f>
        <v/>
      </c>
      <c r="I4001" s="218" t="str">
        <f>IF(ISNUMBER(FORECAST!G:G),FORECAST!G:G,"")</f>
        <v/>
      </c>
      <c r="J4001" s="222" t="str">
        <f>IF(ISNUMBER(FORECAST!H:H),FORECAST!H:H,"")</f>
        <v/>
      </c>
      <c r="BF4001" s="4"/>
    </row>
    <row r="4002" spans="1:58">
      <c r="A4002" s="218" t="str">
        <f>MID(FORECAST!A4001,1,10)</f>
        <v/>
      </c>
      <c r="B4002" s="218" t="str">
        <f t="shared" si="512"/>
        <v/>
      </c>
      <c r="C4002" s="218" t="str">
        <f t="shared" si="513"/>
        <v/>
      </c>
      <c r="D4002" s="218" t="str">
        <f t="shared" si="514"/>
        <v/>
      </c>
      <c r="E4002" s="219" t="e">
        <f t="shared" si="515"/>
        <v>#VALUE!</v>
      </c>
      <c r="F4002" s="219" t="str">
        <f t="shared" si="516"/>
        <v/>
      </c>
      <c r="G4002" s="219">
        <f t="shared" si="517"/>
        <v>45291</v>
      </c>
      <c r="H4002" s="218" t="str">
        <f>IF(ISERROR(VLOOKUP(FORECAST!$A4002,$AY$2:$BA$9,3,FALSE)),"",VLOOKUP(FORECAST!$A4002,$AY$2:$BA$9,3,FALSE))</f>
        <v/>
      </c>
      <c r="I4002" s="218" t="str">
        <f>IF(ISNUMBER(FORECAST!G:G),FORECAST!G:G,"")</f>
        <v/>
      </c>
      <c r="J4002" s="222" t="str">
        <f>IF(ISNUMBER(FORECAST!H:H),FORECAST!H:H,"")</f>
        <v/>
      </c>
      <c r="BF4002" s="4"/>
    </row>
    <row r="4003" spans="1:58">
      <c r="A4003" s="218" t="str">
        <f>MID(FORECAST!A4002,1,10)</f>
        <v/>
      </c>
      <c r="B4003" s="218" t="str">
        <f t="shared" si="512"/>
        <v/>
      </c>
      <c r="C4003" s="218" t="str">
        <f t="shared" si="513"/>
        <v/>
      </c>
      <c r="D4003" s="218" t="str">
        <f t="shared" si="514"/>
        <v/>
      </c>
      <c r="E4003" s="219" t="e">
        <f t="shared" si="515"/>
        <v>#VALUE!</v>
      </c>
      <c r="F4003" s="219" t="str">
        <f t="shared" si="516"/>
        <v/>
      </c>
      <c r="G4003" s="219">
        <f t="shared" si="517"/>
        <v>45291</v>
      </c>
      <c r="H4003" s="218" t="str">
        <f>IF(ISERROR(VLOOKUP(FORECAST!$A4003,$AY$2:$BA$9,3,FALSE)),"",VLOOKUP(FORECAST!$A4003,$AY$2:$BA$9,3,FALSE))</f>
        <v/>
      </c>
      <c r="I4003" s="218" t="str">
        <f>IF(ISNUMBER(FORECAST!G:G),FORECAST!G:G,"")</f>
        <v/>
      </c>
      <c r="J4003" s="222" t="str">
        <f>IF(ISNUMBER(FORECAST!H:H),FORECAST!H:H,"")</f>
        <v/>
      </c>
      <c r="BF4003" s="4"/>
    </row>
    <row r="4004" spans="1:58">
      <c r="A4004" s="218" t="str">
        <f>MID(FORECAST!A4003,1,10)</f>
        <v/>
      </c>
      <c r="B4004" s="218" t="str">
        <f t="shared" si="512"/>
        <v/>
      </c>
      <c r="C4004" s="218" t="str">
        <f t="shared" si="513"/>
        <v/>
      </c>
      <c r="D4004" s="218" t="str">
        <f t="shared" si="514"/>
        <v/>
      </c>
      <c r="E4004" s="219" t="e">
        <f t="shared" si="515"/>
        <v>#VALUE!</v>
      </c>
      <c r="F4004" s="219" t="str">
        <f t="shared" si="516"/>
        <v/>
      </c>
      <c r="G4004" s="219">
        <f t="shared" si="517"/>
        <v>45291</v>
      </c>
      <c r="H4004" s="218" t="str">
        <f>IF(ISERROR(VLOOKUP(FORECAST!$A4004,$AY$2:$BA$9,3,FALSE)),"",VLOOKUP(FORECAST!$A4004,$AY$2:$BA$9,3,FALSE))</f>
        <v/>
      </c>
      <c r="I4004" s="218" t="str">
        <f>IF(ISNUMBER(FORECAST!G:G),FORECAST!G:G,"")</f>
        <v/>
      </c>
      <c r="J4004" s="222" t="str">
        <f>IF(ISNUMBER(FORECAST!H:H),FORECAST!H:H,"")</f>
        <v/>
      </c>
      <c r="BF4004" s="4"/>
    </row>
    <row r="4005" spans="1:58">
      <c r="A4005" s="218" t="str">
        <f>MID(FORECAST!A4004,1,10)</f>
        <v/>
      </c>
      <c r="B4005" s="218" t="str">
        <f t="shared" si="512"/>
        <v/>
      </c>
      <c r="C4005" s="218" t="str">
        <f t="shared" si="513"/>
        <v/>
      </c>
      <c r="D4005" s="218" t="str">
        <f t="shared" si="514"/>
        <v/>
      </c>
      <c r="E4005" s="219" t="e">
        <f t="shared" si="515"/>
        <v>#VALUE!</v>
      </c>
      <c r="F4005" s="219" t="str">
        <f t="shared" si="516"/>
        <v/>
      </c>
      <c r="G4005" s="219">
        <f t="shared" si="517"/>
        <v>45291</v>
      </c>
      <c r="H4005" s="218" t="str">
        <f>IF(ISERROR(VLOOKUP(FORECAST!$A4005,$AY$2:$BA$9,3,FALSE)),"",VLOOKUP(FORECAST!$A4005,$AY$2:$BA$9,3,FALSE))</f>
        <v/>
      </c>
      <c r="I4005" s="218" t="str">
        <f>IF(ISNUMBER(FORECAST!G:G),FORECAST!G:G,"")</f>
        <v/>
      </c>
      <c r="J4005" s="222" t="str">
        <f>IF(ISNUMBER(FORECAST!H:H),FORECAST!H:H,"")</f>
        <v/>
      </c>
      <c r="BF4005" s="4"/>
    </row>
    <row r="4006" spans="1:58">
      <c r="A4006" s="218" t="str">
        <f>MID(FORECAST!A4005,1,10)</f>
        <v/>
      </c>
      <c r="B4006" s="218" t="str">
        <f t="shared" si="512"/>
        <v/>
      </c>
      <c r="C4006" s="218" t="str">
        <f t="shared" si="513"/>
        <v/>
      </c>
      <c r="D4006" s="218" t="str">
        <f t="shared" si="514"/>
        <v/>
      </c>
      <c r="E4006" s="219" t="e">
        <f t="shared" si="515"/>
        <v>#VALUE!</v>
      </c>
      <c r="F4006" s="219" t="str">
        <f t="shared" si="516"/>
        <v/>
      </c>
      <c r="G4006" s="219">
        <f t="shared" si="517"/>
        <v>45291</v>
      </c>
      <c r="H4006" s="218" t="str">
        <f>IF(ISERROR(VLOOKUP(FORECAST!$A4006,$AY$2:$BA$9,3,FALSE)),"",VLOOKUP(FORECAST!$A4006,$AY$2:$BA$9,3,FALSE))</f>
        <v/>
      </c>
      <c r="I4006" s="218" t="str">
        <f>IF(ISNUMBER(FORECAST!G:G),FORECAST!G:G,"")</f>
        <v/>
      </c>
      <c r="J4006" s="222" t="str">
        <f>IF(ISNUMBER(FORECAST!H:H),FORECAST!H:H,"")</f>
        <v/>
      </c>
      <c r="BF4006" s="4"/>
    </row>
    <row r="4007" spans="1:58">
      <c r="A4007" s="218" t="str">
        <f>MID(FORECAST!A4006,1,10)</f>
        <v/>
      </c>
      <c r="B4007" s="218" t="str">
        <f t="shared" si="512"/>
        <v/>
      </c>
      <c r="C4007" s="218" t="str">
        <f t="shared" si="513"/>
        <v/>
      </c>
      <c r="D4007" s="218" t="str">
        <f t="shared" si="514"/>
        <v/>
      </c>
      <c r="E4007" s="219" t="e">
        <f t="shared" si="515"/>
        <v>#VALUE!</v>
      </c>
      <c r="F4007" s="219" t="str">
        <f t="shared" si="516"/>
        <v/>
      </c>
      <c r="G4007" s="219">
        <f t="shared" si="517"/>
        <v>45291</v>
      </c>
      <c r="H4007" s="218" t="str">
        <f>IF(ISERROR(VLOOKUP(FORECAST!$A4007,$AY$2:$BA$9,3,FALSE)),"",VLOOKUP(FORECAST!$A4007,$AY$2:$BA$9,3,FALSE))</f>
        <v/>
      </c>
      <c r="I4007" s="218" t="str">
        <f>IF(ISNUMBER(FORECAST!G:G),FORECAST!G:G,"")</f>
        <v/>
      </c>
      <c r="J4007" s="222" t="str">
        <f>IF(ISNUMBER(FORECAST!H:H),FORECAST!H:H,"")</f>
        <v/>
      </c>
      <c r="BF4007" s="4"/>
    </row>
    <row r="4008" spans="1:58">
      <c r="A4008" s="218" t="str">
        <f>MID(FORECAST!A4007,1,10)</f>
        <v/>
      </c>
      <c r="B4008" s="218" t="str">
        <f t="shared" si="512"/>
        <v/>
      </c>
      <c r="C4008" s="218" t="str">
        <f t="shared" si="513"/>
        <v/>
      </c>
      <c r="D4008" s="218" t="str">
        <f t="shared" si="514"/>
        <v/>
      </c>
      <c r="E4008" s="219" t="e">
        <f t="shared" si="515"/>
        <v>#VALUE!</v>
      </c>
      <c r="F4008" s="219" t="str">
        <f t="shared" si="516"/>
        <v/>
      </c>
      <c r="G4008" s="219">
        <f t="shared" si="517"/>
        <v>45291</v>
      </c>
      <c r="H4008" s="218" t="str">
        <f>IF(ISERROR(VLOOKUP(FORECAST!$A4008,$AY$2:$BA$9,3,FALSE)),"",VLOOKUP(FORECAST!$A4008,$AY$2:$BA$9,3,FALSE))</f>
        <v/>
      </c>
      <c r="I4008" s="218" t="str">
        <f>IF(ISNUMBER(FORECAST!G:G),FORECAST!G:G,"")</f>
        <v/>
      </c>
      <c r="J4008" s="222" t="str">
        <f>IF(ISNUMBER(FORECAST!H:H),FORECAST!H:H,"")</f>
        <v/>
      </c>
      <c r="BF4008" s="4"/>
    </row>
    <row r="4009" spans="1:58">
      <c r="A4009" s="218" t="str">
        <f>MID(FORECAST!A4008,1,10)</f>
        <v/>
      </c>
      <c r="B4009" s="218" t="str">
        <f t="shared" si="512"/>
        <v/>
      </c>
      <c r="C4009" s="218" t="str">
        <f t="shared" si="513"/>
        <v/>
      </c>
      <c r="D4009" s="218" t="str">
        <f t="shared" si="514"/>
        <v/>
      </c>
      <c r="E4009" s="219" t="e">
        <f t="shared" si="515"/>
        <v>#VALUE!</v>
      </c>
      <c r="F4009" s="219" t="str">
        <f t="shared" si="516"/>
        <v/>
      </c>
      <c r="G4009" s="219">
        <f t="shared" si="517"/>
        <v>45291</v>
      </c>
      <c r="H4009" s="218" t="str">
        <f>IF(ISERROR(VLOOKUP(FORECAST!$A4009,$AY$2:$BA$9,3,FALSE)),"",VLOOKUP(FORECAST!$A4009,$AY$2:$BA$9,3,FALSE))</f>
        <v/>
      </c>
      <c r="I4009" s="218" t="str">
        <f>IF(ISNUMBER(FORECAST!G:G),FORECAST!G:G,"")</f>
        <v/>
      </c>
      <c r="J4009" s="222" t="str">
        <f>IF(ISNUMBER(FORECAST!H:H),FORECAST!H:H,"")</f>
        <v/>
      </c>
      <c r="BF4009" s="4"/>
    </row>
    <row r="4010" spans="1:58">
      <c r="A4010" s="218" t="str">
        <f>MID(FORECAST!A4009,1,10)</f>
        <v/>
      </c>
      <c r="B4010" s="218" t="str">
        <f t="shared" si="512"/>
        <v/>
      </c>
      <c r="C4010" s="218" t="str">
        <f t="shared" si="513"/>
        <v/>
      </c>
      <c r="D4010" s="218" t="str">
        <f t="shared" si="514"/>
        <v/>
      </c>
      <c r="E4010" s="219" t="e">
        <f t="shared" si="515"/>
        <v>#VALUE!</v>
      </c>
      <c r="F4010" s="219" t="str">
        <f t="shared" si="516"/>
        <v/>
      </c>
      <c r="G4010" s="219">
        <f t="shared" si="517"/>
        <v>45291</v>
      </c>
      <c r="H4010" s="218" t="str">
        <f>IF(ISERROR(VLOOKUP(FORECAST!$A4010,$AY$2:$BA$9,3,FALSE)),"",VLOOKUP(FORECAST!$A4010,$AY$2:$BA$9,3,FALSE))</f>
        <v/>
      </c>
      <c r="I4010" s="218" t="str">
        <f>IF(ISNUMBER(FORECAST!G:G),FORECAST!G:G,"")</f>
        <v/>
      </c>
      <c r="J4010" s="222" t="str">
        <f>IF(ISNUMBER(FORECAST!H:H),FORECAST!H:H,"")</f>
        <v/>
      </c>
      <c r="BF4010" s="4"/>
    </row>
    <row r="4011" spans="1:58">
      <c r="A4011" s="218" t="str">
        <f>MID(FORECAST!A4010,1,10)</f>
        <v/>
      </c>
      <c r="B4011" s="218" t="str">
        <f t="shared" si="512"/>
        <v/>
      </c>
      <c r="C4011" s="218" t="str">
        <f t="shared" si="513"/>
        <v/>
      </c>
      <c r="D4011" s="218" t="str">
        <f t="shared" si="514"/>
        <v/>
      </c>
      <c r="E4011" s="219" t="e">
        <f t="shared" si="515"/>
        <v>#VALUE!</v>
      </c>
      <c r="F4011" s="219" t="str">
        <f t="shared" si="516"/>
        <v/>
      </c>
      <c r="G4011" s="219">
        <f t="shared" si="517"/>
        <v>45291</v>
      </c>
      <c r="H4011" s="218" t="str">
        <f>IF(ISERROR(VLOOKUP(FORECAST!$A4011,$AY$2:$BA$9,3,FALSE)),"",VLOOKUP(FORECAST!$A4011,$AY$2:$BA$9,3,FALSE))</f>
        <v/>
      </c>
      <c r="I4011" s="218" t="str">
        <f>IF(ISNUMBER(FORECAST!G:G),FORECAST!G:G,"")</f>
        <v/>
      </c>
      <c r="J4011" s="222" t="str">
        <f>IF(ISNUMBER(FORECAST!H:H),FORECAST!H:H,"")</f>
        <v/>
      </c>
      <c r="BF4011" s="4"/>
    </row>
    <row r="4012" spans="1:58">
      <c r="A4012" s="218" t="str">
        <f>MID(FORECAST!A4011,1,10)</f>
        <v/>
      </c>
      <c r="B4012" s="218" t="str">
        <f t="shared" si="512"/>
        <v/>
      </c>
      <c r="C4012" s="218" t="str">
        <f t="shared" si="513"/>
        <v/>
      </c>
      <c r="D4012" s="218" t="str">
        <f t="shared" si="514"/>
        <v/>
      </c>
      <c r="E4012" s="219" t="e">
        <f t="shared" si="515"/>
        <v>#VALUE!</v>
      </c>
      <c r="F4012" s="219" t="str">
        <f t="shared" si="516"/>
        <v/>
      </c>
      <c r="G4012" s="219">
        <f t="shared" si="517"/>
        <v>45291</v>
      </c>
      <c r="H4012" s="218" t="str">
        <f>IF(ISERROR(VLOOKUP(FORECAST!$A4012,$AY$2:$BA$9,3,FALSE)),"",VLOOKUP(FORECAST!$A4012,$AY$2:$BA$9,3,FALSE))</f>
        <v/>
      </c>
      <c r="I4012" s="218" t="str">
        <f>IF(ISNUMBER(FORECAST!G:G),FORECAST!G:G,"")</f>
        <v/>
      </c>
      <c r="J4012" s="222" t="str">
        <f>IF(ISNUMBER(FORECAST!H:H),FORECAST!H:H,"")</f>
        <v/>
      </c>
      <c r="BF4012" s="4"/>
    </row>
    <row r="4013" spans="1:58">
      <c r="A4013" s="218" t="str">
        <f>MID(FORECAST!A4012,1,10)</f>
        <v/>
      </c>
      <c r="B4013" s="218" t="str">
        <f t="shared" si="512"/>
        <v/>
      </c>
      <c r="C4013" s="218" t="str">
        <f t="shared" si="513"/>
        <v/>
      </c>
      <c r="D4013" s="218" t="str">
        <f t="shared" si="514"/>
        <v/>
      </c>
      <c r="E4013" s="219" t="e">
        <f t="shared" si="515"/>
        <v>#VALUE!</v>
      </c>
      <c r="F4013" s="219" t="str">
        <f t="shared" si="516"/>
        <v/>
      </c>
      <c r="G4013" s="219">
        <f t="shared" si="517"/>
        <v>45291</v>
      </c>
      <c r="H4013" s="218" t="str">
        <f>IF(ISERROR(VLOOKUP(FORECAST!$A4013,$AY$2:$BA$9,3,FALSE)),"",VLOOKUP(FORECAST!$A4013,$AY$2:$BA$9,3,FALSE))</f>
        <v/>
      </c>
      <c r="I4013" s="218" t="str">
        <f>IF(ISNUMBER(FORECAST!G:G),FORECAST!G:G,"")</f>
        <v/>
      </c>
      <c r="J4013" s="222" t="str">
        <f>IF(ISNUMBER(FORECAST!H:H),FORECAST!H:H,"")</f>
        <v/>
      </c>
      <c r="BF4013" s="4"/>
    </row>
    <row r="4014" spans="1:58">
      <c r="A4014" s="218" t="str">
        <f>MID(FORECAST!A4013,1,10)</f>
        <v/>
      </c>
      <c r="B4014" s="218" t="str">
        <f t="shared" si="512"/>
        <v/>
      </c>
      <c r="C4014" s="218" t="str">
        <f t="shared" si="513"/>
        <v/>
      </c>
      <c r="D4014" s="218" t="str">
        <f t="shared" si="514"/>
        <v/>
      </c>
      <c r="E4014" s="219" t="e">
        <f t="shared" si="515"/>
        <v>#VALUE!</v>
      </c>
      <c r="F4014" s="219" t="str">
        <f t="shared" si="516"/>
        <v/>
      </c>
      <c r="G4014" s="219">
        <f t="shared" si="517"/>
        <v>45291</v>
      </c>
      <c r="H4014" s="218" t="str">
        <f>IF(ISERROR(VLOOKUP(FORECAST!$A4014,$AY$2:$BA$9,3,FALSE)),"",VLOOKUP(FORECAST!$A4014,$AY$2:$BA$9,3,FALSE))</f>
        <v/>
      </c>
      <c r="I4014" s="218" t="str">
        <f>IF(ISNUMBER(FORECAST!G:G),FORECAST!G:G,"")</f>
        <v/>
      </c>
      <c r="J4014" s="222" t="str">
        <f>IF(ISNUMBER(FORECAST!H:H),FORECAST!H:H,"")</f>
        <v/>
      </c>
      <c r="BF4014" s="4"/>
    </row>
    <row r="4015" spans="1:58">
      <c r="A4015" s="218" t="str">
        <f>MID(FORECAST!A4014,1,10)</f>
        <v/>
      </c>
      <c r="B4015" s="218" t="str">
        <f t="shared" si="512"/>
        <v/>
      </c>
      <c r="C4015" s="218" t="str">
        <f t="shared" si="513"/>
        <v/>
      </c>
      <c r="D4015" s="218" t="str">
        <f t="shared" si="514"/>
        <v/>
      </c>
      <c r="E4015" s="219" t="e">
        <f t="shared" si="515"/>
        <v>#VALUE!</v>
      </c>
      <c r="F4015" s="219" t="str">
        <f t="shared" si="516"/>
        <v/>
      </c>
      <c r="G4015" s="219">
        <f t="shared" si="517"/>
        <v>45291</v>
      </c>
      <c r="H4015" s="218" t="str">
        <f>IF(ISERROR(VLOOKUP(FORECAST!$A4015,$AY$2:$BA$9,3,FALSE)),"",VLOOKUP(FORECAST!$A4015,$AY$2:$BA$9,3,FALSE))</f>
        <v/>
      </c>
      <c r="I4015" s="218" t="str">
        <f>IF(ISNUMBER(FORECAST!G:G),FORECAST!G:G,"")</f>
        <v/>
      </c>
      <c r="J4015" s="222" t="str">
        <f>IF(ISNUMBER(FORECAST!H:H),FORECAST!H:H,"")</f>
        <v/>
      </c>
      <c r="BF4015" s="4"/>
    </row>
    <row r="4016" spans="1:58">
      <c r="A4016" s="218" t="str">
        <f>MID(FORECAST!A4015,1,10)</f>
        <v/>
      </c>
      <c r="B4016" s="218" t="str">
        <f t="shared" si="512"/>
        <v/>
      </c>
      <c r="C4016" s="218" t="str">
        <f t="shared" si="513"/>
        <v/>
      </c>
      <c r="D4016" s="218" t="str">
        <f t="shared" si="514"/>
        <v/>
      </c>
      <c r="E4016" s="219" t="e">
        <f t="shared" si="515"/>
        <v>#VALUE!</v>
      </c>
      <c r="F4016" s="219" t="str">
        <f t="shared" si="516"/>
        <v/>
      </c>
      <c r="G4016" s="219">
        <f t="shared" si="517"/>
        <v>45291</v>
      </c>
      <c r="H4016" s="218" t="str">
        <f>IF(ISERROR(VLOOKUP(FORECAST!$A4016,$AY$2:$BA$9,3,FALSE)),"",VLOOKUP(FORECAST!$A4016,$AY$2:$BA$9,3,FALSE))</f>
        <v/>
      </c>
      <c r="I4016" s="218" t="str">
        <f>IF(ISNUMBER(FORECAST!G:G),FORECAST!G:G,"")</f>
        <v/>
      </c>
      <c r="J4016" s="222" t="str">
        <f>IF(ISNUMBER(FORECAST!H:H),FORECAST!H:H,"")</f>
        <v/>
      </c>
      <c r="BF4016" s="4"/>
    </row>
    <row r="4017" spans="1:58">
      <c r="A4017" s="218" t="str">
        <f>MID(FORECAST!A4016,1,10)</f>
        <v/>
      </c>
      <c r="B4017" s="218" t="str">
        <f t="shared" si="512"/>
        <v/>
      </c>
      <c r="C4017" s="218" t="str">
        <f t="shared" si="513"/>
        <v/>
      </c>
      <c r="D4017" s="218" t="str">
        <f t="shared" si="514"/>
        <v/>
      </c>
      <c r="E4017" s="219" t="e">
        <f t="shared" si="515"/>
        <v>#VALUE!</v>
      </c>
      <c r="F4017" s="219" t="str">
        <f t="shared" si="516"/>
        <v/>
      </c>
      <c r="G4017" s="219">
        <f t="shared" si="517"/>
        <v>45291</v>
      </c>
      <c r="H4017" s="218" t="str">
        <f>IF(ISERROR(VLOOKUP(FORECAST!$A4017,$AY$2:$BA$9,3,FALSE)),"",VLOOKUP(FORECAST!$A4017,$AY$2:$BA$9,3,FALSE))</f>
        <v/>
      </c>
      <c r="I4017" s="218" t="str">
        <f>IF(ISNUMBER(FORECAST!G:G),FORECAST!G:G,"")</f>
        <v/>
      </c>
      <c r="J4017" s="222" t="str">
        <f>IF(ISNUMBER(FORECAST!H:H),FORECAST!H:H,"")</f>
        <v/>
      </c>
      <c r="BF4017" s="4"/>
    </row>
    <row r="4018" spans="1:58">
      <c r="A4018" s="218" t="str">
        <f>MID(FORECAST!A4017,1,10)</f>
        <v/>
      </c>
      <c r="B4018" s="218" t="str">
        <f t="shared" si="512"/>
        <v/>
      </c>
      <c r="C4018" s="218" t="str">
        <f t="shared" si="513"/>
        <v/>
      </c>
      <c r="D4018" s="218" t="str">
        <f t="shared" si="514"/>
        <v/>
      </c>
      <c r="E4018" s="219" t="e">
        <f t="shared" si="515"/>
        <v>#VALUE!</v>
      </c>
      <c r="F4018" s="219" t="str">
        <f t="shared" si="516"/>
        <v/>
      </c>
      <c r="G4018" s="219">
        <f t="shared" si="517"/>
        <v>45291</v>
      </c>
      <c r="H4018" s="218" t="str">
        <f>IF(ISERROR(VLOOKUP(FORECAST!$A4018,$AY$2:$BA$9,3,FALSE)),"",VLOOKUP(FORECAST!$A4018,$AY$2:$BA$9,3,FALSE))</f>
        <v/>
      </c>
      <c r="I4018" s="218" t="str">
        <f>IF(ISNUMBER(FORECAST!G:G),FORECAST!G:G,"")</f>
        <v/>
      </c>
      <c r="J4018" s="222" t="str">
        <f>IF(ISNUMBER(FORECAST!H:H),FORECAST!H:H,"")</f>
        <v/>
      </c>
      <c r="BF4018" s="4"/>
    </row>
    <row r="4019" spans="1:58">
      <c r="A4019" s="218" t="str">
        <f>MID(FORECAST!A4018,1,10)</f>
        <v/>
      </c>
      <c r="B4019" s="218" t="str">
        <f t="shared" si="512"/>
        <v/>
      </c>
      <c r="C4019" s="218" t="str">
        <f t="shared" si="513"/>
        <v/>
      </c>
      <c r="D4019" s="218" t="str">
        <f t="shared" si="514"/>
        <v/>
      </c>
      <c r="E4019" s="219" t="e">
        <f t="shared" si="515"/>
        <v>#VALUE!</v>
      </c>
      <c r="F4019" s="219" t="str">
        <f t="shared" si="516"/>
        <v/>
      </c>
      <c r="G4019" s="219">
        <f t="shared" si="517"/>
        <v>45291</v>
      </c>
      <c r="H4019" s="218" t="str">
        <f>IF(ISERROR(VLOOKUP(FORECAST!$A4019,$AY$2:$BA$9,3,FALSE)),"",VLOOKUP(FORECAST!$A4019,$AY$2:$BA$9,3,FALSE))</f>
        <v/>
      </c>
      <c r="I4019" s="218" t="str">
        <f>IF(ISNUMBER(FORECAST!G:G),FORECAST!G:G,"")</f>
        <v/>
      </c>
      <c r="J4019" s="222" t="str">
        <f>IF(ISNUMBER(FORECAST!H:H),FORECAST!H:H,"")</f>
        <v/>
      </c>
      <c r="BF4019" s="4"/>
    </row>
    <row r="4020" spans="1:58">
      <c r="A4020" s="218" t="str">
        <f>MID(FORECAST!A4019,1,10)</f>
        <v/>
      </c>
      <c r="B4020" s="218" t="str">
        <f t="shared" si="512"/>
        <v/>
      </c>
      <c r="C4020" s="218" t="str">
        <f t="shared" si="513"/>
        <v/>
      </c>
      <c r="D4020" s="218" t="str">
        <f t="shared" si="514"/>
        <v/>
      </c>
      <c r="E4020" s="219" t="e">
        <f t="shared" si="515"/>
        <v>#VALUE!</v>
      </c>
      <c r="F4020" s="219" t="str">
        <f t="shared" si="516"/>
        <v/>
      </c>
      <c r="G4020" s="219">
        <f t="shared" si="517"/>
        <v>45291</v>
      </c>
      <c r="H4020" s="218" t="str">
        <f>IF(ISERROR(VLOOKUP(FORECAST!$A4020,$AY$2:$BA$9,3,FALSE)),"",VLOOKUP(FORECAST!$A4020,$AY$2:$BA$9,3,FALSE))</f>
        <v/>
      </c>
      <c r="I4020" s="218" t="str">
        <f>IF(ISNUMBER(FORECAST!G:G),FORECAST!G:G,"")</f>
        <v/>
      </c>
      <c r="J4020" s="222" t="str">
        <f>IF(ISNUMBER(FORECAST!H:H),FORECAST!H:H,"")</f>
        <v/>
      </c>
      <c r="BF4020" s="4"/>
    </row>
    <row r="4021" spans="1:58">
      <c r="A4021" s="218" t="str">
        <f>MID(FORECAST!A4020,1,10)</f>
        <v/>
      </c>
      <c r="B4021" s="218" t="str">
        <f t="shared" si="512"/>
        <v/>
      </c>
      <c r="C4021" s="218" t="str">
        <f t="shared" si="513"/>
        <v/>
      </c>
      <c r="D4021" s="218" t="str">
        <f t="shared" si="514"/>
        <v/>
      </c>
      <c r="E4021" s="219" t="e">
        <f t="shared" si="515"/>
        <v>#VALUE!</v>
      </c>
      <c r="F4021" s="219" t="str">
        <f t="shared" si="516"/>
        <v/>
      </c>
      <c r="G4021" s="219">
        <f t="shared" si="517"/>
        <v>45291</v>
      </c>
      <c r="H4021" s="218" t="str">
        <f>IF(ISERROR(VLOOKUP(FORECAST!$A4021,$AY$2:$BA$9,3,FALSE)),"",VLOOKUP(FORECAST!$A4021,$AY$2:$BA$9,3,FALSE))</f>
        <v/>
      </c>
      <c r="I4021" s="218" t="str">
        <f>IF(ISNUMBER(FORECAST!G:G),FORECAST!G:G,"")</f>
        <v/>
      </c>
      <c r="J4021" s="222" t="str">
        <f>IF(ISNUMBER(FORECAST!H:H),FORECAST!H:H,"")</f>
        <v/>
      </c>
      <c r="BF4021" s="4"/>
    </row>
    <row r="4022" spans="1:58">
      <c r="A4022" s="218" t="str">
        <f>MID(FORECAST!A4021,1,10)</f>
        <v/>
      </c>
      <c r="B4022" s="218" t="str">
        <f t="shared" si="512"/>
        <v/>
      </c>
      <c r="C4022" s="218" t="str">
        <f t="shared" si="513"/>
        <v/>
      </c>
      <c r="D4022" s="218" t="str">
        <f t="shared" si="514"/>
        <v/>
      </c>
      <c r="E4022" s="219" t="e">
        <f t="shared" si="515"/>
        <v>#VALUE!</v>
      </c>
      <c r="F4022" s="219" t="str">
        <f t="shared" si="516"/>
        <v/>
      </c>
      <c r="G4022" s="219">
        <f t="shared" si="517"/>
        <v>45291</v>
      </c>
      <c r="H4022" s="218" t="str">
        <f>IF(ISERROR(VLOOKUP(FORECAST!$A4022,$AY$2:$BA$9,3,FALSE)),"",VLOOKUP(FORECAST!$A4022,$AY$2:$BA$9,3,FALSE))</f>
        <v/>
      </c>
      <c r="I4022" s="218" t="str">
        <f>IF(ISNUMBER(FORECAST!G:G),FORECAST!G:G,"")</f>
        <v/>
      </c>
      <c r="J4022" s="222" t="str">
        <f>IF(ISNUMBER(FORECAST!H:H),FORECAST!H:H,"")</f>
        <v/>
      </c>
      <c r="BF4022" s="4"/>
    </row>
    <row r="4023" spans="1:58">
      <c r="A4023" s="218" t="str">
        <f>MID(FORECAST!A4022,1,10)</f>
        <v/>
      </c>
      <c r="B4023" s="218" t="str">
        <f t="shared" si="512"/>
        <v/>
      </c>
      <c r="C4023" s="218" t="str">
        <f t="shared" si="513"/>
        <v/>
      </c>
      <c r="D4023" s="218" t="str">
        <f t="shared" si="514"/>
        <v/>
      </c>
      <c r="E4023" s="219" t="e">
        <f t="shared" si="515"/>
        <v>#VALUE!</v>
      </c>
      <c r="F4023" s="219" t="str">
        <f t="shared" si="516"/>
        <v/>
      </c>
      <c r="G4023" s="219">
        <f t="shared" si="517"/>
        <v>45291</v>
      </c>
      <c r="H4023" s="218" t="str">
        <f>IF(ISERROR(VLOOKUP(FORECAST!$A4023,$AY$2:$BA$9,3,FALSE)),"",VLOOKUP(FORECAST!$A4023,$AY$2:$BA$9,3,FALSE))</f>
        <v/>
      </c>
      <c r="I4023" s="218" t="str">
        <f>IF(ISNUMBER(FORECAST!G:G),FORECAST!G:G,"")</f>
        <v/>
      </c>
      <c r="J4023" s="222" t="str">
        <f>IF(ISNUMBER(FORECAST!H:H),FORECAST!H:H,"")</f>
        <v/>
      </c>
      <c r="BF4023" s="4"/>
    </row>
    <row r="4024" spans="1:58">
      <c r="A4024" s="218" t="str">
        <f>MID(FORECAST!A4023,1,10)</f>
        <v/>
      </c>
      <c r="B4024" s="218" t="str">
        <f t="shared" si="512"/>
        <v/>
      </c>
      <c r="C4024" s="218" t="str">
        <f t="shared" si="513"/>
        <v/>
      </c>
      <c r="D4024" s="218" t="str">
        <f t="shared" si="514"/>
        <v/>
      </c>
      <c r="E4024" s="219" t="e">
        <f t="shared" si="515"/>
        <v>#VALUE!</v>
      </c>
      <c r="F4024" s="219" t="str">
        <f t="shared" si="516"/>
        <v/>
      </c>
      <c r="G4024" s="219">
        <f t="shared" si="517"/>
        <v>45291</v>
      </c>
      <c r="H4024" s="218" t="str">
        <f>IF(ISERROR(VLOOKUP(FORECAST!$A4024,$AY$2:$BA$9,3,FALSE)),"",VLOOKUP(FORECAST!$A4024,$AY$2:$BA$9,3,FALSE))</f>
        <v/>
      </c>
      <c r="I4024" s="218" t="str">
        <f>IF(ISNUMBER(FORECAST!G:G),FORECAST!G:G,"")</f>
        <v/>
      </c>
      <c r="J4024" s="222" t="str">
        <f>IF(ISNUMBER(FORECAST!H:H),FORECAST!H:H,"")</f>
        <v/>
      </c>
      <c r="BF4024" s="4"/>
    </row>
    <row r="4025" spans="1:58">
      <c r="A4025" s="218" t="str">
        <f>MID(FORECAST!A4024,1,10)</f>
        <v/>
      </c>
      <c r="B4025" s="218" t="str">
        <f t="shared" si="512"/>
        <v/>
      </c>
      <c r="C4025" s="218" t="str">
        <f t="shared" si="513"/>
        <v/>
      </c>
      <c r="D4025" s="218" t="str">
        <f t="shared" si="514"/>
        <v/>
      </c>
      <c r="E4025" s="219" t="e">
        <f t="shared" si="515"/>
        <v>#VALUE!</v>
      </c>
      <c r="F4025" s="219" t="str">
        <f t="shared" si="516"/>
        <v/>
      </c>
      <c r="G4025" s="219">
        <f t="shared" si="517"/>
        <v>45291</v>
      </c>
      <c r="H4025" s="218" t="str">
        <f>IF(ISERROR(VLOOKUP(FORECAST!$A4025,$AY$2:$BA$9,3,FALSE)),"",VLOOKUP(FORECAST!$A4025,$AY$2:$BA$9,3,FALSE))</f>
        <v/>
      </c>
      <c r="I4025" s="218" t="str">
        <f>IF(ISNUMBER(FORECAST!G:G),FORECAST!G:G,"")</f>
        <v/>
      </c>
      <c r="J4025" s="222" t="str">
        <f>IF(ISNUMBER(FORECAST!H:H),FORECAST!H:H,"")</f>
        <v/>
      </c>
      <c r="BF4025" s="4"/>
    </row>
    <row r="4026" spans="1:58">
      <c r="A4026" s="218" t="str">
        <f>MID(FORECAST!A4025,1,10)</f>
        <v/>
      </c>
      <c r="B4026" s="218" t="str">
        <f t="shared" si="512"/>
        <v/>
      </c>
      <c r="C4026" s="218" t="str">
        <f t="shared" si="513"/>
        <v/>
      </c>
      <c r="D4026" s="218" t="str">
        <f t="shared" si="514"/>
        <v/>
      </c>
      <c r="E4026" s="219" t="e">
        <f t="shared" si="515"/>
        <v>#VALUE!</v>
      </c>
      <c r="F4026" s="219" t="str">
        <f t="shared" si="516"/>
        <v/>
      </c>
      <c r="G4026" s="219">
        <f t="shared" si="517"/>
        <v>45291</v>
      </c>
      <c r="H4026" s="218" t="str">
        <f>IF(ISERROR(VLOOKUP(FORECAST!$A4026,$AY$2:$BA$9,3,FALSE)),"",VLOOKUP(FORECAST!$A4026,$AY$2:$BA$9,3,FALSE))</f>
        <v/>
      </c>
      <c r="I4026" s="218" t="str">
        <f>IF(ISNUMBER(FORECAST!G:G),FORECAST!G:G,"")</f>
        <v/>
      </c>
      <c r="J4026" s="222" t="str">
        <f>IF(ISNUMBER(FORECAST!H:H),FORECAST!H:H,"")</f>
        <v/>
      </c>
      <c r="BF4026" s="4"/>
    </row>
    <row r="4027" spans="1:58">
      <c r="A4027" s="218" t="str">
        <f>MID(FORECAST!A4026,1,10)</f>
        <v/>
      </c>
      <c r="B4027" s="218" t="str">
        <f t="shared" si="512"/>
        <v/>
      </c>
      <c r="C4027" s="218" t="str">
        <f t="shared" si="513"/>
        <v/>
      </c>
      <c r="D4027" s="218" t="str">
        <f t="shared" si="514"/>
        <v/>
      </c>
      <c r="E4027" s="219" t="e">
        <f t="shared" si="515"/>
        <v>#VALUE!</v>
      </c>
      <c r="F4027" s="219" t="str">
        <f t="shared" si="516"/>
        <v/>
      </c>
      <c r="G4027" s="219">
        <f t="shared" si="517"/>
        <v>45291</v>
      </c>
      <c r="H4027" s="218" t="str">
        <f>IF(ISERROR(VLOOKUP(FORECAST!$A4027,$AY$2:$BA$9,3,FALSE)),"",VLOOKUP(FORECAST!$A4027,$AY$2:$BA$9,3,FALSE))</f>
        <v/>
      </c>
      <c r="I4027" s="218" t="str">
        <f>IF(ISNUMBER(FORECAST!G:G),FORECAST!G:G,"")</f>
        <v/>
      </c>
      <c r="J4027" s="222" t="str">
        <f>IF(ISNUMBER(FORECAST!H:H),FORECAST!H:H,"")</f>
        <v/>
      </c>
      <c r="BF4027" s="4"/>
    </row>
    <row r="4028" spans="1:58">
      <c r="A4028" s="218" t="str">
        <f>MID(FORECAST!A4027,1,10)</f>
        <v/>
      </c>
      <c r="B4028" s="218" t="str">
        <f t="shared" si="512"/>
        <v/>
      </c>
      <c r="C4028" s="218" t="str">
        <f t="shared" si="513"/>
        <v/>
      </c>
      <c r="D4028" s="218" t="str">
        <f t="shared" si="514"/>
        <v/>
      </c>
      <c r="E4028" s="219" t="e">
        <f t="shared" si="515"/>
        <v>#VALUE!</v>
      </c>
      <c r="F4028" s="219" t="str">
        <f t="shared" si="516"/>
        <v/>
      </c>
      <c r="G4028" s="219">
        <f t="shared" si="517"/>
        <v>45291</v>
      </c>
      <c r="H4028" s="218" t="str">
        <f>IF(ISERROR(VLOOKUP(FORECAST!$A4028,$AY$2:$BA$9,3,FALSE)),"",VLOOKUP(FORECAST!$A4028,$AY$2:$BA$9,3,FALSE))</f>
        <v/>
      </c>
      <c r="I4028" s="218" t="str">
        <f>IF(ISNUMBER(FORECAST!G:G),FORECAST!G:G,"")</f>
        <v/>
      </c>
      <c r="J4028" s="222" t="str">
        <f>IF(ISNUMBER(FORECAST!H:H),FORECAST!H:H,"")</f>
        <v/>
      </c>
      <c r="BF4028" s="4"/>
    </row>
    <row r="4029" spans="1:58">
      <c r="A4029" s="218" t="str">
        <f>MID(FORECAST!A4028,1,10)</f>
        <v/>
      </c>
      <c r="B4029" s="218" t="str">
        <f t="shared" si="512"/>
        <v/>
      </c>
      <c r="C4029" s="218" t="str">
        <f t="shared" si="513"/>
        <v/>
      </c>
      <c r="D4029" s="218" t="str">
        <f t="shared" si="514"/>
        <v/>
      </c>
      <c r="E4029" s="219" t="e">
        <f t="shared" si="515"/>
        <v>#VALUE!</v>
      </c>
      <c r="F4029" s="219" t="str">
        <f t="shared" si="516"/>
        <v/>
      </c>
      <c r="G4029" s="219">
        <f t="shared" si="517"/>
        <v>45291</v>
      </c>
      <c r="H4029" s="218" t="str">
        <f>IF(ISERROR(VLOOKUP(FORECAST!$A4029,$AY$2:$BA$9,3,FALSE)),"",VLOOKUP(FORECAST!$A4029,$AY$2:$BA$9,3,FALSE))</f>
        <v/>
      </c>
      <c r="I4029" s="218" t="str">
        <f>IF(ISNUMBER(FORECAST!G:G),FORECAST!G:G,"")</f>
        <v/>
      </c>
      <c r="J4029" s="222" t="str">
        <f>IF(ISNUMBER(FORECAST!H:H),FORECAST!H:H,"")</f>
        <v/>
      </c>
      <c r="BF4029" s="4"/>
    </row>
    <row r="4030" spans="1:58">
      <c r="A4030" s="218" t="str">
        <f>MID(FORECAST!A4029,1,10)</f>
        <v/>
      </c>
      <c r="B4030" s="218" t="str">
        <f t="shared" si="512"/>
        <v/>
      </c>
      <c r="C4030" s="218" t="str">
        <f t="shared" si="513"/>
        <v/>
      </c>
      <c r="D4030" s="218" t="str">
        <f t="shared" si="514"/>
        <v/>
      </c>
      <c r="E4030" s="219" t="e">
        <f t="shared" si="515"/>
        <v>#VALUE!</v>
      </c>
      <c r="F4030" s="219" t="str">
        <f t="shared" si="516"/>
        <v/>
      </c>
      <c r="G4030" s="219">
        <f t="shared" si="517"/>
        <v>45291</v>
      </c>
      <c r="H4030" s="218" t="str">
        <f>IF(ISERROR(VLOOKUP(FORECAST!$A4030,$AY$2:$BA$9,3,FALSE)),"",VLOOKUP(FORECAST!$A4030,$AY$2:$BA$9,3,FALSE))</f>
        <v/>
      </c>
      <c r="I4030" s="218" t="str">
        <f>IF(ISNUMBER(FORECAST!G:G),FORECAST!G:G,"")</f>
        <v/>
      </c>
      <c r="J4030" s="222" t="str">
        <f>IF(ISNUMBER(FORECAST!H:H),FORECAST!H:H,"")</f>
        <v/>
      </c>
      <c r="BF4030" s="4"/>
    </row>
    <row r="4031" spans="1:58">
      <c r="A4031" s="218" t="str">
        <f>MID(FORECAST!A4030,1,10)</f>
        <v/>
      </c>
      <c r="B4031" s="218" t="str">
        <f t="shared" si="512"/>
        <v/>
      </c>
      <c r="C4031" s="218" t="str">
        <f t="shared" si="513"/>
        <v/>
      </c>
      <c r="D4031" s="218" t="str">
        <f t="shared" si="514"/>
        <v/>
      </c>
      <c r="E4031" s="219" t="e">
        <f t="shared" si="515"/>
        <v>#VALUE!</v>
      </c>
      <c r="F4031" s="219" t="str">
        <f t="shared" si="516"/>
        <v/>
      </c>
      <c r="G4031" s="219">
        <f t="shared" si="517"/>
        <v>45291</v>
      </c>
      <c r="H4031" s="218" t="str">
        <f>IF(ISERROR(VLOOKUP(FORECAST!$A4031,$AY$2:$BA$9,3,FALSE)),"",VLOOKUP(FORECAST!$A4031,$AY$2:$BA$9,3,FALSE))</f>
        <v/>
      </c>
      <c r="I4031" s="218" t="str">
        <f>IF(ISNUMBER(FORECAST!G:G),FORECAST!G:G,"")</f>
        <v/>
      </c>
      <c r="J4031" s="222" t="str">
        <f>IF(ISNUMBER(FORECAST!H:H),FORECAST!H:H,"")</f>
        <v/>
      </c>
      <c r="BF4031" s="4"/>
    </row>
    <row r="4032" spans="1:58">
      <c r="A4032" s="218" t="str">
        <f>MID(FORECAST!A4031,1,10)</f>
        <v/>
      </c>
      <c r="B4032" s="218" t="str">
        <f t="shared" si="512"/>
        <v/>
      </c>
      <c r="C4032" s="218" t="str">
        <f t="shared" si="513"/>
        <v/>
      </c>
      <c r="D4032" s="218" t="str">
        <f t="shared" si="514"/>
        <v/>
      </c>
      <c r="E4032" s="219" t="e">
        <f t="shared" si="515"/>
        <v>#VALUE!</v>
      </c>
      <c r="F4032" s="219" t="str">
        <f t="shared" si="516"/>
        <v/>
      </c>
      <c r="G4032" s="219">
        <f t="shared" si="517"/>
        <v>45291</v>
      </c>
      <c r="H4032" s="218" t="str">
        <f>IF(ISERROR(VLOOKUP(FORECAST!$A4032,$AY$2:$BA$9,3,FALSE)),"",VLOOKUP(FORECAST!$A4032,$AY$2:$BA$9,3,FALSE))</f>
        <v/>
      </c>
      <c r="I4032" s="218" t="str">
        <f>IF(ISNUMBER(FORECAST!G:G),FORECAST!G:G,"")</f>
        <v/>
      </c>
      <c r="J4032" s="222" t="str">
        <f>IF(ISNUMBER(FORECAST!H:H),FORECAST!H:H,"")</f>
        <v/>
      </c>
      <c r="BF4032" s="4"/>
    </row>
    <row r="4033" spans="1:58">
      <c r="A4033" s="218" t="str">
        <f>MID(FORECAST!A4032,1,10)</f>
        <v/>
      </c>
      <c r="B4033" s="218" t="str">
        <f t="shared" si="512"/>
        <v/>
      </c>
      <c r="C4033" s="218" t="str">
        <f t="shared" si="513"/>
        <v/>
      </c>
      <c r="D4033" s="218" t="str">
        <f t="shared" si="514"/>
        <v/>
      </c>
      <c r="E4033" s="219" t="e">
        <f t="shared" si="515"/>
        <v>#VALUE!</v>
      </c>
      <c r="F4033" s="219" t="str">
        <f t="shared" si="516"/>
        <v/>
      </c>
      <c r="G4033" s="219">
        <f t="shared" si="517"/>
        <v>45291</v>
      </c>
      <c r="H4033" s="218" t="str">
        <f>IF(ISERROR(VLOOKUP(FORECAST!$A4033,$AY$2:$BA$9,3,FALSE)),"",VLOOKUP(FORECAST!$A4033,$AY$2:$BA$9,3,FALSE))</f>
        <v/>
      </c>
      <c r="I4033" s="218" t="str">
        <f>IF(ISNUMBER(FORECAST!G:G),FORECAST!G:G,"")</f>
        <v/>
      </c>
      <c r="J4033" s="222" t="str">
        <f>IF(ISNUMBER(FORECAST!H:H),FORECAST!H:H,"")</f>
        <v/>
      </c>
      <c r="BF4033" s="4"/>
    </row>
    <row r="4034" spans="1:58">
      <c r="A4034" s="218" t="str">
        <f>MID(FORECAST!A4033,1,10)</f>
        <v/>
      </c>
      <c r="B4034" s="218" t="str">
        <f t="shared" si="512"/>
        <v/>
      </c>
      <c r="C4034" s="218" t="str">
        <f t="shared" si="513"/>
        <v/>
      </c>
      <c r="D4034" s="218" t="str">
        <f t="shared" si="514"/>
        <v/>
      </c>
      <c r="E4034" s="219" t="e">
        <f t="shared" si="515"/>
        <v>#VALUE!</v>
      </c>
      <c r="F4034" s="219" t="str">
        <f t="shared" si="516"/>
        <v/>
      </c>
      <c r="G4034" s="219">
        <f t="shared" si="517"/>
        <v>45291</v>
      </c>
      <c r="H4034" s="218" t="str">
        <f>IF(ISERROR(VLOOKUP(FORECAST!$A4034,$AY$2:$BA$9,3,FALSE)),"",VLOOKUP(FORECAST!$A4034,$AY$2:$BA$9,3,FALSE))</f>
        <v/>
      </c>
      <c r="I4034" s="218" t="str">
        <f>IF(ISNUMBER(FORECAST!G:G),FORECAST!G:G,"")</f>
        <v/>
      </c>
      <c r="J4034" s="222" t="str">
        <f>IF(ISNUMBER(FORECAST!H:H),FORECAST!H:H,"")</f>
        <v/>
      </c>
      <c r="BF4034" s="4"/>
    </row>
    <row r="4035" spans="1:58">
      <c r="A4035" s="218" t="str">
        <f>MID(FORECAST!A4034,1,10)</f>
        <v/>
      </c>
      <c r="B4035" s="218" t="str">
        <f t="shared" si="512"/>
        <v/>
      </c>
      <c r="C4035" s="218" t="str">
        <f t="shared" si="513"/>
        <v/>
      </c>
      <c r="D4035" s="218" t="str">
        <f t="shared" si="514"/>
        <v/>
      </c>
      <c r="E4035" s="219" t="e">
        <f t="shared" si="515"/>
        <v>#VALUE!</v>
      </c>
      <c r="F4035" s="219" t="str">
        <f t="shared" si="516"/>
        <v/>
      </c>
      <c r="G4035" s="219">
        <f t="shared" si="517"/>
        <v>45291</v>
      </c>
      <c r="H4035" s="218" t="str">
        <f>IF(ISERROR(VLOOKUP(FORECAST!$A4035,$AY$2:$BA$9,3,FALSE)),"",VLOOKUP(FORECAST!$A4035,$AY$2:$BA$9,3,FALSE))</f>
        <v/>
      </c>
      <c r="I4035" s="218" t="str">
        <f>IF(ISNUMBER(FORECAST!G:G),FORECAST!G:G,"")</f>
        <v/>
      </c>
      <c r="J4035" s="222" t="str">
        <f>IF(ISNUMBER(FORECAST!H:H),FORECAST!H:H,"")</f>
        <v/>
      </c>
      <c r="BF4035" s="4"/>
    </row>
    <row r="4036" spans="1:58">
      <c r="A4036" s="218" t="str">
        <f>MID(FORECAST!A4035,1,10)</f>
        <v/>
      </c>
      <c r="B4036" s="218" t="str">
        <f t="shared" si="512"/>
        <v/>
      </c>
      <c r="C4036" s="218" t="str">
        <f t="shared" si="513"/>
        <v/>
      </c>
      <c r="D4036" s="218" t="str">
        <f t="shared" si="514"/>
        <v/>
      </c>
      <c r="E4036" s="219" t="e">
        <f t="shared" si="515"/>
        <v>#VALUE!</v>
      </c>
      <c r="F4036" s="219" t="str">
        <f t="shared" si="516"/>
        <v/>
      </c>
      <c r="G4036" s="219">
        <f t="shared" si="517"/>
        <v>45291</v>
      </c>
      <c r="H4036" s="218" t="str">
        <f>IF(ISERROR(VLOOKUP(FORECAST!$A4036,$AY$2:$BA$9,3,FALSE)),"",VLOOKUP(FORECAST!$A4036,$AY$2:$BA$9,3,FALSE))</f>
        <v/>
      </c>
      <c r="I4036" s="218" t="str">
        <f>IF(ISNUMBER(FORECAST!G:G),FORECAST!G:G,"")</f>
        <v/>
      </c>
      <c r="J4036" s="222" t="str">
        <f>IF(ISNUMBER(FORECAST!H:H),FORECAST!H:H,"")</f>
        <v/>
      </c>
      <c r="BF4036" s="4"/>
    </row>
    <row r="4037" spans="1:58">
      <c r="A4037" s="218" t="str">
        <f>MID(FORECAST!A4036,1,10)</f>
        <v/>
      </c>
      <c r="B4037" s="218" t="str">
        <f t="shared" si="512"/>
        <v/>
      </c>
      <c r="C4037" s="218" t="str">
        <f t="shared" si="513"/>
        <v/>
      </c>
      <c r="D4037" s="218" t="str">
        <f t="shared" si="514"/>
        <v/>
      </c>
      <c r="E4037" s="219" t="e">
        <f t="shared" si="515"/>
        <v>#VALUE!</v>
      </c>
      <c r="F4037" s="219" t="str">
        <f t="shared" si="516"/>
        <v/>
      </c>
      <c r="G4037" s="219">
        <f t="shared" si="517"/>
        <v>45291</v>
      </c>
      <c r="H4037" s="218" t="str">
        <f>IF(ISERROR(VLOOKUP(FORECAST!$A4037,$AY$2:$BA$9,3,FALSE)),"",VLOOKUP(FORECAST!$A4037,$AY$2:$BA$9,3,FALSE))</f>
        <v/>
      </c>
      <c r="I4037" s="218" t="str">
        <f>IF(ISNUMBER(FORECAST!G:G),FORECAST!G:G,"")</f>
        <v/>
      </c>
      <c r="J4037" s="222" t="str">
        <f>IF(ISNUMBER(FORECAST!H:H),FORECAST!H:H,"")</f>
        <v/>
      </c>
      <c r="BF4037" s="4"/>
    </row>
    <row r="4038" spans="1:58">
      <c r="A4038" s="218" t="str">
        <f>MID(FORECAST!A4037,1,10)</f>
        <v/>
      </c>
      <c r="B4038" s="218" t="str">
        <f t="shared" si="512"/>
        <v/>
      </c>
      <c r="C4038" s="218" t="str">
        <f t="shared" si="513"/>
        <v/>
      </c>
      <c r="D4038" s="218" t="str">
        <f t="shared" si="514"/>
        <v/>
      </c>
      <c r="E4038" s="219" t="e">
        <f t="shared" si="515"/>
        <v>#VALUE!</v>
      </c>
      <c r="F4038" s="219" t="str">
        <f t="shared" si="516"/>
        <v/>
      </c>
      <c r="G4038" s="219">
        <f t="shared" si="517"/>
        <v>45291</v>
      </c>
      <c r="H4038" s="218" t="str">
        <f>IF(ISERROR(VLOOKUP(FORECAST!$A4038,$AY$2:$BA$9,3,FALSE)),"",VLOOKUP(FORECAST!$A4038,$AY$2:$BA$9,3,FALSE))</f>
        <v/>
      </c>
      <c r="I4038" s="218" t="str">
        <f>IF(ISNUMBER(FORECAST!G:G),FORECAST!G:G,"")</f>
        <v/>
      </c>
      <c r="J4038" s="222" t="str">
        <f>IF(ISNUMBER(FORECAST!H:H),FORECAST!H:H,"")</f>
        <v/>
      </c>
      <c r="BF4038" s="4"/>
    </row>
    <row r="4039" spans="1:58">
      <c r="A4039" s="218" t="str">
        <f>MID(FORECAST!A4038,1,10)</f>
        <v/>
      </c>
      <c r="B4039" s="218" t="str">
        <f t="shared" si="512"/>
        <v/>
      </c>
      <c r="C4039" s="218" t="str">
        <f t="shared" si="513"/>
        <v/>
      </c>
      <c r="D4039" s="218" t="str">
        <f t="shared" si="514"/>
        <v/>
      </c>
      <c r="E4039" s="219" t="e">
        <f t="shared" si="515"/>
        <v>#VALUE!</v>
      </c>
      <c r="F4039" s="219" t="str">
        <f t="shared" si="516"/>
        <v/>
      </c>
      <c r="G4039" s="219">
        <f t="shared" si="517"/>
        <v>45291</v>
      </c>
      <c r="H4039" s="218" t="str">
        <f>IF(ISERROR(VLOOKUP(FORECAST!$A4039,$AY$2:$BA$9,3,FALSE)),"",VLOOKUP(FORECAST!$A4039,$AY$2:$BA$9,3,FALSE))</f>
        <v/>
      </c>
      <c r="I4039" s="218" t="str">
        <f>IF(ISNUMBER(FORECAST!G:G),FORECAST!G:G,"")</f>
        <v/>
      </c>
      <c r="J4039" s="222" t="str">
        <f>IF(ISNUMBER(FORECAST!H:H),FORECAST!H:H,"")</f>
        <v/>
      </c>
      <c r="BF4039" s="4"/>
    </row>
    <row r="4040" spans="1:58">
      <c r="A4040" s="218" t="str">
        <f>MID(FORECAST!A4039,1,10)</f>
        <v/>
      </c>
      <c r="B4040" s="218" t="str">
        <f t="shared" si="512"/>
        <v/>
      </c>
      <c r="C4040" s="218" t="str">
        <f t="shared" si="513"/>
        <v/>
      </c>
      <c r="D4040" s="218" t="str">
        <f t="shared" si="514"/>
        <v/>
      </c>
      <c r="E4040" s="219" t="e">
        <f t="shared" si="515"/>
        <v>#VALUE!</v>
      </c>
      <c r="F4040" s="219" t="str">
        <f t="shared" si="516"/>
        <v/>
      </c>
      <c r="G4040" s="219">
        <f t="shared" si="517"/>
        <v>45291</v>
      </c>
      <c r="H4040" s="218" t="str">
        <f>IF(ISERROR(VLOOKUP(FORECAST!$A4040,$AY$2:$BA$9,3,FALSE)),"",VLOOKUP(FORECAST!$A4040,$AY$2:$BA$9,3,FALSE))</f>
        <v/>
      </c>
      <c r="I4040" s="218" t="str">
        <f>IF(ISNUMBER(FORECAST!G:G),FORECAST!G:G,"")</f>
        <v/>
      </c>
      <c r="J4040" s="222" t="str">
        <f>IF(ISNUMBER(FORECAST!H:H),FORECAST!H:H,"")</f>
        <v/>
      </c>
      <c r="BF4040" s="4"/>
    </row>
    <row r="4041" spans="1:58">
      <c r="A4041" s="218" t="str">
        <f>MID(FORECAST!A4040,1,10)</f>
        <v/>
      </c>
      <c r="B4041" s="218" t="str">
        <f t="shared" si="512"/>
        <v/>
      </c>
      <c r="C4041" s="218" t="str">
        <f t="shared" si="513"/>
        <v/>
      </c>
      <c r="D4041" s="218" t="str">
        <f t="shared" si="514"/>
        <v/>
      </c>
      <c r="E4041" s="219" t="e">
        <f t="shared" si="515"/>
        <v>#VALUE!</v>
      </c>
      <c r="F4041" s="219" t="str">
        <f t="shared" si="516"/>
        <v/>
      </c>
      <c r="G4041" s="219">
        <f t="shared" si="517"/>
        <v>45291</v>
      </c>
      <c r="H4041" s="218" t="str">
        <f>IF(ISERROR(VLOOKUP(FORECAST!$A4041,$AY$2:$BA$9,3,FALSE)),"",VLOOKUP(FORECAST!$A4041,$AY$2:$BA$9,3,FALSE))</f>
        <v/>
      </c>
      <c r="I4041" s="218" t="str">
        <f>IF(ISNUMBER(FORECAST!G:G),FORECAST!G:G,"")</f>
        <v/>
      </c>
      <c r="J4041" s="222" t="str">
        <f>IF(ISNUMBER(FORECAST!H:H),FORECAST!H:H,"")</f>
        <v/>
      </c>
      <c r="BF4041" s="4"/>
    </row>
    <row r="4042" spans="1:58">
      <c r="A4042" s="218" t="str">
        <f>MID(FORECAST!A4041,1,10)</f>
        <v/>
      </c>
      <c r="B4042" s="218" t="str">
        <f t="shared" si="512"/>
        <v/>
      </c>
      <c r="C4042" s="218" t="str">
        <f t="shared" si="513"/>
        <v/>
      </c>
      <c r="D4042" s="218" t="str">
        <f t="shared" si="514"/>
        <v/>
      </c>
      <c r="E4042" s="219" t="e">
        <f t="shared" si="515"/>
        <v>#VALUE!</v>
      </c>
      <c r="F4042" s="219" t="str">
        <f t="shared" si="516"/>
        <v/>
      </c>
      <c r="G4042" s="219">
        <f t="shared" si="517"/>
        <v>45291</v>
      </c>
      <c r="H4042" s="218" t="str">
        <f>IF(ISERROR(VLOOKUP(FORECAST!$A4042,$AY$2:$BA$9,3,FALSE)),"",VLOOKUP(FORECAST!$A4042,$AY$2:$BA$9,3,FALSE))</f>
        <v/>
      </c>
      <c r="I4042" s="218" t="str">
        <f>IF(ISNUMBER(FORECAST!G:G),FORECAST!G:G,"")</f>
        <v/>
      </c>
      <c r="J4042" s="222" t="str">
        <f>IF(ISNUMBER(FORECAST!H:H),FORECAST!H:H,"")</f>
        <v/>
      </c>
      <c r="BF4042" s="4"/>
    </row>
    <row r="4043" spans="1:58">
      <c r="A4043" s="218" t="str">
        <f>MID(FORECAST!A4042,1,10)</f>
        <v/>
      </c>
      <c r="B4043" s="218" t="str">
        <f t="shared" si="512"/>
        <v/>
      </c>
      <c r="C4043" s="218" t="str">
        <f t="shared" si="513"/>
        <v/>
      </c>
      <c r="D4043" s="218" t="str">
        <f t="shared" si="514"/>
        <v/>
      </c>
      <c r="E4043" s="219" t="e">
        <f t="shared" si="515"/>
        <v>#VALUE!</v>
      </c>
      <c r="F4043" s="219" t="str">
        <f t="shared" si="516"/>
        <v/>
      </c>
      <c r="G4043" s="219">
        <f t="shared" si="517"/>
        <v>45291</v>
      </c>
      <c r="H4043" s="218" t="str">
        <f>IF(ISERROR(VLOOKUP(FORECAST!$A4043,$AY$2:$BA$9,3,FALSE)),"",VLOOKUP(FORECAST!$A4043,$AY$2:$BA$9,3,FALSE))</f>
        <v/>
      </c>
      <c r="I4043" s="218" t="str">
        <f>IF(ISNUMBER(FORECAST!G:G),FORECAST!G:G,"")</f>
        <v/>
      </c>
      <c r="J4043" s="222" t="str">
        <f>IF(ISNUMBER(FORECAST!H:H),FORECAST!H:H,"")</f>
        <v/>
      </c>
      <c r="BF4043" s="4"/>
    </row>
    <row r="4044" spans="1:58">
      <c r="A4044" s="218" t="str">
        <f>MID(FORECAST!A4043,1,10)</f>
        <v/>
      </c>
      <c r="B4044" s="218" t="str">
        <f t="shared" si="512"/>
        <v/>
      </c>
      <c r="C4044" s="218" t="str">
        <f t="shared" si="513"/>
        <v/>
      </c>
      <c r="D4044" s="218" t="str">
        <f t="shared" si="514"/>
        <v/>
      </c>
      <c r="E4044" s="219" t="e">
        <f t="shared" si="515"/>
        <v>#VALUE!</v>
      </c>
      <c r="F4044" s="219" t="str">
        <f t="shared" si="516"/>
        <v/>
      </c>
      <c r="G4044" s="219">
        <f t="shared" si="517"/>
        <v>45291</v>
      </c>
      <c r="H4044" s="218" t="str">
        <f>IF(ISERROR(VLOOKUP(FORECAST!$A4044,$AY$2:$BA$9,3,FALSE)),"",VLOOKUP(FORECAST!$A4044,$AY$2:$BA$9,3,FALSE))</f>
        <v/>
      </c>
      <c r="I4044" s="218" t="str">
        <f>IF(ISNUMBER(FORECAST!G:G),FORECAST!G:G,"")</f>
        <v/>
      </c>
      <c r="J4044" s="222" t="str">
        <f>IF(ISNUMBER(FORECAST!H:H),FORECAST!H:H,"")</f>
        <v/>
      </c>
      <c r="BF4044" s="4"/>
    </row>
    <row r="4045" spans="1:58">
      <c r="A4045" s="218" t="str">
        <f>MID(FORECAST!A4044,1,10)</f>
        <v/>
      </c>
      <c r="B4045" s="218" t="str">
        <f t="shared" si="512"/>
        <v/>
      </c>
      <c r="C4045" s="218" t="str">
        <f t="shared" si="513"/>
        <v/>
      </c>
      <c r="D4045" s="218" t="str">
        <f t="shared" si="514"/>
        <v/>
      </c>
      <c r="E4045" s="219" t="e">
        <f t="shared" si="515"/>
        <v>#VALUE!</v>
      </c>
      <c r="F4045" s="219" t="str">
        <f t="shared" si="516"/>
        <v/>
      </c>
      <c r="G4045" s="219">
        <f t="shared" si="517"/>
        <v>45291</v>
      </c>
      <c r="H4045" s="218" t="str">
        <f>IF(ISERROR(VLOOKUP(FORECAST!$A4045,$AY$2:$BA$9,3,FALSE)),"",VLOOKUP(FORECAST!$A4045,$AY$2:$BA$9,3,FALSE))</f>
        <v/>
      </c>
      <c r="I4045" s="218" t="str">
        <f>IF(ISNUMBER(FORECAST!G:G),FORECAST!G:G,"")</f>
        <v/>
      </c>
      <c r="J4045" s="222" t="str">
        <f>IF(ISNUMBER(FORECAST!H:H),FORECAST!H:H,"")</f>
        <v/>
      </c>
      <c r="BF4045" s="4"/>
    </row>
    <row r="4046" spans="1:58">
      <c r="A4046" s="218" t="str">
        <f>MID(FORECAST!A4045,1,10)</f>
        <v/>
      </c>
      <c r="B4046" s="218" t="str">
        <f t="shared" si="512"/>
        <v/>
      </c>
      <c r="C4046" s="218" t="str">
        <f t="shared" si="513"/>
        <v/>
      </c>
      <c r="D4046" s="218" t="str">
        <f t="shared" si="514"/>
        <v/>
      </c>
      <c r="E4046" s="219" t="e">
        <f t="shared" si="515"/>
        <v>#VALUE!</v>
      </c>
      <c r="F4046" s="219" t="str">
        <f t="shared" si="516"/>
        <v/>
      </c>
      <c r="G4046" s="219">
        <f t="shared" si="517"/>
        <v>45291</v>
      </c>
      <c r="H4046" s="218" t="str">
        <f>IF(ISERROR(VLOOKUP(FORECAST!$A4046,$AY$2:$BA$9,3,FALSE)),"",VLOOKUP(FORECAST!$A4046,$AY$2:$BA$9,3,FALSE))</f>
        <v/>
      </c>
      <c r="I4046" s="218" t="str">
        <f>IF(ISNUMBER(FORECAST!G:G),FORECAST!G:G,"")</f>
        <v/>
      </c>
      <c r="J4046" s="222" t="str">
        <f>IF(ISNUMBER(FORECAST!H:H),FORECAST!H:H,"")</f>
        <v/>
      </c>
      <c r="BF4046" s="4"/>
    </row>
    <row r="4047" spans="1:58">
      <c r="A4047" s="218" t="str">
        <f>MID(FORECAST!A4046,1,10)</f>
        <v/>
      </c>
      <c r="B4047" s="218" t="str">
        <f t="shared" si="512"/>
        <v/>
      </c>
      <c r="C4047" s="218" t="str">
        <f t="shared" si="513"/>
        <v/>
      </c>
      <c r="D4047" s="218" t="str">
        <f t="shared" si="514"/>
        <v/>
      </c>
      <c r="E4047" s="219" t="e">
        <f t="shared" si="515"/>
        <v>#VALUE!</v>
      </c>
      <c r="F4047" s="219" t="str">
        <f t="shared" si="516"/>
        <v/>
      </c>
      <c r="G4047" s="219">
        <f t="shared" si="517"/>
        <v>45291</v>
      </c>
      <c r="H4047" s="218" t="str">
        <f>IF(ISERROR(VLOOKUP(FORECAST!$A4047,$AY$2:$BA$9,3,FALSE)),"",VLOOKUP(FORECAST!$A4047,$AY$2:$BA$9,3,FALSE))</f>
        <v/>
      </c>
      <c r="I4047" s="218" t="str">
        <f>IF(ISNUMBER(FORECAST!G:G),FORECAST!G:G,"")</f>
        <v/>
      </c>
      <c r="J4047" s="222" t="str">
        <f>IF(ISNUMBER(FORECAST!H:H),FORECAST!H:H,"")</f>
        <v/>
      </c>
      <c r="BF4047" s="4"/>
    </row>
    <row r="4048" spans="1:58">
      <c r="A4048" s="218" t="str">
        <f>MID(FORECAST!A4047,1,10)</f>
        <v/>
      </c>
      <c r="B4048" s="218" t="str">
        <f t="shared" ref="B4048:B4111" si="518">MID(A4048,1,2)</f>
        <v/>
      </c>
      <c r="C4048" s="218" t="str">
        <f t="shared" ref="C4048:C4111" si="519">MID(A4048,4,2)</f>
        <v/>
      </c>
      <c r="D4048" s="218" t="str">
        <f t="shared" ref="D4048:D4111" si="520">MID(A4048,7,4)</f>
        <v/>
      </c>
      <c r="E4048" s="219" t="e">
        <f t="shared" ref="E4048:E4111" si="521">DATE(D4048,C4048,B4048)</f>
        <v>#VALUE!</v>
      </c>
      <c r="F4048" s="219" t="str">
        <f t="shared" ref="F4048:F4111" si="522">IF(ISERROR(E4048),"",E4048)</f>
        <v/>
      </c>
      <c r="G4048" s="219">
        <f t="shared" ref="G4048:G4111" si="523">IF(F4048="",G4047,F4048)</f>
        <v>45291</v>
      </c>
      <c r="H4048" s="218" t="str">
        <f>IF(ISERROR(VLOOKUP(FORECAST!$A4048,$AY$2:$BA$9,3,FALSE)),"",VLOOKUP(FORECAST!$A4048,$AY$2:$BA$9,3,FALSE))</f>
        <v/>
      </c>
      <c r="I4048" s="218" t="str">
        <f>IF(ISNUMBER(FORECAST!G:G),FORECAST!G:G,"")</f>
        <v/>
      </c>
      <c r="J4048" s="222" t="str">
        <f>IF(ISNUMBER(FORECAST!H:H),FORECAST!H:H,"")</f>
        <v/>
      </c>
      <c r="BF4048" s="4"/>
    </row>
    <row r="4049" spans="1:58">
      <c r="A4049" s="218" t="str">
        <f>MID(FORECAST!A4048,1,10)</f>
        <v/>
      </c>
      <c r="B4049" s="218" t="str">
        <f t="shared" si="518"/>
        <v/>
      </c>
      <c r="C4049" s="218" t="str">
        <f t="shared" si="519"/>
        <v/>
      </c>
      <c r="D4049" s="218" t="str">
        <f t="shared" si="520"/>
        <v/>
      </c>
      <c r="E4049" s="219" t="e">
        <f t="shared" si="521"/>
        <v>#VALUE!</v>
      </c>
      <c r="F4049" s="219" t="str">
        <f t="shared" si="522"/>
        <v/>
      </c>
      <c r="G4049" s="219">
        <f t="shared" si="523"/>
        <v>45291</v>
      </c>
      <c r="H4049" s="218" t="str">
        <f>IF(ISERROR(VLOOKUP(FORECAST!$A4049,$AY$2:$BA$9,3,FALSE)),"",VLOOKUP(FORECAST!$A4049,$AY$2:$BA$9,3,FALSE))</f>
        <v/>
      </c>
      <c r="I4049" s="218" t="str">
        <f>IF(ISNUMBER(FORECAST!G:G),FORECAST!G:G,"")</f>
        <v/>
      </c>
      <c r="J4049" s="222" t="str">
        <f>IF(ISNUMBER(FORECAST!H:H),FORECAST!H:H,"")</f>
        <v/>
      </c>
      <c r="BF4049" s="4"/>
    </row>
    <row r="4050" spans="1:58">
      <c r="A4050" s="218" t="str">
        <f>MID(FORECAST!A4049,1,10)</f>
        <v/>
      </c>
      <c r="B4050" s="218" t="str">
        <f t="shared" si="518"/>
        <v/>
      </c>
      <c r="C4050" s="218" t="str">
        <f t="shared" si="519"/>
        <v/>
      </c>
      <c r="D4050" s="218" t="str">
        <f t="shared" si="520"/>
        <v/>
      </c>
      <c r="E4050" s="219" t="e">
        <f t="shared" si="521"/>
        <v>#VALUE!</v>
      </c>
      <c r="F4050" s="219" t="str">
        <f t="shared" si="522"/>
        <v/>
      </c>
      <c r="G4050" s="219">
        <f t="shared" si="523"/>
        <v>45291</v>
      </c>
      <c r="H4050" s="218" t="str">
        <f>IF(ISERROR(VLOOKUP(FORECAST!$A4050,$AY$2:$BA$9,3,FALSE)),"",VLOOKUP(FORECAST!$A4050,$AY$2:$BA$9,3,FALSE))</f>
        <v/>
      </c>
      <c r="I4050" s="218" t="str">
        <f>IF(ISNUMBER(FORECAST!G:G),FORECAST!G:G,"")</f>
        <v/>
      </c>
      <c r="J4050" s="222" t="str">
        <f>IF(ISNUMBER(FORECAST!H:H),FORECAST!H:H,"")</f>
        <v/>
      </c>
      <c r="BF4050" s="4"/>
    </row>
    <row r="4051" spans="1:58">
      <c r="A4051" s="218" t="str">
        <f>MID(FORECAST!A4050,1,10)</f>
        <v/>
      </c>
      <c r="B4051" s="218" t="str">
        <f t="shared" si="518"/>
        <v/>
      </c>
      <c r="C4051" s="218" t="str">
        <f t="shared" si="519"/>
        <v/>
      </c>
      <c r="D4051" s="218" t="str">
        <f t="shared" si="520"/>
        <v/>
      </c>
      <c r="E4051" s="219" t="e">
        <f t="shared" si="521"/>
        <v>#VALUE!</v>
      </c>
      <c r="F4051" s="219" t="str">
        <f t="shared" si="522"/>
        <v/>
      </c>
      <c r="G4051" s="219">
        <f t="shared" si="523"/>
        <v>45291</v>
      </c>
      <c r="H4051" s="218" t="str">
        <f>IF(ISERROR(VLOOKUP(FORECAST!$A4051,$AY$2:$BA$9,3,FALSE)),"",VLOOKUP(FORECAST!$A4051,$AY$2:$BA$9,3,FALSE))</f>
        <v/>
      </c>
      <c r="I4051" s="218" t="str">
        <f>IF(ISNUMBER(FORECAST!G:G),FORECAST!G:G,"")</f>
        <v/>
      </c>
      <c r="J4051" s="222" t="str">
        <f>IF(ISNUMBER(FORECAST!H:H),FORECAST!H:H,"")</f>
        <v/>
      </c>
      <c r="BF4051" s="4"/>
    </row>
    <row r="4052" spans="1:58">
      <c r="A4052" s="218" t="str">
        <f>MID(FORECAST!A4051,1,10)</f>
        <v/>
      </c>
      <c r="B4052" s="218" t="str">
        <f t="shared" si="518"/>
        <v/>
      </c>
      <c r="C4052" s="218" t="str">
        <f t="shared" si="519"/>
        <v/>
      </c>
      <c r="D4052" s="218" t="str">
        <f t="shared" si="520"/>
        <v/>
      </c>
      <c r="E4052" s="219" t="e">
        <f t="shared" si="521"/>
        <v>#VALUE!</v>
      </c>
      <c r="F4052" s="219" t="str">
        <f t="shared" si="522"/>
        <v/>
      </c>
      <c r="G4052" s="219">
        <f t="shared" si="523"/>
        <v>45291</v>
      </c>
      <c r="H4052" s="218" t="str">
        <f>IF(ISERROR(VLOOKUP(FORECAST!$A4052,$AY$2:$BA$9,3,FALSE)),"",VLOOKUP(FORECAST!$A4052,$AY$2:$BA$9,3,FALSE))</f>
        <v/>
      </c>
      <c r="I4052" s="218" t="str">
        <f>IF(ISNUMBER(FORECAST!G:G),FORECAST!G:G,"")</f>
        <v/>
      </c>
      <c r="J4052" s="222" t="str">
        <f>IF(ISNUMBER(FORECAST!H:H),FORECAST!H:H,"")</f>
        <v/>
      </c>
      <c r="BF4052" s="4"/>
    </row>
    <row r="4053" spans="1:58">
      <c r="A4053" s="218" t="str">
        <f>MID(FORECAST!A4052,1,10)</f>
        <v/>
      </c>
      <c r="B4053" s="218" t="str">
        <f t="shared" si="518"/>
        <v/>
      </c>
      <c r="C4053" s="218" t="str">
        <f t="shared" si="519"/>
        <v/>
      </c>
      <c r="D4053" s="218" t="str">
        <f t="shared" si="520"/>
        <v/>
      </c>
      <c r="E4053" s="219" t="e">
        <f t="shared" si="521"/>
        <v>#VALUE!</v>
      </c>
      <c r="F4053" s="219" t="str">
        <f t="shared" si="522"/>
        <v/>
      </c>
      <c r="G4053" s="219">
        <f t="shared" si="523"/>
        <v>45291</v>
      </c>
      <c r="H4053" s="218" t="str">
        <f>IF(ISERROR(VLOOKUP(FORECAST!$A4053,$AY$2:$BA$9,3,FALSE)),"",VLOOKUP(FORECAST!$A4053,$AY$2:$BA$9,3,FALSE))</f>
        <v/>
      </c>
      <c r="I4053" s="218" t="str">
        <f>IF(ISNUMBER(FORECAST!G:G),FORECAST!G:G,"")</f>
        <v/>
      </c>
      <c r="J4053" s="222" t="str">
        <f>IF(ISNUMBER(FORECAST!H:H),FORECAST!H:H,"")</f>
        <v/>
      </c>
      <c r="BF4053" s="4"/>
    </row>
    <row r="4054" spans="1:58">
      <c r="A4054" s="218" t="str">
        <f>MID(FORECAST!A4053,1,10)</f>
        <v/>
      </c>
      <c r="B4054" s="218" t="str">
        <f t="shared" si="518"/>
        <v/>
      </c>
      <c r="C4054" s="218" t="str">
        <f t="shared" si="519"/>
        <v/>
      </c>
      <c r="D4054" s="218" t="str">
        <f t="shared" si="520"/>
        <v/>
      </c>
      <c r="E4054" s="219" t="e">
        <f t="shared" si="521"/>
        <v>#VALUE!</v>
      </c>
      <c r="F4054" s="219" t="str">
        <f t="shared" si="522"/>
        <v/>
      </c>
      <c r="G4054" s="219">
        <f t="shared" si="523"/>
        <v>45291</v>
      </c>
      <c r="H4054" s="218" t="str">
        <f>IF(ISERROR(VLOOKUP(FORECAST!$A4054,$AY$2:$BA$9,3,FALSE)),"",VLOOKUP(FORECAST!$A4054,$AY$2:$BA$9,3,FALSE))</f>
        <v/>
      </c>
      <c r="I4054" s="218" t="str">
        <f>IF(ISNUMBER(FORECAST!G:G),FORECAST!G:G,"")</f>
        <v/>
      </c>
      <c r="J4054" s="222" t="str">
        <f>IF(ISNUMBER(FORECAST!H:H),FORECAST!H:H,"")</f>
        <v/>
      </c>
      <c r="BF4054" s="4"/>
    </row>
    <row r="4055" spans="1:58">
      <c r="A4055" s="218" t="str">
        <f>MID(FORECAST!A4054,1,10)</f>
        <v/>
      </c>
      <c r="B4055" s="218" t="str">
        <f t="shared" si="518"/>
        <v/>
      </c>
      <c r="C4055" s="218" t="str">
        <f t="shared" si="519"/>
        <v/>
      </c>
      <c r="D4055" s="218" t="str">
        <f t="shared" si="520"/>
        <v/>
      </c>
      <c r="E4055" s="219" t="e">
        <f t="shared" si="521"/>
        <v>#VALUE!</v>
      </c>
      <c r="F4055" s="219" t="str">
        <f t="shared" si="522"/>
        <v/>
      </c>
      <c r="G4055" s="219">
        <f t="shared" si="523"/>
        <v>45291</v>
      </c>
      <c r="H4055" s="218" t="str">
        <f>IF(ISERROR(VLOOKUP(FORECAST!$A4055,$AY$2:$BA$9,3,FALSE)),"",VLOOKUP(FORECAST!$A4055,$AY$2:$BA$9,3,FALSE))</f>
        <v/>
      </c>
      <c r="I4055" s="218" t="str">
        <f>IF(ISNUMBER(FORECAST!G:G),FORECAST!G:G,"")</f>
        <v/>
      </c>
      <c r="J4055" s="222" t="str">
        <f>IF(ISNUMBER(FORECAST!H:H),FORECAST!H:H,"")</f>
        <v/>
      </c>
      <c r="BF4055" s="4"/>
    </row>
    <row r="4056" spans="1:58">
      <c r="A4056" s="218" t="str">
        <f>MID(FORECAST!A4055,1,10)</f>
        <v/>
      </c>
      <c r="B4056" s="218" t="str">
        <f t="shared" si="518"/>
        <v/>
      </c>
      <c r="C4056" s="218" t="str">
        <f t="shared" si="519"/>
        <v/>
      </c>
      <c r="D4056" s="218" t="str">
        <f t="shared" si="520"/>
        <v/>
      </c>
      <c r="E4056" s="219" t="e">
        <f t="shared" si="521"/>
        <v>#VALUE!</v>
      </c>
      <c r="F4056" s="219" t="str">
        <f t="shared" si="522"/>
        <v/>
      </c>
      <c r="G4056" s="219">
        <f t="shared" si="523"/>
        <v>45291</v>
      </c>
      <c r="H4056" s="218" t="str">
        <f>IF(ISERROR(VLOOKUP(FORECAST!$A4056,$AY$2:$BA$9,3,FALSE)),"",VLOOKUP(FORECAST!$A4056,$AY$2:$BA$9,3,FALSE))</f>
        <v/>
      </c>
      <c r="I4056" s="218" t="str">
        <f>IF(ISNUMBER(FORECAST!G:G),FORECAST!G:G,"")</f>
        <v/>
      </c>
      <c r="J4056" s="222" t="str">
        <f>IF(ISNUMBER(FORECAST!H:H),FORECAST!H:H,"")</f>
        <v/>
      </c>
      <c r="BF4056" s="4"/>
    </row>
    <row r="4057" spans="1:58">
      <c r="A4057" s="218" t="str">
        <f>MID(FORECAST!A4056,1,10)</f>
        <v/>
      </c>
      <c r="B4057" s="218" t="str">
        <f t="shared" si="518"/>
        <v/>
      </c>
      <c r="C4057" s="218" t="str">
        <f t="shared" si="519"/>
        <v/>
      </c>
      <c r="D4057" s="218" t="str">
        <f t="shared" si="520"/>
        <v/>
      </c>
      <c r="E4057" s="219" t="e">
        <f t="shared" si="521"/>
        <v>#VALUE!</v>
      </c>
      <c r="F4057" s="219" t="str">
        <f t="shared" si="522"/>
        <v/>
      </c>
      <c r="G4057" s="219">
        <f t="shared" si="523"/>
        <v>45291</v>
      </c>
      <c r="H4057" s="218" t="str">
        <f>IF(ISERROR(VLOOKUP(FORECAST!$A4057,$AY$2:$BA$9,3,FALSE)),"",VLOOKUP(FORECAST!$A4057,$AY$2:$BA$9,3,FALSE))</f>
        <v/>
      </c>
      <c r="I4057" s="218" t="str">
        <f>IF(ISNUMBER(FORECAST!G:G),FORECAST!G:G,"")</f>
        <v/>
      </c>
      <c r="J4057" s="222" t="str">
        <f>IF(ISNUMBER(FORECAST!H:H),FORECAST!H:H,"")</f>
        <v/>
      </c>
      <c r="BF4057" s="4"/>
    </row>
    <row r="4058" spans="1:58">
      <c r="A4058" s="218" t="str">
        <f>MID(FORECAST!A4057,1,10)</f>
        <v/>
      </c>
      <c r="B4058" s="218" t="str">
        <f t="shared" si="518"/>
        <v/>
      </c>
      <c r="C4058" s="218" t="str">
        <f t="shared" si="519"/>
        <v/>
      </c>
      <c r="D4058" s="218" t="str">
        <f t="shared" si="520"/>
        <v/>
      </c>
      <c r="E4058" s="219" t="e">
        <f t="shared" si="521"/>
        <v>#VALUE!</v>
      </c>
      <c r="F4058" s="219" t="str">
        <f t="shared" si="522"/>
        <v/>
      </c>
      <c r="G4058" s="219">
        <f t="shared" si="523"/>
        <v>45291</v>
      </c>
      <c r="H4058" s="218" t="str">
        <f>IF(ISERROR(VLOOKUP(FORECAST!$A4058,$AY$2:$BA$9,3,FALSE)),"",VLOOKUP(FORECAST!$A4058,$AY$2:$BA$9,3,FALSE))</f>
        <v/>
      </c>
      <c r="I4058" s="218" t="str">
        <f>IF(ISNUMBER(FORECAST!G:G),FORECAST!G:G,"")</f>
        <v/>
      </c>
      <c r="J4058" s="222" t="str">
        <f>IF(ISNUMBER(FORECAST!H:H),FORECAST!H:H,"")</f>
        <v/>
      </c>
      <c r="BF4058" s="4"/>
    </row>
    <row r="4059" spans="1:58">
      <c r="A4059" s="218" t="str">
        <f>MID(FORECAST!A4058,1,10)</f>
        <v/>
      </c>
      <c r="B4059" s="218" t="str">
        <f t="shared" si="518"/>
        <v/>
      </c>
      <c r="C4059" s="218" t="str">
        <f t="shared" si="519"/>
        <v/>
      </c>
      <c r="D4059" s="218" t="str">
        <f t="shared" si="520"/>
        <v/>
      </c>
      <c r="E4059" s="219" t="e">
        <f t="shared" si="521"/>
        <v>#VALUE!</v>
      </c>
      <c r="F4059" s="219" t="str">
        <f t="shared" si="522"/>
        <v/>
      </c>
      <c r="G4059" s="219">
        <f t="shared" si="523"/>
        <v>45291</v>
      </c>
      <c r="H4059" s="218" t="str">
        <f>IF(ISERROR(VLOOKUP(FORECAST!$A4059,$AY$2:$BA$9,3,FALSE)),"",VLOOKUP(FORECAST!$A4059,$AY$2:$BA$9,3,FALSE))</f>
        <v/>
      </c>
      <c r="I4059" s="218" t="str">
        <f>IF(ISNUMBER(FORECAST!G:G),FORECAST!G:G,"")</f>
        <v/>
      </c>
      <c r="J4059" s="222" t="str">
        <f>IF(ISNUMBER(FORECAST!H:H),FORECAST!H:H,"")</f>
        <v/>
      </c>
      <c r="BF4059" s="4"/>
    </row>
    <row r="4060" spans="1:58">
      <c r="A4060" s="218" t="str">
        <f>MID(FORECAST!A4059,1,10)</f>
        <v/>
      </c>
      <c r="B4060" s="218" t="str">
        <f t="shared" si="518"/>
        <v/>
      </c>
      <c r="C4060" s="218" t="str">
        <f t="shared" si="519"/>
        <v/>
      </c>
      <c r="D4060" s="218" t="str">
        <f t="shared" si="520"/>
        <v/>
      </c>
      <c r="E4060" s="219" t="e">
        <f t="shared" si="521"/>
        <v>#VALUE!</v>
      </c>
      <c r="F4060" s="219" t="str">
        <f t="shared" si="522"/>
        <v/>
      </c>
      <c r="G4060" s="219">
        <f t="shared" si="523"/>
        <v>45291</v>
      </c>
      <c r="H4060" s="218" t="str">
        <f>IF(ISERROR(VLOOKUP(FORECAST!$A4060,$AY$2:$BA$9,3,FALSE)),"",VLOOKUP(FORECAST!$A4060,$AY$2:$BA$9,3,FALSE))</f>
        <v/>
      </c>
      <c r="I4060" s="218" t="str">
        <f>IF(ISNUMBER(FORECAST!G:G),FORECAST!G:G,"")</f>
        <v/>
      </c>
      <c r="J4060" s="222" t="str">
        <f>IF(ISNUMBER(FORECAST!H:H),FORECAST!H:H,"")</f>
        <v/>
      </c>
      <c r="BF4060" s="4"/>
    </row>
    <row r="4061" spans="1:58">
      <c r="A4061" s="218" t="str">
        <f>MID(FORECAST!A4060,1,10)</f>
        <v/>
      </c>
      <c r="B4061" s="218" t="str">
        <f t="shared" si="518"/>
        <v/>
      </c>
      <c r="C4061" s="218" t="str">
        <f t="shared" si="519"/>
        <v/>
      </c>
      <c r="D4061" s="218" t="str">
        <f t="shared" si="520"/>
        <v/>
      </c>
      <c r="E4061" s="219" t="e">
        <f t="shared" si="521"/>
        <v>#VALUE!</v>
      </c>
      <c r="F4061" s="219" t="str">
        <f t="shared" si="522"/>
        <v/>
      </c>
      <c r="G4061" s="219">
        <f t="shared" si="523"/>
        <v>45291</v>
      </c>
      <c r="H4061" s="218" t="str">
        <f>IF(ISERROR(VLOOKUP(FORECAST!$A4061,$AY$2:$BA$9,3,FALSE)),"",VLOOKUP(FORECAST!$A4061,$AY$2:$BA$9,3,FALSE))</f>
        <v/>
      </c>
      <c r="I4061" s="218" t="str">
        <f>IF(ISNUMBER(FORECAST!G:G),FORECAST!G:G,"")</f>
        <v/>
      </c>
      <c r="J4061" s="222" t="str">
        <f>IF(ISNUMBER(FORECAST!H:H),FORECAST!H:H,"")</f>
        <v/>
      </c>
      <c r="BF4061" s="4"/>
    </row>
    <row r="4062" spans="1:58">
      <c r="A4062" s="218" t="str">
        <f>MID(FORECAST!A4061,1,10)</f>
        <v/>
      </c>
      <c r="B4062" s="218" t="str">
        <f t="shared" si="518"/>
        <v/>
      </c>
      <c r="C4062" s="218" t="str">
        <f t="shared" si="519"/>
        <v/>
      </c>
      <c r="D4062" s="218" t="str">
        <f t="shared" si="520"/>
        <v/>
      </c>
      <c r="E4062" s="219" t="e">
        <f t="shared" si="521"/>
        <v>#VALUE!</v>
      </c>
      <c r="F4062" s="219" t="str">
        <f t="shared" si="522"/>
        <v/>
      </c>
      <c r="G4062" s="219">
        <f t="shared" si="523"/>
        <v>45291</v>
      </c>
      <c r="H4062" s="218" t="str">
        <f>IF(ISERROR(VLOOKUP(FORECAST!$A4062,$AY$2:$BA$9,3,FALSE)),"",VLOOKUP(FORECAST!$A4062,$AY$2:$BA$9,3,FALSE))</f>
        <v/>
      </c>
      <c r="I4062" s="218" t="str">
        <f>IF(ISNUMBER(FORECAST!G:G),FORECAST!G:G,"")</f>
        <v/>
      </c>
      <c r="J4062" s="222" t="str">
        <f>IF(ISNUMBER(FORECAST!H:H),FORECAST!H:H,"")</f>
        <v/>
      </c>
      <c r="BF4062" s="4"/>
    </row>
    <row r="4063" spans="1:58">
      <c r="A4063" s="218" t="str">
        <f>MID(FORECAST!A4062,1,10)</f>
        <v/>
      </c>
      <c r="B4063" s="218" t="str">
        <f t="shared" si="518"/>
        <v/>
      </c>
      <c r="C4063" s="218" t="str">
        <f t="shared" si="519"/>
        <v/>
      </c>
      <c r="D4063" s="218" t="str">
        <f t="shared" si="520"/>
        <v/>
      </c>
      <c r="E4063" s="219" t="e">
        <f t="shared" si="521"/>
        <v>#VALUE!</v>
      </c>
      <c r="F4063" s="219" t="str">
        <f t="shared" si="522"/>
        <v/>
      </c>
      <c r="G4063" s="219">
        <f t="shared" si="523"/>
        <v>45291</v>
      </c>
      <c r="H4063" s="218" t="str">
        <f>IF(ISERROR(VLOOKUP(FORECAST!$A4063,$AY$2:$BA$9,3,FALSE)),"",VLOOKUP(FORECAST!$A4063,$AY$2:$BA$9,3,FALSE))</f>
        <v/>
      </c>
      <c r="I4063" s="218" t="str">
        <f>IF(ISNUMBER(FORECAST!G:G),FORECAST!G:G,"")</f>
        <v/>
      </c>
      <c r="J4063" s="222" t="str">
        <f>IF(ISNUMBER(FORECAST!H:H),FORECAST!H:H,"")</f>
        <v/>
      </c>
      <c r="BF4063" s="4"/>
    </row>
    <row r="4064" spans="1:58">
      <c r="A4064" s="218" t="str">
        <f>MID(FORECAST!A4063,1,10)</f>
        <v/>
      </c>
      <c r="B4064" s="218" t="str">
        <f t="shared" si="518"/>
        <v/>
      </c>
      <c r="C4064" s="218" t="str">
        <f t="shared" si="519"/>
        <v/>
      </c>
      <c r="D4064" s="218" t="str">
        <f t="shared" si="520"/>
        <v/>
      </c>
      <c r="E4064" s="219" t="e">
        <f t="shared" si="521"/>
        <v>#VALUE!</v>
      </c>
      <c r="F4064" s="219" t="str">
        <f t="shared" si="522"/>
        <v/>
      </c>
      <c r="G4064" s="219">
        <f t="shared" si="523"/>
        <v>45291</v>
      </c>
      <c r="H4064" s="218" t="str">
        <f>IF(ISERROR(VLOOKUP(FORECAST!$A4064,$AY$2:$BA$9,3,FALSE)),"",VLOOKUP(FORECAST!$A4064,$AY$2:$BA$9,3,FALSE))</f>
        <v/>
      </c>
      <c r="I4064" s="218" t="str">
        <f>IF(ISNUMBER(FORECAST!G:G),FORECAST!G:G,"")</f>
        <v/>
      </c>
      <c r="J4064" s="222" t="str">
        <f>IF(ISNUMBER(FORECAST!H:H),FORECAST!H:H,"")</f>
        <v/>
      </c>
      <c r="BF4064" s="4"/>
    </row>
    <row r="4065" spans="1:58">
      <c r="A4065" s="218" t="str">
        <f>MID(FORECAST!A4064,1,10)</f>
        <v/>
      </c>
      <c r="B4065" s="218" t="str">
        <f t="shared" si="518"/>
        <v/>
      </c>
      <c r="C4065" s="218" t="str">
        <f t="shared" si="519"/>
        <v/>
      </c>
      <c r="D4065" s="218" t="str">
        <f t="shared" si="520"/>
        <v/>
      </c>
      <c r="E4065" s="219" t="e">
        <f t="shared" si="521"/>
        <v>#VALUE!</v>
      </c>
      <c r="F4065" s="219" t="str">
        <f t="shared" si="522"/>
        <v/>
      </c>
      <c r="G4065" s="219">
        <f t="shared" si="523"/>
        <v>45291</v>
      </c>
      <c r="H4065" s="218" t="str">
        <f>IF(ISERROR(VLOOKUP(FORECAST!$A4065,$AY$2:$BA$9,3,FALSE)),"",VLOOKUP(FORECAST!$A4065,$AY$2:$BA$9,3,FALSE))</f>
        <v/>
      </c>
      <c r="I4065" s="218" t="str">
        <f>IF(ISNUMBER(FORECAST!G:G),FORECAST!G:G,"")</f>
        <v/>
      </c>
      <c r="J4065" s="222" t="str">
        <f>IF(ISNUMBER(FORECAST!H:H),FORECAST!H:H,"")</f>
        <v/>
      </c>
      <c r="BF4065" s="4"/>
    </row>
    <row r="4066" spans="1:58">
      <c r="A4066" s="218" t="str">
        <f>MID(FORECAST!A4065,1,10)</f>
        <v/>
      </c>
      <c r="B4066" s="218" t="str">
        <f t="shared" si="518"/>
        <v/>
      </c>
      <c r="C4066" s="218" t="str">
        <f t="shared" si="519"/>
        <v/>
      </c>
      <c r="D4066" s="218" t="str">
        <f t="shared" si="520"/>
        <v/>
      </c>
      <c r="E4066" s="219" t="e">
        <f t="shared" si="521"/>
        <v>#VALUE!</v>
      </c>
      <c r="F4066" s="219" t="str">
        <f t="shared" si="522"/>
        <v/>
      </c>
      <c r="G4066" s="219">
        <f t="shared" si="523"/>
        <v>45291</v>
      </c>
      <c r="H4066" s="218" t="str">
        <f>IF(ISERROR(VLOOKUP(FORECAST!$A4066,$AY$2:$BA$9,3,FALSE)),"",VLOOKUP(FORECAST!$A4066,$AY$2:$BA$9,3,FALSE))</f>
        <v/>
      </c>
      <c r="I4066" s="218" t="str">
        <f>IF(ISNUMBER(FORECAST!G:G),FORECAST!G:G,"")</f>
        <v/>
      </c>
      <c r="J4066" s="222" t="str">
        <f>IF(ISNUMBER(FORECAST!H:H),FORECAST!H:H,"")</f>
        <v/>
      </c>
      <c r="BF4066" s="4"/>
    </row>
    <row r="4067" spans="1:58">
      <c r="A4067" s="218" t="str">
        <f>MID(FORECAST!A4066,1,10)</f>
        <v/>
      </c>
      <c r="B4067" s="218" t="str">
        <f t="shared" si="518"/>
        <v/>
      </c>
      <c r="C4067" s="218" t="str">
        <f t="shared" si="519"/>
        <v/>
      </c>
      <c r="D4067" s="218" t="str">
        <f t="shared" si="520"/>
        <v/>
      </c>
      <c r="E4067" s="219" t="e">
        <f t="shared" si="521"/>
        <v>#VALUE!</v>
      </c>
      <c r="F4067" s="219" t="str">
        <f t="shared" si="522"/>
        <v/>
      </c>
      <c r="G4067" s="219">
        <f t="shared" si="523"/>
        <v>45291</v>
      </c>
      <c r="H4067" s="218" t="str">
        <f>IF(ISERROR(VLOOKUP(FORECAST!$A4067,$AY$2:$BA$9,3,FALSE)),"",VLOOKUP(FORECAST!$A4067,$AY$2:$BA$9,3,FALSE))</f>
        <v/>
      </c>
      <c r="I4067" s="218" t="str">
        <f>IF(ISNUMBER(FORECAST!G:G),FORECAST!G:G,"")</f>
        <v/>
      </c>
      <c r="J4067" s="222" t="str">
        <f>IF(ISNUMBER(FORECAST!H:H),FORECAST!H:H,"")</f>
        <v/>
      </c>
      <c r="BF4067" s="4"/>
    </row>
    <row r="4068" spans="1:58">
      <c r="A4068" s="218" t="str">
        <f>MID(FORECAST!A4067,1,10)</f>
        <v/>
      </c>
      <c r="B4068" s="218" t="str">
        <f t="shared" si="518"/>
        <v/>
      </c>
      <c r="C4068" s="218" t="str">
        <f t="shared" si="519"/>
        <v/>
      </c>
      <c r="D4068" s="218" t="str">
        <f t="shared" si="520"/>
        <v/>
      </c>
      <c r="E4068" s="219" t="e">
        <f t="shared" si="521"/>
        <v>#VALUE!</v>
      </c>
      <c r="F4068" s="219" t="str">
        <f t="shared" si="522"/>
        <v/>
      </c>
      <c r="G4068" s="219">
        <f t="shared" si="523"/>
        <v>45291</v>
      </c>
      <c r="H4068" s="218" t="str">
        <f>IF(ISERROR(VLOOKUP(FORECAST!$A4068,$AY$2:$BA$9,3,FALSE)),"",VLOOKUP(FORECAST!$A4068,$AY$2:$BA$9,3,FALSE))</f>
        <v/>
      </c>
      <c r="I4068" s="218" t="str">
        <f>IF(ISNUMBER(FORECAST!G:G),FORECAST!G:G,"")</f>
        <v/>
      </c>
      <c r="J4068" s="222" t="str">
        <f>IF(ISNUMBER(FORECAST!H:H),FORECAST!H:H,"")</f>
        <v/>
      </c>
      <c r="BF4068" s="4"/>
    </row>
    <row r="4069" spans="1:58">
      <c r="A4069" s="218" t="str">
        <f>MID(FORECAST!A4068,1,10)</f>
        <v/>
      </c>
      <c r="B4069" s="218" t="str">
        <f t="shared" si="518"/>
        <v/>
      </c>
      <c r="C4069" s="218" t="str">
        <f t="shared" si="519"/>
        <v/>
      </c>
      <c r="D4069" s="218" t="str">
        <f t="shared" si="520"/>
        <v/>
      </c>
      <c r="E4069" s="219" t="e">
        <f t="shared" si="521"/>
        <v>#VALUE!</v>
      </c>
      <c r="F4069" s="219" t="str">
        <f t="shared" si="522"/>
        <v/>
      </c>
      <c r="G4069" s="219">
        <f t="shared" si="523"/>
        <v>45291</v>
      </c>
      <c r="H4069" s="218" t="str">
        <f>IF(ISERROR(VLOOKUP(FORECAST!$A4069,$AY$2:$BA$9,3,FALSE)),"",VLOOKUP(FORECAST!$A4069,$AY$2:$BA$9,3,FALSE))</f>
        <v/>
      </c>
      <c r="I4069" s="218" t="str">
        <f>IF(ISNUMBER(FORECAST!G:G),FORECAST!G:G,"")</f>
        <v/>
      </c>
      <c r="J4069" s="222" t="str">
        <f>IF(ISNUMBER(FORECAST!H:H),FORECAST!H:H,"")</f>
        <v/>
      </c>
      <c r="BF4069" s="4"/>
    </row>
    <row r="4070" spans="1:58">
      <c r="A4070" s="218" t="str">
        <f>MID(FORECAST!A4069,1,10)</f>
        <v/>
      </c>
      <c r="B4070" s="218" t="str">
        <f t="shared" si="518"/>
        <v/>
      </c>
      <c r="C4070" s="218" t="str">
        <f t="shared" si="519"/>
        <v/>
      </c>
      <c r="D4070" s="218" t="str">
        <f t="shared" si="520"/>
        <v/>
      </c>
      <c r="E4070" s="219" t="e">
        <f t="shared" si="521"/>
        <v>#VALUE!</v>
      </c>
      <c r="F4070" s="219" t="str">
        <f t="shared" si="522"/>
        <v/>
      </c>
      <c r="G4070" s="219">
        <f t="shared" si="523"/>
        <v>45291</v>
      </c>
      <c r="H4070" s="218" t="str">
        <f>IF(ISERROR(VLOOKUP(FORECAST!$A4070,$AY$2:$BA$9,3,FALSE)),"",VLOOKUP(FORECAST!$A4070,$AY$2:$BA$9,3,FALSE))</f>
        <v/>
      </c>
      <c r="I4070" s="218" t="str">
        <f>IF(ISNUMBER(FORECAST!G:G),FORECAST!G:G,"")</f>
        <v/>
      </c>
      <c r="J4070" s="222" t="str">
        <f>IF(ISNUMBER(FORECAST!H:H),FORECAST!H:H,"")</f>
        <v/>
      </c>
      <c r="BF4070" s="4"/>
    </row>
    <row r="4071" spans="1:58">
      <c r="A4071" s="218" t="str">
        <f>MID(FORECAST!A4070,1,10)</f>
        <v/>
      </c>
      <c r="B4071" s="218" t="str">
        <f t="shared" si="518"/>
        <v/>
      </c>
      <c r="C4071" s="218" t="str">
        <f t="shared" si="519"/>
        <v/>
      </c>
      <c r="D4071" s="218" t="str">
        <f t="shared" si="520"/>
        <v/>
      </c>
      <c r="E4071" s="219" t="e">
        <f t="shared" si="521"/>
        <v>#VALUE!</v>
      </c>
      <c r="F4071" s="219" t="str">
        <f t="shared" si="522"/>
        <v/>
      </c>
      <c r="G4071" s="219">
        <f t="shared" si="523"/>
        <v>45291</v>
      </c>
      <c r="H4071" s="218" t="str">
        <f>IF(ISERROR(VLOOKUP(FORECAST!$A4071,$AY$2:$BA$9,3,FALSE)),"",VLOOKUP(FORECAST!$A4071,$AY$2:$BA$9,3,FALSE))</f>
        <v/>
      </c>
      <c r="I4071" s="218" t="str">
        <f>IF(ISNUMBER(FORECAST!G:G),FORECAST!G:G,"")</f>
        <v/>
      </c>
      <c r="J4071" s="222" t="str">
        <f>IF(ISNUMBER(FORECAST!H:H),FORECAST!H:H,"")</f>
        <v/>
      </c>
      <c r="BF4071" s="4"/>
    </row>
    <row r="4072" spans="1:58">
      <c r="A4072" s="218" t="str">
        <f>MID(FORECAST!A4071,1,10)</f>
        <v/>
      </c>
      <c r="B4072" s="218" t="str">
        <f t="shared" si="518"/>
        <v/>
      </c>
      <c r="C4072" s="218" t="str">
        <f t="shared" si="519"/>
        <v/>
      </c>
      <c r="D4072" s="218" t="str">
        <f t="shared" si="520"/>
        <v/>
      </c>
      <c r="E4072" s="219" t="e">
        <f t="shared" si="521"/>
        <v>#VALUE!</v>
      </c>
      <c r="F4072" s="219" t="str">
        <f t="shared" si="522"/>
        <v/>
      </c>
      <c r="G4072" s="219">
        <f t="shared" si="523"/>
        <v>45291</v>
      </c>
      <c r="H4072" s="218" t="str">
        <f>IF(ISERROR(VLOOKUP(FORECAST!$A4072,$AY$2:$BA$9,3,FALSE)),"",VLOOKUP(FORECAST!$A4072,$AY$2:$BA$9,3,FALSE))</f>
        <v/>
      </c>
      <c r="I4072" s="218" t="str">
        <f>IF(ISNUMBER(FORECAST!G:G),FORECAST!G:G,"")</f>
        <v/>
      </c>
      <c r="J4072" s="222" t="str">
        <f>IF(ISNUMBER(FORECAST!H:H),FORECAST!H:H,"")</f>
        <v/>
      </c>
      <c r="BF4072" s="4"/>
    </row>
    <row r="4073" spans="1:58">
      <c r="A4073" s="218" t="str">
        <f>MID(FORECAST!A4072,1,10)</f>
        <v/>
      </c>
      <c r="B4073" s="218" t="str">
        <f t="shared" si="518"/>
        <v/>
      </c>
      <c r="C4073" s="218" t="str">
        <f t="shared" si="519"/>
        <v/>
      </c>
      <c r="D4073" s="218" t="str">
        <f t="shared" si="520"/>
        <v/>
      </c>
      <c r="E4073" s="219" t="e">
        <f t="shared" si="521"/>
        <v>#VALUE!</v>
      </c>
      <c r="F4073" s="219" t="str">
        <f t="shared" si="522"/>
        <v/>
      </c>
      <c r="G4073" s="219">
        <f t="shared" si="523"/>
        <v>45291</v>
      </c>
      <c r="H4073" s="218" t="str">
        <f>IF(ISERROR(VLOOKUP(FORECAST!$A4073,$AY$2:$BA$9,3,FALSE)),"",VLOOKUP(FORECAST!$A4073,$AY$2:$BA$9,3,FALSE))</f>
        <v/>
      </c>
      <c r="I4073" s="218" t="str">
        <f>IF(ISNUMBER(FORECAST!G:G),FORECAST!G:G,"")</f>
        <v/>
      </c>
      <c r="J4073" s="222" t="str">
        <f>IF(ISNUMBER(FORECAST!H:H),FORECAST!H:H,"")</f>
        <v/>
      </c>
      <c r="BF4073" s="4"/>
    </row>
    <row r="4074" spans="1:58">
      <c r="A4074" s="218" t="str">
        <f>MID(FORECAST!A4073,1,10)</f>
        <v/>
      </c>
      <c r="B4074" s="218" t="str">
        <f t="shared" si="518"/>
        <v/>
      </c>
      <c r="C4074" s="218" t="str">
        <f t="shared" si="519"/>
        <v/>
      </c>
      <c r="D4074" s="218" t="str">
        <f t="shared" si="520"/>
        <v/>
      </c>
      <c r="E4074" s="219" t="e">
        <f t="shared" si="521"/>
        <v>#VALUE!</v>
      </c>
      <c r="F4074" s="219" t="str">
        <f t="shared" si="522"/>
        <v/>
      </c>
      <c r="G4074" s="219">
        <f t="shared" si="523"/>
        <v>45291</v>
      </c>
      <c r="H4074" s="218" t="str">
        <f>IF(ISERROR(VLOOKUP(FORECAST!$A4074,$AY$2:$BA$9,3,FALSE)),"",VLOOKUP(FORECAST!$A4074,$AY$2:$BA$9,3,FALSE))</f>
        <v/>
      </c>
      <c r="I4074" s="218" t="str">
        <f>IF(ISNUMBER(FORECAST!G:G),FORECAST!G:G,"")</f>
        <v/>
      </c>
      <c r="J4074" s="222" t="str">
        <f>IF(ISNUMBER(FORECAST!H:H),FORECAST!H:H,"")</f>
        <v/>
      </c>
      <c r="BF4074" s="4"/>
    </row>
    <row r="4075" spans="1:58">
      <c r="A4075" s="218" t="str">
        <f>MID(FORECAST!A4074,1,10)</f>
        <v/>
      </c>
      <c r="B4075" s="218" t="str">
        <f t="shared" si="518"/>
        <v/>
      </c>
      <c r="C4075" s="218" t="str">
        <f t="shared" si="519"/>
        <v/>
      </c>
      <c r="D4075" s="218" t="str">
        <f t="shared" si="520"/>
        <v/>
      </c>
      <c r="E4075" s="219" t="e">
        <f t="shared" si="521"/>
        <v>#VALUE!</v>
      </c>
      <c r="F4075" s="219" t="str">
        <f t="shared" si="522"/>
        <v/>
      </c>
      <c r="G4075" s="219">
        <f t="shared" si="523"/>
        <v>45291</v>
      </c>
      <c r="H4075" s="218" t="str">
        <f>IF(ISERROR(VLOOKUP(FORECAST!$A4075,$AY$2:$BA$9,3,FALSE)),"",VLOOKUP(FORECAST!$A4075,$AY$2:$BA$9,3,FALSE))</f>
        <v/>
      </c>
      <c r="I4075" s="218" t="str">
        <f>IF(ISNUMBER(FORECAST!G:G),FORECAST!G:G,"")</f>
        <v/>
      </c>
      <c r="J4075" s="222" t="str">
        <f>IF(ISNUMBER(FORECAST!H:H),FORECAST!H:H,"")</f>
        <v/>
      </c>
      <c r="BF4075" s="4"/>
    </row>
    <row r="4076" spans="1:58">
      <c r="A4076" s="218" t="str">
        <f>MID(FORECAST!A4075,1,10)</f>
        <v/>
      </c>
      <c r="B4076" s="218" t="str">
        <f t="shared" si="518"/>
        <v/>
      </c>
      <c r="C4076" s="218" t="str">
        <f t="shared" si="519"/>
        <v/>
      </c>
      <c r="D4076" s="218" t="str">
        <f t="shared" si="520"/>
        <v/>
      </c>
      <c r="E4076" s="219" t="e">
        <f t="shared" si="521"/>
        <v>#VALUE!</v>
      </c>
      <c r="F4076" s="219" t="str">
        <f t="shared" si="522"/>
        <v/>
      </c>
      <c r="G4076" s="219">
        <f t="shared" si="523"/>
        <v>45291</v>
      </c>
      <c r="H4076" s="218" t="str">
        <f>IF(ISERROR(VLOOKUP(FORECAST!$A4076,$AY$2:$BA$9,3,FALSE)),"",VLOOKUP(FORECAST!$A4076,$AY$2:$BA$9,3,FALSE))</f>
        <v/>
      </c>
      <c r="I4076" s="218" t="str">
        <f>IF(ISNUMBER(FORECAST!G:G),FORECAST!G:G,"")</f>
        <v/>
      </c>
      <c r="J4076" s="222" t="str">
        <f>IF(ISNUMBER(FORECAST!H:H),FORECAST!H:H,"")</f>
        <v/>
      </c>
      <c r="BF4076" s="4"/>
    </row>
    <row r="4077" spans="1:58">
      <c r="A4077" s="218" t="str">
        <f>MID(FORECAST!A4076,1,10)</f>
        <v/>
      </c>
      <c r="B4077" s="218" t="str">
        <f t="shared" si="518"/>
        <v/>
      </c>
      <c r="C4077" s="218" t="str">
        <f t="shared" si="519"/>
        <v/>
      </c>
      <c r="D4077" s="218" t="str">
        <f t="shared" si="520"/>
        <v/>
      </c>
      <c r="E4077" s="219" t="e">
        <f t="shared" si="521"/>
        <v>#VALUE!</v>
      </c>
      <c r="F4077" s="219" t="str">
        <f t="shared" si="522"/>
        <v/>
      </c>
      <c r="G4077" s="219">
        <f t="shared" si="523"/>
        <v>45291</v>
      </c>
      <c r="H4077" s="218" t="str">
        <f>IF(ISERROR(VLOOKUP(FORECAST!$A4077,$AY$2:$BA$9,3,FALSE)),"",VLOOKUP(FORECAST!$A4077,$AY$2:$BA$9,3,FALSE))</f>
        <v/>
      </c>
      <c r="I4077" s="218" t="str">
        <f>IF(ISNUMBER(FORECAST!G:G),FORECAST!G:G,"")</f>
        <v/>
      </c>
      <c r="J4077" s="222" t="str">
        <f>IF(ISNUMBER(FORECAST!H:H),FORECAST!H:H,"")</f>
        <v/>
      </c>
      <c r="BF4077" s="4"/>
    </row>
    <row r="4078" spans="1:58">
      <c r="A4078" s="218" t="str">
        <f>MID(FORECAST!A4077,1,10)</f>
        <v/>
      </c>
      <c r="B4078" s="218" t="str">
        <f t="shared" si="518"/>
        <v/>
      </c>
      <c r="C4078" s="218" t="str">
        <f t="shared" si="519"/>
        <v/>
      </c>
      <c r="D4078" s="218" t="str">
        <f t="shared" si="520"/>
        <v/>
      </c>
      <c r="E4078" s="219" t="e">
        <f t="shared" si="521"/>
        <v>#VALUE!</v>
      </c>
      <c r="F4078" s="219" t="str">
        <f t="shared" si="522"/>
        <v/>
      </c>
      <c r="G4078" s="219">
        <f t="shared" si="523"/>
        <v>45291</v>
      </c>
      <c r="H4078" s="218" t="str">
        <f>IF(ISERROR(VLOOKUP(FORECAST!$A4078,$AY$2:$BA$9,3,FALSE)),"",VLOOKUP(FORECAST!$A4078,$AY$2:$BA$9,3,FALSE))</f>
        <v/>
      </c>
      <c r="I4078" s="218" t="str">
        <f>IF(ISNUMBER(FORECAST!G:G),FORECAST!G:G,"")</f>
        <v/>
      </c>
      <c r="J4078" s="222" t="str">
        <f>IF(ISNUMBER(FORECAST!H:H),FORECAST!H:H,"")</f>
        <v/>
      </c>
      <c r="BF4078" s="4"/>
    </row>
    <row r="4079" spans="1:58">
      <c r="A4079" s="218" t="str">
        <f>MID(FORECAST!A4078,1,10)</f>
        <v/>
      </c>
      <c r="B4079" s="218" t="str">
        <f t="shared" si="518"/>
        <v/>
      </c>
      <c r="C4079" s="218" t="str">
        <f t="shared" si="519"/>
        <v/>
      </c>
      <c r="D4079" s="218" t="str">
        <f t="shared" si="520"/>
        <v/>
      </c>
      <c r="E4079" s="219" t="e">
        <f t="shared" si="521"/>
        <v>#VALUE!</v>
      </c>
      <c r="F4079" s="219" t="str">
        <f t="shared" si="522"/>
        <v/>
      </c>
      <c r="G4079" s="219">
        <f t="shared" si="523"/>
        <v>45291</v>
      </c>
      <c r="H4079" s="218" t="str">
        <f>IF(ISERROR(VLOOKUP(FORECAST!$A4079,$AY$2:$BA$9,3,FALSE)),"",VLOOKUP(FORECAST!$A4079,$AY$2:$BA$9,3,FALSE))</f>
        <v/>
      </c>
      <c r="I4079" s="218" t="str">
        <f>IF(ISNUMBER(FORECAST!G:G),FORECAST!G:G,"")</f>
        <v/>
      </c>
      <c r="J4079" s="222" t="str">
        <f>IF(ISNUMBER(FORECAST!H:H),FORECAST!H:H,"")</f>
        <v/>
      </c>
      <c r="BF4079" s="4"/>
    </row>
    <row r="4080" spans="1:58">
      <c r="A4080" s="218" t="str">
        <f>MID(FORECAST!A4079,1,10)</f>
        <v/>
      </c>
      <c r="B4080" s="218" t="str">
        <f t="shared" si="518"/>
        <v/>
      </c>
      <c r="C4080" s="218" t="str">
        <f t="shared" si="519"/>
        <v/>
      </c>
      <c r="D4080" s="218" t="str">
        <f t="shared" si="520"/>
        <v/>
      </c>
      <c r="E4080" s="219" t="e">
        <f t="shared" si="521"/>
        <v>#VALUE!</v>
      </c>
      <c r="F4080" s="219" t="str">
        <f t="shared" si="522"/>
        <v/>
      </c>
      <c r="G4080" s="219">
        <f t="shared" si="523"/>
        <v>45291</v>
      </c>
      <c r="H4080" s="218" t="str">
        <f>IF(ISERROR(VLOOKUP(FORECAST!$A4080,$AY$2:$BA$9,3,FALSE)),"",VLOOKUP(FORECAST!$A4080,$AY$2:$BA$9,3,FALSE))</f>
        <v/>
      </c>
      <c r="I4080" s="218" t="str">
        <f>IF(ISNUMBER(FORECAST!G:G),FORECAST!G:G,"")</f>
        <v/>
      </c>
      <c r="J4080" s="222" t="str">
        <f>IF(ISNUMBER(FORECAST!H:H),FORECAST!H:H,"")</f>
        <v/>
      </c>
      <c r="BF4080" s="4"/>
    </row>
    <row r="4081" spans="1:58">
      <c r="A4081" s="218" t="str">
        <f>MID(FORECAST!A4080,1,10)</f>
        <v/>
      </c>
      <c r="B4081" s="218" t="str">
        <f t="shared" si="518"/>
        <v/>
      </c>
      <c r="C4081" s="218" t="str">
        <f t="shared" si="519"/>
        <v/>
      </c>
      <c r="D4081" s="218" t="str">
        <f t="shared" si="520"/>
        <v/>
      </c>
      <c r="E4081" s="219" t="e">
        <f t="shared" si="521"/>
        <v>#VALUE!</v>
      </c>
      <c r="F4081" s="219" t="str">
        <f t="shared" si="522"/>
        <v/>
      </c>
      <c r="G4081" s="219">
        <f t="shared" si="523"/>
        <v>45291</v>
      </c>
      <c r="H4081" s="218" t="str">
        <f>IF(ISERROR(VLOOKUP(FORECAST!$A4081,$AY$2:$BA$9,3,FALSE)),"",VLOOKUP(FORECAST!$A4081,$AY$2:$BA$9,3,FALSE))</f>
        <v/>
      </c>
      <c r="I4081" s="218" t="str">
        <f>IF(ISNUMBER(FORECAST!G:G),FORECAST!G:G,"")</f>
        <v/>
      </c>
      <c r="J4081" s="222" t="str">
        <f>IF(ISNUMBER(FORECAST!H:H),FORECAST!H:H,"")</f>
        <v/>
      </c>
      <c r="BF4081" s="4"/>
    </row>
    <row r="4082" spans="1:58">
      <c r="A4082" s="218" t="str">
        <f>MID(FORECAST!A4081,1,10)</f>
        <v/>
      </c>
      <c r="B4082" s="218" t="str">
        <f t="shared" si="518"/>
        <v/>
      </c>
      <c r="C4082" s="218" t="str">
        <f t="shared" si="519"/>
        <v/>
      </c>
      <c r="D4082" s="218" t="str">
        <f t="shared" si="520"/>
        <v/>
      </c>
      <c r="E4082" s="219" t="e">
        <f t="shared" si="521"/>
        <v>#VALUE!</v>
      </c>
      <c r="F4082" s="219" t="str">
        <f t="shared" si="522"/>
        <v/>
      </c>
      <c r="G4082" s="219">
        <f t="shared" si="523"/>
        <v>45291</v>
      </c>
      <c r="H4082" s="218" t="str">
        <f>IF(ISERROR(VLOOKUP(FORECAST!$A4082,$AY$2:$BA$9,3,FALSE)),"",VLOOKUP(FORECAST!$A4082,$AY$2:$BA$9,3,FALSE))</f>
        <v/>
      </c>
      <c r="I4082" s="218" t="str">
        <f>IF(ISNUMBER(FORECAST!G:G),FORECAST!G:G,"")</f>
        <v/>
      </c>
      <c r="J4082" s="222" t="str">
        <f>IF(ISNUMBER(FORECAST!H:H),FORECAST!H:H,"")</f>
        <v/>
      </c>
      <c r="BF4082" s="4"/>
    </row>
    <row r="4083" spans="1:58">
      <c r="A4083" s="218" t="str">
        <f>MID(FORECAST!A4082,1,10)</f>
        <v/>
      </c>
      <c r="B4083" s="218" t="str">
        <f t="shared" si="518"/>
        <v/>
      </c>
      <c r="C4083" s="218" t="str">
        <f t="shared" si="519"/>
        <v/>
      </c>
      <c r="D4083" s="218" t="str">
        <f t="shared" si="520"/>
        <v/>
      </c>
      <c r="E4083" s="219" t="e">
        <f t="shared" si="521"/>
        <v>#VALUE!</v>
      </c>
      <c r="F4083" s="219" t="str">
        <f t="shared" si="522"/>
        <v/>
      </c>
      <c r="G4083" s="219">
        <f t="shared" si="523"/>
        <v>45291</v>
      </c>
      <c r="H4083" s="218" t="str">
        <f>IF(ISERROR(VLOOKUP(FORECAST!$A4083,$AY$2:$BA$9,3,FALSE)),"",VLOOKUP(FORECAST!$A4083,$AY$2:$BA$9,3,FALSE))</f>
        <v/>
      </c>
      <c r="I4083" s="218" t="str">
        <f>IF(ISNUMBER(FORECAST!G:G),FORECAST!G:G,"")</f>
        <v/>
      </c>
      <c r="J4083" s="222" t="str">
        <f>IF(ISNUMBER(FORECAST!H:H),FORECAST!H:H,"")</f>
        <v/>
      </c>
      <c r="BF4083" s="4"/>
    </row>
    <row r="4084" spans="1:58">
      <c r="A4084" s="218" t="str">
        <f>MID(FORECAST!A4083,1,10)</f>
        <v/>
      </c>
      <c r="B4084" s="218" t="str">
        <f t="shared" si="518"/>
        <v/>
      </c>
      <c r="C4084" s="218" t="str">
        <f t="shared" si="519"/>
        <v/>
      </c>
      <c r="D4084" s="218" t="str">
        <f t="shared" si="520"/>
        <v/>
      </c>
      <c r="E4084" s="219" t="e">
        <f t="shared" si="521"/>
        <v>#VALUE!</v>
      </c>
      <c r="F4084" s="219" t="str">
        <f t="shared" si="522"/>
        <v/>
      </c>
      <c r="G4084" s="219">
        <f t="shared" si="523"/>
        <v>45291</v>
      </c>
      <c r="H4084" s="218" t="str">
        <f>IF(ISERROR(VLOOKUP(FORECAST!$A4084,$AY$2:$BA$9,3,FALSE)),"",VLOOKUP(FORECAST!$A4084,$AY$2:$BA$9,3,FALSE))</f>
        <v/>
      </c>
      <c r="I4084" s="218" t="str">
        <f>IF(ISNUMBER(FORECAST!G:G),FORECAST!G:G,"")</f>
        <v/>
      </c>
      <c r="J4084" s="222" t="str">
        <f>IF(ISNUMBER(FORECAST!H:H),FORECAST!H:H,"")</f>
        <v/>
      </c>
      <c r="BF4084" s="4"/>
    </row>
    <row r="4085" spans="1:58">
      <c r="A4085" s="218" t="str">
        <f>MID(FORECAST!A4084,1,10)</f>
        <v/>
      </c>
      <c r="B4085" s="218" t="str">
        <f t="shared" si="518"/>
        <v/>
      </c>
      <c r="C4085" s="218" t="str">
        <f t="shared" si="519"/>
        <v/>
      </c>
      <c r="D4085" s="218" t="str">
        <f t="shared" si="520"/>
        <v/>
      </c>
      <c r="E4085" s="219" t="e">
        <f t="shared" si="521"/>
        <v>#VALUE!</v>
      </c>
      <c r="F4085" s="219" t="str">
        <f t="shared" si="522"/>
        <v/>
      </c>
      <c r="G4085" s="219">
        <f t="shared" si="523"/>
        <v>45291</v>
      </c>
      <c r="H4085" s="218" t="str">
        <f>IF(ISERROR(VLOOKUP(FORECAST!$A4085,$AY$2:$BA$9,3,FALSE)),"",VLOOKUP(FORECAST!$A4085,$AY$2:$BA$9,3,FALSE))</f>
        <v/>
      </c>
      <c r="I4085" s="218" t="str">
        <f>IF(ISNUMBER(FORECAST!G:G),FORECAST!G:G,"")</f>
        <v/>
      </c>
      <c r="J4085" s="222" t="str">
        <f>IF(ISNUMBER(FORECAST!H:H),FORECAST!H:H,"")</f>
        <v/>
      </c>
      <c r="BF4085" s="4"/>
    </row>
    <row r="4086" spans="1:58">
      <c r="A4086" s="218" t="str">
        <f>MID(FORECAST!A4085,1,10)</f>
        <v/>
      </c>
      <c r="B4086" s="218" t="str">
        <f t="shared" si="518"/>
        <v/>
      </c>
      <c r="C4086" s="218" t="str">
        <f t="shared" si="519"/>
        <v/>
      </c>
      <c r="D4086" s="218" t="str">
        <f t="shared" si="520"/>
        <v/>
      </c>
      <c r="E4086" s="219" t="e">
        <f t="shared" si="521"/>
        <v>#VALUE!</v>
      </c>
      <c r="F4086" s="219" t="str">
        <f t="shared" si="522"/>
        <v/>
      </c>
      <c r="G4086" s="219">
        <f t="shared" si="523"/>
        <v>45291</v>
      </c>
      <c r="H4086" s="218" t="str">
        <f>IF(ISERROR(VLOOKUP(FORECAST!$A4086,$AY$2:$BA$9,3,FALSE)),"",VLOOKUP(FORECAST!$A4086,$AY$2:$BA$9,3,FALSE))</f>
        <v/>
      </c>
      <c r="I4086" s="218" t="str">
        <f>IF(ISNUMBER(FORECAST!G:G),FORECAST!G:G,"")</f>
        <v/>
      </c>
      <c r="J4086" s="222" t="str">
        <f>IF(ISNUMBER(FORECAST!H:H),FORECAST!H:H,"")</f>
        <v/>
      </c>
      <c r="BF4086" s="4"/>
    </row>
    <row r="4087" spans="1:58">
      <c r="A4087" s="218" t="str">
        <f>MID(FORECAST!A4086,1,10)</f>
        <v/>
      </c>
      <c r="B4087" s="218" t="str">
        <f t="shared" si="518"/>
        <v/>
      </c>
      <c r="C4087" s="218" t="str">
        <f t="shared" si="519"/>
        <v/>
      </c>
      <c r="D4087" s="218" t="str">
        <f t="shared" si="520"/>
        <v/>
      </c>
      <c r="E4087" s="219" t="e">
        <f t="shared" si="521"/>
        <v>#VALUE!</v>
      </c>
      <c r="F4087" s="219" t="str">
        <f t="shared" si="522"/>
        <v/>
      </c>
      <c r="G4087" s="219">
        <f t="shared" si="523"/>
        <v>45291</v>
      </c>
      <c r="H4087" s="218" t="str">
        <f>IF(ISERROR(VLOOKUP(FORECAST!$A4087,$AY$2:$BA$9,3,FALSE)),"",VLOOKUP(FORECAST!$A4087,$AY$2:$BA$9,3,FALSE))</f>
        <v/>
      </c>
      <c r="I4087" s="218" t="str">
        <f>IF(ISNUMBER(FORECAST!G:G),FORECAST!G:G,"")</f>
        <v/>
      </c>
      <c r="J4087" s="222" t="str">
        <f>IF(ISNUMBER(FORECAST!H:H),FORECAST!H:H,"")</f>
        <v/>
      </c>
      <c r="BF4087" s="4"/>
    </row>
    <row r="4088" spans="1:58">
      <c r="A4088" s="218" t="str">
        <f>MID(FORECAST!A4087,1,10)</f>
        <v/>
      </c>
      <c r="B4088" s="218" t="str">
        <f t="shared" si="518"/>
        <v/>
      </c>
      <c r="C4088" s="218" t="str">
        <f t="shared" si="519"/>
        <v/>
      </c>
      <c r="D4088" s="218" t="str">
        <f t="shared" si="520"/>
        <v/>
      </c>
      <c r="E4088" s="219" t="e">
        <f t="shared" si="521"/>
        <v>#VALUE!</v>
      </c>
      <c r="F4088" s="219" t="str">
        <f t="shared" si="522"/>
        <v/>
      </c>
      <c r="G4088" s="219">
        <f t="shared" si="523"/>
        <v>45291</v>
      </c>
      <c r="H4088" s="218" t="str">
        <f>IF(ISERROR(VLOOKUP(FORECAST!$A4088,$AY$2:$BA$9,3,FALSE)),"",VLOOKUP(FORECAST!$A4088,$AY$2:$BA$9,3,FALSE))</f>
        <v/>
      </c>
      <c r="I4088" s="218" t="str">
        <f>IF(ISNUMBER(FORECAST!G:G),FORECAST!G:G,"")</f>
        <v/>
      </c>
      <c r="J4088" s="222" t="str">
        <f>IF(ISNUMBER(FORECAST!H:H),FORECAST!H:H,"")</f>
        <v/>
      </c>
      <c r="BF4088" s="4"/>
    </row>
    <row r="4089" spans="1:58">
      <c r="A4089" s="218" t="str">
        <f>MID(FORECAST!A4088,1,10)</f>
        <v/>
      </c>
      <c r="B4089" s="218" t="str">
        <f t="shared" si="518"/>
        <v/>
      </c>
      <c r="C4089" s="218" t="str">
        <f t="shared" si="519"/>
        <v/>
      </c>
      <c r="D4089" s="218" t="str">
        <f t="shared" si="520"/>
        <v/>
      </c>
      <c r="E4089" s="219" t="e">
        <f t="shared" si="521"/>
        <v>#VALUE!</v>
      </c>
      <c r="F4089" s="219" t="str">
        <f t="shared" si="522"/>
        <v/>
      </c>
      <c r="G4089" s="219">
        <f t="shared" si="523"/>
        <v>45291</v>
      </c>
      <c r="H4089" s="218" t="str">
        <f>IF(ISERROR(VLOOKUP(FORECAST!$A4089,$AY$2:$BA$9,3,FALSE)),"",VLOOKUP(FORECAST!$A4089,$AY$2:$BA$9,3,FALSE))</f>
        <v/>
      </c>
      <c r="I4089" s="218" t="str">
        <f>IF(ISNUMBER(FORECAST!G:G),FORECAST!G:G,"")</f>
        <v/>
      </c>
      <c r="J4089" s="222" t="str">
        <f>IF(ISNUMBER(FORECAST!H:H),FORECAST!H:H,"")</f>
        <v/>
      </c>
      <c r="BF4089" s="4"/>
    </row>
    <row r="4090" spans="1:58">
      <c r="A4090" s="218" t="str">
        <f>MID(FORECAST!A4089,1,10)</f>
        <v/>
      </c>
      <c r="B4090" s="218" t="str">
        <f t="shared" si="518"/>
        <v/>
      </c>
      <c r="C4090" s="218" t="str">
        <f t="shared" si="519"/>
        <v/>
      </c>
      <c r="D4090" s="218" t="str">
        <f t="shared" si="520"/>
        <v/>
      </c>
      <c r="E4090" s="219" t="e">
        <f t="shared" si="521"/>
        <v>#VALUE!</v>
      </c>
      <c r="F4090" s="219" t="str">
        <f t="shared" si="522"/>
        <v/>
      </c>
      <c r="G4090" s="219">
        <f t="shared" si="523"/>
        <v>45291</v>
      </c>
      <c r="H4090" s="218" t="str">
        <f>IF(ISERROR(VLOOKUP(FORECAST!$A4090,$AY$2:$BA$9,3,FALSE)),"",VLOOKUP(FORECAST!$A4090,$AY$2:$BA$9,3,FALSE))</f>
        <v/>
      </c>
      <c r="I4090" s="218" t="str">
        <f>IF(ISNUMBER(FORECAST!G:G),FORECAST!G:G,"")</f>
        <v/>
      </c>
      <c r="J4090" s="222" t="str">
        <f>IF(ISNUMBER(FORECAST!H:H),FORECAST!H:H,"")</f>
        <v/>
      </c>
      <c r="BF4090" s="4"/>
    </row>
    <row r="4091" spans="1:58">
      <c r="A4091" s="218" t="str">
        <f>MID(FORECAST!A4090,1,10)</f>
        <v/>
      </c>
      <c r="B4091" s="218" t="str">
        <f t="shared" si="518"/>
        <v/>
      </c>
      <c r="C4091" s="218" t="str">
        <f t="shared" si="519"/>
        <v/>
      </c>
      <c r="D4091" s="218" t="str">
        <f t="shared" si="520"/>
        <v/>
      </c>
      <c r="E4091" s="219" t="e">
        <f t="shared" si="521"/>
        <v>#VALUE!</v>
      </c>
      <c r="F4091" s="219" t="str">
        <f t="shared" si="522"/>
        <v/>
      </c>
      <c r="G4091" s="219">
        <f t="shared" si="523"/>
        <v>45291</v>
      </c>
      <c r="H4091" s="218" t="str">
        <f>IF(ISERROR(VLOOKUP(FORECAST!$A4091,$AY$2:$BA$9,3,FALSE)),"",VLOOKUP(FORECAST!$A4091,$AY$2:$BA$9,3,FALSE))</f>
        <v/>
      </c>
      <c r="I4091" s="218" t="str">
        <f>IF(ISNUMBER(FORECAST!G:G),FORECAST!G:G,"")</f>
        <v/>
      </c>
      <c r="J4091" s="222" t="str">
        <f>IF(ISNUMBER(FORECAST!H:H),FORECAST!H:H,"")</f>
        <v/>
      </c>
      <c r="BF4091" s="4"/>
    </row>
    <row r="4092" spans="1:58">
      <c r="A4092" s="218" t="str">
        <f>MID(FORECAST!A4091,1,10)</f>
        <v/>
      </c>
      <c r="B4092" s="218" t="str">
        <f t="shared" si="518"/>
        <v/>
      </c>
      <c r="C4092" s="218" t="str">
        <f t="shared" si="519"/>
        <v/>
      </c>
      <c r="D4092" s="218" t="str">
        <f t="shared" si="520"/>
        <v/>
      </c>
      <c r="E4092" s="219" t="e">
        <f t="shared" si="521"/>
        <v>#VALUE!</v>
      </c>
      <c r="F4092" s="219" t="str">
        <f t="shared" si="522"/>
        <v/>
      </c>
      <c r="G4092" s="219">
        <f t="shared" si="523"/>
        <v>45291</v>
      </c>
      <c r="H4092" s="218" t="str">
        <f>IF(ISERROR(VLOOKUP(FORECAST!$A4092,$AY$2:$BA$9,3,FALSE)),"",VLOOKUP(FORECAST!$A4092,$AY$2:$BA$9,3,FALSE))</f>
        <v/>
      </c>
      <c r="I4092" s="218" t="str">
        <f>IF(ISNUMBER(FORECAST!G:G),FORECAST!G:G,"")</f>
        <v/>
      </c>
      <c r="J4092" s="222" t="str">
        <f>IF(ISNUMBER(FORECAST!H:H),FORECAST!H:H,"")</f>
        <v/>
      </c>
      <c r="BF4092" s="4"/>
    </row>
    <row r="4093" spans="1:58">
      <c r="A4093" s="218" t="str">
        <f>MID(FORECAST!A4092,1,10)</f>
        <v/>
      </c>
      <c r="B4093" s="218" t="str">
        <f t="shared" si="518"/>
        <v/>
      </c>
      <c r="C4093" s="218" t="str">
        <f t="shared" si="519"/>
        <v/>
      </c>
      <c r="D4093" s="218" t="str">
        <f t="shared" si="520"/>
        <v/>
      </c>
      <c r="E4093" s="219" t="e">
        <f t="shared" si="521"/>
        <v>#VALUE!</v>
      </c>
      <c r="F4093" s="219" t="str">
        <f t="shared" si="522"/>
        <v/>
      </c>
      <c r="G4093" s="219">
        <f t="shared" si="523"/>
        <v>45291</v>
      </c>
      <c r="H4093" s="218" t="str">
        <f>IF(ISERROR(VLOOKUP(FORECAST!$A4093,$AY$2:$BA$9,3,FALSE)),"",VLOOKUP(FORECAST!$A4093,$AY$2:$BA$9,3,FALSE))</f>
        <v/>
      </c>
      <c r="I4093" s="218" t="str">
        <f>IF(ISNUMBER(FORECAST!G:G),FORECAST!G:G,"")</f>
        <v/>
      </c>
      <c r="J4093" s="222" t="str">
        <f>IF(ISNUMBER(FORECAST!H:H),FORECAST!H:H,"")</f>
        <v/>
      </c>
      <c r="BF4093" s="4"/>
    </row>
    <row r="4094" spans="1:58">
      <c r="A4094" s="218" t="str">
        <f>MID(FORECAST!A4093,1,10)</f>
        <v/>
      </c>
      <c r="B4094" s="218" t="str">
        <f t="shared" si="518"/>
        <v/>
      </c>
      <c r="C4094" s="218" t="str">
        <f t="shared" si="519"/>
        <v/>
      </c>
      <c r="D4094" s="218" t="str">
        <f t="shared" si="520"/>
        <v/>
      </c>
      <c r="E4094" s="219" t="e">
        <f t="shared" si="521"/>
        <v>#VALUE!</v>
      </c>
      <c r="F4094" s="219" t="str">
        <f t="shared" si="522"/>
        <v/>
      </c>
      <c r="G4094" s="219">
        <f t="shared" si="523"/>
        <v>45291</v>
      </c>
      <c r="H4094" s="218" t="str">
        <f>IF(ISERROR(VLOOKUP(FORECAST!$A4094,$AY$2:$BA$9,3,FALSE)),"",VLOOKUP(FORECAST!$A4094,$AY$2:$BA$9,3,FALSE))</f>
        <v/>
      </c>
      <c r="I4094" s="218" t="str">
        <f>IF(ISNUMBER(FORECAST!G:G),FORECAST!G:G,"")</f>
        <v/>
      </c>
      <c r="J4094" s="222" t="str">
        <f>IF(ISNUMBER(FORECAST!H:H),FORECAST!H:H,"")</f>
        <v/>
      </c>
      <c r="BF4094" s="4"/>
    </row>
    <row r="4095" spans="1:58">
      <c r="A4095" s="218" t="str">
        <f>MID(FORECAST!A4094,1,10)</f>
        <v/>
      </c>
      <c r="B4095" s="218" t="str">
        <f t="shared" si="518"/>
        <v/>
      </c>
      <c r="C4095" s="218" t="str">
        <f t="shared" si="519"/>
        <v/>
      </c>
      <c r="D4095" s="218" t="str">
        <f t="shared" si="520"/>
        <v/>
      </c>
      <c r="E4095" s="219" t="e">
        <f t="shared" si="521"/>
        <v>#VALUE!</v>
      </c>
      <c r="F4095" s="219" t="str">
        <f t="shared" si="522"/>
        <v/>
      </c>
      <c r="G4095" s="219">
        <f t="shared" si="523"/>
        <v>45291</v>
      </c>
      <c r="H4095" s="218" t="str">
        <f>IF(ISERROR(VLOOKUP(FORECAST!$A4095,$AY$2:$BA$9,3,FALSE)),"",VLOOKUP(FORECAST!$A4095,$AY$2:$BA$9,3,FALSE))</f>
        <v/>
      </c>
      <c r="I4095" s="218" t="str">
        <f>IF(ISNUMBER(FORECAST!G:G),FORECAST!G:G,"")</f>
        <v/>
      </c>
      <c r="J4095" s="222" t="str">
        <f>IF(ISNUMBER(FORECAST!H:H),FORECAST!H:H,"")</f>
        <v/>
      </c>
      <c r="BF4095" s="4"/>
    </row>
    <row r="4096" spans="1:58">
      <c r="A4096" s="218" t="str">
        <f>MID(FORECAST!A4095,1,10)</f>
        <v/>
      </c>
      <c r="B4096" s="218" t="str">
        <f t="shared" si="518"/>
        <v/>
      </c>
      <c r="C4096" s="218" t="str">
        <f t="shared" si="519"/>
        <v/>
      </c>
      <c r="D4096" s="218" t="str">
        <f t="shared" si="520"/>
        <v/>
      </c>
      <c r="E4096" s="219" t="e">
        <f t="shared" si="521"/>
        <v>#VALUE!</v>
      </c>
      <c r="F4096" s="219" t="str">
        <f t="shared" si="522"/>
        <v/>
      </c>
      <c r="G4096" s="219">
        <f t="shared" si="523"/>
        <v>45291</v>
      </c>
      <c r="H4096" s="218" t="str">
        <f>IF(ISERROR(VLOOKUP(FORECAST!$A4096,$AY$2:$BA$9,3,FALSE)),"",VLOOKUP(FORECAST!$A4096,$AY$2:$BA$9,3,FALSE))</f>
        <v/>
      </c>
      <c r="I4096" s="218" t="str">
        <f>IF(ISNUMBER(FORECAST!G:G),FORECAST!G:G,"")</f>
        <v/>
      </c>
      <c r="J4096" s="222" t="str">
        <f>IF(ISNUMBER(FORECAST!H:H),FORECAST!H:H,"")</f>
        <v/>
      </c>
      <c r="BF4096" s="4"/>
    </row>
    <row r="4097" spans="1:58">
      <c r="A4097" s="218" t="str">
        <f>MID(FORECAST!A4096,1,10)</f>
        <v/>
      </c>
      <c r="B4097" s="218" t="str">
        <f t="shared" si="518"/>
        <v/>
      </c>
      <c r="C4097" s="218" t="str">
        <f t="shared" si="519"/>
        <v/>
      </c>
      <c r="D4097" s="218" t="str">
        <f t="shared" si="520"/>
        <v/>
      </c>
      <c r="E4097" s="219" t="e">
        <f t="shared" si="521"/>
        <v>#VALUE!</v>
      </c>
      <c r="F4097" s="219" t="str">
        <f t="shared" si="522"/>
        <v/>
      </c>
      <c r="G4097" s="219">
        <f t="shared" si="523"/>
        <v>45291</v>
      </c>
      <c r="H4097" s="218" t="str">
        <f>IF(ISERROR(VLOOKUP(FORECAST!$A4097,$AY$2:$BA$9,3,FALSE)),"",VLOOKUP(FORECAST!$A4097,$AY$2:$BA$9,3,FALSE))</f>
        <v/>
      </c>
      <c r="I4097" s="218" t="str">
        <f>IF(ISNUMBER(FORECAST!G:G),FORECAST!G:G,"")</f>
        <v/>
      </c>
      <c r="J4097" s="222" t="str">
        <f>IF(ISNUMBER(FORECAST!H:H),FORECAST!H:H,"")</f>
        <v/>
      </c>
      <c r="BF4097" s="4"/>
    </row>
    <row r="4098" spans="1:58">
      <c r="A4098" s="218" t="str">
        <f>MID(FORECAST!A4097,1,10)</f>
        <v/>
      </c>
      <c r="B4098" s="218" t="str">
        <f t="shared" si="518"/>
        <v/>
      </c>
      <c r="C4098" s="218" t="str">
        <f t="shared" si="519"/>
        <v/>
      </c>
      <c r="D4098" s="218" t="str">
        <f t="shared" si="520"/>
        <v/>
      </c>
      <c r="E4098" s="219" t="e">
        <f t="shared" si="521"/>
        <v>#VALUE!</v>
      </c>
      <c r="F4098" s="219" t="str">
        <f t="shared" si="522"/>
        <v/>
      </c>
      <c r="G4098" s="219">
        <f t="shared" si="523"/>
        <v>45291</v>
      </c>
      <c r="H4098" s="218" t="str">
        <f>IF(ISERROR(VLOOKUP(FORECAST!$A4098,$AY$2:$BA$9,3,FALSE)),"",VLOOKUP(FORECAST!$A4098,$AY$2:$BA$9,3,FALSE))</f>
        <v/>
      </c>
      <c r="I4098" s="218" t="str">
        <f>IF(ISNUMBER(FORECAST!G:G),FORECAST!G:G,"")</f>
        <v/>
      </c>
      <c r="J4098" s="222" t="str">
        <f>IF(ISNUMBER(FORECAST!H:H),FORECAST!H:H,"")</f>
        <v/>
      </c>
      <c r="BF4098" s="4"/>
    </row>
    <row r="4099" spans="1:58">
      <c r="A4099" s="218" t="str">
        <f>MID(FORECAST!A4098,1,10)</f>
        <v/>
      </c>
      <c r="B4099" s="218" t="str">
        <f t="shared" si="518"/>
        <v/>
      </c>
      <c r="C4099" s="218" t="str">
        <f t="shared" si="519"/>
        <v/>
      </c>
      <c r="D4099" s="218" t="str">
        <f t="shared" si="520"/>
        <v/>
      </c>
      <c r="E4099" s="219" t="e">
        <f t="shared" si="521"/>
        <v>#VALUE!</v>
      </c>
      <c r="F4099" s="219" t="str">
        <f t="shared" si="522"/>
        <v/>
      </c>
      <c r="G4099" s="219">
        <f t="shared" si="523"/>
        <v>45291</v>
      </c>
      <c r="H4099" s="218" t="str">
        <f>IF(ISERROR(VLOOKUP(FORECAST!$A4099,$AY$2:$BA$9,3,FALSE)),"",VLOOKUP(FORECAST!$A4099,$AY$2:$BA$9,3,FALSE))</f>
        <v/>
      </c>
      <c r="I4099" s="218" t="str">
        <f>IF(ISNUMBER(FORECAST!G:G),FORECAST!G:G,"")</f>
        <v/>
      </c>
      <c r="J4099" s="222" t="str">
        <f>IF(ISNUMBER(FORECAST!H:H),FORECAST!H:H,"")</f>
        <v/>
      </c>
      <c r="BF4099" s="4"/>
    </row>
    <row r="4100" spans="1:58">
      <c r="A4100" s="218" t="str">
        <f>MID(FORECAST!A4099,1,10)</f>
        <v/>
      </c>
      <c r="B4100" s="218" t="str">
        <f t="shared" si="518"/>
        <v/>
      </c>
      <c r="C4100" s="218" t="str">
        <f t="shared" si="519"/>
        <v/>
      </c>
      <c r="D4100" s="218" t="str">
        <f t="shared" si="520"/>
        <v/>
      </c>
      <c r="E4100" s="219" t="e">
        <f t="shared" si="521"/>
        <v>#VALUE!</v>
      </c>
      <c r="F4100" s="219" t="str">
        <f t="shared" si="522"/>
        <v/>
      </c>
      <c r="G4100" s="219">
        <f t="shared" si="523"/>
        <v>45291</v>
      </c>
      <c r="H4100" s="218" t="str">
        <f>IF(ISERROR(VLOOKUP(FORECAST!$A4100,$AY$2:$BA$9,3,FALSE)),"",VLOOKUP(FORECAST!$A4100,$AY$2:$BA$9,3,FALSE))</f>
        <v/>
      </c>
      <c r="I4100" s="218" t="str">
        <f>IF(ISNUMBER(FORECAST!G:G),FORECAST!G:G,"")</f>
        <v/>
      </c>
      <c r="J4100" s="222" t="str">
        <f>IF(ISNUMBER(FORECAST!H:H),FORECAST!H:H,"")</f>
        <v/>
      </c>
      <c r="BF4100" s="4"/>
    </row>
    <row r="4101" spans="1:58">
      <c r="A4101" s="218" t="str">
        <f>MID(FORECAST!A4100,1,10)</f>
        <v/>
      </c>
      <c r="B4101" s="218" t="str">
        <f t="shared" si="518"/>
        <v/>
      </c>
      <c r="C4101" s="218" t="str">
        <f t="shared" si="519"/>
        <v/>
      </c>
      <c r="D4101" s="218" t="str">
        <f t="shared" si="520"/>
        <v/>
      </c>
      <c r="E4101" s="219" t="e">
        <f t="shared" si="521"/>
        <v>#VALUE!</v>
      </c>
      <c r="F4101" s="219" t="str">
        <f t="shared" si="522"/>
        <v/>
      </c>
      <c r="G4101" s="219">
        <f t="shared" si="523"/>
        <v>45291</v>
      </c>
      <c r="H4101" s="218" t="str">
        <f>IF(ISERROR(VLOOKUP(FORECAST!$A4101,$AY$2:$BA$9,3,FALSE)),"",VLOOKUP(FORECAST!$A4101,$AY$2:$BA$9,3,FALSE))</f>
        <v/>
      </c>
      <c r="I4101" s="218" t="str">
        <f>IF(ISNUMBER(FORECAST!G:G),FORECAST!G:G,"")</f>
        <v/>
      </c>
      <c r="J4101" s="222" t="str">
        <f>IF(ISNUMBER(FORECAST!H:H),FORECAST!H:H,"")</f>
        <v/>
      </c>
      <c r="BF4101" s="4"/>
    </row>
    <row r="4102" spans="1:58">
      <c r="A4102" s="218" t="str">
        <f>MID(FORECAST!A4101,1,10)</f>
        <v/>
      </c>
      <c r="B4102" s="218" t="str">
        <f t="shared" si="518"/>
        <v/>
      </c>
      <c r="C4102" s="218" t="str">
        <f t="shared" si="519"/>
        <v/>
      </c>
      <c r="D4102" s="218" t="str">
        <f t="shared" si="520"/>
        <v/>
      </c>
      <c r="E4102" s="219" t="e">
        <f t="shared" si="521"/>
        <v>#VALUE!</v>
      </c>
      <c r="F4102" s="219" t="str">
        <f t="shared" si="522"/>
        <v/>
      </c>
      <c r="G4102" s="219">
        <f t="shared" si="523"/>
        <v>45291</v>
      </c>
      <c r="H4102" s="218" t="str">
        <f>IF(ISERROR(VLOOKUP(FORECAST!$A4102,$AY$2:$BA$9,3,FALSE)),"",VLOOKUP(FORECAST!$A4102,$AY$2:$BA$9,3,FALSE))</f>
        <v/>
      </c>
      <c r="I4102" s="218" t="str">
        <f>IF(ISNUMBER(FORECAST!G:G),FORECAST!G:G,"")</f>
        <v/>
      </c>
      <c r="J4102" s="222" t="str">
        <f>IF(ISNUMBER(FORECAST!H:H),FORECAST!H:H,"")</f>
        <v/>
      </c>
      <c r="BF4102" s="4"/>
    </row>
    <row r="4103" spans="1:58">
      <c r="A4103" s="218" t="str">
        <f>MID(FORECAST!A4102,1,10)</f>
        <v/>
      </c>
      <c r="B4103" s="218" t="str">
        <f t="shared" si="518"/>
        <v/>
      </c>
      <c r="C4103" s="218" t="str">
        <f t="shared" si="519"/>
        <v/>
      </c>
      <c r="D4103" s="218" t="str">
        <f t="shared" si="520"/>
        <v/>
      </c>
      <c r="E4103" s="219" t="e">
        <f t="shared" si="521"/>
        <v>#VALUE!</v>
      </c>
      <c r="F4103" s="219" t="str">
        <f t="shared" si="522"/>
        <v/>
      </c>
      <c r="G4103" s="219">
        <f t="shared" si="523"/>
        <v>45291</v>
      </c>
      <c r="H4103" s="218" t="str">
        <f>IF(ISERROR(VLOOKUP(FORECAST!$A4103,$AY$2:$BA$9,3,FALSE)),"",VLOOKUP(FORECAST!$A4103,$AY$2:$BA$9,3,FALSE))</f>
        <v/>
      </c>
      <c r="I4103" s="218" t="str">
        <f>IF(ISNUMBER(FORECAST!G:G),FORECAST!G:G,"")</f>
        <v/>
      </c>
      <c r="J4103" s="222" t="str">
        <f>IF(ISNUMBER(FORECAST!H:H),FORECAST!H:H,"")</f>
        <v/>
      </c>
      <c r="BF4103" s="4"/>
    </row>
    <row r="4104" spans="1:58">
      <c r="A4104" s="218" t="str">
        <f>MID(FORECAST!A4103,1,10)</f>
        <v/>
      </c>
      <c r="B4104" s="218" t="str">
        <f t="shared" si="518"/>
        <v/>
      </c>
      <c r="C4104" s="218" t="str">
        <f t="shared" si="519"/>
        <v/>
      </c>
      <c r="D4104" s="218" t="str">
        <f t="shared" si="520"/>
        <v/>
      </c>
      <c r="E4104" s="219" t="e">
        <f t="shared" si="521"/>
        <v>#VALUE!</v>
      </c>
      <c r="F4104" s="219" t="str">
        <f t="shared" si="522"/>
        <v/>
      </c>
      <c r="G4104" s="219">
        <f t="shared" si="523"/>
        <v>45291</v>
      </c>
      <c r="H4104" s="218" t="str">
        <f>IF(ISERROR(VLOOKUP(FORECAST!$A4104,$AY$2:$BA$9,3,FALSE)),"",VLOOKUP(FORECAST!$A4104,$AY$2:$BA$9,3,FALSE))</f>
        <v/>
      </c>
      <c r="I4104" s="218" t="str">
        <f>IF(ISNUMBER(FORECAST!G:G),FORECAST!G:G,"")</f>
        <v/>
      </c>
      <c r="J4104" s="222" t="str">
        <f>IF(ISNUMBER(FORECAST!H:H),FORECAST!H:H,"")</f>
        <v/>
      </c>
      <c r="BF4104" s="4"/>
    </row>
    <row r="4105" spans="1:58">
      <c r="A4105" s="218" t="str">
        <f>MID(FORECAST!A4104,1,10)</f>
        <v/>
      </c>
      <c r="B4105" s="218" t="str">
        <f t="shared" si="518"/>
        <v/>
      </c>
      <c r="C4105" s="218" t="str">
        <f t="shared" si="519"/>
        <v/>
      </c>
      <c r="D4105" s="218" t="str">
        <f t="shared" si="520"/>
        <v/>
      </c>
      <c r="E4105" s="219" t="e">
        <f t="shared" si="521"/>
        <v>#VALUE!</v>
      </c>
      <c r="F4105" s="219" t="str">
        <f t="shared" si="522"/>
        <v/>
      </c>
      <c r="G4105" s="219">
        <f t="shared" si="523"/>
        <v>45291</v>
      </c>
      <c r="H4105" s="218" t="str">
        <f>IF(ISERROR(VLOOKUP(FORECAST!$A4105,$AY$2:$BA$9,3,FALSE)),"",VLOOKUP(FORECAST!$A4105,$AY$2:$BA$9,3,FALSE))</f>
        <v/>
      </c>
      <c r="I4105" s="218" t="str">
        <f>IF(ISNUMBER(FORECAST!G:G),FORECAST!G:G,"")</f>
        <v/>
      </c>
      <c r="J4105" s="222" t="str">
        <f>IF(ISNUMBER(FORECAST!H:H),FORECAST!H:H,"")</f>
        <v/>
      </c>
      <c r="BF4105" s="4"/>
    </row>
    <row r="4106" spans="1:58">
      <c r="A4106" s="218" t="str">
        <f>MID(FORECAST!A4105,1,10)</f>
        <v/>
      </c>
      <c r="B4106" s="218" t="str">
        <f t="shared" si="518"/>
        <v/>
      </c>
      <c r="C4106" s="218" t="str">
        <f t="shared" si="519"/>
        <v/>
      </c>
      <c r="D4106" s="218" t="str">
        <f t="shared" si="520"/>
        <v/>
      </c>
      <c r="E4106" s="219" t="e">
        <f t="shared" si="521"/>
        <v>#VALUE!</v>
      </c>
      <c r="F4106" s="219" t="str">
        <f t="shared" si="522"/>
        <v/>
      </c>
      <c r="G4106" s="219">
        <f t="shared" si="523"/>
        <v>45291</v>
      </c>
      <c r="H4106" s="218" t="str">
        <f>IF(ISERROR(VLOOKUP(FORECAST!$A4106,$AY$2:$BA$9,3,FALSE)),"",VLOOKUP(FORECAST!$A4106,$AY$2:$BA$9,3,FALSE))</f>
        <v/>
      </c>
      <c r="I4106" s="218" t="str">
        <f>IF(ISNUMBER(FORECAST!G:G),FORECAST!G:G,"")</f>
        <v/>
      </c>
      <c r="J4106" s="222" t="str">
        <f>IF(ISNUMBER(FORECAST!H:H),FORECAST!H:H,"")</f>
        <v/>
      </c>
      <c r="BF4106" s="4"/>
    </row>
    <row r="4107" spans="1:58">
      <c r="A4107" s="218" t="str">
        <f>MID(FORECAST!A4106,1,10)</f>
        <v/>
      </c>
      <c r="B4107" s="218" t="str">
        <f t="shared" si="518"/>
        <v/>
      </c>
      <c r="C4107" s="218" t="str">
        <f t="shared" si="519"/>
        <v/>
      </c>
      <c r="D4107" s="218" t="str">
        <f t="shared" si="520"/>
        <v/>
      </c>
      <c r="E4107" s="219" t="e">
        <f t="shared" si="521"/>
        <v>#VALUE!</v>
      </c>
      <c r="F4107" s="219" t="str">
        <f t="shared" si="522"/>
        <v/>
      </c>
      <c r="G4107" s="219">
        <f t="shared" si="523"/>
        <v>45291</v>
      </c>
      <c r="H4107" s="218" t="str">
        <f>IF(ISERROR(VLOOKUP(FORECAST!$A4107,$AY$2:$BA$9,3,FALSE)),"",VLOOKUP(FORECAST!$A4107,$AY$2:$BA$9,3,FALSE))</f>
        <v/>
      </c>
      <c r="I4107" s="218" t="str">
        <f>IF(ISNUMBER(FORECAST!G:G),FORECAST!G:G,"")</f>
        <v/>
      </c>
      <c r="J4107" s="222" t="str">
        <f>IF(ISNUMBER(FORECAST!H:H),FORECAST!H:H,"")</f>
        <v/>
      </c>
      <c r="BF4107" s="4"/>
    </row>
    <row r="4108" spans="1:58">
      <c r="A4108" s="218" t="str">
        <f>MID(FORECAST!A4107,1,10)</f>
        <v/>
      </c>
      <c r="B4108" s="218" t="str">
        <f t="shared" si="518"/>
        <v/>
      </c>
      <c r="C4108" s="218" t="str">
        <f t="shared" si="519"/>
        <v/>
      </c>
      <c r="D4108" s="218" t="str">
        <f t="shared" si="520"/>
        <v/>
      </c>
      <c r="E4108" s="219" t="e">
        <f t="shared" si="521"/>
        <v>#VALUE!</v>
      </c>
      <c r="F4108" s="219" t="str">
        <f t="shared" si="522"/>
        <v/>
      </c>
      <c r="G4108" s="219">
        <f t="shared" si="523"/>
        <v>45291</v>
      </c>
      <c r="H4108" s="218" t="str">
        <f>IF(ISERROR(VLOOKUP(FORECAST!$A4108,$AY$2:$BA$9,3,FALSE)),"",VLOOKUP(FORECAST!$A4108,$AY$2:$BA$9,3,FALSE))</f>
        <v/>
      </c>
      <c r="I4108" s="218" t="str">
        <f>IF(ISNUMBER(FORECAST!G:G),FORECAST!G:G,"")</f>
        <v/>
      </c>
      <c r="J4108" s="222" t="str">
        <f>IF(ISNUMBER(FORECAST!H:H),FORECAST!H:H,"")</f>
        <v/>
      </c>
      <c r="BF4108" s="4"/>
    </row>
    <row r="4109" spans="1:58">
      <c r="A4109" s="218" t="str">
        <f>MID(FORECAST!A4108,1,10)</f>
        <v/>
      </c>
      <c r="B4109" s="218" t="str">
        <f t="shared" si="518"/>
        <v/>
      </c>
      <c r="C4109" s="218" t="str">
        <f t="shared" si="519"/>
        <v/>
      </c>
      <c r="D4109" s="218" t="str">
        <f t="shared" si="520"/>
        <v/>
      </c>
      <c r="E4109" s="219" t="e">
        <f t="shared" si="521"/>
        <v>#VALUE!</v>
      </c>
      <c r="F4109" s="219" t="str">
        <f t="shared" si="522"/>
        <v/>
      </c>
      <c r="G4109" s="219">
        <f t="shared" si="523"/>
        <v>45291</v>
      </c>
      <c r="H4109" s="218" t="str">
        <f>IF(ISERROR(VLOOKUP(FORECAST!$A4109,$AY$2:$BA$9,3,FALSE)),"",VLOOKUP(FORECAST!$A4109,$AY$2:$BA$9,3,FALSE))</f>
        <v/>
      </c>
      <c r="I4109" s="218" t="str">
        <f>IF(ISNUMBER(FORECAST!G:G),FORECAST!G:G,"")</f>
        <v/>
      </c>
      <c r="J4109" s="222" t="str">
        <f>IF(ISNUMBER(FORECAST!H:H),FORECAST!H:H,"")</f>
        <v/>
      </c>
      <c r="BF4109" s="4"/>
    </row>
    <row r="4110" spans="1:58">
      <c r="A4110" s="218" t="str">
        <f>MID(FORECAST!A4109,1,10)</f>
        <v/>
      </c>
      <c r="B4110" s="218" t="str">
        <f t="shared" si="518"/>
        <v/>
      </c>
      <c r="C4110" s="218" t="str">
        <f t="shared" si="519"/>
        <v/>
      </c>
      <c r="D4110" s="218" t="str">
        <f t="shared" si="520"/>
        <v/>
      </c>
      <c r="E4110" s="219" t="e">
        <f t="shared" si="521"/>
        <v>#VALUE!</v>
      </c>
      <c r="F4110" s="219" t="str">
        <f t="shared" si="522"/>
        <v/>
      </c>
      <c r="G4110" s="219">
        <f t="shared" si="523"/>
        <v>45291</v>
      </c>
      <c r="H4110" s="218" t="str">
        <f>IF(ISERROR(VLOOKUP(FORECAST!$A4110,$AY$2:$BA$9,3,FALSE)),"",VLOOKUP(FORECAST!$A4110,$AY$2:$BA$9,3,FALSE))</f>
        <v/>
      </c>
      <c r="I4110" s="218" t="str">
        <f>IF(ISNUMBER(FORECAST!G:G),FORECAST!G:G,"")</f>
        <v/>
      </c>
      <c r="J4110" s="222" t="str">
        <f>IF(ISNUMBER(FORECAST!H:H),FORECAST!H:H,"")</f>
        <v/>
      </c>
      <c r="BF4110" s="4"/>
    </row>
    <row r="4111" spans="1:58">
      <c r="A4111" s="218" t="str">
        <f>MID(FORECAST!A4110,1,10)</f>
        <v/>
      </c>
      <c r="B4111" s="218" t="str">
        <f t="shared" si="518"/>
        <v/>
      </c>
      <c r="C4111" s="218" t="str">
        <f t="shared" si="519"/>
        <v/>
      </c>
      <c r="D4111" s="218" t="str">
        <f t="shared" si="520"/>
        <v/>
      </c>
      <c r="E4111" s="219" t="e">
        <f t="shared" si="521"/>
        <v>#VALUE!</v>
      </c>
      <c r="F4111" s="219" t="str">
        <f t="shared" si="522"/>
        <v/>
      </c>
      <c r="G4111" s="219">
        <f t="shared" si="523"/>
        <v>45291</v>
      </c>
      <c r="H4111" s="218" t="str">
        <f>IF(ISERROR(VLOOKUP(FORECAST!$A4111,$AY$2:$BA$9,3,FALSE)),"",VLOOKUP(FORECAST!$A4111,$AY$2:$BA$9,3,FALSE))</f>
        <v/>
      </c>
      <c r="I4111" s="218" t="str">
        <f>IF(ISNUMBER(FORECAST!G:G),FORECAST!G:G,"")</f>
        <v/>
      </c>
      <c r="J4111" s="222" t="str">
        <f>IF(ISNUMBER(FORECAST!H:H),FORECAST!H:H,"")</f>
        <v/>
      </c>
      <c r="BF4111" s="4"/>
    </row>
    <row r="4112" spans="1:58">
      <c r="A4112" s="218" t="str">
        <f>MID(FORECAST!A4111,1,10)</f>
        <v/>
      </c>
      <c r="B4112" s="218" t="str">
        <f t="shared" ref="B4112:B4175" si="524">MID(A4112,1,2)</f>
        <v/>
      </c>
      <c r="C4112" s="218" t="str">
        <f t="shared" ref="C4112:C4175" si="525">MID(A4112,4,2)</f>
        <v/>
      </c>
      <c r="D4112" s="218" t="str">
        <f t="shared" ref="D4112:D4175" si="526">MID(A4112,7,4)</f>
        <v/>
      </c>
      <c r="E4112" s="219" t="e">
        <f t="shared" ref="E4112:E4175" si="527">DATE(D4112,C4112,B4112)</f>
        <v>#VALUE!</v>
      </c>
      <c r="F4112" s="219" t="str">
        <f t="shared" ref="F4112:F4175" si="528">IF(ISERROR(E4112),"",E4112)</f>
        <v/>
      </c>
      <c r="G4112" s="219">
        <f t="shared" ref="G4112:G4175" si="529">IF(F4112="",G4111,F4112)</f>
        <v>45291</v>
      </c>
      <c r="H4112" s="218" t="str">
        <f>IF(ISERROR(VLOOKUP(FORECAST!$A4112,$AY$2:$BA$9,3,FALSE)),"",VLOOKUP(FORECAST!$A4112,$AY$2:$BA$9,3,FALSE))</f>
        <v/>
      </c>
      <c r="I4112" s="218" t="str">
        <f>IF(ISNUMBER(FORECAST!G:G),FORECAST!G:G,"")</f>
        <v/>
      </c>
      <c r="J4112" s="222" t="str">
        <f>IF(ISNUMBER(FORECAST!H:H),FORECAST!H:H,"")</f>
        <v/>
      </c>
      <c r="BF4112" s="4"/>
    </row>
    <row r="4113" spans="1:58">
      <c r="A4113" s="218" t="str">
        <f>MID(FORECAST!A4112,1,10)</f>
        <v/>
      </c>
      <c r="B4113" s="218" t="str">
        <f t="shared" si="524"/>
        <v/>
      </c>
      <c r="C4113" s="218" t="str">
        <f t="shared" si="525"/>
        <v/>
      </c>
      <c r="D4113" s="218" t="str">
        <f t="shared" si="526"/>
        <v/>
      </c>
      <c r="E4113" s="219" t="e">
        <f t="shared" si="527"/>
        <v>#VALUE!</v>
      </c>
      <c r="F4113" s="219" t="str">
        <f t="shared" si="528"/>
        <v/>
      </c>
      <c r="G4113" s="219">
        <f t="shared" si="529"/>
        <v>45291</v>
      </c>
      <c r="H4113" s="218" t="str">
        <f>IF(ISERROR(VLOOKUP(FORECAST!$A4113,$AY$2:$BA$9,3,FALSE)),"",VLOOKUP(FORECAST!$A4113,$AY$2:$BA$9,3,FALSE))</f>
        <v/>
      </c>
      <c r="I4113" s="218" t="str">
        <f>IF(ISNUMBER(FORECAST!G:G),FORECAST!G:G,"")</f>
        <v/>
      </c>
      <c r="J4113" s="222" t="str">
        <f>IF(ISNUMBER(FORECAST!H:H),FORECAST!H:H,"")</f>
        <v/>
      </c>
      <c r="BF4113" s="4"/>
    </row>
    <row r="4114" spans="1:58">
      <c r="A4114" s="218" t="str">
        <f>MID(FORECAST!A4113,1,10)</f>
        <v/>
      </c>
      <c r="B4114" s="218" t="str">
        <f t="shared" si="524"/>
        <v/>
      </c>
      <c r="C4114" s="218" t="str">
        <f t="shared" si="525"/>
        <v/>
      </c>
      <c r="D4114" s="218" t="str">
        <f t="shared" si="526"/>
        <v/>
      </c>
      <c r="E4114" s="219" t="e">
        <f t="shared" si="527"/>
        <v>#VALUE!</v>
      </c>
      <c r="F4114" s="219" t="str">
        <f t="shared" si="528"/>
        <v/>
      </c>
      <c r="G4114" s="219">
        <f t="shared" si="529"/>
        <v>45291</v>
      </c>
      <c r="H4114" s="218" t="str">
        <f>IF(ISERROR(VLOOKUP(FORECAST!$A4114,$AY$2:$BA$9,3,FALSE)),"",VLOOKUP(FORECAST!$A4114,$AY$2:$BA$9,3,FALSE))</f>
        <v/>
      </c>
      <c r="I4114" s="218" t="str">
        <f>IF(ISNUMBER(FORECAST!G:G),FORECAST!G:G,"")</f>
        <v/>
      </c>
      <c r="J4114" s="222" t="str">
        <f>IF(ISNUMBER(FORECAST!H:H),FORECAST!H:H,"")</f>
        <v/>
      </c>
      <c r="BF4114" s="4"/>
    </row>
    <row r="4115" spans="1:58">
      <c r="A4115" s="218" t="str">
        <f>MID(FORECAST!A4114,1,10)</f>
        <v/>
      </c>
      <c r="B4115" s="218" t="str">
        <f t="shared" si="524"/>
        <v/>
      </c>
      <c r="C4115" s="218" t="str">
        <f t="shared" si="525"/>
        <v/>
      </c>
      <c r="D4115" s="218" t="str">
        <f t="shared" si="526"/>
        <v/>
      </c>
      <c r="E4115" s="219" t="e">
        <f t="shared" si="527"/>
        <v>#VALUE!</v>
      </c>
      <c r="F4115" s="219" t="str">
        <f t="shared" si="528"/>
        <v/>
      </c>
      <c r="G4115" s="219">
        <f t="shared" si="529"/>
        <v>45291</v>
      </c>
      <c r="H4115" s="218" t="str">
        <f>IF(ISERROR(VLOOKUP(FORECAST!$A4115,$AY$2:$BA$9,3,FALSE)),"",VLOOKUP(FORECAST!$A4115,$AY$2:$BA$9,3,FALSE))</f>
        <v/>
      </c>
      <c r="I4115" s="218" t="str">
        <f>IF(ISNUMBER(FORECAST!G:G),FORECAST!G:G,"")</f>
        <v/>
      </c>
      <c r="J4115" s="222" t="str">
        <f>IF(ISNUMBER(FORECAST!H:H),FORECAST!H:H,"")</f>
        <v/>
      </c>
      <c r="BF4115" s="4"/>
    </row>
    <row r="4116" spans="1:58">
      <c r="A4116" s="218" t="str">
        <f>MID(FORECAST!A4115,1,10)</f>
        <v/>
      </c>
      <c r="B4116" s="218" t="str">
        <f t="shared" si="524"/>
        <v/>
      </c>
      <c r="C4116" s="218" t="str">
        <f t="shared" si="525"/>
        <v/>
      </c>
      <c r="D4116" s="218" t="str">
        <f t="shared" si="526"/>
        <v/>
      </c>
      <c r="E4116" s="219" t="e">
        <f t="shared" si="527"/>
        <v>#VALUE!</v>
      </c>
      <c r="F4116" s="219" t="str">
        <f t="shared" si="528"/>
        <v/>
      </c>
      <c r="G4116" s="219">
        <f t="shared" si="529"/>
        <v>45291</v>
      </c>
      <c r="H4116" s="218" t="str">
        <f>IF(ISERROR(VLOOKUP(FORECAST!$A4116,$AY$2:$BA$9,3,FALSE)),"",VLOOKUP(FORECAST!$A4116,$AY$2:$BA$9,3,FALSE))</f>
        <v/>
      </c>
      <c r="I4116" s="218" t="str">
        <f>IF(ISNUMBER(FORECAST!G:G),FORECAST!G:G,"")</f>
        <v/>
      </c>
      <c r="J4116" s="222" t="str">
        <f>IF(ISNUMBER(FORECAST!H:H),FORECAST!H:H,"")</f>
        <v/>
      </c>
      <c r="BF4116" s="4"/>
    </row>
    <row r="4117" spans="1:58">
      <c r="A4117" s="218" t="str">
        <f>MID(FORECAST!A4116,1,10)</f>
        <v/>
      </c>
      <c r="B4117" s="218" t="str">
        <f t="shared" si="524"/>
        <v/>
      </c>
      <c r="C4117" s="218" t="str">
        <f t="shared" si="525"/>
        <v/>
      </c>
      <c r="D4117" s="218" t="str">
        <f t="shared" si="526"/>
        <v/>
      </c>
      <c r="E4117" s="219" t="e">
        <f t="shared" si="527"/>
        <v>#VALUE!</v>
      </c>
      <c r="F4117" s="219" t="str">
        <f t="shared" si="528"/>
        <v/>
      </c>
      <c r="G4117" s="219">
        <f t="shared" si="529"/>
        <v>45291</v>
      </c>
      <c r="H4117" s="218" t="str">
        <f>IF(ISERROR(VLOOKUP(FORECAST!$A4117,$AY$2:$BA$9,3,FALSE)),"",VLOOKUP(FORECAST!$A4117,$AY$2:$BA$9,3,FALSE))</f>
        <v/>
      </c>
      <c r="I4117" s="218" t="str">
        <f>IF(ISNUMBER(FORECAST!G:G),FORECAST!G:G,"")</f>
        <v/>
      </c>
      <c r="J4117" s="222" t="str">
        <f>IF(ISNUMBER(FORECAST!H:H),FORECAST!H:H,"")</f>
        <v/>
      </c>
      <c r="BF4117" s="4"/>
    </row>
    <row r="4118" spans="1:58">
      <c r="A4118" s="218" t="str">
        <f>MID(FORECAST!A4117,1,10)</f>
        <v/>
      </c>
      <c r="B4118" s="218" t="str">
        <f t="shared" si="524"/>
        <v/>
      </c>
      <c r="C4118" s="218" t="str">
        <f t="shared" si="525"/>
        <v/>
      </c>
      <c r="D4118" s="218" t="str">
        <f t="shared" si="526"/>
        <v/>
      </c>
      <c r="E4118" s="219" t="e">
        <f t="shared" si="527"/>
        <v>#VALUE!</v>
      </c>
      <c r="F4118" s="219" t="str">
        <f t="shared" si="528"/>
        <v/>
      </c>
      <c r="G4118" s="219">
        <f t="shared" si="529"/>
        <v>45291</v>
      </c>
      <c r="H4118" s="218" t="str">
        <f>IF(ISERROR(VLOOKUP(FORECAST!$A4118,$AY$2:$BA$9,3,FALSE)),"",VLOOKUP(FORECAST!$A4118,$AY$2:$BA$9,3,FALSE))</f>
        <v/>
      </c>
      <c r="I4118" s="218" t="str">
        <f>IF(ISNUMBER(FORECAST!G:G),FORECAST!G:G,"")</f>
        <v/>
      </c>
      <c r="J4118" s="222" t="str">
        <f>IF(ISNUMBER(FORECAST!H:H),FORECAST!H:H,"")</f>
        <v/>
      </c>
      <c r="BF4118" s="4"/>
    </row>
    <row r="4119" spans="1:58">
      <c r="A4119" s="218" t="str">
        <f>MID(FORECAST!A4118,1,10)</f>
        <v/>
      </c>
      <c r="B4119" s="218" t="str">
        <f t="shared" si="524"/>
        <v/>
      </c>
      <c r="C4119" s="218" t="str">
        <f t="shared" si="525"/>
        <v/>
      </c>
      <c r="D4119" s="218" t="str">
        <f t="shared" si="526"/>
        <v/>
      </c>
      <c r="E4119" s="219" t="e">
        <f t="shared" si="527"/>
        <v>#VALUE!</v>
      </c>
      <c r="F4119" s="219" t="str">
        <f t="shared" si="528"/>
        <v/>
      </c>
      <c r="G4119" s="219">
        <f t="shared" si="529"/>
        <v>45291</v>
      </c>
      <c r="H4119" s="218" t="str">
        <f>IF(ISERROR(VLOOKUP(FORECAST!$A4119,$AY$2:$BA$9,3,FALSE)),"",VLOOKUP(FORECAST!$A4119,$AY$2:$BA$9,3,FALSE))</f>
        <v/>
      </c>
      <c r="I4119" s="218" t="str">
        <f>IF(ISNUMBER(FORECAST!G:G),FORECAST!G:G,"")</f>
        <v/>
      </c>
      <c r="J4119" s="222" t="str">
        <f>IF(ISNUMBER(FORECAST!H:H),FORECAST!H:H,"")</f>
        <v/>
      </c>
      <c r="BF4119" s="4"/>
    </row>
    <row r="4120" spans="1:58">
      <c r="A4120" s="218" t="str">
        <f>MID(FORECAST!A4119,1,10)</f>
        <v/>
      </c>
      <c r="B4120" s="218" t="str">
        <f t="shared" si="524"/>
        <v/>
      </c>
      <c r="C4120" s="218" t="str">
        <f t="shared" si="525"/>
        <v/>
      </c>
      <c r="D4120" s="218" t="str">
        <f t="shared" si="526"/>
        <v/>
      </c>
      <c r="E4120" s="219" t="e">
        <f t="shared" si="527"/>
        <v>#VALUE!</v>
      </c>
      <c r="F4120" s="219" t="str">
        <f t="shared" si="528"/>
        <v/>
      </c>
      <c r="G4120" s="219">
        <f t="shared" si="529"/>
        <v>45291</v>
      </c>
      <c r="H4120" s="218" t="str">
        <f>IF(ISERROR(VLOOKUP(FORECAST!$A4120,$AY$2:$BA$9,3,FALSE)),"",VLOOKUP(FORECAST!$A4120,$AY$2:$BA$9,3,FALSE))</f>
        <v/>
      </c>
      <c r="I4120" s="218" t="str">
        <f>IF(ISNUMBER(FORECAST!G:G),FORECAST!G:G,"")</f>
        <v/>
      </c>
      <c r="J4120" s="222" t="str">
        <f>IF(ISNUMBER(FORECAST!H:H),FORECAST!H:H,"")</f>
        <v/>
      </c>
      <c r="BF4120" s="4"/>
    </row>
    <row r="4121" spans="1:58">
      <c r="A4121" s="218" t="str">
        <f>MID(FORECAST!A4120,1,10)</f>
        <v/>
      </c>
      <c r="B4121" s="218" t="str">
        <f t="shared" si="524"/>
        <v/>
      </c>
      <c r="C4121" s="218" t="str">
        <f t="shared" si="525"/>
        <v/>
      </c>
      <c r="D4121" s="218" t="str">
        <f t="shared" si="526"/>
        <v/>
      </c>
      <c r="E4121" s="219" t="e">
        <f t="shared" si="527"/>
        <v>#VALUE!</v>
      </c>
      <c r="F4121" s="219" t="str">
        <f t="shared" si="528"/>
        <v/>
      </c>
      <c r="G4121" s="219">
        <f t="shared" si="529"/>
        <v>45291</v>
      </c>
      <c r="H4121" s="218" t="str">
        <f>IF(ISERROR(VLOOKUP(FORECAST!$A4121,$AY$2:$BA$9,3,FALSE)),"",VLOOKUP(FORECAST!$A4121,$AY$2:$BA$9,3,FALSE))</f>
        <v/>
      </c>
      <c r="I4121" s="218" t="str">
        <f>IF(ISNUMBER(FORECAST!G:G),FORECAST!G:G,"")</f>
        <v/>
      </c>
      <c r="J4121" s="222" t="str">
        <f>IF(ISNUMBER(FORECAST!H:H),FORECAST!H:H,"")</f>
        <v/>
      </c>
      <c r="BF4121" s="4"/>
    </row>
    <row r="4122" spans="1:58">
      <c r="A4122" s="218" t="str">
        <f>MID(FORECAST!A4121,1,10)</f>
        <v/>
      </c>
      <c r="B4122" s="218" t="str">
        <f t="shared" si="524"/>
        <v/>
      </c>
      <c r="C4122" s="218" t="str">
        <f t="shared" si="525"/>
        <v/>
      </c>
      <c r="D4122" s="218" t="str">
        <f t="shared" si="526"/>
        <v/>
      </c>
      <c r="E4122" s="219" t="e">
        <f t="shared" si="527"/>
        <v>#VALUE!</v>
      </c>
      <c r="F4122" s="219" t="str">
        <f t="shared" si="528"/>
        <v/>
      </c>
      <c r="G4122" s="219">
        <f t="shared" si="529"/>
        <v>45291</v>
      </c>
      <c r="H4122" s="218" t="str">
        <f>IF(ISERROR(VLOOKUP(FORECAST!$A4122,$AY$2:$BA$9,3,FALSE)),"",VLOOKUP(FORECAST!$A4122,$AY$2:$BA$9,3,FALSE))</f>
        <v/>
      </c>
      <c r="I4122" s="218" t="str">
        <f>IF(ISNUMBER(FORECAST!G:G),FORECAST!G:G,"")</f>
        <v/>
      </c>
      <c r="J4122" s="222" t="str">
        <f>IF(ISNUMBER(FORECAST!H:H),FORECAST!H:H,"")</f>
        <v/>
      </c>
      <c r="BF4122" s="4"/>
    </row>
    <row r="4123" spans="1:58">
      <c r="A4123" s="218" t="str">
        <f>MID(FORECAST!A4122,1,10)</f>
        <v/>
      </c>
      <c r="B4123" s="218" t="str">
        <f t="shared" si="524"/>
        <v/>
      </c>
      <c r="C4123" s="218" t="str">
        <f t="shared" si="525"/>
        <v/>
      </c>
      <c r="D4123" s="218" t="str">
        <f t="shared" si="526"/>
        <v/>
      </c>
      <c r="E4123" s="219" t="e">
        <f t="shared" si="527"/>
        <v>#VALUE!</v>
      </c>
      <c r="F4123" s="219" t="str">
        <f t="shared" si="528"/>
        <v/>
      </c>
      <c r="G4123" s="219">
        <f t="shared" si="529"/>
        <v>45291</v>
      </c>
      <c r="H4123" s="218" t="str">
        <f>IF(ISERROR(VLOOKUP(FORECAST!$A4123,$AY$2:$BA$9,3,FALSE)),"",VLOOKUP(FORECAST!$A4123,$AY$2:$BA$9,3,FALSE))</f>
        <v/>
      </c>
      <c r="I4123" s="218" t="str">
        <f>IF(ISNUMBER(FORECAST!G:G),FORECAST!G:G,"")</f>
        <v/>
      </c>
      <c r="J4123" s="222" t="str">
        <f>IF(ISNUMBER(FORECAST!H:H),FORECAST!H:H,"")</f>
        <v/>
      </c>
      <c r="BF4123" s="4"/>
    </row>
    <row r="4124" spans="1:58">
      <c r="A4124" s="218" t="str">
        <f>MID(FORECAST!A4123,1,10)</f>
        <v/>
      </c>
      <c r="B4124" s="218" t="str">
        <f t="shared" si="524"/>
        <v/>
      </c>
      <c r="C4124" s="218" t="str">
        <f t="shared" si="525"/>
        <v/>
      </c>
      <c r="D4124" s="218" t="str">
        <f t="shared" si="526"/>
        <v/>
      </c>
      <c r="E4124" s="219" t="e">
        <f t="shared" si="527"/>
        <v>#VALUE!</v>
      </c>
      <c r="F4124" s="219" t="str">
        <f t="shared" si="528"/>
        <v/>
      </c>
      <c r="G4124" s="219">
        <f t="shared" si="529"/>
        <v>45291</v>
      </c>
      <c r="H4124" s="218" t="str">
        <f>IF(ISERROR(VLOOKUP(FORECAST!$A4124,$AY$2:$BA$9,3,FALSE)),"",VLOOKUP(FORECAST!$A4124,$AY$2:$BA$9,3,FALSE))</f>
        <v/>
      </c>
      <c r="I4124" s="218" t="str">
        <f>IF(ISNUMBER(FORECAST!G:G),FORECAST!G:G,"")</f>
        <v/>
      </c>
      <c r="J4124" s="222" t="str">
        <f>IF(ISNUMBER(FORECAST!H:H),FORECAST!H:H,"")</f>
        <v/>
      </c>
      <c r="BF4124" s="4"/>
    </row>
    <row r="4125" spans="1:58">
      <c r="A4125" s="218" t="str">
        <f>MID(FORECAST!A4124,1,10)</f>
        <v/>
      </c>
      <c r="B4125" s="218" t="str">
        <f t="shared" si="524"/>
        <v/>
      </c>
      <c r="C4125" s="218" t="str">
        <f t="shared" si="525"/>
        <v/>
      </c>
      <c r="D4125" s="218" t="str">
        <f t="shared" si="526"/>
        <v/>
      </c>
      <c r="E4125" s="219" t="e">
        <f t="shared" si="527"/>
        <v>#VALUE!</v>
      </c>
      <c r="F4125" s="219" t="str">
        <f t="shared" si="528"/>
        <v/>
      </c>
      <c r="G4125" s="219">
        <f t="shared" si="529"/>
        <v>45291</v>
      </c>
      <c r="H4125" s="218" t="str">
        <f>IF(ISERROR(VLOOKUP(FORECAST!$A4125,$AY$2:$BA$9,3,FALSE)),"",VLOOKUP(FORECAST!$A4125,$AY$2:$BA$9,3,FALSE))</f>
        <v/>
      </c>
      <c r="I4125" s="218" t="str">
        <f>IF(ISNUMBER(FORECAST!G:G),FORECAST!G:G,"")</f>
        <v/>
      </c>
      <c r="J4125" s="222" t="str">
        <f>IF(ISNUMBER(FORECAST!H:H),FORECAST!H:H,"")</f>
        <v/>
      </c>
      <c r="BF4125" s="4"/>
    </row>
    <row r="4126" spans="1:58">
      <c r="A4126" s="218" t="str">
        <f>MID(FORECAST!A4125,1,10)</f>
        <v/>
      </c>
      <c r="B4126" s="218" t="str">
        <f t="shared" si="524"/>
        <v/>
      </c>
      <c r="C4126" s="218" t="str">
        <f t="shared" si="525"/>
        <v/>
      </c>
      <c r="D4126" s="218" t="str">
        <f t="shared" si="526"/>
        <v/>
      </c>
      <c r="E4126" s="219" t="e">
        <f t="shared" si="527"/>
        <v>#VALUE!</v>
      </c>
      <c r="F4126" s="219" t="str">
        <f t="shared" si="528"/>
        <v/>
      </c>
      <c r="G4126" s="219">
        <f t="shared" si="529"/>
        <v>45291</v>
      </c>
      <c r="H4126" s="218" t="str">
        <f>IF(ISERROR(VLOOKUP(FORECAST!$A4126,$AY$2:$BA$9,3,FALSE)),"",VLOOKUP(FORECAST!$A4126,$AY$2:$BA$9,3,FALSE))</f>
        <v/>
      </c>
      <c r="I4126" s="218" t="str">
        <f>IF(ISNUMBER(FORECAST!G:G),FORECAST!G:G,"")</f>
        <v/>
      </c>
      <c r="J4126" s="222" t="str">
        <f>IF(ISNUMBER(FORECAST!H:H),FORECAST!H:H,"")</f>
        <v/>
      </c>
      <c r="BF4126" s="4"/>
    </row>
    <row r="4127" spans="1:58">
      <c r="A4127" s="218" t="str">
        <f>MID(FORECAST!A4126,1,10)</f>
        <v/>
      </c>
      <c r="B4127" s="218" t="str">
        <f t="shared" si="524"/>
        <v/>
      </c>
      <c r="C4127" s="218" t="str">
        <f t="shared" si="525"/>
        <v/>
      </c>
      <c r="D4127" s="218" t="str">
        <f t="shared" si="526"/>
        <v/>
      </c>
      <c r="E4127" s="219" t="e">
        <f t="shared" si="527"/>
        <v>#VALUE!</v>
      </c>
      <c r="F4127" s="219" t="str">
        <f t="shared" si="528"/>
        <v/>
      </c>
      <c r="G4127" s="219">
        <f t="shared" si="529"/>
        <v>45291</v>
      </c>
      <c r="H4127" s="218" t="str">
        <f>IF(ISERROR(VLOOKUP(FORECAST!$A4127,$AY$2:$BA$9,3,FALSE)),"",VLOOKUP(FORECAST!$A4127,$AY$2:$BA$9,3,FALSE))</f>
        <v/>
      </c>
      <c r="I4127" s="218" t="str">
        <f>IF(ISNUMBER(FORECAST!G:G),FORECAST!G:G,"")</f>
        <v/>
      </c>
      <c r="J4127" s="222" t="str">
        <f>IF(ISNUMBER(FORECAST!H:H),FORECAST!H:H,"")</f>
        <v/>
      </c>
      <c r="BF4127" s="4"/>
    </row>
    <row r="4128" spans="1:58">
      <c r="A4128" s="218" t="str">
        <f>MID(FORECAST!A4127,1,10)</f>
        <v/>
      </c>
      <c r="B4128" s="218" t="str">
        <f t="shared" si="524"/>
        <v/>
      </c>
      <c r="C4128" s="218" t="str">
        <f t="shared" si="525"/>
        <v/>
      </c>
      <c r="D4128" s="218" t="str">
        <f t="shared" si="526"/>
        <v/>
      </c>
      <c r="E4128" s="219" t="e">
        <f t="shared" si="527"/>
        <v>#VALUE!</v>
      </c>
      <c r="F4128" s="219" t="str">
        <f t="shared" si="528"/>
        <v/>
      </c>
      <c r="G4128" s="219">
        <f t="shared" si="529"/>
        <v>45291</v>
      </c>
      <c r="H4128" s="218" t="str">
        <f>IF(ISERROR(VLOOKUP(FORECAST!$A4128,$AY$2:$BA$9,3,FALSE)),"",VLOOKUP(FORECAST!$A4128,$AY$2:$BA$9,3,FALSE))</f>
        <v/>
      </c>
      <c r="I4128" s="218" t="str">
        <f>IF(ISNUMBER(FORECAST!G:G),FORECAST!G:G,"")</f>
        <v/>
      </c>
      <c r="J4128" s="222" t="str">
        <f>IF(ISNUMBER(FORECAST!H:H),FORECAST!H:H,"")</f>
        <v/>
      </c>
      <c r="BF4128" s="4"/>
    </row>
    <row r="4129" spans="1:58">
      <c r="A4129" s="218" t="str">
        <f>MID(FORECAST!A4128,1,10)</f>
        <v/>
      </c>
      <c r="B4129" s="218" t="str">
        <f t="shared" si="524"/>
        <v/>
      </c>
      <c r="C4129" s="218" t="str">
        <f t="shared" si="525"/>
        <v/>
      </c>
      <c r="D4129" s="218" t="str">
        <f t="shared" si="526"/>
        <v/>
      </c>
      <c r="E4129" s="219" t="e">
        <f t="shared" si="527"/>
        <v>#VALUE!</v>
      </c>
      <c r="F4129" s="219" t="str">
        <f t="shared" si="528"/>
        <v/>
      </c>
      <c r="G4129" s="219">
        <f t="shared" si="529"/>
        <v>45291</v>
      </c>
      <c r="H4129" s="218" t="str">
        <f>IF(ISERROR(VLOOKUP(FORECAST!$A4129,$AY$2:$BA$9,3,FALSE)),"",VLOOKUP(FORECAST!$A4129,$AY$2:$BA$9,3,FALSE))</f>
        <v/>
      </c>
      <c r="I4129" s="218" t="str">
        <f>IF(ISNUMBER(FORECAST!G:G),FORECAST!G:G,"")</f>
        <v/>
      </c>
      <c r="J4129" s="222" t="str">
        <f>IF(ISNUMBER(FORECAST!H:H),FORECAST!H:H,"")</f>
        <v/>
      </c>
      <c r="BF4129" s="4"/>
    </row>
    <row r="4130" spans="1:58">
      <c r="A4130" s="218" t="str">
        <f>MID(FORECAST!A4129,1,10)</f>
        <v/>
      </c>
      <c r="B4130" s="218" t="str">
        <f t="shared" si="524"/>
        <v/>
      </c>
      <c r="C4130" s="218" t="str">
        <f t="shared" si="525"/>
        <v/>
      </c>
      <c r="D4130" s="218" t="str">
        <f t="shared" si="526"/>
        <v/>
      </c>
      <c r="E4130" s="219" t="e">
        <f t="shared" si="527"/>
        <v>#VALUE!</v>
      </c>
      <c r="F4130" s="219" t="str">
        <f t="shared" si="528"/>
        <v/>
      </c>
      <c r="G4130" s="219">
        <f t="shared" si="529"/>
        <v>45291</v>
      </c>
      <c r="H4130" s="218" t="str">
        <f>IF(ISERROR(VLOOKUP(FORECAST!$A4130,$AY$2:$BA$9,3,FALSE)),"",VLOOKUP(FORECAST!$A4130,$AY$2:$BA$9,3,FALSE))</f>
        <v/>
      </c>
      <c r="I4130" s="218" t="str">
        <f>IF(ISNUMBER(FORECAST!G:G),FORECAST!G:G,"")</f>
        <v/>
      </c>
      <c r="J4130" s="222" t="str">
        <f>IF(ISNUMBER(FORECAST!H:H),FORECAST!H:H,"")</f>
        <v/>
      </c>
      <c r="BF4130" s="4"/>
    </row>
    <row r="4131" spans="1:58">
      <c r="A4131" s="218" t="str">
        <f>MID(FORECAST!A4130,1,10)</f>
        <v/>
      </c>
      <c r="B4131" s="218" t="str">
        <f t="shared" si="524"/>
        <v/>
      </c>
      <c r="C4131" s="218" t="str">
        <f t="shared" si="525"/>
        <v/>
      </c>
      <c r="D4131" s="218" t="str">
        <f t="shared" si="526"/>
        <v/>
      </c>
      <c r="E4131" s="219" t="e">
        <f t="shared" si="527"/>
        <v>#VALUE!</v>
      </c>
      <c r="F4131" s="219" t="str">
        <f t="shared" si="528"/>
        <v/>
      </c>
      <c r="G4131" s="219">
        <f t="shared" si="529"/>
        <v>45291</v>
      </c>
      <c r="H4131" s="218" t="str">
        <f>IF(ISERROR(VLOOKUP(FORECAST!$A4131,$AY$2:$BA$9,3,FALSE)),"",VLOOKUP(FORECAST!$A4131,$AY$2:$BA$9,3,FALSE))</f>
        <v/>
      </c>
      <c r="I4131" s="218" t="str">
        <f>IF(ISNUMBER(FORECAST!G:G),FORECAST!G:G,"")</f>
        <v/>
      </c>
      <c r="J4131" s="222" t="str">
        <f>IF(ISNUMBER(FORECAST!H:H),FORECAST!H:H,"")</f>
        <v/>
      </c>
      <c r="BF4131" s="4"/>
    </row>
    <row r="4132" spans="1:58">
      <c r="A4132" s="218" t="str">
        <f>MID(FORECAST!A4131,1,10)</f>
        <v/>
      </c>
      <c r="B4132" s="218" t="str">
        <f t="shared" si="524"/>
        <v/>
      </c>
      <c r="C4132" s="218" t="str">
        <f t="shared" si="525"/>
        <v/>
      </c>
      <c r="D4132" s="218" t="str">
        <f t="shared" si="526"/>
        <v/>
      </c>
      <c r="E4132" s="219" t="e">
        <f t="shared" si="527"/>
        <v>#VALUE!</v>
      </c>
      <c r="F4132" s="219" t="str">
        <f t="shared" si="528"/>
        <v/>
      </c>
      <c r="G4132" s="219">
        <f t="shared" si="529"/>
        <v>45291</v>
      </c>
      <c r="H4132" s="218" t="str">
        <f>IF(ISERROR(VLOOKUP(FORECAST!$A4132,$AY$2:$BA$9,3,FALSE)),"",VLOOKUP(FORECAST!$A4132,$AY$2:$BA$9,3,FALSE))</f>
        <v/>
      </c>
      <c r="I4132" s="218" t="str">
        <f>IF(ISNUMBER(FORECAST!G:G),FORECAST!G:G,"")</f>
        <v/>
      </c>
      <c r="J4132" s="222" t="str">
        <f>IF(ISNUMBER(FORECAST!H:H),FORECAST!H:H,"")</f>
        <v/>
      </c>
      <c r="BF4132" s="4"/>
    </row>
    <row r="4133" spans="1:58">
      <c r="A4133" s="218" t="str">
        <f>MID(FORECAST!A4132,1,10)</f>
        <v/>
      </c>
      <c r="B4133" s="218" t="str">
        <f t="shared" si="524"/>
        <v/>
      </c>
      <c r="C4133" s="218" t="str">
        <f t="shared" si="525"/>
        <v/>
      </c>
      <c r="D4133" s="218" t="str">
        <f t="shared" si="526"/>
        <v/>
      </c>
      <c r="E4133" s="219" t="e">
        <f t="shared" si="527"/>
        <v>#VALUE!</v>
      </c>
      <c r="F4133" s="219" t="str">
        <f t="shared" si="528"/>
        <v/>
      </c>
      <c r="G4133" s="219">
        <f t="shared" si="529"/>
        <v>45291</v>
      </c>
      <c r="H4133" s="218" t="str">
        <f>IF(ISERROR(VLOOKUP(FORECAST!$A4133,$AY$2:$BA$9,3,FALSE)),"",VLOOKUP(FORECAST!$A4133,$AY$2:$BA$9,3,FALSE))</f>
        <v/>
      </c>
      <c r="I4133" s="218" t="str">
        <f>IF(ISNUMBER(FORECAST!G:G),FORECAST!G:G,"")</f>
        <v/>
      </c>
      <c r="J4133" s="222" t="str">
        <f>IF(ISNUMBER(FORECAST!H:H),FORECAST!H:H,"")</f>
        <v/>
      </c>
      <c r="BF4133" s="4"/>
    </row>
    <row r="4134" spans="1:58">
      <c r="A4134" s="218" t="str">
        <f>MID(FORECAST!A4133,1,10)</f>
        <v/>
      </c>
      <c r="B4134" s="218" t="str">
        <f t="shared" si="524"/>
        <v/>
      </c>
      <c r="C4134" s="218" t="str">
        <f t="shared" si="525"/>
        <v/>
      </c>
      <c r="D4134" s="218" t="str">
        <f t="shared" si="526"/>
        <v/>
      </c>
      <c r="E4134" s="219" t="e">
        <f t="shared" si="527"/>
        <v>#VALUE!</v>
      </c>
      <c r="F4134" s="219" t="str">
        <f t="shared" si="528"/>
        <v/>
      </c>
      <c r="G4134" s="219">
        <f t="shared" si="529"/>
        <v>45291</v>
      </c>
      <c r="H4134" s="218" t="str">
        <f>IF(ISERROR(VLOOKUP(FORECAST!$A4134,$AY$2:$BA$9,3,FALSE)),"",VLOOKUP(FORECAST!$A4134,$AY$2:$BA$9,3,FALSE))</f>
        <v/>
      </c>
      <c r="I4134" s="218" t="str">
        <f>IF(ISNUMBER(FORECAST!G:G),FORECAST!G:G,"")</f>
        <v/>
      </c>
      <c r="J4134" s="222" t="str">
        <f>IF(ISNUMBER(FORECAST!H:H),FORECAST!H:H,"")</f>
        <v/>
      </c>
      <c r="BF4134" s="4"/>
    </row>
    <row r="4135" spans="1:58">
      <c r="A4135" s="218" t="str">
        <f>MID(FORECAST!A4134,1,10)</f>
        <v/>
      </c>
      <c r="B4135" s="218" t="str">
        <f t="shared" si="524"/>
        <v/>
      </c>
      <c r="C4135" s="218" t="str">
        <f t="shared" si="525"/>
        <v/>
      </c>
      <c r="D4135" s="218" t="str">
        <f t="shared" si="526"/>
        <v/>
      </c>
      <c r="E4135" s="219" t="e">
        <f t="shared" si="527"/>
        <v>#VALUE!</v>
      </c>
      <c r="F4135" s="219" t="str">
        <f t="shared" si="528"/>
        <v/>
      </c>
      <c r="G4135" s="219">
        <f t="shared" si="529"/>
        <v>45291</v>
      </c>
      <c r="H4135" s="218" t="str">
        <f>IF(ISERROR(VLOOKUP(FORECAST!$A4135,$AY$2:$BA$9,3,FALSE)),"",VLOOKUP(FORECAST!$A4135,$AY$2:$BA$9,3,FALSE))</f>
        <v/>
      </c>
      <c r="I4135" s="218" t="str">
        <f>IF(ISNUMBER(FORECAST!G:G),FORECAST!G:G,"")</f>
        <v/>
      </c>
      <c r="J4135" s="222" t="str">
        <f>IF(ISNUMBER(FORECAST!H:H),FORECAST!H:H,"")</f>
        <v/>
      </c>
      <c r="BF4135" s="4"/>
    </row>
    <row r="4136" spans="1:58">
      <c r="A4136" s="218" t="str">
        <f>MID(FORECAST!A4135,1,10)</f>
        <v/>
      </c>
      <c r="B4136" s="218" t="str">
        <f t="shared" si="524"/>
        <v/>
      </c>
      <c r="C4136" s="218" t="str">
        <f t="shared" si="525"/>
        <v/>
      </c>
      <c r="D4136" s="218" t="str">
        <f t="shared" si="526"/>
        <v/>
      </c>
      <c r="E4136" s="219" t="e">
        <f t="shared" si="527"/>
        <v>#VALUE!</v>
      </c>
      <c r="F4136" s="219" t="str">
        <f t="shared" si="528"/>
        <v/>
      </c>
      <c r="G4136" s="219">
        <f t="shared" si="529"/>
        <v>45291</v>
      </c>
      <c r="H4136" s="218" t="str">
        <f>IF(ISERROR(VLOOKUP(FORECAST!$A4136,$AY$2:$BA$9,3,FALSE)),"",VLOOKUP(FORECAST!$A4136,$AY$2:$BA$9,3,FALSE))</f>
        <v/>
      </c>
      <c r="I4136" s="218" t="str">
        <f>IF(ISNUMBER(FORECAST!G:G),FORECAST!G:G,"")</f>
        <v/>
      </c>
      <c r="J4136" s="222" t="str">
        <f>IF(ISNUMBER(FORECAST!H:H),FORECAST!H:H,"")</f>
        <v/>
      </c>
      <c r="BF4136" s="4"/>
    </row>
    <row r="4137" spans="1:58">
      <c r="A4137" s="218" t="str">
        <f>MID(FORECAST!A4136,1,10)</f>
        <v/>
      </c>
      <c r="B4137" s="218" t="str">
        <f t="shared" si="524"/>
        <v/>
      </c>
      <c r="C4137" s="218" t="str">
        <f t="shared" si="525"/>
        <v/>
      </c>
      <c r="D4137" s="218" t="str">
        <f t="shared" si="526"/>
        <v/>
      </c>
      <c r="E4137" s="219" t="e">
        <f t="shared" si="527"/>
        <v>#VALUE!</v>
      </c>
      <c r="F4137" s="219" t="str">
        <f t="shared" si="528"/>
        <v/>
      </c>
      <c r="G4137" s="219">
        <f t="shared" si="529"/>
        <v>45291</v>
      </c>
      <c r="H4137" s="218" t="str">
        <f>IF(ISERROR(VLOOKUP(FORECAST!$A4137,$AY$2:$BA$9,3,FALSE)),"",VLOOKUP(FORECAST!$A4137,$AY$2:$BA$9,3,FALSE))</f>
        <v/>
      </c>
      <c r="I4137" s="218" t="str">
        <f>IF(ISNUMBER(FORECAST!G:G),FORECAST!G:G,"")</f>
        <v/>
      </c>
      <c r="J4137" s="222" t="str">
        <f>IF(ISNUMBER(FORECAST!H:H),FORECAST!H:H,"")</f>
        <v/>
      </c>
      <c r="BF4137" s="4"/>
    </row>
    <row r="4138" spans="1:58">
      <c r="A4138" s="218" t="str">
        <f>MID(FORECAST!A4137,1,10)</f>
        <v/>
      </c>
      <c r="B4138" s="218" t="str">
        <f t="shared" si="524"/>
        <v/>
      </c>
      <c r="C4138" s="218" t="str">
        <f t="shared" si="525"/>
        <v/>
      </c>
      <c r="D4138" s="218" t="str">
        <f t="shared" si="526"/>
        <v/>
      </c>
      <c r="E4138" s="219" t="e">
        <f t="shared" si="527"/>
        <v>#VALUE!</v>
      </c>
      <c r="F4138" s="219" t="str">
        <f t="shared" si="528"/>
        <v/>
      </c>
      <c r="G4138" s="219">
        <f t="shared" si="529"/>
        <v>45291</v>
      </c>
      <c r="H4138" s="218" t="str">
        <f>IF(ISERROR(VLOOKUP(FORECAST!$A4138,$AY$2:$BA$9,3,FALSE)),"",VLOOKUP(FORECAST!$A4138,$AY$2:$BA$9,3,FALSE))</f>
        <v/>
      </c>
      <c r="I4138" s="218" t="str">
        <f>IF(ISNUMBER(FORECAST!G:G),FORECAST!G:G,"")</f>
        <v/>
      </c>
      <c r="J4138" s="222" t="str">
        <f>IF(ISNUMBER(FORECAST!H:H),FORECAST!H:H,"")</f>
        <v/>
      </c>
      <c r="BF4138" s="4"/>
    </row>
    <row r="4139" spans="1:58">
      <c r="A4139" s="218" t="str">
        <f>MID(FORECAST!A4138,1,10)</f>
        <v/>
      </c>
      <c r="B4139" s="218" t="str">
        <f t="shared" si="524"/>
        <v/>
      </c>
      <c r="C4139" s="218" t="str">
        <f t="shared" si="525"/>
        <v/>
      </c>
      <c r="D4139" s="218" t="str">
        <f t="shared" si="526"/>
        <v/>
      </c>
      <c r="E4139" s="219" t="e">
        <f t="shared" si="527"/>
        <v>#VALUE!</v>
      </c>
      <c r="F4139" s="219" t="str">
        <f t="shared" si="528"/>
        <v/>
      </c>
      <c r="G4139" s="219">
        <f t="shared" si="529"/>
        <v>45291</v>
      </c>
      <c r="H4139" s="218" t="str">
        <f>IF(ISERROR(VLOOKUP(FORECAST!$A4139,$AY$2:$BA$9,3,FALSE)),"",VLOOKUP(FORECAST!$A4139,$AY$2:$BA$9,3,FALSE))</f>
        <v/>
      </c>
      <c r="I4139" s="218" t="str">
        <f>IF(ISNUMBER(FORECAST!G:G),FORECAST!G:G,"")</f>
        <v/>
      </c>
      <c r="J4139" s="222" t="str">
        <f>IF(ISNUMBER(FORECAST!H:H),FORECAST!H:H,"")</f>
        <v/>
      </c>
      <c r="BF4139" s="4"/>
    </row>
    <row r="4140" spans="1:58">
      <c r="A4140" s="218" t="str">
        <f>MID(FORECAST!A4139,1,10)</f>
        <v/>
      </c>
      <c r="B4140" s="218" t="str">
        <f t="shared" si="524"/>
        <v/>
      </c>
      <c r="C4140" s="218" t="str">
        <f t="shared" si="525"/>
        <v/>
      </c>
      <c r="D4140" s="218" t="str">
        <f t="shared" si="526"/>
        <v/>
      </c>
      <c r="E4140" s="219" t="e">
        <f t="shared" si="527"/>
        <v>#VALUE!</v>
      </c>
      <c r="F4140" s="219" t="str">
        <f t="shared" si="528"/>
        <v/>
      </c>
      <c r="G4140" s="219">
        <f t="shared" si="529"/>
        <v>45291</v>
      </c>
      <c r="H4140" s="218" t="str">
        <f>IF(ISERROR(VLOOKUP(FORECAST!$A4140,$AY$2:$BA$9,3,FALSE)),"",VLOOKUP(FORECAST!$A4140,$AY$2:$BA$9,3,FALSE))</f>
        <v/>
      </c>
      <c r="I4140" s="218" t="str">
        <f>IF(ISNUMBER(FORECAST!G:G),FORECAST!G:G,"")</f>
        <v/>
      </c>
      <c r="J4140" s="222" t="str">
        <f>IF(ISNUMBER(FORECAST!H:H),FORECAST!H:H,"")</f>
        <v/>
      </c>
      <c r="BF4140" s="4"/>
    </row>
    <row r="4141" spans="1:58">
      <c r="A4141" s="218" t="str">
        <f>MID(FORECAST!A4140,1,10)</f>
        <v/>
      </c>
      <c r="B4141" s="218" t="str">
        <f t="shared" si="524"/>
        <v/>
      </c>
      <c r="C4141" s="218" t="str">
        <f t="shared" si="525"/>
        <v/>
      </c>
      <c r="D4141" s="218" t="str">
        <f t="shared" si="526"/>
        <v/>
      </c>
      <c r="E4141" s="219" t="e">
        <f t="shared" si="527"/>
        <v>#VALUE!</v>
      </c>
      <c r="F4141" s="219" t="str">
        <f t="shared" si="528"/>
        <v/>
      </c>
      <c r="G4141" s="219">
        <f t="shared" si="529"/>
        <v>45291</v>
      </c>
      <c r="H4141" s="218" t="str">
        <f>IF(ISERROR(VLOOKUP(FORECAST!$A4141,$AY$2:$BA$9,3,FALSE)),"",VLOOKUP(FORECAST!$A4141,$AY$2:$BA$9,3,FALSE))</f>
        <v/>
      </c>
      <c r="I4141" s="218" t="str">
        <f>IF(ISNUMBER(FORECAST!G:G),FORECAST!G:G,"")</f>
        <v/>
      </c>
      <c r="J4141" s="222" t="str">
        <f>IF(ISNUMBER(FORECAST!H:H),FORECAST!H:H,"")</f>
        <v/>
      </c>
      <c r="BF4141" s="4"/>
    </row>
    <row r="4142" spans="1:58">
      <c r="A4142" s="218" t="str">
        <f>MID(FORECAST!A4141,1,10)</f>
        <v/>
      </c>
      <c r="B4142" s="218" t="str">
        <f t="shared" si="524"/>
        <v/>
      </c>
      <c r="C4142" s="218" t="str">
        <f t="shared" si="525"/>
        <v/>
      </c>
      <c r="D4142" s="218" t="str">
        <f t="shared" si="526"/>
        <v/>
      </c>
      <c r="E4142" s="219" t="e">
        <f t="shared" si="527"/>
        <v>#VALUE!</v>
      </c>
      <c r="F4142" s="219" t="str">
        <f t="shared" si="528"/>
        <v/>
      </c>
      <c r="G4142" s="219">
        <f t="shared" si="529"/>
        <v>45291</v>
      </c>
      <c r="H4142" s="218" t="str">
        <f>IF(ISERROR(VLOOKUP(FORECAST!$A4142,$AY$2:$BA$9,3,FALSE)),"",VLOOKUP(FORECAST!$A4142,$AY$2:$BA$9,3,FALSE))</f>
        <v/>
      </c>
      <c r="I4142" s="218" t="str">
        <f>IF(ISNUMBER(FORECAST!G:G),FORECAST!G:G,"")</f>
        <v/>
      </c>
      <c r="J4142" s="222" t="str">
        <f>IF(ISNUMBER(FORECAST!H:H),FORECAST!H:H,"")</f>
        <v/>
      </c>
      <c r="BF4142" s="4"/>
    </row>
    <row r="4143" spans="1:58">
      <c r="A4143" s="218" t="str">
        <f>MID(FORECAST!A4142,1,10)</f>
        <v/>
      </c>
      <c r="B4143" s="218" t="str">
        <f t="shared" si="524"/>
        <v/>
      </c>
      <c r="C4143" s="218" t="str">
        <f t="shared" si="525"/>
        <v/>
      </c>
      <c r="D4143" s="218" t="str">
        <f t="shared" si="526"/>
        <v/>
      </c>
      <c r="E4143" s="219" t="e">
        <f t="shared" si="527"/>
        <v>#VALUE!</v>
      </c>
      <c r="F4143" s="219" t="str">
        <f t="shared" si="528"/>
        <v/>
      </c>
      <c r="G4143" s="219">
        <f t="shared" si="529"/>
        <v>45291</v>
      </c>
      <c r="H4143" s="218" t="str">
        <f>IF(ISERROR(VLOOKUP(FORECAST!$A4143,$AY$2:$BA$9,3,FALSE)),"",VLOOKUP(FORECAST!$A4143,$AY$2:$BA$9,3,FALSE))</f>
        <v/>
      </c>
      <c r="I4143" s="218" t="str">
        <f>IF(ISNUMBER(FORECAST!G:G),FORECAST!G:G,"")</f>
        <v/>
      </c>
      <c r="J4143" s="222" t="str">
        <f>IF(ISNUMBER(FORECAST!H:H),FORECAST!H:H,"")</f>
        <v/>
      </c>
      <c r="BF4143" s="4"/>
    </row>
    <row r="4144" spans="1:58">
      <c r="A4144" s="218" t="str">
        <f>MID(FORECAST!A4143,1,10)</f>
        <v/>
      </c>
      <c r="B4144" s="218" t="str">
        <f t="shared" si="524"/>
        <v/>
      </c>
      <c r="C4144" s="218" t="str">
        <f t="shared" si="525"/>
        <v/>
      </c>
      <c r="D4144" s="218" t="str">
        <f t="shared" si="526"/>
        <v/>
      </c>
      <c r="E4144" s="219" t="e">
        <f t="shared" si="527"/>
        <v>#VALUE!</v>
      </c>
      <c r="F4144" s="219" t="str">
        <f t="shared" si="528"/>
        <v/>
      </c>
      <c r="G4144" s="219">
        <f t="shared" si="529"/>
        <v>45291</v>
      </c>
      <c r="H4144" s="218" t="str">
        <f>IF(ISERROR(VLOOKUP(FORECAST!$A4144,$AY$2:$BA$9,3,FALSE)),"",VLOOKUP(FORECAST!$A4144,$AY$2:$BA$9,3,FALSE))</f>
        <v/>
      </c>
      <c r="I4144" s="218" t="str">
        <f>IF(ISNUMBER(FORECAST!G:G),FORECAST!G:G,"")</f>
        <v/>
      </c>
      <c r="J4144" s="222" t="str">
        <f>IF(ISNUMBER(FORECAST!H:H),FORECAST!H:H,"")</f>
        <v/>
      </c>
      <c r="BF4144" s="4"/>
    </row>
    <row r="4145" spans="1:58">
      <c r="A4145" s="218" t="str">
        <f>MID(FORECAST!A4144,1,10)</f>
        <v/>
      </c>
      <c r="B4145" s="218" t="str">
        <f t="shared" si="524"/>
        <v/>
      </c>
      <c r="C4145" s="218" t="str">
        <f t="shared" si="525"/>
        <v/>
      </c>
      <c r="D4145" s="218" t="str">
        <f t="shared" si="526"/>
        <v/>
      </c>
      <c r="E4145" s="219" t="e">
        <f t="shared" si="527"/>
        <v>#VALUE!</v>
      </c>
      <c r="F4145" s="219" t="str">
        <f t="shared" si="528"/>
        <v/>
      </c>
      <c r="G4145" s="219">
        <f t="shared" si="529"/>
        <v>45291</v>
      </c>
      <c r="H4145" s="218" t="str">
        <f>IF(ISERROR(VLOOKUP(FORECAST!$A4145,$AY$2:$BA$9,3,FALSE)),"",VLOOKUP(FORECAST!$A4145,$AY$2:$BA$9,3,FALSE))</f>
        <v/>
      </c>
      <c r="I4145" s="218" t="str">
        <f>IF(ISNUMBER(FORECAST!G:G),FORECAST!G:G,"")</f>
        <v/>
      </c>
      <c r="J4145" s="222" t="str">
        <f>IF(ISNUMBER(FORECAST!H:H),FORECAST!H:H,"")</f>
        <v/>
      </c>
      <c r="BF4145" s="4"/>
    </row>
    <row r="4146" spans="1:58">
      <c r="A4146" s="218" t="str">
        <f>MID(FORECAST!A4145,1,10)</f>
        <v/>
      </c>
      <c r="B4146" s="218" t="str">
        <f t="shared" si="524"/>
        <v/>
      </c>
      <c r="C4146" s="218" t="str">
        <f t="shared" si="525"/>
        <v/>
      </c>
      <c r="D4146" s="218" t="str">
        <f t="shared" si="526"/>
        <v/>
      </c>
      <c r="E4146" s="219" t="e">
        <f t="shared" si="527"/>
        <v>#VALUE!</v>
      </c>
      <c r="F4146" s="219" t="str">
        <f t="shared" si="528"/>
        <v/>
      </c>
      <c r="G4146" s="219">
        <f t="shared" si="529"/>
        <v>45291</v>
      </c>
      <c r="H4146" s="218" t="str">
        <f>IF(ISERROR(VLOOKUP(FORECAST!$A4146,$AY$2:$BA$9,3,FALSE)),"",VLOOKUP(FORECAST!$A4146,$AY$2:$BA$9,3,FALSE))</f>
        <v/>
      </c>
      <c r="I4146" s="218" t="str">
        <f>IF(ISNUMBER(FORECAST!G:G),FORECAST!G:G,"")</f>
        <v/>
      </c>
      <c r="J4146" s="222" t="str">
        <f>IF(ISNUMBER(FORECAST!H:H),FORECAST!H:H,"")</f>
        <v/>
      </c>
      <c r="BF4146" s="4"/>
    </row>
    <row r="4147" spans="1:58">
      <c r="A4147" s="218" t="str">
        <f>MID(FORECAST!A4146,1,10)</f>
        <v/>
      </c>
      <c r="B4147" s="218" t="str">
        <f t="shared" si="524"/>
        <v/>
      </c>
      <c r="C4147" s="218" t="str">
        <f t="shared" si="525"/>
        <v/>
      </c>
      <c r="D4147" s="218" t="str">
        <f t="shared" si="526"/>
        <v/>
      </c>
      <c r="E4147" s="219" t="e">
        <f t="shared" si="527"/>
        <v>#VALUE!</v>
      </c>
      <c r="F4147" s="219" t="str">
        <f t="shared" si="528"/>
        <v/>
      </c>
      <c r="G4147" s="219">
        <f t="shared" si="529"/>
        <v>45291</v>
      </c>
      <c r="H4147" s="218" t="str">
        <f>IF(ISERROR(VLOOKUP(FORECAST!$A4147,$AY$2:$BA$9,3,FALSE)),"",VLOOKUP(FORECAST!$A4147,$AY$2:$BA$9,3,FALSE))</f>
        <v/>
      </c>
      <c r="I4147" s="218" t="str">
        <f>IF(ISNUMBER(FORECAST!G:G),FORECAST!G:G,"")</f>
        <v/>
      </c>
      <c r="J4147" s="222" t="str">
        <f>IF(ISNUMBER(FORECAST!H:H),FORECAST!H:H,"")</f>
        <v/>
      </c>
      <c r="BF4147" s="4"/>
    </row>
    <row r="4148" spans="1:58">
      <c r="A4148" s="218" t="str">
        <f>MID(FORECAST!A4147,1,10)</f>
        <v/>
      </c>
      <c r="B4148" s="218" t="str">
        <f t="shared" si="524"/>
        <v/>
      </c>
      <c r="C4148" s="218" t="str">
        <f t="shared" si="525"/>
        <v/>
      </c>
      <c r="D4148" s="218" t="str">
        <f t="shared" si="526"/>
        <v/>
      </c>
      <c r="E4148" s="219" t="e">
        <f t="shared" si="527"/>
        <v>#VALUE!</v>
      </c>
      <c r="F4148" s="219" t="str">
        <f t="shared" si="528"/>
        <v/>
      </c>
      <c r="G4148" s="219">
        <f t="shared" si="529"/>
        <v>45291</v>
      </c>
      <c r="H4148" s="218" t="str">
        <f>IF(ISERROR(VLOOKUP(FORECAST!$A4148,$AY$2:$BA$9,3,FALSE)),"",VLOOKUP(FORECAST!$A4148,$AY$2:$BA$9,3,FALSE))</f>
        <v/>
      </c>
      <c r="I4148" s="218" t="str">
        <f>IF(ISNUMBER(FORECAST!G:G),FORECAST!G:G,"")</f>
        <v/>
      </c>
      <c r="J4148" s="222" t="str">
        <f>IF(ISNUMBER(FORECAST!H:H),FORECAST!H:H,"")</f>
        <v/>
      </c>
      <c r="BF4148" s="4"/>
    </row>
    <row r="4149" spans="1:58">
      <c r="A4149" s="218" t="str">
        <f>MID(FORECAST!A4148,1,10)</f>
        <v/>
      </c>
      <c r="B4149" s="218" t="str">
        <f t="shared" si="524"/>
        <v/>
      </c>
      <c r="C4149" s="218" t="str">
        <f t="shared" si="525"/>
        <v/>
      </c>
      <c r="D4149" s="218" t="str">
        <f t="shared" si="526"/>
        <v/>
      </c>
      <c r="E4149" s="219" t="e">
        <f t="shared" si="527"/>
        <v>#VALUE!</v>
      </c>
      <c r="F4149" s="219" t="str">
        <f t="shared" si="528"/>
        <v/>
      </c>
      <c r="G4149" s="219">
        <f t="shared" si="529"/>
        <v>45291</v>
      </c>
      <c r="H4149" s="218" t="str">
        <f>IF(ISERROR(VLOOKUP(FORECAST!$A4149,$AY$2:$BA$9,3,FALSE)),"",VLOOKUP(FORECAST!$A4149,$AY$2:$BA$9,3,FALSE))</f>
        <v/>
      </c>
      <c r="I4149" s="218" t="str">
        <f>IF(ISNUMBER(FORECAST!G:G),FORECAST!G:G,"")</f>
        <v/>
      </c>
      <c r="J4149" s="222" t="str">
        <f>IF(ISNUMBER(FORECAST!H:H),FORECAST!H:H,"")</f>
        <v/>
      </c>
      <c r="BF4149" s="4"/>
    </row>
    <row r="4150" spans="1:58">
      <c r="A4150" s="218" t="str">
        <f>MID(FORECAST!A4149,1,10)</f>
        <v/>
      </c>
      <c r="B4150" s="218" t="str">
        <f t="shared" si="524"/>
        <v/>
      </c>
      <c r="C4150" s="218" t="str">
        <f t="shared" si="525"/>
        <v/>
      </c>
      <c r="D4150" s="218" t="str">
        <f t="shared" si="526"/>
        <v/>
      </c>
      <c r="E4150" s="219" t="e">
        <f t="shared" si="527"/>
        <v>#VALUE!</v>
      </c>
      <c r="F4150" s="219" t="str">
        <f t="shared" si="528"/>
        <v/>
      </c>
      <c r="G4150" s="219">
        <f t="shared" si="529"/>
        <v>45291</v>
      </c>
      <c r="H4150" s="218" t="str">
        <f>IF(ISERROR(VLOOKUP(FORECAST!$A4150,$AY$2:$BA$9,3,FALSE)),"",VLOOKUP(FORECAST!$A4150,$AY$2:$BA$9,3,FALSE))</f>
        <v/>
      </c>
      <c r="I4150" s="218" t="str">
        <f>IF(ISNUMBER(FORECAST!G:G),FORECAST!G:G,"")</f>
        <v/>
      </c>
      <c r="J4150" s="222" t="str">
        <f>IF(ISNUMBER(FORECAST!H:H),FORECAST!H:H,"")</f>
        <v/>
      </c>
      <c r="BF4150" s="4"/>
    </row>
    <row r="4151" spans="1:58">
      <c r="A4151" s="218" t="str">
        <f>MID(FORECAST!A4150,1,10)</f>
        <v/>
      </c>
      <c r="B4151" s="218" t="str">
        <f t="shared" si="524"/>
        <v/>
      </c>
      <c r="C4151" s="218" t="str">
        <f t="shared" si="525"/>
        <v/>
      </c>
      <c r="D4151" s="218" t="str">
        <f t="shared" si="526"/>
        <v/>
      </c>
      <c r="E4151" s="219" t="e">
        <f t="shared" si="527"/>
        <v>#VALUE!</v>
      </c>
      <c r="F4151" s="219" t="str">
        <f t="shared" si="528"/>
        <v/>
      </c>
      <c r="G4151" s="219">
        <f t="shared" si="529"/>
        <v>45291</v>
      </c>
      <c r="H4151" s="218" t="str">
        <f>IF(ISERROR(VLOOKUP(FORECAST!$A4151,$AY$2:$BA$9,3,FALSE)),"",VLOOKUP(FORECAST!$A4151,$AY$2:$BA$9,3,FALSE))</f>
        <v/>
      </c>
      <c r="I4151" s="218" t="str">
        <f>IF(ISNUMBER(FORECAST!G:G),FORECAST!G:G,"")</f>
        <v/>
      </c>
      <c r="J4151" s="222" t="str">
        <f>IF(ISNUMBER(FORECAST!H:H),FORECAST!H:H,"")</f>
        <v/>
      </c>
      <c r="BF4151" s="4"/>
    </row>
    <row r="4152" spans="1:58">
      <c r="A4152" s="218" t="str">
        <f>MID(FORECAST!A4151,1,10)</f>
        <v/>
      </c>
      <c r="B4152" s="218" t="str">
        <f t="shared" si="524"/>
        <v/>
      </c>
      <c r="C4152" s="218" t="str">
        <f t="shared" si="525"/>
        <v/>
      </c>
      <c r="D4152" s="218" t="str">
        <f t="shared" si="526"/>
        <v/>
      </c>
      <c r="E4152" s="219" t="e">
        <f t="shared" si="527"/>
        <v>#VALUE!</v>
      </c>
      <c r="F4152" s="219" t="str">
        <f t="shared" si="528"/>
        <v/>
      </c>
      <c r="G4152" s="219">
        <f t="shared" si="529"/>
        <v>45291</v>
      </c>
      <c r="H4152" s="218" t="str">
        <f>IF(ISERROR(VLOOKUP(FORECAST!$A4152,$AY$2:$BA$9,3,FALSE)),"",VLOOKUP(FORECAST!$A4152,$AY$2:$BA$9,3,FALSE))</f>
        <v/>
      </c>
      <c r="I4152" s="218" t="str">
        <f>IF(ISNUMBER(FORECAST!G:G),FORECAST!G:G,"")</f>
        <v/>
      </c>
      <c r="J4152" s="222" t="str">
        <f>IF(ISNUMBER(FORECAST!H:H),FORECAST!H:H,"")</f>
        <v/>
      </c>
      <c r="BF4152" s="4"/>
    </row>
    <row r="4153" spans="1:58">
      <c r="A4153" s="218" t="str">
        <f>MID(FORECAST!A4152,1,10)</f>
        <v/>
      </c>
      <c r="B4153" s="218" t="str">
        <f t="shared" si="524"/>
        <v/>
      </c>
      <c r="C4153" s="218" t="str">
        <f t="shared" si="525"/>
        <v/>
      </c>
      <c r="D4153" s="218" t="str">
        <f t="shared" si="526"/>
        <v/>
      </c>
      <c r="E4153" s="219" t="e">
        <f t="shared" si="527"/>
        <v>#VALUE!</v>
      </c>
      <c r="F4153" s="219" t="str">
        <f t="shared" si="528"/>
        <v/>
      </c>
      <c r="G4153" s="219">
        <f t="shared" si="529"/>
        <v>45291</v>
      </c>
      <c r="H4153" s="218" t="str">
        <f>IF(ISERROR(VLOOKUP(FORECAST!$A4153,$AY$2:$BA$9,3,FALSE)),"",VLOOKUP(FORECAST!$A4153,$AY$2:$BA$9,3,FALSE))</f>
        <v/>
      </c>
      <c r="I4153" s="218" t="str">
        <f>IF(ISNUMBER(FORECAST!G:G),FORECAST!G:G,"")</f>
        <v/>
      </c>
      <c r="J4153" s="222" t="str">
        <f>IF(ISNUMBER(FORECAST!H:H),FORECAST!H:H,"")</f>
        <v/>
      </c>
      <c r="BF4153" s="4"/>
    </row>
    <row r="4154" spans="1:58">
      <c r="A4154" s="218" t="str">
        <f>MID(FORECAST!A4153,1,10)</f>
        <v/>
      </c>
      <c r="B4154" s="218" t="str">
        <f t="shared" si="524"/>
        <v/>
      </c>
      <c r="C4154" s="218" t="str">
        <f t="shared" si="525"/>
        <v/>
      </c>
      <c r="D4154" s="218" t="str">
        <f t="shared" si="526"/>
        <v/>
      </c>
      <c r="E4154" s="219" t="e">
        <f t="shared" si="527"/>
        <v>#VALUE!</v>
      </c>
      <c r="F4154" s="219" t="str">
        <f t="shared" si="528"/>
        <v/>
      </c>
      <c r="G4154" s="219">
        <f t="shared" si="529"/>
        <v>45291</v>
      </c>
      <c r="H4154" s="218" t="str">
        <f>IF(ISERROR(VLOOKUP(FORECAST!$A4154,$AY$2:$BA$9,3,FALSE)),"",VLOOKUP(FORECAST!$A4154,$AY$2:$BA$9,3,FALSE))</f>
        <v/>
      </c>
      <c r="I4154" s="218" t="str">
        <f>IF(ISNUMBER(FORECAST!G:G),FORECAST!G:G,"")</f>
        <v/>
      </c>
      <c r="J4154" s="222" t="str">
        <f>IF(ISNUMBER(FORECAST!H:H),FORECAST!H:H,"")</f>
        <v/>
      </c>
      <c r="BF4154" s="4"/>
    </row>
    <row r="4155" spans="1:58">
      <c r="A4155" s="218" t="str">
        <f>MID(FORECAST!A4154,1,10)</f>
        <v/>
      </c>
      <c r="B4155" s="218" t="str">
        <f t="shared" si="524"/>
        <v/>
      </c>
      <c r="C4155" s="218" t="str">
        <f t="shared" si="525"/>
        <v/>
      </c>
      <c r="D4155" s="218" t="str">
        <f t="shared" si="526"/>
        <v/>
      </c>
      <c r="E4155" s="219" t="e">
        <f t="shared" si="527"/>
        <v>#VALUE!</v>
      </c>
      <c r="F4155" s="219" t="str">
        <f t="shared" si="528"/>
        <v/>
      </c>
      <c r="G4155" s="219">
        <f t="shared" si="529"/>
        <v>45291</v>
      </c>
      <c r="H4155" s="218" t="str">
        <f>IF(ISERROR(VLOOKUP(FORECAST!$A4155,$AY$2:$BA$9,3,FALSE)),"",VLOOKUP(FORECAST!$A4155,$AY$2:$BA$9,3,FALSE))</f>
        <v/>
      </c>
      <c r="I4155" s="218" t="str">
        <f>IF(ISNUMBER(FORECAST!G:G),FORECAST!G:G,"")</f>
        <v/>
      </c>
      <c r="J4155" s="222" t="str">
        <f>IF(ISNUMBER(FORECAST!H:H),FORECAST!H:H,"")</f>
        <v/>
      </c>
      <c r="BF4155" s="4"/>
    </row>
    <row r="4156" spans="1:58">
      <c r="A4156" s="218" t="str">
        <f>MID(FORECAST!A4155,1,10)</f>
        <v/>
      </c>
      <c r="B4156" s="218" t="str">
        <f t="shared" si="524"/>
        <v/>
      </c>
      <c r="C4156" s="218" t="str">
        <f t="shared" si="525"/>
        <v/>
      </c>
      <c r="D4156" s="218" t="str">
        <f t="shared" si="526"/>
        <v/>
      </c>
      <c r="E4156" s="219" t="e">
        <f t="shared" si="527"/>
        <v>#VALUE!</v>
      </c>
      <c r="F4156" s="219" t="str">
        <f t="shared" si="528"/>
        <v/>
      </c>
      <c r="G4156" s="219">
        <f t="shared" si="529"/>
        <v>45291</v>
      </c>
      <c r="H4156" s="218" t="str">
        <f>IF(ISERROR(VLOOKUP(FORECAST!$A4156,$AY$2:$BA$9,3,FALSE)),"",VLOOKUP(FORECAST!$A4156,$AY$2:$BA$9,3,FALSE))</f>
        <v/>
      </c>
      <c r="I4156" s="218" t="str">
        <f>IF(ISNUMBER(FORECAST!G:G),FORECAST!G:G,"")</f>
        <v/>
      </c>
      <c r="J4156" s="222" t="str">
        <f>IF(ISNUMBER(FORECAST!H:H),FORECAST!H:H,"")</f>
        <v/>
      </c>
      <c r="BF4156" s="4"/>
    </row>
    <row r="4157" spans="1:58">
      <c r="A4157" s="218" t="str">
        <f>MID(FORECAST!A4156,1,10)</f>
        <v/>
      </c>
      <c r="B4157" s="218" t="str">
        <f t="shared" si="524"/>
        <v/>
      </c>
      <c r="C4157" s="218" t="str">
        <f t="shared" si="525"/>
        <v/>
      </c>
      <c r="D4157" s="218" t="str">
        <f t="shared" si="526"/>
        <v/>
      </c>
      <c r="E4157" s="219" t="e">
        <f t="shared" si="527"/>
        <v>#VALUE!</v>
      </c>
      <c r="F4157" s="219" t="str">
        <f t="shared" si="528"/>
        <v/>
      </c>
      <c r="G4157" s="219">
        <f t="shared" si="529"/>
        <v>45291</v>
      </c>
      <c r="H4157" s="218" t="str">
        <f>IF(ISERROR(VLOOKUP(FORECAST!$A4157,$AY$2:$BA$9,3,FALSE)),"",VLOOKUP(FORECAST!$A4157,$AY$2:$BA$9,3,FALSE))</f>
        <v/>
      </c>
      <c r="I4157" s="218" t="str">
        <f>IF(ISNUMBER(FORECAST!G:G),FORECAST!G:G,"")</f>
        <v/>
      </c>
      <c r="J4157" s="222" t="str">
        <f>IF(ISNUMBER(FORECAST!H:H),FORECAST!H:H,"")</f>
        <v/>
      </c>
      <c r="BF4157" s="4"/>
    </row>
    <row r="4158" spans="1:58">
      <c r="A4158" s="218" t="str">
        <f>MID(FORECAST!A4157,1,10)</f>
        <v/>
      </c>
      <c r="B4158" s="218" t="str">
        <f t="shared" si="524"/>
        <v/>
      </c>
      <c r="C4158" s="218" t="str">
        <f t="shared" si="525"/>
        <v/>
      </c>
      <c r="D4158" s="218" t="str">
        <f t="shared" si="526"/>
        <v/>
      </c>
      <c r="E4158" s="219" t="e">
        <f t="shared" si="527"/>
        <v>#VALUE!</v>
      </c>
      <c r="F4158" s="219" t="str">
        <f t="shared" si="528"/>
        <v/>
      </c>
      <c r="G4158" s="219">
        <f t="shared" si="529"/>
        <v>45291</v>
      </c>
      <c r="H4158" s="218" t="str">
        <f>IF(ISERROR(VLOOKUP(FORECAST!$A4158,$AY$2:$BA$9,3,FALSE)),"",VLOOKUP(FORECAST!$A4158,$AY$2:$BA$9,3,FALSE))</f>
        <v/>
      </c>
      <c r="I4158" s="218" t="str">
        <f>IF(ISNUMBER(FORECAST!G:G),FORECAST!G:G,"")</f>
        <v/>
      </c>
      <c r="J4158" s="222" t="str">
        <f>IF(ISNUMBER(FORECAST!H:H),FORECAST!H:H,"")</f>
        <v/>
      </c>
      <c r="BF4158" s="4"/>
    </row>
    <row r="4159" spans="1:58">
      <c r="A4159" s="218" t="str">
        <f>MID(FORECAST!A4158,1,10)</f>
        <v/>
      </c>
      <c r="B4159" s="218" t="str">
        <f t="shared" si="524"/>
        <v/>
      </c>
      <c r="C4159" s="218" t="str">
        <f t="shared" si="525"/>
        <v/>
      </c>
      <c r="D4159" s="218" t="str">
        <f t="shared" si="526"/>
        <v/>
      </c>
      <c r="E4159" s="219" t="e">
        <f t="shared" si="527"/>
        <v>#VALUE!</v>
      </c>
      <c r="F4159" s="219" t="str">
        <f t="shared" si="528"/>
        <v/>
      </c>
      <c r="G4159" s="219">
        <f t="shared" si="529"/>
        <v>45291</v>
      </c>
      <c r="H4159" s="218" t="str">
        <f>IF(ISERROR(VLOOKUP(FORECAST!$A4159,$AY$2:$BA$9,3,FALSE)),"",VLOOKUP(FORECAST!$A4159,$AY$2:$BA$9,3,FALSE))</f>
        <v/>
      </c>
      <c r="I4159" s="218" t="str">
        <f>IF(ISNUMBER(FORECAST!G:G),FORECAST!G:G,"")</f>
        <v/>
      </c>
      <c r="J4159" s="222" t="str">
        <f>IF(ISNUMBER(FORECAST!H:H),FORECAST!H:H,"")</f>
        <v/>
      </c>
      <c r="BF4159" s="4"/>
    </row>
    <row r="4160" spans="1:58">
      <c r="A4160" s="218" t="str">
        <f>MID(FORECAST!A4159,1,10)</f>
        <v/>
      </c>
      <c r="B4160" s="218" t="str">
        <f t="shared" si="524"/>
        <v/>
      </c>
      <c r="C4160" s="218" t="str">
        <f t="shared" si="525"/>
        <v/>
      </c>
      <c r="D4160" s="218" t="str">
        <f t="shared" si="526"/>
        <v/>
      </c>
      <c r="E4160" s="219" t="e">
        <f t="shared" si="527"/>
        <v>#VALUE!</v>
      </c>
      <c r="F4160" s="219" t="str">
        <f t="shared" si="528"/>
        <v/>
      </c>
      <c r="G4160" s="219">
        <f t="shared" si="529"/>
        <v>45291</v>
      </c>
      <c r="H4160" s="218" t="str">
        <f>IF(ISERROR(VLOOKUP(FORECAST!$A4160,$AY$2:$BA$9,3,FALSE)),"",VLOOKUP(FORECAST!$A4160,$AY$2:$BA$9,3,FALSE))</f>
        <v/>
      </c>
      <c r="I4160" s="218" t="str">
        <f>IF(ISNUMBER(FORECAST!G:G),FORECAST!G:G,"")</f>
        <v/>
      </c>
      <c r="J4160" s="222" t="str">
        <f>IF(ISNUMBER(FORECAST!H:H),FORECAST!H:H,"")</f>
        <v/>
      </c>
      <c r="BF4160" s="4"/>
    </row>
    <row r="4161" spans="1:58">
      <c r="A4161" s="218" t="str">
        <f>MID(FORECAST!A4160,1,10)</f>
        <v/>
      </c>
      <c r="B4161" s="218" t="str">
        <f t="shared" si="524"/>
        <v/>
      </c>
      <c r="C4161" s="218" t="str">
        <f t="shared" si="525"/>
        <v/>
      </c>
      <c r="D4161" s="218" t="str">
        <f t="shared" si="526"/>
        <v/>
      </c>
      <c r="E4161" s="219" t="e">
        <f t="shared" si="527"/>
        <v>#VALUE!</v>
      </c>
      <c r="F4161" s="219" t="str">
        <f t="shared" si="528"/>
        <v/>
      </c>
      <c r="G4161" s="219">
        <f t="shared" si="529"/>
        <v>45291</v>
      </c>
      <c r="H4161" s="218" t="str">
        <f>IF(ISERROR(VLOOKUP(FORECAST!$A4161,$AY$2:$BA$9,3,FALSE)),"",VLOOKUP(FORECAST!$A4161,$AY$2:$BA$9,3,FALSE))</f>
        <v/>
      </c>
      <c r="I4161" s="218" t="str">
        <f>IF(ISNUMBER(FORECAST!G:G),FORECAST!G:G,"")</f>
        <v/>
      </c>
      <c r="J4161" s="222" t="str">
        <f>IF(ISNUMBER(FORECAST!H:H),FORECAST!H:H,"")</f>
        <v/>
      </c>
      <c r="BF4161" s="4"/>
    </row>
    <row r="4162" spans="1:58">
      <c r="A4162" s="218" t="str">
        <f>MID(FORECAST!A4161,1,10)</f>
        <v/>
      </c>
      <c r="B4162" s="218" t="str">
        <f t="shared" si="524"/>
        <v/>
      </c>
      <c r="C4162" s="218" t="str">
        <f t="shared" si="525"/>
        <v/>
      </c>
      <c r="D4162" s="218" t="str">
        <f t="shared" si="526"/>
        <v/>
      </c>
      <c r="E4162" s="219" t="e">
        <f t="shared" si="527"/>
        <v>#VALUE!</v>
      </c>
      <c r="F4162" s="219" t="str">
        <f t="shared" si="528"/>
        <v/>
      </c>
      <c r="G4162" s="219">
        <f t="shared" si="529"/>
        <v>45291</v>
      </c>
      <c r="H4162" s="218" t="str">
        <f>IF(ISERROR(VLOOKUP(FORECAST!$A4162,$AY$2:$BA$9,3,FALSE)),"",VLOOKUP(FORECAST!$A4162,$AY$2:$BA$9,3,FALSE))</f>
        <v/>
      </c>
      <c r="I4162" s="218" t="str">
        <f>IF(ISNUMBER(FORECAST!G:G),FORECAST!G:G,"")</f>
        <v/>
      </c>
      <c r="J4162" s="222" t="str">
        <f>IF(ISNUMBER(FORECAST!H:H),FORECAST!H:H,"")</f>
        <v/>
      </c>
      <c r="BF4162" s="4"/>
    </row>
    <row r="4163" spans="1:58">
      <c r="A4163" s="218" t="str">
        <f>MID(FORECAST!A4162,1,10)</f>
        <v/>
      </c>
      <c r="B4163" s="218" t="str">
        <f t="shared" si="524"/>
        <v/>
      </c>
      <c r="C4163" s="218" t="str">
        <f t="shared" si="525"/>
        <v/>
      </c>
      <c r="D4163" s="218" t="str">
        <f t="shared" si="526"/>
        <v/>
      </c>
      <c r="E4163" s="219" t="e">
        <f t="shared" si="527"/>
        <v>#VALUE!</v>
      </c>
      <c r="F4163" s="219" t="str">
        <f t="shared" si="528"/>
        <v/>
      </c>
      <c r="G4163" s="219">
        <f t="shared" si="529"/>
        <v>45291</v>
      </c>
      <c r="H4163" s="218" t="str">
        <f>IF(ISERROR(VLOOKUP(FORECAST!$A4163,$AY$2:$BA$9,3,FALSE)),"",VLOOKUP(FORECAST!$A4163,$AY$2:$BA$9,3,FALSE))</f>
        <v/>
      </c>
      <c r="I4163" s="218" t="str">
        <f>IF(ISNUMBER(FORECAST!G:G),FORECAST!G:G,"")</f>
        <v/>
      </c>
      <c r="J4163" s="222" t="str">
        <f>IF(ISNUMBER(FORECAST!H:H),FORECAST!H:H,"")</f>
        <v/>
      </c>
      <c r="BF4163" s="4"/>
    </row>
    <row r="4164" spans="1:58">
      <c r="A4164" s="218" t="str">
        <f>MID(FORECAST!A4163,1,10)</f>
        <v/>
      </c>
      <c r="B4164" s="218" t="str">
        <f t="shared" si="524"/>
        <v/>
      </c>
      <c r="C4164" s="218" t="str">
        <f t="shared" si="525"/>
        <v/>
      </c>
      <c r="D4164" s="218" t="str">
        <f t="shared" si="526"/>
        <v/>
      </c>
      <c r="E4164" s="219" t="e">
        <f t="shared" si="527"/>
        <v>#VALUE!</v>
      </c>
      <c r="F4164" s="219" t="str">
        <f t="shared" si="528"/>
        <v/>
      </c>
      <c r="G4164" s="219">
        <f t="shared" si="529"/>
        <v>45291</v>
      </c>
      <c r="H4164" s="218" t="str">
        <f>IF(ISERROR(VLOOKUP(FORECAST!$A4164,$AY$2:$BA$9,3,FALSE)),"",VLOOKUP(FORECAST!$A4164,$AY$2:$BA$9,3,FALSE))</f>
        <v/>
      </c>
      <c r="I4164" s="218" t="str">
        <f>IF(ISNUMBER(FORECAST!G:G),FORECAST!G:G,"")</f>
        <v/>
      </c>
      <c r="J4164" s="222" t="str">
        <f>IF(ISNUMBER(FORECAST!H:H),FORECAST!H:H,"")</f>
        <v/>
      </c>
      <c r="BF4164" s="4"/>
    </row>
    <row r="4165" spans="1:58">
      <c r="A4165" s="218" t="str">
        <f>MID(FORECAST!A4164,1,10)</f>
        <v/>
      </c>
      <c r="B4165" s="218" t="str">
        <f t="shared" si="524"/>
        <v/>
      </c>
      <c r="C4165" s="218" t="str">
        <f t="shared" si="525"/>
        <v/>
      </c>
      <c r="D4165" s="218" t="str">
        <f t="shared" si="526"/>
        <v/>
      </c>
      <c r="E4165" s="219" t="e">
        <f t="shared" si="527"/>
        <v>#VALUE!</v>
      </c>
      <c r="F4165" s="219" t="str">
        <f t="shared" si="528"/>
        <v/>
      </c>
      <c r="G4165" s="219">
        <f t="shared" si="529"/>
        <v>45291</v>
      </c>
      <c r="H4165" s="218" t="str">
        <f>IF(ISERROR(VLOOKUP(FORECAST!$A4165,$AY$2:$BA$9,3,FALSE)),"",VLOOKUP(FORECAST!$A4165,$AY$2:$BA$9,3,FALSE))</f>
        <v/>
      </c>
      <c r="I4165" s="218" t="str">
        <f>IF(ISNUMBER(FORECAST!G:G),FORECAST!G:G,"")</f>
        <v/>
      </c>
      <c r="J4165" s="222" t="str">
        <f>IF(ISNUMBER(FORECAST!H:H),FORECAST!H:H,"")</f>
        <v/>
      </c>
      <c r="BF4165" s="4"/>
    </row>
    <row r="4166" spans="1:58">
      <c r="A4166" s="218" t="str">
        <f>MID(FORECAST!A4165,1,10)</f>
        <v/>
      </c>
      <c r="B4166" s="218" t="str">
        <f t="shared" si="524"/>
        <v/>
      </c>
      <c r="C4166" s="218" t="str">
        <f t="shared" si="525"/>
        <v/>
      </c>
      <c r="D4166" s="218" t="str">
        <f t="shared" si="526"/>
        <v/>
      </c>
      <c r="E4166" s="219" t="e">
        <f t="shared" si="527"/>
        <v>#VALUE!</v>
      </c>
      <c r="F4166" s="219" t="str">
        <f t="shared" si="528"/>
        <v/>
      </c>
      <c r="G4166" s="219">
        <f t="shared" si="529"/>
        <v>45291</v>
      </c>
      <c r="H4166" s="218" t="str">
        <f>IF(ISERROR(VLOOKUP(FORECAST!$A4166,$AY$2:$BA$9,3,FALSE)),"",VLOOKUP(FORECAST!$A4166,$AY$2:$BA$9,3,FALSE))</f>
        <v/>
      </c>
      <c r="I4166" s="218" t="str">
        <f>IF(ISNUMBER(FORECAST!G:G),FORECAST!G:G,"")</f>
        <v/>
      </c>
      <c r="J4166" s="222" t="str">
        <f>IF(ISNUMBER(FORECAST!H:H),FORECAST!H:H,"")</f>
        <v/>
      </c>
      <c r="BF4166" s="4"/>
    </row>
    <row r="4167" spans="1:58">
      <c r="A4167" s="218" t="str">
        <f>MID(FORECAST!A4166,1,10)</f>
        <v/>
      </c>
      <c r="B4167" s="218" t="str">
        <f t="shared" si="524"/>
        <v/>
      </c>
      <c r="C4167" s="218" t="str">
        <f t="shared" si="525"/>
        <v/>
      </c>
      <c r="D4167" s="218" t="str">
        <f t="shared" si="526"/>
        <v/>
      </c>
      <c r="E4167" s="219" t="e">
        <f t="shared" si="527"/>
        <v>#VALUE!</v>
      </c>
      <c r="F4167" s="219" t="str">
        <f t="shared" si="528"/>
        <v/>
      </c>
      <c r="G4167" s="219">
        <f t="shared" si="529"/>
        <v>45291</v>
      </c>
      <c r="H4167" s="218" t="str">
        <f>IF(ISERROR(VLOOKUP(FORECAST!$A4167,$AY$2:$BA$9,3,FALSE)),"",VLOOKUP(FORECAST!$A4167,$AY$2:$BA$9,3,FALSE))</f>
        <v/>
      </c>
      <c r="I4167" s="218" t="str">
        <f>IF(ISNUMBER(FORECAST!G:G),FORECAST!G:G,"")</f>
        <v/>
      </c>
      <c r="J4167" s="222" t="str">
        <f>IF(ISNUMBER(FORECAST!H:H),FORECAST!H:H,"")</f>
        <v/>
      </c>
      <c r="BF4167" s="4"/>
    </row>
    <row r="4168" spans="1:58">
      <c r="A4168" s="218" t="str">
        <f>MID(FORECAST!A4167,1,10)</f>
        <v/>
      </c>
      <c r="B4168" s="218" t="str">
        <f t="shared" si="524"/>
        <v/>
      </c>
      <c r="C4168" s="218" t="str">
        <f t="shared" si="525"/>
        <v/>
      </c>
      <c r="D4168" s="218" t="str">
        <f t="shared" si="526"/>
        <v/>
      </c>
      <c r="E4168" s="219" t="e">
        <f t="shared" si="527"/>
        <v>#VALUE!</v>
      </c>
      <c r="F4168" s="219" t="str">
        <f t="shared" si="528"/>
        <v/>
      </c>
      <c r="G4168" s="219">
        <f t="shared" si="529"/>
        <v>45291</v>
      </c>
      <c r="H4168" s="218" t="str">
        <f>IF(ISERROR(VLOOKUP(FORECAST!$A4168,$AY$2:$BA$9,3,FALSE)),"",VLOOKUP(FORECAST!$A4168,$AY$2:$BA$9,3,FALSE))</f>
        <v/>
      </c>
      <c r="I4168" s="218" t="str">
        <f>IF(ISNUMBER(FORECAST!G:G),FORECAST!G:G,"")</f>
        <v/>
      </c>
      <c r="J4168" s="222" t="str">
        <f>IF(ISNUMBER(FORECAST!H:H),FORECAST!H:H,"")</f>
        <v/>
      </c>
      <c r="BF4168" s="4"/>
    </row>
    <row r="4169" spans="1:58">
      <c r="A4169" s="218" t="str">
        <f>MID(FORECAST!A4168,1,10)</f>
        <v/>
      </c>
      <c r="B4169" s="218" t="str">
        <f t="shared" si="524"/>
        <v/>
      </c>
      <c r="C4169" s="218" t="str">
        <f t="shared" si="525"/>
        <v/>
      </c>
      <c r="D4169" s="218" t="str">
        <f t="shared" si="526"/>
        <v/>
      </c>
      <c r="E4169" s="219" t="e">
        <f t="shared" si="527"/>
        <v>#VALUE!</v>
      </c>
      <c r="F4169" s="219" t="str">
        <f t="shared" si="528"/>
        <v/>
      </c>
      <c r="G4169" s="219">
        <f t="shared" si="529"/>
        <v>45291</v>
      </c>
      <c r="H4169" s="218" t="str">
        <f>IF(ISERROR(VLOOKUP(FORECAST!$A4169,$AY$2:$BA$9,3,FALSE)),"",VLOOKUP(FORECAST!$A4169,$AY$2:$BA$9,3,FALSE))</f>
        <v/>
      </c>
      <c r="I4169" s="218" t="str">
        <f>IF(ISNUMBER(FORECAST!G:G),FORECAST!G:G,"")</f>
        <v/>
      </c>
      <c r="J4169" s="222" t="str">
        <f>IF(ISNUMBER(FORECAST!H:H),FORECAST!H:H,"")</f>
        <v/>
      </c>
      <c r="BF4169" s="4"/>
    </row>
    <row r="4170" spans="1:58">
      <c r="A4170" s="218" t="str">
        <f>MID(FORECAST!A4169,1,10)</f>
        <v/>
      </c>
      <c r="B4170" s="218" t="str">
        <f t="shared" si="524"/>
        <v/>
      </c>
      <c r="C4170" s="218" t="str">
        <f t="shared" si="525"/>
        <v/>
      </c>
      <c r="D4170" s="218" t="str">
        <f t="shared" si="526"/>
        <v/>
      </c>
      <c r="E4170" s="219" t="e">
        <f t="shared" si="527"/>
        <v>#VALUE!</v>
      </c>
      <c r="F4170" s="219" t="str">
        <f t="shared" si="528"/>
        <v/>
      </c>
      <c r="G4170" s="219">
        <f t="shared" si="529"/>
        <v>45291</v>
      </c>
      <c r="H4170" s="218" t="str">
        <f>IF(ISERROR(VLOOKUP(FORECAST!$A4170,$AY$2:$BA$9,3,FALSE)),"",VLOOKUP(FORECAST!$A4170,$AY$2:$BA$9,3,FALSE))</f>
        <v/>
      </c>
      <c r="I4170" s="218" t="str">
        <f>IF(ISNUMBER(FORECAST!G:G),FORECAST!G:G,"")</f>
        <v/>
      </c>
      <c r="J4170" s="222" t="str">
        <f>IF(ISNUMBER(FORECAST!H:H),FORECAST!H:H,"")</f>
        <v/>
      </c>
      <c r="BF4170" s="4"/>
    </row>
    <row r="4171" spans="1:58">
      <c r="A4171" s="218" t="str">
        <f>MID(FORECAST!A4170,1,10)</f>
        <v/>
      </c>
      <c r="B4171" s="218" t="str">
        <f t="shared" si="524"/>
        <v/>
      </c>
      <c r="C4171" s="218" t="str">
        <f t="shared" si="525"/>
        <v/>
      </c>
      <c r="D4171" s="218" t="str">
        <f t="shared" si="526"/>
        <v/>
      </c>
      <c r="E4171" s="219" t="e">
        <f t="shared" si="527"/>
        <v>#VALUE!</v>
      </c>
      <c r="F4171" s="219" t="str">
        <f t="shared" si="528"/>
        <v/>
      </c>
      <c r="G4171" s="219">
        <f t="shared" si="529"/>
        <v>45291</v>
      </c>
      <c r="H4171" s="218" t="str">
        <f>IF(ISERROR(VLOOKUP(FORECAST!$A4171,$AY$2:$BA$9,3,FALSE)),"",VLOOKUP(FORECAST!$A4171,$AY$2:$BA$9,3,FALSE))</f>
        <v/>
      </c>
      <c r="I4171" s="218" t="str">
        <f>IF(ISNUMBER(FORECAST!G:G),FORECAST!G:G,"")</f>
        <v/>
      </c>
      <c r="J4171" s="222" t="str">
        <f>IF(ISNUMBER(FORECAST!H:H),FORECAST!H:H,"")</f>
        <v/>
      </c>
      <c r="BF4171" s="4"/>
    </row>
    <row r="4172" spans="1:58">
      <c r="A4172" s="218" t="str">
        <f>MID(FORECAST!A4171,1,10)</f>
        <v/>
      </c>
      <c r="B4172" s="218" t="str">
        <f t="shared" si="524"/>
        <v/>
      </c>
      <c r="C4172" s="218" t="str">
        <f t="shared" si="525"/>
        <v/>
      </c>
      <c r="D4172" s="218" t="str">
        <f t="shared" si="526"/>
        <v/>
      </c>
      <c r="E4172" s="219" t="e">
        <f t="shared" si="527"/>
        <v>#VALUE!</v>
      </c>
      <c r="F4172" s="219" t="str">
        <f t="shared" si="528"/>
        <v/>
      </c>
      <c r="G4172" s="219">
        <f t="shared" si="529"/>
        <v>45291</v>
      </c>
      <c r="H4172" s="218" t="str">
        <f>IF(ISERROR(VLOOKUP(FORECAST!$A4172,$AY$2:$BA$9,3,FALSE)),"",VLOOKUP(FORECAST!$A4172,$AY$2:$BA$9,3,FALSE))</f>
        <v/>
      </c>
      <c r="I4172" s="218" t="str">
        <f>IF(ISNUMBER(FORECAST!G:G),FORECAST!G:G,"")</f>
        <v/>
      </c>
      <c r="J4172" s="222" t="str">
        <f>IF(ISNUMBER(FORECAST!H:H),FORECAST!H:H,"")</f>
        <v/>
      </c>
      <c r="BF4172" s="4"/>
    </row>
    <row r="4173" spans="1:58">
      <c r="A4173" s="218" t="str">
        <f>MID(FORECAST!A4172,1,10)</f>
        <v/>
      </c>
      <c r="B4173" s="218" t="str">
        <f t="shared" si="524"/>
        <v/>
      </c>
      <c r="C4173" s="218" t="str">
        <f t="shared" si="525"/>
        <v/>
      </c>
      <c r="D4173" s="218" t="str">
        <f t="shared" si="526"/>
        <v/>
      </c>
      <c r="E4173" s="219" t="e">
        <f t="shared" si="527"/>
        <v>#VALUE!</v>
      </c>
      <c r="F4173" s="219" t="str">
        <f t="shared" si="528"/>
        <v/>
      </c>
      <c r="G4173" s="219">
        <f t="shared" si="529"/>
        <v>45291</v>
      </c>
      <c r="H4173" s="218" t="str">
        <f>IF(ISERROR(VLOOKUP(FORECAST!$A4173,$AY$2:$BA$9,3,FALSE)),"",VLOOKUP(FORECAST!$A4173,$AY$2:$BA$9,3,FALSE))</f>
        <v/>
      </c>
      <c r="I4173" s="218" t="str">
        <f>IF(ISNUMBER(FORECAST!G:G),FORECAST!G:G,"")</f>
        <v/>
      </c>
      <c r="J4173" s="222" t="str">
        <f>IF(ISNUMBER(FORECAST!H:H),FORECAST!H:H,"")</f>
        <v/>
      </c>
      <c r="BF4173" s="4"/>
    </row>
    <row r="4174" spans="1:58">
      <c r="A4174" s="218" t="str">
        <f>MID(FORECAST!A4173,1,10)</f>
        <v/>
      </c>
      <c r="B4174" s="218" t="str">
        <f t="shared" si="524"/>
        <v/>
      </c>
      <c r="C4174" s="218" t="str">
        <f t="shared" si="525"/>
        <v/>
      </c>
      <c r="D4174" s="218" t="str">
        <f t="shared" si="526"/>
        <v/>
      </c>
      <c r="E4174" s="219" t="e">
        <f t="shared" si="527"/>
        <v>#VALUE!</v>
      </c>
      <c r="F4174" s="219" t="str">
        <f t="shared" si="528"/>
        <v/>
      </c>
      <c r="G4174" s="219">
        <f t="shared" si="529"/>
        <v>45291</v>
      </c>
      <c r="H4174" s="218" t="str">
        <f>IF(ISERROR(VLOOKUP(FORECAST!$A4174,$AY$2:$BA$9,3,FALSE)),"",VLOOKUP(FORECAST!$A4174,$AY$2:$BA$9,3,FALSE))</f>
        <v/>
      </c>
      <c r="I4174" s="218" t="str">
        <f>IF(ISNUMBER(FORECAST!G:G),FORECAST!G:G,"")</f>
        <v/>
      </c>
      <c r="J4174" s="222" t="str">
        <f>IF(ISNUMBER(FORECAST!H:H),FORECAST!H:H,"")</f>
        <v/>
      </c>
      <c r="BF4174" s="4"/>
    </row>
    <row r="4175" spans="1:58">
      <c r="A4175" s="218" t="str">
        <f>MID(FORECAST!A4174,1,10)</f>
        <v/>
      </c>
      <c r="B4175" s="218" t="str">
        <f t="shared" si="524"/>
        <v/>
      </c>
      <c r="C4175" s="218" t="str">
        <f t="shared" si="525"/>
        <v/>
      </c>
      <c r="D4175" s="218" t="str">
        <f t="shared" si="526"/>
        <v/>
      </c>
      <c r="E4175" s="219" t="e">
        <f t="shared" si="527"/>
        <v>#VALUE!</v>
      </c>
      <c r="F4175" s="219" t="str">
        <f t="shared" si="528"/>
        <v/>
      </c>
      <c r="G4175" s="219">
        <f t="shared" si="529"/>
        <v>45291</v>
      </c>
      <c r="H4175" s="218" t="str">
        <f>IF(ISERROR(VLOOKUP(FORECAST!$A4175,$AY$2:$BA$9,3,FALSE)),"",VLOOKUP(FORECAST!$A4175,$AY$2:$BA$9,3,FALSE))</f>
        <v/>
      </c>
      <c r="I4175" s="218" t="str">
        <f>IF(ISNUMBER(FORECAST!G:G),FORECAST!G:G,"")</f>
        <v/>
      </c>
      <c r="J4175" s="222" t="str">
        <f>IF(ISNUMBER(FORECAST!H:H),FORECAST!H:H,"")</f>
        <v/>
      </c>
      <c r="BF4175" s="4"/>
    </row>
    <row r="4176" spans="1:58">
      <c r="A4176" s="218" t="str">
        <f>MID(FORECAST!A4175,1,10)</f>
        <v/>
      </c>
      <c r="B4176" s="218" t="str">
        <f t="shared" ref="B4176:B4239" si="530">MID(A4176,1,2)</f>
        <v/>
      </c>
      <c r="C4176" s="218" t="str">
        <f t="shared" ref="C4176:C4239" si="531">MID(A4176,4,2)</f>
        <v/>
      </c>
      <c r="D4176" s="218" t="str">
        <f t="shared" ref="D4176:D4239" si="532">MID(A4176,7,4)</f>
        <v/>
      </c>
      <c r="E4176" s="219" t="e">
        <f t="shared" ref="E4176:E4239" si="533">DATE(D4176,C4176,B4176)</f>
        <v>#VALUE!</v>
      </c>
      <c r="F4176" s="219" t="str">
        <f t="shared" ref="F4176:F4239" si="534">IF(ISERROR(E4176),"",E4176)</f>
        <v/>
      </c>
      <c r="G4176" s="219">
        <f t="shared" ref="G4176:G4239" si="535">IF(F4176="",G4175,F4176)</f>
        <v>45291</v>
      </c>
      <c r="H4176" s="218" t="str">
        <f>IF(ISERROR(VLOOKUP(FORECAST!$A4176,$AY$2:$BA$9,3,FALSE)),"",VLOOKUP(FORECAST!$A4176,$AY$2:$BA$9,3,FALSE))</f>
        <v/>
      </c>
      <c r="I4176" s="218" t="str">
        <f>IF(ISNUMBER(FORECAST!G:G),FORECAST!G:G,"")</f>
        <v/>
      </c>
      <c r="J4176" s="222" t="str">
        <f>IF(ISNUMBER(FORECAST!H:H),FORECAST!H:H,"")</f>
        <v/>
      </c>
      <c r="BF4176" s="4"/>
    </row>
    <row r="4177" spans="1:58">
      <c r="A4177" s="218" t="str">
        <f>MID(FORECAST!A4176,1,10)</f>
        <v/>
      </c>
      <c r="B4177" s="218" t="str">
        <f t="shared" si="530"/>
        <v/>
      </c>
      <c r="C4177" s="218" t="str">
        <f t="shared" si="531"/>
        <v/>
      </c>
      <c r="D4177" s="218" t="str">
        <f t="shared" si="532"/>
        <v/>
      </c>
      <c r="E4177" s="219" t="e">
        <f t="shared" si="533"/>
        <v>#VALUE!</v>
      </c>
      <c r="F4177" s="219" t="str">
        <f t="shared" si="534"/>
        <v/>
      </c>
      <c r="G4177" s="219">
        <f t="shared" si="535"/>
        <v>45291</v>
      </c>
      <c r="H4177" s="218" t="str">
        <f>IF(ISERROR(VLOOKUP(FORECAST!$A4177,$AY$2:$BA$9,3,FALSE)),"",VLOOKUP(FORECAST!$A4177,$AY$2:$BA$9,3,FALSE))</f>
        <v/>
      </c>
      <c r="I4177" s="218" t="str">
        <f>IF(ISNUMBER(FORECAST!G:G),FORECAST!G:G,"")</f>
        <v/>
      </c>
      <c r="J4177" s="222" t="str">
        <f>IF(ISNUMBER(FORECAST!H:H),FORECAST!H:H,"")</f>
        <v/>
      </c>
      <c r="BF4177" s="4"/>
    </row>
    <row r="4178" spans="1:58">
      <c r="A4178" s="218" t="str">
        <f>MID(FORECAST!A4177,1,10)</f>
        <v/>
      </c>
      <c r="B4178" s="218" t="str">
        <f t="shared" si="530"/>
        <v/>
      </c>
      <c r="C4178" s="218" t="str">
        <f t="shared" si="531"/>
        <v/>
      </c>
      <c r="D4178" s="218" t="str">
        <f t="shared" si="532"/>
        <v/>
      </c>
      <c r="E4178" s="219" t="e">
        <f t="shared" si="533"/>
        <v>#VALUE!</v>
      </c>
      <c r="F4178" s="219" t="str">
        <f t="shared" si="534"/>
        <v/>
      </c>
      <c r="G4178" s="219">
        <f t="shared" si="535"/>
        <v>45291</v>
      </c>
      <c r="H4178" s="218" t="str">
        <f>IF(ISERROR(VLOOKUP(FORECAST!$A4178,$AY$2:$BA$9,3,FALSE)),"",VLOOKUP(FORECAST!$A4178,$AY$2:$BA$9,3,FALSE))</f>
        <v/>
      </c>
      <c r="I4178" s="218" t="str">
        <f>IF(ISNUMBER(FORECAST!G:G),FORECAST!G:G,"")</f>
        <v/>
      </c>
      <c r="J4178" s="222" t="str">
        <f>IF(ISNUMBER(FORECAST!H:H),FORECAST!H:H,"")</f>
        <v/>
      </c>
      <c r="BF4178" s="4"/>
    </row>
    <row r="4179" spans="1:58">
      <c r="A4179" s="218" t="str">
        <f>MID(FORECAST!A4178,1,10)</f>
        <v/>
      </c>
      <c r="B4179" s="218" t="str">
        <f t="shared" si="530"/>
        <v/>
      </c>
      <c r="C4179" s="218" t="str">
        <f t="shared" si="531"/>
        <v/>
      </c>
      <c r="D4179" s="218" t="str">
        <f t="shared" si="532"/>
        <v/>
      </c>
      <c r="E4179" s="219" t="e">
        <f t="shared" si="533"/>
        <v>#VALUE!</v>
      </c>
      <c r="F4179" s="219" t="str">
        <f t="shared" si="534"/>
        <v/>
      </c>
      <c r="G4179" s="219">
        <f t="shared" si="535"/>
        <v>45291</v>
      </c>
      <c r="H4179" s="218" t="str">
        <f>IF(ISERROR(VLOOKUP(FORECAST!$A4179,$AY$2:$BA$9,3,FALSE)),"",VLOOKUP(FORECAST!$A4179,$AY$2:$BA$9,3,FALSE))</f>
        <v/>
      </c>
      <c r="I4179" s="218" t="str">
        <f>IF(ISNUMBER(FORECAST!G:G),FORECAST!G:G,"")</f>
        <v/>
      </c>
      <c r="J4179" s="222" t="str">
        <f>IF(ISNUMBER(FORECAST!H:H),FORECAST!H:H,"")</f>
        <v/>
      </c>
      <c r="BF4179" s="4"/>
    </row>
    <row r="4180" spans="1:58">
      <c r="A4180" s="218" t="str">
        <f>MID(FORECAST!A4179,1,10)</f>
        <v/>
      </c>
      <c r="B4180" s="218" t="str">
        <f t="shared" si="530"/>
        <v/>
      </c>
      <c r="C4180" s="218" t="str">
        <f t="shared" si="531"/>
        <v/>
      </c>
      <c r="D4180" s="218" t="str">
        <f t="shared" si="532"/>
        <v/>
      </c>
      <c r="E4180" s="219" t="e">
        <f t="shared" si="533"/>
        <v>#VALUE!</v>
      </c>
      <c r="F4180" s="219" t="str">
        <f t="shared" si="534"/>
        <v/>
      </c>
      <c r="G4180" s="219">
        <f t="shared" si="535"/>
        <v>45291</v>
      </c>
      <c r="H4180" s="218" t="str">
        <f>IF(ISERROR(VLOOKUP(FORECAST!$A4180,$AY$2:$BA$9,3,FALSE)),"",VLOOKUP(FORECAST!$A4180,$AY$2:$BA$9,3,FALSE))</f>
        <v/>
      </c>
      <c r="I4180" s="218" t="str">
        <f>IF(ISNUMBER(FORECAST!G:G),FORECAST!G:G,"")</f>
        <v/>
      </c>
      <c r="J4180" s="222" t="str">
        <f>IF(ISNUMBER(FORECAST!H:H),FORECAST!H:H,"")</f>
        <v/>
      </c>
      <c r="BF4180" s="4"/>
    </row>
    <row r="4181" spans="1:58">
      <c r="A4181" s="218" t="str">
        <f>MID(FORECAST!A4180,1,10)</f>
        <v/>
      </c>
      <c r="B4181" s="218" t="str">
        <f t="shared" si="530"/>
        <v/>
      </c>
      <c r="C4181" s="218" t="str">
        <f t="shared" si="531"/>
        <v/>
      </c>
      <c r="D4181" s="218" t="str">
        <f t="shared" si="532"/>
        <v/>
      </c>
      <c r="E4181" s="219" t="e">
        <f t="shared" si="533"/>
        <v>#VALUE!</v>
      </c>
      <c r="F4181" s="219" t="str">
        <f t="shared" si="534"/>
        <v/>
      </c>
      <c r="G4181" s="219">
        <f t="shared" si="535"/>
        <v>45291</v>
      </c>
      <c r="H4181" s="218" t="str">
        <f>IF(ISERROR(VLOOKUP(FORECAST!$A4181,$AY$2:$BA$9,3,FALSE)),"",VLOOKUP(FORECAST!$A4181,$AY$2:$BA$9,3,FALSE))</f>
        <v/>
      </c>
      <c r="I4181" s="218" t="str">
        <f>IF(ISNUMBER(FORECAST!G:G),FORECAST!G:G,"")</f>
        <v/>
      </c>
      <c r="J4181" s="222" t="str">
        <f>IF(ISNUMBER(FORECAST!H:H),FORECAST!H:H,"")</f>
        <v/>
      </c>
      <c r="BF4181" s="4"/>
    </row>
    <row r="4182" spans="1:58">
      <c r="A4182" s="218" t="str">
        <f>MID(FORECAST!A4181,1,10)</f>
        <v/>
      </c>
      <c r="B4182" s="218" t="str">
        <f t="shared" si="530"/>
        <v/>
      </c>
      <c r="C4182" s="218" t="str">
        <f t="shared" si="531"/>
        <v/>
      </c>
      <c r="D4182" s="218" t="str">
        <f t="shared" si="532"/>
        <v/>
      </c>
      <c r="E4182" s="219" t="e">
        <f t="shared" si="533"/>
        <v>#VALUE!</v>
      </c>
      <c r="F4182" s="219" t="str">
        <f t="shared" si="534"/>
        <v/>
      </c>
      <c r="G4182" s="219">
        <f t="shared" si="535"/>
        <v>45291</v>
      </c>
      <c r="H4182" s="218" t="str">
        <f>IF(ISERROR(VLOOKUP(FORECAST!$A4182,$AY$2:$BA$9,3,FALSE)),"",VLOOKUP(FORECAST!$A4182,$AY$2:$BA$9,3,FALSE))</f>
        <v/>
      </c>
      <c r="I4182" s="218" t="str">
        <f>IF(ISNUMBER(FORECAST!G:G),FORECAST!G:G,"")</f>
        <v/>
      </c>
      <c r="J4182" s="222" t="str">
        <f>IF(ISNUMBER(FORECAST!H:H),FORECAST!H:H,"")</f>
        <v/>
      </c>
      <c r="BF4182" s="4"/>
    </row>
    <row r="4183" spans="1:58">
      <c r="A4183" s="218" t="str">
        <f>MID(FORECAST!A4182,1,10)</f>
        <v/>
      </c>
      <c r="B4183" s="218" t="str">
        <f t="shared" si="530"/>
        <v/>
      </c>
      <c r="C4183" s="218" t="str">
        <f t="shared" si="531"/>
        <v/>
      </c>
      <c r="D4183" s="218" t="str">
        <f t="shared" si="532"/>
        <v/>
      </c>
      <c r="E4183" s="219" t="e">
        <f t="shared" si="533"/>
        <v>#VALUE!</v>
      </c>
      <c r="F4183" s="219" t="str">
        <f t="shared" si="534"/>
        <v/>
      </c>
      <c r="G4183" s="219">
        <f t="shared" si="535"/>
        <v>45291</v>
      </c>
      <c r="H4183" s="218" t="str">
        <f>IF(ISERROR(VLOOKUP(FORECAST!$A4183,$AY$2:$BA$9,3,FALSE)),"",VLOOKUP(FORECAST!$A4183,$AY$2:$BA$9,3,FALSE))</f>
        <v/>
      </c>
      <c r="I4183" s="218" t="str">
        <f>IF(ISNUMBER(FORECAST!G:G),FORECAST!G:G,"")</f>
        <v/>
      </c>
      <c r="J4183" s="222" t="str">
        <f>IF(ISNUMBER(FORECAST!H:H),FORECAST!H:H,"")</f>
        <v/>
      </c>
      <c r="BF4183" s="4"/>
    </row>
    <row r="4184" spans="1:58">
      <c r="A4184" s="218" t="str">
        <f>MID(FORECAST!A4183,1,10)</f>
        <v/>
      </c>
      <c r="B4184" s="218" t="str">
        <f t="shared" si="530"/>
        <v/>
      </c>
      <c r="C4184" s="218" t="str">
        <f t="shared" si="531"/>
        <v/>
      </c>
      <c r="D4184" s="218" t="str">
        <f t="shared" si="532"/>
        <v/>
      </c>
      <c r="E4184" s="219" t="e">
        <f t="shared" si="533"/>
        <v>#VALUE!</v>
      </c>
      <c r="F4184" s="219" t="str">
        <f t="shared" si="534"/>
        <v/>
      </c>
      <c r="G4184" s="219">
        <f t="shared" si="535"/>
        <v>45291</v>
      </c>
      <c r="H4184" s="218" t="str">
        <f>IF(ISERROR(VLOOKUP(FORECAST!$A4184,$AY$2:$BA$9,3,FALSE)),"",VLOOKUP(FORECAST!$A4184,$AY$2:$BA$9,3,FALSE))</f>
        <v/>
      </c>
      <c r="I4184" s="218" t="str">
        <f>IF(ISNUMBER(FORECAST!G:G),FORECAST!G:G,"")</f>
        <v/>
      </c>
      <c r="J4184" s="222" t="str">
        <f>IF(ISNUMBER(FORECAST!H:H),FORECAST!H:H,"")</f>
        <v/>
      </c>
      <c r="BF4184" s="4"/>
    </row>
    <row r="4185" spans="1:58">
      <c r="A4185" s="218" t="str">
        <f>MID(FORECAST!A4184,1,10)</f>
        <v/>
      </c>
      <c r="B4185" s="218" t="str">
        <f t="shared" si="530"/>
        <v/>
      </c>
      <c r="C4185" s="218" t="str">
        <f t="shared" si="531"/>
        <v/>
      </c>
      <c r="D4185" s="218" t="str">
        <f t="shared" si="532"/>
        <v/>
      </c>
      <c r="E4185" s="219" t="e">
        <f t="shared" si="533"/>
        <v>#VALUE!</v>
      </c>
      <c r="F4185" s="219" t="str">
        <f t="shared" si="534"/>
        <v/>
      </c>
      <c r="G4185" s="219">
        <f t="shared" si="535"/>
        <v>45291</v>
      </c>
      <c r="H4185" s="218" t="str">
        <f>IF(ISERROR(VLOOKUP(FORECAST!$A4185,$AY$2:$BA$9,3,FALSE)),"",VLOOKUP(FORECAST!$A4185,$AY$2:$BA$9,3,FALSE))</f>
        <v/>
      </c>
      <c r="I4185" s="218" t="str">
        <f>IF(ISNUMBER(FORECAST!G:G),FORECAST!G:G,"")</f>
        <v/>
      </c>
      <c r="J4185" s="222" t="str">
        <f>IF(ISNUMBER(FORECAST!H:H),FORECAST!H:H,"")</f>
        <v/>
      </c>
      <c r="BF4185" s="4"/>
    </row>
    <row r="4186" spans="1:58">
      <c r="A4186" s="218" t="str">
        <f>MID(FORECAST!A4185,1,10)</f>
        <v/>
      </c>
      <c r="B4186" s="218" t="str">
        <f t="shared" si="530"/>
        <v/>
      </c>
      <c r="C4186" s="218" t="str">
        <f t="shared" si="531"/>
        <v/>
      </c>
      <c r="D4186" s="218" t="str">
        <f t="shared" si="532"/>
        <v/>
      </c>
      <c r="E4186" s="219" t="e">
        <f t="shared" si="533"/>
        <v>#VALUE!</v>
      </c>
      <c r="F4186" s="219" t="str">
        <f t="shared" si="534"/>
        <v/>
      </c>
      <c r="G4186" s="219">
        <f t="shared" si="535"/>
        <v>45291</v>
      </c>
      <c r="H4186" s="218" t="str">
        <f>IF(ISERROR(VLOOKUP(FORECAST!$A4186,$AY$2:$BA$9,3,FALSE)),"",VLOOKUP(FORECAST!$A4186,$AY$2:$BA$9,3,FALSE))</f>
        <v/>
      </c>
      <c r="I4186" s="218" t="str">
        <f>IF(ISNUMBER(FORECAST!G:G),FORECAST!G:G,"")</f>
        <v/>
      </c>
      <c r="J4186" s="222" t="str">
        <f>IF(ISNUMBER(FORECAST!H:H),FORECAST!H:H,"")</f>
        <v/>
      </c>
      <c r="BF4186" s="4"/>
    </row>
    <row r="4187" spans="1:58">
      <c r="A4187" s="218" t="str">
        <f>MID(FORECAST!A4186,1,10)</f>
        <v/>
      </c>
      <c r="B4187" s="218" t="str">
        <f t="shared" si="530"/>
        <v/>
      </c>
      <c r="C4187" s="218" t="str">
        <f t="shared" si="531"/>
        <v/>
      </c>
      <c r="D4187" s="218" t="str">
        <f t="shared" si="532"/>
        <v/>
      </c>
      <c r="E4187" s="219" t="e">
        <f t="shared" si="533"/>
        <v>#VALUE!</v>
      </c>
      <c r="F4187" s="219" t="str">
        <f t="shared" si="534"/>
        <v/>
      </c>
      <c r="G4187" s="219">
        <f t="shared" si="535"/>
        <v>45291</v>
      </c>
      <c r="H4187" s="218" t="str">
        <f>IF(ISERROR(VLOOKUP(FORECAST!$A4187,$AY$2:$BA$9,3,FALSE)),"",VLOOKUP(FORECAST!$A4187,$AY$2:$BA$9,3,FALSE))</f>
        <v/>
      </c>
      <c r="I4187" s="218" t="str">
        <f>IF(ISNUMBER(FORECAST!G:G),FORECAST!G:G,"")</f>
        <v/>
      </c>
      <c r="J4187" s="222" t="str">
        <f>IF(ISNUMBER(FORECAST!H:H),FORECAST!H:H,"")</f>
        <v/>
      </c>
      <c r="BF4187" s="4"/>
    </row>
    <row r="4188" spans="1:58">
      <c r="A4188" s="218" t="str">
        <f>MID(FORECAST!A4187,1,10)</f>
        <v/>
      </c>
      <c r="B4188" s="218" t="str">
        <f t="shared" si="530"/>
        <v/>
      </c>
      <c r="C4188" s="218" t="str">
        <f t="shared" si="531"/>
        <v/>
      </c>
      <c r="D4188" s="218" t="str">
        <f t="shared" si="532"/>
        <v/>
      </c>
      <c r="E4188" s="219" t="e">
        <f t="shared" si="533"/>
        <v>#VALUE!</v>
      </c>
      <c r="F4188" s="219" t="str">
        <f t="shared" si="534"/>
        <v/>
      </c>
      <c r="G4188" s="219">
        <f t="shared" si="535"/>
        <v>45291</v>
      </c>
      <c r="H4188" s="218" t="str">
        <f>IF(ISERROR(VLOOKUP(FORECAST!$A4188,$AY$2:$BA$9,3,FALSE)),"",VLOOKUP(FORECAST!$A4188,$AY$2:$BA$9,3,FALSE))</f>
        <v/>
      </c>
      <c r="I4188" s="218" t="str">
        <f>IF(ISNUMBER(FORECAST!G:G),FORECAST!G:G,"")</f>
        <v/>
      </c>
      <c r="J4188" s="222" t="str">
        <f>IF(ISNUMBER(FORECAST!H:H),FORECAST!H:H,"")</f>
        <v/>
      </c>
      <c r="BF4188" s="4"/>
    </row>
    <row r="4189" spans="1:58">
      <c r="A4189" s="218" t="str">
        <f>MID(FORECAST!A4188,1,10)</f>
        <v/>
      </c>
      <c r="B4189" s="218" t="str">
        <f t="shared" si="530"/>
        <v/>
      </c>
      <c r="C4189" s="218" t="str">
        <f t="shared" si="531"/>
        <v/>
      </c>
      <c r="D4189" s="218" t="str">
        <f t="shared" si="532"/>
        <v/>
      </c>
      <c r="E4189" s="219" t="e">
        <f t="shared" si="533"/>
        <v>#VALUE!</v>
      </c>
      <c r="F4189" s="219" t="str">
        <f t="shared" si="534"/>
        <v/>
      </c>
      <c r="G4189" s="219">
        <f t="shared" si="535"/>
        <v>45291</v>
      </c>
      <c r="H4189" s="218" t="str">
        <f>IF(ISERROR(VLOOKUP(FORECAST!$A4189,$AY$2:$BA$9,3,FALSE)),"",VLOOKUP(FORECAST!$A4189,$AY$2:$BA$9,3,FALSE))</f>
        <v/>
      </c>
      <c r="I4189" s="218" t="str">
        <f>IF(ISNUMBER(FORECAST!G:G),FORECAST!G:G,"")</f>
        <v/>
      </c>
      <c r="J4189" s="222" t="str">
        <f>IF(ISNUMBER(FORECAST!H:H),FORECAST!H:H,"")</f>
        <v/>
      </c>
      <c r="BF4189" s="4"/>
    </row>
    <row r="4190" spans="1:58">
      <c r="A4190" s="218" t="str">
        <f>MID(FORECAST!A4189,1,10)</f>
        <v/>
      </c>
      <c r="B4190" s="218" t="str">
        <f t="shared" si="530"/>
        <v/>
      </c>
      <c r="C4190" s="218" t="str">
        <f t="shared" si="531"/>
        <v/>
      </c>
      <c r="D4190" s="218" t="str">
        <f t="shared" si="532"/>
        <v/>
      </c>
      <c r="E4190" s="219" t="e">
        <f t="shared" si="533"/>
        <v>#VALUE!</v>
      </c>
      <c r="F4190" s="219" t="str">
        <f t="shared" si="534"/>
        <v/>
      </c>
      <c r="G4190" s="219">
        <f t="shared" si="535"/>
        <v>45291</v>
      </c>
      <c r="H4190" s="218" t="str">
        <f>IF(ISERROR(VLOOKUP(FORECAST!$A4190,$AY$2:$BA$9,3,FALSE)),"",VLOOKUP(FORECAST!$A4190,$AY$2:$BA$9,3,FALSE))</f>
        <v/>
      </c>
      <c r="I4190" s="218" t="str">
        <f>IF(ISNUMBER(FORECAST!G:G),FORECAST!G:G,"")</f>
        <v/>
      </c>
      <c r="J4190" s="222" t="str">
        <f>IF(ISNUMBER(FORECAST!H:H),FORECAST!H:H,"")</f>
        <v/>
      </c>
      <c r="BF4190" s="4"/>
    </row>
    <row r="4191" spans="1:58">
      <c r="A4191" s="218" t="str">
        <f>MID(FORECAST!A4190,1,10)</f>
        <v/>
      </c>
      <c r="B4191" s="218" t="str">
        <f t="shared" si="530"/>
        <v/>
      </c>
      <c r="C4191" s="218" t="str">
        <f t="shared" si="531"/>
        <v/>
      </c>
      <c r="D4191" s="218" t="str">
        <f t="shared" si="532"/>
        <v/>
      </c>
      <c r="E4191" s="219" t="e">
        <f t="shared" si="533"/>
        <v>#VALUE!</v>
      </c>
      <c r="F4191" s="219" t="str">
        <f t="shared" si="534"/>
        <v/>
      </c>
      <c r="G4191" s="219">
        <f t="shared" si="535"/>
        <v>45291</v>
      </c>
      <c r="H4191" s="218" t="str">
        <f>IF(ISERROR(VLOOKUP(FORECAST!$A4191,$AY$2:$BA$9,3,FALSE)),"",VLOOKUP(FORECAST!$A4191,$AY$2:$BA$9,3,FALSE))</f>
        <v/>
      </c>
      <c r="I4191" s="218" t="str">
        <f>IF(ISNUMBER(FORECAST!G:G),FORECAST!G:G,"")</f>
        <v/>
      </c>
      <c r="J4191" s="222" t="str">
        <f>IF(ISNUMBER(FORECAST!H:H),FORECAST!H:H,"")</f>
        <v/>
      </c>
      <c r="BF4191" s="4"/>
    </row>
    <row r="4192" spans="1:58">
      <c r="A4192" s="218" t="str">
        <f>MID(FORECAST!A4191,1,10)</f>
        <v/>
      </c>
      <c r="B4192" s="218" t="str">
        <f t="shared" si="530"/>
        <v/>
      </c>
      <c r="C4192" s="218" t="str">
        <f t="shared" si="531"/>
        <v/>
      </c>
      <c r="D4192" s="218" t="str">
        <f t="shared" si="532"/>
        <v/>
      </c>
      <c r="E4192" s="219" t="e">
        <f t="shared" si="533"/>
        <v>#VALUE!</v>
      </c>
      <c r="F4192" s="219" t="str">
        <f t="shared" si="534"/>
        <v/>
      </c>
      <c r="G4192" s="219">
        <f t="shared" si="535"/>
        <v>45291</v>
      </c>
      <c r="H4192" s="218" t="str">
        <f>IF(ISERROR(VLOOKUP(FORECAST!$A4192,$AY$2:$BA$9,3,FALSE)),"",VLOOKUP(FORECAST!$A4192,$AY$2:$BA$9,3,FALSE))</f>
        <v/>
      </c>
      <c r="I4192" s="218" t="str">
        <f>IF(ISNUMBER(FORECAST!G:G),FORECAST!G:G,"")</f>
        <v/>
      </c>
      <c r="J4192" s="222" t="str">
        <f>IF(ISNUMBER(FORECAST!H:H),FORECAST!H:H,"")</f>
        <v/>
      </c>
      <c r="BF4192" s="4"/>
    </row>
    <row r="4193" spans="1:58">
      <c r="A4193" s="218" t="str">
        <f>MID(FORECAST!A4192,1,10)</f>
        <v/>
      </c>
      <c r="B4193" s="218" t="str">
        <f t="shared" si="530"/>
        <v/>
      </c>
      <c r="C4193" s="218" t="str">
        <f t="shared" si="531"/>
        <v/>
      </c>
      <c r="D4193" s="218" t="str">
        <f t="shared" si="532"/>
        <v/>
      </c>
      <c r="E4193" s="219" t="e">
        <f t="shared" si="533"/>
        <v>#VALUE!</v>
      </c>
      <c r="F4193" s="219" t="str">
        <f t="shared" si="534"/>
        <v/>
      </c>
      <c r="G4193" s="219">
        <f t="shared" si="535"/>
        <v>45291</v>
      </c>
      <c r="H4193" s="218" t="str">
        <f>IF(ISERROR(VLOOKUP(FORECAST!$A4193,$AY$2:$BA$9,3,FALSE)),"",VLOOKUP(FORECAST!$A4193,$AY$2:$BA$9,3,FALSE))</f>
        <v/>
      </c>
      <c r="I4193" s="218" t="str">
        <f>IF(ISNUMBER(FORECAST!G:G),FORECAST!G:G,"")</f>
        <v/>
      </c>
      <c r="J4193" s="222" t="str">
        <f>IF(ISNUMBER(FORECAST!H:H),FORECAST!H:H,"")</f>
        <v/>
      </c>
      <c r="BF4193" s="4"/>
    </row>
    <row r="4194" spans="1:58">
      <c r="A4194" s="218" t="str">
        <f>MID(FORECAST!A4193,1,10)</f>
        <v/>
      </c>
      <c r="B4194" s="218" t="str">
        <f t="shared" si="530"/>
        <v/>
      </c>
      <c r="C4194" s="218" t="str">
        <f t="shared" si="531"/>
        <v/>
      </c>
      <c r="D4194" s="218" t="str">
        <f t="shared" si="532"/>
        <v/>
      </c>
      <c r="E4194" s="219" t="e">
        <f t="shared" si="533"/>
        <v>#VALUE!</v>
      </c>
      <c r="F4194" s="219" t="str">
        <f t="shared" si="534"/>
        <v/>
      </c>
      <c r="G4194" s="219">
        <f t="shared" si="535"/>
        <v>45291</v>
      </c>
      <c r="H4194" s="218" t="str">
        <f>IF(ISERROR(VLOOKUP(FORECAST!$A4194,$AY$2:$BA$9,3,FALSE)),"",VLOOKUP(FORECAST!$A4194,$AY$2:$BA$9,3,FALSE))</f>
        <v/>
      </c>
      <c r="I4194" s="218" t="str">
        <f>IF(ISNUMBER(FORECAST!G:G),FORECAST!G:G,"")</f>
        <v/>
      </c>
      <c r="J4194" s="222" t="str">
        <f>IF(ISNUMBER(FORECAST!H:H),FORECAST!H:H,"")</f>
        <v/>
      </c>
      <c r="BF4194" s="4"/>
    </row>
    <row r="4195" spans="1:58">
      <c r="A4195" s="218" t="str">
        <f>MID(FORECAST!A4194,1,10)</f>
        <v/>
      </c>
      <c r="B4195" s="218" t="str">
        <f t="shared" si="530"/>
        <v/>
      </c>
      <c r="C4195" s="218" t="str">
        <f t="shared" si="531"/>
        <v/>
      </c>
      <c r="D4195" s="218" t="str">
        <f t="shared" si="532"/>
        <v/>
      </c>
      <c r="E4195" s="219" t="e">
        <f t="shared" si="533"/>
        <v>#VALUE!</v>
      </c>
      <c r="F4195" s="219" t="str">
        <f t="shared" si="534"/>
        <v/>
      </c>
      <c r="G4195" s="219">
        <f t="shared" si="535"/>
        <v>45291</v>
      </c>
      <c r="H4195" s="218" t="str">
        <f>IF(ISERROR(VLOOKUP(FORECAST!$A4195,$AY$2:$BA$9,3,FALSE)),"",VLOOKUP(FORECAST!$A4195,$AY$2:$BA$9,3,FALSE))</f>
        <v/>
      </c>
      <c r="I4195" s="218" t="str">
        <f>IF(ISNUMBER(FORECAST!G:G),FORECAST!G:G,"")</f>
        <v/>
      </c>
      <c r="J4195" s="222" t="str">
        <f>IF(ISNUMBER(FORECAST!H:H),FORECAST!H:H,"")</f>
        <v/>
      </c>
      <c r="BF4195" s="4"/>
    </row>
    <row r="4196" spans="1:58">
      <c r="A4196" s="218" t="str">
        <f>MID(FORECAST!A4195,1,10)</f>
        <v/>
      </c>
      <c r="B4196" s="218" t="str">
        <f t="shared" si="530"/>
        <v/>
      </c>
      <c r="C4196" s="218" t="str">
        <f t="shared" si="531"/>
        <v/>
      </c>
      <c r="D4196" s="218" t="str">
        <f t="shared" si="532"/>
        <v/>
      </c>
      <c r="E4196" s="219" t="e">
        <f t="shared" si="533"/>
        <v>#VALUE!</v>
      </c>
      <c r="F4196" s="219" t="str">
        <f t="shared" si="534"/>
        <v/>
      </c>
      <c r="G4196" s="219">
        <f t="shared" si="535"/>
        <v>45291</v>
      </c>
      <c r="H4196" s="218" t="str">
        <f>IF(ISERROR(VLOOKUP(FORECAST!$A4196,$AY$2:$BA$9,3,FALSE)),"",VLOOKUP(FORECAST!$A4196,$AY$2:$BA$9,3,FALSE))</f>
        <v/>
      </c>
      <c r="I4196" s="218" t="str">
        <f>IF(ISNUMBER(FORECAST!G:G),FORECAST!G:G,"")</f>
        <v/>
      </c>
      <c r="J4196" s="222" t="str">
        <f>IF(ISNUMBER(FORECAST!H:H),FORECAST!H:H,"")</f>
        <v/>
      </c>
      <c r="BF4196" s="4"/>
    </row>
    <row r="4197" spans="1:58">
      <c r="A4197" s="218" t="str">
        <f>MID(FORECAST!A4196,1,10)</f>
        <v/>
      </c>
      <c r="B4197" s="218" t="str">
        <f t="shared" si="530"/>
        <v/>
      </c>
      <c r="C4197" s="218" t="str">
        <f t="shared" si="531"/>
        <v/>
      </c>
      <c r="D4197" s="218" t="str">
        <f t="shared" si="532"/>
        <v/>
      </c>
      <c r="E4197" s="219" t="e">
        <f t="shared" si="533"/>
        <v>#VALUE!</v>
      </c>
      <c r="F4197" s="219" t="str">
        <f t="shared" si="534"/>
        <v/>
      </c>
      <c r="G4197" s="219">
        <f t="shared" si="535"/>
        <v>45291</v>
      </c>
      <c r="H4197" s="218" t="str">
        <f>IF(ISERROR(VLOOKUP(FORECAST!$A4197,$AY$2:$BA$9,3,FALSE)),"",VLOOKUP(FORECAST!$A4197,$AY$2:$BA$9,3,FALSE))</f>
        <v/>
      </c>
      <c r="I4197" s="218" t="str">
        <f>IF(ISNUMBER(FORECAST!G:G),FORECAST!G:G,"")</f>
        <v/>
      </c>
      <c r="J4197" s="222" t="str">
        <f>IF(ISNUMBER(FORECAST!H:H),FORECAST!H:H,"")</f>
        <v/>
      </c>
      <c r="BF4197" s="4"/>
    </row>
    <row r="4198" spans="1:58">
      <c r="A4198" s="218" t="str">
        <f>MID(FORECAST!A4197,1,10)</f>
        <v/>
      </c>
      <c r="B4198" s="218" t="str">
        <f t="shared" si="530"/>
        <v/>
      </c>
      <c r="C4198" s="218" t="str">
        <f t="shared" si="531"/>
        <v/>
      </c>
      <c r="D4198" s="218" t="str">
        <f t="shared" si="532"/>
        <v/>
      </c>
      <c r="E4198" s="219" t="e">
        <f t="shared" si="533"/>
        <v>#VALUE!</v>
      </c>
      <c r="F4198" s="219" t="str">
        <f t="shared" si="534"/>
        <v/>
      </c>
      <c r="G4198" s="219">
        <f t="shared" si="535"/>
        <v>45291</v>
      </c>
      <c r="H4198" s="218" t="str">
        <f>IF(ISERROR(VLOOKUP(FORECAST!$A4198,$AY$2:$BA$9,3,FALSE)),"",VLOOKUP(FORECAST!$A4198,$AY$2:$BA$9,3,FALSE))</f>
        <v/>
      </c>
      <c r="I4198" s="218" t="str">
        <f>IF(ISNUMBER(FORECAST!G:G),FORECAST!G:G,"")</f>
        <v/>
      </c>
      <c r="J4198" s="222" t="str">
        <f>IF(ISNUMBER(FORECAST!H:H),FORECAST!H:H,"")</f>
        <v/>
      </c>
      <c r="BF4198" s="4"/>
    </row>
    <row r="4199" spans="1:58">
      <c r="A4199" s="218" t="str">
        <f>MID(FORECAST!A4198,1,10)</f>
        <v/>
      </c>
      <c r="B4199" s="218" t="str">
        <f t="shared" si="530"/>
        <v/>
      </c>
      <c r="C4199" s="218" t="str">
        <f t="shared" si="531"/>
        <v/>
      </c>
      <c r="D4199" s="218" t="str">
        <f t="shared" si="532"/>
        <v/>
      </c>
      <c r="E4199" s="219" t="e">
        <f t="shared" si="533"/>
        <v>#VALUE!</v>
      </c>
      <c r="F4199" s="219" t="str">
        <f t="shared" si="534"/>
        <v/>
      </c>
      <c r="G4199" s="219">
        <f t="shared" si="535"/>
        <v>45291</v>
      </c>
      <c r="H4199" s="218" t="str">
        <f>IF(ISERROR(VLOOKUP(FORECAST!$A4199,$AY$2:$BA$9,3,FALSE)),"",VLOOKUP(FORECAST!$A4199,$AY$2:$BA$9,3,FALSE))</f>
        <v/>
      </c>
      <c r="I4199" s="218" t="str">
        <f>IF(ISNUMBER(FORECAST!G:G),FORECAST!G:G,"")</f>
        <v/>
      </c>
      <c r="J4199" s="222" t="str">
        <f>IF(ISNUMBER(FORECAST!H:H),FORECAST!H:H,"")</f>
        <v/>
      </c>
      <c r="BF4199" s="4"/>
    </row>
    <row r="4200" spans="1:58">
      <c r="A4200" s="218" t="str">
        <f>MID(FORECAST!A4199,1,10)</f>
        <v/>
      </c>
      <c r="B4200" s="218" t="str">
        <f t="shared" si="530"/>
        <v/>
      </c>
      <c r="C4200" s="218" t="str">
        <f t="shared" si="531"/>
        <v/>
      </c>
      <c r="D4200" s="218" t="str">
        <f t="shared" si="532"/>
        <v/>
      </c>
      <c r="E4200" s="219" t="e">
        <f t="shared" si="533"/>
        <v>#VALUE!</v>
      </c>
      <c r="F4200" s="219" t="str">
        <f t="shared" si="534"/>
        <v/>
      </c>
      <c r="G4200" s="219">
        <f t="shared" si="535"/>
        <v>45291</v>
      </c>
      <c r="H4200" s="218" t="str">
        <f>IF(ISERROR(VLOOKUP(FORECAST!$A4200,$AY$2:$BA$9,3,FALSE)),"",VLOOKUP(FORECAST!$A4200,$AY$2:$BA$9,3,FALSE))</f>
        <v/>
      </c>
      <c r="I4200" s="218" t="str">
        <f>IF(ISNUMBER(FORECAST!G:G),FORECAST!G:G,"")</f>
        <v/>
      </c>
      <c r="J4200" s="222" t="str">
        <f>IF(ISNUMBER(FORECAST!H:H),FORECAST!H:H,"")</f>
        <v/>
      </c>
      <c r="BF4200" s="4"/>
    </row>
    <row r="4201" spans="1:58">
      <c r="A4201" s="218" t="str">
        <f>MID(FORECAST!A4200,1,10)</f>
        <v/>
      </c>
      <c r="B4201" s="218" t="str">
        <f t="shared" si="530"/>
        <v/>
      </c>
      <c r="C4201" s="218" t="str">
        <f t="shared" si="531"/>
        <v/>
      </c>
      <c r="D4201" s="218" t="str">
        <f t="shared" si="532"/>
        <v/>
      </c>
      <c r="E4201" s="219" t="e">
        <f t="shared" si="533"/>
        <v>#VALUE!</v>
      </c>
      <c r="F4201" s="219" t="str">
        <f t="shared" si="534"/>
        <v/>
      </c>
      <c r="G4201" s="219">
        <f t="shared" si="535"/>
        <v>45291</v>
      </c>
      <c r="H4201" s="218" t="str">
        <f>IF(ISERROR(VLOOKUP(FORECAST!$A4201,$AY$2:$BA$9,3,FALSE)),"",VLOOKUP(FORECAST!$A4201,$AY$2:$BA$9,3,FALSE))</f>
        <v/>
      </c>
      <c r="I4201" s="218" t="str">
        <f>IF(ISNUMBER(FORECAST!G:G),FORECAST!G:G,"")</f>
        <v/>
      </c>
      <c r="J4201" s="222" t="str">
        <f>IF(ISNUMBER(FORECAST!H:H),FORECAST!H:H,"")</f>
        <v/>
      </c>
      <c r="BF4201" s="4"/>
    </row>
    <row r="4202" spans="1:58">
      <c r="A4202" s="218" t="str">
        <f>MID(FORECAST!A4201,1,10)</f>
        <v/>
      </c>
      <c r="B4202" s="218" t="str">
        <f t="shared" si="530"/>
        <v/>
      </c>
      <c r="C4202" s="218" t="str">
        <f t="shared" si="531"/>
        <v/>
      </c>
      <c r="D4202" s="218" t="str">
        <f t="shared" si="532"/>
        <v/>
      </c>
      <c r="E4202" s="219" t="e">
        <f t="shared" si="533"/>
        <v>#VALUE!</v>
      </c>
      <c r="F4202" s="219" t="str">
        <f t="shared" si="534"/>
        <v/>
      </c>
      <c r="G4202" s="219">
        <f t="shared" si="535"/>
        <v>45291</v>
      </c>
      <c r="H4202" s="218" t="str">
        <f>IF(ISERROR(VLOOKUP(FORECAST!$A4202,$AY$2:$BA$9,3,FALSE)),"",VLOOKUP(FORECAST!$A4202,$AY$2:$BA$9,3,FALSE))</f>
        <v/>
      </c>
      <c r="I4202" s="218" t="str">
        <f>IF(ISNUMBER(FORECAST!G:G),FORECAST!G:G,"")</f>
        <v/>
      </c>
      <c r="J4202" s="222" t="str">
        <f>IF(ISNUMBER(FORECAST!H:H),FORECAST!H:H,"")</f>
        <v/>
      </c>
      <c r="BF4202" s="4"/>
    </row>
    <row r="4203" spans="1:58">
      <c r="A4203" s="218" t="str">
        <f>MID(FORECAST!A4202,1,10)</f>
        <v/>
      </c>
      <c r="B4203" s="218" t="str">
        <f t="shared" si="530"/>
        <v/>
      </c>
      <c r="C4203" s="218" t="str">
        <f t="shared" si="531"/>
        <v/>
      </c>
      <c r="D4203" s="218" t="str">
        <f t="shared" si="532"/>
        <v/>
      </c>
      <c r="E4203" s="219" t="e">
        <f t="shared" si="533"/>
        <v>#VALUE!</v>
      </c>
      <c r="F4203" s="219" t="str">
        <f t="shared" si="534"/>
        <v/>
      </c>
      <c r="G4203" s="219">
        <f t="shared" si="535"/>
        <v>45291</v>
      </c>
      <c r="H4203" s="218" t="str">
        <f>IF(ISERROR(VLOOKUP(FORECAST!$A4203,$AY$2:$BA$9,3,FALSE)),"",VLOOKUP(FORECAST!$A4203,$AY$2:$BA$9,3,FALSE))</f>
        <v/>
      </c>
      <c r="I4203" s="218" t="str">
        <f>IF(ISNUMBER(FORECAST!G:G),FORECAST!G:G,"")</f>
        <v/>
      </c>
      <c r="J4203" s="222" t="str">
        <f>IF(ISNUMBER(FORECAST!H:H),FORECAST!H:H,"")</f>
        <v/>
      </c>
      <c r="BF4203" s="4"/>
    </row>
    <row r="4204" spans="1:58">
      <c r="A4204" s="218" t="str">
        <f>MID(FORECAST!A4203,1,10)</f>
        <v/>
      </c>
      <c r="B4204" s="218" t="str">
        <f t="shared" si="530"/>
        <v/>
      </c>
      <c r="C4204" s="218" t="str">
        <f t="shared" si="531"/>
        <v/>
      </c>
      <c r="D4204" s="218" t="str">
        <f t="shared" si="532"/>
        <v/>
      </c>
      <c r="E4204" s="219" t="e">
        <f t="shared" si="533"/>
        <v>#VALUE!</v>
      </c>
      <c r="F4204" s="219" t="str">
        <f t="shared" si="534"/>
        <v/>
      </c>
      <c r="G4204" s="219">
        <f t="shared" si="535"/>
        <v>45291</v>
      </c>
      <c r="H4204" s="218" t="str">
        <f>IF(ISERROR(VLOOKUP(FORECAST!$A4204,$AY$2:$BA$9,3,FALSE)),"",VLOOKUP(FORECAST!$A4204,$AY$2:$BA$9,3,FALSE))</f>
        <v/>
      </c>
      <c r="I4204" s="218" t="str">
        <f>IF(ISNUMBER(FORECAST!G:G),FORECAST!G:G,"")</f>
        <v/>
      </c>
      <c r="J4204" s="222" t="str">
        <f>IF(ISNUMBER(FORECAST!H:H),FORECAST!H:H,"")</f>
        <v/>
      </c>
      <c r="BF4204" s="4"/>
    </row>
    <row r="4205" spans="1:58">
      <c r="A4205" s="218" t="str">
        <f>MID(FORECAST!A4204,1,10)</f>
        <v/>
      </c>
      <c r="B4205" s="218" t="str">
        <f t="shared" si="530"/>
        <v/>
      </c>
      <c r="C4205" s="218" t="str">
        <f t="shared" si="531"/>
        <v/>
      </c>
      <c r="D4205" s="218" t="str">
        <f t="shared" si="532"/>
        <v/>
      </c>
      <c r="E4205" s="219" t="e">
        <f t="shared" si="533"/>
        <v>#VALUE!</v>
      </c>
      <c r="F4205" s="219" t="str">
        <f t="shared" si="534"/>
        <v/>
      </c>
      <c r="G4205" s="219">
        <f t="shared" si="535"/>
        <v>45291</v>
      </c>
      <c r="H4205" s="218" t="str">
        <f>IF(ISERROR(VLOOKUP(FORECAST!$A4205,$AY$2:$BA$9,3,FALSE)),"",VLOOKUP(FORECAST!$A4205,$AY$2:$BA$9,3,FALSE))</f>
        <v/>
      </c>
      <c r="I4205" s="218" t="str">
        <f>IF(ISNUMBER(FORECAST!G:G),FORECAST!G:G,"")</f>
        <v/>
      </c>
      <c r="J4205" s="222" t="str">
        <f>IF(ISNUMBER(FORECAST!H:H),FORECAST!H:H,"")</f>
        <v/>
      </c>
      <c r="BF4205" s="4"/>
    </row>
    <row r="4206" spans="1:58">
      <c r="A4206" s="218" t="str">
        <f>MID(FORECAST!A4205,1,10)</f>
        <v/>
      </c>
      <c r="B4206" s="218" t="str">
        <f t="shared" si="530"/>
        <v/>
      </c>
      <c r="C4206" s="218" t="str">
        <f t="shared" si="531"/>
        <v/>
      </c>
      <c r="D4206" s="218" t="str">
        <f t="shared" si="532"/>
        <v/>
      </c>
      <c r="E4206" s="219" t="e">
        <f t="shared" si="533"/>
        <v>#VALUE!</v>
      </c>
      <c r="F4206" s="219" t="str">
        <f t="shared" si="534"/>
        <v/>
      </c>
      <c r="G4206" s="219">
        <f t="shared" si="535"/>
        <v>45291</v>
      </c>
      <c r="H4206" s="218" t="str">
        <f>IF(ISERROR(VLOOKUP(FORECAST!$A4206,$AY$2:$BA$9,3,FALSE)),"",VLOOKUP(FORECAST!$A4206,$AY$2:$BA$9,3,FALSE))</f>
        <v/>
      </c>
      <c r="I4206" s="218" t="str">
        <f>IF(ISNUMBER(FORECAST!G:G),FORECAST!G:G,"")</f>
        <v/>
      </c>
      <c r="J4206" s="222" t="str">
        <f>IF(ISNUMBER(FORECAST!H:H),FORECAST!H:H,"")</f>
        <v/>
      </c>
      <c r="BF4206" s="4"/>
    </row>
    <row r="4207" spans="1:58">
      <c r="A4207" s="218" t="str">
        <f>MID(FORECAST!A4206,1,10)</f>
        <v/>
      </c>
      <c r="B4207" s="218" t="str">
        <f t="shared" si="530"/>
        <v/>
      </c>
      <c r="C4207" s="218" t="str">
        <f t="shared" si="531"/>
        <v/>
      </c>
      <c r="D4207" s="218" t="str">
        <f t="shared" si="532"/>
        <v/>
      </c>
      <c r="E4207" s="219" t="e">
        <f t="shared" si="533"/>
        <v>#VALUE!</v>
      </c>
      <c r="F4207" s="219" t="str">
        <f t="shared" si="534"/>
        <v/>
      </c>
      <c r="G4207" s="219">
        <f t="shared" si="535"/>
        <v>45291</v>
      </c>
      <c r="H4207" s="218" t="str">
        <f>IF(ISERROR(VLOOKUP(FORECAST!$A4207,$AY$2:$BA$9,3,FALSE)),"",VLOOKUP(FORECAST!$A4207,$AY$2:$BA$9,3,FALSE))</f>
        <v/>
      </c>
      <c r="I4207" s="218" t="str">
        <f>IF(ISNUMBER(FORECAST!G:G),FORECAST!G:G,"")</f>
        <v/>
      </c>
      <c r="J4207" s="222" t="str">
        <f>IF(ISNUMBER(FORECAST!H:H),FORECAST!H:H,"")</f>
        <v/>
      </c>
      <c r="BF4207" s="4"/>
    </row>
    <row r="4208" spans="1:58">
      <c r="A4208" s="218" t="str">
        <f>MID(FORECAST!A4207,1,10)</f>
        <v/>
      </c>
      <c r="B4208" s="218" t="str">
        <f t="shared" si="530"/>
        <v/>
      </c>
      <c r="C4208" s="218" t="str">
        <f t="shared" si="531"/>
        <v/>
      </c>
      <c r="D4208" s="218" t="str">
        <f t="shared" si="532"/>
        <v/>
      </c>
      <c r="E4208" s="219" t="e">
        <f t="shared" si="533"/>
        <v>#VALUE!</v>
      </c>
      <c r="F4208" s="219" t="str">
        <f t="shared" si="534"/>
        <v/>
      </c>
      <c r="G4208" s="219">
        <f t="shared" si="535"/>
        <v>45291</v>
      </c>
      <c r="H4208" s="218" t="str">
        <f>IF(ISERROR(VLOOKUP(FORECAST!$A4208,$AY$2:$BA$9,3,FALSE)),"",VLOOKUP(FORECAST!$A4208,$AY$2:$BA$9,3,FALSE))</f>
        <v/>
      </c>
      <c r="I4208" s="218" t="str">
        <f>IF(ISNUMBER(FORECAST!G:G),FORECAST!G:G,"")</f>
        <v/>
      </c>
      <c r="J4208" s="222" t="str">
        <f>IF(ISNUMBER(FORECAST!H:H),FORECAST!H:H,"")</f>
        <v/>
      </c>
      <c r="BF4208" s="4"/>
    </row>
    <row r="4209" spans="1:58">
      <c r="A4209" s="218" t="str">
        <f>MID(FORECAST!A4208,1,10)</f>
        <v/>
      </c>
      <c r="B4209" s="218" t="str">
        <f t="shared" si="530"/>
        <v/>
      </c>
      <c r="C4209" s="218" t="str">
        <f t="shared" si="531"/>
        <v/>
      </c>
      <c r="D4209" s="218" t="str">
        <f t="shared" si="532"/>
        <v/>
      </c>
      <c r="E4209" s="219" t="e">
        <f t="shared" si="533"/>
        <v>#VALUE!</v>
      </c>
      <c r="F4209" s="219" t="str">
        <f t="shared" si="534"/>
        <v/>
      </c>
      <c r="G4209" s="219">
        <f t="shared" si="535"/>
        <v>45291</v>
      </c>
      <c r="H4209" s="218" t="str">
        <f>IF(ISERROR(VLOOKUP(FORECAST!$A4209,$AY$2:$BA$9,3,FALSE)),"",VLOOKUP(FORECAST!$A4209,$AY$2:$BA$9,3,FALSE))</f>
        <v/>
      </c>
      <c r="I4209" s="218" t="str">
        <f>IF(ISNUMBER(FORECAST!G:G),FORECAST!G:G,"")</f>
        <v/>
      </c>
      <c r="J4209" s="222" t="str">
        <f>IF(ISNUMBER(FORECAST!H:H),FORECAST!H:H,"")</f>
        <v/>
      </c>
      <c r="BF4209" s="4"/>
    </row>
    <row r="4210" spans="1:58">
      <c r="A4210" s="218" t="str">
        <f>MID(FORECAST!A4209,1,10)</f>
        <v/>
      </c>
      <c r="B4210" s="218" t="str">
        <f t="shared" si="530"/>
        <v/>
      </c>
      <c r="C4210" s="218" t="str">
        <f t="shared" si="531"/>
        <v/>
      </c>
      <c r="D4210" s="218" t="str">
        <f t="shared" si="532"/>
        <v/>
      </c>
      <c r="E4210" s="219" t="e">
        <f t="shared" si="533"/>
        <v>#VALUE!</v>
      </c>
      <c r="F4210" s="219" t="str">
        <f t="shared" si="534"/>
        <v/>
      </c>
      <c r="G4210" s="219">
        <f t="shared" si="535"/>
        <v>45291</v>
      </c>
      <c r="H4210" s="218" t="str">
        <f>IF(ISERROR(VLOOKUP(FORECAST!$A4210,$AY$2:$BA$9,3,FALSE)),"",VLOOKUP(FORECAST!$A4210,$AY$2:$BA$9,3,FALSE))</f>
        <v/>
      </c>
      <c r="I4210" s="218" t="str">
        <f>IF(ISNUMBER(FORECAST!G:G),FORECAST!G:G,"")</f>
        <v/>
      </c>
      <c r="J4210" s="222" t="str">
        <f>IF(ISNUMBER(FORECAST!H:H),FORECAST!H:H,"")</f>
        <v/>
      </c>
      <c r="BF4210" s="4"/>
    </row>
    <row r="4211" spans="1:58">
      <c r="A4211" s="218" t="str">
        <f>MID(FORECAST!A4210,1,10)</f>
        <v/>
      </c>
      <c r="B4211" s="218" t="str">
        <f t="shared" si="530"/>
        <v/>
      </c>
      <c r="C4211" s="218" t="str">
        <f t="shared" si="531"/>
        <v/>
      </c>
      <c r="D4211" s="218" t="str">
        <f t="shared" si="532"/>
        <v/>
      </c>
      <c r="E4211" s="219" t="e">
        <f t="shared" si="533"/>
        <v>#VALUE!</v>
      </c>
      <c r="F4211" s="219" t="str">
        <f t="shared" si="534"/>
        <v/>
      </c>
      <c r="G4211" s="219">
        <f t="shared" si="535"/>
        <v>45291</v>
      </c>
      <c r="H4211" s="218" t="str">
        <f>IF(ISERROR(VLOOKUP(FORECAST!$A4211,$AY$2:$BA$9,3,FALSE)),"",VLOOKUP(FORECAST!$A4211,$AY$2:$BA$9,3,FALSE))</f>
        <v/>
      </c>
      <c r="I4211" s="218" t="str">
        <f>IF(ISNUMBER(FORECAST!G:G),FORECAST!G:G,"")</f>
        <v/>
      </c>
      <c r="J4211" s="222" t="str">
        <f>IF(ISNUMBER(FORECAST!H:H),FORECAST!H:H,"")</f>
        <v/>
      </c>
      <c r="BF4211" s="4"/>
    </row>
    <row r="4212" spans="1:58">
      <c r="A4212" s="218" t="str">
        <f>MID(FORECAST!A4211,1,10)</f>
        <v/>
      </c>
      <c r="B4212" s="218" t="str">
        <f t="shared" si="530"/>
        <v/>
      </c>
      <c r="C4212" s="218" t="str">
        <f t="shared" si="531"/>
        <v/>
      </c>
      <c r="D4212" s="218" t="str">
        <f t="shared" si="532"/>
        <v/>
      </c>
      <c r="E4212" s="219" t="e">
        <f t="shared" si="533"/>
        <v>#VALUE!</v>
      </c>
      <c r="F4212" s="219" t="str">
        <f t="shared" si="534"/>
        <v/>
      </c>
      <c r="G4212" s="219">
        <f t="shared" si="535"/>
        <v>45291</v>
      </c>
      <c r="H4212" s="218" t="str">
        <f>IF(ISERROR(VLOOKUP(FORECAST!$A4212,$AY$2:$BA$9,3,FALSE)),"",VLOOKUP(FORECAST!$A4212,$AY$2:$BA$9,3,FALSE))</f>
        <v/>
      </c>
      <c r="I4212" s="218" t="str">
        <f>IF(ISNUMBER(FORECAST!G:G),FORECAST!G:G,"")</f>
        <v/>
      </c>
      <c r="J4212" s="222" t="str">
        <f>IF(ISNUMBER(FORECAST!H:H),FORECAST!H:H,"")</f>
        <v/>
      </c>
      <c r="BF4212" s="4"/>
    </row>
    <row r="4213" spans="1:58">
      <c r="A4213" s="218" t="str">
        <f>MID(FORECAST!A4212,1,10)</f>
        <v/>
      </c>
      <c r="B4213" s="218" t="str">
        <f t="shared" si="530"/>
        <v/>
      </c>
      <c r="C4213" s="218" t="str">
        <f t="shared" si="531"/>
        <v/>
      </c>
      <c r="D4213" s="218" t="str">
        <f t="shared" si="532"/>
        <v/>
      </c>
      <c r="E4213" s="219" t="e">
        <f t="shared" si="533"/>
        <v>#VALUE!</v>
      </c>
      <c r="F4213" s="219" t="str">
        <f t="shared" si="534"/>
        <v/>
      </c>
      <c r="G4213" s="219">
        <f t="shared" si="535"/>
        <v>45291</v>
      </c>
      <c r="H4213" s="218" t="str">
        <f>IF(ISERROR(VLOOKUP(FORECAST!$A4213,$AY$2:$BA$9,3,FALSE)),"",VLOOKUP(FORECAST!$A4213,$AY$2:$BA$9,3,FALSE))</f>
        <v/>
      </c>
      <c r="I4213" s="218" t="str">
        <f>IF(ISNUMBER(FORECAST!G:G),FORECAST!G:G,"")</f>
        <v/>
      </c>
      <c r="J4213" s="222" t="str">
        <f>IF(ISNUMBER(FORECAST!H:H),FORECAST!H:H,"")</f>
        <v/>
      </c>
      <c r="BF4213" s="4"/>
    </row>
    <row r="4214" spans="1:58">
      <c r="A4214" s="218" t="str">
        <f>MID(FORECAST!A4213,1,10)</f>
        <v/>
      </c>
      <c r="B4214" s="218" t="str">
        <f t="shared" si="530"/>
        <v/>
      </c>
      <c r="C4214" s="218" t="str">
        <f t="shared" si="531"/>
        <v/>
      </c>
      <c r="D4214" s="218" t="str">
        <f t="shared" si="532"/>
        <v/>
      </c>
      <c r="E4214" s="219" t="e">
        <f t="shared" si="533"/>
        <v>#VALUE!</v>
      </c>
      <c r="F4214" s="219" t="str">
        <f t="shared" si="534"/>
        <v/>
      </c>
      <c r="G4214" s="219">
        <f t="shared" si="535"/>
        <v>45291</v>
      </c>
      <c r="H4214" s="218" t="str">
        <f>IF(ISERROR(VLOOKUP(FORECAST!$A4214,$AY$2:$BA$9,3,FALSE)),"",VLOOKUP(FORECAST!$A4214,$AY$2:$BA$9,3,FALSE))</f>
        <v/>
      </c>
      <c r="I4214" s="218" t="str">
        <f>IF(ISNUMBER(FORECAST!G:G),FORECAST!G:G,"")</f>
        <v/>
      </c>
      <c r="J4214" s="222" t="str">
        <f>IF(ISNUMBER(FORECAST!H:H),FORECAST!H:H,"")</f>
        <v/>
      </c>
      <c r="BF4214" s="4"/>
    </row>
    <row r="4215" spans="1:58">
      <c r="A4215" s="218" t="str">
        <f>MID(FORECAST!A4214,1,10)</f>
        <v/>
      </c>
      <c r="B4215" s="218" t="str">
        <f t="shared" si="530"/>
        <v/>
      </c>
      <c r="C4215" s="218" t="str">
        <f t="shared" si="531"/>
        <v/>
      </c>
      <c r="D4215" s="218" t="str">
        <f t="shared" si="532"/>
        <v/>
      </c>
      <c r="E4215" s="219" t="e">
        <f t="shared" si="533"/>
        <v>#VALUE!</v>
      </c>
      <c r="F4215" s="219" t="str">
        <f t="shared" si="534"/>
        <v/>
      </c>
      <c r="G4215" s="219">
        <f t="shared" si="535"/>
        <v>45291</v>
      </c>
      <c r="H4215" s="218" t="str">
        <f>IF(ISERROR(VLOOKUP(FORECAST!$A4215,$AY$2:$BA$9,3,FALSE)),"",VLOOKUP(FORECAST!$A4215,$AY$2:$BA$9,3,FALSE))</f>
        <v/>
      </c>
      <c r="I4215" s="218" t="str">
        <f>IF(ISNUMBER(FORECAST!G:G),FORECAST!G:G,"")</f>
        <v/>
      </c>
      <c r="J4215" s="222" t="str">
        <f>IF(ISNUMBER(FORECAST!H:H),FORECAST!H:H,"")</f>
        <v/>
      </c>
      <c r="BF4215" s="4"/>
    </row>
    <row r="4216" spans="1:58">
      <c r="A4216" s="218" t="str">
        <f>MID(FORECAST!A4215,1,10)</f>
        <v/>
      </c>
      <c r="B4216" s="218" t="str">
        <f t="shared" si="530"/>
        <v/>
      </c>
      <c r="C4216" s="218" t="str">
        <f t="shared" si="531"/>
        <v/>
      </c>
      <c r="D4216" s="218" t="str">
        <f t="shared" si="532"/>
        <v/>
      </c>
      <c r="E4216" s="219" t="e">
        <f t="shared" si="533"/>
        <v>#VALUE!</v>
      </c>
      <c r="F4216" s="219" t="str">
        <f t="shared" si="534"/>
        <v/>
      </c>
      <c r="G4216" s="219">
        <f t="shared" si="535"/>
        <v>45291</v>
      </c>
      <c r="H4216" s="218" t="str">
        <f>IF(ISERROR(VLOOKUP(FORECAST!$A4216,$AY$2:$BA$9,3,FALSE)),"",VLOOKUP(FORECAST!$A4216,$AY$2:$BA$9,3,FALSE))</f>
        <v/>
      </c>
      <c r="I4216" s="218" t="str">
        <f>IF(ISNUMBER(FORECAST!G:G),FORECAST!G:G,"")</f>
        <v/>
      </c>
      <c r="J4216" s="222" t="str">
        <f>IF(ISNUMBER(FORECAST!H:H),FORECAST!H:H,"")</f>
        <v/>
      </c>
      <c r="BF4216" s="4"/>
    </row>
    <row r="4217" spans="1:58">
      <c r="A4217" s="218" t="str">
        <f>MID(FORECAST!A4216,1,10)</f>
        <v/>
      </c>
      <c r="B4217" s="218" t="str">
        <f t="shared" si="530"/>
        <v/>
      </c>
      <c r="C4217" s="218" t="str">
        <f t="shared" si="531"/>
        <v/>
      </c>
      <c r="D4217" s="218" t="str">
        <f t="shared" si="532"/>
        <v/>
      </c>
      <c r="E4217" s="219" t="e">
        <f t="shared" si="533"/>
        <v>#VALUE!</v>
      </c>
      <c r="F4217" s="219" t="str">
        <f t="shared" si="534"/>
        <v/>
      </c>
      <c r="G4217" s="219">
        <f t="shared" si="535"/>
        <v>45291</v>
      </c>
      <c r="H4217" s="218" t="str">
        <f>IF(ISERROR(VLOOKUP(FORECAST!$A4217,$AY$2:$BA$9,3,FALSE)),"",VLOOKUP(FORECAST!$A4217,$AY$2:$BA$9,3,FALSE))</f>
        <v/>
      </c>
      <c r="I4217" s="218" t="str">
        <f>IF(ISNUMBER(FORECAST!G:G),FORECAST!G:G,"")</f>
        <v/>
      </c>
      <c r="J4217" s="222" t="str">
        <f>IF(ISNUMBER(FORECAST!H:H),FORECAST!H:H,"")</f>
        <v/>
      </c>
      <c r="BF4217" s="4"/>
    </row>
    <row r="4218" spans="1:58">
      <c r="A4218" s="218" t="str">
        <f>MID(FORECAST!A4217,1,10)</f>
        <v/>
      </c>
      <c r="B4218" s="218" t="str">
        <f t="shared" si="530"/>
        <v/>
      </c>
      <c r="C4218" s="218" t="str">
        <f t="shared" si="531"/>
        <v/>
      </c>
      <c r="D4218" s="218" t="str">
        <f t="shared" si="532"/>
        <v/>
      </c>
      <c r="E4218" s="219" t="e">
        <f t="shared" si="533"/>
        <v>#VALUE!</v>
      </c>
      <c r="F4218" s="219" t="str">
        <f t="shared" si="534"/>
        <v/>
      </c>
      <c r="G4218" s="219">
        <f t="shared" si="535"/>
        <v>45291</v>
      </c>
      <c r="H4218" s="218" t="str">
        <f>IF(ISERROR(VLOOKUP(FORECAST!$A4218,$AY$2:$BA$9,3,FALSE)),"",VLOOKUP(FORECAST!$A4218,$AY$2:$BA$9,3,FALSE))</f>
        <v/>
      </c>
      <c r="I4218" s="218" t="str">
        <f>IF(ISNUMBER(FORECAST!G:G),FORECAST!G:G,"")</f>
        <v/>
      </c>
      <c r="J4218" s="222" t="str">
        <f>IF(ISNUMBER(FORECAST!H:H),FORECAST!H:H,"")</f>
        <v/>
      </c>
      <c r="BF4218" s="4"/>
    </row>
    <row r="4219" spans="1:58">
      <c r="A4219" s="218" t="str">
        <f>MID(FORECAST!A4218,1,10)</f>
        <v/>
      </c>
      <c r="B4219" s="218" t="str">
        <f t="shared" si="530"/>
        <v/>
      </c>
      <c r="C4219" s="218" t="str">
        <f t="shared" si="531"/>
        <v/>
      </c>
      <c r="D4219" s="218" t="str">
        <f t="shared" si="532"/>
        <v/>
      </c>
      <c r="E4219" s="219" t="e">
        <f t="shared" si="533"/>
        <v>#VALUE!</v>
      </c>
      <c r="F4219" s="219" t="str">
        <f t="shared" si="534"/>
        <v/>
      </c>
      <c r="G4219" s="219">
        <f t="shared" si="535"/>
        <v>45291</v>
      </c>
      <c r="H4219" s="218" t="str">
        <f>IF(ISERROR(VLOOKUP(FORECAST!$A4219,$AY$2:$BA$9,3,FALSE)),"",VLOOKUP(FORECAST!$A4219,$AY$2:$BA$9,3,FALSE))</f>
        <v/>
      </c>
      <c r="I4219" s="218" t="str">
        <f>IF(ISNUMBER(FORECAST!G:G),FORECAST!G:G,"")</f>
        <v/>
      </c>
      <c r="J4219" s="222" t="str">
        <f>IF(ISNUMBER(FORECAST!H:H),FORECAST!H:H,"")</f>
        <v/>
      </c>
      <c r="BF4219" s="4"/>
    </row>
    <row r="4220" spans="1:58">
      <c r="A4220" s="218" t="str">
        <f>MID(FORECAST!A4219,1,10)</f>
        <v/>
      </c>
      <c r="B4220" s="218" t="str">
        <f t="shared" si="530"/>
        <v/>
      </c>
      <c r="C4220" s="218" t="str">
        <f t="shared" si="531"/>
        <v/>
      </c>
      <c r="D4220" s="218" t="str">
        <f t="shared" si="532"/>
        <v/>
      </c>
      <c r="E4220" s="219" t="e">
        <f t="shared" si="533"/>
        <v>#VALUE!</v>
      </c>
      <c r="F4220" s="219" t="str">
        <f t="shared" si="534"/>
        <v/>
      </c>
      <c r="G4220" s="219">
        <f t="shared" si="535"/>
        <v>45291</v>
      </c>
      <c r="H4220" s="218" t="str">
        <f>IF(ISERROR(VLOOKUP(FORECAST!$A4220,$AY$2:$BA$9,3,FALSE)),"",VLOOKUP(FORECAST!$A4220,$AY$2:$BA$9,3,FALSE))</f>
        <v/>
      </c>
      <c r="I4220" s="218" t="str">
        <f>IF(ISNUMBER(FORECAST!G:G),FORECAST!G:G,"")</f>
        <v/>
      </c>
      <c r="J4220" s="222" t="str">
        <f>IF(ISNUMBER(FORECAST!H:H),FORECAST!H:H,"")</f>
        <v/>
      </c>
      <c r="BF4220" s="4"/>
    </row>
    <row r="4221" spans="1:58">
      <c r="A4221" s="218" t="str">
        <f>MID(FORECAST!A4220,1,10)</f>
        <v/>
      </c>
      <c r="B4221" s="218" t="str">
        <f t="shared" si="530"/>
        <v/>
      </c>
      <c r="C4221" s="218" t="str">
        <f t="shared" si="531"/>
        <v/>
      </c>
      <c r="D4221" s="218" t="str">
        <f t="shared" si="532"/>
        <v/>
      </c>
      <c r="E4221" s="219" t="e">
        <f t="shared" si="533"/>
        <v>#VALUE!</v>
      </c>
      <c r="F4221" s="219" t="str">
        <f t="shared" si="534"/>
        <v/>
      </c>
      <c r="G4221" s="219">
        <f t="shared" si="535"/>
        <v>45291</v>
      </c>
      <c r="H4221" s="218" t="str">
        <f>IF(ISERROR(VLOOKUP(FORECAST!$A4221,$AY$2:$BA$9,3,FALSE)),"",VLOOKUP(FORECAST!$A4221,$AY$2:$BA$9,3,FALSE))</f>
        <v/>
      </c>
      <c r="I4221" s="218" t="str">
        <f>IF(ISNUMBER(FORECAST!G:G),FORECAST!G:G,"")</f>
        <v/>
      </c>
      <c r="J4221" s="222" t="str">
        <f>IF(ISNUMBER(FORECAST!H:H),FORECAST!H:H,"")</f>
        <v/>
      </c>
      <c r="BF4221" s="4"/>
    </row>
    <row r="4222" spans="1:58">
      <c r="A4222" s="218" t="str">
        <f>MID(FORECAST!A4221,1,10)</f>
        <v/>
      </c>
      <c r="B4222" s="218" t="str">
        <f t="shared" si="530"/>
        <v/>
      </c>
      <c r="C4222" s="218" t="str">
        <f t="shared" si="531"/>
        <v/>
      </c>
      <c r="D4222" s="218" t="str">
        <f t="shared" si="532"/>
        <v/>
      </c>
      <c r="E4222" s="219" t="e">
        <f t="shared" si="533"/>
        <v>#VALUE!</v>
      </c>
      <c r="F4222" s="219" t="str">
        <f t="shared" si="534"/>
        <v/>
      </c>
      <c r="G4222" s="219">
        <f t="shared" si="535"/>
        <v>45291</v>
      </c>
      <c r="H4222" s="218" t="str">
        <f>IF(ISERROR(VLOOKUP(FORECAST!$A4222,$AY$2:$BA$9,3,FALSE)),"",VLOOKUP(FORECAST!$A4222,$AY$2:$BA$9,3,FALSE))</f>
        <v/>
      </c>
      <c r="I4222" s="218" t="str">
        <f>IF(ISNUMBER(FORECAST!G:G),FORECAST!G:G,"")</f>
        <v/>
      </c>
      <c r="J4222" s="222" t="str">
        <f>IF(ISNUMBER(FORECAST!H:H),FORECAST!H:H,"")</f>
        <v/>
      </c>
      <c r="BF4222" s="4"/>
    </row>
    <row r="4223" spans="1:58">
      <c r="A4223" s="218" t="str">
        <f>MID(FORECAST!A4222,1,10)</f>
        <v/>
      </c>
      <c r="B4223" s="218" t="str">
        <f t="shared" si="530"/>
        <v/>
      </c>
      <c r="C4223" s="218" t="str">
        <f t="shared" si="531"/>
        <v/>
      </c>
      <c r="D4223" s="218" t="str">
        <f t="shared" si="532"/>
        <v/>
      </c>
      <c r="E4223" s="219" t="e">
        <f t="shared" si="533"/>
        <v>#VALUE!</v>
      </c>
      <c r="F4223" s="219" t="str">
        <f t="shared" si="534"/>
        <v/>
      </c>
      <c r="G4223" s="219">
        <f t="shared" si="535"/>
        <v>45291</v>
      </c>
      <c r="H4223" s="218" t="str">
        <f>IF(ISERROR(VLOOKUP(FORECAST!$A4223,$AY$2:$BA$9,3,FALSE)),"",VLOOKUP(FORECAST!$A4223,$AY$2:$BA$9,3,FALSE))</f>
        <v/>
      </c>
      <c r="I4223" s="218" t="str">
        <f>IF(ISNUMBER(FORECAST!G:G),FORECAST!G:G,"")</f>
        <v/>
      </c>
      <c r="J4223" s="222" t="str">
        <f>IF(ISNUMBER(FORECAST!H:H),FORECAST!H:H,"")</f>
        <v/>
      </c>
      <c r="BF4223" s="4"/>
    </row>
    <row r="4224" spans="1:58">
      <c r="A4224" s="218" t="str">
        <f>MID(FORECAST!A4223,1,10)</f>
        <v/>
      </c>
      <c r="B4224" s="218" t="str">
        <f t="shared" si="530"/>
        <v/>
      </c>
      <c r="C4224" s="218" t="str">
        <f t="shared" si="531"/>
        <v/>
      </c>
      <c r="D4224" s="218" t="str">
        <f t="shared" si="532"/>
        <v/>
      </c>
      <c r="E4224" s="219" t="e">
        <f t="shared" si="533"/>
        <v>#VALUE!</v>
      </c>
      <c r="F4224" s="219" t="str">
        <f t="shared" si="534"/>
        <v/>
      </c>
      <c r="G4224" s="219">
        <f t="shared" si="535"/>
        <v>45291</v>
      </c>
      <c r="H4224" s="218" t="str">
        <f>IF(ISERROR(VLOOKUP(FORECAST!$A4224,$AY$2:$BA$9,3,FALSE)),"",VLOOKUP(FORECAST!$A4224,$AY$2:$BA$9,3,FALSE))</f>
        <v/>
      </c>
      <c r="I4224" s="218" t="str">
        <f>IF(ISNUMBER(FORECAST!G:G),FORECAST!G:G,"")</f>
        <v/>
      </c>
      <c r="J4224" s="222" t="str">
        <f>IF(ISNUMBER(FORECAST!H:H),FORECAST!H:H,"")</f>
        <v/>
      </c>
      <c r="BF4224" s="4"/>
    </row>
    <row r="4225" spans="1:58">
      <c r="A4225" s="218" t="str">
        <f>MID(FORECAST!A4224,1,10)</f>
        <v/>
      </c>
      <c r="B4225" s="218" t="str">
        <f t="shared" si="530"/>
        <v/>
      </c>
      <c r="C4225" s="218" t="str">
        <f t="shared" si="531"/>
        <v/>
      </c>
      <c r="D4225" s="218" t="str">
        <f t="shared" si="532"/>
        <v/>
      </c>
      <c r="E4225" s="219" t="e">
        <f t="shared" si="533"/>
        <v>#VALUE!</v>
      </c>
      <c r="F4225" s="219" t="str">
        <f t="shared" si="534"/>
        <v/>
      </c>
      <c r="G4225" s="219">
        <f t="shared" si="535"/>
        <v>45291</v>
      </c>
      <c r="H4225" s="218" t="str">
        <f>IF(ISERROR(VLOOKUP(FORECAST!$A4225,$AY$2:$BA$9,3,FALSE)),"",VLOOKUP(FORECAST!$A4225,$AY$2:$BA$9,3,FALSE))</f>
        <v/>
      </c>
      <c r="I4225" s="218" t="str">
        <f>IF(ISNUMBER(FORECAST!G:G),FORECAST!G:G,"")</f>
        <v/>
      </c>
      <c r="J4225" s="222" t="str">
        <f>IF(ISNUMBER(FORECAST!H:H),FORECAST!H:H,"")</f>
        <v/>
      </c>
      <c r="BF4225" s="4"/>
    </row>
    <row r="4226" spans="1:58">
      <c r="A4226" s="218" t="str">
        <f>MID(FORECAST!A4225,1,10)</f>
        <v/>
      </c>
      <c r="B4226" s="218" t="str">
        <f t="shared" si="530"/>
        <v/>
      </c>
      <c r="C4226" s="218" t="str">
        <f t="shared" si="531"/>
        <v/>
      </c>
      <c r="D4226" s="218" t="str">
        <f t="shared" si="532"/>
        <v/>
      </c>
      <c r="E4226" s="219" t="e">
        <f t="shared" si="533"/>
        <v>#VALUE!</v>
      </c>
      <c r="F4226" s="219" t="str">
        <f t="shared" si="534"/>
        <v/>
      </c>
      <c r="G4226" s="219">
        <f t="shared" si="535"/>
        <v>45291</v>
      </c>
      <c r="H4226" s="218" t="str">
        <f>IF(ISERROR(VLOOKUP(FORECAST!$A4226,$AY$2:$BA$9,3,FALSE)),"",VLOOKUP(FORECAST!$A4226,$AY$2:$BA$9,3,FALSE))</f>
        <v/>
      </c>
      <c r="I4226" s="218" t="str">
        <f>IF(ISNUMBER(FORECAST!G:G),FORECAST!G:G,"")</f>
        <v/>
      </c>
      <c r="J4226" s="222" t="str">
        <f>IF(ISNUMBER(FORECAST!H:H),FORECAST!H:H,"")</f>
        <v/>
      </c>
      <c r="BF4226" s="4"/>
    </row>
    <row r="4227" spans="1:58">
      <c r="A4227" s="218" t="str">
        <f>MID(FORECAST!A4226,1,10)</f>
        <v/>
      </c>
      <c r="B4227" s="218" t="str">
        <f t="shared" si="530"/>
        <v/>
      </c>
      <c r="C4227" s="218" t="str">
        <f t="shared" si="531"/>
        <v/>
      </c>
      <c r="D4227" s="218" t="str">
        <f t="shared" si="532"/>
        <v/>
      </c>
      <c r="E4227" s="219" t="e">
        <f t="shared" si="533"/>
        <v>#VALUE!</v>
      </c>
      <c r="F4227" s="219" t="str">
        <f t="shared" si="534"/>
        <v/>
      </c>
      <c r="G4227" s="219">
        <f t="shared" si="535"/>
        <v>45291</v>
      </c>
      <c r="H4227" s="218" t="str">
        <f>IF(ISERROR(VLOOKUP(FORECAST!$A4227,$AY$2:$BA$9,3,FALSE)),"",VLOOKUP(FORECAST!$A4227,$AY$2:$BA$9,3,FALSE))</f>
        <v/>
      </c>
      <c r="I4227" s="218" t="str">
        <f>IF(ISNUMBER(FORECAST!G:G),FORECAST!G:G,"")</f>
        <v/>
      </c>
      <c r="J4227" s="222" t="str">
        <f>IF(ISNUMBER(FORECAST!H:H),FORECAST!H:H,"")</f>
        <v/>
      </c>
      <c r="BF4227" s="4"/>
    </row>
    <row r="4228" spans="1:58">
      <c r="A4228" s="218" t="str">
        <f>MID(FORECAST!A4227,1,10)</f>
        <v/>
      </c>
      <c r="B4228" s="218" t="str">
        <f t="shared" si="530"/>
        <v/>
      </c>
      <c r="C4228" s="218" t="str">
        <f t="shared" si="531"/>
        <v/>
      </c>
      <c r="D4228" s="218" t="str">
        <f t="shared" si="532"/>
        <v/>
      </c>
      <c r="E4228" s="219" t="e">
        <f t="shared" si="533"/>
        <v>#VALUE!</v>
      </c>
      <c r="F4228" s="219" t="str">
        <f t="shared" si="534"/>
        <v/>
      </c>
      <c r="G4228" s="219">
        <f t="shared" si="535"/>
        <v>45291</v>
      </c>
      <c r="H4228" s="218" t="str">
        <f>IF(ISERROR(VLOOKUP(FORECAST!$A4228,$AY$2:$BA$9,3,FALSE)),"",VLOOKUP(FORECAST!$A4228,$AY$2:$BA$9,3,FALSE))</f>
        <v/>
      </c>
      <c r="I4228" s="218" t="str">
        <f>IF(ISNUMBER(FORECAST!G:G),FORECAST!G:G,"")</f>
        <v/>
      </c>
      <c r="J4228" s="222" t="str">
        <f>IF(ISNUMBER(FORECAST!H:H),FORECAST!H:H,"")</f>
        <v/>
      </c>
      <c r="BF4228" s="4"/>
    </row>
    <row r="4229" spans="1:58">
      <c r="A4229" s="218" t="str">
        <f>MID(FORECAST!A4228,1,10)</f>
        <v/>
      </c>
      <c r="B4229" s="218" t="str">
        <f t="shared" si="530"/>
        <v/>
      </c>
      <c r="C4229" s="218" t="str">
        <f t="shared" si="531"/>
        <v/>
      </c>
      <c r="D4229" s="218" t="str">
        <f t="shared" si="532"/>
        <v/>
      </c>
      <c r="E4229" s="219" t="e">
        <f t="shared" si="533"/>
        <v>#VALUE!</v>
      </c>
      <c r="F4229" s="219" t="str">
        <f t="shared" si="534"/>
        <v/>
      </c>
      <c r="G4229" s="219">
        <f t="shared" si="535"/>
        <v>45291</v>
      </c>
      <c r="H4229" s="218" t="str">
        <f>IF(ISERROR(VLOOKUP(FORECAST!$A4229,$AY$2:$BA$9,3,FALSE)),"",VLOOKUP(FORECAST!$A4229,$AY$2:$BA$9,3,FALSE))</f>
        <v/>
      </c>
      <c r="I4229" s="218" t="str">
        <f>IF(ISNUMBER(FORECAST!G:G),FORECAST!G:G,"")</f>
        <v/>
      </c>
      <c r="J4229" s="222" t="str">
        <f>IF(ISNUMBER(FORECAST!H:H),FORECAST!H:H,"")</f>
        <v/>
      </c>
      <c r="BF4229" s="4"/>
    </row>
    <row r="4230" spans="1:58">
      <c r="A4230" s="218" t="str">
        <f>MID(FORECAST!A4229,1,10)</f>
        <v/>
      </c>
      <c r="B4230" s="218" t="str">
        <f t="shared" si="530"/>
        <v/>
      </c>
      <c r="C4230" s="218" t="str">
        <f t="shared" si="531"/>
        <v/>
      </c>
      <c r="D4230" s="218" t="str">
        <f t="shared" si="532"/>
        <v/>
      </c>
      <c r="E4230" s="219" t="e">
        <f t="shared" si="533"/>
        <v>#VALUE!</v>
      </c>
      <c r="F4230" s="219" t="str">
        <f t="shared" si="534"/>
        <v/>
      </c>
      <c r="G4230" s="219">
        <f t="shared" si="535"/>
        <v>45291</v>
      </c>
      <c r="H4230" s="218" t="str">
        <f>IF(ISERROR(VLOOKUP(FORECAST!$A4230,$AY$2:$BA$9,3,FALSE)),"",VLOOKUP(FORECAST!$A4230,$AY$2:$BA$9,3,FALSE))</f>
        <v/>
      </c>
      <c r="I4230" s="218" t="str">
        <f>IF(ISNUMBER(FORECAST!G:G),FORECAST!G:G,"")</f>
        <v/>
      </c>
      <c r="J4230" s="222" t="str">
        <f>IF(ISNUMBER(FORECAST!H:H),FORECAST!H:H,"")</f>
        <v/>
      </c>
      <c r="BF4230" s="4"/>
    </row>
    <row r="4231" spans="1:58">
      <c r="A4231" s="218" t="str">
        <f>MID(FORECAST!A4230,1,10)</f>
        <v/>
      </c>
      <c r="B4231" s="218" t="str">
        <f t="shared" si="530"/>
        <v/>
      </c>
      <c r="C4231" s="218" t="str">
        <f t="shared" si="531"/>
        <v/>
      </c>
      <c r="D4231" s="218" t="str">
        <f t="shared" si="532"/>
        <v/>
      </c>
      <c r="E4231" s="219" t="e">
        <f t="shared" si="533"/>
        <v>#VALUE!</v>
      </c>
      <c r="F4231" s="219" t="str">
        <f t="shared" si="534"/>
        <v/>
      </c>
      <c r="G4231" s="219">
        <f t="shared" si="535"/>
        <v>45291</v>
      </c>
      <c r="H4231" s="218" t="str">
        <f>IF(ISERROR(VLOOKUP(FORECAST!$A4231,$AY$2:$BA$9,3,FALSE)),"",VLOOKUP(FORECAST!$A4231,$AY$2:$BA$9,3,FALSE))</f>
        <v/>
      </c>
      <c r="I4231" s="218" t="str">
        <f>IF(ISNUMBER(FORECAST!G:G),FORECAST!G:G,"")</f>
        <v/>
      </c>
      <c r="J4231" s="222" t="str">
        <f>IF(ISNUMBER(FORECAST!H:H),FORECAST!H:H,"")</f>
        <v/>
      </c>
      <c r="BF4231" s="4"/>
    </row>
    <row r="4232" spans="1:58">
      <c r="A4232" s="218" t="str">
        <f>MID(FORECAST!A4231,1,10)</f>
        <v/>
      </c>
      <c r="B4232" s="218" t="str">
        <f t="shared" si="530"/>
        <v/>
      </c>
      <c r="C4232" s="218" t="str">
        <f t="shared" si="531"/>
        <v/>
      </c>
      <c r="D4232" s="218" t="str">
        <f t="shared" si="532"/>
        <v/>
      </c>
      <c r="E4232" s="219" t="e">
        <f t="shared" si="533"/>
        <v>#VALUE!</v>
      </c>
      <c r="F4232" s="219" t="str">
        <f t="shared" si="534"/>
        <v/>
      </c>
      <c r="G4232" s="219">
        <f t="shared" si="535"/>
        <v>45291</v>
      </c>
      <c r="H4232" s="218" t="str">
        <f>IF(ISERROR(VLOOKUP(FORECAST!$A4232,$AY$2:$BA$9,3,FALSE)),"",VLOOKUP(FORECAST!$A4232,$AY$2:$BA$9,3,FALSE))</f>
        <v/>
      </c>
      <c r="I4232" s="218" t="str">
        <f>IF(ISNUMBER(FORECAST!G:G),FORECAST!G:G,"")</f>
        <v/>
      </c>
      <c r="J4232" s="222" t="str">
        <f>IF(ISNUMBER(FORECAST!H:H),FORECAST!H:H,"")</f>
        <v/>
      </c>
      <c r="BF4232" s="4"/>
    </row>
    <row r="4233" spans="1:58">
      <c r="A4233" s="218" t="str">
        <f>MID(FORECAST!A4232,1,10)</f>
        <v/>
      </c>
      <c r="B4233" s="218" t="str">
        <f t="shared" si="530"/>
        <v/>
      </c>
      <c r="C4233" s="218" t="str">
        <f t="shared" si="531"/>
        <v/>
      </c>
      <c r="D4233" s="218" t="str">
        <f t="shared" si="532"/>
        <v/>
      </c>
      <c r="E4233" s="219" t="e">
        <f t="shared" si="533"/>
        <v>#VALUE!</v>
      </c>
      <c r="F4233" s="219" t="str">
        <f t="shared" si="534"/>
        <v/>
      </c>
      <c r="G4233" s="219">
        <f t="shared" si="535"/>
        <v>45291</v>
      </c>
      <c r="H4233" s="218" t="str">
        <f>IF(ISERROR(VLOOKUP(FORECAST!$A4233,$AY$2:$BA$9,3,FALSE)),"",VLOOKUP(FORECAST!$A4233,$AY$2:$BA$9,3,FALSE))</f>
        <v/>
      </c>
      <c r="I4233" s="218" t="str">
        <f>IF(ISNUMBER(FORECAST!G:G),FORECAST!G:G,"")</f>
        <v/>
      </c>
      <c r="J4233" s="222" t="str">
        <f>IF(ISNUMBER(FORECAST!H:H),FORECAST!H:H,"")</f>
        <v/>
      </c>
      <c r="BF4233" s="4"/>
    </row>
    <row r="4234" spans="1:58">
      <c r="A4234" s="218" t="str">
        <f>MID(FORECAST!A4233,1,10)</f>
        <v/>
      </c>
      <c r="B4234" s="218" t="str">
        <f t="shared" si="530"/>
        <v/>
      </c>
      <c r="C4234" s="218" t="str">
        <f t="shared" si="531"/>
        <v/>
      </c>
      <c r="D4234" s="218" t="str">
        <f t="shared" si="532"/>
        <v/>
      </c>
      <c r="E4234" s="219" t="e">
        <f t="shared" si="533"/>
        <v>#VALUE!</v>
      </c>
      <c r="F4234" s="219" t="str">
        <f t="shared" si="534"/>
        <v/>
      </c>
      <c r="G4234" s="219">
        <f t="shared" si="535"/>
        <v>45291</v>
      </c>
      <c r="H4234" s="218" t="str">
        <f>IF(ISERROR(VLOOKUP(FORECAST!$A4234,$AY$2:$BA$9,3,FALSE)),"",VLOOKUP(FORECAST!$A4234,$AY$2:$BA$9,3,FALSE))</f>
        <v/>
      </c>
      <c r="I4234" s="218" t="str">
        <f>IF(ISNUMBER(FORECAST!G:G),FORECAST!G:G,"")</f>
        <v/>
      </c>
      <c r="J4234" s="222" t="str">
        <f>IF(ISNUMBER(FORECAST!H:H),FORECAST!H:H,"")</f>
        <v/>
      </c>
      <c r="BF4234" s="4"/>
    </row>
    <row r="4235" spans="1:58">
      <c r="A4235" s="218" t="str">
        <f>MID(FORECAST!A4234,1,10)</f>
        <v/>
      </c>
      <c r="B4235" s="218" t="str">
        <f t="shared" si="530"/>
        <v/>
      </c>
      <c r="C4235" s="218" t="str">
        <f t="shared" si="531"/>
        <v/>
      </c>
      <c r="D4235" s="218" t="str">
        <f t="shared" si="532"/>
        <v/>
      </c>
      <c r="E4235" s="219" t="e">
        <f t="shared" si="533"/>
        <v>#VALUE!</v>
      </c>
      <c r="F4235" s="219" t="str">
        <f t="shared" si="534"/>
        <v/>
      </c>
      <c r="G4235" s="219">
        <f t="shared" si="535"/>
        <v>45291</v>
      </c>
      <c r="H4235" s="218" t="str">
        <f>IF(ISERROR(VLOOKUP(FORECAST!$A4235,$AY$2:$BA$9,3,FALSE)),"",VLOOKUP(FORECAST!$A4235,$AY$2:$BA$9,3,FALSE))</f>
        <v/>
      </c>
      <c r="I4235" s="218" t="str">
        <f>IF(ISNUMBER(FORECAST!G:G),FORECAST!G:G,"")</f>
        <v/>
      </c>
      <c r="J4235" s="222" t="str">
        <f>IF(ISNUMBER(FORECAST!H:H),FORECAST!H:H,"")</f>
        <v/>
      </c>
      <c r="BF4235" s="4"/>
    </row>
    <row r="4236" spans="1:58">
      <c r="A4236" s="218" t="str">
        <f>MID(FORECAST!A4235,1,10)</f>
        <v/>
      </c>
      <c r="B4236" s="218" t="str">
        <f t="shared" si="530"/>
        <v/>
      </c>
      <c r="C4236" s="218" t="str">
        <f t="shared" si="531"/>
        <v/>
      </c>
      <c r="D4236" s="218" t="str">
        <f t="shared" si="532"/>
        <v/>
      </c>
      <c r="E4236" s="219" t="e">
        <f t="shared" si="533"/>
        <v>#VALUE!</v>
      </c>
      <c r="F4236" s="219" t="str">
        <f t="shared" si="534"/>
        <v/>
      </c>
      <c r="G4236" s="219">
        <f t="shared" si="535"/>
        <v>45291</v>
      </c>
      <c r="H4236" s="218" t="str">
        <f>IF(ISERROR(VLOOKUP(FORECAST!$A4236,$AY$2:$BA$9,3,FALSE)),"",VLOOKUP(FORECAST!$A4236,$AY$2:$BA$9,3,FALSE))</f>
        <v/>
      </c>
      <c r="I4236" s="218" t="str">
        <f>IF(ISNUMBER(FORECAST!G:G),FORECAST!G:G,"")</f>
        <v/>
      </c>
      <c r="J4236" s="222" t="str">
        <f>IF(ISNUMBER(FORECAST!H:H),FORECAST!H:H,"")</f>
        <v/>
      </c>
      <c r="BF4236" s="4"/>
    </row>
    <row r="4237" spans="1:58">
      <c r="A4237" s="218" t="str">
        <f>MID(FORECAST!A4236,1,10)</f>
        <v/>
      </c>
      <c r="B4237" s="218" t="str">
        <f t="shared" si="530"/>
        <v/>
      </c>
      <c r="C4237" s="218" t="str">
        <f t="shared" si="531"/>
        <v/>
      </c>
      <c r="D4237" s="218" t="str">
        <f t="shared" si="532"/>
        <v/>
      </c>
      <c r="E4237" s="219" t="e">
        <f t="shared" si="533"/>
        <v>#VALUE!</v>
      </c>
      <c r="F4237" s="219" t="str">
        <f t="shared" si="534"/>
        <v/>
      </c>
      <c r="G4237" s="219">
        <f t="shared" si="535"/>
        <v>45291</v>
      </c>
      <c r="H4237" s="218" t="str">
        <f>IF(ISERROR(VLOOKUP(FORECAST!$A4237,$AY$2:$BA$9,3,FALSE)),"",VLOOKUP(FORECAST!$A4237,$AY$2:$BA$9,3,FALSE))</f>
        <v/>
      </c>
      <c r="I4237" s="218" t="str">
        <f>IF(ISNUMBER(FORECAST!G:G),FORECAST!G:G,"")</f>
        <v/>
      </c>
      <c r="J4237" s="222" t="str">
        <f>IF(ISNUMBER(FORECAST!H:H),FORECAST!H:H,"")</f>
        <v/>
      </c>
      <c r="BF4237" s="4"/>
    </row>
    <row r="4238" spans="1:58">
      <c r="A4238" s="218" t="str">
        <f>MID(FORECAST!A4237,1,10)</f>
        <v/>
      </c>
      <c r="B4238" s="218" t="str">
        <f t="shared" si="530"/>
        <v/>
      </c>
      <c r="C4238" s="218" t="str">
        <f t="shared" si="531"/>
        <v/>
      </c>
      <c r="D4238" s="218" t="str">
        <f t="shared" si="532"/>
        <v/>
      </c>
      <c r="E4238" s="219" t="e">
        <f t="shared" si="533"/>
        <v>#VALUE!</v>
      </c>
      <c r="F4238" s="219" t="str">
        <f t="shared" si="534"/>
        <v/>
      </c>
      <c r="G4238" s="219">
        <f t="shared" si="535"/>
        <v>45291</v>
      </c>
      <c r="H4238" s="218" t="str">
        <f>IF(ISERROR(VLOOKUP(FORECAST!$A4238,$AY$2:$BA$9,3,FALSE)),"",VLOOKUP(FORECAST!$A4238,$AY$2:$BA$9,3,FALSE))</f>
        <v/>
      </c>
      <c r="I4238" s="218" t="str">
        <f>IF(ISNUMBER(FORECAST!G:G),FORECAST!G:G,"")</f>
        <v/>
      </c>
      <c r="J4238" s="222" t="str">
        <f>IF(ISNUMBER(FORECAST!H:H),FORECAST!H:H,"")</f>
        <v/>
      </c>
      <c r="BF4238" s="4"/>
    </row>
    <row r="4239" spans="1:58">
      <c r="A4239" s="218" t="str">
        <f>MID(FORECAST!A4238,1,10)</f>
        <v/>
      </c>
      <c r="B4239" s="218" t="str">
        <f t="shared" si="530"/>
        <v/>
      </c>
      <c r="C4239" s="218" t="str">
        <f t="shared" si="531"/>
        <v/>
      </c>
      <c r="D4239" s="218" t="str">
        <f t="shared" si="532"/>
        <v/>
      </c>
      <c r="E4239" s="219" t="e">
        <f t="shared" si="533"/>
        <v>#VALUE!</v>
      </c>
      <c r="F4239" s="219" t="str">
        <f t="shared" si="534"/>
        <v/>
      </c>
      <c r="G4239" s="219">
        <f t="shared" si="535"/>
        <v>45291</v>
      </c>
      <c r="H4239" s="218" t="str">
        <f>IF(ISERROR(VLOOKUP(FORECAST!$A4239,$AY$2:$BA$9,3,FALSE)),"",VLOOKUP(FORECAST!$A4239,$AY$2:$BA$9,3,FALSE))</f>
        <v/>
      </c>
      <c r="I4239" s="218" t="str">
        <f>IF(ISNUMBER(FORECAST!G:G),FORECAST!G:G,"")</f>
        <v/>
      </c>
      <c r="J4239" s="222" t="str">
        <f>IF(ISNUMBER(FORECAST!H:H),FORECAST!H:H,"")</f>
        <v/>
      </c>
      <c r="BF4239" s="4"/>
    </row>
    <row r="4240" spans="1:58">
      <c r="A4240" s="218" t="str">
        <f>MID(FORECAST!A4239,1,10)</f>
        <v/>
      </c>
      <c r="B4240" s="218" t="str">
        <f t="shared" ref="B4240:B4303" si="536">MID(A4240,1,2)</f>
        <v/>
      </c>
      <c r="C4240" s="218" t="str">
        <f t="shared" ref="C4240:C4303" si="537">MID(A4240,4,2)</f>
        <v/>
      </c>
      <c r="D4240" s="218" t="str">
        <f t="shared" ref="D4240:D4303" si="538">MID(A4240,7,4)</f>
        <v/>
      </c>
      <c r="E4240" s="219" t="e">
        <f t="shared" ref="E4240:E4303" si="539">DATE(D4240,C4240,B4240)</f>
        <v>#VALUE!</v>
      </c>
      <c r="F4240" s="219" t="str">
        <f t="shared" ref="F4240:F4303" si="540">IF(ISERROR(E4240),"",E4240)</f>
        <v/>
      </c>
      <c r="G4240" s="219">
        <f t="shared" ref="G4240:G4303" si="541">IF(F4240="",G4239,F4240)</f>
        <v>45291</v>
      </c>
      <c r="H4240" s="218" t="str">
        <f>IF(ISERROR(VLOOKUP(FORECAST!$A4240,$AY$2:$BA$9,3,FALSE)),"",VLOOKUP(FORECAST!$A4240,$AY$2:$BA$9,3,FALSE))</f>
        <v/>
      </c>
      <c r="I4240" s="218" t="str">
        <f>IF(ISNUMBER(FORECAST!G:G),FORECAST!G:G,"")</f>
        <v/>
      </c>
      <c r="J4240" s="222" t="str">
        <f>IF(ISNUMBER(FORECAST!H:H),FORECAST!H:H,"")</f>
        <v/>
      </c>
      <c r="BF4240" s="4"/>
    </row>
    <row r="4241" spans="1:58">
      <c r="A4241" s="218" t="str">
        <f>MID(FORECAST!A4240,1,10)</f>
        <v/>
      </c>
      <c r="B4241" s="218" t="str">
        <f t="shared" si="536"/>
        <v/>
      </c>
      <c r="C4241" s="218" t="str">
        <f t="shared" si="537"/>
        <v/>
      </c>
      <c r="D4241" s="218" t="str">
        <f t="shared" si="538"/>
        <v/>
      </c>
      <c r="E4241" s="219" t="e">
        <f t="shared" si="539"/>
        <v>#VALUE!</v>
      </c>
      <c r="F4241" s="219" t="str">
        <f t="shared" si="540"/>
        <v/>
      </c>
      <c r="G4241" s="219">
        <f t="shared" si="541"/>
        <v>45291</v>
      </c>
      <c r="H4241" s="218" t="str">
        <f>IF(ISERROR(VLOOKUP(FORECAST!$A4241,$AY$2:$BA$9,3,FALSE)),"",VLOOKUP(FORECAST!$A4241,$AY$2:$BA$9,3,FALSE))</f>
        <v/>
      </c>
      <c r="I4241" s="218" t="str">
        <f>IF(ISNUMBER(FORECAST!G:G),FORECAST!G:G,"")</f>
        <v/>
      </c>
      <c r="J4241" s="222" t="str">
        <f>IF(ISNUMBER(FORECAST!H:H),FORECAST!H:H,"")</f>
        <v/>
      </c>
      <c r="BF4241" s="4"/>
    </row>
    <row r="4242" spans="1:58">
      <c r="A4242" s="218" t="str">
        <f>MID(FORECAST!A4241,1,10)</f>
        <v/>
      </c>
      <c r="B4242" s="218" t="str">
        <f t="shared" si="536"/>
        <v/>
      </c>
      <c r="C4242" s="218" t="str">
        <f t="shared" si="537"/>
        <v/>
      </c>
      <c r="D4242" s="218" t="str">
        <f t="shared" si="538"/>
        <v/>
      </c>
      <c r="E4242" s="219" t="e">
        <f t="shared" si="539"/>
        <v>#VALUE!</v>
      </c>
      <c r="F4242" s="219" t="str">
        <f t="shared" si="540"/>
        <v/>
      </c>
      <c r="G4242" s="219">
        <f t="shared" si="541"/>
        <v>45291</v>
      </c>
      <c r="H4242" s="218" t="str">
        <f>IF(ISERROR(VLOOKUP(FORECAST!$A4242,$AY$2:$BA$9,3,FALSE)),"",VLOOKUP(FORECAST!$A4242,$AY$2:$BA$9,3,FALSE))</f>
        <v/>
      </c>
      <c r="I4242" s="218" t="str">
        <f>IF(ISNUMBER(FORECAST!G:G),FORECAST!G:G,"")</f>
        <v/>
      </c>
      <c r="J4242" s="222" t="str">
        <f>IF(ISNUMBER(FORECAST!H:H),FORECAST!H:H,"")</f>
        <v/>
      </c>
      <c r="BF4242" s="4"/>
    </row>
    <row r="4243" spans="1:58">
      <c r="A4243" s="218" t="str">
        <f>MID(FORECAST!A4242,1,10)</f>
        <v/>
      </c>
      <c r="B4243" s="218" t="str">
        <f t="shared" si="536"/>
        <v/>
      </c>
      <c r="C4243" s="218" t="str">
        <f t="shared" si="537"/>
        <v/>
      </c>
      <c r="D4243" s="218" t="str">
        <f t="shared" si="538"/>
        <v/>
      </c>
      <c r="E4243" s="219" t="e">
        <f t="shared" si="539"/>
        <v>#VALUE!</v>
      </c>
      <c r="F4243" s="219" t="str">
        <f t="shared" si="540"/>
        <v/>
      </c>
      <c r="G4243" s="219">
        <f t="shared" si="541"/>
        <v>45291</v>
      </c>
      <c r="H4243" s="218" t="str">
        <f>IF(ISERROR(VLOOKUP(FORECAST!$A4243,$AY$2:$BA$9,3,FALSE)),"",VLOOKUP(FORECAST!$A4243,$AY$2:$BA$9,3,FALSE))</f>
        <v/>
      </c>
      <c r="I4243" s="218" t="str">
        <f>IF(ISNUMBER(FORECAST!G:G),FORECAST!G:G,"")</f>
        <v/>
      </c>
      <c r="J4243" s="222" t="str">
        <f>IF(ISNUMBER(FORECAST!H:H),FORECAST!H:H,"")</f>
        <v/>
      </c>
      <c r="BF4243" s="4"/>
    </row>
    <row r="4244" spans="1:58">
      <c r="A4244" s="218" t="str">
        <f>MID(FORECAST!A4243,1,10)</f>
        <v/>
      </c>
      <c r="B4244" s="218" t="str">
        <f t="shared" si="536"/>
        <v/>
      </c>
      <c r="C4244" s="218" t="str">
        <f t="shared" si="537"/>
        <v/>
      </c>
      <c r="D4244" s="218" t="str">
        <f t="shared" si="538"/>
        <v/>
      </c>
      <c r="E4244" s="219" t="e">
        <f t="shared" si="539"/>
        <v>#VALUE!</v>
      </c>
      <c r="F4244" s="219" t="str">
        <f t="shared" si="540"/>
        <v/>
      </c>
      <c r="G4244" s="219">
        <f t="shared" si="541"/>
        <v>45291</v>
      </c>
      <c r="H4244" s="218" t="str">
        <f>IF(ISERROR(VLOOKUP(FORECAST!$A4244,$AY$2:$BA$9,3,FALSE)),"",VLOOKUP(FORECAST!$A4244,$AY$2:$BA$9,3,FALSE))</f>
        <v/>
      </c>
      <c r="I4244" s="218" t="str">
        <f>IF(ISNUMBER(FORECAST!G:G),FORECAST!G:G,"")</f>
        <v/>
      </c>
      <c r="J4244" s="222" t="str">
        <f>IF(ISNUMBER(FORECAST!H:H),FORECAST!H:H,"")</f>
        <v/>
      </c>
      <c r="BF4244" s="4"/>
    </row>
    <row r="4245" spans="1:58">
      <c r="A4245" s="218" t="str">
        <f>MID(FORECAST!A4244,1,10)</f>
        <v/>
      </c>
      <c r="B4245" s="218" t="str">
        <f t="shared" si="536"/>
        <v/>
      </c>
      <c r="C4245" s="218" t="str">
        <f t="shared" si="537"/>
        <v/>
      </c>
      <c r="D4245" s="218" t="str">
        <f t="shared" si="538"/>
        <v/>
      </c>
      <c r="E4245" s="219" t="e">
        <f t="shared" si="539"/>
        <v>#VALUE!</v>
      </c>
      <c r="F4245" s="219" t="str">
        <f t="shared" si="540"/>
        <v/>
      </c>
      <c r="G4245" s="219">
        <f t="shared" si="541"/>
        <v>45291</v>
      </c>
      <c r="H4245" s="218" t="str">
        <f>IF(ISERROR(VLOOKUP(FORECAST!$A4245,$AY$2:$BA$9,3,FALSE)),"",VLOOKUP(FORECAST!$A4245,$AY$2:$BA$9,3,FALSE))</f>
        <v/>
      </c>
      <c r="I4245" s="218" t="str">
        <f>IF(ISNUMBER(FORECAST!G:G),FORECAST!G:G,"")</f>
        <v/>
      </c>
      <c r="J4245" s="222" t="str">
        <f>IF(ISNUMBER(FORECAST!H:H),FORECAST!H:H,"")</f>
        <v/>
      </c>
      <c r="BF4245" s="4"/>
    </row>
    <row r="4246" spans="1:58">
      <c r="A4246" s="218" t="str">
        <f>MID(FORECAST!A4245,1,10)</f>
        <v/>
      </c>
      <c r="B4246" s="218" t="str">
        <f t="shared" si="536"/>
        <v/>
      </c>
      <c r="C4246" s="218" t="str">
        <f t="shared" si="537"/>
        <v/>
      </c>
      <c r="D4246" s="218" t="str">
        <f t="shared" si="538"/>
        <v/>
      </c>
      <c r="E4246" s="219" t="e">
        <f t="shared" si="539"/>
        <v>#VALUE!</v>
      </c>
      <c r="F4246" s="219" t="str">
        <f t="shared" si="540"/>
        <v/>
      </c>
      <c r="G4246" s="219">
        <f t="shared" si="541"/>
        <v>45291</v>
      </c>
      <c r="H4246" s="218" t="str">
        <f>IF(ISERROR(VLOOKUP(FORECAST!$A4246,$AY$2:$BA$9,3,FALSE)),"",VLOOKUP(FORECAST!$A4246,$AY$2:$BA$9,3,FALSE))</f>
        <v/>
      </c>
      <c r="I4246" s="218" t="str">
        <f>IF(ISNUMBER(FORECAST!G:G),FORECAST!G:G,"")</f>
        <v/>
      </c>
      <c r="J4246" s="222" t="str">
        <f>IF(ISNUMBER(FORECAST!H:H),FORECAST!H:H,"")</f>
        <v/>
      </c>
      <c r="BF4246" s="4"/>
    </row>
    <row r="4247" spans="1:58">
      <c r="A4247" s="218" t="str">
        <f>MID(FORECAST!A4246,1,10)</f>
        <v/>
      </c>
      <c r="B4247" s="218" t="str">
        <f t="shared" si="536"/>
        <v/>
      </c>
      <c r="C4247" s="218" t="str">
        <f t="shared" si="537"/>
        <v/>
      </c>
      <c r="D4247" s="218" t="str">
        <f t="shared" si="538"/>
        <v/>
      </c>
      <c r="E4247" s="219" t="e">
        <f t="shared" si="539"/>
        <v>#VALUE!</v>
      </c>
      <c r="F4247" s="219" t="str">
        <f t="shared" si="540"/>
        <v/>
      </c>
      <c r="G4247" s="219">
        <f t="shared" si="541"/>
        <v>45291</v>
      </c>
      <c r="H4247" s="218" t="str">
        <f>IF(ISERROR(VLOOKUP(FORECAST!$A4247,$AY$2:$BA$9,3,FALSE)),"",VLOOKUP(FORECAST!$A4247,$AY$2:$BA$9,3,FALSE))</f>
        <v/>
      </c>
      <c r="I4247" s="218" t="str">
        <f>IF(ISNUMBER(FORECAST!G:G),FORECAST!G:G,"")</f>
        <v/>
      </c>
      <c r="J4247" s="222" t="str">
        <f>IF(ISNUMBER(FORECAST!H:H),FORECAST!H:H,"")</f>
        <v/>
      </c>
      <c r="BF4247" s="4"/>
    </row>
    <row r="4248" spans="1:58">
      <c r="A4248" s="218" t="str">
        <f>MID(FORECAST!A4247,1,10)</f>
        <v/>
      </c>
      <c r="B4248" s="218" t="str">
        <f t="shared" si="536"/>
        <v/>
      </c>
      <c r="C4248" s="218" t="str">
        <f t="shared" si="537"/>
        <v/>
      </c>
      <c r="D4248" s="218" t="str">
        <f t="shared" si="538"/>
        <v/>
      </c>
      <c r="E4248" s="219" t="e">
        <f t="shared" si="539"/>
        <v>#VALUE!</v>
      </c>
      <c r="F4248" s="219" t="str">
        <f t="shared" si="540"/>
        <v/>
      </c>
      <c r="G4248" s="219">
        <f t="shared" si="541"/>
        <v>45291</v>
      </c>
      <c r="H4248" s="218" t="str">
        <f>IF(ISERROR(VLOOKUP(FORECAST!$A4248,$AY$2:$BA$9,3,FALSE)),"",VLOOKUP(FORECAST!$A4248,$AY$2:$BA$9,3,FALSE))</f>
        <v/>
      </c>
      <c r="I4248" s="218" t="str">
        <f>IF(ISNUMBER(FORECAST!G:G),FORECAST!G:G,"")</f>
        <v/>
      </c>
      <c r="J4248" s="222" t="str">
        <f>IF(ISNUMBER(FORECAST!H:H),FORECAST!H:H,"")</f>
        <v/>
      </c>
      <c r="BF4248" s="4"/>
    </row>
    <row r="4249" spans="1:58">
      <c r="A4249" s="218" t="str">
        <f>MID(FORECAST!A4248,1,10)</f>
        <v/>
      </c>
      <c r="B4249" s="218" t="str">
        <f t="shared" si="536"/>
        <v/>
      </c>
      <c r="C4249" s="218" t="str">
        <f t="shared" si="537"/>
        <v/>
      </c>
      <c r="D4249" s="218" t="str">
        <f t="shared" si="538"/>
        <v/>
      </c>
      <c r="E4249" s="219" t="e">
        <f t="shared" si="539"/>
        <v>#VALUE!</v>
      </c>
      <c r="F4249" s="219" t="str">
        <f t="shared" si="540"/>
        <v/>
      </c>
      <c r="G4249" s="219">
        <f t="shared" si="541"/>
        <v>45291</v>
      </c>
      <c r="H4249" s="218" t="str">
        <f>IF(ISERROR(VLOOKUP(FORECAST!$A4249,$AY$2:$BA$9,3,FALSE)),"",VLOOKUP(FORECAST!$A4249,$AY$2:$BA$9,3,FALSE))</f>
        <v/>
      </c>
      <c r="I4249" s="218" t="str">
        <f>IF(ISNUMBER(FORECAST!G:G),FORECAST!G:G,"")</f>
        <v/>
      </c>
      <c r="J4249" s="222" t="str">
        <f>IF(ISNUMBER(FORECAST!H:H),FORECAST!H:H,"")</f>
        <v/>
      </c>
      <c r="BF4249" s="4"/>
    </row>
    <row r="4250" spans="1:58">
      <c r="A4250" s="218" t="str">
        <f>MID(FORECAST!A4249,1,10)</f>
        <v/>
      </c>
      <c r="B4250" s="218" t="str">
        <f t="shared" si="536"/>
        <v/>
      </c>
      <c r="C4250" s="218" t="str">
        <f t="shared" si="537"/>
        <v/>
      </c>
      <c r="D4250" s="218" t="str">
        <f t="shared" si="538"/>
        <v/>
      </c>
      <c r="E4250" s="219" t="e">
        <f t="shared" si="539"/>
        <v>#VALUE!</v>
      </c>
      <c r="F4250" s="219" t="str">
        <f t="shared" si="540"/>
        <v/>
      </c>
      <c r="G4250" s="219">
        <f t="shared" si="541"/>
        <v>45291</v>
      </c>
      <c r="H4250" s="218" t="str">
        <f>IF(ISERROR(VLOOKUP(FORECAST!$A4250,$AY$2:$BA$9,3,FALSE)),"",VLOOKUP(FORECAST!$A4250,$AY$2:$BA$9,3,FALSE))</f>
        <v/>
      </c>
      <c r="I4250" s="218" t="str">
        <f>IF(ISNUMBER(FORECAST!G:G),FORECAST!G:G,"")</f>
        <v/>
      </c>
      <c r="J4250" s="222" t="str">
        <f>IF(ISNUMBER(FORECAST!H:H),FORECAST!H:H,"")</f>
        <v/>
      </c>
      <c r="BF4250" s="4"/>
    </row>
    <row r="4251" spans="1:58">
      <c r="A4251" s="218" t="str">
        <f>MID(FORECAST!A4250,1,10)</f>
        <v/>
      </c>
      <c r="B4251" s="218" t="str">
        <f t="shared" si="536"/>
        <v/>
      </c>
      <c r="C4251" s="218" t="str">
        <f t="shared" si="537"/>
        <v/>
      </c>
      <c r="D4251" s="218" t="str">
        <f t="shared" si="538"/>
        <v/>
      </c>
      <c r="E4251" s="219" t="e">
        <f t="shared" si="539"/>
        <v>#VALUE!</v>
      </c>
      <c r="F4251" s="219" t="str">
        <f t="shared" si="540"/>
        <v/>
      </c>
      <c r="G4251" s="219">
        <f t="shared" si="541"/>
        <v>45291</v>
      </c>
      <c r="H4251" s="218" t="str">
        <f>IF(ISERROR(VLOOKUP(FORECAST!$A4251,$AY$2:$BA$9,3,FALSE)),"",VLOOKUP(FORECAST!$A4251,$AY$2:$BA$9,3,FALSE))</f>
        <v/>
      </c>
      <c r="I4251" s="218" t="str">
        <f>IF(ISNUMBER(FORECAST!G:G),FORECAST!G:G,"")</f>
        <v/>
      </c>
      <c r="J4251" s="222" t="str">
        <f>IF(ISNUMBER(FORECAST!H:H),FORECAST!H:H,"")</f>
        <v/>
      </c>
      <c r="BF4251" s="4"/>
    </row>
    <row r="4252" spans="1:58">
      <c r="A4252" s="218" t="str">
        <f>MID(FORECAST!A4251,1,10)</f>
        <v/>
      </c>
      <c r="B4252" s="218" t="str">
        <f t="shared" si="536"/>
        <v/>
      </c>
      <c r="C4252" s="218" t="str">
        <f t="shared" si="537"/>
        <v/>
      </c>
      <c r="D4252" s="218" t="str">
        <f t="shared" si="538"/>
        <v/>
      </c>
      <c r="E4252" s="219" t="e">
        <f t="shared" si="539"/>
        <v>#VALUE!</v>
      </c>
      <c r="F4252" s="219" t="str">
        <f t="shared" si="540"/>
        <v/>
      </c>
      <c r="G4252" s="219">
        <f t="shared" si="541"/>
        <v>45291</v>
      </c>
      <c r="H4252" s="218" t="str">
        <f>IF(ISERROR(VLOOKUP(FORECAST!$A4252,$AY$2:$BA$9,3,FALSE)),"",VLOOKUP(FORECAST!$A4252,$AY$2:$BA$9,3,FALSE))</f>
        <v/>
      </c>
      <c r="I4252" s="218" t="str">
        <f>IF(ISNUMBER(FORECAST!G:G),FORECAST!G:G,"")</f>
        <v/>
      </c>
      <c r="J4252" s="222" t="str">
        <f>IF(ISNUMBER(FORECAST!H:H),FORECAST!H:H,"")</f>
        <v/>
      </c>
      <c r="BF4252" s="4"/>
    </row>
    <row r="4253" spans="1:58">
      <c r="A4253" s="218" t="str">
        <f>MID(FORECAST!A4252,1,10)</f>
        <v/>
      </c>
      <c r="B4253" s="218" t="str">
        <f t="shared" si="536"/>
        <v/>
      </c>
      <c r="C4253" s="218" t="str">
        <f t="shared" si="537"/>
        <v/>
      </c>
      <c r="D4253" s="218" t="str">
        <f t="shared" si="538"/>
        <v/>
      </c>
      <c r="E4253" s="219" t="e">
        <f t="shared" si="539"/>
        <v>#VALUE!</v>
      </c>
      <c r="F4253" s="219" t="str">
        <f t="shared" si="540"/>
        <v/>
      </c>
      <c r="G4253" s="219">
        <f t="shared" si="541"/>
        <v>45291</v>
      </c>
      <c r="H4253" s="218" t="str">
        <f>IF(ISERROR(VLOOKUP(FORECAST!$A4253,$AY$2:$BA$9,3,FALSE)),"",VLOOKUP(FORECAST!$A4253,$AY$2:$BA$9,3,FALSE))</f>
        <v/>
      </c>
      <c r="I4253" s="218" t="str">
        <f>IF(ISNUMBER(FORECAST!G:G),FORECAST!G:G,"")</f>
        <v/>
      </c>
      <c r="J4253" s="222" t="str">
        <f>IF(ISNUMBER(FORECAST!H:H),FORECAST!H:H,"")</f>
        <v/>
      </c>
      <c r="BF4253" s="4"/>
    </row>
    <row r="4254" spans="1:58">
      <c r="A4254" s="218" t="str">
        <f>MID(FORECAST!A4253,1,10)</f>
        <v/>
      </c>
      <c r="B4254" s="218" t="str">
        <f t="shared" si="536"/>
        <v/>
      </c>
      <c r="C4254" s="218" t="str">
        <f t="shared" si="537"/>
        <v/>
      </c>
      <c r="D4254" s="218" t="str">
        <f t="shared" si="538"/>
        <v/>
      </c>
      <c r="E4254" s="219" t="e">
        <f t="shared" si="539"/>
        <v>#VALUE!</v>
      </c>
      <c r="F4254" s="219" t="str">
        <f t="shared" si="540"/>
        <v/>
      </c>
      <c r="G4254" s="219">
        <f t="shared" si="541"/>
        <v>45291</v>
      </c>
      <c r="H4254" s="218" t="str">
        <f>IF(ISERROR(VLOOKUP(FORECAST!$A4254,$AY$2:$BA$9,3,FALSE)),"",VLOOKUP(FORECAST!$A4254,$AY$2:$BA$9,3,FALSE))</f>
        <v/>
      </c>
      <c r="I4254" s="218" t="str">
        <f>IF(ISNUMBER(FORECAST!G:G),FORECAST!G:G,"")</f>
        <v/>
      </c>
      <c r="J4254" s="222" t="str">
        <f>IF(ISNUMBER(FORECAST!H:H),FORECAST!H:H,"")</f>
        <v/>
      </c>
      <c r="BF4254" s="4"/>
    </row>
    <row r="4255" spans="1:58">
      <c r="A4255" s="218" t="str">
        <f>MID(FORECAST!A4254,1,10)</f>
        <v/>
      </c>
      <c r="B4255" s="218" t="str">
        <f t="shared" si="536"/>
        <v/>
      </c>
      <c r="C4255" s="218" t="str">
        <f t="shared" si="537"/>
        <v/>
      </c>
      <c r="D4255" s="218" t="str">
        <f t="shared" si="538"/>
        <v/>
      </c>
      <c r="E4255" s="219" t="e">
        <f t="shared" si="539"/>
        <v>#VALUE!</v>
      </c>
      <c r="F4255" s="219" t="str">
        <f t="shared" si="540"/>
        <v/>
      </c>
      <c r="G4255" s="219">
        <f t="shared" si="541"/>
        <v>45291</v>
      </c>
      <c r="H4255" s="218" t="str">
        <f>IF(ISERROR(VLOOKUP(FORECAST!$A4255,$AY$2:$BA$9,3,FALSE)),"",VLOOKUP(FORECAST!$A4255,$AY$2:$BA$9,3,FALSE))</f>
        <v/>
      </c>
      <c r="I4255" s="218" t="str">
        <f>IF(ISNUMBER(FORECAST!G:G),FORECAST!G:G,"")</f>
        <v/>
      </c>
      <c r="J4255" s="222" t="str">
        <f>IF(ISNUMBER(FORECAST!H:H),FORECAST!H:H,"")</f>
        <v/>
      </c>
      <c r="BF4255" s="4"/>
    </row>
    <row r="4256" spans="1:58">
      <c r="A4256" s="218" t="str">
        <f>MID(FORECAST!A4255,1,10)</f>
        <v/>
      </c>
      <c r="B4256" s="218" t="str">
        <f t="shared" si="536"/>
        <v/>
      </c>
      <c r="C4256" s="218" t="str">
        <f t="shared" si="537"/>
        <v/>
      </c>
      <c r="D4256" s="218" t="str">
        <f t="shared" si="538"/>
        <v/>
      </c>
      <c r="E4256" s="219" t="e">
        <f t="shared" si="539"/>
        <v>#VALUE!</v>
      </c>
      <c r="F4256" s="219" t="str">
        <f t="shared" si="540"/>
        <v/>
      </c>
      <c r="G4256" s="219">
        <f t="shared" si="541"/>
        <v>45291</v>
      </c>
      <c r="H4256" s="218" t="str">
        <f>IF(ISERROR(VLOOKUP(FORECAST!$A4256,$AY$2:$BA$9,3,FALSE)),"",VLOOKUP(FORECAST!$A4256,$AY$2:$BA$9,3,FALSE))</f>
        <v/>
      </c>
      <c r="I4256" s="218" t="str">
        <f>IF(ISNUMBER(FORECAST!G:G),FORECAST!G:G,"")</f>
        <v/>
      </c>
      <c r="J4256" s="222" t="str">
        <f>IF(ISNUMBER(FORECAST!H:H),FORECAST!H:H,"")</f>
        <v/>
      </c>
      <c r="BF4256" s="4"/>
    </row>
    <row r="4257" spans="1:58">
      <c r="A4257" s="218" t="str">
        <f>MID(FORECAST!A4256,1,10)</f>
        <v/>
      </c>
      <c r="B4257" s="218" t="str">
        <f t="shared" si="536"/>
        <v/>
      </c>
      <c r="C4257" s="218" t="str">
        <f t="shared" si="537"/>
        <v/>
      </c>
      <c r="D4257" s="218" t="str">
        <f t="shared" si="538"/>
        <v/>
      </c>
      <c r="E4257" s="219" t="e">
        <f t="shared" si="539"/>
        <v>#VALUE!</v>
      </c>
      <c r="F4257" s="219" t="str">
        <f t="shared" si="540"/>
        <v/>
      </c>
      <c r="G4257" s="219">
        <f t="shared" si="541"/>
        <v>45291</v>
      </c>
      <c r="H4257" s="218" t="str">
        <f>IF(ISERROR(VLOOKUP(FORECAST!$A4257,$AY$2:$BA$9,3,FALSE)),"",VLOOKUP(FORECAST!$A4257,$AY$2:$BA$9,3,FALSE))</f>
        <v/>
      </c>
      <c r="I4257" s="218" t="str">
        <f>IF(ISNUMBER(FORECAST!G:G),FORECAST!G:G,"")</f>
        <v/>
      </c>
      <c r="J4257" s="222" t="str">
        <f>IF(ISNUMBER(FORECAST!H:H),FORECAST!H:H,"")</f>
        <v/>
      </c>
      <c r="BF4257" s="4"/>
    </row>
    <row r="4258" spans="1:58">
      <c r="A4258" s="218" t="str">
        <f>MID(FORECAST!A4257,1,10)</f>
        <v/>
      </c>
      <c r="B4258" s="218" t="str">
        <f t="shared" si="536"/>
        <v/>
      </c>
      <c r="C4258" s="218" t="str">
        <f t="shared" si="537"/>
        <v/>
      </c>
      <c r="D4258" s="218" t="str">
        <f t="shared" si="538"/>
        <v/>
      </c>
      <c r="E4258" s="219" t="e">
        <f t="shared" si="539"/>
        <v>#VALUE!</v>
      </c>
      <c r="F4258" s="219" t="str">
        <f t="shared" si="540"/>
        <v/>
      </c>
      <c r="G4258" s="219">
        <f t="shared" si="541"/>
        <v>45291</v>
      </c>
      <c r="H4258" s="218" t="str">
        <f>IF(ISERROR(VLOOKUP(FORECAST!$A4258,$AY$2:$BA$9,3,FALSE)),"",VLOOKUP(FORECAST!$A4258,$AY$2:$BA$9,3,FALSE))</f>
        <v/>
      </c>
      <c r="I4258" s="218" t="str">
        <f>IF(ISNUMBER(FORECAST!G:G),FORECAST!G:G,"")</f>
        <v/>
      </c>
      <c r="J4258" s="222" t="str">
        <f>IF(ISNUMBER(FORECAST!H:H),FORECAST!H:H,"")</f>
        <v/>
      </c>
      <c r="BF4258" s="4"/>
    </row>
    <row r="4259" spans="1:58">
      <c r="A4259" s="218" t="str">
        <f>MID(FORECAST!A4258,1,10)</f>
        <v/>
      </c>
      <c r="B4259" s="218" t="str">
        <f t="shared" si="536"/>
        <v/>
      </c>
      <c r="C4259" s="218" t="str">
        <f t="shared" si="537"/>
        <v/>
      </c>
      <c r="D4259" s="218" t="str">
        <f t="shared" si="538"/>
        <v/>
      </c>
      <c r="E4259" s="219" t="e">
        <f t="shared" si="539"/>
        <v>#VALUE!</v>
      </c>
      <c r="F4259" s="219" t="str">
        <f t="shared" si="540"/>
        <v/>
      </c>
      <c r="G4259" s="219">
        <f t="shared" si="541"/>
        <v>45291</v>
      </c>
      <c r="H4259" s="218" t="str">
        <f>IF(ISERROR(VLOOKUP(FORECAST!$A4259,$AY$2:$BA$9,3,FALSE)),"",VLOOKUP(FORECAST!$A4259,$AY$2:$BA$9,3,FALSE))</f>
        <v/>
      </c>
      <c r="I4259" s="218" t="str">
        <f>IF(ISNUMBER(FORECAST!G:G),FORECAST!G:G,"")</f>
        <v/>
      </c>
      <c r="J4259" s="222" t="str">
        <f>IF(ISNUMBER(FORECAST!H:H),FORECAST!H:H,"")</f>
        <v/>
      </c>
      <c r="BF4259" s="4"/>
    </row>
    <row r="4260" spans="1:58">
      <c r="A4260" s="218" t="str">
        <f>MID(FORECAST!A4259,1,10)</f>
        <v/>
      </c>
      <c r="B4260" s="218" t="str">
        <f t="shared" si="536"/>
        <v/>
      </c>
      <c r="C4260" s="218" t="str">
        <f t="shared" si="537"/>
        <v/>
      </c>
      <c r="D4260" s="218" t="str">
        <f t="shared" si="538"/>
        <v/>
      </c>
      <c r="E4260" s="219" t="e">
        <f t="shared" si="539"/>
        <v>#VALUE!</v>
      </c>
      <c r="F4260" s="219" t="str">
        <f t="shared" si="540"/>
        <v/>
      </c>
      <c r="G4260" s="219">
        <f t="shared" si="541"/>
        <v>45291</v>
      </c>
      <c r="H4260" s="218" t="str">
        <f>IF(ISERROR(VLOOKUP(FORECAST!$A4260,$AY$2:$BA$9,3,FALSE)),"",VLOOKUP(FORECAST!$A4260,$AY$2:$BA$9,3,FALSE))</f>
        <v/>
      </c>
      <c r="I4260" s="218" t="str">
        <f>IF(ISNUMBER(FORECAST!G:G),FORECAST!G:G,"")</f>
        <v/>
      </c>
      <c r="J4260" s="222" t="str">
        <f>IF(ISNUMBER(FORECAST!H:H),FORECAST!H:H,"")</f>
        <v/>
      </c>
      <c r="BF4260" s="4"/>
    </row>
    <row r="4261" spans="1:58">
      <c r="A4261" s="218" t="str">
        <f>MID(FORECAST!A4260,1,10)</f>
        <v/>
      </c>
      <c r="B4261" s="218" t="str">
        <f t="shared" si="536"/>
        <v/>
      </c>
      <c r="C4261" s="218" t="str">
        <f t="shared" si="537"/>
        <v/>
      </c>
      <c r="D4261" s="218" t="str">
        <f t="shared" si="538"/>
        <v/>
      </c>
      <c r="E4261" s="219" t="e">
        <f t="shared" si="539"/>
        <v>#VALUE!</v>
      </c>
      <c r="F4261" s="219" t="str">
        <f t="shared" si="540"/>
        <v/>
      </c>
      <c r="G4261" s="219">
        <f t="shared" si="541"/>
        <v>45291</v>
      </c>
      <c r="H4261" s="218" t="str">
        <f>IF(ISERROR(VLOOKUP(FORECAST!$A4261,$AY$2:$BA$9,3,FALSE)),"",VLOOKUP(FORECAST!$A4261,$AY$2:$BA$9,3,FALSE))</f>
        <v/>
      </c>
      <c r="I4261" s="218" t="str">
        <f>IF(ISNUMBER(FORECAST!G:G),FORECAST!G:G,"")</f>
        <v/>
      </c>
      <c r="J4261" s="222" t="str">
        <f>IF(ISNUMBER(FORECAST!H:H),FORECAST!H:H,"")</f>
        <v/>
      </c>
      <c r="BF4261" s="4"/>
    </row>
    <row r="4262" spans="1:58">
      <c r="A4262" s="218" t="str">
        <f>MID(FORECAST!A4261,1,10)</f>
        <v/>
      </c>
      <c r="B4262" s="218" t="str">
        <f t="shared" si="536"/>
        <v/>
      </c>
      <c r="C4262" s="218" t="str">
        <f t="shared" si="537"/>
        <v/>
      </c>
      <c r="D4262" s="218" t="str">
        <f t="shared" si="538"/>
        <v/>
      </c>
      <c r="E4262" s="219" t="e">
        <f t="shared" si="539"/>
        <v>#VALUE!</v>
      </c>
      <c r="F4262" s="219" t="str">
        <f t="shared" si="540"/>
        <v/>
      </c>
      <c r="G4262" s="219">
        <f t="shared" si="541"/>
        <v>45291</v>
      </c>
      <c r="H4262" s="218" t="str">
        <f>IF(ISERROR(VLOOKUP(FORECAST!$A4262,$AY$2:$BA$9,3,FALSE)),"",VLOOKUP(FORECAST!$A4262,$AY$2:$BA$9,3,FALSE))</f>
        <v/>
      </c>
      <c r="I4262" s="218" t="str">
        <f>IF(ISNUMBER(FORECAST!G:G),FORECAST!G:G,"")</f>
        <v/>
      </c>
      <c r="J4262" s="222" t="str">
        <f>IF(ISNUMBER(FORECAST!H:H),FORECAST!H:H,"")</f>
        <v/>
      </c>
      <c r="BF4262" s="4"/>
    </row>
    <row r="4263" spans="1:58">
      <c r="A4263" s="218" t="str">
        <f>MID(FORECAST!A4262,1,10)</f>
        <v/>
      </c>
      <c r="B4263" s="218" t="str">
        <f t="shared" si="536"/>
        <v/>
      </c>
      <c r="C4263" s="218" t="str">
        <f t="shared" si="537"/>
        <v/>
      </c>
      <c r="D4263" s="218" t="str">
        <f t="shared" si="538"/>
        <v/>
      </c>
      <c r="E4263" s="219" t="e">
        <f t="shared" si="539"/>
        <v>#VALUE!</v>
      </c>
      <c r="F4263" s="219" t="str">
        <f t="shared" si="540"/>
        <v/>
      </c>
      <c r="G4263" s="219">
        <f t="shared" si="541"/>
        <v>45291</v>
      </c>
      <c r="H4263" s="218" t="str">
        <f>IF(ISERROR(VLOOKUP(FORECAST!$A4263,$AY$2:$BA$9,3,FALSE)),"",VLOOKUP(FORECAST!$A4263,$AY$2:$BA$9,3,FALSE))</f>
        <v/>
      </c>
      <c r="I4263" s="218" t="str">
        <f>IF(ISNUMBER(FORECAST!G:G),FORECAST!G:G,"")</f>
        <v/>
      </c>
      <c r="J4263" s="222" t="str">
        <f>IF(ISNUMBER(FORECAST!H:H),FORECAST!H:H,"")</f>
        <v/>
      </c>
      <c r="BF4263" s="4"/>
    </row>
    <row r="4264" spans="1:58">
      <c r="A4264" s="218" t="str">
        <f>MID(FORECAST!A4263,1,10)</f>
        <v/>
      </c>
      <c r="B4264" s="218" t="str">
        <f t="shared" si="536"/>
        <v/>
      </c>
      <c r="C4264" s="218" t="str">
        <f t="shared" si="537"/>
        <v/>
      </c>
      <c r="D4264" s="218" t="str">
        <f t="shared" si="538"/>
        <v/>
      </c>
      <c r="E4264" s="219" t="e">
        <f t="shared" si="539"/>
        <v>#VALUE!</v>
      </c>
      <c r="F4264" s="219" t="str">
        <f t="shared" si="540"/>
        <v/>
      </c>
      <c r="G4264" s="219">
        <f t="shared" si="541"/>
        <v>45291</v>
      </c>
      <c r="H4264" s="218" t="str">
        <f>IF(ISERROR(VLOOKUP(FORECAST!$A4264,$AY$2:$BA$9,3,FALSE)),"",VLOOKUP(FORECAST!$A4264,$AY$2:$BA$9,3,FALSE))</f>
        <v/>
      </c>
      <c r="I4264" s="218" t="str">
        <f>IF(ISNUMBER(FORECAST!G:G),FORECAST!G:G,"")</f>
        <v/>
      </c>
      <c r="J4264" s="222" t="str">
        <f>IF(ISNUMBER(FORECAST!H:H),FORECAST!H:H,"")</f>
        <v/>
      </c>
      <c r="BF4264" s="4"/>
    </row>
    <row r="4265" spans="1:58">
      <c r="A4265" s="218" t="str">
        <f>MID(FORECAST!A4264,1,10)</f>
        <v/>
      </c>
      <c r="B4265" s="218" t="str">
        <f t="shared" si="536"/>
        <v/>
      </c>
      <c r="C4265" s="218" t="str">
        <f t="shared" si="537"/>
        <v/>
      </c>
      <c r="D4265" s="218" t="str">
        <f t="shared" si="538"/>
        <v/>
      </c>
      <c r="E4265" s="219" t="e">
        <f t="shared" si="539"/>
        <v>#VALUE!</v>
      </c>
      <c r="F4265" s="219" t="str">
        <f t="shared" si="540"/>
        <v/>
      </c>
      <c r="G4265" s="219">
        <f t="shared" si="541"/>
        <v>45291</v>
      </c>
      <c r="H4265" s="218" t="str">
        <f>IF(ISERROR(VLOOKUP(FORECAST!$A4265,$AY$2:$BA$9,3,FALSE)),"",VLOOKUP(FORECAST!$A4265,$AY$2:$BA$9,3,FALSE))</f>
        <v/>
      </c>
      <c r="I4265" s="218" t="str">
        <f>IF(ISNUMBER(FORECAST!G:G),FORECAST!G:G,"")</f>
        <v/>
      </c>
      <c r="J4265" s="222" t="str">
        <f>IF(ISNUMBER(FORECAST!H:H),FORECAST!H:H,"")</f>
        <v/>
      </c>
      <c r="BF4265" s="4"/>
    </row>
    <row r="4266" spans="1:58">
      <c r="A4266" s="218" t="str">
        <f>MID(FORECAST!A4265,1,10)</f>
        <v/>
      </c>
      <c r="B4266" s="218" t="str">
        <f t="shared" si="536"/>
        <v/>
      </c>
      <c r="C4266" s="218" t="str">
        <f t="shared" si="537"/>
        <v/>
      </c>
      <c r="D4266" s="218" t="str">
        <f t="shared" si="538"/>
        <v/>
      </c>
      <c r="E4266" s="219" t="e">
        <f t="shared" si="539"/>
        <v>#VALUE!</v>
      </c>
      <c r="F4266" s="219" t="str">
        <f t="shared" si="540"/>
        <v/>
      </c>
      <c r="G4266" s="219">
        <f t="shared" si="541"/>
        <v>45291</v>
      </c>
      <c r="H4266" s="218" t="str">
        <f>IF(ISERROR(VLOOKUP(FORECAST!$A4266,$AY$2:$BA$9,3,FALSE)),"",VLOOKUP(FORECAST!$A4266,$AY$2:$BA$9,3,FALSE))</f>
        <v/>
      </c>
      <c r="I4266" s="218" t="str">
        <f>IF(ISNUMBER(FORECAST!G:G),FORECAST!G:G,"")</f>
        <v/>
      </c>
      <c r="J4266" s="222" t="str">
        <f>IF(ISNUMBER(FORECAST!H:H),FORECAST!H:H,"")</f>
        <v/>
      </c>
      <c r="BF4266" s="4"/>
    </row>
    <row r="4267" spans="1:58">
      <c r="A4267" s="218" t="str">
        <f>MID(FORECAST!A4266,1,10)</f>
        <v/>
      </c>
      <c r="B4267" s="218" t="str">
        <f t="shared" si="536"/>
        <v/>
      </c>
      <c r="C4267" s="218" t="str">
        <f t="shared" si="537"/>
        <v/>
      </c>
      <c r="D4267" s="218" t="str">
        <f t="shared" si="538"/>
        <v/>
      </c>
      <c r="E4267" s="219" t="e">
        <f t="shared" si="539"/>
        <v>#VALUE!</v>
      </c>
      <c r="F4267" s="219" t="str">
        <f t="shared" si="540"/>
        <v/>
      </c>
      <c r="G4267" s="219">
        <f t="shared" si="541"/>
        <v>45291</v>
      </c>
      <c r="H4267" s="218" t="str">
        <f>IF(ISERROR(VLOOKUP(FORECAST!$A4267,$AY$2:$BA$9,3,FALSE)),"",VLOOKUP(FORECAST!$A4267,$AY$2:$BA$9,3,FALSE))</f>
        <v/>
      </c>
      <c r="I4267" s="218" t="str">
        <f>IF(ISNUMBER(FORECAST!G:G),FORECAST!G:G,"")</f>
        <v/>
      </c>
      <c r="J4267" s="222" t="str">
        <f>IF(ISNUMBER(FORECAST!H:H),FORECAST!H:H,"")</f>
        <v/>
      </c>
      <c r="BF4267" s="4"/>
    </row>
    <row r="4268" spans="1:58">
      <c r="A4268" s="218" t="str">
        <f>MID(FORECAST!A4267,1,10)</f>
        <v/>
      </c>
      <c r="B4268" s="218" t="str">
        <f t="shared" si="536"/>
        <v/>
      </c>
      <c r="C4268" s="218" t="str">
        <f t="shared" si="537"/>
        <v/>
      </c>
      <c r="D4268" s="218" t="str">
        <f t="shared" si="538"/>
        <v/>
      </c>
      <c r="E4268" s="219" t="e">
        <f t="shared" si="539"/>
        <v>#VALUE!</v>
      </c>
      <c r="F4268" s="219" t="str">
        <f t="shared" si="540"/>
        <v/>
      </c>
      <c r="G4268" s="219">
        <f t="shared" si="541"/>
        <v>45291</v>
      </c>
      <c r="H4268" s="218" t="str">
        <f>IF(ISERROR(VLOOKUP(FORECAST!$A4268,$AY$2:$BA$9,3,FALSE)),"",VLOOKUP(FORECAST!$A4268,$AY$2:$BA$9,3,FALSE))</f>
        <v/>
      </c>
      <c r="I4268" s="218" t="str">
        <f>IF(ISNUMBER(FORECAST!G:G),FORECAST!G:G,"")</f>
        <v/>
      </c>
      <c r="J4268" s="222" t="str">
        <f>IF(ISNUMBER(FORECAST!H:H),FORECAST!H:H,"")</f>
        <v/>
      </c>
      <c r="BF4268" s="4"/>
    </row>
    <row r="4269" spans="1:58">
      <c r="A4269" s="218" t="str">
        <f>MID(FORECAST!A4268,1,10)</f>
        <v/>
      </c>
      <c r="B4269" s="218" t="str">
        <f t="shared" si="536"/>
        <v/>
      </c>
      <c r="C4269" s="218" t="str">
        <f t="shared" si="537"/>
        <v/>
      </c>
      <c r="D4269" s="218" t="str">
        <f t="shared" si="538"/>
        <v/>
      </c>
      <c r="E4269" s="219" t="e">
        <f t="shared" si="539"/>
        <v>#VALUE!</v>
      </c>
      <c r="F4269" s="219" t="str">
        <f t="shared" si="540"/>
        <v/>
      </c>
      <c r="G4269" s="219">
        <f t="shared" si="541"/>
        <v>45291</v>
      </c>
      <c r="H4269" s="218" t="str">
        <f>IF(ISERROR(VLOOKUP(FORECAST!$A4269,$AY$2:$BA$9,3,FALSE)),"",VLOOKUP(FORECAST!$A4269,$AY$2:$BA$9,3,FALSE))</f>
        <v/>
      </c>
      <c r="I4269" s="218" t="str">
        <f>IF(ISNUMBER(FORECAST!G:G),FORECAST!G:G,"")</f>
        <v/>
      </c>
      <c r="J4269" s="222" t="str">
        <f>IF(ISNUMBER(FORECAST!H:H),FORECAST!H:H,"")</f>
        <v/>
      </c>
      <c r="BF4269" s="4"/>
    </row>
    <row r="4270" spans="1:58">
      <c r="A4270" s="218" t="str">
        <f>MID(FORECAST!A4269,1,10)</f>
        <v/>
      </c>
      <c r="B4270" s="218" t="str">
        <f t="shared" si="536"/>
        <v/>
      </c>
      <c r="C4270" s="218" t="str">
        <f t="shared" si="537"/>
        <v/>
      </c>
      <c r="D4270" s="218" t="str">
        <f t="shared" si="538"/>
        <v/>
      </c>
      <c r="E4270" s="219" t="e">
        <f t="shared" si="539"/>
        <v>#VALUE!</v>
      </c>
      <c r="F4270" s="219" t="str">
        <f t="shared" si="540"/>
        <v/>
      </c>
      <c r="G4270" s="219">
        <f t="shared" si="541"/>
        <v>45291</v>
      </c>
      <c r="H4270" s="218" t="str">
        <f>IF(ISERROR(VLOOKUP(FORECAST!$A4270,$AY$2:$BA$9,3,FALSE)),"",VLOOKUP(FORECAST!$A4270,$AY$2:$BA$9,3,FALSE))</f>
        <v/>
      </c>
      <c r="I4270" s="218" t="str">
        <f>IF(ISNUMBER(FORECAST!G:G),FORECAST!G:G,"")</f>
        <v/>
      </c>
      <c r="J4270" s="222" t="str">
        <f>IF(ISNUMBER(FORECAST!H:H),FORECAST!H:H,"")</f>
        <v/>
      </c>
      <c r="BF4270" s="4"/>
    </row>
    <row r="4271" spans="1:58">
      <c r="A4271" s="218" t="str">
        <f>MID(FORECAST!A4270,1,10)</f>
        <v/>
      </c>
      <c r="B4271" s="218" t="str">
        <f t="shared" si="536"/>
        <v/>
      </c>
      <c r="C4271" s="218" t="str">
        <f t="shared" si="537"/>
        <v/>
      </c>
      <c r="D4271" s="218" t="str">
        <f t="shared" si="538"/>
        <v/>
      </c>
      <c r="E4271" s="219" t="e">
        <f t="shared" si="539"/>
        <v>#VALUE!</v>
      </c>
      <c r="F4271" s="219" t="str">
        <f t="shared" si="540"/>
        <v/>
      </c>
      <c r="G4271" s="219">
        <f t="shared" si="541"/>
        <v>45291</v>
      </c>
      <c r="H4271" s="218" t="str">
        <f>IF(ISERROR(VLOOKUP(FORECAST!$A4271,$AY$2:$BA$9,3,FALSE)),"",VLOOKUP(FORECAST!$A4271,$AY$2:$BA$9,3,FALSE))</f>
        <v/>
      </c>
      <c r="I4271" s="218" t="str">
        <f>IF(ISNUMBER(FORECAST!G:G),FORECAST!G:G,"")</f>
        <v/>
      </c>
      <c r="J4271" s="222" t="str">
        <f>IF(ISNUMBER(FORECAST!H:H),FORECAST!H:H,"")</f>
        <v/>
      </c>
      <c r="BF4271" s="4"/>
    </row>
    <row r="4272" spans="1:58">
      <c r="A4272" s="218" t="str">
        <f>MID(FORECAST!A4271,1,10)</f>
        <v/>
      </c>
      <c r="B4272" s="218" t="str">
        <f t="shared" si="536"/>
        <v/>
      </c>
      <c r="C4272" s="218" t="str">
        <f t="shared" si="537"/>
        <v/>
      </c>
      <c r="D4272" s="218" t="str">
        <f t="shared" si="538"/>
        <v/>
      </c>
      <c r="E4272" s="219" t="e">
        <f t="shared" si="539"/>
        <v>#VALUE!</v>
      </c>
      <c r="F4272" s="219" t="str">
        <f t="shared" si="540"/>
        <v/>
      </c>
      <c r="G4272" s="219">
        <f t="shared" si="541"/>
        <v>45291</v>
      </c>
      <c r="H4272" s="218" t="str">
        <f>IF(ISERROR(VLOOKUP(FORECAST!$A4272,$AY$2:$BA$9,3,FALSE)),"",VLOOKUP(FORECAST!$A4272,$AY$2:$BA$9,3,FALSE))</f>
        <v/>
      </c>
      <c r="I4272" s="218" t="str">
        <f>IF(ISNUMBER(FORECAST!G:G),FORECAST!G:G,"")</f>
        <v/>
      </c>
      <c r="J4272" s="222" t="str">
        <f>IF(ISNUMBER(FORECAST!H:H),FORECAST!H:H,"")</f>
        <v/>
      </c>
      <c r="BF4272" s="4"/>
    </row>
    <row r="4273" spans="1:58">
      <c r="A4273" s="218" t="str">
        <f>MID(FORECAST!A4272,1,10)</f>
        <v/>
      </c>
      <c r="B4273" s="218" t="str">
        <f t="shared" si="536"/>
        <v/>
      </c>
      <c r="C4273" s="218" t="str">
        <f t="shared" si="537"/>
        <v/>
      </c>
      <c r="D4273" s="218" t="str">
        <f t="shared" si="538"/>
        <v/>
      </c>
      <c r="E4273" s="219" t="e">
        <f t="shared" si="539"/>
        <v>#VALUE!</v>
      </c>
      <c r="F4273" s="219" t="str">
        <f t="shared" si="540"/>
        <v/>
      </c>
      <c r="G4273" s="219">
        <f t="shared" si="541"/>
        <v>45291</v>
      </c>
      <c r="H4273" s="218" t="str">
        <f>IF(ISERROR(VLOOKUP(FORECAST!$A4273,$AY$2:$BA$9,3,FALSE)),"",VLOOKUP(FORECAST!$A4273,$AY$2:$BA$9,3,FALSE))</f>
        <v/>
      </c>
      <c r="I4273" s="218" t="str">
        <f>IF(ISNUMBER(FORECAST!G:G),FORECAST!G:G,"")</f>
        <v/>
      </c>
      <c r="J4273" s="222" t="str">
        <f>IF(ISNUMBER(FORECAST!H:H),FORECAST!H:H,"")</f>
        <v/>
      </c>
      <c r="BF4273" s="4"/>
    </row>
    <row r="4274" spans="1:58">
      <c r="A4274" s="218" t="str">
        <f>MID(FORECAST!A4273,1,10)</f>
        <v/>
      </c>
      <c r="B4274" s="218" t="str">
        <f t="shared" si="536"/>
        <v/>
      </c>
      <c r="C4274" s="218" t="str">
        <f t="shared" si="537"/>
        <v/>
      </c>
      <c r="D4274" s="218" t="str">
        <f t="shared" si="538"/>
        <v/>
      </c>
      <c r="E4274" s="219" t="e">
        <f t="shared" si="539"/>
        <v>#VALUE!</v>
      </c>
      <c r="F4274" s="219" t="str">
        <f t="shared" si="540"/>
        <v/>
      </c>
      <c r="G4274" s="219">
        <f t="shared" si="541"/>
        <v>45291</v>
      </c>
      <c r="H4274" s="218" t="str">
        <f>IF(ISERROR(VLOOKUP(FORECAST!$A4274,$AY$2:$BA$9,3,FALSE)),"",VLOOKUP(FORECAST!$A4274,$AY$2:$BA$9,3,FALSE))</f>
        <v/>
      </c>
      <c r="I4274" s="218" t="str">
        <f>IF(ISNUMBER(FORECAST!G:G),FORECAST!G:G,"")</f>
        <v/>
      </c>
      <c r="J4274" s="222" t="str">
        <f>IF(ISNUMBER(FORECAST!H:H),FORECAST!H:H,"")</f>
        <v/>
      </c>
      <c r="BF4274" s="4"/>
    </row>
    <row r="4275" spans="1:58">
      <c r="A4275" s="218" t="str">
        <f>MID(FORECAST!A4274,1,10)</f>
        <v/>
      </c>
      <c r="B4275" s="218" t="str">
        <f t="shared" si="536"/>
        <v/>
      </c>
      <c r="C4275" s="218" t="str">
        <f t="shared" si="537"/>
        <v/>
      </c>
      <c r="D4275" s="218" t="str">
        <f t="shared" si="538"/>
        <v/>
      </c>
      <c r="E4275" s="219" t="e">
        <f t="shared" si="539"/>
        <v>#VALUE!</v>
      </c>
      <c r="F4275" s="219" t="str">
        <f t="shared" si="540"/>
        <v/>
      </c>
      <c r="G4275" s="219">
        <f t="shared" si="541"/>
        <v>45291</v>
      </c>
      <c r="H4275" s="218" t="str">
        <f>IF(ISERROR(VLOOKUP(FORECAST!$A4275,$AY$2:$BA$9,3,FALSE)),"",VLOOKUP(FORECAST!$A4275,$AY$2:$BA$9,3,FALSE))</f>
        <v/>
      </c>
      <c r="I4275" s="218" t="str">
        <f>IF(ISNUMBER(FORECAST!G:G),FORECAST!G:G,"")</f>
        <v/>
      </c>
      <c r="J4275" s="222" t="str">
        <f>IF(ISNUMBER(FORECAST!H:H),FORECAST!H:H,"")</f>
        <v/>
      </c>
      <c r="BF4275" s="4"/>
    </row>
    <row r="4276" spans="1:58">
      <c r="A4276" s="218" t="str">
        <f>MID(FORECAST!A4275,1,10)</f>
        <v/>
      </c>
      <c r="B4276" s="218" t="str">
        <f t="shared" si="536"/>
        <v/>
      </c>
      <c r="C4276" s="218" t="str">
        <f t="shared" si="537"/>
        <v/>
      </c>
      <c r="D4276" s="218" t="str">
        <f t="shared" si="538"/>
        <v/>
      </c>
      <c r="E4276" s="219" t="e">
        <f t="shared" si="539"/>
        <v>#VALUE!</v>
      </c>
      <c r="F4276" s="219" t="str">
        <f t="shared" si="540"/>
        <v/>
      </c>
      <c r="G4276" s="219">
        <f t="shared" si="541"/>
        <v>45291</v>
      </c>
      <c r="H4276" s="218" t="str">
        <f>IF(ISERROR(VLOOKUP(FORECAST!$A4276,$AY$2:$BA$9,3,FALSE)),"",VLOOKUP(FORECAST!$A4276,$AY$2:$BA$9,3,FALSE))</f>
        <v/>
      </c>
      <c r="I4276" s="218" t="str">
        <f>IF(ISNUMBER(FORECAST!G:G),FORECAST!G:G,"")</f>
        <v/>
      </c>
      <c r="J4276" s="222" t="str">
        <f>IF(ISNUMBER(FORECAST!H:H),FORECAST!H:H,"")</f>
        <v/>
      </c>
      <c r="BF4276" s="4"/>
    </row>
    <row r="4277" spans="1:58">
      <c r="A4277" s="218" t="str">
        <f>MID(FORECAST!A4276,1,10)</f>
        <v/>
      </c>
      <c r="B4277" s="218" t="str">
        <f t="shared" si="536"/>
        <v/>
      </c>
      <c r="C4277" s="218" t="str">
        <f t="shared" si="537"/>
        <v/>
      </c>
      <c r="D4277" s="218" t="str">
        <f t="shared" si="538"/>
        <v/>
      </c>
      <c r="E4277" s="219" t="e">
        <f t="shared" si="539"/>
        <v>#VALUE!</v>
      </c>
      <c r="F4277" s="219" t="str">
        <f t="shared" si="540"/>
        <v/>
      </c>
      <c r="G4277" s="219">
        <f t="shared" si="541"/>
        <v>45291</v>
      </c>
      <c r="H4277" s="218" t="str">
        <f>IF(ISERROR(VLOOKUP(FORECAST!$A4277,$AY$2:$BA$9,3,FALSE)),"",VLOOKUP(FORECAST!$A4277,$AY$2:$BA$9,3,FALSE))</f>
        <v/>
      </c>
      <c r="I4277" s="218" t="str">
        <f>IF(ISNUMBER(FORECAST!G:G),FORECAST!G:G,"")</f>
        <v/>
      </c>
      <c r="J4277" s="222" t="str">
        <f>IF(ISNUMBER(FORECAST!H:H),FORECAST!H:H,"")</f>
        <v/>
      </c>
      <c r="BF4277" s="4"/>
    </row>
    <row r="4278" spans="1:58">
      <c r="A4278" s="218" t="str">
        <f>MID(FORECAST!A4277,1,10)</f>
        <v/>
      </c>
      <c r="B4278" s="218" t="str">
        <f t="shared" si="536"/>
        <v/>
      </c>
      <c r="C4278" s="218" t="str">
        <f t="shared" si="537"/>
        <v/>
      </c>
      <c r="D4278" s="218" t="str">
        <f t="shared" si="538"/>
        <v/>
      </c>
      <c r="E4278" s="219" t="e">
        <f t="shared" si="539"/>
        <v>#VALUE!</v>
      </c>
      <c r="F4278" s="219" t="str">
        <f t="shared" si="540"/>
        <v/>
      </c>
      <c r="G4278" s="219">
        <f t="shared" si="541"/>
        <v>45291</v>
      </c>
      <c r="H4278" s="218" t="str">
        <f>IF(ISERROR(VLOOKUP(FORECAST!$A4278,$AY$2:$BA$9,3,FALSE)),"",VLOOKUP(FORECAST!$A4278,$AY$2:$BA$9,3,FALSE))</f>
        <v/>
      </c>
      <c r="I4278" s="218" t="str">
        <f>IF(ISNUMBER(FORECAST!G:G),FORECAST!G:G,"")</f>
        <v/>
      </c>
      <c r="J4278" s="222" t="str">
        <f>IF(ISNUMBER(FORECAST!H:H),FORECAST!H:H,"")</f>
        <v/>
      </c>
      <c r="BF4278" s="4"/>
    </row>
    <row r="4279" spans="1:58">
      <c r="A4279" s="218" t="str">
        <f>MID(FORECAST!A4278,1,10)</f>
        <v/>
      </c>
      <c r="B4279" s="218" t="str">
        <f t="shared" si="536"/>
        <v/>
      </c>
      <c r="C4279" s="218" t="str">
        <f t="shared" si="537"/>
        <v/>
      </c>
      <c r="D4279" s="218" t="str">
        <f t="shared" si="538"/>
        <v/>
      </c>
      <c r="E4279" s="219" t="e">
        <f t="shared" si="539"/>
        <v>#VALUE!</v>
      </c>
      <c r="F4279" s="219" t="str">
        <f t="shared" si="540"/>
        <v/>
      </c>
      <c r="G4279" s="219">
        <f t="shared" si="541"/>
        <v>45291</v>
      </c>
      <c r="H4279" s="218" t="str">
        <f>IF(ISERROR(VLOOKUP(FORECAST!$A4279,$AY$2:$BA$9,3,FALSE)),"",VLOOKUP(FORECAST!$A4279,$AY$2:$BA$9,3,FALSE))</f>
        <v/>
      </c>
      <c r="I4279" s="218" t="str">
        <f>IF(ISNUMBER(FORECAST!G:G),FORECAST!G:G,"")</f>
        <v/>
      </c>
      <c r="J4279" s="222" t="str">
        <f>IF(ISNUMBER(FORECAST!H:H),FORECAST!H:H,"")</f>
        <v/>
      </c>
      <c r="BF4279" s="4"/>
    </row>
    <row r="4280" spans="1:58">
      <c r="A4280" s="218" t="str">
        <f>MID(FORECAST!A4279,1,10)</f>
        <v/>
      </c>
      <c r="B4280" s="218" t="str">
        <f t="shared" si="536"/>
        <v/>
      </c>
      <c r="C4280" s="218" t="str">
        <f t="shared" si="537"/>
        <v/>
      </c>
      <c r="D4280" s="218" t="str">
        <f t="shared" si="538"/>
        <v/>
      </c>
      <c r="E4280" s="219" t="e">
        <f t="shared" si="539"/>
        <v>#VALUE!</v>
      </c>
      <c r="F4280" s="219" t="str">
        <f t="shared" si="540"/>
        <v/>
      </c>
      <c r="G4280" s="219">
        <f t="shared" si="541"/>
        <v>45291</v>
      </c>
      <c r="H4280" s="218" t="str">
        <f>IF(ISERROR(VLOOKUP(FORECAST!$A4280,$AY$2:$BA$9,3,FALSE)),"",VLOOKUP(FORECAST!$A4280,$AY$2:$BA$9,3,FALSE))</f>
        <v/>
      </c>
      <c r="I4280" s="218" t="str">
        <f>IF(ISNUMBER(FORECAST!G:G),FORECAST!G:G,"")</f>
        <v/>
      </c>
      <c r="J4280" s="222" t="str">
        <f>IF(ISNUMBER(FORECAST!H:H),FORECAST!H:H,"")</f>
        <v/>
      </c>
      <c r="BF4280" s="4"/>
    </row>
    <row r="4281" spans="1:58">
      <c r="A4281" s="218" t="str">
        <f>MID(FORECAST!A4280,1,10)</f>
        <v/>
      </c>
      <c r="B4281" s="218" t="str">
        <f t="shared" si="536"/>
        <v/>
      </c>
      <c r="C4281" s="218" t="str">
        <f t="shared" si="537"/>
        <v/>
      </c>
      <c r="D4281" s="218" t="str">
        <f t="shared" si="538"/>
        <v/>
      </c>
      <c r="E4281" s="219" t="e">
        <f t="shared" si="539"/>
        <v>#VALUE!</v>
      </c>
      <c r="F4281" s="219" t="str">
        <f t="shared" si="540"/>
        <v/>
      </c>
      <c r="G4281" s="219">
        <f t="shared" si="541"/>
        <v>45291</v>
      </c>
      <c r="H4281" s="218" t="str">
        <f>IF(ISERROR(VLOOKUP(FORECAST!$A4281,$AY$2:$BA$9,3,FALSE)),"",VLOOKUP(FORECAST!$A4281,$AY$2:$BA$9,3,FALSE))</f>
        <v/>
      </c>
      <c r="I4281" s="218" t="str">
        <f>IF(ISNUMBER(FORECAST!G:G),FORECAST!G:G,"")</f>
        <v/>
      </c>
      <c r="J4281" s="222" t="str">
        <f>IF(ISNUMBER(FORECAST!H:H),FORECAST!H:H,"")</f>
        <v/>
      </c>
      <c r="BF4281" s="4"/>
    </row>
    <row r="4282" spans="1:58">
      <c r="A4282" s="218" t="str">
        <f>MID(FORECAST!A4281,1,10)</f>
        <v/>
      </c>
      <c r="B4282" s="218" t="str">
        <f t="shared" si="536"/>
        <v/>
      </c>
      <c r="C4282" s="218" t="str">
        <f t="shared" si="537"/>
        <v/>
      </c>
      <c r="D4282" s="218" t="str">
        <f t="shared" si="538"/>
        <v/>
      </c>
      <c r="E4282" s="219" t="e">
        <f t="shared" si="539"/>
        <v>#VALUE!</v>
      </c>
      <c r="F4282" s="219" t="str">
        <f t="shared" si="540"/>
        <v/>
      </c>
      <c r="G4282" s="219">
        <f t="shared" si="541"/>
        <v>45291</v>
      </c>
      <c r="H4282" s="218" t="str">
        <f>IF(ISERROR(VLOOKUP(FORECAST!$A4282,$AY$2:$BA$9,3,FALSE)),"",VLOOKUP(FORECAST!$A4282,$AY$2:$BA$9,3,FALSE))</f>
        <v/>
      </c>
      <c r="I4282" s="218" t="str">
        <f>IF(ISNUMBER(FORECAST!G:G),FORECAST!G:G,"")</f>
        <v/>
      </c>
      <c r="J4282" s="222" t="str">
        <f>IF(ISNUMBER(FORECAST!H:H),FORECAST!H:H,"")</f>
        <v/>
      </c>
      <c r="BF4282" s="4"/>
    </row>
    <row r="4283" spans="1:58">
      <c r="A4283" s="218" t="str">
        <f>MID(FORECAST!A4282,1,10)</f>
        <v/>
      </c>
      <c r="B4283" s="218" t="str">
        <f t="shared" si="536"/>
        <v/>
      </c>
      <c r="C4283" s="218" t="str">
        <f t="shared" si="537"/>
        <v/>
      </c>
      <c r="D4283" s="218" t="str">
        <f t="shared" si="538"/>
        <v/>
      </c>
      <c r="E4283" s="219" t="e">
        <f t="shared" si="539"/>
        <v>#VALUE!</v>
      </c>
      <c r="F4283" s="219" t="str">
        <f t="shared" si="540"/>
        <v/>
      </c>
      <c r="G4283" s="219">
        <f t="shared" si="541"/>
        <v>45291</v>
      </c>
      <c r="H4283" s="218" t="str">
        <f>IF(ISERROR(VLOOKUP(FORECAST!$A4283,$AY$2:$BA$9,3,FALSE)),"",VLOOKUP(FORECAST!$A4283,$AY$2:$BA$9,3,FALSE))</f>
        <v/>
      </c>
      <c r="I4283" s="218" t="str">
        <f>IF(ISNUMBER(FORECAST!G:G),FORECAST!G:G,"")</f>
        <v/>
      </c>
      <c r="J4283" s="222" t="str">
        <f>IF(ISNUMBER(FORECAST!H:H),FORECAST!H:H,"")</f>
        <v/>
      </c>
      <c r="BF4283" s="4"/>
    </row>
    <row r="4284" spans="1:58">
      <c r="A4284" s="218" t="str">
        <f>MID(FORECAST!A4283,1,10)</f>
        <v/>
      </c>
      <c r="B4284" s="218" t="str">
        <f t="shared" si="536"/>
        <v/>
      </c>
      <c r="C4284" s="218" t="str">
        <f t="shared" si="537"/>
        <v/>
      </c>
      <c r="D4284" s="218" t="str">
        <f t="shared" si="538"/>
        <v/>
      </c>
      <c r="E4284" s="219" t="e">
        <f t="shared" si="539"/>
        <v>#VALUE!</v>
      </c>
      <c r="F4284" s="219" t="str">
        <f t="shared" si="540"/>
        <v/>
      </c>
      <c r="G4284" s="219">
        <f t="shared" si="541"/>
        <v>45291</v>
      </c>
      <c r="H4284" s="218" t="str">
        <f>IF(ISERROR(VLOOKUP(FORECAST!$A4284,$AY$2:$BA$9,3,FALSE)),"",VLOOKUP(FORECAST!$A4284,$AY$2:$BA$9,3,FALSE))</f>
        <v/>
      </c>
      <c r="I4284" s="218" t="str">
        <f>IF(ISNUMBER(FORECAST!G:G),FORECAST!G:G,"")</f>
        <v/>
      </c>
      <c r="J4284" s="222" t="str">
        <f>IF(ISNUMBER(FORECAST!H:H),FORECAST!H:H,"")</f>
        <v/>
      </c>
      <c r="BF4284" s="4"/>
    </row>
    <row r="4285" spans="1:58">
      <c r="A4285" s="218" t="str">
        <f>MID(FORECAST!A4284,1,10)</f>
        <v/>
      </c>
      <c r="B4285" s="218" t="str">
        <f t="shared" si="536"/>
        <v/>
      </c>
      <c r="C4285" s="218" t="str">
        <f t="shared" si="537"/>
        <v/>
      </c>
      <c r="D4285" s="218" t="str">
        <f t="shared" si="538"/>
        <v/>
      </c>
      <c r="E4285" s="219" t="e">
        <f t="shared" si="539"/>
        <v>#VALUE!</v>
      </c>
      <c r="F4285" s="219" t="str">
        <f t="shared" si="540"/>
        <v/>
      </c>
      <c r="G4285" s="219">
        <f t="shared" si="541"/>
        <v>45291</v>
      </c>
      <c r="H4285" s="218" t="str">
        <f>IF(ISERROR(VLOOKUP(FORECAST!$A4285,$AY$2:$BA$9,3,FALSE)),"",VLOOKUP(FORECAST!$A4285,$AY$2:$BA$9,3,FALSE))</f>
        <v/>
      </c>
      <c r="I4285" s="218" t="str">
        <f>IF(ISNUMBER(FORECAST!G:G),FORECAST!G:G,"")</f>
        <v/>
      </c>
      <c r="J4285" s="222" t="str">
        <f>IF(ISNUMBER(FORECAST!H:H),FORECAST!H:H,"")</f>
        <v/>
      </c>
      <c r="BF4285" s="4"/>
    </row>
    <row r="4286" spans="1:58">
      <c r="A4286" s="218" t="str">
        <f>MID(FORECAST!A4285,1,10)</f>
        <v/>
      </c>
      <c r="B4286" s="218" t="str">
        <f t="shared" si="536"/>
        <v/>
      </c>
      <c r="C4286" s="218" t="str">
        <f t="shared" si="537"/>
        <v/>
      </c>
      <c r="D4286" s="218" t="str">
        <f t="shared" si="538"/>
        <v/>
      </c>
      <c r="E4286" s="219" t="e">
        <f t="shared" si="539"/>
        <v>#VALUE!</v>
      </c>
      <c r="F4286" s="219" t="str">
        <f t="shared" si="540"/>
        <v/>
      </c>
      <c r="G4286" s="219">
        <f t="shared" si="541"/>
        <v>45291</v>
      </c>
      <c r="H4286" s="218" t="str">
        <f>IF(ISERROR(VLOOKUP(FORECAST!$A4286,$AY$2:$BA$9,3,FALSE)),"",VLOOKUP(FORECAST!$A4286,$AY$2:$BA$9,3,FALSE))</f>
        <v/>
      </c>
      <c r="I4286" s="218" t="str">
        <f>IF(ISNUMBER(FORECAST!G:G),FORECAST!G:G,"")</f>
        <v/>
      </c>
      <c r="J4286" s="222" t="str">
        <f>IF(ISNUMBER(FORECAST!H:H),FORECAST!H:H,"")</f>
        <v/>
      </c>
      <c r="BF4286" s="4"/>
    </row>
    <row r="4287" spans="1:58">
      <c r="A4287" s="218" t="str">
        <f>MID(FORECAST!A4286,1,10)</f>
        <v/>
      </c>
      <c r="B4287" s="218" t="str">
        <f t="shared" si="536"/>
        <v/>
      </c>
      <c r="C4287" s="218" t="str">
        <f t="shared" si="537"/>
        <v/>
      </c>
      <c r="D4287" s="218" t="str">
        <f t="shared" si="538"/>
        <v/>
      </c>
      <c r="E4287" s="219" t="e">
        <f t="shared" si="539"/>
        <v>#VALUE!</v>
      </c>
      <c r="F4287" s="219" t="str">
        <f t="shared" si="540"/>
        <v/>
      </c>
      <c r="G4287" s="219">
        <f t="shared" si="541"/>
        <v>45291</v>
      </c>
      <c r="H4287" s="218" t="str">
        <f>IF(ISERROR(VLOOKUP(FORECAST!$A4287,$AY$2:$BA$9,3,FALSE)),"",VLOOKUP(FORECAST!$A4287,$AY$2:$BA$9,3,FALSE))</f>
        <v/>
      </c>
      <c r="I4287" s="218" t="str">
        <f>IF(ISNUMBER(FORECAST!G:G),FORECAST!G:G,"")</f>
        <v/>
      </c>
      <c r="J4287" s="222" t="str">
        <f>IF(ISNUMBER(FORECAST!H:H),FORECAST!H:H,"")</f>
        <v/>
      </c>
      <c r="BF4287" s="4"/>
    </row>
    <row r="4288" spans="1:58">
      <c r="A4288" s="218" t="str">
        <f>MID(FORECAST!A4287,1,10)</f>
        <v/>
      </c>
      <c r="B4288" s="218" t="str">
        <f t="shared" si="536"/>
        <v/>
      </c>
      <c r="C4288" s="218" t="str">
        <f t="shared" si="537"/>
        <v/>
      </c>
      <c r="D4288" s="218" t="str">
        <f t="shared" si="538"/>
        <v/>
      </c>
      <c r="E4288" s="219" t="e">
        <f t="shared" si="539"/>
        <v>#VALUE!</v>
      </c>
      <c r="F4288" s="219" t="str">
        <f t="shared" si="540"/>
        <v/>
      </c>
      <c r="G4288" s="219">
        <f t="shared" si="541"/>
        <v>45291</v>
      </c>
      <c r="H4288" s="218" t="str">
        <f>IF(ISERROR(VLOOKUP(FORECAST!$A4288,$AY$2:$BA$9,3,FALSE)),"",VLOOKUP(FORECAST!$A4288,$AY$2:$BA$9,3,FALSE))</f>
        <v/>
      </c>
      <c r="I4288" s="218" t="str">
        <f>IF(ISNUMBER(FORECAST!G:G),FORECAST!G:G,"")</f>
        <v/>
      </c>
      <c r="J4288" s="222" t="str">
        <f>IF(ISNUMBER(FORECAST!H:H),FORECAST!H:H,"")</f>
        <v/>
      </c>
      <c r="BF4288" s="4"/>
    </row>
    <row r="4289" spans="1:58">
      <c r="A4289" s="218" t="str">
        <f>MID(FORECAST!A4288,1,10)</f>
        <v/>
      </c>
      <c r="B4289" s="218" t="str">
        <f t="shared" si="536"/>
        <v/>
      </c>
      <c r="C4289" s="218" t="str">
        <f t="shared" si="537"/>
        <v/>
      </c>
      <c r="D4289" s="218" t="str">
        <f t="shared" si="538"/>
        <v/>
      </c>
      <c r="E4289" s="219" t="e">
        <f t="shared" si="539"/>
        <v>#VALUE!</v>
      </c>
      <c r="F4289" s="219" t="str">
        <f t="shared" si="540"/>
        <v/>
      </c>
      <c r="G4289" s="219">
        <f t="shared" si="541"/>
        <v>45291</v>
      </c>
      <c r="H4289" s="218" t="str">
        <f>IF(ISERROR(VLOOKUP(FORECAST!$A4289,$AY$2:$BA$9,3,FALSE)),"",VLOOKUP(FORECAST!$A4289,$AY$2:$BA$9,3,FALSE))</f>
        <v/>
      </c>
      <c r="I4289" s="218" t="str">
        <f>IF(ISNUMBER(FORECAST!G:G),FORECAST!G:G,"")</f>
        <v/>
      </c>
      <c r="J4289" s="222" t="str">
        <f>IF(ISNUMBER(FORECAST!H:H),FORECAST!H:H,"")</f>
        <v/>
      </c>
      <c r="BF4289" s="4"/>
    </row>
    <row r="4290" spans="1:58">
      <c r="A4290" s="218" t="str">
        <f>MID(FORECAST!A4289,1,10)</f>
        <v/>
      </c>
      <c r="B4290" s="218" t="str">
        <f t="shared" si="536"/>
        <v/>
      </c>
      <c r="C4290" s="218" t="str">
        <f t="shared" si="537"/>
        <v/>
      </c>
      <c r="D4290" s="218" t="str">
        <f t="shared" si="538"/>
        <v/>
      </c>
      <c r="E4290" s="219" t="e">
        <f t="shared" si="539"/>
        <v>#VALUE!</v>
      </c>
      <c r="F4290" s="219" t="str">
        <f t="shared" si="540"/>
        <v/>
      </c>
      <c r="G4290" s="219">
        <f t="shared" si="541"/>
        <v>45291</v>
      </c>
      <c r="H4290" s="218" t="str">
        <f>IF(ISERROR(VLOOKUP(FORECAST!$A4290,$AY$2:$BA$9,3,FALSE)),"",VLOOKUP(FORECAST!$A4290,$AY$2:$BA$9,3,FALSE))</f>
        <v/>
      </c>
      <c r="I4290" s="218" t="str">
        <f>IF(ISNUMBER(FORECAST!G:G),FORECAST!G:G,"")</f>
        <v/>
      </c>
      <c r="J4290" s="222" t="str">
        <f>IF(ISNUMBER(FORECAST!H:H),FORECAST!H:H,"")</f>
        <v/>
      </c>
      <c r="BF4290" s="4"/>
    </row>
    <row r="4291" spans="1:58">
      <c r="A4291" s="218" t="str">
        <f>MID(FORECAST!A4290,1,10)</f>
        <v/>
      </c>
      <c r="B4291" s="218" t="str">
        <f t="shared" si="536"/>
        <v/>
      </c>
      <c r="C4291" s="218" t="str">
        <f t="shared" si="537"/>
        <v/>
      </c>
      <c r="D4291" s="218" t="str">
        <f t="shared" si="538"/>
        <v/>
      </c>
      <c r="E4291" s="219" t="e">
        <f t="shared" si="539"/>
        <v>#VALUE!</v>
      </c>
      <c r="F4291" s="219" t="str">
        <f t="shared" si="540"/>
        <v/>
      </c>
      <c r="G4291" s="219">
        <f t="shared" si="541"/>
        <v>45291</v>
      </c>
      <c r="H4291" s="218" t="str">
        <f>IF(ISERROR(VLOOKUP(FORECAST!$A4291,$AY$2:$BA$9,3,FALSE)),"",VLOOKUP(FORECAST!$A4291,$AY$2:$BA$9,3,FALSE))</f>
        <v/>
      </c>
      <c r="I4291" s="218" t="str">
        <f>IF(ISNUMBER(FORECAST!G:G),FORECAST!G:G,"")</f>
        <v/>
      </c>
      <c r="J4291" s="222" t="str">
        <f>IF(ISNUMBER(FORECAST!H:H),FORECAST!H:H,"")</f>
        <v/>
      </c>
      <c r="BF4291" s="4"/>
    </row>
    <row r="4292" spans="1:58">
      <c r="A4292" s="218" t="str">
        <f>MID(FORECAST!A4291,1,10)</f>
        <v/>
      </c>
      <c r="B4292" s="218" t="str">
        <f t="shared" si="536"/>
        <v/>
      </c>
      <c r="C4292" s="218" t="str">
        <f t="shared" si="537"/>
        <v/>
      </c>
      <c r="D4292" s="218" t="str">
        <f t="shared" si="538"/>
        <v/>
      </c>
      <c r="E4292" s="219" t="e">
        <f t="shared" si="539"/>
        <v>#VALUE!</v>
      </c>
      <c r="F4292" s="219" t="str">
        <f t="shared" si="540"/>
        <v/>
      </c>
      <c r="G4292" s="219">
        <f t="shared" si="541"/>
        <v>45291</v>
      </c>
      <c r="H4292" s="218" t="str">
        <f>IF(ISERROR(VLOOKUP(FORECAST!$A4292,$AY$2:$BA$9,3,FALSE)),"",VLOOKUP(FORECAST!$A4292,$AY$2:$BA$9,3,FALSE))</f>
        <v/>
      </c>
      <c r="I4292" s="218" t="str">
        <f>IF(ISNUMBER(FORECAST!G:G),FORECAST!G:G,"")</f>
        <v/>
      </c>
      <c r="J4292" s="222" t="str">
        <f>IF(ISNUMBER(FORECAST!H:H),FORECAST!H:H,"")</f>
        <v/>
      </c>
      <c r="BF4292" s="4"/>
    </row>
    <row r="4293" spans="1:58">
      <c r="A4293" s="218" t="str">
        <f>MID(FORECAST!A4292,1,10)</f>
        <v/>
      </c>
      <c r="B4293" s="218" t="str">
        <f t="shared" si="536"/>
        <v/>
      </c>
      <c r="C4293" s="218" t="str">
        <f t="shared" si="537"/>
        <v/>
      </c>
      <c r="D4293" s="218" t="str">
        <f t="shared" si="538"/>
        <v/>
      </c>
      <c r="E4293" s="219" t="e">
        <f t="shared" si="539"/>
        <v>#VALUE!</v>
      </c>
      <c r="F4293" s="219" t="str">
        <f t="shared" si="540"/>
        <v/>
      </c>
      <c r="G4293" s="219">
        <f t="shared" si="541"/>
        <v>45291</v>
      </c>
      <c r="H4293" s="218" t="str">
        <f>IF(ISERROR(VLOOKUP(FORECAST!$A4293,$AY$2:$BA$9,3,FALSE)),"",VLOOKUP(FORECAST!$A4293,$AY$2:$BA$9,3,FALSE))</f>
        <v/>
      </c>
      <c r="I4293" s="218" t="str">
        <f>IF(ISNUMBER(FORECAST!G:G),FORECAST!G:G,"")</f>
        <v/>
      </c>
      <c r="J4293" s="222" t="str">
        <f>IF(ISNUMBER(FORECAST!H:H),FORECAST!H:H,"")</f>
        <v/>
      </c>
      <c r="BF4293" s="4"/>
    </row>
    <row r="4294" spans="1:58">
      <c r="A4294" s="218" t="str">
        <f>MID(FORECAST!A4293,1,10)</f>
        <v/>
      </c>
      <c r="B4294" s="218" t="str">
        <f t="shared" si="536"/>
        <v/>
      </c>
      <c r="C4294" s="218" t="str">
        <f t="shared" si="537"/>
        <v/>
      </c>
      <c r="D4294" s="218" t="str">
        <f t="shared" si="538"/>
        <v/>
      </c>
      <c r="E4294" s="219" t="e">
        <f t="shared" si="539"/>
        <v>#VALUE!</v>
      </c>
      <c r="F4294" s="219" t="str">
        <f t="shared" si="540"/>
        <v/>
      </c>
      <c r="G4294" s="219">
        <f t="shared" si="541"/>
        <v>45291</v>
      </c>
      <c r="H4294" s="218" t="str">
        <f>IF(ISERROR(VLOOKUP(FORECAST!$A4294,$AY$2:$BA$9,3,FALSE)),"",VLOOKUP(FORECAST!$A4294,$AY$2:$BA$9,3,FALSE))</f>
        <v/>
      </c>
      <c r="I4294" s="218" t="str">
        <f>IF(ISNUMBER(FORECAST!G:G),FORECAST!G:G,"")</f>
        <v/>
      </c>
      <c r="J4294" s="222" t="str">
        <f>IF(ISNUMBER(FORECAST!H:H),FORECAST!H:H,"")</f>
        <v/>
      </c>
      <c r="BF4294" s="4"/>
    </row>
    <row r="4295" spans="1:58">
      <c r="A4295" s="218" t="str">
        <f>MID(FORECAST!A4294,1,10)</f>
        <v/>
      </c>
      <c r="B4295" s="218" t="str">
        <f t="shared" si="536"/>
        <v/>
      </c>
      <c r="C4295" s="218" t="str">
        <f t="shared" si="537"/>
        <v/>
      </c>
      <c r="D4295" s="218" t="str">
        <f t="shared" si="538"/>
        <v/>
      </c>
      <c r="E4295" s="219" t="e">
        <f t="shared" si="539"/>
        <v>#VALUE!</v>
      </c>
      <c r="F4295" s="219" t="str">
        <f t="shared" si="540"/>
        <v/>
      </c>
      <c r="G4295" s="219">
        <f t="shared" si="541"/>
        <v>45291</v>
      </c>
      <c r="H4295" s="218" t="str">
        <f>IF(ISERROR(VLOOKUP(FORECAST!$A4295,$AY$2:$BA$9,3,FALSE)),"",VLOOKUP(FORECAST!$A4295,$AY$2:$BA$9,3,FALSE))</f>
        <v/>
      </c>
      <c r="I4295" s="218" t="str">
        <f>IF(ISNUMBER(FORECAST!G:G),FORECAST!G:G,"")</f>
        <v/>
      </c>
      <c r="J4295" s="222" t="str">
        <f>IF(ISNUMBER(FORECAST!H:H),FORECAST!H:H,"")</f>
        <v/>
      </c>
      <c r="BF4295" s="4"/>
    </row>
    <row r="4296" spans="1:58">
      <c r="A4296" s="218" t="str">
        <f>MID(FORECAST!A4295,1,10)</f>
        <v/>
      </c>
      <c r="B4296" s="218" t="str">
        <f t="shared" si="536"/>
        <v/>
      </c>
      <c r="C4296" s="218" t="str">
        <f t="shared" si="537"/>
        <v/>
      </c>
      <c r="D4296" s="218" t="str">
        <f t="shared" si="538"/>
        <v/>
      </c>
      <c r="E4296" s="219" t="e">
        <f t="shared" si="539"/>
        <v>#VALUE!</v>
      </c>
      <c r="F4296" s="219" t="str">
        <f t="shared" si="540"/>
        <v/>
      </c>
      <c r="G4296" s="219">
        <f t="shared" si="541"/>
        <v>45291</v>
      </c>
      <c r="H4296" s="218" t="str">
        <f>IF(ISERROR(VLOOKUP(FORECAST!$A4296,$AY$2:$BA$9,3,FALSE)),"",VLOOKUP(FORECAST!$A4296,$AY$2:$BA$9,3,FALSE))</f>
        <v/>
      </c>
      <c r="I4296" s="218" t="str">
        <f>IF(ISNUMBER(FORECAST!G:G),FORECAST!G:G,"")</f>
        <v/>
      </c>
      <c r="J4296" s="222" t="str">
        <f>IF(ISNUMBER(FORECAST!H:H),FORECAST!H:H,"")</f>
        <v/>
      </c>
      <c r="BF4296" s="4"/>
    </row>
    <row r="4297" spans="1:58">
      <c r="A4297" s="218" t="str">
        <f>MID(FORECAST!A4296,1,10)</f>
        <v/>
      </c>
      <c r="B4297" s="218" t="str">
        <f t="shared" si="536"/>
        <v/>
      </c>
      <c r="C4297" s="218" t="str">
        <f t="shared" si="537"/>
        <v/>
      </c>
      <c r="D4297" s="218" t="str">
        <f t="shared" si="538"/>
        <v/>
      </c>
      <c r="E4297" s="219" t="e">
        <f t="shared" si="539"/>
        <v>#VALUE!</v>
      </c>
      <c r="F4297" s="219" t="str">
        <f t="shared" si="540"/>
        <v/>
      </c>
      <c r="G4297" s="219">
        <f t="shared" si="541"/>
        <v>45291</v>
      </c>
      <c r="H4297" s="218" t="str">
        <f>IF(ISERROR(VLOOKUP(FORECAST!$A4297,$AY$2:$BA$9,3,FALSE)),"",VLOOKUP(FORECAST!$A4297,$AY$2:$BA$9,3,FALSE))</f>
        <v/>
      </c>
      <c r="I4297" s="218" t="str">
        <f>IF(ISNUMBER(FORECAST!G:G),FORECAST!G:G,"")</f>
        <v/>
      </c>
      <c r="J4297" s="222" t="str">
        <f>IF(ISNUMBER(FORECAST!H:H),FORECAST!H:H,"")</f>
        <v/>
      </c>
      <c r="BF4297" s="4"/>
    </row>
    <row r="4298" spans="1:58">
      <c r="A4298" s="218" t="str">
        <f>MID(FORECAST!A4297,1,10)</f>
        <v/>
      </c>
      <c r="B4298" s="218" t="str">
        <f t="shared" si="536"/>
        <v/>
      </c>
      <c r="C4298" s="218" t="str">
        <f t="shared" si="537"/>
        <v/>
      </c>
      <c r="D4298" s="218" t="str">
        <f t="shared" si="538"/>
        <v/>
      </c>
      <c r="E4298" s="219" t="e">
        <f t="shared" si="539"/>
        <v>#VALUE!</v>
      </c>
      <c r="F4298" s="219" t="str">
        <f t="shared" si="540"/>
        <v/>
      </c>
      <c r="G4298" s="219">
        <f t="shared" si="541"/>
        <v>45291</v>
      </c>
      <c r="H4298" s="218" t="str">
        <f>IF(ISERROR(VLOOKUP(FORECAST!$A4298,$AY$2:$BA$9,3,FALSE)),"",VLOOKUP(FORECAST!$A4298,$AY$2:$BA$9,3,FALSE))</f>
        <v/>
      </c>
      <c r="I4298" s="218" t="str">
        <f>IF(ISNUMBER(FORECAST!G:G),FORECAST!G:G,"")</f>
        <v/>
      </c>
      <c r="J4298" s="222" t="str">
        <f>IF(ISNUMBER(FORECAST!H:H),FORECAST!H:H,"")</f>
        <v/>
      </c>
      <c r="BF4298" s="4"/>
    </row>
    <row r="4299" spans="1:58">
      <c r="A4299" s="218" t="str">
        <f>MID(FORECAST!A4298,1,10)</f>
        <v/>
      </c>
      <c r="B4299" s="218" t="str">
        <f t="shared" si="536"/>
        <v/>
      </c>
      <c r="C4299" s="218" t="str">
        <f t="shared" si="537"/>
        <v/>
      </c>
      <c r="D4299" s="218" t="str">
        <f t="shared" si="538"/>
        <v/>
      </c>
      <c r="E4299" s="219" t="e">
        <f t="shared" si="539"/>
        <v>#VALUE!</v>
      </c>
      <c r="F4299" s="219" t="str">
        <f t="shared" si="540"/>
        <v/>
      </c>
      <c r="G4299" s="219">
        <f t="shared" si="541"/>
        <v>45291</v>
      </c>
      <c r="H4299" s="218" t="str">
        <f>IF(ISERROR(VLOOKUP(FORECAST!$A4299,$AY$2:$BA$9,3,FALSE)),"",VLOOKUP(FORECAST!$A4299,$AY$2:$BA$9,3,FALSE))</f>
        <v/>
      </c>
      <c r="I4299" s="218" t="str">
        <f>IF(ISNUMBER(FORECAST!G:G),FORECAST!G:G,"")</f>
        <v/>
      </c>
      <c r="J4299" s="222" t="str">
        <f>IF(ISNUMBER(FORECAST!H:H),FORECAST!H:H,"")</f>
        <v/>
      </c>
      <c r="BF4299" s="4"/>
    </row>
    <row r="4300" spans="1:58">
      <c r="A4300" s="218" t="str">
        <f>MID(FORECAST!A4299,1,10)</f>
        <v/>
      </c>
      <c r="B4300" s="218" t="str">
        <f t="shared" si="536"/>
        <v/>
      </c>
      <c r="C4300" s="218" t="str">
        <f t="shared" si="537"/>
        <v/>
      </c>
      <c r="D4300" s="218" t="str">
        <f t="shared" si="538"/>
        <v/>
      </c>
      <c r="E4300" s="219" t="e">
        <f t="shared" si="539"/>
        <v>#VALUE!</v>
      </c>
      <c r="F4300" s="219" t="str">
        <f t="shared" si="540"/>
        <v/>
      </c>
      <c r="G4300" s="219">
        <f t="shared" si="541"/>
        <v>45291</v>
      </c>
      <c r="H4300" s="218" t="str">
        <f>IF(ISERROR(VLOOKUP(FORECAST!$A4300,$AY$2:$BA$9,3,FALSE)),"",VLOOKUP(FORECAST!$A4300,$AY$2:$BA$9,3,FALSE))</f>
        <v/>
      </c>
      <c r="I4300" s="218" t="str">
        <f>IF(ISNUMBER(FORECAST!G:G),FORECAST!G:G,"")</f>
        <v/>
      </c>
      <c r="J4300" s="222" t="str">
        <f>IF(ISNUMBER(FORECAST!H:H),FORECAST!H:H,"")</f>
        <v/>
      </c>
      <c r="BF4300" s="4"/>
    </row>
    <row r="4301" spans="1:58">
      <c r="A4301" s="218" t="str">
        <f>MID(FORECAST!A4300,1,10)</f>
        <v/>
      </c>
      <c r="B4301" s="218" t="str">
        <f t="shared" si="536"/>
        <v/>
      </c>
      <c r="C4301" s="218" t="str">
        <f t="shared" si="537"/>
        <v/>
      </c>
      <c r="D4301" s="218" t="str">
        <f t="shared" si="538"/>
        <v/>
      </c>
      <c r="E4301" s="219" t="e">
        <f t="shared" si="539"/>
        <v>#VALUE!</v>
      </c>
      <c r="F4301" s="219" t="str">
        <f t="shared" si="540"/>
        <v/>
      </c>
      <c r="G4301" s="219">
        <f t="shared" si="541"/>
        <v>45291</v>
      </c>
      <c r="H4301" s="218" t="str">
        <f>IF(ISERROR(VLOOKUP(FORECAST!$A4301,$AY$2:$BA$9,3,FALSE)),"",VLOOKUP(FORECAST!$A4301,$AY$2:$BA$9,3,FALSE))</f>
        <v/>
      </c>
      <c r="I4301" s="218" t="str">
        <f>IF(ISNUMBER(FORECAST!G:G),FORECAST!G:G,"")</f>
        <v/>
      </c>
      <c r="J4301" s="222" t="str">
        <f>IF(ISNUMBER(FORECAST!H:H),FORECAST!H:H,"")</f>
        <v/>
      </c>
      <c r="BF4301" s="4"/>
    </row>
    <row r="4302" spans="1:58">
      <c r="A4302" s="218" t="str">
        <f>MID(FORECAST!A4301,1,10)</f>
        <v/>
      </c>
      <c r="B4302" s="218" t="str">
        <f t="shared" si="536"/>
        <v/>
      </c>
      <c r="C4302" s="218" t="str">
        <f t="shared" si="537"/>
        <v/>
      </c>
      <c r="D4302" s="218" t="str">
        <f t="shared" si="538"/>
        <v/>
      </c>
      <c r="E4302" s="219" t="e">
        <f t="shared" si="539"/>
        <v>#VALUE!</v>
      </c>
      <c r="F4302" s="219" t="str">
        <f t="shared" si="540"/>
        <v/>
      </c>
      <c r="G4302" s="219">
        <f t="shared" si="541"/>
        <v>45291</v>
      </c>
      <c r="H4302" s="218" t="str">
        <f>IF(ISERROR(VLOOKUP(FORECAST!$A4302,$AY$2:$BA$9,3,FALSE)),"",VLOOKUP(FORECAST!$A4302,$AY$2:$BA$9,3,FALSE))</f>
        <v/>
      </c>
      <c r="I4302" s="218" t="str">
        <f>IF(ISNUMBER(FORECAST!G:G),FORECAST!G:G,"")</f>
        <v/>
      </c>
      <c r="J4302" s="222" t="str">
        <f>IF(ISNUMBER(FORECAST!H:H),FORECAST!H:H,"")</f>
        <v/>
      </c>
      <c r="BF4302" s="4"/>
    </row>
    <row r="4303" spans="1:58">
      <c r="A4303" s="218" t="str">
        <f>MID(FORECAST!A4302,1,10)</f>
        <v/>
      </c>
      <c r="B4303" s="218" t="str">
        <f t="shared" si="536"/>
        <v/>
      </c>
      <c r="C4303" s="218" t="str">
        <f t="shared" si="537"/>
        <v/>
      </c>
      <c r="D4303" s="218" t="str">
        <f t="shared" si="538"/>
        <v/>
      </c>
      <c r="E4303" s="219" t="e">
        <f t="shared" si="539"/>
        <v>#VALUE!</v>
      </c>
      <c r="F4303" s="219" t="str">
        <f t="shared" si="540"/>
        <v/>
      </c>
      <c r="G4303" s="219">
        <f t="shared" si="541"/>
        <v>45291</v>
      </c>
      <c r="H4303" s="218" t="str">
        <f>IF(ISERROR(VLOOKUP(FORECAST!$A4303,$AY$2:$BA$9,3,FALSE)),"",VLOOKUP(FORECAST!$A4303,$AY$2:$BA$9,3,FALSE))</f>
        <v/>
      </c>
      <c r="I4303" s="218" t="str">
        <f>IF(ISNUMBER(FORECAST!G:G),FORECAST!G:G,"")</f>
        <v/>
      </c>
      <c r="J4303" s="222" t="str">
        <f>IF(ISNUMBER(FORECAST!H:H),FORECAST!H:H,"")</f>
        <v/>
      </c>
      <c r="BF4303" s="4"/>
    </row>
    <row r="4304" spans="1:58">
      <c r="A4304" s="218" t="str">
        <f>MID(FORECAST!A4303,1,10)</f>
        <v/>
      </c>
      <c r="B4304" s="218" t="str">
        <f t="shared" ref="B4304:B4367" si="542">MID(A4304,1,2)</f>
        <v/>
      </c>
      <c r="C4304" s="218" t="str">
        <f t="shared" ref="C4304:C4367" si="543">MID(A4304,4,2)</f>
        <v/>
      </c>
      <c r="D4304" s="218" t="str">
        <f t="shared" ref="D4304:D4367" si="544">MID(A4304,7,4)</f>
        <v/>
      </c>
      <c r="E4304" s="219" t="e">
        <f t="shared" ref="E4304:E4367" si="545">DATE(D4304,C4304,B4304)</f>
        <v>#VALUE!</v>
      </c>
      <c r="F4304" s="219" t="str">
        <f t="shared" ref="F4304:F4367" si="546">IF(ISERROR(E4304),"",E4304)</f>
        <v/>
      </c>
      <c r="G4304" s="219">
        <f t="shared" ref="G4304:G4367" si="547">IF(F4304="",G4303,F4304)</f>
        <v>45291</v>
      </c>
      <c r="H4304" s="218" t="str">
        <f>IF(ISERROR(VLOOKUP(FORECAST!$A4304,$AY$2:$BA$9,3,FALSE)),"",VLOOKUP(FORECAST!$A4304,$AY$2:$BA$9,3,FALSE))</f>
        <v/>
      </c>
      <c r="I4304" s="218" t="str">
        <f>IF(ISNUMBER(FORECAST!G:G),FORECAST!G:G,"")</f>
        <v/>
      </c>
      <c r="J4304" s="222" t="str">
        <f>IF(ISNUMBER(FORECAST!H:H),FORECAST!H:H,"")</f>
        <v/>
      </c>
      <c r="BF4304" s="4"/>
    </row>
    <row r="4305" spans="1:58">
      <c r="A4305" s="218" t="str">
        <f>MID(FORECAST!A4304,1,10)</f>
        <v/>
      </c>
      <c r="B4305" s="218" t="str">
        <f t="shared" si="542"/>
        <v/>
      </c>
      <c r="C4305" s="218" t="str">
        <f t="shared" si="543"/>
        <v/>
      </c>
      <c r="D4305" s="218" t="str">
        <f t="shared" si="544"/>
        <v/>
      </c>
      <c r="E4305" s="219" t="e">
        <f t="shared" si="545"/>
        <v>#VALUE!</v>
      </c>
      <c r="F4305" s="219" t="str">
        <f t="shared" si="546"/>
        <v/>
      </c>
      <c r="G4305" s="219">
        <f t="shared" si="547"/>
        <v>45291</v>
      </c>
      <c r="H4305" s="218" t="str">
        <f>IF(ISERROR(VLOOKUP(FORECAST!$A4305,$AY$2:$BA$9,3,FALSE)),"",VLOOKUP(FORECAST!$A4305,$AY$2:$BA$9,3,FALSE))</f>
        <v/>
      </c>
      <c r="I4305" s="218" t="str">
        <f>IF(ISNUMBER(FORECAST!G:G),FORECAST!G:G,"")</f>
        <v/>
      </c>
      <c r="J4305" s="222" t="str">
        <f>IF(ISNUMBER(FORECAST!H:H),FORECAST!H:H,"")</f>
        <v/>
      </c>
      <c r="BF4305" s="4"/>
    </row>
    <row r="4306" spans="1:58">
      <c r="A4306" s="218" t="str">
        <f>MID(FORECAST!A4305,1,10)</f>
        <v/>
      </c>
      <c r="B4306" s="218" t="str">
        <f t="shared" si="542"/>
        <v/>
      </c>
      <c r="C4306" s="218" t="str">
        <f t="shared" si="543"/>
        <v/>
      </c>
      <c r="D4306" s="218" t="str">
        <f t="shared" si="544"/>
        <v/>
      </c>
      <c r="E4306" s="219" t="e">
        <f t="shared" si="545"/>
        <v>#VALUE!</v>
      </c>
      <c r="F4306" s="219" t="str">
        <f t="shared" si="546"/>
        <v/>
      </c>
      <c r="G4306" s="219">
        <f t="shared" si="547"/>
        <v>45291</v>
      </c>
      <c r="H4306" s="218" t="str">
        <f>IF(ISERROR(VLOOKUP(FORECAST!$A4306,$AY$2:$BA$9,3,FALSE)),"",VLOOKUP(FORECAST!$A4306,$AY$2:$BA$9,3,FALSE))</f>
        <v/>
      </c>
      <c r="I4306" s="218" t="str">
        <f>IF(ISNUMBER(FORECAST!G:G),FORECAST!G:G,"")</f>
        <v/>
      </c>
      <c r="J4306" s="222" t="str">
        <f>IF(ISNUMBER(FORECAST!H:H),FORECAST!H:H,"")</f>
        <v/>
      </c>
      <c r="BF4306" s="4"/>
    </row>
    <row r="4307" spans="1:58">
      <c r="A4307" s="218" t="str">
        <f>MID(FORECAST!A4306,1,10)</f>
        <v/>
      </c>
      <c r="B4307" s="218" t="str">
        <f t="shared" si="542"/>
        <v/>
      </c>
      <c r="C4307" s="218" t="str">
        <f t="shared" si="543"/>
        <v/>
      </c>
      <c r="D4307" s="218" t="str">
        <f t="shared" si="544"/>
        <v/>
      </c>
      <c r="E4307" s="219" t="e">
        <f t="shared" si="545"/>
        <v>#VALUE!</v>
      </c>
      <c r="F4307" s="219" t="str">
        <f t="shared" si="546"/>
        <v/>
      </c>
      <c r="G4307" s="219">
        <f t="shared" si="547"/>
        <v>45291</v>
      </c>
      <c r="H4307" s="218" t="str">
        <f>IF(ISERROR(VLOOKUP(FORECAST!$A4307,$AY$2:$BA$9,3,FALSE)),"",VLOOKUP(FORECAST!$A4307,$AY$2:$BA$9,3,FALSE))</f>
        <v/>
      </c>
      <c r="I4307" s="218" t="str">
        <f>IF(ISNUMBER(FORECAST!G:G),FORECAST!G:G,"")</f>
        <v/>
      </c>
      <c r="J4307" s="222" t="str">
        <f>IF(ISNUMBER(FORECAST!H:H),FORECAST!H:H,"")</f>
        <v/>
      </c>
      <c r="BF4307" s="4"/>
    </row>
    <row r="4308" spans="1:58">
      <c r="A4308" s="218" t="str">
        <f>MID(FORECAST!A4307,1,10)</f>
        <v/>
      </c>
      <c r="B4308" s="218" t="str">
        <f t="shared" si="542"/>
        <v/>
      </c>
      <c r="C4308" s="218" t="str">
        <f t="shared" si="543"/>
        <v/>
      </c>
      <c r="D4308" s="218" t="str">
        <f t="shared" si="544"/>
        <v/>
      </c>
      <c r="E4308" s="219" t="e">
        <f t="shared" si="545"/>
        <v>#VALUE!</v>
      </c>
      <c r="F4308" s="219" t="str">
        <f t="shared" si="546"/>
        <v/>
      </c>
      <c r="G4308" s="219">
        <f t="shared" si="547"/>
        <v>45291</v>
      </c>
      <c r="H4308" s="218" t="str">
        <f>IF(ISERROR(VLOOKUP(FORECAST!$A4308,$AY$2:$BA$9,3,FALSE)),"",VLOOKUP(FORECAST!$A4308,$AY$2:$BA$9,3,FALSE))</f>
        <v/>
      </c>
      <c r="I4308" s="218" t="str">
        <f>IF(ISNUMBER(FORECAST!G:G),FORECAST!G:G,"")</f>
        <v/>
      </c>
      <c r="J4308" s="222" t="str">
        <f>IF(ISNUMBER(FORECAST!H:H),FORECAST!H:H,"")</f>
        <v/>
      </c>
      <c r="BF4308" s="4"/>
    </row>
    <row r="4309" spans="1:58">
      <c r="A4309" s="218" t="str">
        <f>MID(FORECAST!A4308,1,10)</f>
        <v/>
      </c>
      <c r="B4309" s="218" t="str">
        <f t="shared" si="542"/>
        <v/>
      </c>
      <c r="C4309" s="218" t="str">
        <f t="shared" si="543"/>
        <v/>
      </c>
      <c r="D4309" s="218" t="str">
        <f t="shared" si="544"/>
        <v/>
      </c>
      <c r="E4309" s="219" t="e">
        <f t="shared" si="545"/>
        <v>#VALUE!</v>
      </c>
      <c r="F4309" s="219" t="str">
        <f t="shared" si="546"/>
        <v/>
      </c>
      <c r="G4309" s="219">
        <f t="shared" si="547"/>
        <v>45291</v>
      </c>
      <c r="H4309" s="218" t="str">
        <f>IF(ISERROR(VLOOKUP(FORECAST!$A4309,$AY$2:$BA$9,3,FALSE)),"",VLOOKUP(FORECAST!$A4309,$AY$2:$BA$9,3,FALSE))</f>
        <v/>
      </c>
      <c r="I4309" s="218" t="str">
        <f>IF(ISNUMBER(FORECAST!G:G),FORECAST!G:G,"")</f>
        <v/>
      </c>
      <c r="J4309" s="222" t="str">
        <f>IF(ISNUMBER(FORECAST!H:H),FORECAST!H:H,"")</f>
        <v/>
      </c>
      <c r="BF4309" s="4"/>
    </row>
    <row r="4310" spans="1:58">
      <c r="A4310" s="218" t="str">
        <f>MID(FORECAST!A4309,1,10)</f>
        <v/>
      </c>
      <c r="B4310" s="218" t="str">
        <f t="shared" si="542"/>
        <v/>
      </c>
      <c r="C4310" s="218" t="str">
        <f t="shared" si="543"/>
        <v/>
      </c>
      <c r="D4310" s="218" t="str">
        <f t="shared" si="544"/>
        <v/>
      </c>
      <c r="E4310" s="219" t="e">
        <f t="shared" si="545"/>
        <v>#VALUE!</v>
      </c>
      <c r="F4310" s="219" t="str">
        <f t="shared" si="546"/>
        <v/>
      </c>
      <c r="G4310" s="219">
        <f t="shared" si="547"/>
        <v>45291</v>
      </c>
      <c r="H4310" s="218" t="str">
        <f>IF(ISERROR(VLOOKUP(FORECAST!$A4310,$AY$2:$BA$9,3,FALSE)),"",VLOOKUP(FORECAST!$A4310,$AY$2:$BA$9,3,FALSE))</f>
        <v/>
      </c>
      <c r="I4310" s="218" t="str">
        <f>IF(ISNUMBER(FORECAST!G:G),FORECAST!G:G,"")</f>
        <v/>
      </c>
      <c r="J4310" s="222" t="str">
        <f>IF(ISNUMBER(FORECAST!H:H),FORECAST!H:H,"")</f>
        <v/>
      </c>
      <c r="BF4310" s="4"/>
    </row>
    <row r="4311" spans="1:58">
      <c r="A4311" s="218" t="str">
        <f>MID(FORECAST!A4310,1,10)</f>
        <v/>
      </c>
      <c r="B4311" s="218" t="str">
        <f t="shared" si="542"/>
        <v/>
      </c>
      <c r="C4311" s="218" t="str">
        <f t="shared" si="543"/>
        <v/>
      </c>
      <c r="D4311" s="218" t="str">
        <f t="shared" si="544"/>
        <v/>
      </c>
      <c r="E4311" s="219" t="e">
        <f t="shared" si="545"/>
        <v>#VALUE!</v>
      </c>
      <c r="F4311" s="219" t="str">
        <f t="shared" si="546"/>
        <v/>
      </c>
      <c r="G4311" s="219">
        <f t="shared" si="547"/>
        <v>45291</v>
      </c>
      <c r="H4311" s="218" t="str">
        <f>IF(ISERROR(VLOOKUP(FORECAST!$A4311,$AY$2:$BA$9,3,FALSE)),"",VLOOKUP(FORECAST!$A4311,$AY$2:$BA$9,3,FALSE))</f>
        <v/>
      </c>
      <c r="I4311" s="218" t="str">
        <f>IF(ISNUMBER(FORECAST!G:G),FORECAST!G:G,"")</f>
        <v/>
      </c>
      <c r="J4311" s="222" t="str">
        <f>IF(ISNUMBER(FORECAST!H:H),FORECAST!H:H,"")</f>
        <v/>
      </c>
      <c r="BF4311" s="4"/>
    </row>
    <row r="4312" spans="1:58">
      <c r="A4312" s="218" t="str">
        <f>MID(FORECAST!A4311,1,10)</f>
        <v/>
      </c>
      <c r="B4312" s="218" t="str">
        <f t="shared" si="542"/>
        <v/>
      </c>
      <c r="C4312" s="218" t="str">
        <f t="shared" si="543"/>
        <v/>
      </c>
      <c r="D4312" s="218" t="str">
        <f t="shared" si="544"/>
        <v/>
      </c>
      <c r="E4312" s="219" t="e">
        <f t="shared" si="545"/>
        <v>#VALUE!</v>
      </c>
      <c r="F4312" s="219" t="str">
        <f t="shared" si="546"/>
        <v/>
      </c>
      <c r="G4312" s="219">
        <f t="shared" si="547"/>
        <v>45291</v>
      </c>
      <c r="H4312" s="218" t="str">
        <f>IF(ISERROR(VLOOKUP(FORECAST!$A4312,$AY$2:$BA$9,3,FALSE)),"",VLOOKUP(FORECAST!$A4312,$AY$2:$BA$9,3,FALSE))</f>
        <v/>
      </c>
      <c r="I4312" s="218" t="str">
        <f>IF(ISNUMBER(FORECAST!G:G),FORECAST!G:G,"")</f>
        <v/>
      </c>
      <c r="J4312" s="222" t="str">
        <f>IF(ISNUMBER(FORECAST!H:H),FORECAST!H:H,"")</f>
        <v/>
      </c>
      <c r="BF4312" s="4"/>
    </row>
    <row r="4313" spans="1:58">
      <c r="A4313" s="218" t="str">
        <f>MID(FORECAST!A4312,1,10)</f>
        <v/>
      </c>
      <c r="B4313" s="218" t="str">
        <f t="shared" si="542"/>
        <v/>
      </c>
      <c r="C4313" s="218" t="str">
        <f t="shared" si="543"/>
        <v/>
      </c>
      <c r="D4313" s="218" t="str">
        <f t="shared" si="544"/>
        <v/>
      </c>
      <c r="E4313" s="219" t="e">
        <f t="shared" si="545"/>
        <v>#VALUE!</v>
      </c>
      <c r="F4313" s="219" t="str">
        <f t="shared" si="546"/>
        <v/>
      </c>
      <c r="G4313" s="219">
        <f t="shared" si="547"/>
        <v>45291</v>
      </c>
      <c r="H4313" s="218" t="str">
        <f>IF(ISERROR(VLOOKUP(FORECAST!$A4313,$AY$2:$BA$9,3,FALSE)),"",VLOOKUP(FORECAST!$A4313,$AY$2:$BA$9,3,FALSE))</f>
        <v/>
      </c>
      <c r="I4313" s="218" t="str">
        <f>IF(ISNUMBER(FORECAST!G:G),FORECAST!G:G,"")</f>
        <v/>
      </c>
      <c r="J4313" s="222" t="str">
        <f>IF(ISNUMBER(FORECAST!H:H),FORECAST!H:H,"")</f>
        <v/>
      </c>
      <c r="BF4313" s="4"/>
    </row>
    <row r="4314" spans="1:58">
      <c r="A4314" s="218" t="str">
        <f>MID(FORECAST!A4313,1,10)</f>
        <v/>
      </c>
      <c r="B4314" s="218" t="str">
        <f t="shared" si="542"/>
        <v/>
      </c>
      <c r="C4314" s="218" t="str">
        <f t="shared" si="543"/>
        <v/>
      </c>
      <c r="D4314" s="218" t="str">
        <f t="shared" si="544"/>
        <v/>
      </c>
      <c r="E4314" s="219" t="e">
        <f t="shared" si="545"/>
        <v>#VALUE!</v>
      </c>
      <c r="F4314" s="219" t="str">
        <f t="shared" si="546"/>
        <v/>
      </c>
      <c r="G4314" s="219">
        <f t="shared" si="547"/>
        <v>45291</v>
      </c>
      <c r="H4314" s="218" t="str">
        <f>IF(ISERROR(VLOOKUP(FORECAST!$A4314,$AY$2:$BA$9,3,FALSE)),"",VLOOKUP(FORECAST!$A4314,$AY$2:$BA$9,3,FALSE))</f>
        <v/>
      </c>
      <c r="I4314" s="218" t="str">
        <f>IF(ISNUMBER(FORECAST!G:G),FORECAST!G:G,"")</f>
        <v/>
      </c>
      <c r="J4314" s="222" t="str">
        <f>IF(ISNUMBER(FORECAST!H:H),FORECAST!H:H,"")</f>
        <v/>
      </c>
      <c r="BF4314" s="4"/>
    </row>
    <row r="4315" spans="1:58">
      <c r="A4315" s="218" t="str">
        <f>MID(FORECAST!A4314,1,10)</f>
        <v/>
      </c>
      <c r="B4315" s="218" t="str">
        <f t="shared" si="542"/>
        <v/>
      </c>
      <c r="C4315" s="218" t="str">
        <f t="shared" si="543"/>
        <v/>
      </c>
      <c r="D4315" s="218" t="str">
        <f t="shared" si="544"/>
        <v/>
      </c>
      <c r="E4315" s="219" t="e">
        <f t="shared" si="545"/>
        <v>#VALUE!</v>
      </c>
      <c r="F4315" s="219" t="str">
        <f t="shared" si="546"/>
        <v/>
      </c>
      <c r="G4315" s="219">
        <f t="shared" si="547"/>
        <v>45291</v>
      </c>
      <c r="H4315" s="218" t="str">
        <f>IF(ISERROR(VLOOKUP(FORECAST!$A4315,$AY$2:$BA$9,3,FALSE)),"",VLOOKUP(FORECAST!$A4315,$AY$2:$BA$9,3,FALSE))</f>
        <v/>
      </c>
      <c r="I4315" s="218" t="str">
        <f>IF(ISNUMBER(FORECAST!G:G),FORECAST!G:G,"")</f>
        <v/>
      </c>
      <c r="J4315" s="222" t="str">
        <f>IF(ISNUMBER(FORECAST!H:H),FORECAST!H:H,"")</f>
        <v/>
      </c>
      <c r="BF4315" s="4"/>
    </row>
    <row r="4316" spans="1:58">
      <c r="A4316" s="218" t="str">
        <f>MID(FORECAST!A4315,1,10)</f>
        <v/>
      </c>
      <c r="B4316" s="218" t="str">
        <f t="shared" si="542"/>
        <v/>
      </c>
      <c r="C4316" s="218" t="str">
        <f t="shared" si="543"/>
        <v/>
      </c>
      <c r="D4316" s="218" t="str">
        <f t="shared" si="544"/>
        <v/>
      </c>
      <c r="E4316" s="219" t="e">
        <f t="shared" si="545"/>
        <v>#VALUE!</v>
      </c>
      <c r="F4316" s="219" t="str">
        <f t="shared" si="546"/>
        <v/>
      </c>
      <c r="G4316" s="219">
        <f t="shared" si="547"/>
        <v>45291</v>
      </c>
      <c r="H4316" s="218" t="str">
        <f>IF(ISERROR(VLOOKUP(FORECAST!$A4316,$AY$2:$BA$9,3,FALSE)),"",VLOOKUP(FORECAST!$A4316,$AY$2:$BA$9,3,FALSE))</f>
        <v/>
      </c>
      <c r="I4316" s="218" t="str">
        <f>IF(ISNUMBER(FORECAST!G:G),FORECAST!G:G,"")</f>
        <v/>
      </c>
      <c r="J4316" s="222" t="str">
        <f>IF(ISNUMBER(FORECAST!H:H),FORECAST!H:H,"")</f>
        <v/>
      </c>
      <c r="BF4316" s="4"/>
    </row>
    <row r="4317" spans="1:58">
      <c r="A4317" s="218" t="str">
        <f>MID(FORECAST!A4316,1,10)</f>
        <v/>
      </c>
      <c r="B4317" s="218" t="str">
        <f t="shared" si="542"/>
        <v/>
      </c>
      <c r="C4317" s="218" t="str">
        <f t="shared" si="543"/>
        <v/>
      </c>
      <c r="D4317" s="218" t="str">
        <f t="shared" si="544"/>
        <v/>
      </c>
      <c r="E4317" s="219" t="e">
        <f t="shared" si="545"/>
        <v>#VALUE!</v>
      </c>
      <c r="F4317" s="219" t="str">
        <f t="shared" si="546"/>
        <v/>
      </c>
      <c r="G4317" s="219">
        <f t="shared" si="547"/>
        <v>45291</v>
      </c>
      <c r="H4317" s="218" t="str">
        <f>IF(ISERROR(VLOOKUP(FORECAST!$A4317,$AY$2:$BA$9,3,FALSE)),"",VLOOKUP(FORECAST!$A4317,$AY$2:$BA$9,3,FALSE))</f>
        <v/>
      </c>
      <c r="I4317" s="218" t="str">
        <f>IF(ISNUMBER(FORECAST!G:G),FORECAST!G:G,"")</f>
        <v/>
      </c>
      <c r="J4317" s="222" t="str">
        <f>IF(ISNUMBER(FORECAST!H:H),FORECAST!H:H,"")</f>
        <v/>
      </c>
      <c r="BF4317" s="4"/>
    </row>
    <row r="4318" spans="1:58">
      <c r="A4318" s="218" t="str">
        <f>MID(FORECAST!A4317,1,10)</f>
        <v/>
      </c>
      <c r="B4318" s="218" t="str">
        <f t="shared" si="542"/>
        <v/>
      </c>
      <c r="C4318" s="218" t="str">
        <f t="shared" si="543"/>
        <v/>
      </c>
      <c r="D4318" s="218" t="str">
        <f t="shared" si="544"/>
        <v/>
      </c>
      <c r="E4318" s="219" t="e">
        <f t="shared" si="545"/>
        <v>#VALUE!</v>
      </c>
      <c r="F4318" s="219" t="str">
        <f t="shared" si="546"/>
        <v/>
      </c>
      <c r="G4318" s="219">
        <f t="shared" si="547"/>
        <v>45291</v>
      </c>
      <c r="H4318" s="218" t="str">
        <f>IF(ISERROR(VLOOKUP(FORECAST!$A4318,$AY$2:$BA$9,3,FALSE)),"",VLOOKUP(FORECAST!$A4318,$AY$2:$BA$9,3,FALSE))</f>
        <v/>
      </c>
      <c r="I4318" s="218" t="str">
        <f>IF(ISNUMBER(FORECAST!G:G),FORECAST!G:G,"")</f>
        <v/>
      </c>
      <c r="J4318" s="222" t="str">
        <f>IF(ISNUMBER(FORECAST!H:H),FORECAST!H:H,"")</f>
        <v/>
      </c>
      <c r="BF4318" s="4"/>
    </row>
    <row r="4319" spans="1:58">
      <c r="A4319" s="218" t="str">
        <f>MID(FORECAST!A4318,1,10)</f>
        <v/>
      </c>
      <c r="B4319" s="218" t="str">
        <f t="shared" si="542"/>
        <v/>
      </c>
      <c r="C4319" s="218" t="str">
        <f t="shared" si="543"/>
        <v/>
      </c>
      <c r="D4319" s="218" t="str">
        <f t="shared" si="544"/>
        <v/>
      </c>
      <c r="E4319" s="219" t="e">
        <f t="shared" si="545"/>
        <v>#VALUE!</v>
      </c>
      <c r="F4319" s="219" t="str">
        <f t="shared" si="546"/>
        <v/>
      </c>
      <c r="G4319" s="219">
        <f t="shared" si="547"/>
        <v>45291</v>
      </c>
      <c r="H4319" s="218" t="str">
        <f>IF(ISERROR(VLOOKUP(FORECAST!$A4319,$AY$2:$BA$9,3,FALSE)),"",VLOOKUP(FORECAST!$A4319,$AY$2:$BA$9,3,FALSE))</f>
        <v/>
      </c>
      <c r="I4319" s="218" t="str">
        <f>IF(ISNUMBER(FORECAST!G:G),FORECAST!G:G,"")</f>
        <v/>
      </c>
      <c r="J4319" s="222" t="str">
        <f>IF(ISNUMBER(FORECAST!H:H),FORECAST!H:H,"")</f>
        <v/>
      </c>
      <c r="BF4319" s="4"/>
    </row>
    <row r="4320" spans="1:58">
      <c r="A4320" s="218" t="str">
        <f>MID(FORECAST!A4319,1,10)</f>
        <v/>
      </c>
      <c r="B4320" s="218" t="str">
        <f t="shared" si="542"/>
        <v/>
      </c>
      <c r="C4320" s="218" t="str">
        <f t="shared" si="543"/>
        <v/>
      </c>
      <c r="D4320" s="218" t="str">
        <f t="shared" si="544"/>
        <v/>
      </c>
      <c r="E4320" s="219" t="e">
        <f t="shared" si="545"/>
        <v>#VALUE!</v>
      </c>
      <c r="F4320" s="219" t="str">
        <f t="shared" si="546"/>
        <v/>
      </c>
      <c r="G4320" s="219">
        <f t="shared" si="547"/>
        <v>45291</v>
      </c>
      <c r="H4320" s="218" t="str">
        <f>IF(ISERROR(VLOOKUP(FORECAST!$A4320,$AY$2:$BA$9,3,FALSE)),"",VLOOKUP(FORECAST!$A4320,$AY$2:$BA$9,3,FALSE))</f>
        <v/>
      </c>
      <c r="I4320" s="218" t="str">
        <f>IF(ISNUMBER(FORECAST!G:G),FORECAST!G:G,"")</f>
        <v/>
      </c>
      <c r="J4320" s="222" t="str">
        <f>IF(ISNUMBER(FORECAST!H:H),FORECAST!H:H,"")</f>
        <v/>
      </c>
      <c r="BF4320" s="4"/>
    </row>
    <row r="4321" spans="1:58">
      <c r="A4321" s="218" t="str">
        <f>MID(FORECAST!A4320,1,10)</f>
        <v/>
      </c>
      <c r="B4321" s="218" t="str">
        <f t="shared" si="542"/>
        <v/>
      </c>
      <c r="C4321" s="218" t="str">
        <f t="shared" si="543"/>
        <v/>
      </c>
      <c r="D4321" s="218" t="str">
        <f t="shared" si="544"/>
        <v/>
      </c>
      <c r="E4321" s="219" t="e">
        <f t="shared" si="545"/>
        <v>#VALUE!</v>
      </c>
      <c r="F4321" s="219" t="str">
        <f t="shared" si="546"/>
        <v/>
      </c>
      <c r="G4321" s="219">
        <f t="shared" si="547"/>
        <v>45291</v>
      </c>
      <c r="H4321" s="218" t="str">
        <f>IF(ISERROR(VLOOKUP(FORECAST!$A4321,$AY$2:$BA$9,3,FALSE)),"",VLOOKUP(FORECAST!$A4321,$AY$2:$BA$9,3,FALSE))</f>
        <v/>
      </c>
      <c r="I4321" s="218" t="str">
        <f>IF(ISNUMBER(FORECAST!G:G),FORECAST!G:G,"")</f>
        <v/>
      </c>
      <c r="J4321" s="222" t="str">
        <f>IF(ISNUMBER(FORECAST!H:H),FORECAST!H:H,"")</f>
        <v/>
      </c>
      <c r="BF4321" s="4"/>
    </row>
    <row r="4322" spans="1:58">
      <c r="A4322" s="218" t="str">
        <f>MID(FORECAST!A4321,1,10)</f>
        <v/>
      </c>
      <c r="B4322" s="218" t="str">
        <f t="shared" si="542"/>
        <v/>
      </c>
      <c r="C4322" s="218" t="str">
        <f t="shared" si="543"/>
        <v/>
      </c>
      <c r="D4322" s="218" t="str">
        <f t="shared" si="544"/>
        <v/>
      </c>
      <c r="E4322" s="219" t="e">
        <f t="shared" si="545"/>
        <v>#VALUE!</v>
      </c>
      <c r="F4322" s="219" t="str">
        <f t="shared" si="546"/>
        <v/>
      </c>
      <c r="G4322" s="219">
        <f t="shared" si="547"/>
        <v>45291</v>
      </c>
      <c r="H4322" s="218" t="str">
        <f>IF(ISERROR(VLOOKUP(FORECAST!$A4322,$AY$2:$BA$9,3,FALSE)),"",VLOOKUP(FORECAST!$A4322,$AY$2:$BA$9,3,FALSE))</f>
        <v/>
      </c>
      <c r="I4322" s="218" t="str">
        <f>IF(ISNUMBER(FORECAST!G:G),FORECAST!G:G,"")</f>
        <v/>
      </c>
      <c r="J4322" s="222" t="str">
        <f>IF(ISNUMBER(FORECAST!H:H),FORECAST!H:H,"")</f>
        <v/>
      </c>
      <c r="BF4322" s="4"/>
    </row>
    <row r="4323" spans="1:58">
      <c r="A4323" s="218" t="str">
        <f>MID(FORECAST!A4322,1,10)</f>
        <v/>
      </c>
      <c r="B4323" s="218" t="str">
        <f t="shared" si="542"/>
        <v/>
      </c>
      <c r="C4323" s="218" t="str">
        <f t="shared" si="543"/>
        <v/>
      </c>
      <c r="D4323" s="218" t="str">
        <f t="shared" si="544"/>
        <v/>
      </c>
      <c r="E4323" s="219" t="e">
        <f t="shared" si="545"/>
        <v>#VALUE!</v>
      </c>
      <c r="F4323" s="219" t="str">
        <f t="shared" si="546"/>
        <v/>
      </c>
      <c r="G4323" s="219">
        <f t="shared" si="547"/>
        <v>45291</v>
      </c>
      <c r="H4323" s="218" t="str">
        <f>IF(ISERROR(VLOOKUP(FORECAST!$A4323,$AY$2:$BA$9,3,FALSE)),"",VLOOKUP(FORECAST!$A4323,$AY$2:$BA$9,3,FALSE))</f>
        <v/>
      </c>
      <c r="I4323" s="218" t="str">
        <f>IF(ISNUMBER(FORECAST!G:G),FORECAST!G:G,"")</f>
        <v/>
      </c>
      <c r="J4323" s="222" t="str">
        <f>IF(ISNUMBER(FORECAST!H:H),FORECAST!H:H,"")</f>
        <v/>
      </c>
      <c r="BF4323" s="4"/>
    </row>
    <row r="4324" spans="1:58">
      <c r="A4324" s="218" t="str">
        <f>MID(FORECAST!A4323,1,10)</f>
        <v/>
      </c>
      <c r="B4324" s="218" t="str">
        <f t="shared" si="542"/>
        <v/>
      </c>
      <c r="C4324" s="218" t="str">
        <f t="shared" si="543"/>
        <v/>
      </c>
      <c r="D4324" s="218" t="str">
        <f t="shared" si="544"/>
        <v/>
      </c>
      <c r="E4324" s="219" t="e">
        <f t="shared" si="545"/>
        <v>#VALUE!</v>
      </c>
      <c r="F4324" s="219" t="str">
        <f t="shared" si="546"/>
        <v/>
      </c>
      <c r="G4324" s="219">
        <f t="shared" si="547"/>
        <v>45291</v>
      </c>
      <c r="H4324" s="218" t="str">
        <f>IF(ISERROR(VLOOKUP(FORECAST!$A4324,$AY$2:$BA$9,3,FALSE)),"",VLOOKUP(FORECAST!$A4324,$AY$2:$BA$9,3,FALSE))</f>
        <v/>
      </c>
      <c r="I4324" s="218" t="str">
        <f>IF(ISNUMBER(FORECAST!G:G),FORECAST!G:G,"")</f>
        <v/>
      </c>
      <c r="J4324" s="222" t="str">
        <f>IF(ISNUMBER(FORECAST!H:H),FORECAST!H:H,"")</f>
        <v/>
      </c>
      <c r="BF4324" s="4"/>
    </row>
    <row r="4325" spans="1:58">
      <c r="A4325" s="218" t="str">
        <f>MID(FORECAST!A4324,1,10)</f>
        <v/>
      </c>
      <c r="B4325" s="218" t="str">
        <f t="shared" si="542"/>
        <v/>
      </c>
      <c r="C4325" s="218" t="str">
        <f t="shared" si="543"/>
        <v/>
      </c>
      <c r="D4325" s="218" t="str">
        <f t="shared" si="544"/>
        <v/>
      </c>
      <c r="E4325" s="219" t="e">
        <f t="shared" si="545"/>
        <v>#VALUE!</v>
      </c>
      <c r="F4325" s="219" t="str">
        <f t="shared" si="546"/>
        <v/>
      </c>
      <c r="G4325" s="219">
        <f t="shared" si="547"/>
        <v>45291</v>
      </c>
      <c r="H4325" s="218" t="str">
        <f>IF(ISERROR(VLOOKUP(FORECAST!$A4325,$AY$2:$BA$9,3,FALSE)),"",VLOOKUP(FORECAST!$A4325,$AY$2:$BA$9,3,FALSE))</f>
        <v/>
      </c>
      <c r="I4325" s="218" t="str">
        <f>IF(ISNUMBER(FORECAST!G:G),FORECAST!G:G,"")</f>
        <v/>
      </c>
      <c r="J4325" s="222" t="str">
        <f>IF(ISNUMBER(FORECAST!H:H),FORECAST!H:H,"")</f>
        <v/>
      </c>
      <c r="BF4325" s="4"/>
    </row>
    <row r="4326" spans="1:58">
      <c r="A4326" s="218" t="str">
        <f>MID(FORECAST!A4325,1,10)</f>
        <v/>
      </c>
      <c r="B4326" s="218" t="str">
        <f t="shared" si="542"/>
        <v/>
      </c>
      <c r="C4326" s="218" t="str">
        <f t="shared" si="543"/>
        <v/>
      </c>
      <c r="D4326" s="218" t="str">
        <f t="shared" si="544"/>
        <v/>
      </c>
      <c r="E4326" s="219" t="e">
        <f t="shared" si="545"/>
        <v>#VALUE!</v>
      </c>
      <c r="F4326" s="219" t="str">
        <f t="shared" si="546"/>
        <v/>
      </c>
      <c r="G4326" s="219">
        <f t="shared" si="547"/>
        <v>45291</v>
      </c>
      <c r="H4326" s="218" t="str">
        <f>IF(ISERROR(VLOOKUP(FORECAST!$A4326,$AY$2:$BA$9,3,FALSE)),"",VLOOKUP(FORECAST!$A4326,$AY$2:$BA$9,3,FALSE))</f>
        <v/>
      </c>
      <c r="I4326" s="218" t="str">
        <f>IF(ISNUMBER(FORECAST!G:G),FORECAST!G:G,"")</f>
        <v/>
      </c>
      <c r="J4326" s="222" t="str">
        <f>IF(ISNUMBER(FORECAST!H:H),FORECAST!H:H,"")</f>
        <v/>
      </c>
      <c r="BF4326" s="4"/>
    </row>
    <row r="4327" spans="1:58">
      <c r="A4327" s="218" t="str">
        <f>MID(FORECAST!A4326,1,10)</f>
        <v/>
      </c>
      <c r="B4327" s="218" t="str">
        <f t="shared" si="542"/>
        <v/>
      </c>
      <c r="C4327" s="218" t="str">
        <f t="shared" si="543"/>
        <v/>
      </c>
      <c r="D4327" s="218" t="str">
        <f t="shared" si="544"/>
        <v/>
      </c>
      <c r="E4327" s="219" t="e">
        <f t="shared" si="545"/>
        <v>#VALUE!</v>
      </c>
      <c r="F4327" s="219" t="str">
        <f t="shared" si="546"/>
        <v/>
      </c>
      <c r="G4327" s="219">
        <f t="shared" si="547"/>
        <v>45291</v>
      </c>
      <c r="H4327" s="218" t="str">
        <f>IF(ISERROR(VLOOKUP(FORECAST!$A4327,$AY$2:$BA$9,3,FALSE)),"",VLOOKUP(FORECAST!$A4327,$AY$2:$BA$9,3,FALSE))</f>
        <v/>
      </c>
      <c r="I4327" s="218" t="str">
        <f>IF(ISNUMBER(FORECAST!G:G),FORECAST!G:G,"")</f>
        <v/>
      </c>
      <c r="J4327" s="222" t="str">
        <f>IF(ISNUMBER(FORECAST!H:H),FORECAST!H:H,"")</f>
        <v/>
      </c>
      <c r="BF4327" s="4"/>
    </row>
    <row r="4328" spans="1:58">
      <c r="A4328" s="218" t="str">
        <f>MID(FORECAST!A4327,1,10)</f>
        <v/>
      </c>
      <c r="B4328" s="218" t="str">
        <f t="shared" si="542"/>
        <v/>
      </c>
      <c r="C4328" s="218" t="str">
        <f t="shared" si="543"/>
        <v/>
      </c>
      <c r="D4328" s="218" t="str">
        <f t="shared" si="544"/>
        <v/>
      </c>
      <c r="E4328" s="219" t="e">
        <f t="shared" si="545"/>
        <v>#VALUE!</v>
      </c>
      <c r="F4328" s="219" t="str">
        <f t="shared" si="546"/>
        <v/>
      </c>
      <c r="G4328" s="219">
        <f t="shared" si="547"/>
        <v>45291</v>
      </c>
      <c r="H4328" s="218" t="str">
        <f>IF(ISERROR(VLOOKUP(FORECAST!$A4328,$AY$2:$BA$9,3,FALSE)),"",VLOOKUP(FORECAST!$A4328,$AY$2:$BA$9,3,FALSE))</f>
        <v/>
      </c>
      <c r="I4328" s="218" t="str">
        <f>IF(ISNUMBER(FORECAST!G:G),FORECAST!G:G,"")</f>
        <v/>
      </c>
      <c r="J4328" s="222" t="str">
        <f>IF(ISNUMBER(FORECAST!H:H),FORECAST!H:H,"")</f>
        <v/>
      </c>
      <c r="BF4328" s="4"/>
    </row>
    <row r="4329" spans="1:58">
      <c r="A4329" s="218" t="str">
        <f>MID(FORECAST!A4328,1,10)</f>
        <v/>
      </c>
      <c r="B4329" s="218" t="str">
        <f t="shared" si="542"/>
        <v/>
      </c>
      <c r="C4329" s="218" t="str">
        <f t="shared" si="543"/>
        <v/>
      </c>
      <c r="D4329" s="218" t="str">
        <f t="shared" si="544"/>
        <v/>
      </c>
      <c r="E4329" s="219" t="e">
        <f t="shared" si="545"/>
        <v>#VALUE!</v>
      </c>
      <c r="F4329" s="219" t="str">
        <f t="shared" si="546"/>
        <v/>
      </c>
      <c r="G4329" s="219">
        <f t="shared" si="547"/>
        <v>45291</v>
      </c>
      <c r="H4329" s="218" t="str">
        <f>IF(ISERROR(VLOOKUP(FORECAST!$A4329,$AY$2:$BA$9,3,FALSE)),"",VLOOKUP(FORECAST!$A4329,$AY$2:$BA$9,3,FALSE))</f>
        <v/>
      </c>
      <c r="I4329" s="218" t="str">
        <f>IF(ISNUMBER(FORECAST!G:G),FORECAST!G:G,"")</f>
        <v/>
      </c>
      <c r="J4329" s="222" t="str">
        <f>IF(ISNUMBER(FORECAST!H:H),FORECAST!H:H,"")</f>
        <v/>
      </c>
      <c r="BF4329" s="4"/>
    </row>
    <row r="4330" spans="1:58">
      <c r="A4330" s="218" t="str">
        <f>MID(FORECAST!A4329,1,10)</f>
        <v/>
      </c>
      <c r="B4330" s="218" t="str">
        <f t="shared" si="542"/>
        <v/>
      </c>
      <c r="C4330" s="218" t="str">
        <f t="shared" si="543"/>
        <v/>
      </c>
      <c r="D4330" s="218" t="str">
        <f t="shared" si="544"/>
        <v/>
      </c>
      <c r="E4330" s="219" t="e">
        <f t="shared" si="545"/>
        <v>#VALUE!</v>
      </c>
      <c r="F4330" s="219" t="str">
        <f t="shared" si="546"/>
        <v/>
      </c>
      <c r="G4330" s="219">
        <f t="shared" si="547"/>
        <v>45291</v>
      </c>
      <c r="H4330" s="218" t="str">
        <f>IF(ISERROR(VLOOKUP(FORECAST!$A4330,$AY$2:$BA$9,3,FALSE)),"",VLOOKUP(FORECAST!$A4330,$AY$2:$BA$9,3,FALSE))</f>
        <v/>
      </c>
      <c r="I4330" s="218" t="str">
        <f>IF(ISNUMBER(FORECAST!G:G),FORECAST!G:G,"")</f>
        <v/>
      </c>
      <c r="J4330" s="222" t="str">
        <f>IF(ISNUMBER(FORECAST!H:H),FORECAST!H:H,"")</f>
        <v/>
      </c>
      <c r="BF4330" s="4"/>
    </row>
    <row r="4331" spans="1:58">
      <c r="A4331" s="218" t="str">
        <f>MID(FORECAST!A4330,1,10)</f>
        <v/>
      </c>
      <c r="B4331" s="218" t="str">
        <f t="shared" si="542"/>
        <v/>
      </c>
      <c r="C4331" s="218" t="str">
        <f t="shared" si="543"/>
        <v/>
      </c>
      <c r="D4331" s="218" t="str">
        <f t="shared" si="544"/>
        <v/>
      </c>
      <c r="E4331" s="219" t="e">
        <f t="shared" si="545"/>
        <v>#VALUE!</v>
      </c>
      <c r="F4331" s="219" t="str">
        <f t="shared" si="546"/>
        <v/>
      </c>
      <c r="G4331" s="219">
        <f t="shared" si="547"/>
        <v>45291</v>
      </c>
      <c r="H4331" s="218" t="str">
        <f>IF(ISERROR(VLOOKUP(FORECAST!$A4331,$AY$2:$BA$9,3,FALSE)),"",VLOOKUP(FORECAST!$A4331,$AY$2:$BA$9,3,FALSE))</f>
        <v/>
      </c>
      <c r="I4331" s="218" t="str">
        <f>IF(ISNUMBER(FORECAST!G:G),FORECAST!G:G,"")</f>
        <v/>
      </c>
      <c r="J4331" s="222" t="str">
        <f>IF(ISNUMBER(FORECAST!H:H),FORECAST!H:H,"")</f>
        <v/>
      </c>
      <c r="BF4331" s="4"/>
    </row>
    <row r="4332" spans="1:58">
      <c r="A4332" s="218" t="str">
        <f>MID(FORECAST!A4331,1,10)</f>
        <v/>
      </c>
      <c r="B4332" s="218" t="str">
        <f t="shared" si="542"/>
        <v/>
      </c>
      <c r="C4332" s="218" t="str">
        <f t="shared" si="543"/>
        <v/>
      </c>
      <c r="D4332" s="218" t="str">
        <f t="shared" si="544"/>
        <v/>
      </c>
      <c r="E4332" s="219" t="e">
        <f t="shared" si="545"/>
        <v>#VALUE!</v>
      </c>
      <c r="F4332" s="219" t="str">
        <f t="shared" si="546"/>
        <v/>
      </c>
      <c r="G4332" s="219">
        <f t="shared" si="547"/>
        <v>45291</v>
      </c>
      <c r="H4332" s="218" t="str">
        <f>IF(ISERROR(VLOOKUP(FORECAST!$A4332,$AY$2:$BA$9,3,FALSE)),"",VLOOKUP(FORECAST!$A4332,$AY$2:$BA$9,3,FALSE))</f>
        <v/>
      </c>
      <c r="I4332" s="218" t="str">
        <f>IF(ISNUMBER(FORECAST!G:G),FORECAST!G:G,"")</f>
        <v/>
      </c>
      <c r="J4332" s="222" t="str">
        <f>IF(ISNUMBER(FORECAST!H:H),FORECAST!H:H,"")</f>
        <v/>
      </c>
      <c r="BF4332" s="4"/>
    </row>
    <row r="4333" spans="1:58">
      <c r="A4333" s="218" t="str">
        <f>MID(FORECAST!A4332,1,10)</f>
        <v/>
      </c>
      <c r="B4333" s="218" t="str">
        <f t="shared" si="542"/>
        <v/>
      </c>
      <c r="C4333" s="218" t="str">
        <f t="shared" si="543"/>
        <v/>
      </c>
      <c r="D4333" s="218" t="str">
        <f t="shared" si="544"/>
        <v/>
      </c>
      <c r="E4333" s="219" t="e">
        <f t="shared" si="545"/>
        <v>#VALUE!</v>
      </c>
      <c r="F4333" s="219" t="str">
        <f t="shared" si="546"/>
        <v/>
      </c>
      <c r="G4333" s="219">
        <f t="shared" si="547"/>
        <v>45291</v>
      </c>
      <c r="H4333" s="218" t="str">
        <f>IF(ISERROR(VLOOKUP(FORECAST!$A4333,$AY$2:$BA$9,3,FALSE)),"",VLOOKUP(FORECAST!$A4333,$AY$2:$BA$9,3,FALSE))</f>
        <v/>
      </c>
      <c r="I4333" s="218" t="str">
        <f>IF(ISNUMBER(FORECAST!G:G),FORECAST!G:G,"")</f>
        <v/>
      </c>
      <c r="J4333" s="222" t="str">
        <f>IF(ISNUMBER(FORECAST!H:H),FORECAST!H:H,"")</f>
        <v/>
      </c>
      <c r="BF4333" s="4"/>
    </row>
    <row r="4334" spans="1:58">
      <c r="A4334" s="218" t="str">
        <f>MID(FORECAST!A4333,1,10)</f>
        <v/>
      </c>
      <c r="B4334" s="218" t="str">
        <f t="shared" si="542"/>
        <v/>
      </c>
      <c r="C4334" s="218" t="str">
        <f t="shared" si="543"/>
        <v/>
      </c>
      <c r="D4334" s="218" t="str">
        <f t="shared" si="544"/>
        <v/>
      </c>
      <c r="E4334" s="219" t="e">
        <f t="shared" si="545"/>
        <v>#VALUE!</v>
      </c>
      <c r="F4334" s="219" t="str">
        <f t="shared" si="546"/>
        <v/>
      </c>
      <c r="G4334" s="219">
        <f t="shared" si="547"/>
        <v>45291</v>
      </c>
      <c r="H4334" s="218" t="str">
        <f>IF(ISERROR(VLOOKUP(FORECAST!$A4334,$AY$2:$BA$9,3,FALSE)),"",VLOOKUP(FORECAST!$A4334,$AY$2:$BA$9,3,FALSE))</f>
        <v/>
      </c>
      <c r="I4334" s="218" t="str">
        <f>IF(ISNUMBER(FORECAST!G:G),FORECAST!G:G,"")</f>
        <v/>
      </c>
      <c r="J4334" s="222" t="str">
        <f>IF(ISNUMBER(FORECAST!H:H),FORECAST!H:H,"")</f>
        <v/>
      </c>
      <c r="BF4334" s="4"/>
    </row>
    <row r="4335" spans="1:58">
      <c r="A4335" s="218" t="str">
        <f>MID(FORECAST!A4334,1,10)</f>
        <v/>
      </c>
      <c r="B4335" s="218" t="str">
        <f t="shared" si="542"/>
        <v/>
      </c>
      <c r="C4335" s="218" t="str">
        <f t="shared" si="543"/>
        <v/>
      </c>
      <c r="D4335" s="218" t="str">
        <f t="shared" si="544"/>
        <v/>
      </c>
      <c r="E4335" s="219" t="e">
        <f t="shared" si="545"/>
        <v>#VALUE!</v>
      </c>
      <c r="F4335" s="219" t="str">
        <f t="shared" si="546"/>
        <v/>
      </c>
      <c r="G4335" s="219">
        <f t="shared" si="547"/>
        <v>45291</v>
      </c>
      <c r="H4335" s="218" t="str">
        <f>IF(ISERROR(VLOOKUP(FORECAST!$A4335,$AY$2:$BA$9,3,FALSE)),"",VLOOKUP(FORECAST!$A4335,$AY$2:$BA$9,3,FALSE))</f>
        <v/>
      </c>
      <c r="I4335" s="218" t="str">
        <f>IF(ISNUMBER(FORECAST!G:G),FORECAST!G:G,"")</f>
        <v/>
      </c>
      <c r="J4335" s="222" t="str">
        <f>IF(ISNUMBER(FORECAST!H:H),FORECAST!H:H,"")</f>
        <v/>
      </c>
      <c r="BF4335" s="4"/>
    </row>
    <row r="4336" spans="1:58">
      <c r="A4336" s="218" t="str">
        <f>MID(FORECAST!A4335,1,10)</f>
        <v/>
      </c>
      <c r="B4336" s="218" t="str">
        <f t="shared" si="542"/>
        <v/>
      </c>
      <c r="C4336" s="218" t="str">
        <f t="shared" si="543"/>
        <v/>
      </c>
      <c r="D4336" s="218" t="str">
        <f t="shared" si="544"/>
        <v/>
      </c>
      <c r="E4336" s="219" t="e">
        <f t="shared" si="545"/>
        <v>#VALUE!</v>
      </c>
      <c r="F4336" s="219" t="str">
        <f t="shared" si="546"/>
        <v/>
      </c>
      <c r="G4336" s="219">
        <f t="shared" si="547"/>
        <v>45291</v>
      </c>
      <c r="H4336" s="218" t="str">
        <f>IF(ISERROR(VLOOKUP(FORECAST!$A4336,$AY$2:$BA$9,3,FALSE)),"",VLOOKUP(FORECAST!$A4336,$AY$2:$BA$9,3,FALSE))</f>
        <v/>
      </c>
      <c r="I4336" s="218" t="str">
        <f>IF(ISNUMBER(FORECAST!G:G),FORECAST!G:G,"")</f>
        <v/>
      </c>
      <c r="J4336" s="222" t="str">
        <f>IF(ISNUMBER(FORECAST!H:H),FORECAST!H:H,"")</f>
        <v/>
      </c>
      <c r="BF4336" s="4"/>
    </row>
    <row r="4337" spans="1:58">
      <c r="A4337" s="218" t="str">
        <f>MID(FORECAST!A4336,1,10)</f>
        <v/>
      </c>
      <c r="B4337" s="218" t="str">
        <f t="shared" si="542"/>
        <v/>
      </c>
      <c r="C4337" s="218" t="str">
        <f t="shared" si="543"/>
        <v/>
      </c>
      <c r="D4337" s="218" t="str">
        <f t="shared" si="544"/>
        <v/>
      </c>
      <c r="E4337" s="219" t="e">
        <f t="shared" si="545"/>
        <v>#VALUE!</v>
      </c>
      <c r="F4337" s="219" t="str">
        <f t="shared" si="546"/>
        <v/>
      </c>
      <c r="G4337" s="219">
        <f t="shared" si="547"/>
        <v>45291</v>
      </c>
      <c r="H4337" s="218" t="str">
        <f>IF(ISERROR(VLOOKUP(FORECAST!$A4337,$AY$2:$BA$9,3,FALSE)),"",VLOOKUP(FORECAST!$A4337,$AY$2:$BA$9,3,FALSE))</f>
        <v/>
      </c>
      <c r="I4337" s="218" t="str">
        <f>IF(ISNUMBER(FORECAST!G:G),FORECAST!G:G,"")</f>
        <v/>
      </c>
      <c r="J4337" s="222" t="str">
        <f>IF(ISNUMBER(FORECAST!H:H),FORECAST!H:H,"")</f>
        <v/>
      </c>
      <c r="BF4337" s="4"/>
    </row>
    <row r="4338" spans="1:58">
      <c r="A4338" s="218" t="str">
        <f>MID(FORECAST!A4337,1,10)</f>
        <v/>
      </c>
      <c r="B4338" s="218" t="str">
        <f t="shared" si="542"/>
        <v/>
      </c>
      <c r="C4338" s="218" t="str">
        <f t="shared" si="543"/>
        <v/>
      </c>
      <c r="D4338" s="218" t="str">
        <f t="shared" si="544"/>
        <v/>
      </c>
      <c r="E4338" s="219" t="e">
        <f t="shared" si="545"/>
        <v>#VALUE!</v>
      </c>
      <c r="F4338" s="219" t="str">
        <f t="shared" si="546"/>
        <v/>
      </c>
      <c r="G4338" s="219">
        <f t="shared" si="547"/>
        <v>45291</v>
      </c>
      <c r="H4338" s="218" t="str">
        <f>IF(ISERROR(VLOOKUP(FORECAST!$A4338,$AY$2:$BA$9,3,FALSE)),"",VLOOKUP(FORECAST!$A4338,$AY$2:$BA$9,3,FALSE))</f>
        <v/>
      </c>
      <c r="I4338" s="218" t="str">
        <f>IF(ISNUMBER(FORECAST!G:G),FORECAST!G:G,"")</f>
        <v/>
      </c>
      <c r="J4338" s="222" t="str">
        <f>IF(ISNUMBER(FORECAST!H:H),FORECAST!H:H,"")</f>
        <v/>
      </c>
      <c r="BF4338" s="4"/>
    </row>
    <row r="4339" spans="1:58">
      <c r="A4339" s="218" t="str">
        <f>MID(FORECAST!A4338,1,10)</f>
        <v/>
      </c>
      <c r="B4339" s="218" t="str">
        <f t="shared" si="542"/>
        <v/>
      </c>
      <c r="C4339" s="218" t="str">
        <f t="shared" si="543"/>
        <v/>
      </c>
      <c r="D4339" s="218" t="str">
        <f t="shared" si="544"/>
        <v/>
      </c>
      <c r="E4339" s="219" t="e">
        <f t="shared" si="545"/>
        <v>#VALUE!</v>
      </c>
      <c r="F4339" s="219" t="str">
        <f t="shared" si="546"/>
        <v/>
      </c>
      <c r="G4339" s="219">
        <f t="shared" si="547"/>
        <v>45291</v>
      </c>
      <c r="H4339" s="218" t="str">
        <f>IF(ISERROR(VLOOKUP(FORECAST!$A4339,$AY$2:$BA$9,3,FALSE)),"",VLOOKUP(FORECAST!$A4339,$AY$2:$BA$9,3,FALSE))</f>
        <v/>
      </c>
      <c r="I4339" s="218" t="str">
        <f>IF(ISNUMBER(FORECAST!G:G),FORECAST!G:G,"")</f>
        <v/>
      </c>
      <c r="J4339" s="222" t="str">
        <f>IF(ISNUMBER(FORECAST!H:H),FORECAST!H:H,"")</f>
        <v/>
      </c>
      <c r="BF4339" s="4"/>
    </row>
    <row r="4340" spans="1:58">
      <c r="A4340" s="218" t="str">
        <f>MID(FORECAST!A4339,1,10)</f>
        <v/>
      </c>
      <c r="B4340" s="218" t="str">
        <f t="shared" si="542"/>
        <v/>
      </c>
      <c r="C4340" s="218" t="str">
        <f t="shared" si="543"/>
        <v/>
      </c>
      <c r="D4340" s="218" t="str">
        <f t="shared" si="544"/>
        <v/>
      </c>
      <c r="E4340" s="219" t="e">
        <f t="shared" si="545"/>
        <v>#VALUE!</v>
      </c>
      <c r="F4340" s="219" t="str">
        <f t="shared" si="546"/>
        <v/>
      </c>
      <c r="G4340" s="219">
        <f t="shared" si="547"/>
        <v>45291</v>
      </c>
      <c r="H4340" s="218" t="str">
        <f>IF(ISERROR(VLOOKUP(FORECAST!$A4340,$AY$2:$BA$9,3,FALSE)),"",VLOOKUP(FORECAST!$A4340,$AY$2:$BA$9,3,FALSE))</f>
        <v/>
      </c>
      <c r="I4340" s="218" t="str">
        <f>IF(ISNUMBER(FORECAST!G:G),FORECAST!G:G,"")</f>
        <v/>
      </c>
      <c r="J4340" s="222" t="str">
        <f>IF(ISNUMBER(FORECAST!H:H),FORECAST!H:H,"")</f>
        <v/>
      </c>
      <c r="BF4340" s="4"/>
    </row>
    <row r="4341" spans="1:58">
      <c r="A4341" s="218" t="str">
        <f>MID(FORECAST!A4340,1,10)</f>
        <v/>
      </c>
      <c r="B4341" s="218" t="str">
        <f t="shared" si="542"/>
        <v/>
      </c>
      <c r="C4341" s="218" t="str">
        <f t="shared" si="543"/>
        <v/>
      </c>
      <c r="D4341" s="218" t="str">
        <f t="shared" si="544"/>
        <v/>
      </c>
      <c r="E4341" s="219" t="e">
        <f t="shared" si="545"/>
        <v>#VALUE!</v>
      </c>
      <c r="F4341" s="219" t="str">
        <f t="shared" si="546"/>
        <v/>
      </c>
      <c r="G4341" s="219">
        <f t="shared" si="547"/>
        <v>45291</v>
      </c>
      <c r="H4341" s="218" t="str">
        <f>IF(ISERROR(VLOOKUP(FORECAST!$A4341,$AY$2:$BA$9,3,FALSE)),"",VLOOKUP(FORECAST!$A4341,$AY$2:$BA$9,3,FALSE))</f>
        <v/>
      </c>
      <c r="I4341" s="218" t="str">
        <f>IF(ISNUMBER(FORECAST!G:G),FORECAST!G:G,"")</f>
        <v/>
      </c>
      <c r="J4341" s="222" t="str">
        <f>IF(ISNUMBER(FORECAST!H:H),FORECAST!H:H,"")</f>
        <v/>
      </c>
      <c r="BF4341" s="4"/>
    </row>
    <row r="4342" spans="1:58">
      <c r="A4342" s="218" t="str">
        <f>MID(FORECAST!A4341,1,10)</f>
        <v/>
      </c>
      <c r="B4342" s="218" t="str">
        <f t="shared" si="542"/>
        <v/>
      </c>
      <c r="C4342" s="218" t="str">
        <f t="shared" si="543"/>
        <v/>
      </c>
      <c r="D4342" s="218" t="str">
        <f t="shared" si="544"/>
        <v/>
      </c>
      <c r="E4342" s="219" t="e">
        <f t="shared" si="545"/>
        <v>#VALUE!</v>
      </c>
      <c r="F4342" s="219" t="str">
        <f t="shared" si="546"/>
        <v/>
      </c>
      <c r="G4342" s="219">
        <f t="shared" si="547"/>
        <v>45291</v>
      </c>
      <c r="H4342" s="218" t="str">
        <f>IF(ISERROR(VLOOKUP(FORECAST!$A4342,$AY$2:$BA$9,3,FALSE)),"",VLOOKUP(FORECAST!$A4342,$AY$2:$BA$9,3,FALSE))</f>
        <v/>
      </c>
      <c r="I4342" s="218" t="str">
        <f>IF(ISNUMBER(FORECAST!G:G),FORECAST!G:G,"")</f>
        <v/>
      </c>
      <c r="J4342" s="222" t="str">
        <f>IF(ISNUMBER(FORECAST!H:H),FORECAST!H:H,"")</f>
        <v/>
      </c>
      <c r="BF4342" s="4"/>
    </row>
    <row r="4343" spans="1:58">
      <c r="A4343" s="218" t="str">
        <f>MID(FORECAST!A4342,1,10)</f>
        <v/>
      </c>
      <c r="B4343" s="218" t="str">
        <f t="shared" si="542"/>
        <v/>
      </c>
      <c r="C4343" s="218" t="str">
        <f t="shared" si="543"/>
        <v/>
      </c>
      <c r="D4343" s="218" t="str">
        <f t="shared" si="544"/>
        <v/>
      </c>
      <c r="E4343" s="219" t="e">
        <f t="shared" si="545"/>
        <v>#VALUE!</v>
      </c>
      <c r="F4343" s="219" t="str">
        <f t="shared" si="546"/>
        <v/>
      </c>
      <c r="G4343" s="219">
        <f t="shared" si="547"/>
        <v>45291</v>
      </c>
      <c r="H4343" s="218" t="str">
        <f>IF(ISERROR(VLOOKUP(FORECAST!$A4343,$AY$2:$BA$9,3,FALSE)),"",VLOOKUP(FORECAST!$A4343,$AY$2:$BA$9,3,FALSE))</f>
        <v/>
      </c>
      <c r="I4343" s="218" t="str">
        <f>IF(ISNUMBER(FORECAST!G:G),FORECAST!G:G,"")</f>
        <v/>
      </c>
      <c r="J4343" s="222" t="str">
        <f>IF(ISNUMBER(FORECAST!H:H),FORECAST!H:H,"")</f>
        <v/>
      </c>
      <c r="BF4343" s="4"/>
    </row>
    <row r="4344" spans="1:58">
      <c r="A4344" s="218" t="str">
        <f>MID(FORECAST!A4343,1,10)</f>
        <v/>
      </c>
      <c r="B4344" s="218" t="str">
        <f t="shared" si="542"/>
        <v/>
      </c>
      <c r="C4344" s="218" t="str">
        <f t="shared" si="543"/>
        <v/>
      </c>
      <c r="D4344" s="218" t="str">
        <f t="shared" si="544"/>
        <v/>
      </c>
      <c r="E4344" s="219" t="e">
        <f t="shared" si="545"/>
        <v>#VALUE!</v>
      </c>
      <c r="F4344" s="219" t="str">
        <f t="shared" si="546"/>
        <v/>
      </c>
      <c r="G4344" s="219">
        <f t="shared" si="547"/>
        <v>45291</v>
      </c>
      <c r="H4344" s="218" t="str">
        <f>IF(ISERROR(VLOOKUP(FORECAST!$A4344,$AY$2:$BA$9,3,FALSE)),"",VLOOKUP(FORECAST!$A4344,$AY$2:$BA$9,3,FALSE))</f>
        <v/>
      </c>
      <c r="I4344" s="218" t="str">
        <f>IF(ISNUMBER(FORECAST!G:G),FORECAST!G:G,"")</f>
        <v/>
      </c>
      <c r="J4344" s="222" t="str">
        <f>IF(ISNUMBER(FORECAST!H:H),FORECAST!H:H,"")</f>
        <v/>
      </c>
      <c r="BF4344" s="4"/>
    </row>
    <row r="4345" spans="1:58">
      <c r="A4345" s="218" t="str">
        <f>MID(FORECAST!A4344,1,10)</f>
        <v/>
      </c>
      <c r="B4345" s="218" t="str">
        <f t="shared" si="542"/>
        <v/>
      </c>
      <c r="C4345" s="218" t="str">
        <f t="shared" si="543"/>
        <v/>
      </c>
      <c r="D4345" s="218" t="str">
        <f t="shared" si="544"/>
        <v/>
      </c>
      <c r="E4345" s="219" t="e">
        <f t="shared" si="545"/>
        <v>#VALUE!</v>
      </c>
      <c r="F4345" s="219" t="str">
        <f t="shared" si="546"/>
        <v/>
      </c>
      <c r="G4345" s="219">
        <f t="shared" si="547"/>
        <v>45291</v>
      </c>
      <c r="H4345" s="218" t="str">
        <f>IF(ISERROR(VLOOKUP(FORECAST!$A4345,$AY$2:$BA$9,3,FALSE)),"",VLOOKUP(FORECAST!$A4345,$AY$2:$BA$9,3,FALSE))</f>
        <v/>
      </c>
      <c r="I4345" s="218" t="str">
        <f>IF(ISNUMBER(FORECAST!G:G),FORECAST!G:G,"")</f>
        <v/>
      </c>
      <c r="J4345" s="222" t="str">
        <f>IF(ISNUMBER(FORECAST!H:H),FORECAST!H:H,"")</f>
        <v/>
      </c>
      <c r="BF4345" s="4"/>
    </row>
    <row r="4346" spans="1:58">
      <c r="A4346" s="218" t="str">
        <f>MID(FORECAST!A4345,1,10)</f>
        <v/>
      </c>
      <c r="B4346" s="218" t="str">
        <f t="shared" si="542"/>
        <v/>
      </c>
      <c r="C4346" s="218" t="str">
        <f t="shared" si="543"/>
        <v/>
      </c>
      <c r="D4346" s="218" t="str">
        <f t="shared" si="544"/>
        <v/>
      </c>
      <c r="E4346" s="219" t="e">
        <f t="shared" si="545"/>
        <v>#VALUE!</v>
      </c>
      <c r="F4346" s="219" t="str">
        <f t="shared" si="546"/>
        <v/>
      </c>
      <c r="G4346" s="219">
        <f t="shared" si="547"/>
        <v>45291</v>
      </c>
      <c r="H4346" s="218" t="str">
        <f>IF(ISERROR(VLOOKUP(FORECAST!$A4346,$AY$2:$BA$9,3,FALSE)),"",VLOOKUP(FORECAST!$A4346,$AY$2:$BA$9,3,FALSE))</f>
        <v/>
      </c>
      <c r="I4346" s="218" t="str">
        <f>IF(ISNUMBER(FORECAST!G:G),FORECAST!G:G,"")</f>
        <v/>
      </c>
      <c r="J4346" s="222" t="str">
        <f>IF(ISNUMBER(FORECAST!H:H),FORECAST!H:H,"")</f>
        <v/>
      </c>
      <c r="BF4346" s="4"/>
    </row>
    <row r="4347" spans="1:58">
      <c r="A4347" s="218" t="str">
        <f>MID(FORECAST!A4346,1,10)</f>
        <v/>
      </c>
      <c r="B4347" s="218" t="str">
        <f t="shared" si="542"/>
        <v/>
      </c>
      <c r="C4347" s="218" t="str">
        <f t="shared" si="543"/>
        <v/>
      </c>
      <c r="D4347" s="218" t="str">
        <f t="shared" si="544"/>
        <v/>
      </c>
      <c r="E4347" s="219" t="e">
        <f t="shared" si="545"/>
        <v>#VALUE!</v>
      </c>
      <c r="F4347" s="219" t="str">
        <f t="shared" si="546"/>
        <v/>
      </c>
      <c r="G4347" s="219">
        <f t="shared" si="547"/>
        <v>45291</v>
      </c>
      <c r="H4347" s="218" t="str">
        <f>IF(ISERROR(VLOOKUP(FORECAST!$A4347,$AY$2:$BA$9,3,FALSE)),"",VLOOKUP(FORECAST!$A4347,$AY$2:$BA$9,3,FALSE))</f>
        <v/>
      </c>
      <c r="I4347" s="218" t="str">
        <f>IF(ISNUMBER(FORECAST!G:G),FORECAST!G:G,"")</f>
        <v/>
      </c>
      <c r="J4347" s="222" t="str">
        <f>IF(ISNUMBER(FORECAST!H:H),FORECAST!H:H,"")</f>
        <v/>
      </c>
      <c r="BF4347" s="4"/>
    </row>
    <row r="4348" spans="1:58">
      <c r="A4348" s="218" t="str">
        <f>MID(FORECAST!A4347,1,10)</f>
        <v/>
      </c>
      <c r="B4348" s="218" t="str">
        <f t="shared" si="542"/>
        <v/>
      </c>
      <c r="C4348" s="218" t="str">
        <f t="shared" si="543"/>
        <v/>
      </c>
      <c r="D4348" s="218" t="str">
        <f t="shared" si="544"/>
        <v/>
      </c>
      <c r="E4348" s="219" t="e">
        <f t="shared" si="545"/>
        <v>#VALUE!</v>
      </c>
      <c r="F4348" s="219" t="str">
        <f t="shared" si="546"/>
        <v/>
      </c>
      <c r="G4348" s="219">
        <f t="shared" si="547"/>
        <v>45291</v>
      </c>
      <c r="H4348" s="218" t="str">
        <f>IF(ISERROR(VLOOKUP(FORECAST!$A4348,$AY$2:$BA$9,3,FALSE)),"",VLOOKUP(FORECAST!$A4348,$AY$2:$BA$9,3,FALSE))</f>
        <v/>
      </c>
      <c r="I4348" s="218" t="str">
        <f>IF(ISNUMBER(FORECAST!G:G),FORECAST!G:G,"")</f>
        <v/>
      </c>
      <c r="J4348" s="222" t="str">
        <f>IF(ISNUMBER(FORECAST!H:H),FORECAST!H:H,"")</f>
        <v/>
      </c>
      <c r="BF4348" s="4"/>
    </row>
    <row r="4349" spans="1:58">
      <c r="A4349" s="218" t="str">
        <f>MID(FORECAST!A4348,1,10)</f>
        <v/>
      </c>
      <c r="B4349" s="218" t="str">
        <f t="shared" si="542"/>
        <v/>
      </c>
      <c r="C4349" s="218" t="str">
        <f t="shared" si="543"/>
        <v/>
      </c>
      <c r="D4349" s="218" t="str">
        <f t="shared" si="544"/>
        <v/>
      </c>
      <c r="E4349" s="219" t="e">
        <f t="shared" si="545"/>
        <v>#VALUE!</v>
      </c>
      <c r="F4349" s="219" t="str">
        <f t="shared" si="546"/>
        <v/>
      </c>
      <c r="G4349" s="219">
        <f t="shared" si="547"/>
        <v>45291</v>
      </c>
      <c r="H4349" s="218" t="str">
        <f>IF(ISERROR(VLOOKUP(FORECAST!$A4349,$AY$2:$BA$9,3,FALSE)),"",VLOOKUP(FORECAST!$A4349,$AY$2:$BA$9,3,FALSE))</f>
        <v/>
      </c>
      <c r="I4349" s="218" t="str">
        <f>IF(ISNUMBER(FORECAST!G:G),FORECAST!G:G,"")</f>
        <v/>
      </c>
      <c r="J4349" s="222" t="str">
        <f>IF(ISNUMBER(FORECAST!H:H),FORECAST!H:H,"")</f>
        <v/>
      </c>
      <c r="BF4349" s="4"/>
    </row>
    <row r="4350" spans="1:58">
      <c r="A4350" s="218" t="str">
        <f>MID(FORECAST!A4349,1,10)</f>
        <v/>
      </c>
      <c r="B4350" s="218" t="str">
        <f t="shared" si="542"/>
        <v/>
      </c>
      <c r="C4350" s="218" t="str">
        <f t="shared" si="543"/>
        <v/>
      </c>
      <c r="D4350" s="218" t="str">
        <f t="shared" si="544"/>
        <v/>
      </c>
      <c r="E4350" s="219" t="e">
        <f t="shared" si="545"/>
        <v>#VALUE!</v>
      </c>
      <c r="F4350" s="219" t="str">
        <f t="shared" si="546"/>
        <v/>
      </c>
      <c r="G4350" s="219">
        <f t="shared" si="547"/>
        <v>45291</v>
      </c>
      <c r="H4350" s="218" t="str">
        <f>IF(ISERROR(VLOOKUP(FORECAST!$A4350,$AY$2:$BA$9,3,FALSE)),"",VLOOKUP(FORECAST!$A4350,$AY$2:$BA$9,3,FALSE))</f>
        <v/>
      </c>
      <c r="I4350" s="218" t="str">
        <f>IF(ISNUMBER(FORECAST!G:G),FORECAST!G:G,"")</f>
        <v/>
      </c>
      <c r="J4350" s="222" t="str">
        <f>IF(ISNUMBER(FORECAST!H:H),FORECAST!H:H,"")</f>
        <v/>
      </c>
      <c r="BF4350" s="4"/>
    </row>
    <row r="4351" spans="1:58">
      <c r="A4351" s="218" t="str">
        <f>MID(FORECAST!A4350,1,10)</f>
        <v/>
      </c>
      <c r="B4351" s="218" t="str">
        <f t="shared" si="542"/>
        <v/>
      </c>
      <c r="C4351" s="218" t="str">
        <f t="shared" si="543"/>
        <v/>
      </c>
      <c r="D4351" s="218" t="str">
        <f t="shared" si="544"/>
        <v/>
      </c>
      <c r="E4351" s="219" t="e">
        <f t="shared" si="545"/>
        <v>#VALUE!</v>
      </c>
      <c r="F4351" s="219" t="str">
        <f t="shared" si="546"/>
        <v/>
      </c>
      <c r="G4351" s="219">
        <f t="shared" si="547"/>
        <v>45291</v>
      </c>
      <c r="H4351" s="218" t="str">
        <f>IF(ISERROR(VLOOKUP(FORECAST!$A4351,$AY$2:$BA$9,3,FALSE)),"",VLOOKUP(FORECAST!$A4351,$AY$2:$BA$9,3,FALSE))</f>
        <v/>
      </c>
      <c r="I4351" s="218" t="str">
        <f>IF(ISNUMBER(FORECAST!G:G),FORECAST!G:G,"")</f>
        <v/>
      </c>
      <c r="J4351" s="222" t="str">
        <f>IF(ISNUMBER(FORECAST!H:H),FORECAST!H:H,"")</f>
        <v/>
      </c>
      <c r="BF4351" s="4"/>
    </row>
    <row r="4352" spans="1:58">
      <c r="A4352" s="218" t="str">
        <f>MID(FORECAST!A4351,1,10)</f>
        <v/>
      </c>
      <c r="B4352" s="218" t="str">
        <f t="shared" si="542"/>
        <v/>
      </c>
      <c r="C4352" s="218" t="str">
        <f t="shared" si="543"/>
        <v/>
      </c>
      <c r="D4352" s="218" t="str">
        <f t="shared" si="544"/>
        <v/>
      </c>
      <c r="E4352" s="219" t="e">
        <f t="shared" si="545"/>
        <v>#VALUE!</v>
      </c>
      <c r="F4352" s="219" t="str">
        <f t="shared" si="546"/>
        <v/>
      </c>
      <c r="G4352" s="219">
        <f t="shared" si="547"/>
        <v>45291</v>
      </c>
      <c r="H4352" s="218" t="str">
        <f>IF(ISERROR(VLOOKUP(FORECAST!$A4352,$AY$2:$BA$9,3,FALSE)),"",VLOOKUP(FORECAST!$A4352,$AY$2:$BA$9,3,FALSE))</f>
        <v/>
      </c>
      <c r="I4352" s="218" t="str">
        <f>IF(ISNUMBER(FORECAST!G:G),FORECAST!G:G,"")</f>
        <v/>
      </c>
      <c r="J4352" s="222" t="str">
        <f>IF(ISNUMBER(FORECAST!H:H),FORECAST!H:H,"")</f>
        <v/>
      </c>
      <c r="BF4352" s="4"/>
    </row>
    <row r="4353" spans="1:58">
      <c r="A4353" s="218" t="str">
        <f>MID(FORECAST!A4352,1,10)</f>
        <v/>
      </c>
      <c r="B4353" s="218" t="str">
        <f t="shared" si="542"/>
        <v/>
      </c>
      <c r="C4353" s="218" t="str">
        <f t="shared" si="543"/>
        <v/>
      </c>
      <c r="D4353" s="218" t="str">
        <f t="shared" si="544"/>
        <v/>
      </c>
      <c r="E4353" s="219" t="e">
        <f t="shared" si="545"/>
        <v>#VALUE!</v>
      </c>
      <c r="F4353" s="219" t="str">
        <f t="shared" si="546"/>
        <v/>
      </c>
      <c r="G4353" s="219">
        <f t="shared" si="547"/>
        <v>45291</v>
      </c>
      <c r="H4353" s="218" t="str">
        <f>IF(ISERROR(VLOOKUP(FORECAST!$A4353,$AY$2:$BA$9,3,FALSE)),"",VLOOKUP(FORECAST!$A4353,$AY$2:$BA$9,3,FALSE))</f>
        <v/>
      </c>
      <c r="I4353" s="218" t="str">
        <f>IF(ISNUMBER(FORECAST!G:G),FORECAST!G:G,"")</f>
        <v/>
      </c>
      <c r="J4353" s="222" t="str">
        <f>IF(ISNUMBER(FORECAST!H:H),FORECAST!H:H,"")</f>
        <v/>
      </c>
      <c r="BF4353" s="4"/>
    </row>
    <row r="4354" spans="1:58">
      <c r="A4354" s="218" t="str">
        <f>MID(FORECAST!A4353,1,10)</f>
        <v/>
      </c>
      <c r="B4354" s="218" t="str">
        <f t="shared" si="542"/>
        <v/>
      </c>
      <c r="C4354" s="218" t="str">
        <f t="shared" si="543"/>
        <v/>
      </c>
      <c r="D4354" s="218" t="str">
        <f t="shared" si="544"/>
        <v/>
      </c>
      <c r="E4354" s="219" t="e">
        <f t="shared" si="545"/>
        <v>#VALUE!</v>
      </c>
      <c r="F4354" s="219" t="str">
        <f t="shared" si="546"/>
        <v/>
      </c>
      <c r="G4354" s="219">
        <f t="shared" si="547"/>
        <v>45291</v>
      </c>
      <c r="H4354" s="218" t="str">
        <f>IF(ISERROR(VLOOKUP(FORECAST!$A4354,$AY$2:$BA$9,3,FALSE)),"",VLOOKUP(FORECAST!$A4354,$AY$2:$BA$9,3,FALSE))</f>
        <v/>
      </c>
      <c r="I4354" s="218" t="str">
        <f>IF(ISNUMBER(FORECAST!G:G),FORECAST!G:G,"")</f>
        <v/>
      </c>
      <c r="J4354" s="222" t="str">
        <f>IF(ISNUMBER(FORECAST!H:H),FORECAST!H:H,"")</f>
        <v/>
      </c>
      <c r="BF4354" s="4"/>
    </row>
    <row r="4355" spans="1:58">
      <c r="A4355" s="218" t="str">
        <f>MID(FORECAST!A4354,1,10)</f>
        <v/>
      </c>
      <c r="B4355" s="218" t="str">
        <f t="shared" si="542"/>
        <v/>
      </c>
      <c r="C4355" s="218" t="str">
        <f t="shared" si="543"/>
        <v/>
      </c>
      <c r="D4355" s="218" t="str">
        <f t="shared" si="544"/>
        <v/>
      </c>
      <c r="E4355" s="219" t="e">
        <f t="shared" si="545"/>
        <v>#VALUE!</v>
      </c>
      <c r="F4355" s="219" t="str">
        <f t="shared" si="546"/>
        <v/>
      </c>
      <c r="G4355" s="219">
        <f t="shared" si="547"/>
        <v>45291</v>
      </c>
      <c r="H4355" s="218" t="str">
        <f>IF(ISERROR(VLOOKUP(FORECAST!$A4355,$AY$2:$BA$9,3,FALSE)),"",VLOOKUP(FORECAST!$A4355,$AY$2:$BA$9,3,FALSE))</f>
        <v/>
      </c>
      <c r="I4355" s="218" t="str">
        <f>IF(ISNUMBER(FORECAST!G:G),FORECAST!G:G,"")</f>
        <v/>
      </c>
      <c r="J4355" s="222" t="str">
        <f>IF(ISNUMBER(FORECAST!H:H),FORECAST!H:H,"")</f>
        <v/>
      </c>
      <c r="BF4355" s="4"/>
    </row>
    <row r="4356" spans="1:58">
      <c r="A4356" s="218" t="str">
        <f>MID(FORECAST!A4355,1,10)</f>
        <v/>
      </c>
      <c r="B4356" s="218" t="str">
        <f t="shared" si="542"/>
        <v/>
      </c>
      <c r="C4356" s="218" t="str">
        <f t="shared" si="543"/>
        <v/>
      </c>
      <c r="D4356" s="218" t="str">
        <f t="shared" si="544"/>
        <v/>
      </c>
      <c r="E4356" s="219" t="e">
        <f t="shared" si="545"/>
        <v>#VALUE!</v>
      </c>
      <c r="F4356" s="219" t="str">
        <f t="shared" si="546"/>
        <v/>
      </c>
      <c r="G4356" s="219">
        <f t="shared" si="547"/>
        <v>45291</v>
      </c>
      <c r="H4356" s="218" t="str">
        <f>IF(ISERROR(VLOOKUP(FORECAST!$A4356,$AY$2:$BA$9,3,FALSE)),"",VLOOKUP(FORECAST!$A4356,$AY$2:$BA$9,3,FALSE))</f>
        <v/>
      </c>
      <c r="I4356" s="218" t="str">
        <f>IF(ISNUMBER(FORECAST!G:G),FORECAST!G:G,"")</f>
        <v/>
      </c>
      <c r="J4356" s="222" t="str">
        <f>IF(ISNUMBER(FORECAST!H:H),FORECAST!H:H,"")</f>
        <v/>
      </c>
      <c r="BF4356" s="4"/>
    </row>
    <row r="4357" spans="1:58">
      <c r="A4357" s="218" t="str">
        <f>MID(FORECAST!A4356,1,10)</f>
        <v/>
      </c>
      <c r="B4357" s="218" t="str">
        <f t="shared" si="542"/>
        <v/>
      </c>
      <c r="C4357" s="218" t="str">
        <f t="shared" si="543"/>
        <v/>
      </c>
      <c r="D4357" s="218" t="str">
        <f t="shared" si="544"/>
        <v/>
      </c>
      <c r="E4357" s="219" t="e">
        <f t="shared" si="545"/>
        <v>#VALUE!</v>
      </c>
      <c r="F4357" s="219" t="str">
        <f t="shared" si="546"/>
        <v/>
      </c>
      <c r="G4357" s="219">
        <f t="shared" si="547"/>
        <v>45291</v>
      </c>
      <c r="H4357" s="218" t="str">
        <f>IF(ISERROR(VLOOKUP(FORECAST!$A4357,$AY$2:$BA$9,3,FALSE)),"",VLOOKUP(FORECAST!$A4357,$AY$2:$BA$9,3,FALSE))</f>
        <v/>
      </c>
      <c r="I4357" s="218" t="str">
        <f>IF(ISNUMBER(FORECAST!G:G),FORECAST!G:G,"")</f>
        <v/>
      </c>
      <c r="J4357" s="222" t="str">
        <f>IF(ISNUMBER(FORECAST!H:H),FORECAST!H:H,"")</f>
        <v/>
      </c>
      <c r="BF4357" s="4"/>
    </row>
    <row r="4358" spans="1:58">
      <c r="A4358" s="218" t="str">
        <f>MID(FORECAST!A4357,1,10)</f>
        <v/>
      </c>
      <c r="B4358" s="218" t="str">
        <f t="shared" si="542"/>
        <v/>
      </c>
      <c r="C4358" s="218" t="str">
        <f t="shared" si="543"/>
        <v/>
      </c>
      <c r="D4358" s="218" t="str">
        <f t="shared" si="544"/>
        <v/>
      </c>
      <c r="E4358" s="219" t="e">
        <f t="shared" si="545"/>
        <v>#VALUE!</v>
      </c>
      <c r="F4358" s="219" t="str">
        <f t="shared" si="546"/>
        <v/>
      </c>
      <c r="G4358" s="219">
        <f t="shared" si="547"/>
        <v>45291</v>
      </c>
      <c r="H4358" s="218" t="str">
        <f>IF(ISERROR(VLOOKUP(FORECAST!$A4358,$AY$2:$BA$9,3,FALSE)),"",VLOOKUP(FORECAST!$A4358,$AY$2:$BA$9,3,FALSE))</f>
        <v/>
      </c>
      <c r="I4358" s="218" t="str">
        <f>IF(ISNUMBER(FORECAST!G:G),FORECAST!G:G,"")</f>
        <v/>
      </c>
      <c r="J4358" s="222" t="str">
        <f>IF(ISNUMBER(FORECAST!H:H),FORECAST!H:H,"")</f>
        <v/>
      </c>
      <c r="BF4358" s="4"/>
    </row>
    <row r="4359" spans="1:58">
      <c r="A4359" s="218" t="str">
        <f>MID(FORECAST!A4358,1,10)</f>
        <v/>
      </c>
      <c r="B4359" s="218" t="str">
        <f t="shared" si="542"/>
        <v/>
      </c>
      <c r="C4359" s="218" t="str">
        <f t="shared" si="543"/>
        <v/>
      </c>
      <c r="D4359" s="218" t="str">
        <f t="shared" si="544"/>
        <v/>
      </c>
      <c r="E4359" s="219" t="e">
        <f t="shared" si="545"/>
        <v>#VALUE!</v>
      </c>
      <c r="F4359" s="219" t="str">
        <f t="shared" si="546"/>
        <v/>
      </c>
      <c r="G4359" s="219">
        <f t="shared" si="547"/>
        <v>45291</v>
      </c>
      <c r="H4359" s="218" t="str">
        <f>IF(ISERROR(VLOOKUP(FORECAST!$A4359,$AY$2:$BA$9,3,FALSE)),"",VLOOKUP(FORECAST!$A4359,$AY$2:$BA$9,3,FALSE))</f>
        <v/>
      </c>
      <c r="I4359" s="218" t="str">
        <f>IF(ISNUMBER(FORECAST!G:G),FORECAST!G:G,"")</f>
        <v/>
      </c>
      <c r="J4359" s="222" t="str">
        <f>IF(ISNUMBER(FORECAST!H:H),FORECAST!H:H,"")</f>
        <v/>
      </c>
      <c r="BF4359" s="4"/>
    </row>
    <row r="4360" spans="1:58">
      <c r="A4360" s="218" t="str">
        <f>MID(FORECAST!A4359,1,10)</f>
        <v/>
      </c>
      <c r="B4360" s="218" t="str">
        <f t="shared" si="542"/>
        <v/>
      </c>
      <c r="C4360" s="218" t="str">
        <f t="shared" si="543"/>
        <v/>
      </c>
      <c r="D4360" s="218" t="str">
        <f t="shared" si="544"/>
        <v/>
      </c>
      <c r="E4360" s="219" t="e">
        <f t="shared" si="545"/>
        <v>#VALUE!</v>
      </c>
      <c r="F4360" s="219" t="str">
        <f t="shared" si="546"/>
        <v/>
      </c>
      <c r="G4360" s="219">
        <f t="shared" si="547"/>
        <v>45291</v>
      </c>
      <c r="H4360" s="218" t="str">
        <f>IF(ISERROR(VLOOKUP(FORECAST!$A4360,$AY$2:$BA$9,3,FALSE)),"",VLOOKUP(FORECAST!$A4360,$AY$2:$BA$9,3,FALSE))</f>
        <v/>
      </c>
      <c r="I4360" s="218" t="str">
        <f>IF(ISNUMBER(FORECAST!G:G),FORECAST!G:G,"")</f>
        <v/>
      </c>
      <c r="J4360" s="222" t="str">
        <f>IF(ISNUMBER(FORECAST!H:H),FORECAST!H:H,"")</f>
        <v/>
      </c>
      <c r="BF4360" s="4"/>
    </row>
    <row r="4361" spans="1:58">
      <c r="A4361" s="218" t="str">
        <f>MID(FORECAST!A4360,1,10)</f>
        <v/>
      </c>
      <c r="B4361" s="218" t="str">
        <f t="shared" si="542"/>
        <v/>
      </c>
      <c r="C4361" s="218" t="str">
        <f t="shared" si="543"/>
        <v/>
      </c>
      <c r="D4361" s="218" t="str">
        <f t="shared" si="544"/>
        <v/>
      </c>
      <c r="E4361" s="219" t="e">
        <f t="shared" si="545"/>
        <v>#VALUE!</v>
      </c>
      <c r="F4361" s="219" t="str">
        <f t="shared" si="546"/>
        <v/>
      </c>
      <c r="G4361" s="219">
        <f t="shared" si="547"/>
        <v>45291</v>
      </c>
      <c r="H4361" s="218" t="str">
        <f>IF(ISERROR(VLOOKUP(FORECAST!$A4361,$AY$2:$BA$9,3,FALSE)),"",VLOOKUP(FORECAST!$A4361,$AY$2:$BA$9,3,FALSE))</f>
        <v/>
      </c>
      <c r="I4361" s="218" t="str">
        <f>IF(ISNUMBER(FORECAST!G:G),FORECAST!G:G,"")</f>
        <v/>
      </c>
      <c r="J4361" s="222" t="str">
        <f>IF(ISNUMBER(FORECAST!H:H),FORECAST!H:H,"")</f>
        <v/>
      </c>
      <c r="BF4361" s="4"/>
    </row>
    <row r="4362" spans="1:58">
      <c r="A4362" s="218" t="str">
        <f>MID(FORECAST!A4361,1,10)</f>
        <v/>
      </c>
      <c r="B4362" s="218" t="str">
        <f t="shared" si="542"/>
        <v/>
      </c>
      <c r="C4362" s="218" t="str">
        <f t="shared" si="543"/>
        <v/>
      </c>
      <c r="D4362" s="218" t="str">
        <f t="shared" si="544"/>
        <v/>
      </c>
      <c r="E4362" s="219" t="e">
        <f t="shared" si="545"/>
        <v>#VALUE!</v>
      </c>
      <c r="F4362" s="219" t="str">
        <f t="shared" si="546"/>
        <v/>
      </c>
      <c r="G4362" s="219">
        <f t="shared" si="547"/>
        <v>45291</v>
      </c>
      <c r="H4362" s="218" t="str">
        <f>IF(ISERROR(VLOOKUP(FORECAST!$A4362,$AY$2:$BA$9,3,FALSE)),"",VLOOKUP(FORECAST!$A4362,$AY$2:$BA$9,3,FALSE))</f>
        <v/>
      </c>
      <c r="I4362" s="218" t="str">
        <f>IF(ISNUMBER(FORECAST!G:G),FORECAST!G:G,"")</f>
        <v/>
      </c>
      <c r="J4362" s="222" t="str">
        <f>IF(ISNUMBER(FORECAST!H:H),FORECAST!H:H,"")</f>
        <v/>
      </c>
      <c r="BF4362" s="4"/>
    </row>
    <row r="4363" spans="1:58">
      <c r="A4363" s="218" t="str">
        <f>MID(FORECAST!A4362,1,10)</f>
        <v/>
      </c>
      <c r="B4363" s="218" t="str">
        <f t="shared" si="542"/>
        <v/>
      </c>
      <c r="C4363" s="218" t="str">
        <f t="shared" si="543"/>
        <v/>
      </c>
      <c r="D4363" s="218" t="str">
        <f t="shared" si="544"/>
        <v/>
      </c>
      <c r="E4363" s="219" t="e">
        <f t="shared" si="545"/>
        <v>#VALUE!</v>
      </c>
      <c r="F4363" s="219" t="str">
        <f t="shared" si="546"/>
        <v/>
      </c>
      <c r="G4363" s="219">
        <f t="shared" si="547"/>
        <v>45291</v>
      </c>
      <c r="H4363" s="218" t="str">
        <f>IF(ISERROR(VLOOKUP(FORECAST!$A4363,$AY$2:$BA$9,3,FALSE)),"",VLOOKUP(FORECAST!$A4363,$AY$2:$BA$9,3,FALSE))</f>
        <v/>
      </c>
      <c r="I4363" s="218" t="str">
        <f>IF(ISNUMBER(FORECAST!G:G),FORECAST!G:G,"")</f>
        <v/>
      </c>
      <c r="J4363" s="222" t="str">
        <f>IF(ISNUMBER(FORECAST!H:H),FORECAST!H:H,"")</f>
        <v/>
      </c>
      <c r="BF4363" s="4"/>
    </row>
    <row r="4364" spans="1:58">
      <c r="A4364" s="218" t="str">
        <f>MID(FORECAST!A4363,1,10)</f>
        <v/>
      </c>
      <c r="B4364" s="218" t="str">
        <f t="shared" si="542"/>
        <v/>
      </c>
      <c r="C4364" s="218" t="str">
        <f t="shared" si="543"/>
        <v/>
      </c>
      <c r="D4364" s="218" t="str">
        <f t="shared" si="544"/>
        <v/>
      </c>
      <c r="E4364" s="219" t="e">
        <f t="shared" si="545"/>
        <v>#VALUE!</v>
      </c>
      <c r="F4364" s="219" t="str">
        <f t="shared" si="546"/>
        <v/>
      </c>
      <c r="G4364" s="219">
        <f t="shared" si="547"/>
        <v>45291</v>
      </c>
      <c r="H4364" s="218" t="str">
        <f>IF(ISERROR(VLOOKUP(FORECAST!$A4364,$AY$2:$BA$9,3,FALSE)),"",VLOOKUP(FORECAST!$A4364,$AY$2:$BA$9,3,FALSE))</f>
        <v/>
      </c>
      <c r="I4364" s="218" t="str">
        <f>IF(ISNUMBER(FORECAST!G:G),FORECAST!G:G,"")</f>
        <v/>
      </c>
      <c r="J4364" s="222" t="str">
        <f>IF(ISNUMBER(FORECAST!H:H),FORECAST!H:H,"")</f>
        <v/>
      </c>
      <c r="BF4364" s="4"/>
    </row>
    <row r="4365" spans="1:58">
      <c r="A4365" s="218" t="str">
        <f>MID(FORECAST!A4364,1,10)</f>
        <v/>
      </c>
      <c r="B4365" s="218" t="str">
        <f t="shared" si="542"/>
        <v/>
      </c>
      <c r="C4365" s="218" t="str">
        <f t="shared" si="543"/>
        <v/>
      </c>
      <c r="D4365" s="218" t="str">
        <f t="shared" si="544"/>
        <v/>
      </c>
      <c r="E4365" s="219" t="e">
        <f t="shared" si="545"/>
        <v>#VALUE!</v>
      </c>
      <c r="F4365" s="219" t="str">
        <f t="shared" si="546"/>
        <v/>
      </c>
      <c r="G4365" s="219">
        <f t="shared" si="547"/>
        <v>45291</v>
      </c>
      <c r="H4365" s="218" t="str">
        <f>IF(ISERROR(VLOOKUP(FORECAST!$A4365,$AY$2:$BA$9,3,FALSE)),"",VLOOKUP(FORECAST!$A4365,$AY$2:$BA$9,3,FALSE))</f>
        <v/>
      </c>
      <c r="I4365" s="218" t="str">
        <f>IF(ISNUMBER(FORECAST!G:G),FORECAST!G:G,"")</f>
        <v/>
      </c>
      <c r="J4365" s="222" t="str">
        <f>IF(ISNUMBER(FORECAST!H:H),FORECAST!H:H,"")</f>
        <v/>
      </c>
      <c r="BF4365" s="4"/>
    </row>
    <row r="4366" spans="1:58">
      <c r="A4366" s="218" t="str">
        <f>MID(FORECAST!A4365,1,10)</f>
        <v/>
      </c>
      <c r="B4366" s="218" t="str">
        <f t="shared" si="542"/>
        <v/>
      </c>
      <c r="C4366" s="218" t="str">
        <f t="shared" si="543"/>
        <v/>
      </c>
      <c r="D4366" s="218" t="str">
        <f t="shared" si="544"/>
        <v/>
      </c>
      <c r="E4366" s="219" t="e">
        <f t="shared" si="545"/>
        <v>#VALUE!</v>
      </c>
      <c r="F4366" s="219" t="str">
        <f t="shared" si="546"/>
        <v/>
      </c>
      <c r="G4366" s="219">
        <f t="shared" si="547"/>
        <v>45291</v>
      </c>
      <c r="H4366" s="218" t="str">
        <f>IF(ISERROR(VLOOKUP(FORECAST!$A4366,$AY$2:$BA$9,3,FALSE)),"",VLOOKUP(FORECAST!$A4366,$AY$2:$BA$9,3,FALSE))</f>
        <v/>
      </c>
      <c r="I4366" s="218" t="str">
        <f>IF(ISNUMBER(FORECAST!G:G),FORECAST!G:G,"")</f>
        <v/>
      </c>
      <c r="J4366" s="222" t="str">
        <f>IF(ISNUMBER(FORECAST!H:H),FORECAST!H:H,"")</f>
        <v/>
      </c>
      <c r="BF4366" s="4"/>
    </row>
    <row r="4367" spans="1:58">
      <c r="A4367" s="218" t="str">
        <f>MID(FORECAST!A4366,1,10)</f>
        <v/>
      </c>
      <c r="B4367" s="218" t="str">
        <f t="shared" si="542"/>
        <v/>
      </c>
      <c r="C4367" s="218" t="str">
        <f t="shared" si="543"/>
        <v/>
      </c>
      <c r="D4367" s="218" t="str">
        <f t="shared" si="544"/>
        <v/>
      </c>
      <c r="E4367" s="219" t="e">
        <f t="shared" si="545"/>
        <v>#VALUE!</v>
      </c>
      <c r="F4367" s="219" t="str">
        <f t="shared" si="546"/>
        <v/>
      </c>
      <c r="G4367" s="219">
        <f t="shared" si="547"/>
        <v>45291</v>
      </c>
      <c r="H4367" s="218" t="str">
        <f>IF(ISERROR(VLOOKUP(FORECAST!$A4367,$AY$2:$BA$9,3,FALSE)),"",VLOOKUP(FORECAST!$A4367,$AY$2:$BA$9,3,FALSE))</f>
        <v/>
      </c>
      <c r="I4367" s="218" t="str">
        <f>IF(ISNUMBER(FORECAST!G:G),FORECAST!G:G,"")</f>
        <v/>
      </c>
      <c r="J4367" s="222" t="str">
        <f>IF(ISNUMBER(FORECAST!H:H),FORECAST!H:H,"")</f>
        <v/>
      </c>
      <c r="BF4367" s="4"/>
    </row>
    <row r="4368" spans="1:58">
      <c r="A4368" s="218" t="str">
        <f>MID(FORECAST!A4367,1,10)</f>
        <v/>
      </c>
      <c r="B4368" s="218" t="str">
        <f t="shared" ref="B4368:B4431" si="548">MID(A4368,1,2)</f>
        <v/>
      </c>
      <c r="C4368" s="218" t="str">
        <f t="shared" ref="C4368:C4431" si="549">MID(A4368,4,2)</f>
        <v/>
      </c>
      <c r="D4368" s="218" t="str">
        <f t="shared" ref="D4368:D4431" si="550">MID(A4368,7,4)</f>
        <v/>
      </c>
      <c r="E4368" s="219" t="e">
        <f t="shared" ref="E4368:E4431" si="551">DATE(D4368,C4368,B4368)</f>
        <v>#VALUE!</v>
      </c>
      <c r="F4368" s="219" t="str">
        <f t="shared" ref="F4368:F4431" si="552">IF(ISERROR(E4368),"",E4368)</f>
        <v/>
      </c>
      <c r="G4368" s="219">
        <f t="shared" ref="G4368:G4431" si="553">IF(F4368="",G4367,F4368)</f>
        <v>45291</v>
      </c>
      <c r="H4368" s="218" t="str">
        <f>IF(ISERROR(VLOOKUP(FORECAST!$A4368,$AY$2:$BA$9,3,FALSE)),"",VLOOKUP(FORECAST!$A4368,$AY$2:$BA$9,3,FALSE))</f>
        <v/>
      </c>
      <c r="I4368" s="218" t="str">
        <f>IF(ISNUMBER(FORECAST!G:G),FORECAST!G:G,"")</f>
        <v/>
      </c>
      <c r="J4368" s="222" t="str">
        <f>IF(ISNUMBER(FORECAST!H:H),FORECAST!H:H,"")</f>
        <v/>
      </c>
      <c r="BF4368" s="4"/>
    </row>
    <row r="4369" spans="1:58">
      <c r="A4369" s="218" t="str">
        <f>MID(FORECAST!A4368,1,10)</f>
        <v/>
      </c>
      <c r="B4369" s="218" t="str">
        <f t="shared" si="548"/>
        <v/>
      </c>
      <c r="C4369" s="218" t="str">
        <f t="shared" si="549"/>
        <v/>
      </c>
      <c r="D4369" s="218" t="str">
        <f t="shared" si="550"/>
        <v/>
      </c>
      <c r="E4369" s="219" t="e">
        <f t="shared" si="551"/>
        <v>#VALUE!</v>
      </c>
      <c r="F4369" s="219" t="str">
        <f t="shared" si="552"/>
        <v/>
      </c>
      <c r="G4369" s="219">
        <f t="shared" si="553"/>
        <v>45291</v>
      </c>
      <c r="H4369" s="218" t="str">
        <f>IF(ISERROR(VLOOKUP(FORECAST!$A4369,$AY$2:$BA$9,3,FALSE)),"",VLOOKUP(FORECAST!$A4369,$AY$2:$BA$9,3,FALSE))</f>
        <v/>
      </c>
      <c r="I4369" s="218" t="str">
        <f>IF(ISNUMBER(FORECAST!G:G),FORECAST!G:G,"")</f>
        <v/>
      </c>
      <c r="J4369" s="222" t="str">
        <f>IF(ISNUMBER(FORECAST!H:H),FORECAST!H:H,"")</f>
        <v/>
      </c>
      <c r="BF4369" s="4"/>
    </row>
    <row r="4370" spans="1:58">
      <c r="A4370" s="218" t="str">
        <f>MID(FORECAST!A4369,1,10)</f>
        <v/>
      </c>
      <c r="B4370" s="218" t="str">
        <f t="shared" si="548"/>
        <v/>
      </c>
      <c r="C4370" s="218" t="str">
        <f t="shared" si="549"/>
        <v/>
      </c>
      <c r="D4370" s="218" t="str">
        <f t="shared" si="550"/>
        <v/>
      </c>
      <c r="E4370" s="219" t="e">
        <f t="shared" si="551"/>
        <v>#VALUE!</v>
      </c>
      <c r="F4370" s="219" t="str">
        <f t="shared" si="552"/>
        <v/>
      </c>
      <c r="G4370" s="219">
        <f t="shared" si="553"/>
        <v>45291</v>
      </c>
      <c r="H4370" s="218" t="str">
        <f>IF(ISERROR(VLOOKUP(FORECAST!$A4370,$AY$2:$BA$9,3,FALSE)),"",VLOOKUP(FORECAST!$A4370,$AY$2:$BA$9,3,FALSE))</f>
        <v/>
      </c>
      <c r="I4370" s="218" t="str">
        <f>IF(ISNUMBER(FORECAST!G:G),FORECAST!G:G,"")</f>
        <v/>
      </c>
      <c r="J4370" s="222" t="str">
        <f>IF(ISNUMBER(FORECAST!H:H),FORECAST!H:H,"")</f>
        <v/>
      </c>
      <c r="BF4370" s="4"/>
    </row>
    <row r="4371" spans="1:58">
      <c r="A4371" s="218" t="str">
        <f>MID(FORECAST!A4370,1,10)</f>
        <v/>
      </c>
      <c r="B4371" s="218" t="str">
        <f t="shared" si="548"/>
        <v/>
      </c>
      <c r="C4371" s="218" t="str">
        <f t="shared" si="549"/>
        <v/>
      </c>
      <c r="D4371" s="218" t="str">
        <f t="shared" si="550"/>
        <v/>
      </c>
      <c r="E4371" s="219" t="e">
        <f t="shared" si="551"/>
        <v>#VALUE!</v>
      </c>
      <c r="F4371" s="219" t="str">
        <f t="shared" si="552"/>
        <v/>
      </c>
      <c r="G4371" s="219">
        <f t="shared" si="553"/>
        <v>45291</v>
      </c>
      <c r="H4371" s="218" t="str">
        <f>IF(ISERROR(VLOOKUP(FORECAST!$A4371,$AY$2:$BA$9,3,FALSE)),"",VLOOKUP(FORECAST!$A4371,$AY$2:$BA$9,3,FALSE))</f>
        <v/>
      </c>
      <c r="I4371" s="218" t="str">
        <f>IF(ISNUMBER(FORECAST!G:G),FORECAST!G:G,"")</f>
        <v/>
      </c>
      <c r="J4371" s="222" t="str">
        <f>IF(ISNUMBER(FORECAST!H:H),FORECAST!H:H,"")</f>
        <v/>
      </c>
      <c r="BF4371" s="4"/>
    </row>
    <row r="4372" spans="1:58">
      <c r="A4372" s="218" t="str">
        <f>MID(FORECAST!A4371,1,10)</f>
        <v/>
      </c>
      <c r="B4372" s="218" t="str">
        <f t="shared" si="548"/>
        <v/>
      </c>
      <c r="C4372" s="218" t="str">
        <f t="shared" si="549"/>
        <v/>
      </c>
      <c r="D4372" s="218" t="str">
        <f t="shared" si="550"/>
        <v/>
      </c>
      <c r="E4372" s="219" t="e">
        <f t="shared" si="551"/>
        <v>#VALUE!</v>
      </c>
      <c r="F4372" s="219" t="str">
        <f t="shared" si="552"/>
        <v/>
      </c>
      <c r="G4372" s="219">
        <f t="shared" si="553"/>
        <v>45291</v>
      </c>
      <c r="H4372" s="218" t="str">
        <f>IF(ISERROR(VLOOKUP(FORECAST!$A4372,$AY$2:$BA$9,3,FALSE)),"",VLOOKUP(FORECAST!$A4372,$AY$2:$BA$9,3,FALSE))</f>
        <v/>
      </c>
      <c r="I4372" s="218" t="str">
        <f>IF(ISNUMBER(FORECAST!G:G),FORECAST!G:G,"")</f>
        <v/>
      </c>
      <c r="J4372" s="222" t="str">
        <f>IF(ISNUMBER(FORECAST!H:H),FORECAST!H:H,"")</f>
        <v/>
      </c>
      <c r="BF4372" s="4"/>
    </row>
    <row r="4373" spans="1:58">
      <c r="A4373" s="218" t="str">
        <f>MID(FORECAST!A4372,1,10)</f>
        <v/>
      </c>
      <c r="B4373" s="218" t="str">
        <f t="shared" si="548"/>
        <v/>
      </c>
      <c r="C4373" s="218" t="str">
        <f t="shared" si="549"/>
        <v/>
      </c>
      <c r="D4373" s="218" t="str">
        <f t="shared" si="550"/>
        <v/>
      </c>
      <c r="E4373" s="219" t="e">
        <f t="shared" si="551"/>
        <v>#VALUE!</v>
      </c>
      <c r="F4373" s="219" t="str">
        <f t="shared" si="552"/>
        <v/>
      </c>
      <c r="G4373" s="219">
        <f t="shared" si="553"/>
        <v>45291</v>
      </c>
      <c r="H4373" s="218" t="str">
        <f>IF(ISERROR(VLOOKUP(FORECAST!$A4373,$AY$2:$BA$9,3,FALSE)),"",VLOOKUP(FORECAST!$A4373,$AY$2:$BA$9,3,FALSE))</f>
        <v/>
      </c>
      <c r="I4373" s="218" t="str">
        <f>IF(ISNUMBER(FORECAST!G:G),FORECAST!G:G,"")</f>
        <v/>
      </c>
      <c r="J4373" s="222" t="str">
        <f>IF(ISNUMBER(FORECAST!H:H),FORECAST!H:H,"")</f>
        <v/>
      </c>
      <c r="BF4373" s="4"/>
    </row>
    <row r="4374" spans="1:58">
      <c r="A4374" s="218" t="str">
        <f>MID(FORECAST!A4373,1,10)</f>
        <v/>
      </c>
      <c r="B4374" s="218" t="str">
        <f t="shared" si="548"/>
        <v/>
      </c>
      <c r="C4374" s="218" t="str">
        <f t="shared" si="549"/>
        <v/>
      </c>
      <c r="D4374" s="218" t="str">
        <f t="shared" si="550"/>
        <v/>
      </c>
      <c r="E4374" s="219" t="e">
        <f t="shared" si="551"/>
        <v>#VALUE!</v>
      </c>
      <c r="F4374" s="219" t="str">
        <f t="shared" si="552"/>
        <v/>
      </c>
      <c r="G4374" s="219">
        <f t="shared" si="553"/>
        <v>45291</v>
      </c>
      <c r="H4374" s="218" t="str">
        <f>IF(ISERROR(VLOOKUP(FORECAST!$A4374,$AY$2:$BA$9,3,FALSE)),"",VLOOKUP(FORECAST!$A4374,$AY$2:$BA$9,3,FALSE))</f>
        <v/>
      </c>
      <c r="I4374" s="218" t="str">
        <f>IF(ISNUMBER(FORECAST!G:G),FORECAST!G:G,"")</f>
        <v/>
      </c>
      <c r="J4374" s="222" t="str">
        <f>IF(ISNUMBER(FORECAST!H:H),FORECAST!H:H,"")</f>
        <v/>
      </c>
      <c r="BF4374" s="4"/>
    </row>
    <row r="4375" spans="1:58">
      <c r="A4375" s="218" t="str">
        <f>MID(FORECAST!A4374,1,10)</f>
        <v/>
      </c>
      <c r="B4375" s="218" t="str">
        <f t="shared" si="548"/>
        <v/>
      </c>
      <c r="C4375" s="218" t="str">
        <f t="shared" si="549"/>
        <v/>
      </c>
      <c r="D4375" s="218" t="str">
        <f t="shared" si="550"/>
        <v/>
      </c>
      <c r="E4375" s="219" t="e">
        <f t="shared" si="551"/>
        <v>#VALUE!</v>
      </c>
      <c r="F4375" s="219" t="str">
        <f t="shared" si="552"/>
        <v/>
      </c>
      <c r="G4375" s="219">
        <f t="shared" si="553"/>
        <v>45291</v>
      </c>
      <c r="H4375" s="218" t="str">
        <f>IF(ISERROR(VLOOKUP(FORECAST!$A4375,$AY$2:$BA$9,3,FALSE)),"",VLOOKUP(FORECAST!$A4375,$AY$2:$BA$9,3,FALSE))</f>
        <v/>
      </c>
      <c r="I4375" s="218" t="str">
        <f>IF(ISNUMBER(FORECAST!G:G),FORECAST!G:G,"")</f>
        <v/>
      </c>
      <c r="J4375" s="222" t="str">
        <f>IF(ISNUMBER(FORECAST!H:H),FORECAST!H:H,"")</f>
        <v/>
      </c>
      <c r="BF4375" s="4"/>
    </row>
    <row r="4376" spans="1:58">
      <c r="A4376" s="218" t="str">
        <f>MID(FORECAST!A4375,1,10)</f>
        <v/>
      </c>
      <c r="B4376" s="218" t="str">
        <f t="shared" si="548"/>
        <v/>
      </c>
      <c r="C4376" s="218" t="str">
        <f t="shared" si="549"/>
        <v/>
      </c>
      <c r="D4376" s="218" t="str">
        <f t="shared" si="550"/>
        <v/>
      </c>
      <c r="E4376" s="219" t="e">
        <f t="shared" si="551"/>
        <v>#VALUE!</v>
      </c>
      <c r="F4376" s="219" t="str">
        <f t="shared" si="552"/>
        <v/>
      </c>
      <c r="G4376" s="219">
        <f t="shared" si="553"/>
        <v>45291</v>
      </c>
      <c r="H4376" s="218" t="str">
        <f>IF(ISERROR(VLOOKUP(FORECAST!$A4376,$AY$2:$BA$9,3,FALSE)),"",VLOOKUP(FORECAST!$A4376,$AY$2:$BA$9,3,FALSE))</f>
        <v/>
      </c>
      <c r="I4376" s="218" t="str">
        <f>IF(ISNUMBER(FORECAST!G:G),FORECAST!G:G,"")</f>
        <v/>
      </c>
      <c r="J4376" s="222" t="str">
        <f>IF(ISNUMBER(FORECAST!H:H),FORECAST!H:H,"")</f>
        <v/>
      </c>
      <c r="BF4376" s="4"/>
    </row>
    <row r="4377" spans="1:58">
      <c r="A4377" s="218" t="str">
        <f>MID(FORECAST!A4376,1,10)</f>
        <v/>
      </c>
      <c r="B4377" s="218" t="str">
        <f t="shared" si="548"/>
        <v/>
      </c>
      <c r="C4377" s="218" t="str">
        <f t="shared" si="549"/>
        <v/>
      </c>
      <c r="D4377" s="218" t="str">
        <f t="shared" si="550"/>
        <v/>
      </c>
      <c r="E4377" s="219" t="e">
        <f t="shared" si="551"/>
        <v>#VALUE!</v>
      </c>
      <c r="F4377" s="219" t="str">
        <f t="shared" si="552"/>
        <v/>
      </c>
      <c r="G4377" s="219">
        <f t="shared" si="553"/>
        <v>45291</v>
      </c>
      <c r="H4377" s="218" t="str">
        <f>IF(ISERROR(VLOOKUP(FORECAST!$A4377,$AY$2:$BA$9,3,FALSE)),"",VLOOKUP(FORECAST!$A4377,$AY$2:$BA$9,3,FALSE))</f>
        <v/>
      </c>
      <c r="I4377" s="218" t="str">
        <f>IF(ISNUMBER(FORECAST!G:G),FORECAST!G:G,"")</f>
        <v/>
      </c>
      <c r="J4377" s="222" t="str">
        <f>IF(ISNUMBER(FORECAST!H:H),FORECAST!H:H,"")</f>
        <v/>
      </c>
      <c r="BF4377" s="4"/>
    </row>
    <row r="4378" spans="1:58">
      <c r="A4378" s="218" t="str">
        <f>MID(FORECAST!A4377,1,10)</f>
        <v/>
      </c>
      <c r="B4378" s="218" t="str">
        <f t="shared" si="548"/>
        <v/>
      </c>
      <c r="C4378" s="218" t="str">
        <f t="shared" si="549"/>
        <v/>
      </c>
      <c r="D4378" s="218" t="str">
        <f t="shared" si="550"/>
        <v/>
      </c>
      <c r="E4378" s="219" t="e">
        <f t="shared" si="551"/>
        <v>#VALUE!</v>
      </c>
      <c r="F4378" s="219" t="str">
        <f t="shared" si="552"/>
        <v/>
      </c>
      <c r="G4378" s="219">
        <f t="shared" si="553"/>
        <v>45291</v>
      </c>
      <c r="H4378" s="218" t="str">
        <f>IF(ISERROR(VLOOKUP(FORECAST!$A4378,$AY$2:$BA$9,3,FALSE)),"",VLOOKUP(FORECAST!$A4378,$AY$2:$BA$9,3,FALSE))</f>
        <v/>
      </c>
      <c r="I4378" s="218" t="str">
        <f>IF(ISNUMBER(FORECAST!G:G),FORECAST!G:G,"")</f>
        <v/>
      </c>
      <c r="J4378" s="222" t="str">
        <f>IF(ISNUMBER(FORECAST!H:H),FORECAST!H:H,"")</f>
        <v/>
      </c>
      <c r="BF4378" s="4"/>
    </row>
    <row r="4379" spans="1:58">
      <c r="A4379" s="218" t="str">
        <f>MID(FORECAST!A4378,1,10)</f>
        <v/>
      </c>
      <c r="B4379" s="218" t="str">
        <f t="shared" si="548"/>
        <v/>
      </c>
      <c r="C4379" s="218" t="str">
        <f t="shared" si="549"/>
        <v/>
      </c>
      <c r="D4379" s="218" t="str">
        <f t="shared" si="550"/>
        <v/>
      </c>
      <c r="E4379" s="219" t="e">
        <f t="shared" si="551"/>
        <v>#VALUE!</v>
      </c>
      <c r="F4379" s="219" t="str">
        <f t="shared" si="552"/>
        <v/>
      </c>
      <c r="G4379" s="219">
        <f t="shared" si="553"/>
        <v>45291</v>
      </c>
      <c r="H4379" s="218" t="str">
        <f>IF(ISERROR(VLOOKUP(FORECAST!$A4379,$AY$2:$BA$9,3,FALSE)),"",VLOOKUP(FORECAST!$A4379,$AY$2:$BA$9,3,FALSE))</f>
        <v/>
      </c>
      <c r="I4379" s="218" t="str">
        <f>IF(ISNUMBER(FORECAST!G:G),FORECAST!G:G,"")</f>
        <v/>
      </c>
      <c r="J4379" s="222" t="str">
        <f>IF(ISNUMBER(FORECAST!H:H),FORECAST!H:H,"")</f>
        <v/>
      </c>
      <c r="BF4379" s="4"/>
    </row>
    <row r="4380" spans="1:58">
      <c r="A4380" s="218" t="str">
        <f>MID(FORECAST!A4379,1,10)</f>
        <v/>
      </c>
      <c r="B4380" s="218" t="str">
        <f t="shared" si="548"/>
        <v/>
      </c>
      <c r="C4380" s="218" t="str">
        <f t="shared" si="549"/>
        <v/>
      </c>
      <c r="D4380" s="218" t="str">
        <f t="shared" si="550"/>
        <v/>
      </c>
      <c r="E4380" s="219" t="e">
        <f t="shared" si="551"/>
        <v>#VALUE!</v>
      </c>
      <c r="F4380" s="219" t="str">
        <f t="shared" si="552"/>
        <v/>
      </c>
      <c r="G4380" s="219">
        <f t="shared" si="553"/>
        <v>45291</v>
      </c>
      <c r="H4380" s="218" t="str">
        <f>IF(ISERROR(VLOOKUP(FORECAST!$A4380,$AY$2:$BA$9,3,FALSE)),"",VLOOKUP(FORECAST!$A4380,$AY$2:$BA$9,3,FALSE))</f>
        <v/>
      </c>
      <c r="I4380" s="218" t="str">
        <f>IF(ISNUMBER(FORECAST!G:G),FORECAST!G:G,"")</f>
        <v/>
      </c>
      <c r="J4380" s="222" t="str">
        <f>IF(ISNUMBER(FORECAST!H:H),FORECAST!H:H,"")</f>
        <v/>
      </c>
      <c r="BF4380" s="4"/>
    </row>
    <row r="4381" spans="1:58">
      <c r="A4381" s="218" t="str">
        <f>MID(FORECAST!A4380,1,10)</f>
        <v/>
      </c>
      <c r="B4381" s="218" t="str">
        <f t="shared" si="548"/>
        <v/>
      </c>
      <c r="C4381" s="218" t="str">
        <f t="shared" si="549"/>
        <v/>
      </c>
      <c r="D4381" s="218" t="str">
        <f t="shared" si="550"/>
        <v/>
      </c>
      <c r="E4381" s="219" t="e">
        <f t="shared" si="551"/>
        <v>#VALUE!</v>
      </c>
      <c r="F4381" s="219" t="str">
        <f t="shared" si="552"/>
        <v/>
      </c>
      <c r="G4381" s="219">
        <f t="shared" si="553"/>
        <v>45291</v>
      </c>
      <c r="H4381" s="218" t="str">
        <f>IF(ISERROR(VLOOKUP(FORECAST!$A4381,$AY$2:$BA$9,3,FALSE)),"",VLOOKUP(FORECAST!$A4381,$AY$2:$BA$9,3,FALSE))</f>
        <v/>
      </c>
      <c r="I4381" s="218" t="str">
        <f>IF(ISNUMBER(FORECAST!G:G),FORECAST!G:G,"")</f>
        <v/>
      </c>
      <c r="J4381" s="222" t="str">
        <f>IF(ISNUMBER(FORECAST!H:H),FORECAST!H:H,"")</f>
        <v/>
      </c>
      <c r="BF4381" s="4"/>
    </row>
    <row r="4382" spans="1:58">
      <c r="A4382" s="218" t="str">
        <f>MID(FORECAST!A4381,1,10)</f>
        <v/>
      </c>
      <c r="B4382" s="218" t="str">
        <f t="shared" si="548"/>
        <v/>
      </c>
      <c r="C4382" s="218" t="str">
        <f t="shared" si="549"/>
        <v/>
      </c>
      <c r="D4382" s="218" t="str">
        <f t="shared" si="550"/>
        <v/>
      </c>
      <c r="E4382" s="219" t="e">
        <f t="shared" si="551"/>
        <v>#VALUE!</v>
      </c>
      <c r="F4382" s="219" t="str">
        <f t="shared" si="552"/>
        <v/>
      </c>
      <c r="G4382" s="219">
        <f t="shared" si="553"/>
        <v>45291</v>
      </c>
      <c r="H4382" s="218" t="str">
        <f>IF(ISERROR(VLOOKUP(FORECAST!$A4382,$AY$2:$BA$9,3,FALSE)),"",VLOOKUP(FORECAST!$A4382,$AY$2:$BA$9,3,FALSE))</f>
        <v/>
      </c>
      <c r="I4382" s="218" t="str">
        <f>IF(ISNUMBER(FORECAST!G:G),FORECAST!G:G,"")</f>
        <v/>
      </c>
      <c r="J4382" s="222" t="str">
        <f>IF(ISNUMBER(FORECAST!H:H),FORECAST!H:H,"")</f>
        <v/>
      </c>
      <c r="BF4382" s="4"/>
    </row>
    <row r="4383" spans="1:58">
      <c r="A4383" s="218" t="str">
        <f>MID(FORECAST!A4382,1,10)</f>
        <v/>
      </c>
      <c r="B4383" s="218" t="str">
        <f t="shared" si="548"/>
        <v/>
      </c>
      <c r="C4383" s="218" t="str">
        <f t="shared" si="549"/>
        <v/>
      </c>
      <c r="D4383" s="218" t="str">
        <f t="shared" si="550"/>
        <v/>
      </c>
      <c r="E4383" s="219" t="e">
        <f t="shared" si="551"/>
        <v>#VALUE!</v>
      </c>
      <c r="F4383" s="219" t="str">
        <f t="shared" si="552"/>
        <v/>
      </c>
      <c r="G4383" s="219">
        <f t="shared" si="553"/>
        <v>45291</v>
      </c>
      <c r="H4383" s="218" t="str">
        <f>IF(ISERROR(VLOOKUP(FORECAST!$A4383,$AY$2:$BA$9,3,FALSE)),"",VLOOKUP(FORECAST!$A4383,$AY$2:$BA$9,3,FALSE))</f>
        <v/>
      </c>
      <c r="I4383" s="218" t="str">
        <f>IF(ISNUMBER(FORECAST!G:G),FORECAST!G:G,"")</f>
        <v/>
      </c>
      <c r="J4383" s="222" t="str">
        <f>IF(ISNUMBER(FORECAST!H:H),FORECAST!H:H,"")</f>
        <v/>
      </c>
      <c r="BF4383" s="4"/>
    </row>
    <row r="4384" spans="1:58">
      <c r="A4384" s="218" t="str">
        <f>MID(FORECAST!A4383,1,10)</f>
        <v/>
      </c>
      <c r="B4384" s="218" t="str">
        <f t="shared" si="548"/>
        <v/>
      </c>
      <c r="C4384" s="218" t="str">
        <f t="shared" si="549"/>
        <v/>
      </c>
      <c r="D4384" s="218" t="str">
        <f t="shared" si="550"/>
        <v/>
      </c>
      <c r="E4384" s="219" t="e">
        <f t="shared" si="551"/>
        <v>#VALUE!</v>
      </c>
      <c r="F4384" s="219" t="str">
        <f t="shared" si="552"/>
        <v/>
      </c>
      <c r="G4384" s="219">
        <f t="shared" si="553"/>
        <v>45291</v>
      </c>
      <c r="H4384" s="218" t="str">
        <f>IF(ISERROR(VLOOKUP(FORECAST!$A4384,$AY$2:$BA$9,3,FALSE)),"",VLOOKUP(FORECAST!$A4384,$AY$2:$BA$9,3,FALSE))</f>
        <v/>
      </c>
      <c r="I4384" s="218" t="str">
        <f>IF(ISNUMBER(FORECAST!G:G),FORECAST!G:G,"")</f>
        <v/>
      </c>
      <c r="J4384" s="222" t="str">
        <f>IF(ISNUMBER(FORECAST!H:H),FORECAST!H:H,"")</f>
        <v/>
      </c>
      <c r="BF4384" s="4"/>
    </row>
    <row r="4385" spans="1:58">
      <c r="A4385" s="218" t="str">
        <f>MID(FORECAST!A4384,1,10)</f>
        <v/>
      </c>
      <c r="B4385" s="218" t="str">
        <f t="shared" si="548"/>
        <v/>
      </c>
      <c r="C4385" s="218" t="str">
        <f t="shared" si="549"/>
        <v/>
      </c>
      <c r="D4385" s="218" t="str">
        <f t="shared" si="550"/>
        <v/>
      </c>
      <c r="E4385" s="219" t="e">
        <f t="shared" si="551"/>
        <v>#VALUE!</v>
      </c>
      <c r="F4385" s="219" t="str">
        <f t="shared" si="552"/>
        <v/>
      </c>
      <c r="G4385" s="219">
        <f t="shared" si="553"/>
        <v>45291</v>
      </c>
      <c r="H4385" s="218" t="str">
        <f>IF(ISERROR(VLOOKUP(FORECAST!$A4385,$AY$2:$BA$9,3,FALSE)),"",VLOOKUP(FORECAST!$A4385,$AY$2:$BA$9,3,FALSE))</f>
        <v/>
      </c>
      <c r="I4385" s="218" t="str">
        <f>IF(ISNUMBER(FORECAST!G:G),FORECAST!G:G,"")</f>
        <v/>
      </c>
      <c r="J4385" s="222" t="str">
        <f>IF(ISNUMBER(FORECAST!H:H),FORECAST!H:H,"")</f>
        <v/>
      </c>
      <c r="BF4385" s="4"/>
    </row>
    <row r="4386" spans="1:58">
      <c r="A4386" s="218" t="str">
        <f>MID(FORECAST!A4385,1,10)</f>
        <v/>
      </c>
      <c r="B4386" s="218" t="str">
        <f t="shared" si="548"/>
        <v/>
      </c>
      <c r="C4386" s="218" t="str">
        <f t="shared" si="549"/>
        <v/>
      </c>
      <c r="D4386" s="218" t="str">
        <f t="shared" si="550"/>
        <v/>
      </c>
      <c r="E4386" s="219" t="e">
        <f t="shared" si="551"/>
        <v>#VALUE!</v>
      </c>
      <c r="F4386" s="219" t="str">
        <f t="shared" si="552"/>
        <v/>
      </c>
      <c r="G4386" s="219">
        <f t="shared" si="553"/>
        <v>45291</v>
      </c>
      <c r="H4386" s="218" t="str">
        <f>IF(ISERROR(VLOOKUP(FORECAST!$A4386,$AY$2:$BA$9,3,FALSE)),"",VLOOKUP(FORECAST!$A4386,$AY$2:$BA$9,3,FALSE))</f>
        <v/>
      </c>
      <c r="I4386" s="218" t="str">
        <f>IF(ISNUMBER(FORECAST!G:G),FORECAST!G:G,"")</f>
        <v/>
      </c>
      <c r="J4386" s="222" t="str">
        <f>IF(ISNUMBER(FORECAST!H:H),FORECAST!H:H,"")</f>
        <v/>
      </c>
      <c r="BF4386" s="4"/>
    </row>
    <row r="4387" spans="1:58">
      <c r="A4387" s="218" t="str">
        <f>MID(FORECAST!A4386,1,10)</f>
        <v/>
      </c>
      <c r="B4387" s="218" t="str">
        <f t="shared" si="548"/>
        <v/>
      </c>
      <c r="C4387" s="218" t="str">
        <f t="shared" si="549"/>
        <v/>
      </c>
      <c r="D4387" s="218" t="str">
        <f t="shared" si="550"/>
        <v/>
      </c>
      <c r="E4387" s="219" t="e">
        <f t="shared" si="551"/>
        <v>#VALUE!</v>
      </c>
      <c r="F4387" s="219" t="str">
        <f t="shared" si="552"/>
        <v/>
      </c>
      <c r="G4387" s="219">
        <f t="shared" si="553"/>
        <v>45291</v>
      </c>
      <c r="H4387" s="218" t="str">
        <f>IF(ISERROR(VLOOKUP(FORECAST!$A4387,$AY$2:$BA$9,3,FALSE)),"",VLOOKUP(FORECAST!$A4387,$AY$2:$BA$9,3,FALSE))</f>
        <v/>
      </c>
      <c r="I4387" s="218" t="str">
        <f>IF(ISNUMBER(FORECAST!G:G),FORECAST!G:G,"")</f>
        <v/>
      </c>
      <c r="J4387" s="222" t="str">
        <f>IF(ISNUMBER(FORECAST!H:H),FORECAST!H:H,"")</f>
        <v/>
      </c>
      <c r="BF4387" s="4"/>
    </row>
    <row r="4388" spans="1:58">
      <c r="A4388" s="218" t="str">
        <f>MID(FORECAST!A4387,1,10)</f>
        <v/>
      </c>
      <c r="B4388" s="218" t="str">
        <f t="shared" si="548"/>
        <v/>
      </c>
      <c r="C4388" s="218" t="str">
        <f t="shared" si="549"/>
        <v/>
      </c>
      <c r="D4388" s="218" t="str">
        <f t="shared" si="550"/>
        <v/>
      </c>
      <c r="E4388" s="219" t="e">
        <f t="shared" si="551"/>
        <v>#VALUE!</v>
      </c>
      <c r="F4388" s="219" t="str">
        <f t="shared" si="552"/>
        <v/>
      </c>
      <c r="G4388" s="219">
        <f t="shared" si="553"/>
        <v>45291</v>
      </c>
      <c r="H4388" s="218" t="str">
        <f>IF(ISERROR(VLOOKUP(FORECAST!$A4388,$AY$2:$BA$9,3,FALSE)),"",VLOOKUP(FORECAST!$A4388,$AY$2:$BA$9,3,FALSE))</f>
        <v/>
      </c>
      <c r="I4388" s="218" t="str">
        <f>IF(ISNUMBER(FORECAST!G:G),FORECAST!G:G,"")</f>
        <v/>
      </c>
      <c r="J4388" s="222" t="str">
        <f>IF(ISNUMBER(FORECAST!H:H),FORECAST!H:H,"")</f>
        <v/>
      </c>
      <c r="BF4388" s="4"/>
    </row>
    <row r="4389" spans="1:58">
      <c r="A4389" s="218" t="str">
        <f>MID(FORECAST!A4388,1,10)</f>
        <v/>
      </c>
      <c r="B4389" s="218" t="str">
        <f t="shared" si="548"/>
        <v/>
      </c>
      <c r="C4389" s="218" t="str">
        <f t="shared" si="549"/>
        <v/>
      </c>
      <c r="D4389" s="218" t="str">
        <f t="shared" si="550"/>
        <v/>
      </c>
      <c r="E4389" s="219" t="e">
        <f t="shared" si="551"/>
        <v>#VALUE!</v>
      </c>
      <c r="F4389" s="219" t="str">
        <f t="shared" si="552"/>
        <v/>
      </c>
      <c r="G4389" s="219">
        <f t="shared" si="553"/>
        <v>45291</v>
      </c>
      <c r="H4389" s="218" t="str">
        <f>IF(ISERROR(VLOOKUP(FORECAST!$A4389,$AY$2:$BA$9,3,FALSE)),"",VLOOKUP(FORECAST!$A4389,$AY$2:$BA$9,3,FALSE))</f>
        <v/>
      </c>
      <c r="I4389" s="218" t="str">
        <f>IF(ISNUMBER(FORECAST!G:G),FORECAST!G:G,"")</f>
        <v/>
      </c>
      <c r="J4389" s="222" t="str">
        <f>IF(ISNUMBER(FORECAST!H:H),FORECAST!H:H,"")</f>
        <v/>
      </c>
      <c r="BF4389" s="4"/>
    </row>
    <row r="4390" spans="1:58">
      <c r="A4390" s="218" t="str">
        <f>MID(FORECAST!A4389,1,10)</f>
        <v/>
      </c>
      <c r="B4390" s="218" t="str">
        <f t="shared" si="548"/>
        <v/>
      </c>
      <c r="C4390" s="218" t="str">
        <f t="shared" si="549"/>
        <v/>
      </c>
      <c r="D4390" s="218" t="str">
        <f t="shared" si="550"/>
        <v/>
      </c>
      <c r="E4390" s="219" t="e">
        <f t="shared" si="551"/>
        <v>#VALUE!</v>
      </c>
      <c r="F4390" s="219" t="str">
        <f t="shared" si="552"/>
        <v/>
      </c>
      <c r="G4390" s="219">
        <f t="shared" si="553"/>
        <v>45291</v>
      </c>
      <c r="H4390" s="218" t="str">
        <f>IF(ISERROR(VLOOKUP(FORECAST!$A4390,$AY$2:$BA$9,3,FALSE)),"",VLOOKUP(FORECAST!$A4390,$AY$2:$BA$9,3,FALSE))</f>
        <v/>
      </c>
      <c r="I4390" s="218" t="str">
        <f>IF(ISNUMBER(FORECAST!G:G),FORECAST!G:G,"")</f>
        <v/>
      </c>
      <c r="J4390" s="222" t="str">
        <f>IF(ISNUMBER(FORECAST!H:H),FORECAST!H:H,"")</f>
        <v/>
      </c>
      <c r="BF4390" s="4"/>
    </row>
    <row r="4391" spans="1:58">
      <c r="A4391" s="218" t="str">
        <f>MID(FORECAST!A4390,1,10)</f>
        <v/>
      </c>
      <c r="B4391" s="218" t="str">
        <f t="shared" si="548"/>
        <v/>
      </c>
      <c r="C4391" s="218" t="str">
        <f t="shared" si="549"/>
        <v/>
      </c>
      <c r="D4391" s="218" t="str">
        <f t="shared" si="550"/>
        <v/>
      </c>
      <c r="E4391" s="219" t="e">
        <f t="shared" si="551"/>
        <v>#VALUE!</v>
      </c>
      <c r="F4391" s="219" t="str">
        <f t="shared" si="552"/>
        <v/>
      </c>
      <c r="G4391" s="219">
        <f t="shared" si="553"/>
        <v>45291</v>
      </c>
      <c r="H4391" s="218" t="str">
        <f>IF(ISERROR(VLOOKUP(FORECAST!$A4391,$AY$2:$BA$9,3,FALSE)),"",VLOOKUP(FORECAST!$A4391,$AY$2:$BA$9,3,FALSE))</f>
        <v/>
      </c>
      <c r="I4391" s="218" t="str">
        <f>IF(ISNUMBER(FORECAST!G:G),FORECAST!G:G,"")</f>
        <v/>
      </c>
      <c r="J4391" s="222" t="str">
        <f>IF(ISNUMBER(FORECAST!H:H),FORECAST!H:H,"")</f>
        <v/>
      </c>
      <c r="BF4391" s="4"/>
    </row>
    <row r="4392" spans="1:58">
      <c r="A4392" s="218" t="str">
        <f>MID(FORECAST!A4391,1,10)</f>
        <v/>
      </c>
      <c r="B4392" s="218" t="str">
        <f t="shared" si="548"/>
        <v/>
      </c>
      <c r="C4392" s="218" t="str">
        <f t="shared" si="549"/>
        <v/>
      </c>
      <c r="D4392" s="218" t="str">
        <f t="shared" si="550"/>
        <v/>
      </c>
      <c r="E4392" s="219" t="e">
        <f t="shared" si="551"/>
        <v>#VALUE!</v>
      </c>
      <c r="F4392" s="219" t="str">
        <f t="shared" si="552"/>
        <v/>
      </c>
      <c r="G4392" s="219">
        <f t="shared" si="553"/>
        <v>45291</v>
      </c>
      <c r="H4392" s="218" t="str">
        <f>IF(ISERROR(VLOOKUP(FORECAST!$A4392,$AY$2:$BA$9,3,FALSE)),"",VLOOKUP(FORECAST!$A4392,$AY$2:$BA$9,3,FALSE))</f>
        <v/>
      </c>
      <c r="I4392" s="218" t="str">
        <f>IF(ISNUMBER(FORECAST!G:G),FORECAST!G:G,"")</f>
        <v/>
      </c>
      <c r="J4392" s="222" t="str">
        <f>IF(ISNUMBER(FORECAST!H:H),FORECAST!H:H,"")</f>
        <v/>
      </c>
      <c r="BF4392" s="4"/>
    </row>
    <row r="4393" spans="1:58">
      <c r="A4393" s="218" t="str">
        <f>MID(FORECAST!A4392,1,10)</f>
        <v/>
      </c>
      <c r="B4393" s="218" t="str">
        <f t="shared" si="548"/>
        <v/>
      </c>
      <c r="C4393" s="218" t="str">
        <f t="shared" si="549"/>
        <v/>
      </c>
      <c r="D4393" s="218" t="str">
        <f t="shared" si="550"/>
        <v/>
      </c>
      <c r="E4393" s="219" t="e">
        <f t="shared" si="551"/>
        <v>#VALUE!</v>
      </c>
      <c r="F4393" s="219" t="str">
        <f t="shared" si="552"/>
        <v/>
      </c>
      <c r="G4393" s="219">
        <f t="shared" si="553"/>
        <v>45291</v>
      </c>
      <c r="H4393" s="218" t="str">
        <f>IF(ISERROR(VLOOKUP(FORECAST!$A4393,$AY$2:$BA$9,3,FALSE)),"",VLOOKUP(FORECAST!$A4393,$AY$2:$BA$9,3,FALSE))</f>
        <v/>
      </c>
      <c r="I4393" s="218" t="str">
        <f>IF(ISNUMBER(FORECAST!G:G),FORECAST!G:G,"")</f>
        <v/>
      </c>
      <c r="J4393" s="222" t="str">
        <f>IF(ISNUMBER(FORECAST!H:H),FORECAST!H:H,"")</f>
        <v/>
      </c>
      <c r="BF4393" s="4"/>
    </row>
    <row r="4394" spans="1:58">
      <c r="A4394" s="218" t="str">
        <f>MID(FORECAST!A4393,1,10)</f>
        <v/>
      </c>
      <c r="B4394" s="218" t="str">
        <f t="shared" si="548"/>
        <v/>
      </c>
      <c r="C4394" s="218" t="str">
        <f t="shared" si="549"/>
        <v/>
      </c>
      <c r="D4394" s="218" t="str">
        <f t="shared" si="550"/>
        <v/>
      </c>
      <c r="E4394" s="219" t="e">
        <f t="shared" si="551"/>
        <v>#VALUE!</v>
      </c>
      <c r="F4394" s="219" t="str">
        <f t="shared" si="552"/>
        <v/>
      </c>
      <c r="G4394" s="219">
        <f t="shared" si="553"/>
        <v>45291</v>
      </c>
      <c r="H4394" s="218" t="str">
        <f>IF(ISERROR(VLOOKUP(FORECAST!$A4394,$AY$2:$BA$9,3,FALSE)),"",VLOOKUP(FORECAST!$A4394,$AY$2:$BA$9,3,FALSE))</f>
        <v/>
      </c>
      <c r="I4394" s="218" t="str">
        <f>IF(ISNUMBER(FORECAST!G:G),FORECAST!G:G,"")</f>
        <v/>
      </c>
      <c r="J4394" s="222" t="str">
        <f>IF(ISNUMBER(FORECAST!H:H),FORECAST!H:H,"")</f>
        <v/>
      </c>
      <c r="BF4394" s="4"/>
    </row>
    <row r="4395" spans="1:58">
      <c r="A4395" s="218" t="str">
        <f>MID(FORECAST!A4394,1,10)</f>
        <v/>
      </c>
      <c r="B4395" s="218" t="str">
        <f t="shared" si="548"/>
        <v/>
      </c>
      <c r="C4395" s="218" t="str">
        <f t="shared" si="549"/>
        <v/>
      </c>
      <c r="D4395" s="218" t="str">
        <f t="shared" si="550"/>
        <v/>
      </c>
      <c r="E4395" s="219" t="e">
        <f t="shared" si="551"/>
        <v>#VALUE!</v>
      </c>
      <c r="F4395" s="219" t="str">
        <f t="shared" si="552"/>
        <v/>
      </c>
      <c r="G4395" s="219">
        <f t="shared" si="553"/>
        <v>45291</v>
      </c>
      <c r="H4395" s="218" t="str">
        <f>IF(ISERROR(VLOOKUP(FORECAST!$A4395,$AY$2:$BA$9,3,FALSE)),"",VLOOKUP(FORECAST!$A4395,$AY$2:$BA$9,3,FALSE))</f>
        <v/>
      </c>
      <c r="I4395" s="218" t="str">
        <f>IF(ISNUMBER(FORECAST!G:G),FORECAST!G:G,"")</f>
        <v/>
      </c>
      <c r="J4395" s="222" t="str">
        <f>IF(ISNUMBER(FORECAST!H:H),FORECAST!H:H,"")</f>
        <v/>
      </c>
      <c r="BF4395" s="4"/>
    </row>
    <row r="4396" spans="1:58">
      <c r="A4396" s="218" t="str">
        <f>MID(FORECAST!A4395,1,10)</f>
        <v/>
      </c>
      <c r="B4396" s="218" t="str">
        <f t="shared" si="548"/>
        <v/>
      </c>
      <c r="C4396" s="218" t="str">
        <f t="shared" si="549"/>
        <v/>
      </c>
      <c r="D4396" s="218" t="str">
        <f t="shared" si="550"/>
        <v/>
      </c>
      <c r="E4396" s="219" t="e">
        <f t="shared" si="551"/>
        <v>#VALUE!</v>
      </c>
      <c r="F4396" s="219" t="str">
        <f t="shared" si="552"/>
        <v/>
      </c>
      <c r="G4396" s="219">
        <f t="shared" si="553"/>
        <v>45291</v>
      </c>
      <c r="H4396" s="218" t="str">
        <f>IF(ISERROR(VLOOKUP(FORECAST!$A4396,$AY$2:$BA$9,3,FALSE)),"",VLOOKUP(FORECAST!$A4396,$AY$2:$BA$9,3,FALSE))</f>
        <v/>
      </c>
      <c r="I4396" s="218" t="str">
        <f>IF(ISNUMBER(FORECAST!G:G),FORECAST!G:G,"")</f>
        <v/>
      </c>
      <c r="J4396" s="222" t="str">
        <f>IF(ISNUMBER(FORECAST!H:H),FORECAST!H:H,"")</f>
        <v/>
      </c>
      <c r="BF4396" s="4"/>
    </row>
    <row r="4397" spans="1:58">
      <c r="A4397" s="218" t="str">
        <f>MID(FORECAST!A4396,1,10)</f>
        <v/>
      </c>
      <c r="B4397" s="218" t="str">
        <f t="shared" si="548"/>
        <v/>
      </c>
      <c r="C4397" s="218" t="str">
        <f t="shared" si="549"/>
        <v/>
      </c>
      <c r="D4397" s="218" t="str">
        <f t="shared" si="550"/>
        <v/>
      </c>
      <c r="E4397" s="219" t="e">
        <f t="shared" si="551"/>
        <v>#VALUE!</v>
      </c>
      <c r="F4397" s="219" t="str">
        <f t="shared" si="552"/>
        <v/>
      </c>
      <c r="G4397" s="219">
        <f t="shared" si="553"/>
        <v>45291</v>
      </c>
      <c r="H4397" s="218" t="str">
        <f>IF(ISERROR(VLOOKUP(FORECAST!$A4397,$AY$2:$BA$9,3,FALSE)),"",VLOOKUP(FORECAST!$A4397,$AY$2:$BA$9,3,FALSE))</f>
        <v/>
      </c>
      <c r="I4397" s="218" t="str">
        <f>IF(ISNUMBER(FORECAST!G:G),FORECAST!G:G,"")</f>
        <v/>
      </c>
      <c r="J4397" s="222" t="str">
        <f>IF(ISNUMBER(FORECAST!H:H),FORECAST!H:H,"")</f>
        <v/>
      </c>
      <c r="BF4397" s="4"/>
    </row>
    <row r="4398" spans="1:58">
      <c r="A4398" s="218" t="str">
        <f>MID(FORECAST!A4397,1,10)</f>
        <v/>
      </c>
      <c r="B4398" s="218" t="str">
        <f t="shared" si="548"/>
        <v/>
      </c>
      <c r="C4398" s="218" t="str">
        <f t="shared" si="549"/>
        <v/>
      </c>
      <c r="D4398" s="218" t="str">
        <f t="shared" si="550"/>
        <v/>
      </c>
      <c r="E4398" s="219" t="e">
        <f t="shared" si="551"/>
        <v>#VALUE!</v>
      </c>
      <c r="F4398" s="219" t="str">
        <f t="shared" si="552"/>
        <v/>
      </c>
      <c r="G4398" s="219">
        <f t="shared" si="553"/>
        <v>45291</v>
      </c>
      <c r="H4398" s="218" t="str">
        <f>IF(ISERROR(VLOOKUP(FORECAST!$A4398,$AY$2:$BA$9,3,FALSE)),"",VLOOKUP(FORECAST!$A4398,$AY$2:$BA$9,3,FALSE))</f>
        <v/>
      </c>
      <c r="I4398" s="218" t="str">
        <f>IF(ISNUMBER(FORECAST!G:G),FORECAST!G:G,"")</f>
        <v/>
      </c>
      <c r="J4398" s="222" t="str">
        <f>IF(ISNUMBER(FORECAST!H:H),FORECAST!H:H,"")</f>
        <v/>
      </c>
      <c r="BF4398" s="4"/>
    </row>
    <row r="4399" spans="1:58">
      <c r="A4399" s="218" t="str">
        <f>MID(FORECAST!A4398,1,10)</f>
        <v/>
      </c>
      <c r="B4399" s="218" t="str">
        <f t="shared" si="548"/>
        <v/>
      </c>
      <c r="C4399" s="218" t="str">
        <f t="shared" si="549"/>
        <v/>
      </c>
      <c r="D4399" s="218" t="str">
        <f t="shared" si="550"/>
        <v/>
      </c>
      <c r="E4399" s="219" t="e">
        <f t="shared" si="551"/>
        <v>#VALUE!</v>
      </c>
      <c r="F4399" s="219" t="str">
        <f t="shared" si="552"/>
        <v/>
      </c>
      <c r="G4399" s="219">
        <f t="shared" si="553"/>
        <v>45291</v>
      </c>
      <c r="H4399" s="218" t="str">
        <f>IF(ISERROR(VLOOKUP(FORECAST!$A4399,$AY$2:$BA$9,3,FALSE)),"",VLOOKUP(FORECAST!$A4399,$AY$2:$BA$9,3,FALSE))</f>
        <v/>
      </c>
      <c r="I4399" s="218" t="str">
        <f>IF(ISNUMBER(FORECAST!G:G),FORECAST!G:G,"")</f>
        <v/>
      </c>
      <c r="J4399" s="222" t="str">
        <f>IF(ISNUMBER(FORECAST!H:H),FORECAST!H:H,"")</f>
        <v/>
      </c>
      <c r="BF4399" s="4"/>
    </row>
    <row r="4400" spans="1:58">
      <c r="A4400" s="218" t="str">
        <f>MID(FORECAST!A4399,1,10)</f>
        <v/>
      </c>
      <c r="B4400" s="218" t="str">
        <f t="shared" si="548"/>
        <v/>
      </c>
      <c r="C4400" s="218" t="str">
        <f t="shared" si="549"/>
        <v/>
      </c>
      <c r="D4400" s="218" t="str">
        <f t="shared" si="550"/>
        <v/>
      </c>
      <c r="E4400" s="219" t="e">
        <f t="shared" si="551"/>
        <v>#VALUE!</v>
      </c>
      <c r="F4400" s="219" t="str">
        <f t="shared" si="552"/>
        <v/>
      </c>
      <c r="G4400" s="219">
        <f t="shared" si="553"/>
        <v>45291</v>
      </c>
      <c r="H4400" s="218" t="str">
        <f>IF(ISERROR(VLOOKUP(FORECAST!$A4400,$AY$2:$BA$9,3,FALSE)),"",VLOOKUP(FORECAST!$A4400,$AY$2:$BA$9,3,FALSE))</f>
        <v/>
      </c>
      <c r="I4400" s="218" t="str">
        <f>IF(ISNUMBER(FORECAST!G:G),FORECAST!G:G,"")</f>
        <v/>
      </c>
      <c r="J4400" s="222" t="str">
        <f>IF(ISNUMBER(FORECAST!H:H),FORECAST!H:H,"")</f>
        <v/>
      </c>
      <c r="BF4400" s="4"/>
    </row>
    <row r="4401" spans="1:58">
      <c r="A4401" s="218" t="str">
        <f>MID(FORECAST!A4400,1,10)</f>
        <v/>
      </c>
      <c r="B4401" s="218" t="str">
        <f t="shared" si="548"/>
        <v/>
      </c>
      <c r="C4401" s="218" t="str">
        <f t="shared" si="549"/>
        <v/>
      </c>
      <c r="D4401" s="218" t="str">
        <f t="shared" si="550"/>
        <v/>
      </c>
      <c r="E4401" s="219" t="e">
        <f t="shared" si="551"/>
        <v>#VALUE!</v>
      </c>
      <c r="F4401" s="219" t="str">
        <f t="shared" si="552"/>
        <v/>
      </c>
      <c r="G4401" s="219">
        <f t="shared" si="553"/>
        <v>45291</v>
      </c>
      <c r="H4401" s="218" t="str">
        <f>IF(ISERROR(VLOOKUP(FORECAST!$A4401,$AY$2:$BA$9,3,FALSE)),"",VLOOKUP(FORECAST!$A4401,$AY$2:$BA$9,3,FALSE))</f>
        <v/>
      </c>
      <c r="I4401" s="218" t="str">
        <f>IF(ISNUMBER(FORECAST!G:G),FORECAST!G:G,"")</f>
        <v/>
      </c>
      <c r="J4401" s="222" t="str">
        <f>IF(ISNUMBER(FORECAST!H:H),FORECAST!H:H,"")</f>
        <v/>
      </c>
      <c r="BF4401" s="4"/>
    </row>
    <row r="4402" spans="1:58">
      <c r="A4402" s="218" t="str">
        <f>MID(FORECAST!A4401,1,10)</f>
        <v/>
      </c>
      <c r="B4402" s="218" t="str">
        <f t="shared" si="548"/>
        <v/>
      </c>
      <c r="C4402" s="218" t="str">
        <f t="shared" si="549"/>
        <v/>
      </c>
      <c r="D4402" s="218" t="str">
        <f t="shared" si="550"/>
        <v/>
      </c>
      <c r="E4402" s="219" t="e">
        <f t="shared" si="551"/>
        <v>#VALUE!</v>
      </c>
      <c r="F4402" s="219" t="str">
        <f t="shared" si="552"/>
        <v/>
      </c>
      <c r="G4402" s="219">
        <f t="shared" si="553"/>
        <v>45291</v>
      </c>
      <c r="H4402" s="218" t="str">
        <f>IF(ISERROR(VLOOKUP(FORECAST!$A4402,$AY$2:$BA$9,3,FALSE)),"",VLOOKUP(FORECAST!$A4402,$AY$2:$BA$9,3,FALSE))</f>
        <v/>
      </c>
      <c r="I4402" s="218" t="str">
        <f>IF(ISNUMBER(FORECAST!G:G),FORECAST!G:G,"")</f>
        <v/>
      </c>
      <c r="J4402" s="222" t="str">
        <f>IF(ISNUMBER(FORECAST!H:H),FORECAST!H:H,"")</f>
        <v/>
      </c>
      <c r="BF4402" s="4"/>
    </row>
    <row r="4403" spans="1:58">
      <c r="A4403" s="218" t="str">
        <f>MID(FORECAST!A4402,1,10)</f>
        <v/>
      </c>
      <c r="B4403" s="218" t="str">
        <f t="shared" si="548"/>
        <v/>
      </c>
      <c r="C4403" s="218" t="str">
        <f t="shared" si="549"/>
        <v/>
      </c>
      <c r="D4403" s="218" t="str">
        <f t="shared" si="550"/>
        <v/>
      </c>
      <c r="E4403" s="219" t="e">
        <f t="shared" si="551"/>
        <v>#VALUE!</v>
      </c>
      <c r="F4403" s="219" t="str">
        <f t="shared" si="552"/>
        <v/>
      </c>
      <c r="G4403" s="219">
        <f t="shared" si="553"/>
        <v>45291</v>
      </c>
      <c r="H4403" s="218" t="str">
        <f>IF(ISERROR(VLOOKUP(FORECAST!$A4403,$AY$2:$BA$9,3,FALSE)),"",VLOOKUP(FORECAST!$A4403,$AY$2:$BA$9,3,FALSE))</f>
        <v/>
      </c>
      <c r="I4403" s="218" t="str">
        <f>IF(ISNUMBER(FORECAST!G:G),FORECAST!G:G,"")</f>
        <v/>
      </c>
      <c r="J4403" s="222" t="str">
        <f>IF(ISNUMBER(FORECAST!H:H),FORECAST!H:H,"")</f>
        <v/>
      </c>
      <c r="BF4403" s="4"/>
    </row>
    <row r="4404" spans="1:58">
      <c r="A4404" s="218" t="str">
        <f>MID(FORECAST!A4403,1,10)</f>
        <v/>
      </c>
      <c r="B4404" s="218" t="str">
        <f t="shared" si="548"/>
        <v/>
      </c>
      <c r="C4404" s="218" t="str">
        <f t="shared" si="549"/>
        <v/>
      </c>
      <c r="D4404" s="218" t="str">
        <f t="shared" si="550"/>
        <v/>
      </c>
      <c r="E4404" s="219" t="e">
        <f t="shared" si="551"/>
        <v>#VALUE!</v>
      </c>
      <c r="F4404" s="219" t="str">
        <f t="shared" si="552"/>
        <v/>
      </c>
      <c r="G4404" s="219">
        <f t="shared" si="553"/>
        <v>45291</v>
      </c>
      <c r="H4404" s="218" t="str">
        <f>IF(ISERROR(VLOOKUP(FORECAST!$A4404,$AY$2:$BA$9,3,FALSE)),"",VLOOKUP(FORECAST!$A4404,$AY$2:$BA$9,3,FALSE))</f>
        <v/>
      </c>
      <c r="I4404" s="218" t="str">
        <f>IF(ISNUMBER(FORECAST!G:G),FORECAST!G:G,"")</f>
        <v/>
      </c>
      <c r="J4404" s="222" t="str">
        <f>IF(ISNUMBER(FORECAST!H:H),FORECAST!H:H,"")</f>
        <v/>
      </c>
      <c r="BF4404" s="4"/>
    </row>
    <row r="4405" spans="1:58">
      <c r="A4405" s="218" t="str">
        <f>MID(FORECAST!A4404,1,10)</f>
        <v/>
      </c>
      <c r="B4405" s="218" t="str">
        <f t="shared" si="548"/>
        <v/>
      </c>
      <c r="C4405" s="218" t="str">
        <f t="shared" si="549"/>
        <v/>
      </c>
      <c r="D4405" s="218" t="str">
        <f t="shared" si="550"/>
        <v/>
      </c>
      <c r="E4405" s="219" t="e">
        <f t="shared" si="551"/>
        <v>#VALUE!</v>
      </c>
      <c r="F4405" s="219" t="str">
        <f t="shared" si="552"/>
        <v/>
      </c>
      <c r="G4405" s="219">
        <f t="shared" si="553"/>
        <v>45291</v>
      </c>
      <c r="H4405" s="218" t="str">
        <f>IF(ISERROR(VLOOKUP(FORECAST!$A4405,$AY$2:$BA$9,3,FALSE)),"",VLOOKUP(FORECAST!$A4405,$AY$2:$BA$9,3,FALSE))</f>
        <v/>
      </c>
      <c r="I4405" s="218" t="str">
        <f>IF(ISNUMBER(FORECAST!G:G),FORECAST!G:G,"")</f>
        <v/>
      </c>
      <c r="J4405" s="222" t="str">
        <f>IF(ISNUMBER(FORECAST!H:H),FORECAST!H:H,"")</f>
        <v/>
      </c>
      <c r="BF4405" s="4"/>
    </row>
    <row r="4406" spans="1:58">
      <c r="A4406" s="218" t="str">
        <f>MID(FORECAST!A4405,1,10)</f>
        <v/>
      </c>
      <c r="B4406" s="218" t="str">
        <f t="shared" si="548"/>
        <v/>
      </c>
      <c r="C4406" s="218" t="str">
        <f t="shared" si="549"/>
        <v/>
      </c>
      <c r="D4406" s="218" t="str">
        <f t="shared" si="550"/>
        <v/>
      </c>
      <c r="E4406" s="219" t="e">
        <f t="shared" si="551"/>
        <v>#VALUE!</v>
      </c>
      <c r="F4406" s="219" t="str">
        <f t="shared" si="552"/>
        <v/>
      </c>
      <c r="G4406" s="219">
        <f t="shared" si="553"/>
        <v>45291</v>
      </c>
      <c r="H4406" s="218" t="str">
        <f>IF(ISERROR(VLOOKUP(FORECAST!$A4406,$AY$2:$BA$9,3,FALSE)),"",VLOOKUP(FORECAST!$A4406,$AY$2:$BA$9,3,FALSE))</f>
        <v/>
      </c>
      <c r="I4406" s="218" t="str">
        <f>IF(ISNUMBER(FORECAST!G:G),FORECAST!G:G,"")</f>
        <v/>
      </c>
      <c r="J4406" s="222" t="str">
        <f>IF(ISNUMBER(FORECAST!H:H),FORECAST!H:H,"")</f>
        <v/>
      </c>
      <c r="BF4406" s="4"/>
    </row>
    <row r="4407" spans="1:58">
      <c r="A4407" s="218" t="str">
        <f>MID(FORECAST!A4406,1,10)</f>
        <v/>
      </c>
      <c r="B4407" s="218" t="str">
        <f t="shared" si="548"/>
        <v/>
      </c>
      <c r="C4407" s="218" t="str">
        <f t="shared" si="549"/>
        <v/>
      </c>
      <c r="D4407" s="218" t="str">
        <f t="shared" si="550"/>
        <v/>
      </c>
      <c r="E4407" s="219" t="e">
        <f t="shared" si="551"/>
        <v>#VALUE!</v>
      </c>
      <c r="F4407" s="219" t="str">
        <f t="shared" si="552"/>
        <v/>
      </c>
      <c r="G4407" s="219">
        <f t="shared" si="553"/>
        <v>45291</v>
      </c>
      <c r="H4407" s="218" t="str">
        <f>IF(ISERROR(VLOOKUP(FORECAST!$A4407,$AY$2:$BA$9,3,FALSE)),"",VLOOKUP(FORECAST!$A4407,$AY$2:$BA$9,3,FALSE))</f>
        <v/>
      </c>
      <c r="I4407" s="218" t="str">
        <f>IF(ISNUMBER(FORECAST!G:G),FORECAST!G:G,"")</f>
        <v/>
      </c>
      <c r="J4407" s="222" t="str">
        <f>IF(ISNUMBER(FORECAST!H:H),FORECAST!H:H,"")</f>
        <v/>
      </c>
      <c r="BF4407" s="4"/>
    </row>
    <row r="4408" spans="1:58">
      <c r="A4408" s="218" t="str">
        <f>MID(FORECAST!A4407,1,10)</f>
        <v/>
      </c>
      <c r="B4408" s="218" t="str">
        <f t="shared" si="548"/>
        <v/>
      </c>
      <c r="C4408" s="218" t="str">
        <f t="shared" si="549"/>
        <v/>
      </c>
      <c r="D4408" s="218" t="str">
        <f t="shared" si="550"/>
        <v/>
      </c>
      <c r="E4408" s="219" t="e">
        <f t="shared" si="551"/>
        <v>#VALUE!</v>
      </c>
      <c r="F4408" s="219" t="str">
        <f t="shared" si="552"/>
        <v/>
      </c>
      <c r="G4408" s="219">
        <f t="shared" si="553"/>
        <v>45291</v>
      </c>
      <c r="H4408" s="218" t="str">
        <f>IF(ISERROR(VLOOKUP(FORECAST!$A4408,$AY$2:$BA$9,3,FALSE)),"",VLOOKUP(FORECAST!$A4408,$AY$2:$BA$9,3,FALSE))</f>
        <v/>
      </c>
      <c r="I4408" s="218" t="str">
        <f>IF(ISNUMBER(FORECAST!G:G),FORECAST!G:G,"")</f>
        <v/>
      </c>
      <c r="J4408" s="222" t="str">
        <f>IF(ISNUMBER(FORECAST!H:H),FORECAST!H:H,"")</f>
        <v/>
      </c>
      <c r="BF4408" s="4"/>
    </row>
    <row r="4409" spans="1:58">
      <c r="A4409" s="218" t="str">
        <f>MID(FORECAST!A4408,1,10)</f>
        <v/>
      </c>
      <c r="B4409" s="218" t="str">
        <f t="shared" si="548"/>
        <v/>
      </c>
      <c r="C4409" s="218" t="str">
        <f t="shared" si="549"/>
        <v/>
      </c>
      <c r="D4409" s="218" t="str">
        <f t="shared" si="550"/>
        <v/>
      </c>
      <c r="E4409" s="219" t="e">
        <f t="shared" si="551"/>
        <v>#VALUE!</v>
      </c>
      <c r="F4409" s="219" t="str">
        <f t="shared" si="552"/>
        <v/>
      </c>
      <c r="G4409" s="219">
        <f t="shared" si="553"/>
        <v>45291</v>
      </c>
      <c r="H4409" s="218" t="str">
        <f>IF(ISERROR(VLOOKUP(FORECAST!$A4409,$AY$2:$BA$9,3,FALSE)),"",VLOOKUP(FORECAST!$A4409,$AY$2:$BA$9,3,FALSE))</f>
        <v/>
      </c>
      <c r="I4409" s="218" t="str">
        <f>IF(ISNUMBER(FORECAST!G:G),FORECAST!G:G,"")</f>
        <v/>
      </c>
      <c r="J4409" s="222" t="str">
        <f>IF(ISNUMBER(FORECAST!H:H),FORECAST!H:H,"")</f>
        <v/>
      </c>
      <c r="BF4409" s="4"/>
    </row>
    <row r="4410" spans="1:58">
      <c r="A4410" s="218" t="str">
        <f>MID(FORECAST!A4409,1,10)</f>
        <v/>
      </c>
      <c r="B4410" s="218" t="str">
        <f t="shared" si="548"/>
        <v/>
      </c>
      <c r="C4410" s="218" t="str">
        <f t="shared" si="549"/>
        <v/>
      </c>
      <c r="D4410" s="218" t="str">
        <f t="shared" si="550"/>
        <v/>
      </c>
      <c r="E4410" s="219" t="e">
        <f t="shared" si="551"/>
        <v>#VALUE!</v>
      </c>
      <c r="F4410" s="219" t="str">
        <f t="shared" si="552"/>
        <v/>
      </c>
      <c r="G4410" s="219">
        <f t="shared" si="553"/>
        <v>45291</v>
      </c>
      <c r="H4410" s="218" t="str">
        <f>IF(ISERROR(VLOOKUP(FORECAST!$A4410,$AY$2:$BA$9,3,FALSE)),"",VLOOKUP(FORECAST!$A4410,$AY$2:$BA$9,3,FALSE))</f>
        <v/>
      </c>
      <c r="I4410" s="218" t="str">
        <f>IF(ISNUMBER(FORECAST!G:G),FORECAST!G:G,"")</f>
        <v/>
      </c>
      <c r="J4410" s="222" t="str">
        <f>IF(ISNUMBER(FORECAST!H:H),FORECAST!H:H,"")</f>
        <v/>
      </c>
      <c r="BF4410" s="4"/>
    </row>
    <row r="4411" spans="1:58">
      <c r="A4411" s="218" t="str">
        <f>MID(FORECAST!A4410,1,10)</f>
        <v/>
      </c>
      <c r="B4411" s="218" t="str">
        <f t="shared" si="548"/>
        <v/>
      </c>
      <c r="C4411" s="218" t="str">
        <f t="shared" si="549"/>
        <v/>
      </c>
      <c r="D4411" s="218" t="str">
        <f t="shared" si="550"/>
        <v/>
      </c>
      <c r="E4411" s="219" t="e">
        <f t="shared" si="551"/>
        <v>#VALUE!</v>
      </c>
      <c r="F4411" s="219" t="str">
        <f t="shared" si="552"/>
        <v/>
      </c>
      <c r="G4411" s="219">
        <f t="shared" si="553"/>
        <v>45291</v>
      </c>
      <c r="H4411" s="218" t="str">
        <f>IF(ISERROR(VLOOKUP(FORECAST!$A4411,$AY$2:$BA$9,3,FALSE)),"",VLOOKUP(FORECAST!$A4411,$AY$2:$BA$9,3,FALSE))</f>
        <v/>
      </c>
      <c r="I4411" s="218" t="str">
        <f>IF(ISNUMBER(FORECAST!G:G),FORECAST!G:G,"")</f>
        <v/>
      </c>
      <c r="J4411" s="222" t="str">
        <f>IF(ISNUMBER(FORECAST!H:H),FORECAST!H:H,"")</f>
        <v/>
      </c>
      <c r="BF4411" s="4"/>
    </row>
    <row r="4412" spans="1:58">
      <c r="A4412" s="218" t="str">
        <f>MID(FORECAST!A4411,1,10)</f>
        <v/>
      </c>
      <c r="B4412" s="218" t="str">
        <f t="shared" si="548"/>
        <v/>
      </c>
      <c r="C4412" s="218" t="str">
        <f t="shared" si="549"/>
        <v/>
      </c>
      <c r="D4412" s="218" t="str">
        <f t="shared" si="550"/>
        <v/>
      </c>
      <c r="E4412" s="219" t="e">
        <f t="shared" si="551"/>
        <v>#VALUE!</v>
      </c>
      <c r="F4412" s="219" t="str">
        <f t="shared" si="552"/>
        <v/>
      </c>
      <c r="G4412" s="219">
        <f t="shared" si="553"/>
        <v>45291</v>
      </c>
      <c r="H4412" s="218" t="str">
        <f>IF(ISERROR(VLOOKUP(FORECAST!$A4412,$AY$2:$BA$9,3,FALSE)),"",VLOOKUP(FORECAST!$A4412,$AY$2:$BA$9,3,FALSE))</f>
        <v/>
      </c>
      <c r="I4412" s="218" t="str">
        <f>IF(ISNUMBER(FORECAST!G:G),FORECAST!G:G,"")</f>
        <v/>
      </c>
      <c r="J4412" s="222" t="str">
        <f>IF(ISNUMBER(FORECAST!H:H),FORECAST!H:H,"")</f>
        <v/>
      </c>
      <c r="BF4412" s="4"/>
    </row>
    <row r="4413" spans="1:58">
      <c r="A4413" s="218" t="str">
        <f>MID(FORECAST!A4412,1,10)</f>
        <v/>
      </c>
      <c r="B4413" s="218" t="str">
        <f t="shared" si="548"/>
        <v/>
      </c>
      <c r="C4413" s="218" t="str">
        <f t="shared" si="549"/>
        <v/>
      </c>
      <c r="D4413" s="218" t="str">
        <f t="shared" si="550"/>
        <v/>
      </c>
      <c r="E4413" s="219" t="e">
        <f t="shared" si="551"/>
        <v>#VALUE!</v>
      </c>
      <c r="F4413" s="219" t="str">
        <f t="shared" si="552"/>
        <v/>
      </c>
      <c r="G4413" s="219">
        <f t="shared" si="553"/>
        <v>45291</v>
      </c>
      <c r="H4413" s="218" t="str">
        <f>IF(ISERROR(VLOOKUP(FORECAST!$A4413,$AY$2:$BA$9,3,FALSE)),"",VLOOKUP(FORECAST!$A4413,$AY$2:$BA$9,3,FALSE))</f>
        <v/>
      </c>
      <c r="I4413" s="218" t="str">
        <f>IF(ISNUMBER(FORECAST!G:G),FORECAST!G:G,"")</f>
        <v/>
      </c>
      <c r="J4413" s="222" t="str">
        <f>IF(ISNUMBER(FORECAST!H:H),FORECAST!H:H,"")</f>
        <v/>
      </c>
      <c r="BF4413" s="4"/>
    </row>
    <row r="4414" spans="1:58">
      <c r="A4414" s="218" t="str">
        <f>MID(FORECAST!A4413,1,10)</f>
        <v/>
      </c>
      <c r="B4414" s="218" t="str">
        <f t="shared" si="548"/>
        <v/>
      </c>
      <c r="C4414" s="218" t="str">
        <f t="shared" si="549"/>
        <v/>
      </c>
      <c r="D4414" s="218" t="str">
        <f t="shared" si="550"/>
        <v/>
      </c>
      <c r="E4414" s="219" t="e">
        <f t="shared" si="551"/>
        <v>#VALUE!</v>
      </c>
      <c r="F4414" s="219" t="str">
        <f t="shared" si="552"/>
        <v/>
      </c>
      <c r="G4414" s="219">
        <f t="shared" si="553"/>
        <v>45291</v>
      </c>
      <c r="H4414" s="218" t="str">
        <f>IF(ISERROR(VLOOKUP(FORECAST!$A4414,$AY$2:$BA$9,3,FALSE)),"",VLOOKUP(FORECAST!$A4414,$AY$2:$BA$9,3,FALSE))</f>
        <v/>
      </c>
      <c r="I4414" s="218" t="str">
        <f>IF(ISNUMBER(FORECAST!G:G),FORECAST!G:G,"")</f>
        <v/>
      </c>
      <c r="J4414" s="222" t="str">
        <f>IF(ISNUMBER(FORECAST!H:H),FORECAST!H:H,"")</f>
        <v/>
      </c>
      <c r="BF4414" s="4"/>
    </row>
    <row r="4415" spans="1:58">
      <c r="A4415" s="218" t="str">
        <f>MID(FORECAST!A4414,1,10)</f>
        <v/>
      </c>
      <c r="B4415" s="218" t="str">
        <f t="shared" si="548"/>
        <v/>
      </c>
      <c r="C4415" s="218" t="str">
        <f t="shared" si="549"/>
        <v/>
      </c>
      <c r="D4415" s="218" t="str">
        <f t="shared" si="550"/>
        <v/>
      </c>
      <c r="E4415" s="219" t="e">
        <f t="shared" si="551"/>
        <v>#VALUE!</v>
      </c>
      <c r="F4415" s="219" t="str">
        <f t="shared" si="552"/>
        <v/>
      </c>
      <c r="G4415" s="219">
        <f t="shared" si="553"/>
        <v>45291</v>
      </c>
      <c r="H4415" s="218" t="str">
        <f>IF(ISERROR(VLOOKUP(FORECAST!$A4415,$AY$2:$BA$9,3,FALSE)),"",VLOOKUP(FORECAST!$A4415,$AY$2:$BA$9,3,FALSE))</f>
        <v/>
      </c>
      <c r="I4415" s="218" t="str">
        <f>IF(ISNUMBER(FORECAST!G:G),FORECAST!G:G,"")</f>
        <v/>
      </c>
      <c r="J4415" s="222" t="str">
        <f>IF(ISNUMBER(FORECAST!H:H),FORECAST!H:H,"")</f>
        <v/>
      </c>
      <c r="BF4415" s="4"/>
    </row>
    <row r="4416" spans="1:58">
      <c r="A4416" s="218" t="str">
        <f>MID(FORECAST!A4415,1,10)</f>
        <v/>
      </c>
      <c r="B4416" s="218" t="str">
        <f t="shared" si="548"/>
        <v/>
      </c>
      <c r="C4416" s="218" t="str">
        <f t="shared" si="549"/>
        <v/>
      </c>
      <c r="D4416" s="218" t="str">
        <f t="shared" si="550"/>
        <v/>
      </c>
      <c r="E4416" s="219" t="e">
        <f t="shared" si="551"/>
        <v>#VALUE!</v>
      </c>
      <c r="F4416" s="219" t="str">
        <f t="shared" si="552"/>
        <v/>
      </c>
      <c r="G4416" s="219">
        <f t="shared" si="553"/>
        <v>45291</v>
      </c>
      <c r="H4416" s="218" t="str">
        <f>IF(ISERROR(VLOOKUP(FORECAST!$A4416,$AY$2:$BA$9,3,FALSE)),"",VLOOKUP(FORECAST!$A4416,$AY$2:$BA$9,3,FALSE))</f>
        <v/>
      </c>
      <c r="I4416" s="218" t="str">
        <f>IF(ISNUMBER(FORECAST!G:G),FORECAST!G:G,"")</f>
        <v/>
      </c>
      <c r="J4416" s="222" t="str">
        <f>IF(ISNUMBER(FORECAST!H:H),FORECAST!H:H,"")</f>
        <v/>
      </c>
      <c r="BF4416" s="4"/>
    </row>
    <row r="4417" spans="1:58">
      <c r="A4417" s="218" t="str">
        <f>MID(FORECAST!A4416,1,10)</f>
        <v/>
      </c>
      <c r="B4417" s="218" t="str">
        <f t="shared" si="548"/>
        <v/>
      </c>
      <c r="C4417" s="218" t="str">
        <f t="shared" si="549"/>
        <v/>
      </c>
      <c r="D4417" s="218" t="str">
        <f t="shared" si="550"/>
        <v/>
      </c>
      <c r="E4417" s="219" t="e">
        <f t="shared" si="551"/>
        <v>#VALUE!</v>
      </c>
      <c r="F4417" s="219" t="str">
        <f t="shared" si="552"/>
        <v/>
      </c>
      <c r="G4417" s="219">
        <f t="shared" si="553"/>
        <v>45291</v>
      </c>
      <c r="H4417" s="218" t="str">
        <f>IF(ISERROR(VLOOKUP(FORECAST!$A4417,$AY$2:$BA$9,3,FALSE)),"",VLOOKUP(FORECAST!$A4417,$AY$2:$BA$9,3,FALSE))</f>
        <v/>
      </c>
      <c r="I4417" s="218" t="str">
        <f>IF(ISNUMBER(FORECAST!G:G),FORECAST!G:G,"")</f>
        <v/>
      </c>
      <c r="J4417" s="222" t="str">
        <f>IF(ISNUMBER(FORECAST!H:H),FORECAST!H:H,"")</f>
        <v/>
      </c>
      <c r="BF4417" s="4"/>
    </row>
    <row r="4418" spans="1:58">
      <c r="A4418" s="218" t="str">
        <f>MID(FORECAST!A4417,1,10)</f>
        <v/>
      </c>
      <c r="B4418" s="218" t="str">
        <f t="shared" si="548"/>
        <v/>
      </c>
      <c r="C4418" s="218" t="str">
        <f t="shared" si="549"/>
        <v/>
      </c>
      <c r="D4418" s="218" t="str">
        <f t="shared" si="550"/>
        <v/>
      </c>
      <c r="E4418" s="219" t="e">
        <f t="shared" si="551"/>
        <v>#VALUE!</v>
      </c>
      <c r="F4418" s="219" t="str">
        <f t="shared" si="552"/>
        <v/>
      </c>
      <c r="G4418" s="219">
        <f t="shared" si="553"/>
        <v>45291</v>
      </c>
      <c r="H4418" s="218" t="str">
        <f>IF(ISERROR(VLOOKUP(FORECAST!$A4418,$AY$2:$BA$9,3,FALSE)),"",VLOOKUP(FORECAST!$A4418,$AY$2:$BA$9,3,FALSE))</f>
        <v/>
      </c>
      <c r="I4418" s="218" t="str">
        <f>IF(ISNUMBER(FORECAST!G:G),FORECAST!G:G,"")</f>
        <v/>
      </c>
      <c r="J4418" s="222" t="str">
        <f>IF(ISNUMBER(FORECAST!H:H),FORECAST!H:H,"")</f>
        <v/>
      </c>
      <c r="BF4418" s="4"/>
    </row>
    <row r="4419" spans="1:58">
      <c r="A4419" s="218" t="str">
        <f>MID(FORECAST!A4418,1,10)</f>
        <v/>
      </c>
      <c r="B4419" s="218" t="str">
        <f t="shared" si="548"/>
        <v/>
      </c>
      <c r="C4419" s="218" t="str">
        <f t="shared" si="549"/>
        <v/>
      </c>
      <c r="D4419" s="218" t="str">
        <f t="shared" si="550"/>
        <v/>
      </c>
      <c r="E4419" s="219" t="e">
        <f t="shared" si="551"/>
        <v>#VALUE!</v>
      </c>
      <c r="F4419" s="219" t="str">
        <f t="shared" si="552"/>
        <v/>
      </c>
      <c r="G4419" s="219">
        <f t="shared" si="553"/>
        <v>45291</v>
      </c>
      <c r="H4419" s="218" t="str">
        <f>IF(ISERROR(VLOOKUP(FORECAST!$A4419,$AY$2:$BA$9,3,FALSE)),"",VLOOKUP(FORECAST!$A4419,$AY$2:$BA$9,3,FALSE))</f>
        <v/>
      </c>
      <c r="I4419" s="218" t="str">
        <f>IF(ISNUMBER(FORECAST!G:G),FORECAST!G:G,"")</f>
        <v/>
      </c>
      <c r="J4419" s="222" t="str">
        <f>IF(ISNUMBER(FORECAST!H:H),FORECAST!H:H,"")</f>
        <v/>
      </c>
      <c r="BF4419" s="4"/>
    </row>
    <row r="4420" spans="1:58">
      <c r="A4420" s="218" t="str">
        <f>MID(FORECAST!A4419,1,10)</f>
        <v/>
      </c>
      <c r="B4420" s="218" t="str">
        <f t="shared" si="548"/>
        <v/>
      </c>
      <c r="C4420" s="218" t="str">
        <f t="shared" si="549"/>
        <v/>
      </c>
      <c r="D4420" s="218" t="str">
        <f t="shared" si="550"/>
        <v/>
      </c>
      <c r="E4420" s="219" t="e">
        <f t="shared" si="551"/>
        <v>#VALUE!</v>
      </c>
      <c r="F4420" s="219" t="str">
        <f t="shared" si="552"/>
        <v/>
      </c>
      <c r="G4420" s="219">
        <f t="shared" si="553"/>
        <v>45291</v>
      </c>
      <c r="H4420" s="218" t="str">
        <f>IF(ISERROR(VLOOKUP(FORECAST!$A4420,$AY$2:$BA$9,3,FALSE)),"",VLOOKUP(FORECAST!$A4420,$AY$2:$BA$9,3,FALSE))</f>
        <v/>
      </c>
      <c r="I4420" s="218" t="str">
        <f>IF(ISNUMBER(FORECAST!G:G),FORECAST!G:G,"")</f>
        <v/>
      </c>
      <c r="J4420" s="222" t="str">
        <f>IF(ISNUMBER(FORECAST!H:H),FORECAST!H:H,"")</f>
        <v/>
      </c>
      <c r="BF4420" s="4"/>
    </row>
    <row r="4421" spans="1:58">
      <c r="A4421" s="218" t="str">
        <f>MID(FORECAST!A4420,1,10)</f>
        <v/>
      </c>
      <c r="B4421" s="218" t="str">
        <f t="shared" si="548"/>
        <v/>
      </c>
      <c r="C4421" s="218" t="str">
        <f t="shared" si="549"/>
        <v/>
      </c>
      <c r="D4421" s="218" t="str">
        <f t="shared" si="550"/>
        <v/>
      </c>
      <c r="E4421" s="219" t="e">
        <f t="shared" si="551"/>
        <v>#VALUE!</v>
      </c>
      <c r="F4421" s="219" t="str">
        <f t="shared" si="552"/>
        <v/>
      </c>
      <c r="G4421" s="219">
        <f t="shared" si="553"/>
        <v>45291</v>
      </c>
      <c r="H4421" s="218" t="str">
        <f>IF(ISERROR(VLOOKUP(FORECAST!$A4421,$AY$2:$BA$9,3,FALSE)),"",VLOOKUP(FORECAST!$A4421,$AY$2:$BA$9,3,FALSE))</f>
        <v/>
      </c>
      <c r="I4421" s="218" t="str">
        <f>IF(ISNUMBER(FORECAST!G:G),FORECAST!G:G,"")</f>
        <v/>
      </c>
      <c r="J4421" s="222" t="str">
        <f>IF(ISNUMBER(FORECAST!H:H),FORECAST!H:H,"")</f>
        <v/>
      </c>
      <c r="BF4421" s="4"/>
    </row>
    <row r="4422" spans="1:58">
      <c r="A4422" s="218" t="str">
        <f>MID(FORECAST!A4421,1,10)</f>
        <v/>
      </c>
      <c r="B4422" s="218" t="str">
        <f t="shared" si="548"/>
        <v/>
      </c>
      <c r="C4422" s="218" t="str">
        <f t="shared" si="549"/>
        <v/>
      </c>
      <c r="D4422" s="218" t="str">
        <f t="shared" si="550"/>
        <v/>
      </c>
      <c r="E4422" s="219" t="e">
        <f t="shared" si="551"/>
        <v>#VALUE!</v>
      </c>
      <c r="F4422" s="219" t="str">
        <f t="shared" si="552"/>
        <v/>
      </c>
      <c r="G4422" s="219">
        <f t="shared" si="553"/>
        <v>45291</v>
      </c>
      <c r="H4422" s="218" t="str">
        <f>IF(ISERROR(VLOOKUP(FORECAST!$A4422,$AY$2:$BA$9,3,FALSE)),"",VLOOKUP(FORECAST!$A4422,$AY$2:$BA$9,3,FALSE))</f>
        <v/>
      </c>
      <c r="I4422" s="218" t="str">
        <f>IF(ISNUMBER(FORECAST!G:G),FORECAST!G:G,"")</f>
        <v/>
      </c>
      <c r="J4422" s="222" t="str">
        <f>IF(ISNUMBER(FORECAST!H:H),FORECAST!H:H,"")</f>
        <v/>
      </c>
      <c r="BF4422" s="4"/>
    </row>
    <row r="4423" spans="1:58">
      <c r="A4423" s="218" t="str">
        <f>MID(FORECAST!A4422,1,10)</f>
        <v/>
      </c>
      <c r="B4423" s="218" t="str">
        <f t="shared" si="548"/>
        <v/>
      </c>
      <c r="C4423" s="218" t="str">
        <f t="shared" si="549"/>
        <v/>
      </c>
      <c r="D4423" s="218" t="str">
        <f t="shared" si="550"/>
        <v/>
      </c>
      <c r="E4423" s="219" t="e">
        <f t="shared" si="551"/>
        <v>#VALUE!</v>
      </c>
      <c r="F4423" s="219" t="str">
        <f t="shared" si="552"/>
        <v/>
      </c>
      <c r="G4423" s="219">
        <f t="shared" si="553"/>
        <v>45291</v>
      </c>
      <c r="H4423" s="218" t="str">
        <f>IF(ISERROR(VLOOKUP(FORECAST!$A4423,$AY$2:$BA$9,3,FALSE)),"",VLOOKUP(FORECAST!$A4423,$AY$2:$BA$9,3,FALSE))</f>
        <v/>
      </c>
      <c r="I4423" s="218" t="str">
        <f>IF(ISNUMBER(FORECAST!G:G),FORECAST!G:G,"")</f>
        <v/>
      </c>
      <c r="J4423" s="222" t="str">
        <f>IF(ISNUMBER(FORECAST!H:H),FORECAST!H:H,"")</f>
        <v/>
      </c>
      <c r="BF4423" s="4"/>
    </row>
    <row r="4424" spans="1:58">
      <c r="A4424" s="218" t="str">
        <f>MID(FORECAST!A4423,1,10)</f>
        <v/>
      </c>
      <c r="B4424" s="218" t="str">
        <f t="shared" si="548"/>
        <v/>
      </c>
      <c r="C4424" s="218" t="str">
        <f t="shared" si="549"/>
        <v/>
      </c>
      <c r="D4424" s="218" t="str">
        <f t="shared" si="550"/>
        <v/>
      </c>
      <c r="E4424" s="219" t="e">
        <f t="shared" si="551"/>
        <v>#VALUE!</v>
      </c>
      <c r="F4424" s="219" t="str">
        <f t="shared" si="552"/>
        <v/>
      </c>
      <c r="G4424" s="219">
        <f t="shared" si="553"/>
        <v>45291</v>
      </c>
      <c r="H4424" s="218" t="str">
        <f>IF(ISERROR(VLOOKUP(FORECAST!$A4424,$AY$2:$BA$9,3,FALSE)),"",VLOOKUP(FORECAST!$A4424,$AY$2:$BA$9,3,FALSE))</f>
        <v/>
      </c>
      <c r="I4424" s="218" t="str">
        <f>IF(ISNUMBER(FORECAST!G:G),FORECAST!G:G,"")</f>
        <v/>
      </c>
      <c r="J4424" s="222" t="str">
        <f>IF(ISNUMBER(FORECAST!H:H),FORECAST!H:H,"")</f>
        <v/>
      </c>
      <c r="BF4424" s="4"/>
    </row>
    <row r="4425" spans="1:58">
      <c r="A4425" s="218" t="str">
        <f>MID(FORECAST!A4424,1,10)</f>
        <v/>
      </c>
      <c r="B4425" s="218" t="str">
        <f t="shared" si="548"/>
        <v/>
      </c>
      <c r="C4425" s="218" t="str">
        <f t="shared" si="549"/>
        <v/>
      </c>
      <c r="D4425" s="218" t="str">
        <f t="shared" si="550"/>
        <v/>
      </c>
      <c r="E4425" s="219" t="e">
        <f t="shared" si="551"/>
        <v>#VALUE!</v>
      </c>
      <c r="F4425" s="219" t="str">
        <f t="shared" si="552"/>
        <v/>
      </c>
      <c r="G4425" s="219">
        <f t="shared" si="553"/>
        <v>45291</v>
      </c>
      <c r="H4425" s="218" t="str">
        <f>IF(ISERROR(VLOOKUP(FORECAST!$A4425,$AY$2:$BA$9,3,FALSE)),"",VLOOKUP(FORECAST!$A4425,$AY$2:$BA$9,3,FALSE))</f>
        <v/>
      </c>
      <c r="I4425" s="218" t="str">
        <f>IF(ISNUMBER(FORECAST!G:G),FORECAST!G:G,"")</f>
        <v/>
      </c>
      <c r="J4425" s="222" t="str">
        <f>IF(ISNUMBER(FORECAST!H:H),FORECAST!H:H,"")</f>
        <v/>
      </c>
      <c r="BF4425" s="4"/>
    </row>
    <row r="4426" spans="1:58">
      <c r="A4426" s="218" t="str">
        <f>MID(FORECAST!A4425,1,10)</f>
        <v/>
      </c>
      <c r="B4426" s="218" t="str">
        <f t="shared" si="548"/>
        <v/>
      </c>
      <c r="C4426" s="218" t="str">
        <f t="shared" si="549"/>
        <v/>
      </c>
      <c r="D4426" s="218" t="str">
        <f t="shared" si="550"/>
        <v/>
      </c>
      <c r="E4426" s="219" t="e">
        <f t="shared" si="551"/>
        <v>#VALUE!</v>
      </c>
      <c r="F4426" s="219" t="str">
        <f t="shared" si="552"/>
        <v/>
      </c>
      <c r="G4426" s="219">
        <f t="shared" si="553"/>
        <v>45291</v>
      </c>
      <c r="H4426" s="218" t="str">
        <f>IF(ISERROR(VLOOKUP(FORECAST!$A4426,$AY$2:$BA$9,3,FALSE)),"",VLOOKUP(FORECAST!$A4426,$AY$2:$BA$9,3,FALSE))</f>
        <v/>
      </c>
      <c r="I4426" s="218" t="str">
        <f>IF(ISNUMBER(FORECAST!G:G),FORECAST!G:G,"")</f>
        <v/>
      </c>
      <c r="J4426" s="222" t="str">
        <f>IF(ISNUMBER(FORECAST!H:H),FORECAST!H:H,"")</f>
        <v/>
      </c>
      <c r="BF4426" s="4"/>
    </row>
    <row r="4427" spans="1:58">
      <c r="A4427" s="218" t="str">
        <f>MID(FORECAST!A4426,1,10)</f>
        <v/>
      </c>
      <c r="B4427" s="218" t="str">
        <f t="shared" si="548"/>
        <v/>
      </c>
      <c r="C4427" s="218" t="str">
        <f t="shared" si="549"/>
        <v/>
      </c>
      <c r="D4427" s="218" t="str">
        <f t="shared" si="550"/>
        <v/>
      </c>
      <c r="E4427" s="219" t="e">
        <f t="shared" si="551"/>
        <v>#VALUE!</v>
      </c>
      <c r="F4427" s="219" t="str">
        <f t="shared" si="552"/>
        <v/>
      </c>
      <c r="G4427" s="219">
        <f t="shared" si="553"/>
        <v>45291</v>
      </c>
      <c r="H4427" s="218" t="str">
        <f>IF(ISERROR(VLOOKUP(FORECAST!$A4427,$AY$2:$BA$9,3,FALSE)),"",VLOOKUP(FORECAST!$A4427,$AY$2:$BA$9,3,FALSE))</f>
        <v/>
      </c>
      <c r="I4427" s="218" t="str">
        <f>IF(ISNUMBER(FORECAST!G:G),FORECAST!G:G,"")</f>
        <v/>
      </c>
      <c r="J4427" s="222" t="str">
        <f>IF(ISNUMBER(FORECAST!H:H),FORECAST!H:H,"")</f>
        <v/>
      </c>
      <c r="BF4427" s="4"/>
    </row>
    <row r="4428" spans="1:58">
      <c r="A4428" s="218" t="str">
        <f>MID(FORECAST!A4427,1,10)</f>
        <v/>
      </c>
      <c r="B4428" s="218" t="str">
        <f t="shared" si="548"/>
        <v/>
      </c>
      <c r="C4428" s="218" t="str">
        <f t="shared" si="549"/>
        <v/>
      </c>
      <c r="D4428" s="218" t="str">
        <f t="shared" si="550"/>
        <v/>
      </c>
      <c r="E4428" s="219" t="e">
        <f t="shared" si="551"/>
        <v>#VALUE!</v>
      </c>
      <c r="F4428" s="219" t="str">
        <f t="shared" si="552"/>
        <v/>
      </c>
      <c r="G4428" s="219">
        <f t="shared" si="553"/>
        <v>45291</v>
      </c>
      <c r="H4428" s="218" t="str">
        <f>IF(ISERROR(VLOOKUP(FORECAST!$A4428,$AY$2:$BA$9,3,FALSE)),"",VLOOKUP(FORECAST!$A4428,$AY$2:$BA$9,3,FALSE))</f>
        <v/>
      </c>
      <c r="I4428" s="218" t="str">
        <f>IF(ISNUMBER(FORECAST!G:G),FORECAST!G:G,"")</f>
        <v/>
      </c>
      <c r="J4428" s="222" t="str">
        <f>IF(ISNUMBER(FORECAST!H:H),FORECAST!H:H,"")</f>
        <v/>
      </c>
      <c r="BF4428" s="4"/>
    </row>
    <row r="4429" spans="1:58">
      <c r="A4429" s="218" t="str">
        <f>MID(FORECAST!A4428,1,10)</f>
        <v/>
      </c>
      <c r="B4429" s="218" t="str">
        <f t="shared" si="548"/>
        <v/>
      </c>
      <c r="C4429" s="218" t="str">
        <f t="shared" si="549"/>
        <v/>
      </c>
      <c r="D4429" s="218" t="str">
        <f t="shared" si="550"/>
        <v/>
      </c>
      <c r="E4429" s="219" t="e">
        <f t="shared" si="551"/>
        <v>#VALUE!</v>
      </c>
      <c r="F4429" s="219" t="str">
        <f t="shared" si="552"/>
        <v/>
      </c>
      <c r="G4429" s="219">
        <f t="shared" si="553"/>
        <v>45291</v>
      </c>
      <c r="H4429" s="218" t="str">
        <f>IF(ISERROR(VLOOKUP(FORECAST!$A4429,$AY$2:$BA$9,3,FALSE)),"",VLOOKUP(FORECAST!$A4429,$AY$2:$BA$9,3,FALSE))</f>
        <v/>
      </c>
      <c r="I4429" s="218" t="str">
        <f>IF(ISNUMBER(FORECAST!G:G),FORECAST!G:G,"")</f>
        <v/>
      </c>
      <c r="J4429" s="222" t="str">
        <f>IF(ISNUMBER(FORECAST!H:H),FORECAST!H:H,"")</f>
        <v/>
      </c>
      <c r="BF4429" s="4"/>
    </row>
    <row r="4430" spans="1:58">
      <c r="A4430" s="218" t="str">
        <f>MID(FORECAST!A4429,1,10)</f>
        <v/>
      </c>
      <c r="B4430" s="218" t="str">
        <f t="shared" si="548"/>
        <v/>
      </c>
      <c r="C4430" s="218" t="str">
        <f t="shared" si="549"/>
        <v/>
      </c>
      <c r="D4430" s="218" t="str">
        <f t="shared" si="550"/>
        <v/>
      </c>
      <c r="E4430" s="219" t="e">
        <f t="shared" si="551"/>
        <v>#VALUE!</v>
      </c>
      <c r="F4430" s="219" t="str">
        <f t="shared" si="552"/>
        <v/>
      </c>
      <c r="G4430" s="219">
        <f t="shared" si="553"/>
        <v>45291</v>
      </c>
      <c r="H4430" s="218" t="str">
        <f>IF(ISERROR(VLOOKUP(FORECAST!$A4430,$AY$2:$BA$9,3,FALSE)),"",VLOOKUP(FORECAST!$A4430,$AY$2:$BA$9,3,FALSE))</f>
        <v/>
      </c>
      <c r="I4430" s="218" t="str">
        <f>IF(ISNUMBER(FORECAST!G:G),FORECAST!G:G,"")</f>
        <v/>
      </c>
      <c r="J4430" s="222" t="str">
        <f>IF(ISNUMBER(FORECAST!H:H),FORECAST!H:H,"")</f>
        <v/>
      </c>
      <c r="BF4430" s="4"/>
    </row>
    <row r="4431" spans="1:58">
      <c r="A4431" s="218" t="str">
        <f>MID(FORECAST!A4430,1,10)</f>
        <v/>
      </c>
      <c r="B4431" s="218" t="str">
        <f t="shared" si="548"/>
        <v/>
      </c>
      <c r="C4431" s="218" t="str">
        <f t="shared" si="549"/>
        <v/>
      </c>
      <c r="D4431" s="218" t="str">
        <f t="shared" si="550"/>
        <v/>
      </c>
      <c r="E4431" s="219" t="e">
        <f t="shared" si="551"/>
        <v>#VALUE!</v>
      </c>
      <c r="F4431" s="219" t="str">
        <f t="shared" si="552"/>
        <v/>
      </c>
      <c r="G4431" s="219">
        <f t="shared" si="553"/>
        <v>45291</v>
      </c>
      <c r="H4431" s="218" t="str">
        <f>IF(ISERROR(VLOOKUP(FORECAST!$A4431,$AY$2:$BA$9,3,FALSE)),"",VLOOKUP(FORECAST!$A4431,$AY$2:$BA$9,3,FALSE))</f>
        <v/>
      </c>
      <c r="I4431" s="218" t="str">
        <f>IF(ISNUMBER(FORECAST!G:G),FORECAST!G:G,"")</f>
        <v/>
      </c>
      <c r="J4431" s="222" t="str">
        <f>IF(ISNUMBER(FORECAST!H:H),FORECAST!H:H,"")</f>
        <v/>
      </c>
      <c r="BF4431" s="4"/>
    </row>
    <row r="4432" spans="1:58">
      <c r="A4432" s="218" t="str">
        <f>MID(FORECAST!A4431,1,10)</f>
        <v/>
      </c>
      <c r="B4432" s="218" t="str">
        <f t="shared" ref="B4432:B4495" si="554">MID(A4432,1,2)</f>
        <v/>
      </c>
      <c r="C4432" s="218" t="str">
        <f t="shared" ref="C4432:C4495" si="555">MID(A4432,4,2)</f>
        <v/>
      </c>
      <c r="D4432" s="218" t="str">
        <f t="shared" ref="D4432:D4495" si="556">MID(A4432,7,4)</f>
        <v/>
      </c>
      <c r="E4432" s="219" t="e">
        <f t="shared" ref="E4432:E4495" si="557">DATE(D4432,C4432,B4432)</f>
        <v>#VALUE!</v>
      </c>
      <c r="F4432" s="219" t="str">
        <f t="shared" ref="F4432:F4495" si="558">IF(ISERROR(E4432),"",E4432)</f>
        <v/>
      </c>
      <c r="G4432" s="219">
        <f t="shared" ref="G4432:G4495" si="559">IF(F4432="",G4431,F4432)</f>
        <v>45291</v>
      </c>
      <c r="H4432" s="218" t="str">
        <f>IF(ISERROR(VLOOKUP(FORECAST!$A4432,$AY$2:$BA$9,3,FALSE)),"",VLOOKUP(FORECAST!$A4432,$AY$2:$BA$9,3,FALSE))</f>
        <v/>
      </c>
      <c r="I4432" s="218" t="str">
        <f>IF(ISNUMBER(FORECAST!G:G),FORECAST!G:G,"")</f>
        <v/>
      </c>
      <c r="J4432" s="222" t="str">
        <f>IF(ISNUMBER(FORECAST!H:H),FORECAST!H:H,"")</f>
        <v/>
      </c>
      <c r="BF4432" s="4"/>
    </row>
    <row r="4433" spans="1:58">
      <c r="A4433" s="218" t="str">
        <f>MID(FORECAST!A4432,1,10)</f>
        <v/>
      </c>
      <c r="B4433" s="218" t="str">
        <f t="shared" si="554"/>
        <v/>
      </c>
      <c r="C4433" s="218" t="str">
        <f t="shared" si="555"/>
        <v/>
      </c>
      <c r="D4433" s="218" t="str">
        <f t="shared" si="556"/>
        <v/>
      </c>
      <c r="E4433" s="219" t="e">
        <f t="shared" si="557"/>
        <v>#VALUE!</v>
      </c>
      <c r="F4433" s="219" t="str">
        <f t="shared" si="558"/>
        <v/>
      </c>
      <c r="G4433" s="219">
        <f t="shared" si="559"/>
        <v>45291</v>
      </c>
      <c r="H4433" s="218" t="str">
        <f>IF(ISERROR(VLOOKUP(FORECAST!$A4433,$AY$2:$BA$9,3,FALSE)),"",VLOOKUP(FORECAST!$A4433,$AY$2:$BA$9,3,FALSE))</f>
        <v/>
      </c>
      <c r="I4433" s="218" t="str">
        <f>IF(ISNUMBER(FORECAST!G:G),FORECAST!G:G,"")</f>
        <v/>
      </c>
      <c r="J4433" s="222" t="str">
        <f>IF(ISNUMBER(FORECAST!H:H),FORECAST!H:H,"")</f>
        <v/>
      </c>
      <c r="BF4433" s="4"/>
    </row>
    <row r="4434" spans="1:58">
      <c r="A4434" s="218" t="str">
        <f>MID(FORECAST!A4433,1,10)</f>
        <v/>
      </c>
      <c r="B4434" s="218" t="str">
        <f t="shared" si="554"/>
        <v/>
      </c>
      <c r="C4434" s="218" t="str">
        <f t="shared" si="555"/>
        <v/>
      </c>
      <c r="D4434" s="218" t="str">
        <f t="shared" si="556"/>
        <v/>
      </c>
      <c r="E4434" s="219" t="e">
        <f t="shared" si="557"/>
        <v>#VALUE!</v>
      </c>
      <c r="F4434" s="219" t="str">
        <f t="shared" si="558"/>
        <v/>
      </c>
      <c r="G4434" s="219">
        <f t="shared" si="559"/>
        <v>45291</v>
      </c>
      <c r="H4434" s="218" t="str">
        <f>IF(ISERROR(VLOOKUP(FORECAST!$A4434,$AY$2:$BA$9,3,FALSE)),"",VLOOKUP(FORECAST!$A4434,$AY$2:$BA$9,3,FALSE))</f>
        <v/>
      </c>
      <c r="I4434" s="218" t="str">
        <f>IF(ISNUMBER(FORECAST!G:G),FORECAST!G:G,"")</f>
        <v/>
      </c>
      <c r="J4434" s="222" t="str">
        <f>IF(ISNUMBER(FORECAST!H:H),FORECAST!H:H,"")</f>
        <v/>
      </c>
      <c r="BF4434" s="4"/>
    </row>
    <row r="4435" spans="1:58">
      <c r="A4435" s="218" t="str">
        <f>MID(FORECAST!A4434,1,10)</f>
        <v/>
      </c>
      <c r="B4435" s="218" t="str">
        <f t="shared" si="554"/>
        <v/>
      </c>
      <c r="C4435" s="218" t="str">
        <f t="shared" si="555"/>
        <v/>
      </c>
      <c r="D4435" s="218" t="str">
        <f t="shared" si="556"/>
        <v/>
      </c>
      <c r="E4435" s="219" t="e">
        <f t="shared" si="557"/>
        <v>#VALUE!</v>
      </c>
      <c r="F4435" s="219" t="str">
        <f t="shared" si="558"/>
        <v/>
      </c>
      <c r="G4435" s="219">
        <f t="shared" si="559"/>
        <v>45291</v>
      </c>
      <c r="H4435" s="218" t="str">
        <f>IF(ISERROR(VLOOKUP(FORECAST!$A4435,$AY$2:$BA$9,3,FALSE)),"",VLOOKUP(FORECAST!$A4435,$AY$2:$BA$9,3,FALSE))</f>
        <v/>
      </c>
      <c r="I4435" s="218" t="str">
        <f>IF(ISNUMBER(FORECAST!G:G),FORECAST!G:G,"")</f>
        <v/>
      </c>
      <c r="J4435" s="222" t="str">
        <f>IF(ISNUMBER(FORECAST!H:H),FORECAST!H:H,"")</f>
        <v/>
      </c>
      <c r="BF4435" s="4"/>
    </row>
    <row r="4436" spans="1:58">
      <c r="A4436" s="218" t="str">
        <f>MID(FORECAST!A4435,1,10)</f>
        <v/>
      </c>
      <c r="B4436" s="218" t="str">
        <f t="shared" si="554"/>
        <v/>
      </c>
      <c r="C4436" s="218" t="str">
        <f t="shared" si="555"/>
        <v/>
      </c>
      <c r="D4436" s="218" t="str">
        <f t="shared" si="556"/>
        <v/>
      </c>
      <c r="E4436" s="219" t="e">
        <f t="shared" si="557"/>
        <v>#VALUE!</v>
      </c>
      <c r="F4436" s="219" t="str">
        <f t="shared" si="558"/>
        <v/>
      </c>
      <c r="G4436" s="219">
        <f t="shared" si="559"/>
        <v>45291</v>
      </c>
      <c r="H4436" s="218" t="str">
        <f>IF(ISERROR(VLOOKUP(FORECAST!$A4436,$AY$2:$BA$9,3,FALSE)),"",VLOOKUP(FORECAST!$A4436,$AY$2:$BA$9,3,FALSE))</f>
        <v/>
      </c>
      <c r="I4436" s="218" t="str">
        <f>IF(ISNUMBER(FORECAST!G:G),FORECAST!G:G,"")</f>
        <v/>
      </c>
      <c r="J4436" s="222" t="str">
        <f>IF(ISNUMBER(FORECAST!H:H),FORECAST!H:H,"")</f>
        <v/>
      </c>
      <c r="BF4436" s="4"/>
    </row>
    <row r="4437" spans="1:58">
      <c r="A4437" s="218" t="str">
        <f>MID(FORECAST!A4436,1,10)</f>
        <v/>
      </c>
      <c r="B4437" s="218" t="str">
        <f t="shared" si="554"/>
        <v/>
      </c>
      <c r="C4437" s="218" t="str">
        <f t="shared" si="555"/>
        <v/>
      </c>
      <c r="D4437" s="218" t="str">
        <f t="shared" si="556"/>
        <v/>
      </c>
      <c r="E4437" s="219" t="e">
        <f t="shared" si="557"/>
        <v>#VALUE!</v>
      </c>
      <c r="F4437" s="219" t="str">
        <f t="shared" si="558"/>
        <v/>
      </c>
      <c r="G4437" s="219">
        <f t="shared" si="559"/>
        <v>45291</v>
      </c>
      <c r="H4437" s="218" t="str">
        <f>IF(ISERROR(VLOOKUP(FORECAST!$A4437,$AY$2:$BA$9,3,FALSE)),"",VLOOKUP(FORECAST!$A4437,$AY$2:$BA$9,3,FALSE))</f>
        <v/>
      </c>
      <c r="I4437" s="218" t="str">
        <f>IF(ISNUMBER(FORECAST!G:G),FORECAST!G:G,"")</f>
        <v/>
      </c>
      <c r="J4437" s="222" t="str">
        <f>IF(ISNUMBER(FORECAST!H:H),FORECAST!H:H,"")</f>
        <v/>
      </c>
      <c r="BF4437" s="4"/>
    </row>
    <row r="4438" spans="1:58">
      <c r="A4438" s="218" t="str">
        <f>MID(FORECAST!A4437,1,10)</f>
        <v/>
      </c>
      <c r="B4438" s="218" t="str">
        <f t="shared" si="554"/>
        <v/>
      </c>
      <c r="C4438" s="218" t="str">
        <f t="shared" si="555"/>
        <v/>
      </c>
      <c r="D4438" s="218" t="str">
        <f t="shared" si="556"/>
        <v/>
      </c>
      <c r="E4438" s="219" t="e">
        <f t="shared" si="557"/>
        <v>#VALUE!</v>
      </c>
      <c r="F4438" s="219" t="str">
        <f t="shared" si="558"/>
        <v/>
      </c>
      <c r="G4438" s="219">
        <f t="shared" si="559"/>
        <v>45291</v>
      </c>
      <c r="H4438" s="218" t="str">
        <f>IF(ISERROR(VLOOKUP(FORECAST!$A4438,$AY$2:$BA$9,3,FALSE)),"",VLOOKUP(FORECAST!$A4438,$AY$2:$BA$9,3,FALSE))</f>
        <v/>
      </c>
      <c r="I4438" s="218" t="str">
        <f>IF(ISNUMBER(FORECAST!G:G),FORECAST!G:G,"")</f>
        <v/>
      </c>
      <c r="J4438" s="222" t="str">
        <f>IF(ISNUMBER(FORECAST!H:H),FORECAST!H:H,"")</f>
        <v/>
      </c>
      <c r="BF4438" s="4"/>
    </row>
    <row r="4439" spans="1:58">
      <c r="A4439" s="218" t="str">
        <f>MID(FORECAST!A4438,1,10)</f>
        <v/>
      </c>
      <c r="B4439" s="218" t="str">
        <f t="shared" si="554"/>
        <v/>
      </c>
      <c r="C4439" s="218" t="str">
        <f t="shared" si="555"/>
        <v/>
      </c>
      <c r="D4439" s="218" t="str">
        <f t="shared" si="556"/>
        <v/>
      </c>
      <c r="E4439" s="219" t="e">
        <f t="shared" si="557"/>
        <v>#VALUE!</v>
      </c>
      <c r="F4439" s="219" t="str">
        <f t="shared" si="558"/>
        <v/>
      </c>
      <c r="G4439" s="219">
        <f t="shared" si="559"/>
        <v>45291</v>
      </c>
      <c r="H4439" s="218" t="str">
        <f>IF(ISERROR(VLOOKUP(FORECAST!$A4439,$AY$2:$BA$9,3,FALSE)),"",VLOOKUP(FORECAST!$A4439,$AY$2:$BA$9,3,FALSE))</f>
        <v/>
      </c>
      <c r="I4439" s="218" t="str">
        <f>IF(ISNUMBER(FORECAST!G:G),FORECAST!G:G,"")</f>
        <v/>
      </c>
      <c r="J4439" s="222" t="str">
        <f>IF(ISNUMBER(FORECAST!H:H),FORECAST!H:H,"")</f>
        <v/>
      </c>
      <c r="BF4439" s="4"/>
    </row>
    <row r="4440" spans="1:58">
      <c r="A4440" s="218" t="str">
        <f>MID(FORECAST!A4439,1,10)</f>
        <v/>
      </c>
      <c r="B4440" s="218" t="str">
        <f t="shared" si="554"/>
        <v/>
      </c>
      <c r="C4440" s="218" t="str">
        <f t="shared" si="555"/>
        <v/>
      </c>
      <c r="D4440" s="218" t="str">
        <f t="shared" si="556"/>
        <v/>
      </c>
      <c r="E4440" s="219" t="e">
        <f t="shared" si="557"/>
        <v>#VALUE!</v>
      </c>
      <c r="F4440" s="219" t="str">
        <f t="shared" si="558"/>
        <v/>
      </c>
      <c r="G4440" s="219">
        <f t="shared" si="559"/>
        <v>45291</v>
      </c>
      <c r="H4440" s="218" t="str">
        <f>IF(ISERROR(VLOOKUP(FORECAST!$A4440,$AY$2:$BA$9,3,FALSE)),"",VLOOKUP(FORECAST!$A4440,$AY$2:$BA$9,3,FALSE))</f>
        <v/>
      </c>
      <c r="I4440" s="218" t="str">
        <f>IF(ISNUMBER(FORECAST!G:G),FORECAST!G:G,"")</f>
        <v/>
      </c>
      <c r="J4440" s="222" t="str">
        <f>IF(ISNUMBER(FORECAST!H:H),FORECAST!H:H,"")</f>
        <v/>
      </c>
      <c r="BF4440" s="4"/>
    </row>
    <row r="4441" spans="1:58">
      <c r="A4441" s="218" t="str">
        <f>MID(FORECAST!A4440,1,10)</f>
        <v/>
      </c>
      <c r="B4441" s="218" t="str">
        <f t="shared" si="554"/>
        <v/>
      </c>
      <c r="C4441" s="218" t="str">
        <f t="shared" si="555"/>
        <v/>
      </c>
      <c r="D4441" s="218" t="str">
        <f t="shared" si="556"/>
        <v/>
      </c>
      <c r="E4441" s="219" t="e">
        <f t="shared" si="557"/>
        <v>#VALUE!</v>
      </c>
      <c r="F4441" s="219" t="str">
        <f t="shared" si="558"/>
        <v/>
      </c>
      <c r="G4441" s="219">
        <f t="shared" si="559"/>
        <v>45291</v>
      </c>
      <c r="H4441" s="218" t="str">
        <f>IF(ISERROR(VLOOKUP(FORECAST!$A4441,$AY$2:$BA$9,3,FALSE)),"",VLOOKUP(FORECAST!$A4441,$AY$2:$BA$9,3,FALSE))</f>
        <v/>
      </c>
      <c r="I4441" s="218" t="str">
        <f>IF(ISNUMBER(FORECAST!G:G),FORECAST!G:G,"")</f>
        <v/>
      </c>
      <c r="J4441" s="222" t="str">
        <f>IF(ISNUMBER(FORECAST!H:H),FORECAST!H:H,"")</f>
        <v/>
      </c>
      <c r="BF4441" s="4"/>
    </row>
    <row r="4442" spans="1:58">
      <c r="A4442" s="218" t="str">
        <f>MID(FORECAST!A4441,1,10)</f>
        <v/>
      </c>
      <c r="B4442" s="218" t="str">
        <f t="shared" si="554"/>
        <v/>
      </c>
      <c r="C4442" s="218" t="str">
        <f t="shared" si="555"/>
        <v/>
      </c>
      <c r="D4442" s="218" t="str">
        <f t="shared" si="556"/>
        <v/>
      </c>
      <c r="E4442" s="219" t="e">
        <f t="shared" si="557"/>
        <v>#VALUE!</v>
      </c>
      <c r="F4442" s="219" t="str">
        <f t="shared" si="558"/>
        <v/>
      </c>
      <c r="G4442" s="219">
        <f t="shared" si="559"/>
        <v>45291</v>
      </c>
      <c r="H4442" s="218" t="str">
        <f>IF(ISERROR(VLOOKUP(FORECAST!$A4442,$AY$2:$BA$9,3,FALSE)),"",VLOOKUP(FORECAST!$A4442,$AY$2:$BA$9,3,FALSE))</f>
        <v/>
      </c>
      <c r="I4442" s="218" t="str">
        <f>IF(ISNUMBER(FORECAST!G:G),FORECAST!G:G,"")</f>
        <v/>
      </c>
      <c r="J4442" s="222" t="str">
        <f>IF(ISNUMBER(FORECAST!H:H),FORECAST!H:H,"")</f>
        <v/>
      </c>
      <c r="BF4442" s="4"/>
    </row>
    <row r="4443" spans="1:58">
      <c r="A4443" s="218" t="str">
        <f>MID(FORECAST!A4442,1,10)</f>
        <v/>
      </c>
      <c r="B4443" s="218" t="str">
        <f t="shared" si="554"/>
        <v/>
      </c>
      <c r="C4443" s="218" t="str">
        <f t="shared" si="555"/>
        <v/>
      </c>
      <c r="D4443" s="218" t="str">
        <f t="shared" si="556"/>
        <v/>
      </c>
      <c r="E4443" s="219" t="e">
        <f t="shared" si="557"/>
        <v>#VALUE!</v>
      </c>
      <c r="F4443" s="219" t="str">
        <f t="shared" si="558"/>
        <v/>
      </c>
      <c r="G4443" s="219">
        <f t="shared" si="559"/>
        <v>45291</v>
      </c>
      <c r="H4443" s="218" t="str">
        <f>IF(ISERROR(VLOOKUP(FORECAST!$A4443,$AY$2:$BA$9,3,FALSE)),"",VLOOKUP(FORECAST!$A4443,$AY$2:$BA$9,3,FALSE))</f>
        <v/>
      </c>
      <c r="I4443" s="218" t="str">
        <f>IF(ISNUMBER(FORECAST!G:G),FORECAST!G:G,"")</f>
        <v/>
      </c>
      <c r="J4443" s="222" t="str">
        <f>IF(ISNUMBER(FORECAST!H:H),FORECAST!H:H,"")</f>
        <v/>
      </c>
      <c r="BF4443" s="4"/>
    </row>
    <row r="4444" spans="1:58">
      <c r="A4444" s="218" t="str">
        <f>MID(FORECAST!A4443,1,10)</f>
        <v/>
      </c>
      <c r="B4444" s="218" t="str">
        <f t="shared" si="554"/>
        <v/>
      </c>
      <c r="C4444" s="218" t="str">
        <f t="shared" si="555"/>
        <v/>
      </c>
      <c r="D4444" s="218" t="str">
        <f t="shared" si="556"/>
        <v/>
      </c>
      <c r="E4444" s="219" t="e">
        <f t="shared" si="557"/>
        <v>#VALUE!</v>
      </c>
      <c r="F4444" s="219" t="str">
        <f t="shared" si="558"/>
        <v/>
      </c>
      <c r="G4444" s="219">
        <f t="shared" si="559"/>
        <v>45291</v>
      </c>
      <c r="H4444" s="218" t="str">
        <f>IF(ISERROR(VLOOKUP(FORECAST!$A4444,$AY$2:$BA$9,3,FALSE)),"",VLOOKUP(FORECAST!$A4444,$AY$2:$BA$9,3,FALSE))</f>
        <v/>
      </c>
      <c r="I4444" s="218" t="str">
        <f>IF(ISNUMBER(FORECAST!G:G),FORECAST!G:G,"")</f>
        <v/>
      </c>
      <c r="J4444" s="222" t="str">
        <f>IF(ISNUMBER(FORECAST!H:H),FORECAST!H:H,"")</f>
        <v/>
      </c>
      <c r="BF4444" s="4"/>
    </row>
    <row r="4445" spans="1:58">
      <c r="A4445" s="218" t="str">
        <f>MID(FORECAST!A4444,1,10)</f>
        <v/>
      </c>
      <c r="B4445" s="218" t="str">
        <f t="shared" si="554"/>
        <v/>
      </c>
      <c r="C4445" s="218" t="str">
        <f t="shared" si="555"/>
        <v/>
      </c>
      <c r="D4445" s="218" t="str">
        <f t="shared" si="556"/>
        <v/>
      </c>
      <c r="E4445" s="219" t="e">
        <f t="shared" si="557"/>
        <v>#VALUE!</v>
      </c>
      <c r="F4445" s="219" t="str">
        <f t="shared" si="558"/>
        <v/>
      </c>
      <c r="G4445" s="219">
        <f t="shared" si="559"/>
        <v>45291</v>
      </c>
      <c r="H4445" s="218" t="str">
        <f>IF(ISERROR(VLOOKUP(FORECAST!$A4445,$AY$2:$BA$9,3,FALSE)),"",VLOOKUP(FORECAST!$A4445,$AY$2:$BA$9,3,FALSE))</f>
        <v/>
      </c>
      <c r="I4445" s="218" t="str">
        <f>IF(ISNUMBER(FORECAST!G:G),FORECAST!G:G,"")</f>
        <v/>
      </c>
      <c r="J4445" s="222" t="str">
        <f>IF(ISNUMBER(FORECAST!H:H),FORECAST!H:H,"")</f>
        <v/>
      </c>
      <c r="BF4445" s="4"/>
    </row>
    <row r="4446" spans="1:58">
      <c r="A4446" s="218" t="str">
        <f>MID(FORECAST!A4445,1,10)</f>
        <v/>
      </c>
      <c r="B4446" s="218" t="str">
        <f t="shared" si="554"/>
        <v/>
      </c>
      <c r="C4446" s="218" t="str">
        <f t="shared" si="555"/>
        <v/>
      </c>
      <c r="D4446" s="218" t="str">
        <f t="shared" si="556"/>
        <v/>
      </c>
      <c r="E4446" s="219" t="e">
        <f t="shared" si="557"/>
        <v>#VALUE!</v>
      </c>
      <c r="F4446" s="219" t="str">
        <f t="shared" si="558"/>
        <v/>
      </c>
      <c r="G4446" s="219">
        <f t="shared" si="559"/>
        <v>45291</v>
      </c>
      <c r="H4446" s="218" t="str">
        <f>IF(ISERROR(VLOOKUP(FORECAST!$A4446,$AY$2:$BA$9,3,FALSE)),"",VLOOKUP(FORECAST!$A4446,$AY$2:$BA$9,3,FALSE))</f>
        <v/>
      </c>
      <c r="I4446" s="218" t="str">
        <f>IF(ISNUMBER(FORECAST!G:G),FORECAST!G:G,"")</f>
        <v/>
      </c>
      <c r="J4446" s="222" t="str">
        <f>IF(ISNUMBER(FORECAST!H:H),FORECAST!H:H,"")</f>
        <v/>
      </c>
      <c r="BF4446" s="4"/>
    </row>
    <row r="4447" spans="1:58">
      <c r="A4447" s="218" t="str">
        <f>MID(FORECAST!A4446,1,10)</f>
        <v/>
      </c>
      <c r="B4447" s="218" t="str">
        <f t="shared" si="554"/>
        <v/>
      </c>
      <c r="C4447" s="218" t="str">
        <f t="shared" si="555"/>
        <v/>
      </c>
      <c r="D4447" s="218" t="str">
        <f t="shared" si="556"/>
        <v/>
      </c>
      <c r="E4447" s="219" t="e">
        <f t="shared" si="557"/>
        <v>#VALUE!</v>
      </c>
      <c r="F4447" s="219" t="str">
        <f t="shared" si="558"/>
        <v/>
      </c>
      <c r="G4447" s="219">
        <f t="shared" si="559"/>
        <v>45291</v>
      </c>
      <c r="H4447" s="218" t="str">
        <f>IF(ISERROR(VLOOKUP(FORECAST!$A4447,$AY$2:$BA$9,3,FALSE)),"",VLOOKUP(FORECAST!$A4447,$AY$2:$BA$9,3,FALSE))</f>
        <v/>
      </c>
      <c r="I4447" s="218" t="str">
        <f>IF(ISNUMBER(FORECAST!G:G),FORECAST!G:G,"")</f>
        <v/>
      </c>
      <c r="J4447" s="222" t="str">
        <f>IF(ISNUMBER(FORECAST!H:H),FORECAST!H:H,"")</f>
        <v/>
      </c>
      <c r="BF4447" s="4"/>
    </row>
    <row r="4448" spans="1:58">
      <c r="A4448" s="218" t="str">
        <f>MID(FORECAST!A4447,1,10)</f>
        <v/>
      </c>
      <c r="B4448" s="218" t="str">
        <f t="shared" si="554"/>
        <v/>
      </c>
      <c r="C4448" s="218" t="str">
        <f t="shared" si="555"/>
        <v/>
      </c>
      <c r="D4448" s="218" t="str">
        <f t="shared" si="556"/>
        <v/>
      </c>
      <c r="E4448" s="219" t="e">
        <f t="shared" si="557"/>
        <v>#VALUE!</v>
      </c>
      <c r="F4448" s="219" t="str">
        <f t="shared" si="558"/>
        <v/>
      </c>
      <c r="G4448" s="219">
        <f t="shared" si="559"/>
        <v>45291</v>
      </c>
      <c r="H4448" s="218" t="str">
        <f>IF(ISERROR(VLOOKUP(FORECAST!$A4448,$AY$2:$BA$9,3,FALSE)),"",VLOOKUP(FORECAST!$A4448,$AY$2:$BA$9,3,FALSE))</f>
        <v/>
      </c>
      <c r="I4448" s="218" t="str">
        <f>IF(ISNUMBER(FORECAST!G:G),FORECAST!G:G,"")</f>
        <v/>
      </c>
      <c r="J4448" s="222" t="str">
        <f>IF(ISNUMBER(FORECAST!H:H),FORECAST!H:H,"")</f>
        <v/>
      </c>
      <c r="BF4448" s="4"/>
    </row>
    <row r="4449" spans="1:58">
      <c r="A4449" s="218" t="str">
        <f>MID(FORECAST!A4448,1,10)</f>
        <v/>
      </c>
      <c r="B4449" s="218" t="str">
        <f t="shared" si="554"/>
        <v/>
      </c>
      <c r="C4449" s="218" t="str">
        <f t="shared" si="555"/>
        <v/>
      </c>
      <c r="D4449" s="218" t="str">
        <f t="shared" si="556"/>
        <v/>
      </c>
      <c r="E4449" s="219" t="e">
        <f t="shared" si="557"/>
        <v>#VALUE!</v>
      </c>
      <c r="F4449" s="219" t="str">
        <f t="shared" si="558"/>
        <v/>
      </c>
      <c r="G4449" s="219">
        <f t="shared" si="559"/>
        <v>45291</v>
      </c>
      <c r="H4449" s="218" t="str">
        <f>IF(ISERROR(VLOOKUP(FORECAST!$A4449,$AY$2:$BA$9,3,FALSE)),"",VLOOKUP(FORECAST!$A4449,$AY$2:$BA$9,3,FALSE))</f>
        <v/>
      </c>
      <c r="I4449" s="218" t="str">
        <f>IF(ISNUMBER(FORECAST!G:G),FORECAST!G:G,"")</f>
        <v/>
      </c>
      <c r="J4449" s="222" t="str">
        <f>IF(ISNUMBER(FORECAST!H:H),FORECAST!H:H,"")</f>
        <v/>
      </c>
      <c r="BF4449" s="4"/>
    </row>
    <row r="4450" spans="1:58">
      <c r="A4450" s="218" t="str">
        <f>MID(FORECAST!A4449,1,10)</f>
        <v/>
      </c>
      <c r="B4450" s="218" t="str">
        <f t="shared" si="554"/>
        <v/>
      </c>
      <c r="C4450" s="218" t="str">
        <f t="shared" si="555"/>
        <v/>
      </c>
      <c r="D4450" s="218" t="str">
        <f t="shared" si="556"/>
        <v/>
      </c>
      <c r="E4450" s="219" t="e">
        <f t="shared" si="557"/>
        <v>#VALUE!</v>
      </c>
      <c r="F4450" s="219" t="str">
        <f t="shared" si="558"/>
        <v/>
      </c>
      <c r="G4450" s="219">
        <f t="shared" si="559"/>
        <v>45291</v>
      </c>
      <c r="H4450" s="218" t="str">
        <f>IF(ISERROR(VLOOKUP(FORECAST!$A4450,$AY$2:$BA$9,3,FALSE)),"",VLOOKUP(FORECAST!$A4450,$AY$2:$BA$9,3,FALSE))</f>
        <v/>
      </c>
      <c r="I4450" s="218" t="str">
        <f>IF(ISNUMBER(FORECAST!G:G),FORECAST!G:G,"")</f>
        <v/>
      </c>
      <c r="J4450" s="222" t="str">
        <f>IF(ISNUMBER(FORECAST!H:H),FORECAST!H:H,"")</f>
        <v/>
      </c>
      <c r="BF4450" s="4"/>
    </row>
    <row r="4451" spans="1:58">
      <c r="A4451" s="218" t="str">
        <f>MID(FORECAST!A4450,1,10)</f>
        <v/>
      </c>
      <c r="B4451" s="218" t="str">
        <f t="shared" si="554"/>
        <v/>
      </c>
      <c r="C4451" s="218" t="str">
        <f t="shared" si="555"/>
        <v/>
      </c>
      <c r="D4451" s="218" t="str">
        <f t="shared" si="556"/>
        <v/>
      </c>
      <c r="E4451" s="219" t="e">
        <f t="shared" si="557"/>
        <v>#VALUE!</v>
      </c>
      <c r="F4451" s="219" t="str">
        <f t="shared" si="558"/>
        <v/>
      </c>
      <c r="G4451" s="219">
        <f t="shared" si="559"/>
        <v>45291</v>
      </c>
      <c r="H4451" s="218" t="str">
        <f>IF(ISERROR(VLOOKUP(FORECAST!$A4451,$AY$2:$BA$9,3,FALSE)),"",VLOOKUP(FORECAST!$A4451,$AY$2:$BA$9,3,FALSE))</f>
        <v/>
      </c>
      <c r="I4451" s="218" t="str">
        <f>IF(ISNUMBER(FORECAST!G:G),FORECAST!G:G,"")</f>
        <v/>
      </c>
      <c r="J4451" s="222" t="str">
        <f>IF(ISNUMBER(FORECAST!H:H),FORECAST!H:H,"")</f>
        <v/>
      </c>
      <c r="BF4451" s="4"/>
    </row>
    <row r="4452" spans="1:58">
      <c r="A4452" s="218" t="str">
        <f>MID(FORECAST!A4451,1,10)</f>
        <v/>
      </c>
      <c r="B4452" s="218" t="str">
        <f t="shared" si="554"/>
        <v/>
      </c>
      <c r="C4452" s="218" t="str">
        <f t="shared" si="555"/>
        <v/>
      </c>
      <c r="D4452" s="218" t="str">
        <f t="shared" si="556"/>
        <v/>
      </c>
      <c r="E4452" s="219" t="e">
        <f t="shared" si="557"/>
        <v>#VALUE!</v>
      </c>
      <c r="F4452" s="219" t="str">
        <f t="shared" si="558"/>
        <v/>
      </c>
      <c r="G4452" s="219">
        <f t="shared" si="559"/>
        <v>45291</v>
      </c>
      <c r="H4452" s="218" t="str">
        <f>IF(ISERROR(VLOOKUP(FORECAST!$A4452,$AY$2:$BA$9,3,FALSE)),"",VLOOKUP(FORECAST!$A4452,$AY$2:$BA$9,3,FALSE))</f>
        <v/>
      </c>
      <c r="I4452" s="218" t="str">
        <f>IF(ISNUMBER(FORECAST!G:G),FORECAST!G:G,"")</f>
        <v/>
      </c>
      <c r="J4452" s="222" t="str">
        <f>IF(ISNUMBER(FORECAST!H:H),FORECAST!H:H,"")</f>
        <v/>
      </c>
      <c r="BF4452" s="4"/>
    </row>
    <row r="4453" spans="1:58">
      <c r="A4453" s="218" t="str">
        <f>MID(FORECAST!A4452,1,10)</f>
        <v/>
      </c>
      <c r="B4453" s="218" t="str">
        <f t="shared" si="554"/>
        <v/>
      </c>
      <c r="C4453" s="218" t="str">
        <f t="shared" si="555"/>
        <v/>
      </c>
      <c r="D4453" s="218" t="str">
        <f t="shared" si="556"/>
        <v/>
      </c>
      <c r="E4453" s="219" t="e">
        <f t="shared" si="557"/>
        <v>#VALUE!</v>
      </c>
      <c r="F4453" s="219" t="str">
        <f t="shared" si="558"/>
        <v/>
      </c>
      <c r="G4453" s="219">
        <f t="shared" si="559"/>
        <v>45291</v>
      </c>
      <c r="H4453" s="218" t="str">
        <f>IF(ISERROR(VLOOKUP(FORECAST!$A4453,$AY$2:$BA$9,3,FALSE)),"",VLOOKUP(FORECAST!$A4453,$AY$2:$BA$9,3,FALSE))</f>
        <v/>
      </c>
      <c r="I4453" s="218" t="str">
        <f>IF(ISNUMBER(FORECAST!G:G),FORECAST!G:G,"")</f>
        <v/>
      </c>
      <c r="J4453" s="222" t="str">
        <f>IF(ISNUMBER(FORECAST!H:H),FORECAST!H:H,"")</f>
        <v/>
      </c>
      <c r="BF4453" s="4"/>
    </row>
    <row r="4454" spans="1:58">
      <c r="A4454" s="218" t="str">
        <f>MID(FORECAST!A4453,1,10)</f>
        <v/>
      </c>
      <c r="B4454" s="218" t="str">
        <f t="shared" si="554"/>
        <v/>
      </c>
      <c r="C4454" s="218" t="str">
        <f t="shared" si="555"/>
        <v/>
      </c>
      <c r="D4454" s="218" t="str">
        <f t="shared" si="556"/>
        <v/>
      </c>
      <c r="E4454" s="219" t="e">
        <f t="shared" si="557"/>
        <v>#VALUE!</v>
      </c>
      <c r="F4454" s="219" t="str">
        <f t="shared" si="558"/>
        <v/>
      </c>
      <c r="G4454" s="219">
        <f t="shared" si="559"/>
        <v>45291</v>
      </c>
      <c r="H4454" s="218" t="str">
        <f>IF(ISERROR(VLOOKUP(FORECAST!$A4454,$AY$2:$BA$9,3,FALSE)),"",VLOOKUP(FORECAST!$A4454,$AY$2:$BA$9,3,FALSE))</f>
        <v/>
      </c>
      <c r="I4454" s="218" t="str">
        <f>IF(ISNUMBER(FORECAST!G:G),FORECAST!G:G,"")</f>
        <v/>
      </c>
      <c r="J4454" s="222" t="str">
        <f>IF(ISNUMBER(FORECAST!H:H),FORECAST!H:H,"")</f>
        <v/>
      </c>
      <c r="BF4454" s="4"/>
    </row>
    <row r="4455" spans="1:58">
      <c r="A4455" s="218" t="str">
        <f>MID(FORECAST!A4454,1,10)</f>
        <v/>
      </c>
      <c r="B4455" s="218" t="str">
        <f t="shared" si="554"/>
        <v/>
      </c>
      <c r="C4455" s="218" t="str">
        <f t="shared" si="555"/>
        <v/>
      </c>
      <c r="D4455" s="218" t="str">
        <f t="shared" si="556"/>
        <v/>
      </c>
      <c r="E4455" s="219" t="e">
        <f t="shared" si="557"/>
        <v>#VALUE!</v>
      </c>
      <c r="F4455" s="219" t="str">
        <f t="shared" si="558"/>
        <v/>
      </c>
      <c r="G4455" s="219">
        <f t="shared" si="559"/>
        <v>45291</v>
      </c>
      <c r="H4455" s="218" t="str">
        <f>IF(ISERROR(VLOOKUP(FORECAST!$A4455,$AY$2:$BA$9,3,FALSE)),"",VLOOKUP(FORECAST!$A4455,$AY$2:$BA$9,3,FALSE))</f>
        <v/>
      </c>
      <c r="I4455" s="218" t="str">
        <f>IF(ISNUMBER(FORECAST!G:G),FORECAST!G:G,"")</f>
        <v/>
      </c>
      <c r="J4455" s="222" t="str">
        <f>IF(ISNUMBER(FORECAST!H:H),FORECAST!H:H,"")</f>
        <v/>
      </c>
      <c r="BF4455" s="4"/>
    </row>
    <row r="4456" spans="1:58">
      <c r="A4456" s="218" t="str">
        <f>MID(FORECAST!A4455,1,10)</f>
        <v/>
      </c>
      <c r="B4456" s="218" t="str">
        <f t="shared" si="554"/>
        <v/>
      </c>
      <c r="C4456" s="218" t="str">
        <f t="shared" si="555"/>
        <v/>
      </c>
      <c r="D4456" s="218" t="str">
        <f t="shared" si="556"/>
        <v/>
      </c>
      <c r="E4456" s="219" t="e">
        <f t="shared" si="557"/>
        <v>#VALUE!</v>
      </c>
      <c r="F4456" s="219" t="str">
        <f t="shared" si="558"/>
        <v/>
      </c>
      <c r="G4456" s="219">
        <f t="shared" si="559"/>
        <v>45291</v>
      </c>
      <c r="H4456" s="218" t="str">
        <f>IF(ISERROR(VLOOKUP(FORECAST!$A4456,$AY$2:$BA$9,3,FALSE)),"",VLOOKUP(FORECAST!$A4456,$AY$2:$BA$9,3,FALSE))</f>
        <v/>
      </c>
      <c r="I4456" s="218" t="str">
        <f>IF(ISNUMBER(FORECAST!G:G),FORECAST!G:G,"")</f>
        <v/>
      </c>
      <c r="J4456" s="222" t="str">
        <f>IF(ISNUMBER(FORECAST!H:H),FORECAST!H:H,"")</f>
        <v/>
      </c>
      <c r="BF4456" s="4"/>
    </row>
    <row r="4457" spans="1:58">
      <c r="A4457" s="218" t="str">
        <f>MID(FORECAST!A4456,1,10)</f>
        <v/>
      </c>
      <c r="B4457" s="218" t="str">
        <f t="shared" si="554"/>
        <v/>
      </c>
      <c r="C4457" s="218" t="str">
        <f t="shared" si="555"/>
        <v/>
      </c>
      <c r="D4457" s="218" t="str">
        <f t="shared" si="556"/>
        <v/>
      </c>
      <c r="E4457" s="219" t="e">
        <f t="shared" si="557"/>
        <v>#VALUE!</v>
      </c>
      <c r="F4457" s="219" t="str">
        <f t="shared" si="558"/>
        <v/>
      </c>
      <c r="G4457" s="219">
        <f t="shared" si="559"/>
        <v>45291</v>
      </c>
      <c r="H4457" s="218" t="str">
        <f>IF(ISERROR(VLOOKUP(FORECAST!$A4457,$AY$2:$BA$9,3,FALSE)),"",VLOOKUP(FORECAST!$A4457,$AY$2:$BA$9,3,FALSE))</f>
        <v/>
      </c>
      <c r="I4457" s="218" t="str">
        <f>IF(ISNUMBER(FORECAST!G:G),FORECAST!G:G,"")</f>
        <v/>
      </c>
      <c r="J4457" s="222" t="str">
        <f>IF(ISNUMBER(FORECAST!H:H),FORECAST!H:H,"")</f>
        <v/>
      </c>
      <c r="BF4457" s="4"/>
    </row>
    <row r="4458" spans="1:58">
      <c r="A4458" s="218" t="str">
        <f>MID(FORECAST!A4457,1,10)</f>
        <v/>
      </c>
      <c r="B4458" s="218" t="str">
        <f t="shared" si="554"/>
        <v/>
      </c>
      <c r="C4458" s="218" t="str">
        <f t="shared" si="555"/>
        <v/>
      </c>
      <c r="D4458" s="218" t="str">
        <f t="shared" si="556"/>
        <v/>
      </c>
      <c r="E4458" s="219" t="e">
        <f t="shared" si="557"/>
        <v>#VALUE!</v>
      </c>
      <c r="F4458" s="219" t="str">
        <f t="shared" si="558"/>
        <v/>
      </c>
      <c r="G4458" s="219">
        <f t="shared" si="559"/>
        <v>45291</v>
      </c>
      <c r="H4458" s="218" t="str">
        <f>IF(ISERROR(VLOOKUP(FORECAST!$A4458,$AY$2:$BA$9,3,FALSE)),"",VLOOKUP(FORECAST!$A4458,$AY$2:$BA$9,3,FALSE))</f>
        <v/>
      </c>
      <c r="I4458" s="218" t="str">
        <f>IF(ISNUMBER(FORECAST!G:G),FORECAST!G:G,"")</f>
        <v/>
      </c>
      <c r="J4458" s="222" t="str">
        <f>IF(ISNUMBER(FORECAST!H:H),FORECAST!H:H,"")</f>
        <v/>
      </c>
      <c r="BF4458" s="4"/>
    </row>
    <row r="4459" spans="1:58">
      <c r="A4459" s="218" t="str">
        <f>MID(FORECAST!A4458,1,10)</f>
        <v/>
      </c>
      <c r="B4459" s="218" t="str">
        <f t="shared" si="554"/>
        <v/>
      </c>
      <c r="C4459" s="218" t="str">
        <f t="shared" si="555"/>
        <v/>
      </c>
      <c r="D4459" s="218" t="str">
        <f t="shared" si="556"/>
        <v/>
      </c>
      <c r="E4459" s="219" t="e">
        <f t="shared" si="557"/>
        <v>#VALUE!</v>
      </c>
      <c r="F4459" s="219" t="str">
        <f t="shared" si="558"/>
        <v/>
      </c>
      <c r="G4459" s="219">
        <f t="shared" si="559"/>
        <v>45291</v>
      </c>
      <c r="H4459" s="218" t="str">
        <f>IF(ISERROR(VLOOKUP(FORECAST!$A4459,$AY$2:$BA$9,3,FALSE)),"",VLOOKUP(FORECAST!$A4459,$AY$2:$BA$9,3,FALSE))</f>
        <v/>
      </c>
      <c r="I4459" s="218" t="str">
        <f>IF(ISNUMBER(FORECAST!G:G),FORECAST!G:G,"")</f>
        <v/>
      </c>
      <c r="J4459" s="222" t="str">
        <f>IF(ISNUMBER(FORECAST!H:H),FORECAST!H:H,"")</f>
        <v/>
      </c>
      <c r="BF4459" s="4"/>
    </row>
    <row r="4460" spans="1:58">
      <c r="A4460" s="218" t="str">
        <f>MID(FORECAST!A4459,1,10)</f>
        <v/>
      </c>
      <c r="B4460" s="218" t="str">
        <f t="shared" si="554"/>
        <v/>
      </c>
      <c r="C4460" s="218" t="str">
        <f t="shared" si="555"/>
        <v/>
      </c>
      <c r="D4460" s="218" t="str">
        <f t="shared" si="556"/>
        <v/>
      </c>
      <c r="E4460" s="219" t="e">
        <f t="shared" si="557"/>
        <v>#VALUE!</v>
      </c>
      <c r="F4460" s="219" t="str">
        <f t="shared" si="558"/>
        <v/>
      </c>
      <c r="G4460" s="219">
        <f t="shared" si="559"/>
        <v>45291</v>
      </c>
      <c r="H4460" s="218" t="str">
        <f>IF(ISERROR(VLOOKUP(FORECAST!$A4460,$AY$2:$BA$9,3,FALSE)),"",VLOOKUP(FORECAST!$A4460,$AY$2:$BA$9,3,FALSE))</f>
        <v/>
      </c>
      <c r="I4460" s="218" t="str">
        <f>IF(ISNUMBER(FORECAST!G:G),FORECAST!G:G,"")</f>
        <v/>
      </c>
      <c r="J4460" s="222" t="str">
        <f>IF(ISNUMBER(FORECAST!H:H),FORECAST!H:H,"")</f>
        <v/>
      </c>
      <c r="BF4460" s="4"/>
    </row>
    <row r="4461" spans="1:58">
      <c r="A4461" s="218" t="str">
        <f>MID(FORECAST!A4460,1,10)</f>
        <v/>
      </c>
      <c r="B4461" s="218" t="str">
        <f t="shared" si="554"/>
        <v/>
      </c>
      <c r="C4461" s="218" t="str">
        <f t="shared" si="555"/>
        <v/>
      </c>
      <c r="D4461" s="218" t="str">
        <f t="shared" si="556"/>
        <v/>
      </c>
      <c r="E4461" s="219" t="e">
        <f t="shared" si="557"/>
        <v>#VALUE!</v>
      </c>
      <c r="F4461" s="219" t="str">
        <f t="shared" si="558"/>
        <v/>
      </c>
      <c r="G4461" s="219">
        <f t="shared" si="559"/>
        <v>45291</v>
      </c>
      <c r="H4461" s="218" t="str">
        <f>IF(ISERROR(VLOOKUP(FORECAST!$A4461,$AY$2:$BA$9,3,FALSE)),"",VLOOKUP(FORECAST!$A4461,$AY$2:$BA$9,3,FALSE))</f>
        <v/>
      </c>
      <c r="I4461" s="218" t="str">
        <f>IF(ISNUMBER(FORECAST!G:G),FORECAST!G:G,"")</f>
        <v/>
      </c>
      <c r="J4461" s="222" t="str">
        <f>IF(ISNUMBER(FORECAST!H:H),FORECAST!H:H,"")</f>
        <v/>
      </c>
      <c r="BF4461" s="4"/>
    </row>
    <row r="4462" spans="1:58">
      <c r="A4462" s="218" t="str">
        <f>MID(FORECAST!A4461,1,10)</f>
        <v/>
      </c>
      <c r="B4462" s="218" t="str">
        <f t="shared" si="554"/>
        <v/>
      </c>
      <c r="C4462" s="218" t="str">
        <f t="shared" si="555"/>
        <v/>
      </c>
      <c r="D4462" s="218" t="str">
        <f t="shared" si="556"/>
        <v/>
      </c>
      <c r="E4462" s="219" t="e">
        <f t="shared" si="557"/>
        <v>#VALUE!</v>
      </c>
      <c r="F4462" s="219" t="str">
        <f t="shared" si="558"/>
        <v/>
      </c>
      <c r="G4462" s="219">
        <f t="shared" si="559"/>
        <v>45291</v>
      </c>
      <c r="H4462" s="218" t="str">
        <f>IF(ISERROR(VLOOKUP(FORECAST!$A4462,$AY$2:$BA$9,3,FALSE)),"",VLOOKUP(FORECAST!$A4462,$AY$2:$BA$9,3,FALSE))</f>
        <v/>
      </c>
      <c r="I4462" s="218" t="str">
        <f>IF(ISNUMBER(FORECAST!G:G),FORECAST!G:G,"")</f>
        <v/>
      </c>
      <c r="J4462" s="222" t="str">
        <f>IF(ISNUMBER(FORECAST!H:H),FORECAST!H:H,"")</f>
        <v/>
      </c>
      <c r="BF4462" s="4"/>
    </row>
    <row r="4463" spans="1:58">
      <c r="A4463" s="218" t="str">
        <f>MID(FORECAST!A4462,1,10)</f>
        <v/>
      </c>
      <c r="B4463" s="218" t="str">
        <f t="shared" si="554"/>
        <v/>
      </c>
      <c r="C4463" s="218" t="str">
        <f t="shared" si="555"/>
        <v/>
      </c>
      <c r="D4463" s="218" t="str">
        <f t="shared" si="556"/>
        <v/>
      </c>
      <c r="E4463" s="219" t="e">
        <f t="shared" si="557"/>
        <v>#VALUE!</v>
      </c>
      <c r="F4463" s="219" t="str">
        <f t="shared" si="558"/>
        <v/>
      </c>
      <c r="G4463" s="219">
        <f t="shared" si="559"/>
        <v>45291</v>
      </c>
      <c r="H4463" s="218" t="str">
        <f>IF(ISERROR(VLOOKUP(FORECAST!$A4463,$AY$2:$BA$9,3,FALSE)),"",VLOOKUP(FORECAST!$A4463,$AY$2:$BA$9,3,FALSE))</f>
        <v/>
      </c>
      <c r="I4463" s="218" t="str">
        <f>IF(ISNUMBER(FORECAST!G:G),FORECAST!G:G,"")</f>
        <v/>
      </c>
      <c r="J4463" s="222" t="str">
        <f>IF(ISNUMBER(FORECAST!H:H),FORECAST!H:H,"")</f>
        <v/>
      </c>
      <c r="BF4463" s="4"/>
    </row>
    <row r="4464" spans="1:58">
      <c r="A4464" s="218" t="str">
        <f>MID(FORECAST!A4463,1,10)</f>
        <v/>
      </c>
      <c r="B4464" s="218" t="str">
        <f t="shared" si="554"/>
        <v/>
      </c>
      <c r="C4464" s="218" t="str">
        <f t="shared" si="555"/>
        <v/>
      </c>
      <c r="D4464" s="218" t="str">
        <f t="shared" si="556"/>
        <v/>
      </c>
      <c r="E4464" s="219" t="e">
        <f t="shared" si="557"/>
        <v>#VALUE!</v>
      </c>
      <c r="F4464" s="219" t="str">
        <f t="shared" si="558"/>
        <v/>
      </c>
      <c r="G4464" s="219">
        <f t="shared" si="559"/>
        <v>45291</v>
      </c>
      <c r="H4464" s="218" t="str">
        <f>IF(ISERROR(VLOOKUP(FORECAST!$A4464,$AY$2:$BA$9,3,FALSE)),"",VLOOKUP(FORECAST!$A4464,$AY$2:$BA$9,3,FALSE))</f>
        <v/>
      </c>
      <c r="I4464" s="218" t="str">
        <f>IF(ISNUMBER(FORECAST!G:G),FORECAST!G:G,"")</f>
        <v/>
      </c>
      <c r="J4464" s="222" t="str">
        <f>IF(ISNUMBER(FORECAST!H:H),FORECAST!H:H,"")</f>
        <v/>
      </c>
      <c r="BF4464" s="4"/>
    </row>
    <row r="4465" spans="1:58">
      <c r="A4465" s="218" t="str">
        <f>MID(FORECAST!A4464,1,10)</f>
        <v/>
      </c>
      <c r="B4465" s="218" t="str">
        <f t="shared" si="554"/>
        <v/>
      </c>
      <c r="C4465" s="218" t="str">
        <f t="shared" si="555"/>
        <v/>
      </c>
      <c r="D4465" s="218" t="str">
        <f t="shared" si="556"/>
        <v/>
      </c>
      <c r="E4465" s="219" t="e">
        <f t="shared" si="557"/>
        <v>#VALUE!</v>
      </c>
      <c r="F4465" s="219" t="str">
        <f t="shared" si="558"/>
        <v/>
      </c>
      <c r="G4465" s="219">
        <f t="shared" si="559"/>
        <v>45291</v>
      </c>
      <c r="H4465" s="218" t="str">
        <f>IF(ISERROR(VLOOKUP(FORECAST!$A4465,$AY$2:$BA$9,3,FALSE)),"",VLOOKUP(FORECAST!$A4465,$AY$2:$BA$9,3,FALSE))</f>
        <v/>
      </c>
      <c r="I4465" s="218" t="str">
        <f>IF(ISNUMBER(FORECAST!G:G),FORECAST!G:G,"")</f>
        <v/>
      </c>
      <c r="J4465" s="222" t="str">
        <f>IF(ISNUMBER(FORECAST!H:H),FORECAST!H:H,"")</f>
        <v/>
      </c>
      <c r="BF4465" s="4"/>
    </row>
    <row r="4466" spans="1:58">
      <c r="A4466" s="218" t="str">
        <f>MID(FORECAST!A4465,1,10)</f>
        <v/>
      </c>
      <c r="B4466" s="218" t="str">
        <f t="shared" si="554"/>
        <v/>
      </c>
      <c r="C4466" s="218" t="str">
        <f t="shared" si="555"/>
        <v/>
      </c>
      <c r="D4466" s="218" t="str">
        <f t="shared" si="556"/>
        <v/>
      </c>
      <c r="E4466" s="219" t="e">
        <f t="shared" si="557"/>
        <v>#VALUE!</v>
      </c>
      <c r="F4466" s="219" t="str">
        <f t="shared" si="558"/>
        <v/>
      </c>
      <c r="G4466" s="219">
        <f t="shared" si="559"/>
        <v>45291</v>
      </c>
      <c r="H4466" s="218" t="str">
        <f>IF(ISERROR(VLOOKUP(FORECAST!$A4466,$AY$2:$BA$9,3,FALSE)),"",VLOOKUP(FORECAST!$A4466,$AY$2:$BA$9,3,FALSE))</f>
        <v/>
      </c>
      <c r="I4466" s="218" t="str">
        <f>IF(ISNUMBER(FORECAST!G:G),FORECAST!G:G,"")</f>
        <v/>
      </c>
      <c r="J4466" s="222" t="str">
        <f>IF(ISNUMBER(FORECAST!H:H),FORECAST!H:H,"")</f>
        <v/>
      </c>
      <c r="BF4466" s="4"/>
    </row>
    <row r="4467" spans="1:58">
      <c r="A4467" s="218" t="str">
        <f>MID(FORECAST!A4466,1,10)</f>
        <v/>
      </c>
      <c r="B4467" s="218" t="str">
        <f t="shared" si="554"/>
        <v/>
      </c>
      <c r="C4467" s="218" t="str">
        <f t="shared" si="555"/>
        <v/>
      </c>
      <c r="D4467" s="218" t="str">
        <f t="shared" si="556"/>
        <v/>
      </c>
      <c r="E4467" s="219" t="e">
        <f t="shared" si="557"/>
        <v>#VALUE!</v>
      </c>
      <c r="F4467" s="219" t="str">
        <f t="shared" si="558"/>
        <v/>
      </c>
      <c r="G4467" s="219">
        <f t="shared" si="559"/>
        <v>45291</v>
      </c>
      <c r="H4467" s="218" t="str">
        <f>IF(ISERROR(VLOOKUP(FORECAST!$A4467,$AY$2:$BA$9,3,FALSE)),"",VLOOKUP(FORECAST!$A4467,$AY$2:$BA$9,3,FALSE))</f>
        <v/>
      </c>
      <c r="I4467" s="218" t="str">
        <f>IF(ISNUMBER(FORECAST!G:G),FORECAST!G:G,"")</f>
        <v/>
      </c>
      <c r="J4467" s="222" t="str">
        <f>IF(ISNUMBER(FORECAST!H:H),FORECAST!H:H,"")</f>
        <v/>
      </c>
      <c r="BF4467" s="4"/>
    </row>
    <row r="4468" spans="1:58">
      <c r="A4468" s="218" t="str">
        <f>MID(FORECAST!A4467,1,10)</f>
        <v/>
      </c>
      <c r="B4468" s="218" t="str">
        <f t="shared" si="554"/>
        <v/>
      </c>
      <c r="C4468" s="218" t="str">
        <f t="shared" si="555"/>
        <v/>
      </c>
      <c r="D4468" s="218" t="str">
        <f t="shared" si="556"/>
        <v/>
      </c>
      <c r="E4468" s="219" t="e">
        <f t="shared" si="557"/>
        <v>#VALUE!</v>
      </c>
      <c r="F4468" s="219" t="str">
        <f t="shared" si="558"/>
        <v/>
      </c>
      <c r="G4468" s="219">
        <f t="shared" si="559"/>
        <v>45291</v>
      </c>
      <c r="H4468" s="218" t="str">
        <f>IF(ISERROR(VLOOKUP(FORECAST!$A4468,$AY$2:$BA$9,3,FALSE)),"",VLOOKUP(FORECAST!$A4468,$AY$2:$BA$9,3,FALSE))</f>
        <v/>
      </c>
      <c r="I4468" s="218" t="str">
        <f>IF(ISNUMBER(FORECAST!G:G),FORECAST!G:G,"")</f>
        <v/>
      </c>
      <c r="J4468" s="222" t="str">
        <f>IF(ISNUMBER(FORECAST!H:H),FORECAST!H:H,"")</f>
        <v/>
      </c>
      <c r="BF4468" s="4"/>
    </row>
    <row r="4469" spans="1:58">
      <c r="A4469" s="218" t="str">
        <f>MID(FORECAST!A4468,1,10)</f>
        <v/>
      </c>
      <c r="B4469" s="218" t="str">
        <f t="shared" si="554"/>
        <v/>
      </c>
      <c r="C4469" s="218" t="str">
        <f t="shared" si="555"/>
        <v/>
      </c>
      <c r="D4469" s="218" t="str">
        <f t="shared" si="556"/>
        <v/>
      </c>
      <c r="E4469" s="219" t="e">
        <f t="shared" si="557"/>
        <v>#VALUE!</v>
      </c>
      <c r="F4469" s="219" t="str">
        <f t="shared" si="558"/>
        <v/>
      </c>
      <c r="G4469" s="219">
        <f t="shared" si="559"/>
        <v>45291</v>
      </c>
      <c r="H4469" s="218" t="str">
        <f>IF(ISERROR(VLOOKUP(FORECAST!$A4469,$AY$2:$BA$9,3,FALSE)),"",VLOOKUP(FORECAST!$A4469,$AY$2:$BA$9,3,FALSE))</f>
        <v/>
      </c>
      <c r="I4469" s="218" t="str">
        <f>IF(ISNUMBER(FORECAST!G:G),FORECAST!G:G,"")</f>
        <v/>
      </c>
      <c r="J4469" s="222" t="str">
        <f>IF(ISNUMBER(FORECAST!H:H),FORECAST!H:H,"")</f>
        <v/>
      </c>
      <c r="BF4469" s="4"/>
    </row>
    <row r="4470" spans="1:58">
      <c r="A4470" s="218" t="str">
        <f>MID(FORECAST!A4469,1,10)</f>
        <v/>
      </c>
      <c r="B4470" s="218" t="str">
        <f t="shared" si="554"/>
        <v/>
      </c>
      <c r="C4470" s="218" t="str">
        <f t="shared" si="555"/>
        <v/>
      </c>
      <c r="D4470" s="218" t="str">
        <f t="shared" si="556"/>
        <v/>
      </c>
      <c r="E4470" s="219" t="e">
        <f t="shared" si="557"/>
        <v>#VALUE!</v>
      </c>
      <c r="F4470" s="219" t="str">
        <f t="shared" si="558"/>
        <v/>
      </c>
      <c r="G4470" s="219">
        <f t="shared" si="559"/>
        <v>45291</v>
      </c>
      <c r="H4470" s="218" t="str">
        <f>IF(ISERROR(VLOOKUP(FORECAST!$A4470,$AY$2:$BA$9,3,FALSE)),"",VLOOKUP(FORECAST!$A4470,$AY$2:$BA$9,3,FALSE))</f>
        <v/>
      </c>
      <c r="I4470" s="218" t="str">
        <f>IF(ISNUMBER(FORECAST!G:G),FORECAST!G:G,"")</f>
        <v/>
      </c>
      <c r="J4470" s="222" t="str">
        <f>IF(ISNUMBER(FORECAST!H:H),FORECAST!H:H,"")</f>
        <v/>
      </c>
      <c r="BF4470" s="4"/>
    </row>
    <row r="4471" spans="1:58">
      <c r="A4471" s="218" t="str">
        <f>MID(FORECAST!A4470,1,10)</f>
        <v/>
      </c>
      <c r="B4471" s="218" t="str">
        <f t="shared" si="554"/>
        <v/>
      </c>
      <c r="C4471" s="218" t="str">
        <f t="shared" si="555"/>
        <v/>
      </c>
      <c r="D4471" s="218" t="str">
        <f t="shared" si="556"/>
        <v/>
      </c>
      <c r="E4471" s="219" t="e">
        <f t="shared" si="557"/>
        <v>#VALUE!</v>
      </c>
      <c r="F4471" s="219" t="str">
        <f t="shared" si="558"/>
        <v/>
      </c>
      <c r="G4471" s="219">
        <f t="shared" si="559"/>
        <v>45291</v>
      </c>
      <c r="H4471" s="218" t="str">
        <f>IF(ISERROR(VLOOKUP(FORECAST!$A4471,$AY$2:$BA$9,3,FALSE)),"",VLOOKUP(FORECAST!$A4471,$AY$2:$BA$9,3,FALSE))</f>
        <v/>
      </c>
      <c r="I4471" s="218" t="str">
        <f>IF(ISNUMBER(FORECAST!G:G),FORECAST!G:G,"")</f>
        <v/>
      </c>
      <c r="J4471" s="222" t="str">
        <f>IF(ISNUMBER(FORECAST!H:H),FORECAST!H:H,"")</f>
        <v/>
      </c>
      <c r="BF4471" s="4"/>
    </row>
    <row r="4472" spans="1:58">
      <c r="A4472" s="218" t="str">
        <f>MID(FORECAST!A4471,1,10)</f>
        <v/>
      </c>
      <c r="B4472" s="218" t="str">
        <f t="shared" si="554"/>
        <v/>
      </c>
      <c r="C4472" s="218" t="str">
        <f t="shared" si="555"/>
        <v/>
      </c>
      <c r="D4472" s="218" t="str">
        <f t="shared" si="556"/>
        <v/>
      </c>
      <c r="E4472" s="219" t="e">
        <f t="shared" si="557"/>
        <v>#VALUE!</v>
      </c>
      <c r="F4472" s="219" t="str">
        <f t="shared" si="558"/>
        <v/>
      </c>
      <c r="G4472" s="219">
        <f t="shared" si="559"/>
        <v>45291</v>
      </c>
      <c r="H4472" s="218" t="str">
        <f>IF(ISERROR(VLOOKUP(FORECAST!$A4472,$AY$2:$BA$9,3,FALSE)),"",VLOOKUP(FORECAST!$A4472,$AY$2:$BA$9,3,FALSE))</f>
        <v/>
      </c>
      <c r="I4472" s="218" t="str">
        <f>IF(ISNUMBER(FORECAST!G:G),FORECAST!G:G,"")</f>
        <v/>
      </c>
      <c r="J4472" s="222" t="str">
        <f>IF(ISNUMBER(FORECAST!H:H),FORECAST!H:H,"")</f>
        <v/>
      </c>
      <c r="BF4472" s="4"/>
    </row>
    <row r="4473" spans="1:58">
      <c r="A4473" s="218" t="str">
        <f>MID(FORECAST!A4472,1,10)</f>
        <v/>
      </c>
      <c r="B4473" s="218" t="str">
        <f t="shared" si="554"/>
        <v/>
      </c>
      <c r="C4473" s="218" t="str">
        <f t="shared" si="555"/>
        <v/>
      </c>
      <c r="D4473" s="218" t="str">
        <f t="shared" si="556"/>
        <v/>
      </c>
      <c r="E4473" s="219" t="e">
        <f t="shared" si="557"/>
        <v>#VALUE!</v>
      </c>
      <c r="F4473" s="219" t="str">
        <f t="shared" si="558"/>
        <v/>
      </c>
      <c r="G4473" s="219">
        <f t="shared" si="559"/>
        <v>45291</v>
      </c>
      <c r="H4473" s="218" t="str">
        <f>IF(ISERROR(VLOOKUP(FORECAST!$A4473,$AY$2:$BA$9,3,FALSE)),"",VLOOKUP(FORECAST!$A4473,$AY$2:$BA$9,3,FALSE))</f>
        <v/>
      </c>
      <c r="I4473" s="218" t="str">
        <f>IF(ISNUMBER(FORECAST!G:G),FORECAST!G:G,"")</f>
        <v/>
      </c>
      <c r="J4473" s="222" t="str">
        <f>IF(ISNUMBER(FORECAST!H:H),FORECAST!H:H,"")</f>
        <v/>
      </c>
      <c r="BF4473" s="4"/>
    </row>
    <row r="4474" spans="1:58">
      <c r="A4474" s="218" t="str">
        <f>MID(FORECAST!A4473,1,10)</f>
        <v/>
      </c>
      <c r="B4474" s="218" t="str">
        <f t="shared" si="554"/>
        <v/>
      </c>
      <c r="C4474" s="218" t="str">
        <f t="shared" si="555"/>
        <v/>
      </c>
      <c r="D4474" s="218" t="str">
        <f t="shared" si="556"/>
        <v/>
      </c>
      <c r="E4474" s="219" t="e">
        <f t="shared" si="557"/>
        <v>#VALUE!</v>
      </c>
      <c r="F4474" s="219" t="str">
        <f t="shared" si="558"/>
        <v/>
      </c>
      <c r="G4474" s="219">
        <f t="shared" si="559"/>
        <v>45291</v>
      </c>
      <c r="H4474" s="218" t="str">
        <f>IF(ISERROR(VLOOKUP(FORECAST!$A4474,$AY$2:$BA$9,3,FALSE)),"",VLOOKUP(FORECAST!$A4474,$AY$2:$BA$9,3,FALSE))</f>
        <v/>
      </c>
      <c r="I4474" s="218" t="str">
        <f>IF(ISNUMBER(FORECAST!G:G),FORECAST!G:G,"")</f>
        <v/>
      </c>
      <c r="J4474" s="222" t="str">
        <f>IF(ISNUMBER(FORECAST!H:H),FORECAST!H:H,"")</f>
        <v/>
      </c>
      <c r="BF4474" s="4"/>
    </row>
    <row r="4475" spans="1:58">
      <c r="A4475" s="218" t="str">
        <f>MID(FORECAST!A4474,1,10)</f>
        <v/>
      </c>
      <c r="B4475" s="218" t="str">
        <f t="shared" si="554"/>
        <v/>
      </c>
      <c r="C4475" s="218" t="str">
        <f t="shared" si="555"/>
        <v/>
      </c>
      <c r="D4475" s="218" t="str">
        <f t="shared" si="556"/>
        <v/>
      </c>
      <c r="E4475" s="219" t="e">
        <f t="shared" si="557"/>
        <v>#VALUE!</v>
      </c>
      <c r="F4475" s="219" t="str">
        <f t="shared" si="558"/>
        <v/>
      </c>
      <c r="G4475" s="219">
        <f t="shared" si="559"/>
        <v>45291</v>
      </c>
      <c r="H4475" s="218" t="str">
        <f>IF(ISERROR(VLOOKUP(FORECAST!$A4475,$AY$2:$BA$9,3,FALSE)),"",VLOOKUP(FORECAST!$A4475,$AY$2:$BA$9,3,FALSE))</f>
        <v/>
      </c>
      <c r="I4475" s="218" t="str">
        <f>IF(ISNUMBER(FORECAST!G:G),FORECAST!G:G,"")</f>
        <v/>
      </c>
      <c r="J4475" s="222" t="str">
        <f>IF(ISNUMBER(FORECAST!H:H),FORECAST!H:H,"")</f>
        <v/>
      </c>
      <c r="BF4475" s="4"/>
    </row>
    <row r="4476" spans="1:58">
      <c r="A4476" s="218" t="str">
        <f>MID(FORECAST!A4475,1,10)</f>
        <v/>
      </c>
      <c r="B4476" s="218" t="str">
        <f t="shared" si="554"/>
        <v/>
      </c>
      <c r="C4476" s="218" t="str">
        <f t="shared" si="555"/>
        <v/>
      </c>
      <c r="D4476" s="218" t="str">
        <f t="shared" si="556"/>
        <v/>
      </c>
      <c r="E4476" s="219" t="e">
        <f t="shared" si="557"/>
        <v>#VALUE!</v>
      </c>
      <c r="F4476" s="219" t="str">
        <f t="shared" si="558"/>
        <v/>
      </c>
      <c r="G4476" s="219">
        <f t="shared" si="559"/>
        <v>45291</v>
      </c>
      <c r="H4476" s="218" t="str">
        <f>IF(ISERROR(VLOOKUP(FORECAST!$A4476,$AY$2:$BA$9,3,FALSE)),"",VLOOKUP(FORECAST!$A4476,$AY$2:$BA$9,3,FALSE))</f>
        <v/>
      </c>
      <c r="I4476" s="218" t="str">
        <f>IF(ISNUMBER(FORECAST!G:G),FORECAST!G:G,"")</f>
        <v/>
      </c>
      <c r="J4476" s="222" t="str">
        <f>IF(ISNUMBER(FORECAST!H:H),FORECAST!H:H,"")</f>
        <v/>
      </c>
      <c r="BF4476" s="4"/>
    </row>
    <row r="4477" spans="1:58">
      <c r="A4477" s="218" t="str">
        <f>MID(FORECAST!A4476,1,10)</f>
        <v/>
      </c>
      <c r="B4477" s="218" t="str">
        <f t="shared" si="554"/>
        <v/>
      </c>
      <c r="C4477" s="218" t="str">
        <f t="shared" si="555"/>
        <v/>
      </c>
      <c r="D4477" s="218" t="str">
        <f t="shared" si="556"/>
        <v/>
      </c>
      <c r="E4477" s="219" t="e">
        <f t="shared" si="557"/>
        <v>#VALUE!</v>
      </c>
      <c r="F4477" s="219" t="str">
        <f t="shared" si="558"/>
        <v/>
      </c>
      <c r="G4477" s="219">
        <f t="shared" si="559"/>
        <v>45291</v>
      </c>
      <c r="H4477" s="218" t="str">
        <f>IF(ISERROR(VLOOKUP(FORECAST!$A4477,$AY$2:$BA$9,3,FALSE)),"",VLOOKUP(FORECAST!$A4477,$AY$2:$BA$9,3,FALSE))</f>
        <v/>
      </c>
      <c r="I4477" s="218" t="str">
        <f>IF(ISNUMBER(FORECAST!G:G),FORECAST!G:G,"")</f>
        <v/>
      </c>
      <c r="J4477" s="222" t="str">
        <f>IF(ISNUMBER(FORECAST!H:H),FORECAST!H:H,"")</f>
        <v/>
      </c>
      <c r="BF4477" s="4"/>
    </row>
    <row r="4478" spans="1:58">
      <c r="A4478" s="218" t="str">
        <f>MID(FORECAST!A4477,1,10)</f>
        <v/>
      </c>
      <c r="B4478" s="218" t="str">
        <f t="shared" si="554"/>
        <v/>
      </c>
      <c r="C4478" s="218" t="str">
        <f t="shared" si="555"/>
        <v/>
      </c>
      <c r="D4478" s="218" t="str">
        <f t="shared" si="556"/>
        <v/>
      </c>
      <c r="E4478" s="219" t="e">
        <f t="shared" si="557"/>
        <v>#VALUE!</v>
      </c>
      <c r="F4478" s="219" t="str">
        <f t="shared" si="558"/>
        <v/>
      </c>
      <c r="G4478" s="219">
        <f t="shared" si="559"/>
        <v>45291</v>
      </c>
      <c r="H4478" s="218" t="str">
        <f>IF(ISERROR(VLOOKUP(FORECAST!$A4478,$AY$2:$BA$9,3,FALSE)),"",VLOOKUP(FORECAST!$A4478,$AY$2:$BA$9,3,FALSE))</f>
        <v/>
      </c>
      <c r="I4478" s="218" t="str">
        <f>IF(ISNUMBER(FORECAST!G:G),FORECAST!G:G,"")</f>
        <v/>
      </c>
      <c r="J4478" s="222" t="str">
        <f>IF(ISNUMBER(FORECAST!H:H),FORECAST!H:H,"")</f>
        <v/>
      </c>
      <c r="BF4478" s="4"/>
    </row>
    <row r="4479" spans="1:58">
      <c r="A4479" s="218" t="str">
        <f>MID(FORECAST!A4478,1,10)</f>
        <v/>
      </c>
      <c r="B4479" s="218" t="str">
        <f t="shared" si="554"/>
        <v/>
      </c>
      <c r="C4479" s="218" t="str">
        <f t="shared" si="555"/>
        <v/>
      </c>
      <c r="D4479" s="218" t="str">
        <f t="shared" si="556"/>
        <v/>
      </c>
      <c r="E4479" s="219" t="e">
        <f t="shared" si="557"/>
        <v>#VALUE!</v>
      </c>
      <c r="F4479" s="219" t="str">
        <f t="shared" si="558"/>
        <v/>
      </c>
      <c r="G4479" s="219">
        <f t="shared" si="559"/>
        <v>45291</v>
      </c>
      <c r="H4479" s="218" t="str">
        <f>IF(ISERROR(VLOOKUP(FORECAST!$A4479,$AY$2:$BA$9,3,FALSE)),"",VLOOKUP(FORECAST!$A4479,$AY$2:$BA$9,3,FALSE))</f>
        <v/>
      </c>
      <c r="I4479" s="218" t="str">
        <f>IF(ISNUMBER(FORECAST!G:G),FORECAST!G:G,"")</f>
        <v/>
      </c>
      <c r="J4479" s="222" t="str">
        <f>IF(ISNUMBER(FORECAST!H:H),FORECAST!H:H,"")</f>
        <v/>
      </c>
      <c r="BF4479" s="4"/>
    </row>
    <row r="4480" spans="1:58">
      <c r="A4480" s="218" t="str">
        <f>MID(FORECAST!A4479,1,10)</f>
        <v/>
      </c>
      <c r="B4480" s="218" t="str">
        <f t="shared" si="554"/>
        <v/>
      </c>
      <c r="C4480" s="218" t="str">
        <f t="shared" si="555"/>
        <v/>
      </c>
      <c r="D4480" s="218" t="str">
        <f t="shared" si="556"/>
        <v/>
      </c>
      <c r="E4480" s="219" t="e">
        <f t="shared" si="557"/>
        <v>#VALUE!</v>
      </c>
      <c r="F4480" s="219" t="str">
        <f t="shared" si="558"/>
        <v/>
      </c>
      <c r="G4480" s="219">
        <f t="shared" si="559"/>
        <v>45291</v>
      </c>
      <c r="H4480" s="218" t="str">
        <f>IF(ISERROR(VLOOKUP(FORECAST!$A4480,$AY$2:$BA$9,3,FALSE)),"",VLOOKUP(FORECAST!$A4480,$AY$2:$BA$9,3,FALSE))</f>
        <v/>
      </c>
      <c r="I4480" s="218" t="str">
        <f>IF(ISNUMBER(FORECAST!G:G),FORECAST!G:G,"")</f>
        <v/>
      </c>
      <c r="J4480" s="222" t="str">
        <f>IF(ISNUMBER(FORECAST!H:H),FORECAST!H:H,"")</f>
        <v/>
      </c>
      <c r="BF4480" s="4"/>
    </row>
    <row r="4481" spans="1:58">
      <c r="A4481" s="218" t="str">
        <f>MID(FORECAST!A4480,1,10)</f>
        <v/>
      </c>
      <c r="B4481" s="218" t="str">
        <f t="shared" si="554"/>
        <v/>
      </c>
      <c r="C4481" s="218" t="str">
        <f t="shared" si="555"/>
        <v/>
      </c>
      <c r="D4481" s="218" t="str">
        <f t="shared" si="556"/>
        <v/>
      </c>
      <c r="E4481" s="219" t="e">
        <f t="shared" si="557"/>
        <v>#VALUE!</v>
      </c>
      <c r="F4481" s="219" t="str">
        <f t="shared" si="558"/>
        <v/>
      </c>
      <c r="G4481" s="219">
        <f t="shared" si="559"/>
        <v>45291</v>
      </c>
      <c r="H4481" s="218" t="str">
        <f>IF(ISERROR(VLOOKUP(FORECAST!$A4481,$AY$2:$BA$9,3,FALSE)),"",VLOOKUP(FORECAST!$A4481,$AY$2:$BA$9,3,FALSE))</f>
        <v/>
      </c>
      <c r="I4481" s="218" t="str">
        <f>IF(ISNUMBER(FORECAST!G:G),FORECAST!G:G,"")</f>
        <v/>
      </c>
      <c r="J4481" s="222" t="str">
        <f>IF(ISNUMBER(FORECAST!H:H),FORECAST!H:H,"")</f>
        <v/>
      </c>
      <c r="BF4481" s="4"/>
    </row>
    <row r="4482" spans="1:58">
      <c r="A4482" s="218" t="str">
        <f>MID(FORECAST!A4481,1,10)</f>
        <v/>
      </c>
      <c r="B4482" s="218" t="str">
        <f t="shared" si="554"/>
        <v/>
      </c>
      <c r="C4482" s="218" t="str">
        <f t="shared" si="555"/>
        <v/>
      </c>
      <c r="D4482" s="218" t="str">
        <f t="shared" si="556"/>
        <v/>
      </c>
      <c r="E4482" s="219" t="e">
        <f t="shared" si="557"/>
        <v>#VALUE!</v>
      </c>
      <c r="F4482" s="219" t="str">
        <f t="shared" si="558"/>
        <v/>
      </c>
      <c r="G4482" s="219">
        <f t="shared" si="559"/>
        <v>45291</v>
      </c>
      <c r="H4482" s="218" t="str">
        <f>IF(ISERROR(VLOOKUP(FORECAST!$A4482,$AY$2:$BA$9,3,FALSE)),"",VLOOKUP(FORECAST!$A4482,$AY$2:$BA$9,3,FALSE))</f>
        <v/>
      </c>
      <c r="I4482" s="218" t="str">
        <f>IF(ISNUMBER(FORECAST!G:G),FORECAST!G:G,"")</f>
        <v/>
      </c>
      <c r="J4482" s="222" t="str">
        <f>IF(ISNUMBER(FORECAST!H:H),FORECAST!H:H,"")</f>
        <v/>
      </c>
      <c r="BF4482" s="4"/>
    </row>
    <row r="4483" spans="1:58">
      <c r="A4483" s="218" t="str">
        <f>MID(FORECAST!A4482,1,10)</f>
        <v/>
      </c>
      <c r="B4483" s="218" t="str">
        <f t="shared" si="554"/>
        <v/>
      </c>
      <c r="C4483" s="218" t="str">
        <f t="shared" si="555"/>
        <v/>
      </c>
      <c r="D4483" s="218" t="str">
        <f t="shared" si="556"/>
        <v/>
      </c>
      <c r="E4483" s="219" t="e">
        <f t="shared" si="557"/>
        <v>#VALUE!</v>
      </c>
      <c r="F4483" s="219" t="str">
        <f t="shared" si="558"/>
        <v/>
      </c>
      <c r="G4483" s="219">
        <f t="shared" si="559"/>
        <v>45291</v>
      </c>
      <c r="H4483" s="218" t="str">
        <f>IF(ISERROR(VLOOKUP(FORECAST!$A4483,$AY$2:$BA$9,3,FALSE)),"",VLOOKUP(FORECAST!$A4483,$AY$2:$BA$9,3,FALSE))</f>
        <v/>
      </c>
      <c r="I4483" s="218" t="str">
        <f>IF(ISNUMBER(FORECAST!G:G),FORECAST!G:G,"")</f>
        <v/>
      </c>
      <c r="J4483" s="222" t="str">
        <f>IF(ISNUMBER(FORECAST!H:H),FORECAST!H:H,"")</f>
        <v/>
      </c>
      <c r="BF4483" s="4"/>
    </row>
    <row r="4484" spans="1:58">
      <c r="A4484" s="218" t="str">
        <f>MID(FORECAST!A4483,1,10)</f>
        <v/>
      </c>
      <c r="B4484" s="218" t="str">
        <f t="shared" si="554"/>
        <v/>
      </c>
      <c r="C4484" s="218" t="str">
        <f t="shared" si="555"/>
        <v/>
      </c>
      <c r="D4484" s="218" t="str">
        <f t="shared" si="556"/>
        <v/>
      </c>
      <c r="E4484" s="219" t="e">
        <f t="shared" si="557"/>
        <v>#VALUE!</v>
      </c>
      <c r="F4484" s="219" t="str">
        <f t="shared" si="558"/>
        <v/>
      </c>
      <c r="G4484" s="219">
        <f t="shared" si="559"/>
        <v>45291</v>
      </c>
      <c r="H4484" s="218" t="str">
        <f>IF(ISERROR(VLOOKUP(FORECAST!$A4484,$AY$2:$BA$9,3,FALSE)),"",VLOOKUP(FORECAST!$A4484,$AY$2:$BA$9,3,FALSE))</f>
        <v/>
      </c>
      <c r="I4484" s="218" t="str">
        <f>IF(ISNUMBER(FORECAST!G:G),FORECAST!G:G,"")</f>
        <v/>
      </c>
      <c r="J4484" s="222" t="str">
        <f>IF(ISNUMBER(FORECAST!H:H),FORECAST!H:H,"")</f>
        <v/>
      </c>
      <c r="BF4484" s="4"/>
    </row>
    <row r="4485" spans="1:58">
      <c r="A4485" s="218" t="str">
        <f>MID(FORECAST!A4484,1,10)</f>
        <v/>
      </c>
      <c r="B4485" s="218" t="str">
        <f t="shared" si="554"/>
        <v/>
      </c>
      <c r="C4485" s="218" t="str">
        <f t="shared" si="555"/>
        <v/>
      </c>
      <c r="D4485" s="218" t="str">
        <f t="shared" si="556"/>
        <v/>
      </c>
      <c r="E4485" s="219" t="e">
        <f t="shared" si="557"/>
        <v>#VALUE!</v>
      </c>
      <c r="F4485" s="219" t="str">
        <f t="shared" si="558"/>
        <v/>
      </c>
      <c r="G4485" s="219">
        <f t="shared" si="559"/>
        <v>45291</v>
      </c>
      <c r="H4485" s="218" t="str">
        <f>IF(ISERROR(VLOOKUP(FORECAST!$A4485,$AY$2:$BA$9,3,FALSE)),"",VLOOKUP(FORECAST!$A4485,$AY$2:$BA$9,3,FALSE))</f>
        <v/>
      </c>
      <c r="I4485" s="218" t="str">
        <f>IF(ISNUMBER(FORECAST!G:G),FORECAST!G:G,"")</f>
        <v/>
      </c>
      <c r="J4485" s="222" t="str">
        <f>IF(ISNUMBER(FORECAST!H:H),FORECAST!H:H,"")</f>
        <v/>
      </c>
      <c r="BF4485" s="4"/>
    </row>
    <row r="4486" spans="1:58">
      <c r="A4486" s="218" t="str">
        <f>MID(FORECAST!A4485,1,10)</f>
        <v/>
      </c>
      <c r="B4486" s="218" t="str">
        <f t="shared" si="554"/>
        <v/>
      </c>
      <c r="C4486" s="218" t="str">
        <f t="shared" si="555"/>
        <v/>
      </c>
      <c r="D4486" s="218" t="str">
        <f t="shared" si="556"/>
        <v/>
      </c>
      <c r="E4486" s="219" t="e">
        <f t="shared" si="557"/>
        <v>#VALUE!</v>
      </c>
      <c r="F4486" s="219" t="str">
        <f t="shared" si="558"/>
        <v/>
      </c>
      <c r="G4486" s="219">
        <f t="shared" si="559"/>
        <v>45291</v>
      </c>
      <c r="H4486" s="218" t="str">
        <f>IF(ISERROR(VLOOKUP(FORECAST!$A4486,$AY$2:$BA$9,3,FALSE)),"",VLOOKUP(FORECAST!$A4486,$AY$2:$BA$9,3,FALSE))</f>
        <v/>
      </c>
      <c r="I4486" s="218" t="str">
        <f>IF(ISNUMBER(FORECAST!G:G),FORECAST!G:G,"")</f>
        <v/>
      </c>
      <c r="J4486" s="222" t="str">
        <f>IF(ISNUMBER(FORECAST!H:H),FORECAST!H:H,"")</f>
        <v/>
      </c>
      <c r="BF4486" s="4"/>
    </row>
    <row r="4487" spans="1:58">
      <c r="A4487" s="218" t="str">
        <f>MID(FORECAST!A4486,1,10)</f>
        <v/>
      </c>
      <c r="B4487" s="218" t="str">
        <f t="shared" si="554"/>
        <v/>
      </c>
      <c r="C4487" s="218" t="str">
        <f t="shared" si="555"/>
        <v/>
      </c>
      <c r="D4487" s="218" t="str">
        <f t="shared" si="556"/>
        <v/>
      </c>
      <c r="E4487" s="219" t="e">
        <f t="shared" si="557"/>
        <v>#VALUE!</v>
      </c>
      <c r="F4487" s="219" t="str">
        <f t="shared" si="558"/>
        <v/>
      </c>
      <c r="G4487" s="219">
        <f t="shared" si="559"/>
        <v>45291</v>
      </c>
      <c r="H4487" s="218" t="str">
        <f>IF(ISERROR(VLOOKUP(FORECAST!$A4487,$AY$2:$BA$9,3,FALSE)),"",VLOOKUP(FORECAST!$A4487,$AY$2:$BA$9,3,FALSE))</f>
        <v/>
      </c>
      <c r="I4487" s="218" t="str">
        <f>IF(ISNUMBER(FORECAST!G:G),FORECAST!G:G,"")</f>
        <v/>
      </c>
      <c r="J4487" s="222" t="str">
        <f>IF(ISNUMBER(FORECAST!H:H),FORECAST!H:H,"")</f>
        <v/>
      </c>
      <c r="BF4487" s="4"/>
    </row>
    <row r="4488" spans="1:58">
      <c r="A4488" s="218" t="str">
        <f>MID(FORECAST!A4487,1,10)</f>
        <v/>
      </c>
      <c r="B4488" s="218" t="str">
        <f t="shared" si="554"/>
        <v/>
      </c>
      <c r="C4488" s="218" t="str">
        <f t="shared" si="555"/>
        <v/>
      </c>
      <c r="D4488" s="218" t="str">
        <f t="shared" si="556"/>
        <v/>
      </c>
      <c r="E4488" s="219" t="e">
        <f t="shared" si="557"/>
        <v>#VALUE!</v>
      </c>
      <c r="F4488" s="219" t="str">
        <f t="shared" si="558"/>
        <v/>
      </c>
      <c r="G4488" s="219">
        <f t="shared" si="559"/>
        <v>45291</v>
      </c>
      <c r="H4488" s="218" t="str">
        <f>IF(ISERROR(VLOOKUP(FORECAST!$A4488,$AY$2:$BA$9,3,FALSE)),"",VLOOKUP(FORECAST!$A4488,$AY$2:$BA$9,3,FALSE))</f>
        <v/>
      </c>
      <c r="I4488" s="218" t="str">
        <f>IF(ISNUMBER(FORECAST!G:G),FORECAST!G:G,"")</f>
        <v/>
      </c>
      <c r="J4488" s="222" t="str">
        <f>IF(ISNUMBER(FORECAST!H:H),FORECAST!H:H,"")</f>
        <v/>
      </c>
      <c r="BF4488" s="4"/>
    </row>
    <row r="4489" spans="1:58">
      <c r="A4489" s="218" t="str">
        <f>MID(FORECAST!A4488,1,10)</f>
        <v/>
      </c>
      <c r="B4489" s="218" t="str">
        <f t="shared" si="554"/>
        <v/>
      </c>
      <c r="C4489" s="218" t="str">
        <f t="shared" si="555"/>
        <v/>
      </c>
      <c r="D4489" s="218" t="str">
        <f t="shared" si="556"/>
        <v/>
      </c>
      <c r="E4489" s="219" t="e">
        <f t="shared" si="557"/>
        <v>#VALUE!</v>
      </c>
      <c r="F4489" s="219" t="str">
        <f t="shared" si="558"/>
        <v/>
      </c>
      <c r="G4489" s="219">
        <f t="shared" si="559"/>
        <v>45291</v>
      </c>
      <c r="H4489" s="218" t="str">
        <f>IF(ISERROR(VLOOKUP(FORECAST!$A4489,$AY$2:$BA$9,3,FALSE)),"",VLOOKUP(FORECAST!$A4489,$AY$2:$BA$9,3,FALSE))</f>
        <v/>
      </c>
      <c r="I4489" s="218" t="str">
        <f>IF(ISNUMBER(FORECAST!G:G),FORECAST!G:G,"")</f>
        <v/>
      </c>
      <c r="J4489" s="222" t="str">
        <f>IF(ISNUMBER(FORECAST!H:H),FORECAST!H:H,"")</f>
        <v/>
      </c>
      <c r="BF4489" s="4"/>
    </row>
    <row r="4490" spans="1:58">
      <c r="A4490" s="218" t="str">
        <f>MID(FORECAST!A4489,1,10)</f>
        <v/>
      </c>
      <c r="B4490" s="218" t="str">
        <f t="shared" si="554"/>
        <v/>
      </c>
      <c r="C4490" s="218" t="str">
        <f t="shared" si="555"/>
        <v/>
      </c>
      <c r="D4490" s="218" t="str">
        <f t="shared" si="556"/>
        <v/>
      </c>
      <c r="E4490" s="219" t="e">
        <f t="shared" si="557"/>
        <v>#VALUE!</v>
      </c>
      <c r="F4490" s="219" t="str">
        <f t="shared" si="558"/>
        <v/>
      </c>
      <c r="G4490" s="219">
        <f t="shared" si="559"/>
        <v>45291</v>
      </c>
      <c r="H4490" s="218" t="str">
        <f>IF(ISERROR(VLOOKUP(FORECAST!$A4490,$AY$2:$BA$9,3,FALSE)),"",VLOOKUP(FORECAST!$A4490,$AY$2:$BA$9,3,FALSE))</f>
        <v/>
      </c>
      <c r="I4490" s="218" t="str">
        <f>IF(ISNUMBER(FORECAST!G:G),FORECAST!G:G,"")</f>
        <v/>
      </c>
      <c r="J4490" s="222" t="str">
        <f>IF(ISNUMBER(FORECAST!H:H),FORECAST!H:H,"")</f>
        <v/>
      </c>
      <c r="BF4490" s="4"/>
    </row>
    <row r="4491" spans="1:58">
      <c r="A4491" s="218" t="str">
        <f>MID(FORECAST!A4490,1,10)</f>
        <v/>
      </c>
      <c r="B4491" s="218" t="str">
        <f t="shared" si="554"/>
        <v/>
      </c>
      <c r="C4491" s="218" t="str">
        <f t="shared" si="555"/>
        <v/>
      </c>
      <c r="D4491" s="218" t="str">
        <f t="shared" si="556"/>
        <v/>
      </c>
      <c r="E4491" s="219" t="e">
        <f t="shared" si="557"/>
        <v>#VALUE!</v>
      </c>
      <c r="F4491" s="219" t="str">
        <f t="shared" si="558"/>
        <v/>
      </c>
      <c r="G4491" s="219">
        <f t="shared" si="559"/>
        <v>45291</v>
      </c>
      <c r="H4491" s="218" t="str">
        <f>IF(ISERROR(VLOOKUP(FORECAST!$A4491,$AY$2:$BA$9,3,FALSE)),"",VLOOKUP(FORECAST!$A4491,$AY$2:$BA$9,3,FALSE))</f>
        <v/>
      </c>
      <c r="I4491" s="218" t="str">
        <f>IF(ISNUMBER(FORECAST!G:G),FORECAST!G:G,"")</f>
        <v/>
      </c>
      <c r="J4491" s="222" t="str">
        <f>IF(ISNUMBER(FORECAST!H:H),FORECAST!H:H,"")</f>
        <v/>
      </c>
      <c r="BF4491" s="4"/>
    </row>
    <row r="4492" spans="1:58">
      <c r="A4492" s="218" t="str">
        <f>MID(FORECAST!A4491,1,10)</f>
        <v/>
      </c>
      <c r="B4492" s="218" t="str">
        <f t="shared" si="554"/>
        <v/>
      </c>
      <c r="C4492" s="218" t="str">
        <f t="shared" si="555"/>
        <v/>
      </c>
      <c r="D4492" s="218" t="str">
        <f t="shared" si="556"/>
        <v/>
      </c>
      <c r="E4492" s="219" t="e">
        <f t="shared" si="557"/>
        <v>#VALUE!</v>
      </c>
      <c r="F4492" s="219" t="str">
        <f t="shared" si="558"/>
        <v/>
      </c>
      <c r="G4492" s="219">
        <f t="shared" si="559"/>
        <v>45291</v>
      </c>
      <c r="H4492" s="218" t="str">
        <f>IF(ISERROR(VLOOKUP(FORECAST!$A4492,$AY$2:$BA$9,3,FALSE)),"",VLOOKUP(FORECAST!$A4492,$AY$2:$BA$9,3,FALSE))</f>
        <v/>
      </c>
      <c r="I4492" s="218" t="str">
        <f>IF(ISNUMBER(FORECAST!G:G),FORECAST!G:G,"")</f>
        <v/>
      </c>
      <c r="J4492" s="222" t="str">
        <f>IF(ISNUMBER(FORECAST!H:H),FORECAST!H:H,"")</f>
        <v/>
      </c>
      <c r="BF4492" s="4"/>
    </row>
    <row r="4493" spans="1:58">
      <c r="A4493" s="218" t="str">
        <f>MID(FORECAST!A4492,1,10)</f>
        <v/>
      </c>
      <c r="B4493" s="218" t="str">
        <f t="shared" si="554"/>
        <v/>
      </c>
      <c r="C4493" s="218" t="str">
        <f t="shared" si="555"/>
        <v/>
      </c>
      <c r="D4493" s="218" t="str">
        <f t="shared" si="556"/>
        <v/>
      </c>
      <c r="E4493" s="219" t="e">
        <f t="shared" si="557"/>
        <v>#VALUE!</v>
      </c>
      <c r="F4493" s="219" t="str">
        <f t="shared" si="558"/>
        <v/>
      </c>
      <c r="G4493" s="219">
        <f t="shared" si="559"/>
        <v>45291</v>
      </c>
      <c r="H4493" s="218" t="str">
        <f>IF(ISERROR(VLOOKUP(FORECAST!$A4493,$AY$2:$BA$9,3,FALSE)),"",VLOOKUP(FORECAST!$A4493,$AY$2:$BA$9,3,FALSE))</f>
        <v/>
      </c>
      <c r="I4493" s="218" t="str">
        <f>IF(ISNUMBER(FORECAST!G:G),FORECAST!G:G,"")</f>
        <v/>
      </c>
      <c r="J4493" s="222" t="str">
        <f>IF(ISNUMBER(FORECAST!H:H),FORECAST!H:H,"")</f>
        <v/>
      </c>
      <c r="BF4493" s="4"/>
    </row>
    <row r="4494" spans="1:58">
      <c r="A4494" s="218" t="str">
        <f>MID(FORECAST!A4493,1,10)</f>
        <v/>
      </c>
      <c r="B4494" s="218" t="str">
        <f t="shared" si="554"/>
        <v/>
      </c>
      <c r="C4494" s="218" t="str">
        <f t="shared" si="555"/>
        <v/>
      </c>
      <c r="D4494" s="218" t="str">
        <f t="shared" si="556"/>
        <v/>
      </c>
      <c r="E4494" s="219" t="e">
        <f t="shared" si="557"/>
        <v>#VALUE!</v>
      </c>
      <c r="F4494" s="219" t="str">
        <f t="shared" si="558"/>
        <v/>
      </c>
      <c r="G4494" s="219">
        <f t="shared" si="559"/>
        <v>45291</v>
      </c>
      <c r="H4494" s="218" t="str">
        <f>IF(ISERROR(VLOOKUP(FORECAST!$A4494,$AY$2:$BA$9,3,FALSE)),"",VLOOKUP(FORECAST!$A4494,$AY$2:$BA$9,3,FALSE))</f>
        <v/>
      </c>
      <c r="I4494" s="218" t="str">
        <f>IF(ISNUMBER(FORECAST!G:G),FORECAST!G:G,"")</f>
        <v/>
      </c>
      <c r="J4494" s="222" t="str">
        <f>IF(ISNUMBER(FORECAST!H:H),FORECAST!H:H,"")</f>
        <v/>
      </c>
      <c r="BF4494" s="4"/>
    </row>
    <row r="4495" spans="1:58">
      <c r="A4495" s="218" t="str">
        <f>MID(FORECAST!A4494,1,10)</f>
        <v/>
      </c>
      <c r="B4495" s="218" t="str">
        <f t="shared" si="554"/>
        <v/>
      </c>
      <c r="C4495" s="218" t="str">
        <f t="shared" si="555"/>
        <v/>
      </c>
      <c r="D4495" s="218" t="str">
        <f t="shared" si="556"/>
        <v/>
      </c>
      <c r="E4495" s="219" t="e">
        <f t="shared" si="557"/>
        <v>#VALUE!</v>
      </c>
      <c r="F4495" s="219" t="str">
        <f t="shared" si="558"/>
        <v/>
      </c>
      <c r="G4495" s="219">
        <f t="shared" si="559"/>
        <v>45291</v>
      </c>
      <c r="H4495" s="218" t="str">
        <f>IF(ISERROR(VLOOKUP(FORECAST!$A4495,$AY$2:$BA$9,3,FALSE)),"",VLOOKUP(FORECAST!$A4495,$AY$2:$BA$9,3,FALSE))</f>
        <v/>
      </c>
      <c r="I4495" s="218" t="str">
        <f>IF(ISNUMBER(FORECAST!G:G),FORECAST!G:G,"")</f>
        <v/>
      </c>
      <c r="J4495" s="222" t="str">
        <f>IF(ISNUMBER(FORECAST!H:H),FORECAST!H:H,"")</f>
        <v/>
      </c>
      <c r="BF4495" s="4"/>
    </row>
    <row r="4496" spans="1:58">
      <c r="A4496" s="218" t="str">
        <f>MID(FORECAST!A4495,1,10)</f>
        <v/>
      </c>
      <c r="B4496" s="218" t="str">
        <f t="shared" ref="B4496:B4559" si="560">MID(A4496,1,2)</f>
        <v/>
      </c>
      <c r="C4496" s="218" t="str">
        <f t="shared" ref="C4496:C4559" si="561">MID(A4496,4,2)</f>
        <v/>
      </c>
      <c r="D4496" s="218" t="str">
        <f t="shared" ref="D4496:D4559" si="562">MID(A4496,7,4)</f>
        <v/>
      </c>
      <c r="E4496" s="219" t="e">
        <f t="shared" ref="E4496:E4559" si="563">DATE(D4496,C4496,B4496)</f>
        <v>#VALUE!</v>
      </c>
      <c r="F4496" s="219" t="str">
        <f t="shared" ref="F4496:F4559" si="564">IF(ISERROR(E4496),"",E4496)</f>
        <v/>
      </c>
      <c r="G4496" s="219">
        <f t="shared" ref="G4496:G4559" si="565">IF(F4496="",G4495,F4496)</f>
        <v>45291</v>
      </c>
      <c r="H4496" s="218" t="str">
        <f>IF(ISERROR(VLOOKUP(FORECAST!$A4496,$AY$2:$BA$9,3,FALSE)),"",VLOOKUP(FORECAST!$A4496,$AY$2:$BA$9,3,FALSE))</f>
        <v/>
      </c>
      <c r="I4496" s="218" t="str">
        <f>IF(ISNUMBER(FORECAST!G:G),FORECAST!G:G,"")</f>
        <v/>
      </c>
      <c r="J4496" s="222" t="str">
        <f>IF(ISNUMBER(FORECAST!H:H),FORECAST!H:H,"")</f>
        <v/>
      </c>
      <c r="BF4496" s="4"/>
    </row>
    <row r="4497" spans="1:58">
      <c r="A4497" s="218" t="str">
        <f>MID(FORECAST!A4496,1,10)</f>
        <v/>
      </c>
      <c r="B4497" s="218" t="str">
        <f t="shared" si="560"/>
        <v/>
      </c>
      <c r="C4497" s="218" t="str">
        <f t="shared" si="561"/>
        <v/>
      </c>
      <c r="D4497" s="218" t="str">
        <f t="shared" si="562"/>
        <v/>
      </c>
      <c r="E4497" s="219" t="e">
        <f t="shared" si="563"/>
        <v>#VALUE!</v>
      </c>
      <c r="F4497" s="219" t="str">
        <f t="shared" si="564"/>
        <v/>
      </c>
      <c r="G4497" s="219">
        <f t="shared" si="565"/>
        <v>45291</v>
      </c>
      <c r="H4497" s="218" t="str">
        <f>IF(ISERROR(VLOOKUP(FORECAST!$A4497,$AY$2:$BA$9,3,FALSE)),"",VLOOKUP(FORECAST!$A4497,$AY$2:$BA$9,3,FALSE))</f>
        <v/>
      </c>
      <c r="I4497" s="218" t="str">
        <f>IF(ISNUMBER(FORECAST!G:G),FORECAST!G:G,"")</f>
        <v/>
      </c>
      <c r="J4497" s="222" t="str">
        <f>IF(ISNUMBER(FORECAST!H:H),FORECAST!H:H,"")</f>
        <v/>
      </c>
      <c r="BF4497" s="4"/>
    </row>
    <row r="4498" spans="1:58">
      <c r="A4498" s="218" t="str">
        <f>MID(FORECAST!A4497,1,10)</f>
        <v/>
      </c>
      <c r="B4498" s="218" t="str">
        <f t="shared" si="560"/>
        <v/>
      </c>
      <c r="C4498" s="218" t="str">
        <f t="shared" si="561"/>
        <v/>
      </c>
      <c r="D4498" s="218" t="str">
        <f t="shared" si="562"/>
        <v/>
      </c>
      <c r="E4498" s="219" t="e">
        <f t="shared" si="563"/>
        <v>#VALUE!</v>
      </c>
      <c r="F4498" s="219" t="str">
        <f t="shared" si="564"/>
        <v/>
      </c>
      <c r="G4498" s="219">
        <f t="shared" si="565"/>
        <v>45291</v>
      </c>
      <c r="H4498" s="218" t="str">
        <f>IF(ISERROR(VLOOKUP(FORECAST!$A4498,$AY$2:$BA$9,3,FALSE)),"",VLOOKUP(FORECAST!$A4498,$AY$2:$BA$9,3,FALSE))</f>
        <v/>
      </c>
      <c r="I4498" s="218" t="str">
        <f>IF(ISNUMBER(FORECAST!G:G),FORECAST!G:G,"")</f>
        <v/>
      </c>
      <c r="J4498" s="222" t="str">
        <f>IF(ISNUMBER(FORECAST!H:H),FORECAST!H:H,"")</f>
        <v/>
      </c>
      <c r="BF4498" s="4"/>
    </row>
    <row r="4499" spans="1:58">
      <c r="A4499" s="218" t="str">
        <f>MID(FORECAST!A4498,1,10)</f>
        <v/>
      </c>
      <c r="B4499" s="218" t="str">
        <f t="shared" si="560"/>
        <v/>
      </c>
      <c r="C4499" s="218" t="str">
        <f t="shared" si="561"/>
        <v/>
      </c>
      <c r="D4499" s="218" t="str">
        <f t="shared" si="562"/>
        <v/>
      </c>
      <c r="E4499" s="219" t="e">
        <f t="shared" si="563"/>
        <v>#VALUE!</v>
      </c>
      <c r="F4499" s="219" t="str">
        <f t="shared" si="564"/>
        <v/>
      </c>
      <c r="G4499" s="219">
        <f t="shared" si="565"/>
        <v>45291</v>
      </c>
      <c r="H4499" s="218" t="str">
        <f>IF(ISERROR(VLOOKUP(FORECAST!$A4499,$AY$2:$BA$9,3,FALSE)),"",VLOOKUP(FORECAST!$A4499,$AY$2:$BA$9,3,FALSE))</f>
        <v/>
      </c>
      <c r="I4499" s="218" t="str">
        <f>IF(ISNUMBER(FORECAST!G:G),FORECAST!G:G,"")</f>
        <v/>
      </c>
      <c r="J4499" s="222" t="str">
        <f>IF(ISNUMBER(FORECAST!H:H),FORECAST!H:H,"")</f>
        <v/>
      </c>
      <c r="BF4499" s="4"/>
    </row>
    <row r="4500" spans="1:58">
      <c r="A4500" s="218" t="str">
        <f>MID(FORECAST!A4499,1,10)</f>
        <v/>
      </c>
      <c r="B4500" s="218" t="str">
        <f t="shared" si="560"/>
        <v/>
      </c>
      <c r="C4500" s="218" t="str">
        <f t="shared" si="561"/>
        <v/>
      </c>
      <c r="D4500" s="218" t="str">
        <f t="shared" si="562"/>
        <v/>
      </c>
      <c r="E4500" s="219" t="e">
        <f t="shared" si="563"/>
        <v>#VALUE!</v>
      </c>
      <c r="F4500" s="219" t="str">
        <f t="shared" si="564"/>
        <v/>
      </c>
      <c r="G4500" s="219">
        <f t="shared" si="565"/>
        <v>45291</v>
      </c>
      <c r="H4500" s="218" t="str">
        <f>IF(ISERROR(VLOOKUP(FORECAST!$A4500,$AY$2:$BA$9,3,FALSE)),"",VLOOKUP(FORECAST!$A4500,$AY$2:$BA$9,3,FALSE))</f>
        <v/>
      </c>
      <c r="I4500" s="218" t="str">
        <f>IF(ISNUMBER(FORECAST!G:G),FORECAST!G:G,"")</f>
        <v/>
      </c>
      <c r="J4500" s="222" t="str">
        <f>IF(ISNUMBER(FORECAST!H:H),FORECAST!H:H,"")</f>
        <v/>
      </c>
      <c r="BF4500" s="4"/>
    </row>
    <row r="4501" spans="1:58">
      <c r="A4501" s="218" t="str">
        <f>MID(FORECAST!A4500,1,10)</f>
        <v/>
      </c>
      <c r="B4501" s="218" t="str">
        <f t="shared" si="560"/>
        <v/>
      </c>
      <c r="C4501" s="218" t="str">
        <f t="shared" si="561"/>
        <v/>
      </c>
      <c r="D4501" s="218" t="str">
        <f t="shared" si="562"/>
        <v/>
      </c>
      <c r="E4501" s="219" t="e">
        <f t="shared" si="563"/>
        <v>#VALUE!</v>
      </c>
      <c r="F4501" s="219" t="str">
        <f t="shared" si="564"/>
        <v/>
      </c>
      <c r="G4501" s="219">
        <f t="shared" si="565"/>
        <v>45291</v>
      </c>
      <c r="H4501" s="218" t="str">
        <f>IF(ISERROR(VLOOKUP(FORECAST!$A4501,$AY$2:$BA$9,3,FALSE)),"",VLOOKUP(FORECAST!$A4501,$AY$2:$BA$9,3,FALSE))</f>
        <v/>
      </c>
      <c r="I4501" s="218" t="str">
        <f>IF(ISNUMBER(FORECAST!G:G),FORECAST!G:G,"")</f>
        <v/>
      </c>
      <c r="J4501" s="222" t="str">
        <f>IF(ISNUMBER(FORECAST!H:H),FORECAST!H:H,"")</f>
        <v/>
      </c>
      <c r="BF4501" s="4"/>
    </row>
    <row r="4502" spans="1:58">
      <c r="A4502" s="218" t="str">
        <f>MID(FORECAST!A4501,1,10)</f>
        <v/>
      </c>
      <c r="B4502" s="218" t="str">
        <f t="shared" si="560"/>
        <v/>
      </c>
      <c r="C4502" s="218" t="str">
        <f t="shared" si="561"/>
        <v/>
      </c>
      <c r="D4502" s="218" t="str">
        <f t="shared" si="562"/>
        <v/>
      </c>
      <c r="E4502" s="219" t="e">
        <f t="shared" si="563"/>
        <v>#VALUE!</v>
      </c>
      <c r="F4502" s="219" t="str">
        <f t="shared" si="564"/>
        <v/>
      </c>
      <c r="G4502" s="219">
        <f t="shared" si="565"/>
        <v>45291</v>
      </c>
      <c r="H4502" s="218" t="str">
        <f>IF(ISERROR(VLOOKUP(FORECAST!$A4502,$AY$2:$BA$9,3,FALSE)),"",VLOOKUP(FORECAST!$A4502,$AY$2:$BA$9,3,FALSE))</f>
        <v/>
      </c>
      <c r="I4502" s="218" t="str">
        <f>IF(ISNUMBER(FORECAST!G:G),FORECAST!G:G,"")</f>
        <v/>
      </c>
      <c r="J4502" s="222" t="str">
        <f>IF(ISNUMBER(FORECAST!H:H),FORECAST!H:H,"")</f>
        <v/>
      </c>
      <c r="BF4502" s="4"/>
    </row>
    <row r="4503" spans="1:58">
      <c r="A4503" s="218" t="str">
        <f>MID(FORECAST!A4502,1,10)</f>
        <v/>
      </c>
      <c r="B4503" s="218" t="str">
        <f t="shared" si="560"/>
        <v/>
      </c>
      <c r="C4503" s="218" t="str">
        <f t="shared" si="561"/>
        <v/>
      </c>
      <c r="D4503" s="218" t="str">
        <f t="shared" si="562"/>
        <v/>
      </c>
      <c r="E4503" s="219" t="e">
        <f t="shared" si="563"/>
        <v>#VALUE!</v>
      </c>
      <c r="F4503" s="219" t="str">
        <f t="shared" si="564"/>
        <v/>
      </c>
      <c r="G4503" s="219">
        <f t="shared" si="565"/>
        <v>45291</v>
      </c>
      <c r="H4503" s="218" t="str">
        <f>IF(ISERROR(VLOOKUP(FORECAST!$A4503,$AY$2:$BA$9,3,FALSE)),"",VLOOKUP(FORECAST!$A4503,$AY$2:$BA$9,3,FALSE))</f>
        <v/>
      </c>
      <c r="I4503" s="218" t="str">
        <f>IF(ISNUMBER(FORECAST!G:G),FORECAST!G:G,"")</f>
        <v/>
      </c>
      <c r="J4503" s="222" t="str">
        <f>IF(ISNUMBER(FORECAST!H:H),FORECAST!H:H,"")</f>
        <v/>
      </c>
      <c r="BF4503" s="4"/>
    </row>
    <row r="4504" spans="1:58">
      <c r="A4504" s="218" t="str">
        <f>MID(FORECAST!A4503,1,10)</f>
        <v/>
      </c>
      <c r="B4504" s="218" t="str">
        <f t="shared" si="560"/>
        <v/>
      </c>
      <c r="C4504" s="218" t="str">
        <f t="shared" si="561"/>
        <v/>
      </c>
      <c r="D4504" s="218" t="str">
        <f t="shared" si="562"/>
        <v/>
      </c>
      <c r="E4504" s="219" t="e">
        <f t="shared" si="563"/>
        <v>#VALUE!</v>
      </c>
      <c r="F4504" s="219" t="str">
        <f t="shared" si="564"/>
        <v/>
      </c>
      <c r="G4504" s="219">
        <f t="shared" si="565"/>
        <v>45291</v>
      </c>
      <c r="H4504" s="218" t="str">
        <f>IF(ISERROR(VLOOKUP(FORECAST!$A4504,$AY$2:$BA$9,3,FALSE)),"",VLOOKUP(FORECAST!$A4504,$AY$2:$BA$9,3,FALSE))</f>
        <v/>
      </c>
      <c r="I4504" s="218" t="str">
        <f>IF(ISNUMBER(FORECAST!G:G),FORECAST!G:G,"")</f>
        <v/>
      </c>
      <c r="J4504" s="222" t="str">
        <f>IF(ISNUMBER(FORECAST!H:H),FORECAST!H:H,"")</f>
        <v/>
      </c>
      <c r="BF4504" s="4"/>
    </row>
    <row r="4505" spans="1:58">
      <c r="A4505" s="218" t="str">
        <f>MID(FORECAST!A4504,1,10)</f>
        <v/>
      </c>
      <c r="B4505" s="218" t="str">
        <f t="shared" si="560"/>
        <v/>
      </c>
      <c r="C4505" s="218" t="str">
        <f t="shared" si="561"/>
        <v/>
      </c>
      <c r="D4505" s="218" t="str">
        <f t="shared" si="562"/>
        <v/>
      </c>
      <c r="E4505" s="219" t="e">
        <f t="shared" si="563"/>
        <v>#VALUE!</v>
      </c>
      <c r="F4505" s="219" t="str">
        <f t="shared" si="564"/>
        <v/>
      </c>
      <c r="G4505" s="219">
        <f t="shared" si="565"/>
        <v>45291</v>
      </c>
      <c r="H4505" s="218" t="str">
        <f>IF(ISERROR(VLOOKUP(FORECAST!$A4505,$AY$2:$BA$9,3,FALSE)),"",VLOOKUP(FORECAST!$A4505,$AY$2:$BA$9,3,FALSE))</f>
        <v/>
      </c>
      <c r="I4505" s="218" t="str">
        <f>IF(ISNUMBER(FORECAST!G:G),FORECAST!G:G,"")</f>
        <v/>
      </c>
      <c r="J4505" s="222" t="str">
        <f>IF(ISNUMBER(FORECAST!H:H),FORECAST!H:H,"")</f>
        <v/>
      </c>
      <c r="BF4505" s="4"/>
    </row>
    <row r="4506" spans="1:58">
      <c r="A4506" s="218" t="str">
        <f>MID(FORECAST!A4505,1,10)</f>
        <v/>
      </c>
      <c r="B4506" s="218" t="str">
        <f t="shared" si="560"/>
        <v/>
      </c>
      <c r="C4506" s="218" t="str">
        <f t="shared" si="561"/>
        <v/>
      </c>
      <c r="D4506" s="218" t="str">
        <f t="shared" si="562"/>
        <v/>
      </c>
      <c r="E4506" s="219" t="e">
        <f t="shared" si="563"/>
        <v>#VALUE!</v>
      </c>
      <c r="F4506" s="219" t="str">
        <f t="shared" si="564"/>
        <v/>
      </c>
      <c r="G4506" s="219">
        <f t="shared" si="565"/>
        <v>45291</v>
      </c>
      <c r="H4506" s="218" t="str">
        <f>IF(ISERROR(VLOOKUP(FORECAST!$A4506,$AY$2:$BA$9,3,FALSE)),"",VLOOKUP(FORECAST!$A4506,$AY$2:$BA$9,3,FALSE))</f>
        <v/>
      </c>
      <c r="I4506" s="218" t="str">
        <f>IF(ISNUMBER(FORECAST!G:G),FORECAST!G:G,"")</f>
        <v/>
      </c>
      <c r="J4506" s="222" t="str">
        <f>IF(ISNUMBER(FORECAST!H:H),FORECAST!H:H,"")</f>
        <v/>
      </c>
      <c r="BF4506" s="4"/>
    </row>
    <row r="4507" spans="1:58">
      <c r="A4507" s="218" t="str">
        <f>MID(FORECAST!A4506,1,10)</f>
        <v/>
      </c>
      <c r="B4507" s="218" t="str">
        <f t="shared" si="560"/>
        <v/>
      </c>
      <c r="C4507" s="218" t="str">
        <f t="shared" si="561"/>
        <v/>
      </c>
      <c r="D4507" s="218" t="str">
        <f t="shared" si="562"/>
        <v/>
      </c>
      <c r="E4507" s="219" t="e">
        <f t="shared" si="563"/>
        <v>#VALUE!</v>
      </c>
      <c r="F4507" s="219" t="str">
        <f t="shared" si="564"/>
        <v/>
      </c>
      <c r="G4507" s="219">
        <f t="shared" si="565"/>
        <v>45291</v>
      </c>
      <c r="H4507" s="218" t="str">
        <f>IF(ISERROR(VLOOKUP(FORECAST!$A4507,$AY$2:$BA$9,3,FALSE)),"",VLOOKUP(FORECAST!$A4507,$AY$2:$BA$9,3,FALSE))</f>
        <v/>
      </c>
      <c r="I4507" s="218" t="str">
        <f>IF(ISNUMBER(FORECAST!G:G),FORECAST!G:G,"")</f>
        <v/>
      </c>
      <c r="J4507" s="222" t="str">
        <f>IF(ISNUMBER(FORECAST!H:H),FORECAST!H:H,"")</f>
        <v/>
      </c>
      <c r="BF4507" s="4"/>
    </row>
    <row r="4508" spans="1:58">
      <c r="A4508" s="218" t="str">
        <f>MID(FORECAST!A4507,1,10)</f>
        <v/>
      </c>
      <c r="B4508" s="218" t="str">
        <f t="shared" si="560"/>
        <v/>
      </c>
      <c r="C4508" s="218" t="str">
        <f t="shared" si="561"/>
        <v/>
      </c>
      <c r="D4508" s="218" t="str">
        <f t="shared" si="562"/>
        <v/>
      </c>
      <c r="E4508" s="219" t="e">
        <f t="shared" si="563"/>
        <v>#VALUE!</v>
      </c>
      <c r="F4508" s="219" t="str">
        <f t="shared" si="564"/>
        <v/>
      </c>
      <c r="G4508" s="219">
        <f t="shared" si="565"/>
        <v>45291</v>
      </c>
      <c r="H4508" s="218" t="str">
        <f>IF(ISERROR(VLOOKUP(FORECAST!$A4508,$AY$2:$BA$9,3,FALSE)),"",VLOOKUP(FORECAST!$A4508,$AY$2:$BA$9,3,FALSE))</f>
        <v/>
      </c>
      <c r="I4508" s="218" t="str">
        <f>IF(ISNUMBER(FORECAST!G:G),FORECAST!G:G,"")</f>
        <v/>
      </c>
      <c r="J4508" s="222" t="str">
        <f>IF(ISNUMBER(FORECAST!H:H),FORECAST!H:H,"")</f>
        <v/>
      </c>
      <c r="BF4508" s="4"/>
    </row>
    <row r="4509" spans="1:58">
      <c r="A4509" s="218" t="str">
        <f>MID(FORECAST!A4508,1,10)</f>
        <v/>
      </c>
      <c r="B4509" s="218" t="str">
        <f t="shared" si="560"/>
        <v/>
      </c>
      <c r="C4509" s="218" t="str">
        <f t="shared" si="561"/>
        <v/>
      </c>
      <c r="D4509" s="218" t="str">
        <f t="shared" si="562"/>
        <v/>
      </c>
      <c r="E4509" s="219" t="e">
        <f t="shared" si="563"/>
        <v>#VALUE!</v>
      </c>
      <c r="F4509" s="219" t="str">
        <f t="shared" si="564"/>
        <v/>
      </c>
      <c r="G4509" s="219">
        <f t="shared" si="565"/>
        <v>45291</v>
      </c>
      <c r="H4509" s="218" t="str">
        <f>IF(ISERROR(VLOOKUP(FORECAST!$A4509,$AY$2:$BA$9,3,FALSE)),"",VLOOKUP(FORECAST!$A4509,$AY$2:$BA$9,3,FALSE))</f>
        <v/>
      </c>
      <c r="I4509" s="218" t="str">
        <f>IF(ISNUMBER(FORECAST!G:G),FORECAST!G:G,"")</f>
        <v/>
      </c>
      <c r="J4509" s="222" t="str">
        <f>IF(ISNUMBER(FORECAST!H:H),FORECAST!H:H,"")</f>
        <v/>
      </c>
      <c r="BF4509" s="4"/>
    </row>
    <row r="4510" spans="1:58">
      <c r="A4510" s="218" t="str">
        <f>MID(FORECAST!A4509,1,10)</f>
        <v/>
      </c>
      <c r="B4510" s="218" t="str">
        <f t="shared" si="560"/>
        <v/>
      </c>
      <c r="C4510" s="218" t="str">
        <f t="shared" si="561"/>
        <v/>
      </c>
      <c r="D4510" s="218" t="str">
        <f t="shared" si="562"/>
        <v/>
      </c>
      <c r="E4510" s="219" t="e">
        <f t="shared" si="563"/>
        <v>#VALUE!</v>
      </c>
      <c r="F4510" s="219" t="str">
        <f t="shared" si="564"/>
        <v/>
      </c>
      <c r="G4510" s="219">
        <f t="shared" si="565"/>
        <v>45291</v>
      </c>
      <c r="H4510" s="218" t="str">
        <f>IF(ISERROR(VLOOKUP(FORECAST!$A4510,$AY$2:$BA$9,3,FALSE)),"",VLOOKUP(FORECAST!$A4510,$AY$2:$BA$9,3,FALSE))</f>
        <v/>
      </c>
      <c r="I4510" s="218" t="str">
        <f>IF(ISNUMBER(FORECAST!G:G),FORECAST!G:G,"")</f>
        <v/>
      </c>
      <c r="J4510" s="222" t="str">
        <f>IF(ISNUMBER(FORECAST!H:H),FORECAST!H:H,"")</f>
        <v/>
      </c>
      <c r="BF4510" s="4"/>
    </row>
    <row r="4511" spans="1:58">
      <c r="A4511" s="218" t="str">
        <f>MID(FORECAST!A4510,1,10)</f>
        <v/>
      </c>
      <c r="B4511" s="218" t="str">
        <f t="shared" si="560"/>
        <v/>
      </c>
      <c r="C4511" s="218" t="str">
        <f t="shared" si="561"/>
        <v/>
      </c>
      <c r="D4511" s="218" t="str">
        <f t="shared" si="562"/>
        <v/>
      </c>
      <c r="E4511" s="219" t="e">
        <f t="shared" si="563"/>
        <v>#VALUE!</v>
      </c>
      <c r="F4511" s="219" t="str">
        <f t="shared" si="564"/>
        <v/>
      </c>
      <c r="G4511" s="219">
        <f t="shared" si="565"/>
        <v>45291</v>
      </c>
      <c r="H4511" s="218" t="str">
        <f>IF(ISERROR(VLOOKUP(FORECAST!$A4511,$AY$2:$BA$9,3,FALSE)),"",VLOOKUP(FORECAST!$A4511,$AY$2:$BA$9,3,FALSE))</f>
        <v/>
      </c>
      <c r="I4511" s="218" t="str">
        <f>IF(ISNUMBER(FORECAST!G:G),FORECAST!G:G,"")</f>
        <v/>
      </c>
      <c r="J4511" s="222" t="str">
        <f>IF(ISNUMBER(FORECAST!H:H),FORECAST!H:H,"")</f>
        <v/>
      </c>
      <c r="BF4511" s="4"/>
    </row>
    <row r="4512" spans="1:58">
      <c r="A4512" s="218" t="str">
        <f>MID(FORECAST!A4511,1,10)</f>
        <v/>
      </c>
      <c r="B4512" s="218" t="str">
        <f t="shared" si="560"/>
        <v/>
      </c>
      <c r="C4512" s="218" t="str">
        <f t="shared" si="561"/>
        <v/>
      </c>
      <c r="D4512" s="218" t="str">
        <f t="shared" si="562"/>
        <v/>
      </c>
      <c r="E4512" s="219" t="e">
        <f t="shared" si="563"/>
        <v>#VALUE!</v>
      </c>
      <c r="F4512" s="219" t="str">
        <f t="shared" si="564"/>
        <v/>
      </c>
      <c r="G4512" s="219">
        <f t="shared" si="565"/>
        <v>45291</v>
      </c>
      <c r="H4512" s="218" t="str">
        <f>IF(ISERROR(VLOOKUP(FORECAST!$A4512,$AY$2:$BA$9,3,FALSE)),"",VLOOKUP(FORECAST!$A4512,$AY$2:$BA$9,3,FALSE))</f>
        <v/>
      </c>
      <c r="I4512" s="218" t="str">
        <f>IF(ISNUMBER(FORECAST!G:G),FORECAST!G:G,"")</f>
        <v/>
      </c>
      <c r="J4512" s="222" t="str">
        <f>IF(ISNUMBER(FORECAST!H:H),FORECAST!H:H,"")</f>
        <v/>
      </c>
      <c r="BF4512" s="4"/>
    </row>
    <row r="4513" spans="1:58">
      <c r="A4513" s="218" t="str">
        <f>MID(FORECAST!A4512,1,10)</f>
        <v/>
      </c>
      <c r="B4513" s="218" t="str">
        <f t="shared" si="560"/>
        <v/>
      </c>
      <c r="C4513" s="218" t="str">
        <f t="shared" si="561"/>
        <v/>
      </c>
      <c r="D4513" s="218" t="str">
        <f t="shared" si="562"/>
        <v/>
      </c>
      <c r="E4513" s="219" t="e">
        <f t="shared" si="563"/>
        <v>#VALUE!</v>
      </c>
      <c r="F4513" s="219" t="str">
        <f t="shared" si="564"/>
        <v/>
      </c>
      <c r="G4513" s="219">
        <f t="shared" si="565"/>
        <v>45291</v>
      </c>
      <c r="H4513" s="218" t="str">
        <f>IF(ISERROR(VLOOKUP(FORECAST!$A4513,$AY$2:$BA$9,3,FALSE)),"",VLOOKUP(FORECAST!$A4513,$AY$2:$BA$9,3,FALSE))</f>
        <v/>
      </c>
      <c r="I4513" s="218" t="str">
        <f>IF(ISNUMBER(FORECAST!G:G),FORECAST!G:G,"")</f>
        <v/>
      </c>
      <c r="J4513" s="222" t="str">
        <f>IF(ISNUMBER(FORECAST!H:H),FORECAST!H:H,"")</f>
        <v/>
      </c>
      <c r="BF4513" s="4"/>
    </row>
    <row r="4514" spans="1:58">
      <c r="A4514" s="218" t="str">
        <f>MID(FORECAST!A4513,1,10)</f>
        <v/>
      </c>
      <c r="B4514" s="218" t="str">
        <f t="shared" si="560"/>
        <v/>
      </c>
      <c r="C4514" s="218" t="str">
        <f t="shared" si="561"/>
        <v/>
      </c>
      <c r="D4514" s="218" t="str">
        <f t="shared" si="562"/>
        <v/>
      </c>
      <c r="E4514" s="219" t="e">
        <f t="shared" si="563"/>
        <v>#VALUE!</v>
      </c>
      <c r="F4514" s="219" t="str">
        <f t="shared" si="564"/>
        <v/>
      </c>
      <c r="G4514" s="219">
        <f t="shared" si="565"/>
        <v>45291</v>
      </c>
      <c r="H4514" s="218" t="str">
        <f>IF(ISERROR(VLOOKUP(FORECAST!$A4514,$AY$2:$BA$9,3,FALSE)),"",VLOOKUP(FORECAST!$A4514,$AY$2:$BA$9,3,FALSE))</f>
        <v/>
      </c>
      <c r="I4514" s="218" t="str">
        <f>IF(ISNUMBER(FORECAST!G:G),FORECAST!G:G,"")</f>
        <v/>
      </c>
      <c r="J4514" s="222" t="str">
        <f>IF(ISNUMBER(FORECAST!H:H),FORECAST!H:H,"")</f>
        <v/>
      </c>
      <c r="BF4514" s="4"/>
    </row>
    <row r="4515" spans="1:58">
      <c r="A4515" s="218" t="str">
        <f>MID(FORECAST!A4514,1,10)</f>
        <v/>
      </c>
      <c r="B4515" s="218" t="str">
        <f t="shared" si="560"/>
        <v/>
      </c>
      <c r="C4515" s="218" t="str">
        <f t="shared" si="561"/>
        <v/>
      </c>
      <c r="D4515" s="218" t="str">
        <f t="shared" si="562"/>
        <v/>
      </c>
      <c r="E4515" s="219" t="e">
        <f t="shared" si="563"/>
        <v>#VALUE!</v>
      </c>
      <c r="F4515" s="219" t="str">
        <f t="shared" si="564"/>
        <v/>
      </c>
      <c r="G4515" s="219">
        <f t="shared" si="565"/>
        <v>45291</v>
      </c>
      <c r="H4515" s="218" t="str">
        <f>IF(ISERROR(VLOOKUP(FORECAST!$A4515,$AY$2:$BA$9,3,FALSE)),"",VLOOKUP(FORECAST!$A4515,$AY$2:$BA$9,3,FALSE))</f>
        <v/>
      </c>
      <c r="I4515" s="218" t="str">
        <f>IF(ISNUMBER(FORECAST!G:G),FORECAST!G:G,"")</f>
        <v/>
      </c>
      <c r="J4515" s="222" t="str">
        <f>IF(ISNUMBER(FORECAST!H:H),FORECAST!H:H,"")</f>
        <v/>
      </c>
      <c r="BF4515" s="4"/>
    </row>
    <row r="4516" spans="1:58">
      <c r="A4516" s="218" t="str">
        <f>MID(FORECAST!A4515,1,10)</f>
        <v/>
      </c>
      <c r="B4516" s="218" t="str">
        <f t="shared" si="560"/>
        <v/>
      </c>
      <c r="C4516" s="218" t="str">
        <f t="shared" si="561"/>
        <v/>
      </c>
      <c r="D4516" s="218" t="str">
        <f t="shared" si="562"/>
        <v/>
      </c>
      <c r="E4516" s="219" t="e">
        <f t="shared" si="563"/>
        <v>#VALUE!</v>
      </c>
      <c r="F4516" s="219" t="str">
        <f t="shared" si="564"/>
        <v/>
      </c>
      <c r="G4516" s="219">
        <f t="shared" si="565"/>
        <v>45291</v>
      </c>
      <c r="H4516" s="218" t="str">
        <f>IF(ISERROR(VLOOKUP(FORECAST!$A4516,$AY$2:$BA$9,3,FALSE)),"",VLOOKUP(FORECAST!$A4516,$AY$2:$BA$9,3,FALSE))</f>
        <v/>
      </c>
      <c r="I4516" s="218" t="str">
        <f>IF(ISNUMBER(FORECAST!G:G),FORECAST!G:G,"")</f>
        <v/>
      </c>
      <c r="J4516" s="222" t="str">
        <f>IF(ISNUMBER(FORECAST!H:H),FORECAST!H:H,"")</f>
        <v/>
      </c>
      <c r="BF4516" s="4"/>
    </row>
    <row r="4517" spans="1:58">
      <c r="A4517" s="218" t="str">
        <f>MID(FORECAST!A4516,1,10)</f>
        <v/>
      </c>
      <c r="B4517" s="218" t="str">
        <f t="shared" si="560"/>
        <v/>
      </c>
      <c r="C4517" s="218" t="str">
        <f t="shared" si="561"/>
        <v/>
      </c>
      <c r="D4517" s="218" t="str">
        <f t="shared" si="562"/>
        <v/>
      </c>
      <c r="E4517" s="219" t="e">
        <f t="shared" si="563"/>
        <v>#VALUE!</v>
      </c>
      <c r="F4517" s="219" t="str">
        <f t="shared" si="564"/>
        <v/>
      </c>
      <c r="G4517" s="219">
        <f t="shared" si="565"/>
        <v>45291</v>
      </c>
      <c r="H4517" s="218" t="str">
        <f>IF(ISERROR(VLOOKUP(FORECAST!$A4517,$AY$2:$BA$9,3,FALSE)),"",VLOOKUP(FORECAST!$A4517,$AY$2:$BA$9,3,FALSE))</f>
        <v/>
      </c>
      <c r="I4517" s="218" t="str">
        <f>IF(ISNUMBER(FORECAST!G:G),FORECAST!G:G,"")</f>
        <v/>
      </c>
      <c r="J4517" s="222" t="str">
        <f>IF(ISNUMBER(FORECAST!H:H),FORECAST!H:H,"")</f>
        <v/>
      </c>
      <c r="BF4517" s="4"/>
    </row>
    <row r="4518" spans="1:58">
      <c r="A4518" s="218" t="str">
        <f>MID(FORECAST!A4517,1,10)</f>
        <v/>
      </c>
      <c r="B4518" s="218" t="str">
        <f t="shared" si="560"/>
        <v/>
      </c>
      <c r="C4518" s="218" t="str">
        <f t="shared" si="561"/>
        <v/>
      </c>
      <c r="D4518" s="218" t="str">
        <f t="shared" si="562"/>
        <v/>
      </c>
      <c r="E4518" s="219" t="e">
        <f t="shared" si="563"/>
        <v>#VALUE!</v>
      </c>
      <c r="F4518" s="219" t="str">
        <f t="shared" si="564"/>
        <v/>
      </c>
      <c r="G4518" s="219">
        <f t="shared" si="565"/>
        <v>45291</v>
      </c>
      <c r="H4518" s="218" t="str">
        <f>IF(ISERROR(VLOOKUP(FORECAST!$A4518,$AY$2:$BA$9,3,FALSE)),"",VLOOKUP(FORECAST!$A4518,$AY$2:$BA$9,3,FALSE))</f>
        <v/>
      </c>
      <c r="I4518" s="218" t="str">
        <f>IF(ISNUMBER(FORECAST!G:G),FORECAST!G:G,"")</f>
        <v/>
      </c>
      <c r="J4518" s="222" t="str">
        <f>IF(ISNUMBER(FORECAST!H:H),FORECAST!H:H,"")</f>
        <v/>
      </c>
      <c r="BF4518" s="4"/>
    </row>
    <row r="4519" spans="1:58">
      <c r="A4519" s="218" t="str">
        <f>MID(FORECAST!A4518,1,10)</f>
        <v/>
      </c>
      <c r="B4519" s="218" t="str">
        <f t="shared" si="560"/>
        <v/>
      </c>
      <c r="C4519" s="218" t="str">
        <f t="shared" si="561"/>
        <v/>
      </c>
      <c r="D4519" s="218" t="str">
        <f t="shared" si="562"/>
        <v/>
      </c>
      <c r="E4519" s="219" t="e">
        <f t="shared" si="563"/>
        <v>#VALUE!</v>
      </c>
      <c r="F4519" s="219" t="str">
        <f t="shared" si="564"/>
        <v/>
      </c>
      <c r="G4519" s="219">
        <f t="shared" si="565"/>
        <v>45291</v>
      </c>
      <c r="H4519" s="218" t="str">
        <f>IF(ISERROR(VLOOKUP(FORECAST!$A4519,$AY$2:$BA$9,3,FALSE)),"",VLOOKUP(FORECAST!$A4519,$AY$2:$BA$9,3,FALSE))</f>
        <v/>
      </c>
      <c r="I4519" s="218" t="str">
        <f>IF(ISNUMBER(FORECAST!G:G),FORECAST!G:G,"")</f>
        <v/>
      </c>
      <c r="J4519" s="222" t="str">
        <f>IF(ISNUMBER(FORECAST!H:H),FORECAST!H:H,"")</f>
        <v/>
      </c>
      <c r="BF4519" s="4"/>
    </row>
    <row r="4520" spans="1:58">
      <c r="A4520" s="218" t="str">
        <f>MID(FORECAST!A4519,1,10)</f>
        <v/>
      </c>
      <c r="B4520" s="218" t="str">
        <f t="shared" si="560"/>
        <v/>
      </c>
      <c r="C4520" s="218" t="str">
        <f t="shared" si="561"/>
        <v/>
      </c>
      <c r="D4520" s="218" t="str">
        <f t="shared" si="562"/>
        <v/>
      </c>
      <c r="E4520" s="219" t="e">
        <f t="shared" si="563"/>
        <v>#VALUE!</v>
      </c>
      <c r="F4520" s="219" t="str">
        <f t="shared" si="564"/>
        <v/>
      </c>
      <c r="G4520" s="219">
        <f t="shared" si="565"/>
        <v>45291</v>
      </c>
      <c r="H4520" s="218" t="str">
        <f>IF(ISERROR(VLOOKUP(FORECAST!$A4520,$AY$2:$BA$9,3,FALSE)),"",VLOOKUP(FORECAST!$A4520,$AY$2:$BA$9,3,FALSE))</f>
        <v/>
      </c>
      <c r="I4520" s="218" t="str">
        <f>IF(ISNUMBER(FORECAST!G:G),FORECAST!G:G,"")</f>
        <v/>
      </c>
      <c r="J4520" s="222" t="str">
        <f>IF(ISNUMBER(FORECAST!H:H),FORECAST!H:H,"")</f>
        <v/>
      </c>
      <c r="BF4520" s="4"/>
    </row>
    <row r="4521" spans="1:58">
      <c r="A4521" s="218" t="str">
        <f>MID(FORECAST!A4520,1,10)</f>
        <v/>
      </c>
      <c r="B4521" s="218" t="str">
        <f t="shared" si="560"/>
        <v/>
      </c>
      <c r="C4521" s="218" t="str">
        <f t="shared" si="561"/>
        <v/>
      </c>
      <c r="D4521" s="218" t="str">
        <f t="shared" si="562"/>
        <v/>
      </c>
      <c r="E4521" s="219" t="e">
        <f t="shared" si="563"/>
        <v>#VALUE!</v>
      </c>
      <c r="F4521" s="219" t="str">
        <f t="shared" si="564"/>
        <v/>
      </c>
      <c r="G4521" s="219">
        <f t="shared" si="565"/>
        <v>45291</v>
      </c>
      <c r="H4521" s="218" t="str">
        <f>IF(ISERROR(VLOOKUP(FORECAST!$A4521,$AY$2:$BA$9,3,FALSE)),"",VLOOKUP(FORECAST!$A4521,$AY$2:$BA$9,3,FALSE))</f>
        <v/>
      </c>
      <c r="I4521" s="218" t="str">
        <f>IF(ISNUMBER(FORECAST!G:G),FORECAST!G:G,"")</f>
        <v/>
      </c>
      <c r="J4521" s="222" t="str">
        <f>IF(ISNUMBER(FORECAST!H:H),FORECAST!H:H,"")</f>
        <v/>
      </c>
      <c r="BF4521" s="4"/>
    </row>
    <row r="4522" spans="1:58">
      <c r="A4522" s="218" t="str">
        <f>MID(FORECAST!A4521,1,10)</f>
        <v/>
      </c>
      <c r="B4522" s="218" t="str">
        <f t="shared" si="560"/>
        <v/>
      </c>
      <c r="C4522" s="218" t="str">
        <f t="shared" si="561"/>
        <v/>
      </c>
      <c r="D4522" s="218" t="str">
        <f t="shared" si="562"/>
        <v/>
      </c>
      <c r="E4522" s="219" t="e">
        <f t="shared" si="563"/>
        <v>#VALUE!</v>
      </c>
      <c r="F4522" s="219" t="str">
        <f t="shared" si="564"/>
        <v/>
      </c>
      <c r="G4522" s="219">
        <f t="shared" si="565"/>
        <v>45291</v>
      </c>
      <c r="H4522" s="218" t="str">
        <f>IF(ISERROR(VLOOKUP(FORECAST!$A4522,$AY$2:$BA$9,3,FALSE)),"",VLOOKUP(FORECAST!$A4522,$AY$2:$BA$9,3,FALSE))</f>
        <v/>
      </c>
      <c r="I4522" s="218" t="str">
        <f>IF(ISNUMBER(FORECAST!G:G),FORECAST!G:G,"")</f>
        <v/>
      </c>
      <c r="J4522" s="222" t="str">
        <f>IF(ISNUMBER(FORECAST!H:H),FORECAST!H:H,"")</f>
        <v/>
      </c>
      <c r="BF4522" s="4"/>
    </row>
    <row r="4523" spans="1:58">
      <c r="A4523" s="218" t="str">
        <f>MID(FORECAST!A4522,1,10)</f>
        <v/>
      </c>
      <c r="B4523" s="218" t="str">
        <f t="shared" si="560"/>
        <v/>
      </c>
      <c r="C4523" s="218" t="str">
        <f t="shared" si="561"/>
        <v/>
      </c>
      <c r="D4523" s="218" t="str">
        <f t="shared" si="562"/>
        <v/>
      </c>
      <c r="E4523" s="219" t="e">
        <f t="shared" si="563"/>
        <v>#VALUE!</v>
      </c>
      <c r="F4523" s="219" t="str">
        <f t="shared" si="564"/>
        <v/>
      </c>
      <c r="G4523" s="219">
        <f t="shared" si="565"/>
        <v>45291</v>
      </c>
      <c r="H4523" s="218" t="str">
        <f>IF(ISERROR(VLOOKUP(FORECAST!$A4523,$AY$2:$BA$9,3,FALSE)),"",VLOOKUP(FORECAST!$A4523,$AY$2:$BA$9,3,FALSE))</f>
        <v/>
      </c>
      <c r="I4523" s="218" t="str">
        <f>IF(ISNUMBER(FORECAST!G:G),FORECAST!G:G,"")</f>
        <v/>
      </c>
      <c r="J4523" s="222" t="str">
        <f>IF(ISNUMBER(FORECAST!H:H),FORECAST!H:H,"")</f>
        <v/>
      </c>
      <c r="BF4523" s="4"/>
    </row>
    <row r="4524" spans="1:58">
      <c r="A4524" s="218" t="str">
        <f>MID(FORECAST!A4523,1,10)</f>
        <v/>
      </c>
      <c r="B4524" s="218" t="str">
        <f t="shared" si="560"/>
        <v/>
      </c>
      <c r="C4524" s="218" t="str">
        <f t="shared" si="561"/>
        <v/>
      </c>
      <c r="D4524" s="218" t="str">
        <f t="shared" si="562"/>
        <v/>
      </c>
      <c r="E4524" s="219" t="e">
        <f t="shared" si="563"/>
        <v>#VALUE!</v>
      </c>
      <c r="F4524" s="219" t="str">
        <f t="shared" si="564"/>
        <v/>
      </c>
      <c r="G4524" s="219">
        <f t="shared" si="565"/>
        <v>45291</v>
      </c>
      <c r="H4524" s="218" t="str">
        <f>IF(ISERROR(VLOOKUP(FORECAST!$A4524,$AY$2:$BA$9,3,FALSE)),"",VLOOKUP(FORECAST!$A4524,$AY$2:$BA$9,3,FALSE))</f>
        <v/>
      </c>
      <c r="I4524" s="218" t="str">
        <f>IF(ISNUMBER(FORECAST!G:G),FORECAST!G:G,"")</f>
        <v/>
      </c>
      <c r="J4524" s="222" t="str">
        <f>IF(ISNUMBER(FORECAST!H:H),FORECAST!H:H,"")</f>
        <v/>
      </c>
      <c r="BF4524" s="4"/>
    </row>
    <row r="4525" spans="1:58">
      <c r="A4525" s="218" t="str">
        <f>MID(FORECAST!A4524,1,10)</f>
        <v/>
      </c>
      <c r="B4525" s="218" t="str">
        <f t="shared" si="560"/>
        <v/>
      </c>
      <c r="C4525" s="218" t="str">
        <f t="shared" si="561"/>
        <v/>
      </c>
      <c r="D4525" s="218" t="str">
        <f t="shared" si="562"/>
        <v/>
      </c>
      <c r="E4525" s="219" t="e">
        <f t="shared" si="563"/>
        <v>#VALUE!</v>
      </c>
      <c r="F4525" s="219" t="str">
        <f t="shared" si="564"/>
        <v/>
      </c>
      <c r="G4525" s="219">
        <f t="shared" si="565"/>
        <v>45291</v>
      </c>
      <c r="H4525" s="218" t="str">
        <f>IF(ISERROR(VLOOKUP(FORECAST!$A4525,$AY$2:$BA$9,3,FALSE)),"",VLOOKUP(FORECAST!$A4525,$AY$2:$BA$9,3,FALSE))</f>
        <v/>
      </c>
      <c r="I4525" s="218" t="str">
        <f>IF(ISNUMBER(FORECAST!G:G),FORECAST!G:G,"")</f>
        <v/>
      </c>
      <c r="J4525" s="222" t="str">
        <f>IF(ISNUMBER(FORECAST!H:H),FORECAST!H:H,"")</f>
        <v/>
      </c>
      <c r="BF4525" s="4"/>
    </row>
    <row r="4526" spans="1:58">
      <c r="A4526" s="218" t="str">
        <f>MID(FORECAST!A4525,1,10)</f>
        <v/>
      </c>
      <c r="B4526" s="218" t="str">
        <f t="shared" si="560"/>
        <v/>
      </c>
      <c r="C4526" s="218" t="str">
        <f t="shared" si="561"/>
        <v/>
      </c>
      <c r="D4526" s="218" t="str">
        <f t="shared" si="562"/>
        <v/>
      </c>
      <c r="E4526" s="219" t="e">
        <f t="shared" si="563"/>
        <v>#VALUE!</v>
      </c>
      <c r="F4526" s="219" t="str">
        <f t="shared" si="564"/>
        <v/>
      </c>
      <c r="G4526" s="219">
        <f t="shared" si="565"/>
        <v>45291</v>
      </c>
      <c r="H4526" s="218" t="str">
        <f>IF(ISERROR(VLOOKUP(FORECAST!$A4526,$AY$2:$BA$9,3,FALSE)),"",VLOOKUP(FORECAST!$A4526,$AY$2:$BA$9,3,FALSE))</f>
        <v/>
      </c>
      <c r="I4526" s="218" t="str">
        <f>IF(ISNUMBER(FORECAST!G:G),FORECAST!G:G,"")</f>
        <v/>
      </c>
      <c r="J4526" s="222" t="str">
        <f>IF(ISNUMBER(FORECAST!H:H),FORECAST!H:H,"")</f>
        <v/>
      </c>
      <c r="BF4526" s="4"/>
    </row>
    <row r="4527" spans="1:58">
      <c r="A4527" s="218" t="str">
        <f>MID(FORECAST!A4526,1,10)</f>
        <v/>
      </c>
      <c r="B4527" s="218" t="str">
        <f t="shared" si="560"/>
        <v/>
      </c>
      <c r="C4527" s="218" t="str">
        <f t="shared" si="561"/>
        <v/>
      </c>
      <c r="D4527" s="218" t="str">
        <f t="shared" si="562"/>
        <v/>
      </c>
      <c r="E4527" s="219" t="e">
        <f t="shared" si="563"/>
        <v>#VALUE!</v>
      </c>
      <c r="F4527" s="219" t="str">
        <f t="shared" si="564"/>
        <v/>
      </c>
      <c r="G4527" s="219">
        <f t="shared" si="565"/>
        <v>45291</v>
      </c>
      <c r="H4527" s="218" t="str">
        <f>IF(ISERROR(VLOOKUP(FORECAST!$A4527,$AY$2:$BA$9,3,FALSE)),"",VLOOKUP(FORECAST!$A4527,$AY$2:$BA$9,3,FALSE))</f>
        <v/>
      </c>
      <c r="I4527" s="218" t="str">
        <f>IF(ISNUMBER(FORECAST!G:G),FORECAST!G:G,"")</f>
        <v/>
      </c>
      <c r="J4527" s="222" t="str">
        <f>IF(ISNUMBER(FORECAST!H:H),FORECAST!H:H,"")</f>
        <v/>
      </c>
      <c r="BF4527" s="4"/>
    </row>
    <row r="4528" spans="1:58">
      <c r="A4528" s="218" t="str">
        <f>MID(FORECAST!A4527,1,10)</f>
        <v/>
      </c>
      <c r="B4528" s="218" t="str">
        <f t="shared" si="560"/>
        <v/>
      </c>
      <c r="C4528" s="218" t="str">
        <f t="shared" si="561"/>
        <v/>
      </c>
      <c r="D4528" s="218" t="str">
        <f t="shared" si="562"/>
        <v/>
      </c>
      <c r="E4528" s="219" t="e">
        <f t="shared" si="563"/>
        <v>#VALUE!</v>
      </c>
      <c r="F4528" s="219" t="str">
        <f t="shared" si="564"/>
        <v/>
      </c>
      <c r="G4528" s="219">
        <f t="shared" si="565"/>
        <v>45291</v>
      </c>
      <c r="H4528" s="218" t="str">
        <f>IF(ISERROR(VLOOKUP(FORECAST!$A4528,$AY$2:$BA$9,3,FALSE)),"",VLOOKUP(FORECAST!$A4528,$AY$2:$BA$9,3,FALSE))</f>
        <v/>
      </c>
      <c r="I4528" s="218" t="str">
        <f>IF(ISNUMBER(FORECAST!G:G),FORECAST!G:G,"")</f>
        <v/>
      </c>
      <c r="J4528" s="222" t="str">
        <f>IF(ISNUMBER(FORECAST!H:H),FORECAST!H:H,"")</f>
        <v/>
      </c>
      <c r="BF4528" s="4"/>
    </row>
    <row r="4529" spans="1:58">
      <c r="A4529" s="218" t="str">
        <f>MID(FORECAST!A4528,1,10)</f>
        <v/>
      </c>
      <c r="B4529" s="218" t="str">
        <f t="shared" si="560"/>
        <v/>
      </c>
      <c r="C4529" s="218" t="str">
        <f t="shared" si="561"/>
        <v/>
      </c>
      <c r="D4529" s="218" t="str">
        <f t="shared" si="562"/>
        <v/>
      </c>
      <c r="E4529" s="219" t="e">
        <f t="shared" si="563"/>
        <v>#VALUE!</v>
      </c>
      <c r="F4529" s="219" t="str">
        <f t="shared" si="564"/>
        <v/>
      </c>
      <c r="G4529" s="219">
        <f t="shared" si="565"/>
        <v>45291</v>
      </c>
      <c r="H4529" s="218" t="str">
        <f>IF(ISERROR(VLOOKUP(FORECAST!$A4529,$AY$2:$BA$9,3,FALSE)),"",VLOOKUP(FORECAST!$A4529,$AY$2:$BA$9,3,FALSE))</f>
        <v/>
      </c>
      <c r="I4529" s="218" t="str">
        <f>IF(ISNUMBER(FORECAST!G:G),FORECAST!G:G,"")</f>
        <v/>
      </c>
      <c r="J4529" s="222" t="str">
        <f>IF(ISNUMBER(FORECAST!H:H),FORECAST!H:H,"")</f>
        <v/>
      </c>
      <c r="BF4529" s="4"/>
    </row>
    <row r="4530" spans="1:58">
      <c r="A4530" s="218" t="str">
        <f>MID(FORECAST!A4529,1,10)</f>
        <v/>
      </c>
      <c r="B4530" s="218" t="str">
        <f t="shared" si="560"/>
        <v/>
      </c>
      <c r="C4530" s="218" t="str">
        <f t="shared" si="561"/>
        <v/>
      </c>
      <c r="D4530" s="218" t="str">
        <f t="shared" si="562"/>
        <v/>
      </c>
      <c r="E4530" s="219" t="e">
        <f t="shared" si="563"/>
        <v>#VALUE!</v>
      </c>
      <c r="F4530" s="219" t="str">
        <f t="shared" si="564"/>
        <v/>
      </c>
      <c r="G4530" s="219">
        <f t="shared" si="565"/>
        <v>45291</v>
      </c>
      <c r="H4530" s="218" t="str">
        <f>IF(ISERROR(VLOOKUP(FORECAST!$A4530,$AY$2:$BA$9,3,FALSE)),"",VLOOKUP(FORECAST!$A4530,$AY$2:$BA$9,3,FALSE))</f>
        <v/>
      </c>
      <c r="I4530" s="218" t="str">
        <f>IF(ISNUMBER(FORECAST!G:G),FORECAST!G:G,"")</f>
        <v/>
      </c>
      <c r="J4530" s="222" t="str">
        <f>IF(ISNUMBER(FORECAST!H:H),FORECAST!H:H,"")</f>
        <v/>
      </c>
      <c r="BF4530" s="4"/>
    </row>
    <row r="4531" spans="1:58">
      <c r="A4531" s="218" t="str">
        <f>MID(FORECAST!A4530,1,10)</f>
        <v/>
      </c>
      <c r="B4531" s="218" t="str">
        <f t="shared" si="560"/>
        <v/>
      </c>
      <c r="C4531" s="218" t="str">
        <f t="shared" si="561"/>
        <v/>
      </c>
      <c r="D4531" s="218" t="str">
        <f t="shared" si="562"/>
        <v/>
      </c>
      <c r="E4531" s="219" t="e">
        <f t="shared" si="563"/>
        <v>#VALUE!</v>
      </c>
      <c r="F4531" s="219" t="str">
        <f t="shared" si="564"/>
        <v/>
      </c>
      <c r="G4531" s="219">
        <f t="shared" si="565"/>
        <v>45291</v>
      </c>
      <c r="H4531" s="218" t="str">
        <f>IF(ISERROR(VLOOKUP(FORECAST!$A4531,$AY$2:$BA$9,3,FALSE)),"",VLOOKUP(FORECAST!$A4531,$AY$2:$BA$9,3,FALSE))</f>
        <v/>
      </c>
      <c r="I4531" s="218" t="str">
        <f>IF(ISNUMBER(FORECAST!G:G),FORECAST!G:G,"")</f>
        <v/>
      </c>
      <c r="J4531" s="222" t="str">
        <f>IF(ISNUMBER(FORECAST!H:H),FORECAST!H:H,"")</f>
        <v/>
      </c>
      <c r="BF4531" s="4"/>
    </row>
    <row r="4532" spans="1:58">
      <c r="A4532" s="218" t="str">
        <f>MID(FORECAST!A4531,1,10)</f>
        <v/>
      </c>
      <c r="B4532" s="218" t="str">
        <f t="shared" si="560"/>
        <v/>
      </c>
      <c r="C4532" s="218" t="str">
        <f t="shared" si="561"/>
        <v/>
      </c>
      <c r="D4532" s="218" t="str">
        <f t="shared" si="562"/>
        <v/>
      </c>
      <c r="E4532" s="219" t="e">
        <f t="shared" si="563"/>
        <v>#VALUE!</v>
      </c>
      <c r="F4532" s="219" t="str">
        <f t="shared" si="564"/>
        <v/>
      </c>
      <c r="G4532" s="219">
        <f t="shared" si="565"/>
        <v>45291</v>
      </c>
      <c r="H4532" s="218" t="str">
        <f>IF(ISERROR(VLOOKUP(FORECAST!$A4532,$AY$2:$BA$9,3,FALSE)),"",VLOOKUP(FORECAST!$A4532,$AY$2:$BA$9,3,FALSE))</f>
        <v/>
      </c>
      <c r="I4532" s="218" t="str">
        <f>IF(ISNUMBER(FORECAST!G:G),FORECAST!G:G,"")</f>
        <v/>
      </c>
      <c r="J4532" s="222" t="str">
        <f>IF(ISNUMBER(FORECAST!H:H),FORECAST!H:H,"")</f>
        <v/>
      </c>
      <c r="BF4532" s="4"/>
    </row>
    <row r="4533" spans="1:58">
      <c r="A4533" s="218" t="str">
        <f>MID(FORECAST!A4532,1,10)</f>
        <v/>
      </c>
      <c r="B4533" s="218" t="str">
        <f t="shared" si="560"/>
        <v/>
      </c>
      <c r="C4533" s="218" t="str">
        <f t="shared" si="561"/>
        <v/>
      </c>
      <c r="D4533" s="218" t="str">
        <f t="shared" si="562"/>
        <v/>
      </c>
      <c r="E4533" s="219" t="e">
        <f t="shared" si="563"/>
        <v>#VALUE!</v>
      </c>
      <c r="F4533" s="219" t="str">
        <f t="shared" si="564"/>
        <v/>
      </c>
      <c r="G4533" s="219">
        <f t="shared" si="565"/>
        <v>45291</v>
      </c>
      <c r="H4533" s="218" t="str">
        <f>IF(ISERROR(VLOOKUP(FORECAST!$A4533,$AY$2:$BA$9,3,FALSE)),"",VLOOKUP(FORECAST!$A4533,$AY$2:$BA$9,3,FALSE))</f>
        <v/>
      </c>
      <c r="I4533" s="218" t="str">
        <f>IF(ISNUMBER(FORECAST!G:G),FORECAST!G:G,"")</f>
        <v/>
      </c>
      <c r="J4533" s="222" t="str">
        <f>IF(ISNUMBER(FORECAST!H:H),FORECAST!H:H,"")</f>
        <v/>
      </c>
      <c r="BF4533" s="4"/>
    </row>
    <row r="4534" spans="1:58">
      <c r="A4534" s="218" t="str">
        <f>MID(FORECAST!A4533,1,10)</f>
        <v/>
      </c>
      <c r="B4534" s="218" t="str">
        <f t="shared" si="560"/>
        <v/>
      </c>
      <c r="C4534" s="218" t="str">
        <f t="shared" si="561"/>
        <v/>
      </c>
      <c r="D4534" s="218" t="str">
        <f t="shared" si="562"/>
        <v/>
      </c>
      <c r="E4534" s="219" t="e">
        <f t="shared" si="563"/>
        <v>#VALUE!</v>
      </c>
      <c r="F4534" s="219" t="str">
        <f t="shared" si="564"/>
        <v/>
      </c>
      <c r="G4534" s="219">
        <f t="shared" si="565"/>
        <v>45291</v>
      </c>
      <c r="H4534" s="218" t="str">
        <f>IF(ISERROR(VLOOKUP(FORECAST!$A4534,$AY$2:$BA$9,3,FALSE)),"",VLOOKUP(FORECAST!$A4534,$AY$2:$BA$9,3,FALSE))</f>
        <v/>
      </c>
      <c r="I4534" s="218" t="str">
        <f>IF(ISNUMBER(FORECAST!G:G),FORECAST!G:G,"")</f>
        <v/>
      </c>
      <c r="J4534" s="222" t="str">
        <f>IF(ISNUMBER(FORECAST!H:H),FORECAST!H:H,"")</f>
        <v/>
      </c>
      <c r="BF4534" s="4"/>
    </row>
    <row r="4535" spans="1:58">
      <c r="A4535" s="218" t="str">
        <f>MID(FORECAST!A4534,1,10)</f>
        <v/>
      </c>
      <c r="B4535" s="218" t="str">
        <f t="shared" si="560"/>
        <v/>
      </c>
      <c r="C4535" s="218" t="str">
        <f t="shared" si="561"/>
        <v/>
      </c>
      <c r="D4535" s="218" t="str">
        <f t="shared" si="562"/>
        <v/>
      </c>
      <c r="E4535" s="219" t="e">
        <f t="shared" si="563"/>
        <v>#VALUE!</v>
      </c>
      <c r="F4535" s="219" t="str">
        <f t="shared" si="564"/>
        <v/>
      </c>
      <c r="G4535" s="219">
        <f t="shared" si="565"/>
        <v>45291</v>
      </c>
      <c r="H4535" s="218" t="str">
        <f>IF(ISERROR(VLOOKUP(FORECAST!$A4535,$AY$2:$BA$9,3,FALSE)),"",VLOOKUP(FORECAST!$A4535,$AY$2:$BA$9,3,FALSE))</f>
        <v/>
      </c>
      <c r="I4535" s="218" t="str">
        <f>IF(ISNUMBER(FORECAST!G:G),FORECAST!G:G,"")</f>
        <v/>
      </c>
      <c r="J4535" s="222" t="str">
        <f>IF(ISNUMBER(FORECAST!H:H),FORECAST!H:H,"")</f>
        <v/>
      </c>
      <c r="BF4535" s="4"/>
    </row>
    <row r="4536" spans="1:58">
      <c r="A4536" s="218" t="str">
        <f>MID(FORECAST!A4535,1,10)</f>
        <v/>
      </c>
      <c r="B4536" s="218" t="str">
        <f t="shared" si="560"/>
        <v/>
      </c>
      <c r="C4536" s="218" t="str">
        <f t="shared" si="561"/>
        <v/>
      </c>
      <c r="D4536" s="218" t="str">
        <f t="shared" si="562"/>
        <v/>
      </c>
      <c r="E4536" s="219" t="e">
        <f t="shared" si="563"/>
        <v>#VALUE!</v>
      </c>
      <c r="F4536" s="219" t="str">
        <f t="shared" si="564"/>
        <v/>
      </c>
      <c r="G4536" s="219">
        <f t="shared" si="565"/>
        <v>45291</v>
      </c>
      <c r="H4536" s="218" t="str">
        <f>IF(ISERROR(VLOOKUP(FORECAST!$A4536,$AY$2:$BA$9,3,FALSE)),"",VLOOKUP(FORECAST!$A4536,$AY$2:$BA$9,3,FALSE))</f>
        <v/>
      </c>
      <c r="I4536" s="218" t="str">
        <f>IF(ISNUMBER(FORECAST!G:G),FORECAST!G:G,"")</f>
        <v/>
      </c>
      <c r="J4536" s="222" t="str">
        <f>IF(ISNUMBER(FORECAST!H:H),FORECAST!H:H,"")</f>
        <v/>
      </c>
      <c r="BF4536" s="4"/>
    </row>
    <row r="4537" spans="1:58">
      <c r="A4537" s="218" t="str">
        <f>MID(FORECAST!A4536,1,10)</f>
        <v/>
      </c>
      <c r="B4537" s="218" t="str">
        <f t="shared" si="560"/>
        <v/>
      </c>
      <c r="C4537" s="218" t="str">
        <f t="shared" si="561"/>
        <v/>
      </c>
      <c r="D4537" s="218" t="str">
        <f t="shared" si="562"/>
        <v/>
      </c>
      <c r="E4537" s="219" t="e">
        <f t="shared" si="563"/>
        <v>#VALUE!</v>
      </c>
      <c r="F4537" s="219" t="str">
        <f t="shared" si="564"/>
        <v/>
      </c>
      <c r="G4537" s="219">
        <f t="shared" si="565"/>
        <v>45291</v>
      </c>
      <c r="H4537" s="218" t="str">
        <f>IF(ISERROR(VLOOKUP(FORECAST!$A4537,$AY$2:$BA$9,3,FALSE)),"",VLOOKUP(FORECAST!$A4537,$AY$2:$BA$9,3,FALSE))</f>
        <v/>
      </c>
      <c r="I4537" s="218" t="str">
        <f>IF(ISNUMBER(FORECAST!G:G),FORECAST!G:G,"")</f>
        <v/>
      </c>
      <c r="J4537" s="222" t="str">
        <f>IF(ISNUMBER(FORECAST!H:H),FORECAST!H:H,"")</f>
        <v/>
      </c>
      <c r="BF4537" s="4"/>
    </row>
    <row r="4538" spans="1:58">
      <c r="A4538" s="218" t="str">
        <f>MID(FORECAST!A4537,1,10)</f>
        <v/>
      </c>
      <c r="B4538" s="218" t="str">
        <f t="shared" si="560"/>
        <v/>
      </c>
      <c r="C4538" s="218" t="str">
        <f t="shared" si="561"/>
        <v/>
      </c>
      <c r="D4538" s="218" t="str">
        <f t="shared" si="562"/>
        <v/>
      </c>
      <c r="E4538" s="219" t="e">
        <f t="shared" si="563"/>
        <v>#VALUE!</v>
      </c>
      <c r="F4538" s="219" t="str">
        <f t="shared" si="564"/>
        <v/>
      </c>
      <c r="G4538" s="219">
        <f t="shared" si="565"/>
        <v>45291</v>
      </c>
      <c r="H4538" s="218" t="str">
        <f>IF(ISERROR(VLOOKUP(FORECAST!$A4538,$AY$2:$BA$9,3,FALSE)),"",VLOOKUP(FORECAST!$A4538,$AY$2:$BA$9,3,FALSE))</f>
        <v/>
      </c>
      <c r="I4538" s="218" t="str">
        <f>IF(ISNUMBER(FORECAST!G:G),FORECAST!G:G,"")</f>
        <v/>
      </c>
      <c r="J4538" s="222" t="str">
        <f>IF(ISNUMBER(FORECAST!H:H),FORECAST!H:H,"")</f>
        <v/>
      </c>
      <c r="BF4538" s="4"/>
    </row>
    <row r="4539" spans="1:58">
      <c r="A4539" s="218" t="str">
        <f>MID(FORECAST!A4538,1,10)</f>
        <v/>
      </c>
      <c r="B4539" s="218" t="str">
        <f t="shared" si="560"/>
        <v/>
      </c>
      <c r="C4539" s="218" t="str">
        <f t="shared" si="561"/>
        <v/>
      </c>
      <c r="D4539" s="218" t="str">
        <f t="shared" si="562"/>
        <v/>
      </c>
      <c r="E4539" s="219" t="e">
        <f t="shared" si="563"/>
        <v>#VALUE!</v>
      </c>
      <c r="F4539" s="219" t="str">
        <f t="shared" si="564"/>
        <v/>
      </c>
      <c r="G4539" s="219">
        <f t="shared" si="565"/>
        <v>45291</v>
      </c>
      <c r="H4539" s="218" t="str">
        <f>IF(ISERROR(VLOOKUP(FORECAST!$A4539,$AY$2:$BA$9,3,FALSE)),"",VLOOKUP(FORECAST!$A4539,$AY$2:$BA$9,3,FALSE))</f>
        <v/>
      </c>
      <c r="I4539" s="218" t="str">
        <f>IF(ISNUMBER(FORECAST!G:G),FORECAST!G:G,"")</f>
        <v/>
      </c>
      <c r="J4539" s="222" t="str">
        <f>IF(ISNUMBER(FORECAST!H:H),FORECAST!H:H,"")</f>
        <v/>
      </c>
      <c r="BF4539" s="4"/>
    </row>
    <row r="4540" spans="1:58">
      <c r="A4540" s="218" t="str">
        <f>MID(FORECAST!A4539,1,10)</f>
        <v/>
      </c>
      <c r="B4540" s="218" t="str">
        <f t="shared" si="560"/>
        <v/>
      </c>
      <c r="C4540" s="218" t="str">
        <f t="shared" si="561"/>
        <v/>
      </c>
      <c r="D4540" s="218" t="str">
        <f t="shared" si="562"/>
        <v/>
      </c>
      <c r="E4540" s="219" t="e">
        <f t="shared" si="563"/>
        <v>#VALUE!</v>
      </c>
      <c r="F4540" s="219" t="str">
        <f t="shared" si="564"/>
        <v/>
      </c>
      <c r="G4540" s="219">
        <f t="shared" si="565"/>
        <v>45291</v>
      </c>
      <c r="H4540" s="218" t="str">
        <f>IF(ISERROR(VLOOKUP(FORECAST!$A4540,$AY$2:$BA$9,3,FALSE)),"",VLOOKUP(FORECAST!$A4540,$AY$2:$BA$9,3,FALSE))</f>
        <v/>
      </c>
      <c r="I4540" s="218" t="str">
        <f>IF(ISNUMBER(FORECAST!G:G),FORECAST!G:G,"")</f>
        <v/>
      </c>
      <c r="J4540" s="222" t="str">
        <f>IF(ISNUMBER(FORECAST!H:H),FORECAST!H:H,"")</f>
        <v/>
      </c>
      <c r="BF4540" s="4"/>
    </row>
    <row r="4541" spans="1:58">
      <c r="A4541" s="218" t="str">
        <f>MID(FORECAST!A4540,1,10)</f>
        <v/>
      </c>
      <c r="B4541" s="218" t="str">
        <f t="shared" si="560"/>
        <v/>
      </c>
      <c r="C4541" s="218" t="str">
        <f t="shared" si="561"/>
        <v/>
      </c>
      <c r="D4541" s="218" t="str">
        <f t="shared" si="562"/>
        <v/>
      </c>
      <c r="E4541" s="219" t="e">
        <f t="shared" si="563"/>
        <v>#VALUE!</v>
      </c>
      <c r="F4541" s="219" t="str">
        <f t="shared" si="564"/>
        <v/>
      </c>
      <c r="G4541" s="219">
        <f t="shared" si="565"/>
        <v>45291</v>
      </c>
      <c r="H4541" s="218" t="str">
        <f>IF(ISERROR(VLOOKUP(FORECAST!$A4541,$AY$2:$BA$9,3,FALSE)),"",VLOOKUP(FORECAST!$A4541,$AY$2:$BA$9,3,FALSE))</f>
        <v/>
      </c>
      <c r="I4541" s="218" t="str">
        <f>IF(ISNUMBER(FORECAST!G:G),FORECAST!G:G,"")</f>
        <v/>
      </c>
      <c r="J4541" s="222" t="str">
        <f>IF(ISNUMBER(FORECAST!H:H),FORECAST!H:H,"")</f>
        <v/>
      </c>
      <c r="BF4541" s="4"/>
    </row>
    <row r="4542" spans="1:58">
      <c r="A4542" s="218" t="str">
        <f>MID(FORECAST!A4541,1,10)</f>
        <v/>
      </c>
      <c r="B4542" s="218" t="str">
        <f t="shared" si="560"/>
        <v/>
      </c>
      <c r="C4542" s="218" t="str">
        <f t="shared" si="561"/>
        <v/>
      </c>
      <c r="D4542" s="218" t="str">
        <f t="shared" si="562"/>
        <v/>
      </c>
      <c r="E4542" s="219" t="e">
        <f t="shared" si="563"/>
        <v>#VALUE!</v>
      </c>
      <c r="F4542" s="219" t="str">
        <f t="shared" si="564"/>
        <v/>
      </c>
      <c r="G4542" s="219">
        <f t="shared" si="565"/>
        <v>45291</v>
      </c>
      <c r="H4542" s="218" t="str">
        <f>IF(ISERROR(VLOOKUP(FORECAST!$A4542,$AY$2:$BA$9,3,FALSE)),"",VLOOKUP(FORECAST!$A4542,$AY$2:$BA$9,3,FALSE))</f>
        <v/>
      </c>
      <c r="I4542" s="218" t="str">
        <f>IF(ISNUMBER(FORECAST!G:G),FORECAST!G:G,"")</f>
        <v/>
      </c>
      <c r="J4542" s="222" t="str">
        <f>IF(ISNUMBER(FORECAST!H:H),FORECAST!H:H,"")</f>
        <v/>
      </c>
      <c r="BF4542" s="4"/>
    </row>
    <row r="4543" spans="1:58">
      <c r="A4543" s="218" t="str">
        <f>MID(FORECAST!A4542,1,10)</f>
        <v/>
      </c>
      <c r="B4543" s="218" t="str">
        <f t="shared" si="560"/>
        <v/>
      </c>
      <c r="C4543" s="218" t="str">
        <f t="shared" si="561"/>
        <v/>
      </c>
      <c r="D4543" s="218" t="str">
        <f t="shared" si="562"/>
        <v/>
      </c>
      <c r="E4543" s="219" t="e">
        <f t="shared" si="563"/>
        <v>#VALUE!</v>
      </c>
      <c r="F4543" s="219" t="str">
        <f t="shared" si="564"/>
        <v/>
      </c>
      <c r="G4543" s="219">
        <f t="shared" si="565"/>
        <v>45291</v>
      </c>
      <c r="H4543" s="218" t="str">
        <f>IF(ISERROR(VLOOKUP(FORECAST!$A4543,$AY$2:$BA$9,3,FALSE)),"",VLOOKUP(FORECAST!$A4543,$AY$2:$BA$9,3,FALSE))</f>
        <v/>
      </c>
      <c r="I4543" s="218" t="str">
        <f>IF(ISNUMBER(FORECAST!G:G),FORECAST!G:G,"")</f>
        <v/>
      </c>
      <c r="J4543" s="222" t="str">
        <f>IF(ISNUMBER(FORECAST!H:H),FORECAST!H:H,"")</f>
        <v/>
      </c>
      <c r="BF4543" s="4"/>
    </row>
    <row r="4544" spans="1:58">
      <c r="A4544" s="218" t="str">
        <f>MID(FORECAST!A4543,1,10)</f>
        <v/>
      </c>
      <c r="B4544" s="218" t="str">
        <f t="shared" si="560"/>
        <v/>
      </c>
      <c r="C4544" s="218" t="str">
        <f t="shared" si="561"/>
        <v/>
      </c>
      <c r="D4544" s="218" t="str">
        <f t="shared" si="562"/>
        <v/>
      </c>
      <c r="E4544" s="219" t="e">
        <f t="shared" si="563"/>
        <v>#VALUE!</v>
      </c>
      <c r="F4544" s="219" t="str">
        <f t="shared" si="564"/>
        <v/>
      </c>
      <c r="G4544" s="219">
        <f t="shared" si="565"/>
        <v>45291</v>
      </c>
      <c r="H4544" s="218" t="str">
        <f>IF(ISERROR(VLOOKUP(FORECAST!$A4544,$AY$2:$BA$9,3,FALSE)),"",VLOOKUP(FORECAST!$A4544,$AY$2:$BA$9,3,FALSE))</f>
        <v/>
      </c>
      <c r="I4544" s="218" t="str">
        <f>IF(ISNUMBER(FORECAST!G:G),FORECAST!G:G,"")</f>
        <v/>
      </c>
      <c r="J4544" s="222" t="str">
        <f>IF(ISNUMBER(FORECAST!H:H),FORECAST!H:H,"")</f>
        <v/>
      </c>
      <c r="BF4544" s="4"/>
    </row>
    <row r="4545" spans="1:58">
      <c r="A4545" s="218" t="str">
        <f>MID(FORECAST!A4544,1,10)</f>
        <v/>
      </c>
      <c r="B4545" s="218" t="str">
        <f t="shared" si="560"/>
        <v/>
      </c>
      <c r="C4545" s="218" t="str">
        <f t="shared" si="561"/>
        <v/>
      </c>
      <c r="D4545" s="218" t="str">
        <f t="shared" si="562"/>
        <v/>
      </c>
      <c r="E4545" s="219" t="e">
        <f t="shared" si="563"/>
        <v>#VALUE!</v>
      </c>
      <c r="F4545" s="219" t="str">
        <f t="shared" si="564"/>
        <v/>
      </c>
      <c r="G4545" s="219">
        <f t="shared" si="565"/>
        <v>45291</v>
      </c>
      <c r="H4545" s="218" t="str">
        <f>IF(ISERROR(VLOOKUP(FORECAST!$A4545,$AY$2:$BA$9,3,FALSE)),"",VLOOKUP(FORECAST!$A4545,$AY$2:$BA$9,3,FALSE))</f>
        <v/>
      </c>
      <c r="I4545" s="218" t="str">
        <f>IF(ISNUMBER(FORECAST!G:G),FORECAST!G:G,"")</f>
        <v/>
      </c>
      <c r="J4545" s="222" t="str">
        <f>IF(ISNUMBER(FORECAST!H:H),FORECAST!H:H,"")</f>
        <v/>
      </c>
      <c r="BF4545" s="4"/>
    </row>
    <row r="4546" spans="1:58">
      <c r="A4546" s="218" t="str">
        <f>MID(FORECAST!A4545,1,10)</f>
        <v/>
      </c>
      <c r="B4546" s="218" t="str">
        <f t="shared" si="560"/>
        <v/>
      </c>
      <c r="C4546" s="218" t="str">
        <f t="shared" si="561"/>
        <v/>
      </c>
      <c r="D4546" s="218" t="str">
        <f t="shared" si="562"/>
        <v/>
      </c>
      <c r="E4546" s="219" t="e">
        <f t="shared" si="563"/>
        <v>#VALUE!</v>
      </c>
      <c r="F4546" s="219" t="str">
        <f t="shared" si="564"/>
        <v/>
      </c>
      <c r="G4546" s="219">
        <f t="shared" si="565"/>
        <v>45291</v>
      </c>
      <c r="H4546" s="218" t="str">
        <f>IF(ISERROR(VLOOKUP(FORECAST!$A4546,$AY$2:$BA$9,3,FALSE)),"",VLOOKUP(FORECAST!$A4546,$AY$2:$BA$9,3,FALSE))</f>
        <v/>
      </c>
      <c r="I4546" s="218" t="str">
        <f>IF(ISNUMBER(FORECAST!G:G),FORECAST!G:G,"")</f>
        <v/>
      </c>
      <c r="J4546" s="222" t="str">
        <f>IF(ISNUMBER(FORECAST!H:H),FORECAST!H:H,"")</f>
        <v/>
      </c>
      <c r="BF4546" s="4"/>
    </row>
    <row r="4547" spans="1:58">
      <c r="A4547" s="218" t="str">
        <f>MID(FORECAST!A4546,1,10)</f>
        <v/>
      </c>
      <c r="B4547" s="218" t="str">
        <f t="shared" si="560"/>
        <v/>
      </c>
      <c r="C4547" s="218" t="str">
        <f t="shared" si="561"/>
        <v/>
      </c>
      <c r="D4547" s="218" t="str">
        <f t="shared" si="562"/>
        <v/>
      </c>
      <c r="E4547" s="219" t="e">
        <f t="shared" si="563"/>
        <v>#VALUE!</v>
      </c>
      <c r="F4547" s="219" t="str">
        <f t="shared" si="564"/>
        <v/>
      </c>
      <c r="G4547" s="219">
        <f t="shared" si="565"/>
        <v>45291</v>
      </c>
      <c r="H4547" s="218" t="str">
        <f>IF(ISERROR(VLOOKUP(FORECAST!$A4547,$AY$2:$BA$9,3,FALSE)),"",VLOOKUP(FORECAST!$A4547,$AY$2:$BA$9,3,FALSE))</f>
        <v/>
      </c>
      <c r="I4547" s="218" t="str">
        <f>IF(ISNUMBER(FORECAST!G:G),FORECAST!G:G,"")</f>
        <v/>
      </c>
      <c r="J4547" s="222" t="str">
        <f>IF(ISNUMBER(FORECAST!H:H),FORECAST!H:H,"")</f>
        <v/>
      </c>
      <c r="BF4547" s="4"/>
    </row>
    <row r="4548" spans="1:58">
      <c r="A4548" s="218" t="str">
        <f>MID(FORECAST!A4547,1,10)</f>
        <v/>
      </c>
      <c r="B4548" s="218" t="str">
        <f t="shared" si="560"/>
        <v/>
      </c>
      <c r="C4548" s="218" t="str">
        <f t="shared" si="561"/>
        <v/>
      </c>
      <c r="D4548" s="218" t="str">
        <f t="shared" si="562"/>
        <v/>
      </c>
      <c r="E4548" s="219" t="e">
        <f t="shared" si="563"/>
        <v>#VALUE!</v>
      </c>
      <c r="F4548" s="219" t="str">
        <f t="shared" si="564"/>
        <v/>
      </c>
      <c r="G4548" s="219">
        <f t="shared" si="565"/>
        <v>45291</v>
      </c>
      <c r="H4548" s="218" t="str">
        <f>IF(ISERROR(VLOOKUP(FORECAST!$A4548,$AY$2:$BA$9,3,FALSE)),"",VLOOKUP(FORECAST!$A4548,$AY$2:$BA$9,3,FALSE))</f>
        <v/>
      </c>
      <c r="I4548" s="218" t="str">
        <f>IF(ISNUMBER(FORECAST!G:G),FORECAST!G:G,"")</f>
        <v/>
      </c>
      <c r="J4548" s="222" t="str">
        <f>IF(ISNUMBER(FORECAST!H:H),FORECAST!H:H,"")</f>
        <v/>
      </c>
      <c r="BF4548" s="4"/>
    </row>
    <row r="4549" spans="1:58">
      <c r="A4549" s="218" t="str">
        <f>MID(FORECAST!A4548,1,10)</f>
        <v/>
      </c>
      <c r="B4549" s="218" t="str">
        <f t="shared" si="560"/>
        <v/>
      </c>
      <c r="C4549" s="218" t="str">
        <f t="shared" si="561"/>
        <v/>
      </c>
      <c r="D4549" s="218" t="str">
        <f t="shared" si="562"/>
        <v/>
      </c>
      <c r="E4549" s="219" t="e">
        <f t="shared" si="563"/>
        <v>#VALUE!</v>
      </c>
      <c r="F4549" s="219" t="str">
        <f t="shared" si="564"/>
        <v/>
      </c>
      <c r="G4549" s="219">
        <f t="shared" si="565"/>
        <v>45291</v>
      </c>
      <c r="H4549" s="218" t="str">
        <f>IF(ISERROR(VLOOKUP(FORECAST!$A4549,$AY$2:$BA$9,3,FALSE)),"",VLOOKUP(FORECAST!$A4549,$AY$2:$BA$9,3,FALSE))</f>
        <v/>
      </c>
      <c r="I4549" s="218" t="str">
        <f>IF(ISNUMBER(FORECAST!G:G),FORECAST!G:G,"")</f>
        <v/>
      </c>
      <c r="J4549" s="222" t="str">
        <f>IF(ISNUMBER(FORECAST!H:H),FORECAST!H:H,"")</f>
        <v/>
      </c>
      <c r="BF4549" s="4"/>
    </row>
    <row r="4550" spans="1:58">
      <c r="A4550" s="218" t="str">
        <f>MID(FORECAST!A4549,1,10)</f>
        <v/>
      </c>
      <c r="B4550" s="218" t="str">
        <f t="shared" si="560"/>
        <v/>
      </c>
      <c r="C4550" s="218" t="str">
        <f t="shared" si="561"/>
        <v/>
      </c>
      <c r="D4550" s="218" t="str">
        <f t="shared" si="562"/>
        <v/>
      </c>
      <c r="E4550" s="219" t="e">
        <f t="shared" si="563"/>
        <v>#VALUE!</v>
      </c>
      <c r="F4550" s="219" t="str">
        <f t="shared" si="564"/>
        <v/>
      </c>
      <c r="G4550" s="219">
        <f t="shared" si="565"/>
        <v>45291</v>
      </c>
      <c r="H4550" s="218" t="str">
        <f>IF(ISERROR(VLOOKUP(FORECAST!$A4550,$AY$2:$BA$9,3,FALSE)),"",VLOOKUP(FORECAST!$A4550,$AY$2:$BA$9,3,FALSE))</f>
        <v/>
      </c>
      <c r="I4550" s="218" t="str">
        <f>IF(ISNUMBER(FORECAST!G:G),FORECAST!G:G,"")</f>
        <v/>
      </c>
      <c r="J4550" s="222" t="str">
        <f>IF(ISNUMBER(FORECAST!H:H),FORECAST!H:H,"")</f>
        <v/>
      </c>
      <c r="BF4550" s="4"/>
    </row>
    <row r="4551" spans="1:58">
      <c r="A4551" s="218" t="str">
        <f>MID(FORECAST!A4550,1,10)</f>
        <v/>
      </c>
      <c r="B4551" s="218" t="str">
        <f t="shared" si="560"/>
        <v/>
      </c>
      <c r="C4551" s="218" t="str">
        <f t="shared" si="561"/>
        <v/>
      </c>
      <c r="D4551" s="218" t="str">
        <f t="shared" si="562"/>
        <v/>
      </c>
      <c r="E4551" s="219" t="e">
        <f t="shared" si="563"/>
        <v>#VALUE!</v>
      </c>
      <c r="F4551" s="219" t="str">
        <f t="shared" si="564"/>
        <v/>
      </c>
      <c r="G4551" s="219">
        <f t="shared" si="565"/>
        <v>45291</v>
      </c>
      <c r="H4551" s="218" t="str">
        <f>IF(ISERROR(VLOOKUP(FORECAST!$A4551,$AY$2:$BA$9,3,FALSE)),"",VLOOKUP(FORECAST!$A4551,$AY$2:$BA$9,3,FALSE))</f>
        <v/>
      </c>
      <c r="I4551" s="218" t="str">
        <f>IF(ISNUMBER(FORECAST!G:G),FORECAST!G:G,"")</f>
        <v/>
      </c>
      <c r="J4551" s="222" t="str">
        <f>IF(ISNUMBER(FORECAST!H:H),FORECAST!H:H,"")</f>
        <v/>
      </c>
      <c r="BF4551" s="4"/>
    </row>
    <row r="4552" spans="1:58">
      <c r="A4552" s="218" t="str">
        <f>MID(FORECAST!A4551,1,10)</f>
        <v/>
      </c>
      <c r="B4552" s="218" t="str">
        <f t="shared" si="560"/>
        <v/>
      </c>
      <c r="C4552" s="218" t="str">
        <f t="shared" si="561"/>
        <v/>
      </c>
      <c r="D4552" s="218" t="str">
        <f t="shared" si="562"/>
        <v/>
      </c>
      <c r="E4552" s="219" t="e">
        <f t="shared" si="563"/>
        <v>#VALUE!</v>
      </c>
      <c r="F4552" s="219" t="str">
        <f t="shared" si="564"/>
        <v/>
      </c>
      <c r="G4552" s="219">
        <f t="shared" si="565"/>
        <v>45291</v>
      </c>
      <c r="H4552" s="218" t="str">
        <f>IF(ISERROR(VLOOKUP(FORECAST!$A4552,$AY$2:$BA$9,3,FALSE)),"",VLOOKUP(FORECAST!$A4552,$AY$2:$BA$9,3,FALSE))</f>
        <v/>
      </c>
      <c r="I4552" s="218" t="str">
        <f>IF(ISNUMBER(FORECAST!G:G),FORECAST!G:G,"")</f>
        <v/>
      </c>
      <c r="J4552" s="222" t="str">
        <f>IF(ISNUMBER(FORECAST!H:H),FORECAST!H:H,"")</f>
        <v/>
      </c>
      <c r="BF4552" s="4"/>
    </row>
    <row r="4553" spans="1:58">
      <c r="A4553" s="218" t="str">
        <f>MID(FORECAST!A4552,1,10)</f>
        <v/>
      </c>
      <c r="B4553" s="218" t="str">
        <f t="shared" si="560"/>
        <v/>
      </c>
      <c r="C4553" s="218" t="str">
        <f t="shared" si="561"/>
        <v/>
      </c>
      <c r="D4553" s="218" t="str">
        <f t="shared" si="562"/>
        <v/>
      </c>
      <c r="E4553" s="219" t="e">
        <f t="shared" si="563"/>
        <v>#VALUE!</v>
      </c>
      <c r="F4553" s="219" t="str">
        <f t="shared" si="564"/>
        <v/>
      </c>
      <c r="G4553" s="219">
        <f t="shared" si="565"/>
        <v>45291</v>
      </c>
      <c r="H4553" s="218" t="str">
        <f>IF(ISERROR(VLOOKUP(FORECAST!$A4553,$AY$2:$BA$9,3,FALSE)),"",VLOOKUP(FORECAST!$A4553,$AY$2:$BA$9,3,FALSE))</f>
        <v/>
      </c>
      <c r="I4553" s="218" t="str">
        <f>IF(ISNUMBER(FORECAST!G:G),FORECAST!G:G,"")</f>
        <v/>
      </c>
      <c r="J4553" s="222" t="str">
        <f>IF(ISNUMBER(FORECAST!H:H),FORECAST!H:H,"")</f>
        <v/>
      </c>
      <c r="BF4553" s="4"/>
    </row>
    <row r="4554" spans="1:58">
      <c r="A4554" s="218" t="str">
        <f>MID(FORECAST!A4553,1,10)</f>
        <v/>
      </c>
      <c r="B4554" s="218" t="str">
        <f t="shared" si="560"/>
        <v/>
      </c>
      <c r="C4554" s="218" t="str">
        <f t="shared" si="561"/>
        <v/>
      </c>
      <c r="D4554" s="218" t="str">
        <f t="shared" si="562"/>
        <v/>
      </c>
      <c r="E4554" s="219" t="e">
        <f t="shared" si="563"/>
        <v>#VALUE!</v>
      </c>
      <c r="F4554" s="219" t="str">
        <f t="shared" si="564"/>
        <v/>
      </c>
      <c r="G4554" s="219">
        <f t="shared" si="565"/>
        <v>45291</v>
      </c>
      <c r="H4554" s="218" t="str">
        <f>IF(ISERROR(VLOOKUP(FORECAST!$A4554,$AY$2:$BA$9,3,FALSE)),"",VLOOKUP(FORECAST!$A4554,$AY$2:$BA$9,3,FALSE))</f>
        <v/>
      </c>
      <c r="I4554" s="218" t="str">
        <f>IF(ISNUMBER(FORECAST!G:G),FORECAST!G:G,"")</f>
        <v/>
      </c>
      <c r="J4554" s="222" t="str">
        <f>IF(ISNUMBER(FORECAST!H:H),FORECAST!H:H,"")</f>
        <v/>
      </c>
      <c r="BF4554" s="4"/>
    </row>
    <row r="4555" spans="1:58">
      <c r="A4555" s="218" t="str">
        <f>MID(FORECAST!A4554,1,10)</f>
        <v/>
      </c>
      <c r="B4555" s="218" t="str">
        <f t="shared" si="560"/>
        <v/>
      </c>
      <c r="C4555" s="218" t="str">
        <f t="shared" si="561"/>
        <v/>
      </c>
      <c r="D4555" s="218" t="str">
        <f t="shared" si="562"/>
        <v/>
      </c>
      <c r="E4555" s="219" t="e">
        <f t="shared" si="563"/>
        <v>#VALUE!</v>
      </c>
      <c r="F4555" s="219" t="str">
        <f t="shared" si="564"/>
        <v/>
      </c>
      <c r="G4555" s="219">
        <f t="shared" si="565"/>
        <v>45291</v>
      </c>
      <c r="H4555" s="218" t="str">
        <f>IF(ISERROR(VLOOKUP(FORECAST!$A4555,$AY$2:$BA$9,3,FALSE)),"",VLOOKUP(FORECAST!$A4555,$AY$2:$BA$9,3,FALSE))</f>
        <v/>
      </c>
      <c r="I4555" s="218" t="str">
        <f>IF(ISNUMBER(FORECAST!G:G),FORECAST!G:G,"")</f>
        <v/>
      </c>
      <c r="J4555" s="222" t="str">
        <f>IF(ISNUMBER(FORECAST!H:H),FORECAST!H:H,"")</f>
        <v/>
      </c>
      <c r="BF4555" s="4"/>
    </row>
    <row r="4556" spans="1:58">
      <c r="A4556" s="218" t="str">
        <f>MID(FORECAST!A4555,1,10)</f>
        <v/>
      </c>
      <c r="B4556" s="218" t="str">
        <f t="shared" si="560"/>
        <v/>
      </c>
      <c r="C4556" s="218" t="str">
        <f t="shared" si="561"/>
        <v/>
      </c>
      <c r="D4556" s="218" t="str">
        <f t="shared" si="562"/>
        <v/>
      </c>
      <c r="E4556" s="219" t="e">
        <f t="shared" si="563"/>
        <v>#VALUE!</v>
      </c>
      <c r="F4556" s="219" t="str">
        <f t="shared" si="564"/>
        <v/>
      </c>
      <c r="G4556" s="219">
        <f t="shared" si="565"/>
        <v>45291</v>
      </c>
      <c r="H4556" s="218" t="str">
        <f>IF(ISERROR(VLOOKUP(FORECAST!$A4556,$AY$2:$BA$9,3,FALSE)),"",VLOOKUP(FORECAST!$A4556,$AY$2:$BA$9,3,FALSE))</f>
        <v/>
      </c>
      <c r="I4556" s="218" t="str">
        <f>IF(ISNUMBER(FORECAST!G:G),FORECAST!G:G,"")</f>
        <v/>
      </c>
      <c r="J4556" s="222" t="str">
        <f>IF(ISNUMBER(FORECAST!H:H),FORECAST!H:H,"")</f>
        <v/>
      </c>
      <c r="BF4556" s="4"/>
    </row>
    <row r="4557" spans="1:58">
      <c r="A4557" s="218" t="str">
        <f>MID(FORECAST!A4556,1,10)</f>
        <v/>
      </c>
      <c r="B4557" s="218" t="str">
        <f t="shared" si="560"/>
        <v/>
      </c>
      <c r="C4557" s="218" t="str">
        <f t="shared" si="561"/>
        <v/>
      </c>
      <c r="D4557" s="218" t="str">
        <f t="shared" si="562"/>
        <v/>
      </c>
      <c r="E4557" s="219" t="e">
        <f t="shared" si="563"/>
        <v>#VALUE!</v>
      </c>
      <c r="F4557" s="219" t="str">
        <f t="shared" si="564"/>
        <v/>
      </c>
      <c r="G4557" s="219">
        <f t="shared" si="565"/>
        <v>45291</v>
      </c>
      <c r="H4557" s="218" t="str">
        <f>IF(ISERROR(VLOOKUP(FORECAST!$A4557,$AY$2:$BA$9,3,FALSE)),"",VLOOKUP(FORECAST!$A4557,$AY$2:$BA$9,3,FALSE))</f>
        <v/>
      </c>
      <c r="I4557" s="218" t="str">
        <f>IF(ISNUMBER(FORECAST!G:G),FORECAST!G:G,"")</f>
        <v/>
      </c>
      <c r="J4557" s="222" t="str">
        <f>IF(ISNUMBER(FORECAST!H:H),FORECAST!H:H,"")</f>
        <v/>
      </c>
      <c r="BF4557" s="4"/>
    </row>
    <row r="4558" spans="1:58">
      <c r="A4558" s="218" t="str">
        <f>MID(FORECAST!A4557,1,10)</f>
        <v/>
      </c>
      <c r="B4558" s="218" t="str">
        <f t="shared" si="560"/>
        <v/>
      </c>
      <c r="C4558" s="218" t="str">
        <f t="shared" si="561"/>
        <v/>
      </c>
      <c r="D4558" s="218" t="str">
        <f t="shared" si="562"/>
        <v/>
      </c>
      <c r="E4558" s="219" t="e">
        <f t="shared" si="563"/>
        <v>#VALUE!</v>
      </c>
      <c r="F4558" s="219" t="str">
        <f t="shared" si="564"/>
        <v/>
      </c>
      <c r="G4558" s="219">
        <f t="shared" si="565"/>
        <v>45291</v>
      </c>
      <c r="H4558" s="218" t="str">
        <f>IF(ISERROR(VLOOKUP(FORECAST!$A4558,$AY$2:$BA$9,3,FALSE)),"",VLOOKUP(FORECAST!$A4558,$AY$2:$BA$9,3,FALSE))</f>
        <v/>
      </c>
      <c r="I4558" s="218" t="str">
        <f>IF(ISNUMBER(FORECAST!G:G),FORECAST!G:G,"")</f>
        <v/>
      </c>
      <c r="J4558" s="222" t="str">
        <f>IF(ISNUMBER(FORECAST!H:H),FORECAST!H:H,"")</f>
        <v/>
      </c>
      <c r="BF4558" s="4"/>
    </row>
    <row r="4559" spans="1:58">
      <c r="A4559" s="218" t="str">
        <f>MID(FORECAST!A4558,1,10)</f>
        <v/>
      </c>
      <c r="B4559" s="218" t="str">
        <f t="shared" si="560"/>
        <v/>
      </c>
      <c r="C4559" s="218" t="str">
        <f t="shared" si="561"/>
        <v/>
      </c>
      <c r="D4559" s="218" t="str">
        <f t="shared" si="562"/>
        <v/>
      </c>
      <c r="E4559" s="219" t="e">
        <f t="shared" si="563"/>
        <v>#VALUE!</v>
      </c>
      <c r="F4559" s="219" t="str">
        <f t="shared" si="564"/>
        <v/>
      </c>
      <c r="G4559" s="219">
        <f t="shared" si="565"/>
        <v>45291</v>
      </c>
      <c r="H4559" s="218" t="str">
        <f>IF(ISERROR(VLOOKUP(FORECAST!$A4559,$AY$2:$BA$9,3,FALSE)),"",VLOOKUP(FORECAST!$A4559,$AY$2:$BA$9,3,FALSE))</f>
        <v/>
      </c>
      <c r="I4559" s="218" t="str">
        <f>IF(ISNUMBER(FORECAST!G:G),FORECAST!G:G,"")</f>
        <v/>
      </c>
      <c r="J4559" s="222" t="str">
        <f>IF(ISNUMBER(FORECAST!H:H),FORECAST!H:H,"")</f>
        <v/>
      </c>
      <c r="BF4559" s="4"/>
    </row>
    <row r="4560" spans="1:58">
      <c r="A4560" s="218" t="str">
        <f>MID(FORECAST!A4559,1,10)</f>
        <v/>
      </c>
      <c r="B4560" s="218" t="str">
        <f t="shared" ref="B4560:B4623" si="566">MID(A4560,1,2)</f>
        <v/>
      </c>
      <c r="C4560" s="218" t="str">
        <f t="shared" ref="C4560:C4623" si="567">MID(A4560,4,2)</f>
        <v/>
      </c>
      <c r="D4560" s="218" t="str">
        <f t="shared" ref="D4560:D4623" si="568">MID(A4560,7,4)</f>
        <v/>
      </c>
      <c r="E4560" s="219" t="e">
        <f t="shared" ref="E4560:E4623" si="569">DATE(D4560,C4560,B4560)</f>
        <v>#VALUE!</v>
      </c>
      <c r="F4560" s="219" t="str">
        <f t="shared" ref="F4560:F4623" si="570">IF(ISERROR(E4560),"",E4560)</f>
        <v/>
      </c>
      <c r="G4560" s="219">
        <f t="shared" ref="G4560:G4623" si="571">IF(F4560="",G4559,F4560)</f>
        <v>45291</v>
      </c>
      <c r="H4560" s="218" t="str">
        <f>IF(ISERROR(VLOOKUP(FORECAST!$A4560,$AY$2:$BA$9,3,FALSE)),"",VLOOKUP(FORECAST!$A4560,$AY$2:$BA$9,3,FALSE))</f>
        <v/>
      </c>
      <c r="I4560" s="218" t="str">
        <f>IF(ISNUMBER(FORECAST!G:G),FORECAST!G:G,"")</f>
        <v/>
      </c>
      <c r="J4560" s="222" t="str">
        <f>IF(ISNUMBER(FORECAST!H:H),FORECAST!H:H,"")</f>
        <v/>
      </c>
      <c r="BF4560" s="4"/>
    </row>
    <row r="4561" spans="1:58">
      <c r="A4561" s="218" t="str">
        <f>MID(FORECAST!A4560,1,10)</f>
        <v/>
      </c>
      <c r="B4561" s="218" t="str">
        <f t="shared" si="566"/>
        <v/>
      </c>
      <c r="C4561" s="218" t="str">
        <f t="shared" si="567"/>
        <v/>
      </c>
      <c r="D4561" s="218" t="str">
        <f t="shared" si="568"/>
        <v/>
      </c>
      <c r="E4561" s="219" t="e">
        <f t="shared" si="569"/>
        <v>#VALUE!</v>
      </c>
      <c r="F4561" s="219" t="str">
        <f t="shared" si="570"/>
        <v/>
      </c>
      <c r="G4561" s="219">
        <f t="shared" si="571"/>
        <v>45291</v>
      </c>
      <c r="H4561" s="218" t="str">
        <f>IF(ISERROR(VLOOKUP(FORECAST!$A4561,$AY$2:$BA$9,3,FALSE)),"",VLOOKUP(FORECAST!$A4561,$AY$2:$BA$9,3,FALSE))</f>
        <v/>
      </c>
      <c r="I4561" s="218" t="str">
        <f>IF(ISNUMBER(FORECAST!G:G),FORECAST!G:G,"")</f>
        <v/>
      </c>
      <c r="J4561" s="222" t="str">
        <f>IF(ISNUMBER(FORECAST!H:H),FORECAST!H:H,"")</f>
        <v/>
      </c>
      <c r="BF4561" s="4"/>
    </row>
    <row r="4562" spans="1:58">
      <c r="A4562" s="218" t="str">
        <f>MID(FORECAST!A4561,1,10)</f>
        <v/>
      </c>
      <c r="B4562" s="218" t="str">
        <f t="shared" si="566"/>
        <v/>
      </c>
      <c r="C4562" s="218" t="str">
        <f t="shared" si="567"/>
        <v/>
      </c>
      <c r="D4562" s="218" t="str">
        <f t="shared" si="568"/>
        <v/>
      </c>
      <c r="E4562" s="219" t="e">
        <f t="shared" si="569"/>
        <v>#VALUE!</v>
      </c>
      <c r="F4562" s="219" t="str">
        <f t="shared" si="570"/>
        <v/>
      </c>
      <c r="G4562" s="219">
        <f t="shared" si="571"/>
        <v>45291</v>
      </c>
      <c r="H4562" s="218" t="str">
        <f>IF(ISERROR(VLOOKUP(FORECAST!$A4562,$AY$2:$BA$9,3,FALSE)),"",VLOOKUP(FORECAST!$A4562,$AY$2:$BA$9,3,FALSE))</f>
        <v/>
      </c>
      <c r="I4562" s="218" t="str">
        <f>IF(ISNUMBER(FORECAST!G:G),FORECAST!G:G,"")</f>
        <v/>
      </c>
      <c r="J4562" s="222" t="str">
        <f>IF(ISNUMBER(FORECAST!H:H),FORECAST!H:H,"")</f>
        <v/>
      </c>
      <c r="BF4562" s="4"/>
    </row>
    <row r="4563" spans="1:58">
      <c r="A4563" s="218" t="str">
        <f>MID(FORECAST!A4562,1,10)</f>
        <v/>
      </c>
      <c r="B4563" s="218" t="str">
        <f t="shared" si="566"/>
        <v/>
      </c>
      <c r="C4563" s="218" t="str">
        <f t="shared" si="567"/>
        <v/>
      </c>
      <c r="D4563" s="218" t="str">
        <f t="shared" si="568"/>
        <v/>
      </c>
      <c r="E4563" s="219" t="e">
        <f t="shared" si="569"/>
        <v>#VALUE!</v>
      </c>
      <c r="F4563" s="219" t="str">
        <f t="shared" si="570"/>
        <v/>
      </c>
      <c r="G4563" s="219">
        <f t="shared" si="571"/>
        <v>45291</v>
      </c>
      <c r="H4563" s="218" t="str">
        <f>IF(ISERROR(VLOOKUP(FORECAST!$A4563,$AY$2:$BA$9,3,FALSE)),"",VLOOKUP(FORECAST!$A4563,$AY$2:$BA$9,3,FALSE))</f>
        <v/>
      </c>
      <c r="I4563" s="218" t="str">
        <f>IF(ISNUMBER(FORECAST!G:G),FORECAST!G:G,"")</f>
        <v/>
      </c>
      <c r="J4563" s="222" t="str">
        <f>IF(ISNUMBER(FORECAST!H:H),FORECAST!H:H,"")</f>
        <v/>
      </c>
      <c r="BF4563" s="4"/>
    </row>
    <row r="4564" spans="1:58">
      <c r="A4564" s="218" t="str">
        <f>MID(FORECAST!A4563,1,10)</f>
        <v/>
      </c>
      <c r="B4564" s="218" t="str">
        <f t="shared" si="566"/>
        <v/>
      </c>
      <c r="C4564" s="218" t="str">
        <f t="shared" si="567"/>
        <v/>
      </c>
      <c r="D4564" s="218" t="str">
        <f t="shared" si="568"/>
        <v/>
      </c>
      <c r="E4564" s="219" t="e">
        <f t="shared" si="569"/>
        <v>#VALUE!</v>
      </c>
      <c r="F4564" s="219" t="str">
        <f t="shared" si="570"/>
        <v/>
      </c>
      <c r="G4564" s="219">
        <f t="shared" si="571"/>
        <v>45291</v>
      </c>
      <c r="H4564" s="218" t="str">
        <f>IF(ISERROR(VLOOKUP(FORECAST!$A4564,$AY$2:$BA$9,3,FALSE)),"",VLOOKUP(FORECAST!$A4564,$AY$2:$BA$9,3,FALSE))</f>
        <v/>
      </c>
      <c r="I4564" s="218" t="str">
        <f>IF(ISNUMBER(FORECAST!G:G),FORECAST!G:G,"")</f>
        <v/>
      </c>
      <c r="J4564" s="222" t="str">
        <f>IF(ISNUMBER(FORECAST!H:H),FORECAST!H:H,"")</f>
        <v/>
      </c>
      <c r="BF4564" s="4"/>
    </row>
    <row r="4565" spans="1:58">
      <c r="A4565" s="218" t="str">
        <f>MID(FORECAST!A4564,1,10)</f>
        <v/>
      </c>
      <c r="B4565" s="218" t="str">
        <f t="shared" si="566"/>
        <v/>
      </c>
      <c r="C4565" s="218" t="str">
        <f t="shared" si="567"/>
        <v/>
      </c>
      <c r="D4565" s="218" t="str">
        <f t="shared" si="568"/>
        <v/>
      </c>
      <c r="E4565" s="219" t="e">
        <f t="shared" si="569"/>
        <v>#VALUE!</v>
      </c>
      <c r="F4565" s="219" t="str">
        <f t="shared" si="570"/>
        <v/>
      </c>
      <c r="G4565" s="219">
        <f t="shared" si="571"/>
        <v>45291</v>
      </c>
      <c r="H4565" s="218" t="str">
        <f>IF(ISERROR(VLOOKUP(FORECAST!$A4565,$AY$2:$BA$9,3,FALSE)),"",VLOOKUP(FORECAST!$A4565,$AY$2:$BA$9,3,FALSE))</f>
        <v/>
      </c>
      <c r="I4565" s="218" t="str">
        <f>IF(ISNUMBER(FORECAST!G:G),FORECAST!G:G,"")</f>
        <v/>
      </c>
      <c r="J4565" s="222" t="str">
        <f>IF(ISNUMBER(FORECAST!H:H),FORECAST!H:H,"")</f>
        <v/>
      </c>
      <c r="BF4565" s="4"/>
    </row>
    <row r="4566" spans="1:58">
      <c r="A4566" s="218" t="str">
        <f>MID(FORECAST!A4565,1,10)</f>
        <v/>
      </c>
      <c r="B4566" s="218" t="str">
        <f t="shared" si="566"/>
        <v/>
      </c>
      <c r="C4566" s="218" t="str">
        <f t="shared" si="567"/>
        <v/>
      </c>
      <c r="D4566" s="218" t="str">
        <f t="shared" si="568"/>
        <v/>
      </c>
      <c r="E4566" s="219" t="e">
        <f t="shared" si="569"/>
        <v>#VALUE!</v>
      </c>
      <c r="F4566" s="219" t="str">
        <f t="shared" si="570"/>
        <v/>
      </c>
      <c r="G4566" s="219">
        <f t="shared" si="571"/>
        <v>45291</v>
      </c>
      <c r="H4566" s="218" t="str">
        <f>IF(ISERROR(VLOOKUP(FORECAST!$A4566,$AY$2:$BA$9,3,FALSE)),"",VLOOKUP(FORECAST!$A4566,$AY$2:$BA$9,3,FALSE))</f>
        <v/>
      </c>
      <c r="I4566" s="218" t="str">
        <f>IF(ISNUMBER(FORECAST!G:G),FORECAST!G:G,"")</f>
        <v/>
      </c>
      <c r="J4566" s="222" t="str">
        <f>IF(ISNUMBER(FORECAST!H:H),FORECAST!H:H,"")</f>
        <v/>
      </c>
      <c r="BF4566" s="4"/>
    </row>
    <row r="4567" spans="1:58">
      <c r="A4567" s="218" t="str">
        <f>MID(FORECAST!A4566,1,10)</f>
        <v/>
      </c>
      <c r="B4567" s="218" t="str">
        <f t="shared" si="566"/>
        <v/>
      </c>
      <c r="C4567" s="218" t="str">
        <f t="shared" si="567"/>
        <v/>
      </c>
      <c r="D4567" s="218" t="str">
        <f t="shared" si="568"/>
        <v/>
      </c>
      <c r="E4567" s="219" t="e">
        <f t="shared" si="569"/>
        <v>#VALUE!</v>
      </c>
      <c r="F4567" s="219" t="str">
        <f t="shared" si="570"/>
        <v/>
      </c>
      <c r="G4567" s="219">
        <f t="shared" si="571"/>
        <v>45291</v>
      </c>
      <c r="H4567" s="218" t="str">
        <f>IF(ISERROR(VLOOKUP(FORECAST!$A4567,$AY$2:$BA$9,3,FALSE)),"",VLOOKUP(FORECAST!$A4567,$AY$2:$BA$9,3,FALSE))</f>
        <v/>
      </c>
      <c r="I4567" s="218" t="str">
        <f>IF(ISNUMBER(FORECAST!G:G),FORECAST!G:G,"")</f>
        <v/>
      </c>
      <c r="J4567" s="222" t="str">
        <f>IF(ISNUMBER(FORECAST!H:H),FORECAST!H:H,"")</f>
        <v/>
      </c>
      <c r="BF4567" s="4"/>
    </row>
    <row r="4568" spans="1:58">
      <c r="A4568" s="218" t="str">
        <f>MID(FORECAST!A4567,1,10)</f>
        <v/>
      </c>
      <c r="B4568" s="218" t="str">
        <f t="shared" si="566"/>
        <v/>
      </c>
      <c r="C4568" s="218" t="str">
        <f t="shared" si="567"/>
        <v/>
      </c>
      <c r="D4568" s="218" t="str">
        <f t="shared" si="568"/>
        <v/>
      </c>
      <c r="E4568" s="219" t="e">
        <f t="shared" si="569"/>
        <v>#VALUE!</v>
      </c>
      <c r="F4568" s="219" t="str">
        <f t="shared" si="570"/>
        <v/>
      </c>
      <c r="G4568" s="219">
        <f t="shared" si="571"/>
        <v>45291</v>
      </c>
      <c r="H4568" s="218" t="str">
        <f>IF(ISERROR(VLOOKUP(FORECAST!$A4568,$AY$2:$BA$9,3,FALSE)),"",VLOOKUP(FORECAST!$A4568,$AY$2:$BA$9,3,FALSE))</f>
        <v/>
      </c>
      <c r="I4568" s="218" t="str">
        <f>IF(ISNUMBER(FORECAST!G:G),FORECAST!G:G,"")</f>
        <v/>
      </c>
      <c r="J4568" s="222" t="str">
        <f>IF(ISNUMBER(FORECAST!H:H),FORECAST!H:H,"")</f>
        <v/>
      </c>
      <c r="BF4568" s="4"/>
    </row>
    <row r="4569" spans="1:58">
      <c r="A4569" s="218" t="str">
        <f>MID(FORECAST!A4568,1,10)</f>
        <v/>
      </c>
      <c r="B4569" s="218" t="str">
        <f t="shared" si="566"/>
        <v/>
      </c>
      <c r="C4569" s="218" t="str">
        <f t="shared" si="567"/>
        <v/>
      </c>
      <c r="D4569" s="218" t="str">
        <f t="shared" si="568"/>
        <v/>
      </c>
      <c r="E4569" s="219" t="e">
        <f t="shared" si="569"/>
        <v>#VALUE!</v>
      </c>
      <c r="F4569" s="219" t="str">
        <f t="shared" si="570"/>
        <v/>
      </c>
      <c r="G4569" s="219">
        <f t="shared" si="571"/>
        <v>45291</v>
      </c>
      <c r="H4569" s="218" t="str">
        <f>IF(ISERROR(VLOOKUP(FORECAST!$A4569,$AY$2:$BA$9,3,FALSE)),"",VLOOKUP(FORECAST!$A4569,$AY$2:$BA$9,3,FALSE))</f>
        <v/>
      </c>
      <c r="I4569" s="218" t="str">
        <f>IF(ISNUMBER(FORECAST!G:G),FORECAST!G:G,"")</f>
        <v/>
      </c>
      <c r="J4569" s="222" t="str">
        <f>IF(ISNUMBER(FORECAST!H:H),FORECAST!H:H,"")</f>
        <v/>
      </c>
      <c r="BF4569" s="4"/>
    </row>
    <row r="4570" spans="1:58">
      <c r="A4570" s="218" t="str">
        <f>MID(FORECAST!A4569,1,10)</f>
        <v/>
      </c>
      <c r="B4570" s="218" t="str">
        <f t="shared" si="566"/>
        <v/>
      </c>
      <c r="C4570" s="218" t="str">
        <f t="shared" si="567"/>
        <v/>
      </c>
      <c r="D4570" s="218" t="str">
        <f t="shared" si="568"/>
        <v/>
      </c>
      <c r="E4570" s="219" t="e">
        <f t="shared" si="569"/>
        <v>#VALUE!</v>
      </c>
      <c r="F4570" s="219" t="str">
        <f t="shared" si="570"/>
        <v/>
      </c>
      <c r="G4570" s="219">
        <f t="shared" si="571"/>
        <v>45291</v>
      </c>
      <c r="H4570" s="218" t="str">
        <f>IF(ISERROR(VLOOKUP(FORECAST!$A4570,$AY$2:$BA$9,3,FALSE)),"",VLOOKUP(FORECAST!$A4570,$AY$2:$BA$9,3,FALSE))</f>
        <v/>
      </c>
      <c r="I4570" s="218" t="str">
        <f>IF(ISNUMBER(FORECAST!G:G),FORECAST!G:G,"")</f>
        <v/>
      </c>
      <c r="J4570" s="222" t="str">
        <f>IF(ISNUMBER(FORECAST!H:H),FORECAST!H:H,"")</f>
        <v/>
      </c>
      <c r="BF4570" s="4"/>
    </row>
    <row r="4571" spans="1:58">
      <c r="A4571" s="218" t="str">
        <f>MID(FORECAST!A4570,1,10)</f>
        <v/>
      </c>
      <c r="B4571" s="218" t="str">
        <f t="shared" si="566"/>
        <v/>
      </c>
      <c r="C4571" s="218" t="str">
        <f t="shared" si="567"/>
        <v/>
      </c>
      <c r="D4571" s="218" t="str">
        <f t="shared" si="568"/>
        <v/>
      </c>
      <c r="E4571" s="219" t="e">
        <f t="shared" si="569"/>
        <v>#VALUE!</v>
      </c>
      <c r="F4571" s="219" t="str">
        <f t="shared" si="570"/>
        <v/>
      </c>
      <c r="G4571" s="219">
        <f t="shared" si="571"/>
        <v>45291</v>
      </c>
      <c r="H4571" s="218" t="str">
        <f>IF(ISERROR(VLOOKUP(FORECAST!$A4571,$AY$2:$BA$9,3,FALSE)),"",VLOOKUP(FORECAST!$A4571,$AY$2:$BA$9,3,FALSE))</f>
        <v/>
      </c>
      <c r="I4571" s="218" t="str">
        <f>IF(ISNUMBER(FORECAST!G:G),FORECAST!G:G,"")</f>
        <v/>
      </c>
      <c r="J4571" s="222" t="str">
        <f>IF(ISNUMBER(FORECAST!H:H),FORECAST!H:H,"")</f>
        <v/>
      </c>
      <c r="BF4571" s="4"/>
    </row>
    <row r="4572" spans="1:58">
      <c r="A4572" s="218" t="str">
        <f>MID(FORECAST!A4571,1,10)</f>
        <v/>
      </c>
      <c r="B4572" s="218" t="str">
        <f t="shared" si="566"/>
        <v/>
      </c>
      <c r="C4572" s="218" t="str">
        <f t="shared" si="567"/>
        <v/>
      </c>
      <c r="D4572" s="218" t="str">
        <f t="shared" si="568"/>
        <v/>
      </c>
      <c r="E4572" s="219" t="e">
        <f t="shared" si="569"/>
        <v>#VALUE!</v>
      </c>
      <c r="F4572" s="219" t="str">
        <f t="shared" si="570"/>
        <v/>
      </c>
      <c r="G4572" s="219">
        <f t="shared" si="571"/>
        <v>45291</v>
      </c>
      <c r="H4572" s="218" t="str">
        <f>IF(ISERROR(VLOOKUP(FORECAST!$A4572,$AY$2:$BA$9,3,FALSE)),"",VLOOKUP(FORECAST!$A4572,$AY$2:$BA$9,3,FALSE))</f>
        <v/>
      </c>
      <c r="I4572" s="218" t="str">
        <f>IF(ISNUMBER(FORECAST!G:G),FORECAST!G:G,"")</f>
        <v/>
      </c>
      <c r="J4572" s="222" t="str">
        <f>IF(ISNUMBER(FORECAST!H:H),FORECAST!H:H,"")</f>
        <v/>
      </c>
      <c r="BF4572" s="4"/>
    </row>
    <row r="4573" spans="1:58">
      <c r="A4573" s="218" t="str">
        <f>MID(FORECAST!A4572,1,10)</f>
        <v/>
      </c>
      <c r="B4573" s="218" t="str">
        <f t="shared" si="566"/>
        <v/>
      </c>
      <c r="C4573" s="218" t="str">
        <f t="shared" si="567"/>
        <v/>
      </c>
      <c r="D4573" s="218" t="str">
        <f t="shared" si="568"/>
        <v/>
      </c>
      <c r="E4573" s="219" t="e">
        <f t="shared" si="569"/>
        <v>#VALUE!</v>
      </c>
      <c r="F4573" s="219" t="str">
        <f t="shared" si="570"/>
        <v/>
      </c>
      <c r="G4573" s="219">
        <f t="shared" si="571"/>
        <v>45291</v>
      </c>
      <c r="H4573" s="218" t="str">
        <f>IF(ISERROR(VLOOKUP(FORECAST!$A4573,$AY$2:$BA$9,3,FALSE)),"",VLOOKUP(FORECAST!$A4573,$AY$2:$BA$9,3,FALSE))</f>
        <v/>
      </c>
      <c r="I4573" s="218" t="str">
        <f>IF(ISNUMBER(FORECAST!G:G),FORECAST!G:G,"")</f>
        <v/>
      </c>
      <c r="J4573" s="222" t="str">
        <f>IF(ISNUMBER(FORECAST!H:H),FORECAST!H:H,"")</f>
        <v/>
      </c>
      <c r="BF4573" s="4"/>
    </row>
    <row r="4574" spans="1:58">
      <c r="A4574" s="218" t="str">
        <f>MID(FORECAST!A4573,1,10)</f>
        <v/>
      </c>
      <c r="B4574" s="218" t="str">
        <f t="shared" si="566"/>
        <v/>
      </c>
      <c r="C4574" s="218" t="str">
        <f t="shared" si="567"/>
        <v/>
      </c>
      <c r="D4574" s="218" t="str">
        <f t="shared" si="568"/>
        <v/>
      </c>
      <c r="E4574" s="219" t="e">
        <f t="shared" si="569"/>
        <v>#VALUE!</v>
      </c>
      <c r="F4574" s="219" t="str">
        <f t="shared" si="570"/>
        <v/>
      </c>
      <c r="G4574" s="219">
        <f t="shared" si="571"/>
        <v>45291</v>
      </c>
      <c r="H4574" s="218" t="str">
        <f>IF(ISERROR(VLOOKUP(FORECAST!$A4574,$AY$2:$BA$9,3,FALSE)),"",VLOOKUP(FORECAST!$A4574,$AY$2:$BA$9,3,FALSE))</f>
        <v/>
      </c>
      <c r="I4574" s="218" t="str">
        <f>IF(ISNUMBER(FORECAST!G:G),FORECAST!G:G,"")</f>
        <v/>
      </c>
      <c r="J4574" s="222" t="str">
        <f>IF(ISNUMBER(FORECAST!H:H),FORECAST!H:H,"")</f>
        <v/>
      </c>
      <c r="BF4574" s="4"/>
    </row>
    <row r="4575" spans="1:58">
      <c r="A4575" s="218" t="str">
        <f>MID(FORECAST!A4574,1,10)</f>
        <v/>
      </c>
      <c r="B4575" s="218" t="str">
        <f t="shared" si="566"/>
        <v/>
      </c>
      <c r="C4575" s="218" t="str">
        <f t="shared" si="567"/>
        <v/>
      </c>
      <c r="D4575" s="218" t="str">
        <f t="shared" si="568"/>
        <v/>
      </c>
      <c r="E4575" s="219" t="e">
        <f t="shared" si="569"/>
        <v>#VALUE!</v>
      </c>
      <c r="F4575" s="219" t="str">
        <f t="shared" si="570"/>
        <v/>
      </c>
      <c r="G4575" s="219">
        <f t="shared" si="571"/>
        <v>45291</v>
      </c>
      <c r="H4575" s="218" t="str">
        <f>IF(ISERROR(VLOOKUP(FORECAST!$A4575,$AY$2:$BA$9,3,FALSE)),"",VLOOKUP(FORECAST!$A4575,$AY$2:$BA$9,3,FALSE))</f>
        <v/>
      </c>
      <c r="I4575" s="218" t="str">
        <f>IF(ISNUMBER(FORECAST!G:G),FORECAST!G:G,"")</f>
        <v/>
      </c>
      <c r="J4575" s="222" t="str">
        <f>IF(ISNUMBER(FORECAST!H:H),FORECAST!H:H,"")</f>
        <v/>
      </c>
      <c r="BF4575" s="4"/>
    </row>
    <row r="4576" spans="1:58">
      <c r="A4576" s="218" t="str">
        <f>MID(FORECAST!A4575,1,10)</f>
        <v/>
      </c>
      <c r="B4576" s="218" t="str">
        <f t="shared" si="566"/>
        <v/>
      </c>
      <c r="C4576" s="218" t="str">
        <f t="shared" si="567"/>
        <v/>
      </c>
      <c r="D4576" s="218" t="str">
        <f t="shared" si="568"/>
        <v/>
      </c>
      <c r="E4576" s="219" t="e">
        <f t="shared" si="569"/>
        <v>#VALUE!</v>
      </c>
      <c r="F4576" s="219" t="str">
        <f t="shared" si="570"/>
        <v/>
      </c>
      <c r="G4576" s="219">
        <f t="shared" si="571"/>
        <v>45291</v>
      </c>
      <c r="H4576" s="218" t="str">
        <f>IF(ISERROR(VLOOKUP(FORECAST!$A4576,$AY$2:$BA$9,3,FALSE)),"",VLOOKUP(FORECAST!$A4576,$AY$2:$BA$9,3,FALSE))</f>
        <v/>
      </c>
      <c r="I4576" s="218" t="str">
        <f>IF(ISNUMBER(FORECAST!G:G),FORECAST!G:G,"")</f>
        <v/>
      </c>
      <c r="J4576" s="222" t="str">
        <f>IF(ISNUMBER(FORECAST!H:H),FORECAST!H:H,"")</f>
        <v/>
      </c>
      <c r="BF4576" s="4"/>
    </row>
    <row r="4577" spans="1:58">
      <c r="A4577" s="218" t="str">
        <f>MID(FORECAST!A4576,1,10)</f>
        <v/>
      </c>
      <c r="B4577" s="218" t="str">
        <f t="shared" si="566"/>
        <v/>
      </c>
      <c r="C4577" s="218" t="str">
        <f t="shared" si="567"/>
        <v/>
      </c>
      <c r="D4577" s="218" t="str">
        <f t="shared" si="568"/>
        <v/>
      </c>
      <c r="E4577" s="219" t="e">
        <f t="shared" si="569"/>
        <v>#VALUE!</v>
      </c>
      <c r="F4577" s="219" t="str">
        <f t="shared" si="570"/>
        <v/>
      </c>
      <c r="G4577" s="219">
        <f t="shared" si="571"/>
        <v>45291</v>
      </c>
      <c r="H4577" s="218" t="str">
        <f>IF(ISERROR(VLOOKUP(FORECAST!$A4577,$AY$2:$BA$9,3,FALSE)),"",VLOOKUP(FORECAST!$A4577,$AY$2:$BA$9,3,FALSE))</f>
        <v/>
      </c>
      <c r="I4577" s="218" t="str">
        <f>IF(ISNUMBER(FORECAST!G:G),FORECAST!G:G,"")</f>
        <v/>
      </c>
      <c r="J4577" s="222" t="str">
        <f>IF(ISNUMBER(FORECAST!H:H),FORECAST!H:H,"")</f>
        <v/>
      </c>
      <c r="BF4577" s="4"/>
    </row>
    <row r="4578" spans="1:58">
      <c r="A4578" s="218" t="str">
        <f>MID(FORECAST!A4577,1,10)</f>
        <v/>
      </c>
      <c r="B4578" s="218" t="str">
        <f t="shared" si="566"/>
        <v/>
      </c>
      <c r="C4578" s="218" t="str">
        <f t="shared" si="567"/>
        <v/>
      </c>
      <c r="D4578" s="218" t="str">
        <f t="shared" si="568"/>
        <v/>
      </c>
      <c r="E4578" s="219" t="e">
        <f t="shared" si="569"/>
        <v>#VALUE!</v>
      </c>
      <c r="F4578" s="219" t="str">
        <f t="shared" si="570"/>
        <v/>
      </c>
      <c r="G4578" s="219">
        <f t="shared" si="571"/>
        <v>45291</v>
      </c>
      <c r="H4578" s="218" t="str">
        <f>IF(ISERROR(VLOOKUP(FORECAST!$A4578,$AY$2:$BA$9,3,FALSE)),"",VLOOKUP(FORECAST!$A4578,$AY$2:$BA$9,3,FALSE))</f>
        <v/>
      </c>
      <c r="I4578" s="218" t="str">
        <f>IF(ISNUMBER(FORECAST!G:G),FORECAST!G:G,"")</f>
        <v/>
      </c>
      <c r="J4578" s="222" t="str">
        <f>IF(ISNUMBER(FORECAST!H:H),FORECAST!H:H,"")</f>
        <v/>
      </c>
      <c r="BF4578" s="4"/>
    </row>
    <row r="4579" spans="1:58">
      <c r="A4579" s="218" t="str">
        <f>MID(FORECAST!A4578,1,10)</f>
        <v/>
      </c>
      <c r="B4579" s="218" t="str">
        <f t="shared" si="566"/>
        <v/>
      </c>
      <c r="C4579" s="218" t="str">
        <f t="shared" si="567"/>
        <v/>
      </c>
      <c r="D4579" s="218" t="str">
        <f t="shared" si="568"/>
        <v/>
      </c>
      <c r="E4579" s="219" t="e">
        <f t="shared" si="569"/>
        <v>#VALUE!</v>
      </c>
      <c r="F4579" s="219" t="str">
        <f t="shared" si="570"/>
        <v/>
      </c>
      <c r="G4579" s="219">
        <f t="shared" si="571"/>
        <v>45291</v>
      </c>
      <c r="H4579" s="218" t="str">
        <f>IF(ISERROR(VLOOKUP(FORECAST!$A4579,$AY$2:$BA$9,3,FALSE)),"",VLOOKUP(FORECAST!$A4579,$AY$2:$BA$9,3,FALSE))</f>
        <v/>
      </c>
      <c r="I4579" s="218" t="str">
        <f>IF(ISNUMBER(FORECAST!G:G),FORECAST!G:G,"")</f>
        <v/>
      </c>
      <c r="J4579" s="222" t="str">
        <f>IF(ISNUMBER(FORECAST!H:H),FORECAST!H:H,"")</f>
        <v/>
      </c>
      <c r="BF4579" s="4"/>
    </row>
    <row r="4580" spans="1:58">
      <c r="A4580" s="218" t="str">
        <f>MID(FORECAST!A4579,1,10)</f>
        <v/>
      </c>
      <c r="B4580" s="218" t="str">
        <f t="shared" si="566"/>
        <v/>
      </c>
      <c r="C4580" s="218" t="str">
        <f t="shared" si="567"/>
        <v/>
      </c>
      <c r="D4580" s="218" t="str">
        <f t="shared" si="568"/>
        <v/>
      </c>
      <c r="E4580" s="219" t="e">
        <f t="shared" si="569"/>
        <v>#VALUE!</v>
      </c>
      <c r="F4580" s="219" t="str">
        <f t="shared" si="570"/>
        <v/>
      </c>
      <c r="G4580" s="219">
        <f t="shared" si="571"/>
        <v>45291</v>
      </c>
      <c r="H4580" s="218" t="str">
        <f>IF(ISERROR(VLOOKUP(FORECAST!$A4580,$AY$2:$BA$9,3,FALSE)),"",VLOOKUP(FORECAST!$A4580,$AY$2:$BA$9,3,FALSE))</f>
        <v/>
      </c>
      <c r="I4580" s="218" t="str">
        <f>IF(ISNUMBER(FORECAST!G:G),FORECAST!G:G,"")</f>
        <v/>
      </c>
      <c r="J4580" s="222" t="str">
        <f>IF(ISNUMBER(FORECAST!H:H),FORECAST!H:H,"")</f>
        <v/>
      </c>
      <c r="BF4580" s="4"/>
    </row>
    <row r="4581" spans="1:58">
      <c r="A4581" s="218" t="str">
        <f>MID(FORECAST!A4580,1,10)</f>
        <v/>
      </c>
      <c r="B4581" s="218" t="str">
        <f t="shared" si="566"/>
        <v/>
      </c>
      <c r="C4581" s="218" t="str">
        <f t="shared" si="567"/>
        <v/>
      </c>
      <c r="D4581" s="218" t="str">
        <f t="shared" si="568"/>
        <v/>
      </c>
      <c r="E4581" s="219" t="e">
        <f t="shared" si="569"/>
        <v>#VALUE!</v>
      </c>
      <c r="F4581" s="219" t="str">
        <f t="shared" si="570"/>
        <v/>
      </c>
      <c r="G4581" s="219">
        <f t="shared" si="571"/>
        <v>45291</v>
      </c>
      <c r="H4581" s="218" t="str">
        <f>IF(ISERROR(VLOOKUP(FORECAST!$A4581,$AY$2:$BA$9,3,FALSE)),"",VLOOKUP(FORECAST!$A4581,$AY$2:$BA$9,3,FALSE))</f>
        <v/>
      </c>
      <c r="I4581" s="218" t="str">
        <f>IF(ISNUMBER(FORECAST!G:G),FORECAST!G:G,"")</f>
        <v/>
      </c>
      <c r="J4581" s="222" t="str">
        <f>IF(ISNUMBER(FORECAST!H:H),FORECAST!H:H,"")</f>
        <v/>
      </c>
      <c r="BF4581" s="4"/>
    </row>
    <row r="4582" spans="1:58">
      <c r="A4582" s="218" t="str">
        <f>MID(FORECAST!A4581,1,10)</f>
        <v/>
      </c>
      <c r="B4582" s="218" t="str">
        <f t="shared" si="566"/>
        <v/>
      </c>
      <c r="C4582" s="218" t="str">
        <f t="shared" si="567"/>
        <v/>
      </c>
      <c r="D4582" s="218" t="str">
        <f t="shared" si="568"/>
        <v/>
      </c>
      <c r="E4582" s="219" t="e">
        <f t="shared" si="569"/>
        <v>#VALUE!</v>
      </c>
      <c r="F4582" s="219" t="str">
        <f t="shared" si="570"/>
        <v/>
      </c>
      <c r="G4582" s="219">
        <f t="shared" si="571"/>
        <v>45291</v>
      </c>
      <c r="H4582" s="218" t="str">
        <f>IF(ISERROR(VLOOKUP(FORECAST!$A4582,$AY$2:$BA$9,3,FALSE)),"",VLOOKUP(FORECAST!$A4582,$AY$2:$BA$9,3,FALSE))</f>
        <v/>
      </c>
      <c r="I4582" s="218" t="str">
        <f>IF(ISNUMBER(FORECAST!G:G),FORECAST!G:G,"")</f>
        <v/>
      </c>
      <c r="J4582" s="222" t="str">
        <f>IF(ISNUMBER(FORECAST!H:H),FORECAST!H:H,"")</f>
        <v/>
      </c>
      <c r="BF4582" s="4"/>
    </row>
    <row r="4583" spans="1:58">
      <c r="A4583" s="218" t="str">
        <f>MID(FORECAST!A4582,1,10)</f>
        <v/>
      </c>
      <c r="B4583" s="218" t="str">
        <f t="shared" si="566"/>
        <v/>
      </c>
      <c r="C4583" s="218" t="str">
        <f t="shared" si="567"/>
        <v/>
      </c>
      <c r="D4583" s="218" t="str">
        <f t="shared" si="568"/>
        <v/>
      </c>
      <c r="E4583" s="219" t="e">
        <f t="shared" si="569"/>
        <v>#VALUE!</v>
      </c>
      <c r="F4583" s="219" t="str">
        <f t="shared" si="570"/>
        <v/>
      </c>
      <c r="G4583" s="219">
        <f t="shared" si="571"/>
        <v>45291</v>
      </c>
      <c r="H4583" s="218" t="str">
        <f>IF(ISERROR(VLOOKUP(FORECAST!$A4583,$AY$2:$BA$9,3,FALSE)),"",VLOOKUP(FORECAST!$A4583,$AY$2:$BA$9,3,FALSE))</f>
        <v/>
      </c>
      <c r="I4583" s="218" t="str">
        <f>IF(ISNUMBER(FORECAST!G:G),FORECAST!G:G,"")</f>
        <v/>
      </c>
      <c r="J4583" s="222" t="str">
        <f>IF(ISNUMBER(FORECAST!H:H),FORECAST!H:H,"")</f>
        <v/>
      </c>
      <c r="BF4583" s="4"/>
    </row>
    <row r="4584" spans="1:58">
      <c r="A4584" s="218" t="str">
        <f>MID(FORECAST!A4583,1,10)</f>
        <v/>
      </c>
      <c r="B4584" s="218" t="str">
        <f t="shared" si="566"/>
        <v/>
      </c>
      <c r="C4584" s="218" t="str">
        <f t="shared" si="567"/>
        <v/>
      </c>
      <c r="D4584" s="218" t="str">
        <f t="shared" si="568"/>
        <v/>
      </c>
      <c r="E4584" s="219" t="e">
        <f t="shared" si="569"/>
        <v>#VALUE!</v>
      </c>
      <c r="F4584" s="219" t="str">
        <f t="shared" si="570"/>
        <v/>
      </c>
      <c r="G4584" s="219">
        <f t="shared" si="571"/>
        <v>45291</v>
      </c>
      <c r="H4584" s="218" t="str">
        <f>IF(ISERROR(VLOOKUP(FORECAST!$A4584,$AY$2:$BA$9,3,FALSE)),"",VLOOKUP(FORECAST!$A4584,$AY$2:$BA$9,3,FALSE))</f>
        <v/>
      </c>
      <c r="I4584" s="218" t="str">
        <f>IF(ISNUMBER(FORECAST!G:G),FORECAST!G:G,"")</f>
        <v/>
      </c>
      <c r="J4584" s="222" t="str">
        <f>IF(ISNUMBER(FORECAST!H:H),FORECAST!H:H,"")</f>
        <v/>
      </c>
      <c r="BF4584" s="4"/>
    </row>
    <row r="4585" spans="1:58">
      <c r="A4585" s="218" t="str">
        <f>MID(FORECAST!A4584,1,10)</f>
        <v/>
      </c>
      <c r="B4585" s="218" t="str">
        <f t="shared" si="566"/>
        <v/>
      </c>
      <c r="C4585" s="218" t="str">
        <f t="shared" si="567"/>
        <v/>
      </c>
      <c r="D4585" s="218" t="str">
        <f t="shared" si="568"/>
        <v/>
      </c>
      <c r="E4585" s="219" t="e">
        <f t="shared" si="569"/>
        <v>#VALUE!</v>
      </c>
      <c r="F4585" s="219" t="str">
        <f t="shared" si="570"/>
        <v/>
      </c>
      <c r="G4585" s="219">
        <f t="shared" si="571"/>
        <v>45291</v>
      </c>
      <c r="H4585" s="218" t="str">
        <f>IF(ISERROR(VLOOKUP(FORECAST!$A4585,$AY$2:$BA$9,3,FALSE)),"",VLOOKUP(FORECAST!$A4585,$AY$2:$BA$9,3,FALSE))</f>
        <v/>
      </c>
      <c r="I4585" s="218" t="str">
        <f>IF(ISNUMBER(FORECAST!G:G),FORECAST!G:G,"")</f>
        <v/>
      </c>
      <c r="J4585" s="222" t="str">
        <f>IF(ISNUMBER(FORECAST!H:H),FORECAST!H:H,"")</f>
        <v/>
      </c>
      <c r="BF4585" s="4"/>
    </row>
    <row r="4586" spans="1:58">
      <c r="A4586" s="218" t="str">
        <f>MID(FORECAST!A4585,1,10)</f>
        <v/>
      </c>
      <c r="B4586" s="218" t="str">
        <f t="shared" si="566"/>
        <v/>
      </c>
      <c r="C4586" s="218" t="str">
        <f t="shared" si="567"/>
        <v/>
      </c>
      <c r="D4586" s="218" t="str">
        <f t="shared" si="568"/>
        <v/>
      </c>
      <c r="E4586" s="219" t="e">
        <f t="shared" si="569"/>
        <v>#VALUE!</v>
      </c>
      <c r="F4586" s="219" t="str">
        <f t="shared" si="570"/>
        <v/>
      </c>
      <c r="G4586" s="219">
        <f t="shared" si="571"/>
        <v>45291</v>
      </c>
      <c r="H4586" s="218" t="str">
        <f>IF(ISERROR(VLOOKUP(FORECAST!$A4586,$AY$2:$BA$9,3,FALSE)),"",VLOOKUP(FORECAST!$A4586,$AY$2:$BA$9,3,FALSE))</f>
        <v/>
      </c>
      <c r="I4586" s="218" t="str">
        <f>IF(ISNUMBER(FORECAST!G:G),FORECAST!G:G,"")</f>
        <v/>
      </c>
      <c r="J4586" s="222" t="str">
        <f>IF(ISNUMBER(FORECAST!H:H),FORECAST!H:H,"")</f>
        <v/>
      </c>
      <c r="BF4586" s="4"/>
    </row>
    <row r="4587" spans="1:58">
      <c r="A4587" s="218" t="str">
        <f>MID(FORECAST!A4586,1,10)</f>
        <v/>
      </c>
      <c r="B4587" s="218" t="str">
        <f t="shared" si="566"/>
        <v/>
      </c>
      <c r="C4587" s="218" t="str">
        <f t="shared" si="567"/>
        <v/>
      </c>
      <c r="D4587" s="218" t="str">
        <f t="shared" si="568"/>
        <v/>
      </c>
      <c r="E4587" s="219" t="e">
        <f t="shared" si="569"/>
        <v>#VALUE!</v>
      </c>
      <c r="F4587" s="219" t="str">
        <f t="shared" si="570"/>
        <v/>
      </c>
      <c r="G4587" s="219">
        <f t="shared" si="571"/>
        <v>45291</v>
      </c>
      <c r="H4587" s="218" t="str">
        <f>IF(ISERROR(VLOOKUP(FORECAST!$A4587,$AY$2:$BA$9,3,FALSE)),"",VLOOKUP(FORECAST!$A4587,$AY$2:$BA$9,3,FALSE))</f>
        <v/>
      </c>
      <c r="I4587" s="218" t="str">
        <f>IF(ISNUMBER(FORECAST!G:G),FORECAST!G:G,"")</f>
        <v/>
      </c>
      <c r="J4587" s="222" t="str">
        <f>IF(ISNUMBER(FORECAST!H:H),FORECAST!H:H,"")</f>
        <v/>
      </c>
      <c r="BF4587" s="4"/>
    </row>
    <row r="4588" spans="1:58">
      <c r="A4588" s="218" t="str">
        <f>MID(FORECAST!A4587,1,10)</f>
        <v/>
      </c>
      <c r="B4588" s="218" t="str">
        <f t="shared" si="566"/>
        <v/>
      </c>
      <c r="C4588" s="218" t="str">
        <f t="shared" si="567"/>
        <v/>
      </c>
      <c r="D4588" s="218" t="str">
        <f t="shared" si="568"/>
        <v/>
      </c>
      <c r="E4588" s="219" t="e">
        <f t="shared" si="569"/>
        <v>#VALUE!</v>
      </c>
      <c r="F4588" s="219" t="str">
        <f t="shared" si="570"/>
        <v/>
      </c>
      <c r="G4588" s="219">
        <f t="shared" si="571"/>
        <v>45291</v>
      </c>
      <c r="H4588" s="218" t="str">
        <f>IF(ISERROR(VLOOKUP(FORECAST!$A4588,$AY$2:$BA$9,3,FALSE)),"",VLOOKUP(FORECAST!$A4588,$AY$2:$BA$9,3,FALSE))</f>
        <v/>
      </c>
      <c r="I4588" s="218" t="str">
        <f>IF(ISNUMBER(FORECAST!G:G),FORECAST!G:G,"")</f>
        <v/>
      </c>
      <c r="J4588" s="222" t="str">
        <f>IF(ISNUMBER(FORECAST!H:H),FORECAST!H:H,"")</f>
        <v/>
      </c>
      <c r="BF4588" s="4"/>
    </row>
    <row r="4589" spans="1:58">
      <c r="A4589" s="218" t="str">
        <f>MID(FORECAST!A4588,1,10)</f>
        <v/>
      </c>
      <c r="B4589" s="218" t="str">
        <f t="shared" si="566"/>
        <v/>
      </c>
      <c r="C4589" s="218" t="str">
        <f t="shared" si="567"/>
        <v/>
      </c>
      <c r="D4589" s="218" t="str">
        <f t="shared" si="568"/>
        <v/>
      </c>
      <c r="E4589" s="219" t="e">
        <f t="shared" si="569"/>
        <v>#VALUE!</v>
      </c>
      <c r="F4589" s="219" t="str">
        <f t="shared" si="570"/>
        <v/>
      </c>
      <c r="G4589" s="219">
        <f t="shared" si="571"/>
        <v>45291</v>
      </c>
      <c r="H4589" s="218" t="str">
        <f>IF(ISERROR(VLOOKUP(FORECAST!$A4589,$AY$2:$BA$9,3,FALSE)),"",VLOOKUP(FORECAST!$A4589,$AY$2:$BA$9,3,FALSE))</f>
        <v/>
      </c>
      <c r="I4589" s="218" t="str">
        <f>IF(ISNUMBER(FORECAST!G:G),FORECAST!G:G,"")</f>
        <v/>
      </c>
      <c r="J4589" s="222" t="str">
        <f>IF(ISNUMBER(FORECAST!H:H),FORECAST!H:H,"")</f>
        <v/>
      </c>
      <c r="BF4589" s="4"/>
    </row>
    <row r="4590" spans="1:58">
      <c r="A4590" s="218" t="str">
        <f>MID(FORECAST!A4589,1,10)</f>
        <v/>
      </c>
      <c r="B4590" s="218" t="str">
        <f t="shared" si="566"/>
        <v/>
      </c>
      <c r="C4590" s="218" t="str">
        <f t="shared" si="567"/>
        <v/>
      </c>
      <c r="D4590" s="218" t="str">
        <f t="shared" si="568"/>
        <v/>
      </c>
      <c r="E4590" s="219" t="e">
        <f t="shared" si="569"/>
        <v>#VALUE!</v>
      </c>
      <c r="F4590" s="219" t="str">
        <f t="shared" si="570"/>
        <v/>
      </c>
      <c r="G4590" s="219">
        <f t="shared" si="571"/>
        <v>45291</v>
      </c>
      <c r="H4590" s="218" t="str">
        <f>IF(ISERROR(VLOOKUP(FORECAST!$A4590,$AY$2:$BA$9,3,FALSE)),"",VLOOKUP(FORECAST!$A4590,$AY$2:$BA$9,3,FALSE))</f>
        <v/>
      </c>
      <c r="I4590" s="218" t="str">
        <f>IF(ISNUMBER(FORECAST!G:G),FORECAST!G:G,"")</f>
        <v/>
      </c>
      <c r="J4590" s="222" t="str">
        <f>IF(ISNUMBER(FORECAST!H:H),FORECAST!H:H,"")</f>
        <v/>
      </c>
      <c r="BF4590" s="4"/>
    </row>
    <row r="4591" spans="1:58">
      <c r="A4591" s="218" t="str">
        <f>MID(FORECAST!A4590,1,10)</f>
        <v/>
      </c>
      <c r="B4591" s="218" t="str">
        <f t="shared" si="566"/>
        <v/>
      </c>
      <c r="C4591" s="218" t="str">
        <f t="shared" si="567"/>
        <v/>
      </c>
      <c r="D4591" s="218" t="str">
        <f t="shared" si="568"/>
        <v/>
      </c>
      <c r="E4591" s="219" t="e">
        <f t="shared" si="569"/>
        <v>#VALUE!</v>
      </c>
      <c r="F4591" s="219" t="str">
        <f t="shared" si="570"/>
        <v/>
      </c>
      <c r="G4591" s="219">
        <f t="shared" si="571"/>
        <v>45291</v>
      </c>
      <c r="H4591" s="218" t="str">
        <f>IF(ISERROR(VLOOKUP(FORECAST!$A4591,$AY$2:$BA$9,3,FALSE)),"",VLOOKUP(FORECAST!$A4591,$AY$2:$BA$9,3,FALSE))</f>
        <v/>
      </c>
      <c r="I4591" s="218" t="str">
        <f>IF(ISNUMBER(FORECAST!G:G),FORECAST!G:G,"")</f>
        <v/>
      </c>
      <c r="J4591" s="222" t="str">
        <f>IF(ISNUMBER(FORECAST!H:H),FORECAST!H:H,"")</f>
        <v/>
      </c>
      <c r="BF4591" s="4"/>
    </row>
    <row r="4592" spans="1:58">
      <c r="A4592" s="218" t="str">
        <f>MID(FORECAST!A4591,1,10)</f>
        <v/>
      </c>
      <c r="B4592" s="218" t="str">
        <f t="shared" si="566"/>
        <v/>
      </c>
      <c r="C4592" s="218" t="str">
        <f t="shared" si="567"/>
        <v/>
      </c>
      <c r="D4592" s="218" t="str">
        <f t="shared" si="568"/>
        <v/>
      </c>
      <c r="E4592" s="219" t="e">
        <f t="shared" si="569"/>
        <v>#VALUE!</v>
      </c>
      <c r="F4592" s="219" t="str">
        <f t="shared" si="570"/>
        <v/>
      </c>
      <c r="G4592" s="219">
        <f t="shared" si="571"/>
        <v>45291</v>
      </c>
      <c r="H4592" s="218" t="str">
        <f>IF(ISERROR(VLOOKUP(FORECAST!$A4592,$AY$2:$BA$9,3,FALSE)),"",VLOOKUP(FORECAST!$A4592,$AY$2:$BA$9,3,FALSE))</f>
        <v/>
      </c>
      <c r="I4592" s="218" t="str">
        <f>IF(ISNUMBER(FORECAST!G:G),FORECAST!G:G,"")</f>
        <v/>
      </c>
      <c r="J4592" s="222" t="str">
        <f>IF(ISNUMBER(FORECAST!H:H),FORECAST!H:H,"")</f>
        <v/>
      </c>
      <c r="BF4592" s="4"/>
    </row>
    <row r="4593" spans="1:58">
      <c r="A4593" s="218" t="str">
        <f>MID(FORECAST!A4592,1,10)</f>
        <v/>
      </c>
      <c r="B4593" s="218" t="str">
        <f t="shared" si="566"/>
        <v/>
      </c>
      <c r="C4593" s="218" t="str">
        <f t="shared" si="567"/>
        <v/>
      </c>
      <c r="D4593" s="218" t="str">
        <f t="shared" si="568"/>
        <v/>
      </c>
      <c r="E4593" s="219" t="e">
        <f t="shared" si="569"/>
        <v>#VALUE!</v>
      </c>
      <c r="F4593" s="219" t="str">
        <f t="shared" si="570"/>
        <v/>
      </c>
      <c r="G4593" s="219">
        <f t="shared" si="571"/>
        <v>45291</v>
      </c>
      <c r="H4593" s="218" t="str">
        <f>IF(ISERROR(VLOOKUP(FORECAST!$A4593,$AY$2:$BA$9,3,FALSE)),"",VLOOKUP(FORECAST!$A4593,$AY$2:$BA$9,3,FALSE))</f>
        <v/>
      </c>
      <c r="I4593" s="218" t="str">
        <f>IF(ISNUMBER(FORECAST!G:G),FORECAST!G:G,"")</f>
        <v/>
      </c>
      <c r="J4593" s="222" t="str">
        <f>IF(ISNUMBER(FORECAST!H:H),FORECAST!H:H,"")</f>
        <v/>
      </c>
      <c r="BF4593" s="4"/>
    </row>
    <row r="4594" spans="1:58">
      <c r="A4594" s="218" t="str">
        <f>MID(FORECAST!A4593,1,10)</f>
        <v/>
      </c>
      <c r="B4594" s="218" t="str">
        <f t="shared" si="566"/>
        <v/>
      </c>
      <c r="C4594" s="218" t="str">
        <f t="shared" si="567"/>
        <v/>
      </c>
      <c r="D4594" s="218" t="str">
        <f t="shared" si="568"/>
        <v/>
      </c>
      <c r="E4594" s="219" t="e">
        <f t="shared" si="569"/>
        <v>#VALUE!</v>
      </c>
      <c r="F4594" s="219" t="str">
        <f t="shared" si="570"/>
        <v/>
      </c>
      <c r="G4594" s="219">
        <f t="shared" si="571"/>
        <v>45291</v>
      </c>
      <c r="H4594" s="218" t="str">
        <f>IF(ISERROR(VLOOKUP(FORECAST!$A4594,$AY$2:$BA$9,3,FALSE)),"",VLOOKUP(FORECAST!$A4594,$AY$2:$BA$9,3,FALSE))</f>
        <v/>
      </c>
      <c r="I4594" s="218" t="str">
        <f>IF(ISNUMBER(FORECAST!G:G),FORECAST!G:G,"")</f>
        <v/>
      </c>
      <c r="J4594" s="222" t="str">
        <f>IF(ISNUMBER(FORECAST!H:H),FORECAST!H:H,"")</f>
        <v/>
      </c>
      <c r="BF4594" s="4"/>
    </row>
    <row r="4595" spans="1:58">
      <c r="A4595" s="218" t="str">
        <f>MID(FORECAST!A4594,1,10)</f>
        <v/>
      </c>
      <c r="B4595" s="218" t="str">
        <f t="shared" si="566"/>
        <v/>
      </c>
      <c r="C4595" s="218" t="str">
        <f t="shared" si="567"/>
        <v/>
      </c>
      <c r="D4595" s="218" t="str">
        <f t="shared" si="568"/>
        <v/>
      </c>
      <c r="E4595" s="219" t="e">
        <f t="shared" si="569"/>
        <v>#VALUE!</v>
      </c>
      <c r="F4595" s="219" t="str">
        <f t="shared" si="570"/>
        <v/>
      </c>
      <c r="G4595" s="219">
        <f t="shared" si="571"/>
        <v>45291</v>
      </c>
      <c r="H4595" s="218" t="str">
        <f>IF(ISERROR(VLOOKUP(FORECAST!$A4595,$AY$2:$BA$9,3,FALSE)),"",VLOOKUP(FORECAST!$A4595,$AY$2:$BA$9,3,FALSE))</f>
        <v/>
      </c>
      <c r="I4595" s="218" t="str">
        <f>IF(ISNUMBER(FORECAST!G:G),FORECAST!G:G,"")</f>
        <v/>
      </c>
      <c r="J4595" s="222" t="str">
        <f>IF(ISNUMBER(FORECAST!H:H),FORECAST!H:H,"")</f>
        <v/>
      </c>
      <c r="BF4595" s="4"/>
    </row>
    <row r="4596" spans="1:58">
      <c r="A4596" s="218" t="str">
        <f>MID(FORECAST!A4595,1,10)</f>
        <v/>
      </c>
      <c r="B4596" s="218" t="str">
        <f t="shared" si="566"/>
        <v/>
      </c>
      <c r="C4596" s="218" t="str">
        <f t="shared" si="567"/>
        <v/>
      </c>
      <c r="D4596" s="218" t="str">
        <f t="shared" si="568"/>
        <v/>
      </c>
      <c r="E4596" s="219" t="e">
        <f t="shared" si="569"/>
        <v>#VALUE!</v>
      </c>
      <c r="F4596" s="219" t="str">
        <f t="shared" si="570"/>
        <v/>
      </c>
      <c r="G4596" s="219">
        <f t="shared" si="571"/>
        <v>45291</v>
      </c>
      <c r="H4596" s="218" t="str">
        <f>IF(ISERROR(VLOOKUP(FORECAST!$A4596,$AY$2:$BA$9,3,FALSE)),"",VLOOKUP(FORECAST!$A4596,$AY$2:$BA$9,3,FALSE))</f>
        <v/>
      </c>
      <c r="I4596" s="218" t="str">
        <f>IF(ISNUMBER(FORECAST!G:G),FORECAST!G:G,"")</f>
        <v/>
      </c>
      <c r="J4596" s="222" t="str">
        <f>IF(ISNUMBER(FORECAST!H:H),FORECAST!H:H,"")</f>
        <v/>
      </c>
      <c r="BF4596" s="4"/>
    </row>
    <row r="4597" spans="1:58">
      <c r="A4597" s="218" t="str">
        <f>MID(FORECAST!A4596,1,10)</f>
        <v/>
      </c>
      <c r="B4597" s="218" t="str">
        <f t="shared" si="566"/>
        <v/>
      </c>
      <c r="C4597" s="218" t="str">
        <f t="shared" si="567"/>
        <v/>
      </c>
      <c r="D4597" s="218" t="str">
        <f t="shared" si="568"/>
        <v/>
      </c>
      <c r="E4597" s="219" t="e">
        <f t="shared" si="569"/>
        <v>#VALUE!</v>
      </c>
      <c r="F4597" s="219" t="str">
        <f t="shared" si="570"/>
        <v/>
      </c>
      <c r="G4597" s="219">
        <f t="shared" si="571"/>
        <v>45291</v>
      </c>
      <c r="H4597" s="218" t="str">
        <f>IF(ISERROR(VLOOKUP(FORECAST!$A4597,$AY$2:$BA$9,3,FALSE)),"",VLOOKUP(FORECAST!$A4597,$AY$2:$BA$9,3,FALSE))</f>
        <v/>
      </c>
      <c r="I4597" s="218" t="str">
        <f>IF(ISNUMBER(FORECAST!G:G),FORECAST!G:G,"")</f>
        <v/>
      </c>
      <c r="J4597" s="222" t="str">
        <f>IF(ISNUMBER(FORECAST!H:H),FORECAST!H:H,"")</f>
        <v/>
      </c>
      <c r="BF4597" s="4"/>
    </row>
    <row r="4598" spans="1:58">
      <c r="A4598" s="218" t="str">
        <f>MID(FORECAST!A4597,1,10)</f>
        <v/>
      </c>
      <c r="B4598" s="218" t="str">
        <f t="shared" si="566"/>
        <v/>
      </c>
      <c r="C4598" s="218" t="str">
        <f t="shared" si="567"/>
        <v/>
      </c>
      <c r="D4598" s="218" t="str">
        <f t="shared" si="568"/>
        <v/>
      </c>
      <c r="E4598" s="219" t="e">
        <f t="shared" si="569"/>
        <v>#VALUE!</v>
      </c>
      <c r="F4598" s="219" t="str">
        <f t="shared" si="570"/>
        <v/>
      </c>
      <c r="G4598" s="219">
        <f t="shared" si="571"/>
        <v>45291</v>
      </c>
      <c r="H4598" s="218" t="str">
        <f>IF(ISERROR(VLOOKUP(FORECAST!$A4598,$AY$2:$BA$9,3,FALSE)),"",VLOOKUP(FORECAST!$A4598,$AY$2:$BA$9,3,FALSE))</f>
        <v/>
      </c>
      <c r="I4598" s="218" t="str">
        <f>IF(ISNUMBER(FORECAST!G:G),FORECAST!G:G,"")</f>
        <v/>
      </c>
      <c r="J4598" s="222" t="str">
        <f>IF(ISNUMBER(FORECAST!H:H),FORECAST!H:H,"")</f>
        <v/>
      </c>
      <c r="BF4598" s="4"/>
    </row>
    <row r="4599" spans="1:58">
      <c r="A4599" s="218" t="str">
        <f>MID(FORECAST!A4598,1,10)</f>
        <v/>
      </c>
      <c r="B4599" s="218" t="str">
        <f t="shared" si="566"/>
        <v/>
      </c>
      <c r="C4599" s="218" t="str">
        <f t="shared" si="567"/>
        <v/>
      </c>
      <c r="D4599" s="218" t="str">
        <f t="shared" si="568"/>
        <v/>
      </c>
      <c r="E4599" s="219" t="e">
        <f t="shared" si="569"/>
        <v>#VALUE!</v>
      </c>
      <c r="F4599" s="219" t="str">
        <f t="shared" si="570"/>
        <v/>
      </c>
      <c r="G4599" s="219">
        <f t="shared" si="571"/>
        <v>45291</v>
      </c>
      <c r="H4599" s="218" t="str">
        <f>IF(ISERROR(VLOOKUP(FORECAST!$A4599,$AY$2:$BA$9,3,FALSE)),"",VLOOKUP(FORECAST!$A4599,$AY$2:$BA$9,3,FALSE))</f>
        <v/>
      </c>
      <c r="I4599" s="218" t="str">
        <f>IF(ISNUMBER(FORECAST!G:G),FORECAST!G:G,"")</f>
        <v/>
      </c>
      <c r="J4599" s="222" t="str">
        <f>IF(ISNUMBER(FORECAST!H:H),FORECAST!H:H,"")</f>
        <v/>
      </c>
      <c r="BF4599" s="4"/>
    </row>
    <row r="4600" spans="1:58">
      <c r="A4600" s="218" t="str">
        <f>MID(FORECAST!A4599,1,10)</f>
        <v/>
      </c>
      <c r="B4600" s="218" t="str">
        <f t="shared" si="566"/>
        <v/>
      </c>
      <c r="C4600" s="218" t="str">
        <f t="shared" si="567"/>
        <v/>
      </c>
      <c r="D4600" s="218" t="str">
        <f t="shared" si="568"/>
        <v/>
      </c>
      <c r="E4600" s="219" t="e">
        <f t="shared" si="569"/>
        <v>#VALUE!</v>
      </c>
      <c r="F4600" s="219" t="str">
        <f t="shared" si="570"/>
        <v/>
      </c>
      <c r="G4600" s="219">
        <f t="shared" si="571"/>
        <v>45291</v>
      </c>
      <c r="H4600" s="218" t="str">
        <f>IF(ISERROR(VLOOKUP(FORECAST!$A4600,$AY$2:$BA$9,3,FALSE)),"",VLOOKUP(FORECAST!$A4600,$AY$2:$BA$9,3,FALSE))</f>
        <v/>
      </c>
      <c r="I4600" s="218" t="str">
        <f>IF(ISNUMBER(FORECAST!G:G),FORECAST!G:G,"")</f>
        <v/>
      </c>
      <c r="J4600" s="222" t="str">
        <f>IF(ISNUMBER(FORECAST!H:H),FORECAST!H:H,"")</f>
        <v/>
      </c>
      <c r="BF4600" s="4"/>
    </row>
    <row r="4601" spans="1:58">
      <c r="A4601" s="218" t="str">
        <f>MID(FORECAST!A4600,1,10)</f>
        <v/>
      </c>
      <c r="B4601" s="218" t="str">
        <f t="shared" si="566"/>
        <v/>
      </c>
      <c r="C4601" s="218" t="str">
        <f t="shared" si="567"/>
        <v/>
      </c>
      <c r="D4601" s="218" t="str">
        <f t="shared" si="568"/>
        <v/>
      </c>
      <c r="E4601" s="219" t="e">
        <f t="shared" si="569"/>
        <v>#VALUE!</v>
      </c>
      <c r="F4601" s="219" t="str">
        <f t="shared" si="570"/>
        <v/>
      </c>
      <c r="G4601" s="219">
        <f t="shared" si="571"/>
        <v>45291</v>
      </c>
      <c r="H4601" s="218" t="str">
        <f>IF(ISERROR(VLOOKUP(FORECAST!$A4601,$AY$2:$BA$9,3,FALSE)),"",VLOOKUP(FORECAST!$A4601,$AY$2:$BA$9,3,FALSE))</f>
        <v/>
      </c>
      <c r="I4601" s="218" t="str">
        <f>IF(ISNUMBER(FORECAST!G:G),FORECAST!G:G,"")</f>
        <v/>
      </c>
      <c r="J4601" s="222" t="str">
        <f>IF(ISNUMBER(FORECAST!H:H),FORECAST!H:H,"")</f>
        <v/>
      </c>
      <c r="BF4601" s="4"/>
    </row>
    <row r="4602" spans="1:58">
      <c r="A4602" s="218" t="str">
        <f>MID(FORECAST!A4601,1,10)</f>
        <v/>
      </c>
      <c r="B4602" s="218" t="str">
        <f t="shared" si="566"/>
        <v/>
      </c>
      <c r="C4602" s="218" t="str">
        <f t="shared" si="567"/>
        <v/>
      </c>
      <c r="D4602" s="218" t="str">
        <f t="shared" si="568"/>
        <v/>
      </c>
      <c r="E4602" s="219" t="e">
        <f t="shared" si="569"/>
        <v>#VALUE!</v>
      </c>
      <c r="F4602" s="219" t="str">
        <f t="shared" si="570"/>
        <v/>
      </c>
      <c r="G4602" s="219">
        <f t="shared" si="571"/>
        <v>45291</v>
      </c>
      <c r="H4602" s="218" t="str">
        <f>IF(ISERROR(VLOOKUP(FORECAST!$A4602,$AY$2:$BA$9,3,FALSE)),"",VLOOKUP(FORECAST!$A4602,$AY$2:$BA$9,3,FALSE))</f>
        <v/>
      </c>
      <c r="I4602" s="218" t="str">
        <f>IF(ISNUMBER(FORECAST!G:G),FORECAST!G:G,"")</f>
        <v/>
      </c>
      <c r="J4602" s="222" t="str">
        <f>IF(ISNUMBER(FORECAST!H:H),FORECAST!H:H,"")</f>
        <v/>
      </c>
      <c r="BF4602" s="4"/>
    </row>
    <row r="4603" spans="1:58">
      <c r="A4603" s="218" t="str">
        <f>MID(FORECAST!A4602,1,10)</f>
        <v/>
      </c>
      <c r="B4603" s="218" t="str">
        <f t="shared" si="566"/>
        <v/>
      </c>
      <c r="C4603" s="218" t="str">
        <f t="shared" si="567"/>
        <v/>
      </c>
      <c r="D4603" s="218" t="str">
        <f t="shared" si="568"/>
        <v/>
      </c>
      <c r="E4603" s="219" t="e">
        <f t="shared" si="569"/>
        <v>#VALUE!</v>
      </c>
      <c r="F4603" s="219" t="str">
        <f t="shared" si="570"/>
        <v/>
      </c>
      <c r="G4603" s="219">
        <f t="shared" si="571"/>
        <v>45291</v>
      </c>
      <c r="H4603" s="218" t="str">
        <f>IF(ISERROR(VLOOKUP(FORECAST!$A4603,$AY$2:$BA$9,3,FALSE)),"",VLOOKUP(FORECAST!$A4603,$AY$2:$BA$9,3,FALSE))</f>
        <v/>
      </c>
      <c r="I4603" s="218" t="str">
        <f>IF(ISNUMBER(FORECAST!G:G),FORECAST!G:G,"")</f>
        <v/>
      </c>
      <c r="J4603" s="222" t="str">
        <f>IF(ISNUMBER(FORECAST!H:H),FORECAST!H:H,"")</f>
        <v/>
      </c>
      <c r="BF4603" s="4"/>
    </row>
    <row r="4604" spans="1:58">
      <c r="A4604" s="218" t="str">
        <f>MID(FORECAST!A4603,1,10)</f>
        <v/>
      </c>
      <c r="B4604" s="218" t="str">
        <f t="shared" si="566"/>
        <v/>
      </c>
      <c r="C4604" s="218" t="str">
        <f t="shared" si="567"/>
        <v/>
      </c>
      <c r="D4604" s="218" t="str">
        <f t="shared" si="568"/>
        <v/>
      </c>
      <c r="E4604" s="219" t="e">
        <f t="shared" si="569"/>
        <v>#VALUE!</v>
      </c>
      <c r="F4604" s="219" t="str">
        <f t="shared" si="570"/>
        <v/>
      </c>
      <c r="G4604" s="219">
        <f t="shared" si="571"/>
        <v>45291</v>
      </c>
      <c r="H4604" s="218" t="str">
        <f>IF(ISERROR(VLOOKUP(FORECAST!$A4604,$AY$2:$BA$9,3,FALSE)),"",VLOOKUP(FORECAST!$A4604,$AY$2:$BA$9,3,FALSE))</f>
        <v/>
      </c>
      <c r="I4604" s="218" t="str">
        <f>IF(ISNUMBER(FORECAST!G:G),FORECAST!G:G,"")</f>
        <v/>
      </c>
      <c r="J4604" s="222" t="str">
        <f>IF(ISNUMBER(FORECAST!H:H),FORECAST!H:H,"")</f>
        <v/>
      </c>
      <c r="BF4604" s="4"/>
    </row>
    <row r="4605" spans="1:58">
      <c r="A4605" s="218" t="str">
        <f>MID(FORECAST!A4604,1,10)</f>
        <v/>
      </c>
      <c r="B4605" s="218" t="str">
        <f t="shared" si="566"/>
        <v/>
      </c>
      <c r="C4605" s="218" t="str">
        <f t="shared" si="567"/>
        <v/>
      </c>
      <c r="D4605" s="218" t="str">
        <f t="shared" si="568"/>
        <v/>
      </c>
      <c r="E4605" s="219" t="e">
        <f t="shared" si="569"/>
        <v>#VALUE!</v>
      </c>
      <c r="F4605" s="219" t="str">
        <f t="shared" si="570"/>
        <v/>
      </c>
      <c r="G4605" s="219">
        <f t="shared" si="571"/>
        <v>45291</v>
      </c>
      <c r="H4605" s="218" t="str">
        <f>IF(ISERROR(VLOOKUP(FORECAST!$A4605,$AY$2:$BA$9,3,FALSE)),"",VLOOKUP(FORECAST!$A4605,$AY$2:$BA$9,3,FALSE))</f>
        <v/>
      </c>
      <c r="I4605" s="218" t="str">
        <f>IF(ISNUMBER(FORECAST!G:G),FORECAST!G:G,"")</f>
        <v/>
      </c>
      <c r="J4605" s="222" t="str">
        <f>IF(ISNUMBER(FORECAST!H:H),FORECAST!H:H,"")</f>
        <v/>
      </c>
      <c r="BF4605" s="4"/>
    </row>
    <row r="4606" spans="1:58">
      <c r="A4606" s="218" t="str">
        <f>MID(FORECAST!A4605,1,10)</f>
        <v/>
      </c>
      <c r="B4606" s="218" t="str">
        <f t="shared" si="566"/>
        <v/>
      </c>
      <c r="C4606" s="218" t="str">
        <f t="shared" si="567"/>
        <v/>
      </c>
      <c r="D4606" s="218" t="str">
        <f t="shared" si="568"/>
        <v/>
      </c>
      <c r="E4606" s="219" t="e">
        <f t="shared" si="569"/>
        <v>#VALUE!</v>
      </c>
      <c r="F4606" s="219" t="str">
        <f t="shared" si="570"/>
        <v/>
      </c>
      <c r="G4606" s="219">
        <f t="shared" si="571"/>
        <v>45291</v>
      </c>
      <c r="H4606" s="218" t="str">
        <f>IF(ISERROR(VLOOKUP(FORECAST!$A4606,$AY$2:$BA$9,3,FALSE)),"",VLOOKUP(FORECAST!$A4606,$AY$2:$BA$9,3,FALSE))</f>
        <v/>
      </c>
      <c r="I4606" s="218" t="str">
        <f>IF(ISNUMBER(FORECAST!G:G),FORECAST!G:G,"")</f>
        <v/>
      </c>
      <c r="J4606" s="222" t="str">
        <f>IF(ISNUMBER(FORECAST!H:H),FORECAST!H:H,"")</f>
        <v/>
      </c>
      <c r="BF4606" s="4"/>
    </row>
    <row r="4607" spans="1:58">
      <c r="A4607" s="218" t="str">
        <f>MID(FORECAST!A4606,1,10)</f>
        <v/>
      </c>
      <c r="B4607" s="218" t="str">
        <f t="shared" si="566"/>
        <v/>
      </c>
      <c r="C4607" s="218" t="str">
        <f t="shared" si="567"/>
        <v/>
      </c>
      <c r="D4607" s="218" t="str">
        <f t="shared" si="568"/>
        <v/>
      </c>
      <c r="E4607" s="219" t="e">
        <f t="shared" si="569"/>
        <v>#VALUE!</v>
      </c>
      <c r="F4607" s="219" t="str">
        <f t="shared" si="570"/>
        <v/>
      </c>
      <c r="G4607" s="219">
        <f t="shared" si="571"/>
        <v>45291</v>
      </c>
      <c r="H4607" s="218" t="str">
        <f>IF(ISERROR(VLOOKUP(FORECAST!$A4607,$AY$2:$BA$9,3,FALSE)),"",VLOOKUP(FORECAST!$A4607,$AY$2:$BA$9,3,FALSE))</f>
        <v/>
      </c>
      <c r="I4607" s="218" t="str">
        <f>IF(ISNUMBER(FORECAST!G:G),FORECAST!G:G,"")</f>
        <v/>
      </c>
      <c r="J4607" s="222" t="str">
        <f>IF(ISNUMBER(FORECAST!H:H),FORECAST!H:H,"")</f>
        <v/>
      </c>
      <c r="BF4607" s="4"/>
    </row>
    <row r="4608" spans="1:58">
      <c r="A4608" s="218" t="str">
        <f>MID(FORECAST!A4607,1,10)</f>
        <v/>
      </c>
      <c r="B4608" s="218" t="str">
        <f t="shared" si="566"/>
        <v/>
      </c>
      <c r="C4608" s="218" t="str">
        <f t="shared" si="567"/>
        <v/>
      </c>
      <c r="D4608" s="218" t="str">
        <f t="shared" si="568"/>
        <v/>
      </c>
      <c r="E4608" s="219" t="e">
        <f t="shared" si="569"/>
        <v>#VALUE!</v>
      </c>
      <c r="F4608" s="219" t="str">
        <f t="shared" si="570"/>
        <v/>
      </c>
      <c r="G4608" s="219">
        <f t="shared" si="571"/>
        <v>45291</v>
      </c>
      <c r="H4608" s="218" t="str">
        <f>IF(ISERROR(VLOOKUP(FORECAST!$A4608,$AY$2:$BA$9,3,FALSE)),"",VLOOKUP(FORECAST!$A4608,$AY$2:$BA$9,3,FALSE))</f>
        <v/>
      </c>
      <c r="I4608" s="218" t="str">
        <f>IF(ISNUMBER(FORECAST!G:G),FORECAST!G:G,"")</f>
        <v/>
      </c>
      <c r="J4608" s="222" t="str">
        <f>IF(ISNUMBER(FORECAST!H:H),FORECAST!H:H,"")</f>
        <v/>
      </c>
      <c r="BF4608" s="4"/>
    </row>
    <row r="4609" spans="1:58">
      <c r="A4609" s="218" t="str">
        <f>MID(FORECAST!A4608,1,10)</f>
        <v/>
      </c>
      <c r="B4609" s="218" t="str">
        <f t="shared" si="566"/>
        <v/>
      </c>
      <c r="C4609" s="218" t="str">
        <f t="shared" si="567"/>
        <v/>
      </c>
      <c r="D4609" s="218" t="str">
        <f t="shared" si="568"/>
        <v/>
      </c>
      <c r="E4609" s="219" t="e">
        <f t="shared" si="569"/>
        <v>#VALUE!</v>
      </c>
      <c r="F4609" s="219" t="str">
        <f t="shared" si="570"/>
        <v/>
      </c>
      <c r="G4609" s="219">
        <f t="shared" si="571"/>
        <v>45291</v>
      </c>
      <c r="H4609" s="218" t="str">
        <f>IF(ISERROR(VLOOKUP(FORECAST!$A4609,$AY$2:$BA$9,3,FALSE)),"",VLOOKUP(FORECAST!$A4609,$AY$2:$BA$9,3,FALSE))</f>
        <v/>
      </c>
      <c r="I4609" s="218" t="str">
        <f>IF(ISNUMBER(FORECAST!G:G),FORECAST!G:G,"")</f>
        <v/>
      </c>
      <c r="J4609" s="222" t="str">
        <f>IF(ISNUMBER(FORECAST!H:H),FORECAST!H:H,"")</f>
        <v/>
      </c>
      <c r="BF4609" s="4"/>
    </row>
    <row r="4610" spans="1:58">
      <c r="A4610" s="218" t="str">
        <f>MID(FORECAST!A4609,1,10)</f>
        <v/>
      </c>
      <c r="B4610" s="218" t="str">
        <f t="shared" si="566"/>
        <v/>
      </c>
      <c r="C4610" s="218" t="str">
        <f t="shared" si="567"/>
        <v/>
      </c>
      <c r="D4610" s="218" t="str">
        <f t="shared" si="568"/>
        <v/>
      </c>
      <c r="E4610" s="219" t="e">
        <f t="shared" si="569"/>
        <v>#VALUE!</v>
      </c>
      <c r="F4610" s="219" t="str">
        <f t="shared" si="570"/>
        <v/>
      </c>
      <c r="G4610" s="219">
        <f t="shared" si="571"/>
        <v>45291</v>
      </c>
      <c r="H4610" s="218" t="str">
        <f>IF(ISERROR(VLOOKUP(FORECAST!$A4610,$AY$2:$BA$9,3,FALSE)),"",VLOOKUP(FORECAST!$A4610,$AY$2:$BA$9,3,FALSE))</f>
        <v/>
      </c>
      <c r="I4610" s="218" t="str">
        <f>IF(ISNUMBER(FORECAST!G:G),FORECAST!G:G,"")</f>
        <v/>
      </c>
      <c r="J4610" s="222" t="str">
        <f>IF(ISNUMBER(FORECAST!H:H),FORECAST!H:H,"")</f>
        <v/>
      </c>
      <c r="BF4610" s="4"/>
    </row>
    <row r="4611" spans="1:58">
      <c r="A4611" s="218" t="str">
        <f>MID(FORECAST!A4610,1,10)</f>
        <v/>
      </c>
      <c r="B4611" s="218" t="str">
        <f t="shared" si="566"/>
        <v/>
      </c>
      <c r="C4611" s="218" t="str">
        <f t="shared" si="567"/>
        <v/>
      </c>
      <c r="D4611" s="218" t="str">
        <f t="shared" si="568"/>
        <v/>
      </c>
      <c r="E4611" s="219" t="e">
        <f t="shared" si="569"/>
        <v>#VALUE!</v>
      </c>
      <c r="F4611" s="219" t="str">
        <f t="shared" si="570"/>
        <v/>
      </c>
      <c r="G4611" s="219">
        <f t="shared" si="571"/>
        <v>45291</v>
      </c>
      <c r="H4611" s="218" t="str">
        <f>IF(ISERROR(VLOOKUP(FORECAST!$A4611,$AY$2:$BA$9,3,FALSE)),"",VLOOKUP(FORECAST!$A4611,$AY$2:$BA$9,3,FALSE))</f>
        <v/>
      </c>
      <c r="I4611" s="218" t="str">
        <f>IF(ISNUMBER(FORECAST!G:G),FORECAST!G:G,"")</f>
        <v/>
      </c>
      <c r="J4611" s="222" t="str">
        <f>IF(ISNUMBER(FORECAST!H:H),FORECAST!H:H,"")</f>
        <v/>
      </c>
      <c r="BF4611" s="4"/>
    </row>
    <row r="4612" spans="1:58">
      <c r="A4612" s="218" t="str">
        <f>MID(FORECAST!A4611,1,10)</f>
        <v/>
      </c>
      <c r="B4612" s="218" t="str">
        <f t="shared" si="566"/>
        <v/>
      </c>
      <c r="C4612" s="218" t="str">
        <f t="shared" si="567"/>
        <v/>
      </c>
      <c r="D4612" s="218" t="str">
        <f t="shared" si="568"/>
        <v/>
      </c>
      <c r="E4612" s="219" t="e">
        <f t="shared" si="569"/>
        <v>#VALUE!</v>
      </c>
      <c r="F4612" s="219" t="str">
        <f t="shared" si="570"/>
        <v/>
      </c>
      <c r="G4612" s="219">
        <f t="shared" si="571"/>
        <v>45291</v>
      </c>
      <c r="H4612" s="218" t="str">
        <f>IF(ISERROR(VLOOKUP(FORECAST!$A4612,$AY$2:$BA$9,3,FALSE)),"",VLOOKUP(FORECAST!$A4612,$AY$2:$BA$9,3,FALSE))</f>
        <v/>
      </c>
      <c r="I4612" s="218" t="str">
        <f>IF(ISNUMBER(FORECAST!G:G),FORECAST!G:G,"")</f>
        <v/>
      </c>
      <c r="J4612" s="222" t="str">
        <f>IF(ISNUMBER(FORECAST!H:H),FORECAST!H:H,"")</f>
        <v/>
      </c>
      <c r="BF4612" s="4"/>
    </row>
    <row r="4613" spans="1:58">
      <c r="A4613" s="218" t="str">
        <f>MID(FORECAST!A4612,1,10)</f>
        <v/>
      </c>
      <c r="B4613" s="218" t="str">
        <f t="shared" si="566"/>
        <v/>
      </c>
      <c r="C4613" s="218" t="str">
        <f t="shared" si="567"/>
        <v/>
      </c>
      <c r="D4613" s="218" t="str">
        <f t="shared" si="568"/>
        <v/>
      </c>
      <c r="E4613" s="219" t="e">
        <f t="shared" si="569"/>
        <v>#VALUE!</v>
      </c>
      <c r="F4613" s="219" t="str">
        <f t="shared" si="570"/>
        <v/>
      </c>
      <c r="G4613" s="219">
        <f t="shared" si="571"/>
        <v>45291</v>
      </c>
      <c r="H4613" s="218" t="str">
        <f>IF(ISERROR(VLOOKUP(FORECAST!$A4613,$AY$2:$BA$9,3,FALSE)),"",VLOOKUP(FORECAST!$A4613,$AY$2:$BA$9,3,FALSE))</f>
        <v/>
      </c>
      <c r="I4613" s="218" t="str">
        <f>IF(ISNUMBER(FORECAST!G:G),FORECAST!G:G,"")</f>
        <v/>
      </c>
      <c r="J4613" s="222" t="str">
        <f>IF(ISNUMBER(FORECAST!H:H),FORECAST!H:H,"")</f>
        <v/>
      </c>
      <c r="BF4613" s="4"/>
    </row>
    <row r="4614" spans="1:58">
      <c r="A4614" s="218" t="str">
        <f>MID(FORECAST!A4613,1,10)</f>
        <v/>
      </c>
      <c r="B4614" s="218" t="str">
        <f t="shared" si="566"/>
        <v/>
      </c>
      <c r="C4614" s="218" t="str">
        <f t="shared" si="567"/>
        <v/>
      </c>
      <c r="D4614" s="218" t="str">
        <f t="shared" si="568"/>
        <v/>
      </c>
      <c r="E4614" s="219" t="e">
        <f t="shared" si="569"/>
        <v>#VALUE!</v>
      </c>
      <c r="F4614" s="219" t="str">
        <f t="shared" si="570"/>
        <v/>
      </c>
      <c r="G4614" s="219">
        <f t="shared" si="571"/>
        <v>45291</v>
      </c>
      <c r="H4614" s="218" t="str">
        <f>IF(ISERROR(VLOOKUP(FORECAST!$A4614,$AY$2:$BA$9,3,FALSE)),"",VLOOKUP(FORECAST!$A4614,$AY$2:$BA$9,3,FALSE))</f>
        <v/>
      </c>
      <c r="I4614" s="218" t="str">
        <f>IF(ISNUMBER(FORECAST!G:G),FORECAST!G:G,"")</f>
        <v/>
      </c>
      <c r="J4614" s="222" t="str">
        <f>IF(ISNUMBER(FORECAST!H:H),FORECAST!H:H,"")</f>
        <v/>
      </c>
      <c r="BF4614" s="4"/>
    </row>
    <row r="4615" spans="1:58">
      <c r="A4615" s="218" t="str">
        <f>MID(FORECAST!A4614,1,10)</f>
        <v/>
      </c>
      <c r="B4615" s="218" t="str">
        <f t="shared" si="566"/>
        <v/>
      </c>
      <c r="C4615" s="218" t="str">
        <f t="shared" si="567"/>
        <v/>
      </c>
      <c r="D4615" s="218" t="str">
        <f t="shared" si="568"/>
        <v/>
      </c>
      <c r="E4615" s="219" t="e">
        <f t="shared" si="569"/>
        <v>#VALUE!</v>
      </c>
      <c r="F4615" s="219" t="str">
        <f t="shared" si="570"/>
        <v/>
      </c>
      <c r="G4615" s="219">
        <f t="shared" si="571"/>
        <v>45291</v>
      </c>
      <c r="H4615" s="218" t="str">
        <f>IF(ISERROR(VLOOKUP(FORECAST!$A4615,$AY$2:$BA$9,3,FALSE)),"",VLOOKUP(FORECAST!$A4615,$AY$2:$BA$9,3,FALSE))</f>
        <v/>
      </c>
      <c r="I4615" s="218" t="str">
        <f>IF(ISNUMBER(FORECAST!G:G),FORECAST!G:G,"")</f>
        <v/>
      </c>
      <c r="J4615" s="222" t="str">
        <f>IF(ISNUMBER(FORECAST!H:H),FORECAST!H:H,"")</f>
        <v/>
      </c>
      <c r="BF4615" s="4"/>
    </row>
    <row r="4616" spans="1:58">
      <c r="A4616" s="218" t="str">
        <f>MID(FORECAST!A4615,1,10)</f>
        <v/>
      </c>
      <c r="B4616" s="218" t="str">
        <f t="shared" si="566"/>
        <v/>
      </c>
      <c r="C4616" s="218" t="str">
        <f t="shared" si="567"/>
        <v/>
      </c>
      <c r="D4616" s="218" t="str">
        <f t="shared" si="568"/>
        <v/>
      </c>
      <c r="E4616" s="219" t="e">
        <f t="shared" si="569"/>
        <v>#VALUE!</v>
      </c>
      <c r="F4616" s="219" t="str">
        <f t="shared" si="570"/>
        <v/>
      </c>
      <c r="G4616" s="219">
        <f t="shared" si="571"/>
        <v>45291</v>
      </c>
      <c r="H4616" s="218" t="str">
        <f>IF(ISERROR(VLOOKUP(FORECAST!$A4616,$AY$2:$BA$9,3,FALSE)),"",VLOOKUP(FORECAST!$A4616,$AY$2:$BA$9,3,FALSE))</f>
        <v/>
      </c>
      <c r="I4616" s="218" t="str">
        <f>IF(ISNUMBER(FORECAST!G:G),FORECAST!G:G,"")</f>
        <v/>
      </c>
      <c r="J4616" s="222" t="str">
        <f>IF(ISNUMBER(FORECAST!H:H),FORECAST!H:H,"")</f>
        <v/>
      </c>
      <c r="BF4616" s="4"/>
    </row>
    <row r="4617" spans="1:58">
      <c r="A4617" s="218" t="str">
        <f>MID(FORECAST!A4616,1,10)</f>
        <v/>
      </c>
      <c r="B4617" s="218" t="str">
        <f t="shared" si="566"/>
        <v/>
      </c>
      <c r="C4617" s="218" t="str">
        <f t="shared" si="567"/>
        <v/>
      </c>
      <c r="D4617" s="218" t="str">
        <f t="shared" si="568"/>
        <v/>
      </c>
      <c r="E4617" s="219" t="e">
        <f t="shared" si="569"/>
        <v>#VALUE!</v>
      </c>
      <c r="F4617" s="219" t="str">
        <f t="shared" si="570"/>
        <v/>
      </c>
      <c r="G4617" s="219">
        <f t="shared" si="571"/>
        <v>45291</v>
      </c>
      <c r="H4617" s="218" t="str">
        <f>IF(ISERROR(VLOOKUP(FORECAST!$A4617,$AY$2:$BA$9,3,FALSE)),"",VLOOKUP(FORECAST!$A4617,$AY$2:$BA$9,3,FALSE))</f>
        <v/>
      </c>
      <c r="I4617" s="218" t="str">
        <f>IF(ISNUMBER(FORECAST!G:G),FORECAST!G:G,"")</f>
        <v/>
      </c>
      <c r="J4617" s="222" t="str">
        <f>IF(ISNUMBER(FORECAST!H:H),FORECAST!H:H,"")</f>
        <v/>
      </c>
      <c r="BF4617" s="4"/>
    </row>
    <row r="4618" spans="1:58">
      <c r="A4618" s="218" t="str">
        <f>MID(FORECAST!A4617,1,10)</f>
        <v/>
      </c>
      <c r="B4618" s="218" t="str">
        <f t="shared" si="566"/>
        <v/>
      </c>
      <c r="C4618" s="218" t="str">
        <f t="shared" si="567"/>
        <v/>
      </c>
      <c r="D4618" s="218" t="str">
        <f t="shared" si="568"/>
        <v/>
      </c>
      <c r="E4618" s="219" t="e">
        <f t="shared" si="569"/>
        <v>#VALUE!</v>
      </c>
      <c r="F4618" s="219" t="str">
        <f t="shared" si="570"/>
        <v/>
      </c>
      <c r="G4618" s="219">
        <f t="shared" si="571"/>
        <v>45291</v>
      </c>
      <c r="H4618" s="218" t="str">
        <f>IF(ISERROR(VLOOKUP(FORECAST!$A4618,$AY$2:$BA$9,3,FALSE)),"",VLOOKUP(FORECAST!$A4618,$AY$2:$BA$9,3,FALSE))</f>
        <v/>
      </c>
      <c r="I4618" s="218" t="str">
        <f>IF(ISNUMBER(FORECAST!G:G),FORECAST!G:G,"")</f>
        <v/>
      </c>
      <c r="J4618" s="222" t="str">
        <f>IF(ISNUMBER(FORECAST!H:H),FORECAST!H:H,"")</f>
        <v/>
      </c>
      <c r="BF4618" s="4"/>
    </row>
    <row r="4619" spans="1:58">
      <c r="A4619" s="218" t="str">
        <f>MID(FORECAST!A4618,1,10)</f>
        <v/>
      </c>
      <c r="B4619" s="218" t="str">
        <f t="shared" si="566"/>
        <v/>
      </c>
      <c r="C4619" s="218" t="str">
        <f t="shared" si="567"/>
        <v/>
      </c>
      <c r="D4619" s="218" t="str">
        <f t="shared" si="568"/>
        <v/>
      </c>
      <c r="E4619" s="219" t="e">
        <f t="shared" si="569"/>
        <v>#VALUE!</v>
      </c>
      <c r="F4619" s="219" t="str">
        <f t="shared" si="570"/>
        <v/>
      </c>
      <c r="G4619" s="219">
        <f t="shared" si="571"/>
        <v>45291</v>
      </c>
      <c r="H4619" s="218" t="str">
        <f>IF(ISERROR(VLOOKUP(FORECAST!$A4619,$AY$2:$BA$9,3,FALSE)),"",VLOOKUP(FORECAST!$A4619,$AY$2:$BA$9,3,FALSE))</f>
        <v/>
      </c>
      <c r="I4619" s="218" t="str">
        <f>IF(ISNUMBER(FORECAST!G:G),FORECAST!G:G,"")</f>
        <v/>
      </c>
      <c r="J4619" s="222" t="str">
        <f>IF(ISNUMBER(FORECAST!H:H),FORECAST!H:H,"")</f>
        <v/>
      </c>
      <c r="BF4619" s="4"/>
    </row>
    <row r="4620" spans="1:58">
      <c r="A4620" s="218" t="str">
        <f>MID(FORECAST!A4619,1,10)</f>
        <v/>
      </c>
      <c r="B4620" s="218" t="str">
        <f t="shared" si="566"/>
        <v/>
      </c>
      <c r="C4620" s="218" t="str">
        <f t="shared" si="567"/>
        <v/>
      </c>
      <c r="D4620" s="218" t="str">
        <f t="shared" si="568"/>
        <v/>
      </c>
      <c r="E4620" s="219" t="e">
        <f t="shared" si="569"/>
        <v>#VALUE!</v>
      </c>
      <c r="F4620" s="219" t="str">
        <f t="shared" si="570"/>
        <v/>
      </c>
      <c r="G4620" s="219">
        <f t="shared" si="571"/>
        <v>45291</v>
      </c>
      <c r="H4620" s="218" t="str">
        <f>IF(ISERROR(VLOOKUP(FORECAST!$A4620,$AY$2:$BA$9,3,FALSE)),"",VLOOKUP(FORECAST!$A4620,$AY$2:$BA$9,3,FALSE))</f>
        <v/>
      </c>
      <c r="I4620" s="218" t="str">
        <f>IF(ISNUMBER(FORECAST!G:G),FORECAST!G:G,"")</f>
        <v/>
      </c>
      <c r="J4620" s="222" t="str">
        <f>IF(ISNUMBER(FORECAST!H:H),FORECAST!H:H,"")</f>
        <v/>
      </c>
      <c r="BF4620" s="4"/>
    </row>
    <row r="4621" spans="1:58">
      <c r="A4621" s="218" t="str">
        <f>MID(FORECAST!A4620,1,10)</f>
        <v/>
      </c>
      <c r="B4621" s="218" t="str">
        <f t="shared" si="566"/>
        <v/>
      </c>
      <c r="C4621" s="218" t="str">
        <f t="shared" si="567"/>
        <v/>
      </c>
      <c r="D4621" s="218" t="str">
        <f t="shared" si="568"/>
        <v/>
      </c>
      <c r="E4621" s="219" t="e">
        <f t="shared" si="569"/>
        <v>#VALUE!</v>
      </c>
      <c r="F4621" s="219" t="str">
        <f t="shared" si="570"/>
        <v/>
      </c>
      <c r="G4621" s="219">
        <f t="shared" si="571"/>
        <v>45291</v>
      </c>
      <c r="H4621" s="218" t="str">
        <f>IF(ISERROR(VLOOKUP(FORECAST!$A4621,$AY$2:$BA$9,3,FALSE)),"",VLOOKUP(FORECAST!$A4621,$AY$2:$BA$9,3,FALSE))</f>
        <v/>
      </c>
      <c r="I4621" s="218" t="str">
        <f>IF(ISNUMBER(FORECAST!G:G),FORECAST!G:G,"")</f>
        <v/>
      </c>
      <c r="J4621" s="222" t="str">
        <f>IF(ISNUMBER(FORECAST!H:H),FORECAST!H:H,"")</f>
        <v/>
      </c>
      <c r="BF4621" s="4"/>
    </row>
    <row r="4622" spans="1:58">
      <c r="A4622" s="218" t="str">
        <f>MID(FORECAST!A4621,1,10)</f>
        <v/>
      </c>
      <c r="B4622" s="218" t="str">
        <f t="shared" si="566"/>
        <v/>
      </c>
      <c r="C4622" s="218" t="str">
        <f t="shared" si="567"/>
        <v/>
      </c>
      <c r="D4622" s="218" t="str">
        <f t="shared" si="568"/>
        <v/>
      </c>
      <c r="E4622" s="219" t="e">
        <f t="shared" si="569"/>
        <v>#VALUE!</v>
      </c>
      <c r="F4622" s="219" t="str">
        <f t="shared" si="570"/>
        <v/>
      </c>
      <c r="G4622" s="219">
        <f t="shared" si="571"/>
        <v>45291</v>
      </c>
      <c r="H4622" s="218" t="str">
        <f>IF(ISERROR(VLOOKUP(FORECAST!$A4622,$AY$2:$BA$9,3,FALSE)),"",VLOOKUP(FORECAST!$A4622,$AY$2:$BA$9,3,FALSE))</f>
        <v/>
      </c>
      <c r="I4622" s="218" t="str">
        <f>IF(ISNUMBER(FORECAST!G:G),FORECAST!G:G,"")</f>
        <v/>
      </c>
      <c r="J4622" s="222" t="str">
        <f>IF(ISNUMBER(FORECAST!H:H),FORECAST!H:H,"")</f>
        <v/>
      </c>
      <c r="BF4622" s="4"/>
    </row>
    <row r="4623" spans="1:58">
      <c r="A4623" s="218" t="str">
        <f>MID(FORECAST!A4622,1,10)</f>
        <v/>
      </c>
      <c r="B4623" s="218" t="str">
        <f t="shared" si="566"/>
        <v/>
      </c>
      <c r="C4623" s="218" t="str">
        <f t="shared" si="567"/>
        <v/>
      </c>
      <c r="D4623" s="218" t="str">
        <f t="shared" si="568"/>
        <v/>
      </c>
      <c r="E4623" s="219" t="e">
        <f t="shared" si="569"/>
        <v>#VALUE!</v>
      </c>
      <c r="F4623" s="219" t="str">
        <f t="shared" si="570"/>
        <v/>
      </c>
      <c r="G4623" s="219">
        <f t="shared" si="571"/>
        <v>45291</v>
      </c>
      <c r="H4623" s="218" t="str">
        <f>IF(ISERROR(VLOOKUP(FORECAST!$A4623,$AY$2:$BA$9,3,FALSE)),"",VLOOKUP(FORECAST!$A4623,$AY$2:$BA$9,3,FALSE))</f>
        <v/>
      </c>
      <c r="I4623" s="218" t="str">
        <f>IF(ISNUMBER(FORECAST!G:G),FORECAST!G:G,"")</f>
        <v/>
      </c>
      <c r="J4623" s="222" t="str">
        <f>IF(ISNUMBER(FORECAST!H:H),FORECAST!H:H,"")</f>
        <v/>
      </c>
      <c r="BF4623" s="4"/>
    </row>
    <row r="4624" spans="1:58">
      <c r="A4624" s="218" t="str">
        <f>MID(FORECAST!A4623,1,10)</f>
        <v/>
      </c>
      <c r="B4624" s="218" t="str">
        <f t="shared" ref="B4624:B4687" si="572">MID(A4624,1,2)</f>
        <v/>
      </c>
      <c r="C4624" s="218" t="str">
        <f t="shared" ref="C4624:C4687" si="573">MID(A4624,4,2)</f>
        <v/>
      </c>
      <c r="D4624" s="218" t="str">
        <f t="shared" ref="D4624:D4687" si="574">MID(A4624,7,4)</f>
        <v/>
      </c>
      <c r="E4624" s="219" t="e">
        <f t="shared" ref="E4624:E4687" si="575">DATE(D4624,C4624,B4624)</f>
        <v>#VALUE!</v>
      </c>
      <c r="F4624" s="219" t="str">
        <f t="shared" ref="F4624:F4687" si="576">IF(ISERROR(E4624),"",E4624)</f>
        <v/>
      </c>
      <c r="G4624" s="219">
        <f t="shared" ref="G4624:G4687" si="577">IF(F4624="",G4623,F4624)</f>
        <v>45291</v>
      </c>
      <c r="H4624" s="218" t="str">
        <f>IF(ISERROR(VLOOKUP(FORECAST!$A4624,$AY$2:$BA$9,3,FALSE)),"",VLOOKUP(FORECAST!$A4624,$AY$2:$BA$9,3,FALSE))</f>
        <v/>
      </c>
      <c r="I4624" s="218" t="str">
        <f>IF(ISNUMBER(FORECAST!G:G),FORECAST!G:G,"")</f>
        <v/>
      </c>
      <c r="J4624" s="222" t="str">
        <f>IF(ISNUMBER(FORECAST!H:H),FORECAST!H:H,"")</f>
        <v/>
      </c>
      <c r="BF4624" s="4"/>
    </row>
    <row r="4625" spans="1:58">
      <c r="A4625" s="218" t="str">
        <f>MID(FORECAST!A4624,1,10)</f>
        <v/>
      </c>
      <c r="B4625" s="218" t="str">
        <f t="shared" si="572"/>
        <v/>
      </c>
      <c r="C4625" s="218" t="str">
        <f t="shared" si="573"/>
        <v/>
      </c>
      <c r="D4625" s="218" t="str">
        <f t="shared" si="574"/>
        <v/>
      </c>
      <c r="E4625" s="219" t="e">
        <f t="shared" si="575"/>
        <v>#VALUE!</v>
      </c>
      <c r="F4625" s="219" t="str">
        <f t="shared" si="576"/>
        <v/>
      </c>
      <c r="G4625" s="219">
        <f t="shared" si="577"/>
        <v>45291</v>
      </c>
      <c r="H4625" s="218" t="str">
        <f>IF(ISERROR(VLOOKUP(FORECAST!$A4625,$AY$2:$BA$9,3,FALSE)),"",VLOOKUP(FORECAST!$A4625,$AY$2:$BA$9,3,FALSE))</f>
        <v/>
      </c>
      <c r="I4625" s="218" t="str">
        <f>IF(ISNUMBER(FORECAST!G:G),FORECAST!G:G,"")</f>
        <v/>
      </c>
      <c r="J4625" s="222" t="str">
        <f>IF(ISNUMBER(FORECAST!H:H),FORECAST!H:H,"")</f>
        <v/>
      </c>
      <c r="BF4625" s="4"/>
    </row>
    <row r="4626" spans="1:58">
      <c r="A4626" s="218" t="str">
        <f>MID(FORECAST!A4625,1,10)</f>
        <v/>
      </c>
      <c r="B4626" s="218" t="str">
        <f t="shared" si="572"/>
        <v/>
      </c>
      <c r="C4626" s="218" t="str">
        <f t="shared" si="573"/>
        <v/>
      </c>
      <c r="D4626" s="218" t="str">
        <f t="shared" si="574"/>
        <v/>
      </c>
      <c r="E4626" s="219" t="e">
        <f t="shared" si="575"/>
        <v>#VALUE!</v>
      </c>
      <c r="F4626" s="219" t="str">
        <f t="shared" si="576"/>
        <v/>
      </c>
      <c r="G4626" s="219">
        <f t="shared" si="577"/>
        <v>45291</v>
      </c>
      <c r="H4626" s="218" t="str">
        <f>IF(ISERROR(VLOOKUP(FORECAST!$A4626,$AY$2:$BA$9,3,FALSE)),"",VLOOKUP(FORECAST!$A4626,$AY$2:$BA$9,3,FALSE))</f>
        <v/>
      </c>
      <c r="I4626" s="218" t="str">
        <f>IF(ISNUMBER(FORECAST!G:G),FORECAST!G:G,"")</f>
        <v/>
      </c>
      <c r="J4626" s="222" t="str">
        <f>IF(ISNUMBER(FORECAST!H:H),FORECAST!H:H,"")</f>
        <v/>
      </c>
      <c r="BF4626" s="4"/>
    </row>
    <row r="4627" spans="1:58">
      <c r="A4627" s="218" t="str">
        <f>MID(FORECAST!A4626,1,10)</f>
        <v/>
      </c>
      <c r="B4627" s="218" t="str">
        <f t="shared" si="572"/>
        <v/>
      </c>
      <c r="C4627" s="218" t="str">
        <f t="shared" si="573"/>
        <v/>
      </c>
      <c r="D4627" s="218" t="str">
        <f t="shared" si="574"/>
        <v/>
      </c>
      <c r="E4627" s="219" t="e">
        <f t="shared" si="575"/>
        <v>#VALUE!</v>
      </c>
      <c r="F4627" s="219" t="str">
        <f t="shared" si="576"/>
        <v/>
      </c>
      <c r="G4627" s="219">
        <f t="shared" si="577"/>
        <v>45291</v>
      </c>
      <c r="H4627" s="218" t="str">
        <f>IF(ISERROR(VLOOKUP(FORECAST!$A4627,$AY$2:$BA$9,3,FALSE)),"",VLOOKUP(FORECAST!$A4627,$AY$2:$BA$9,3,FALSE))</f>
        <v/>
      </c>
      <c r="I4627" s="218" t="str">
        <f>IF(ISNUMBER(FORECAST!G:G),FORECAST!G:G,"")</f>
        <v/>
      </c>
      <c r="J4627" s="222" t="str">
        <f>IF(ISNUMBER(FORECAST!H:H),FORECAST!H:H,"")</f>
        <v/>
      </c>
      <c r="BF4627" s="4"/>
    </row>
    <row r="4628" spans="1:58">
      <c r="A4628" s="218" t="str">
        <f>MID(FORECAST!A4627,1,10)</f>
        <v/>
      </c>
      <c r="B4628" s="218" t="str">
        <f t="shared" si="572"/>
        <v/>
      </c>
      <c r="C4628" s="218" t="str">
        <f t="shared" si="573"/>
        <v/>
      </c>
      <c r="D4628" s="218" t="str">
        <f t="shared" si="574"/>
        <v/>
      </c>
      <c r="E4628" s="219" t="e">
        <f t="shared" si="575"/>
        <v>#VALUE!</v>
      </c>
      <c r="F4628" s="219" t="str">
        <f t="shared" si="576"/>
        <v/>
      </c>
      <c r="G4628" s="219">
        <f t="shared" si="577"/>
        <v>45291</v>
      </c>
      <c r="H4628" s="218" t="str">
        <f>IF(ISERROR(VLOOKUP(FORECAST!$A4628,$AY$2:$BA$9,3,FALSE)),"",VLOOKUP(FORECAST!$A4628,$AY$2:$BA$9,3,FALSE))</f>
        <v/>
      </c>
      <c r="I4628" s="218" t="str">
        <f>IF(ISNUMBER(FORECAST!G:G),FORECAST!G:G,"")</f>
        <v/>
      </c>
      <c r="J4628" s="222" t="str">
        <f>IF(ISNUMBER(FORECAST!H:H),FORECAST!H:H,"")</f>
        <v/>
      </c>
      <c r="BF4628" s="4"/>
    </row>
    <row r="4629" spans="1:58">
      <c r="A4629" s="218" t="str">
        <f>MID(FORECAST!A4628,1,10)</f>
        <v/>
      </c>
      <c r="B4629" s="218" t="str">
        <f t="shared" si="572"/>
        <v/>
      </c>
      <c r="C4629" s="218" t="str">
        <f t="shared" si="573"/>
        <v/>
      </c>
      <c r="D4629" s="218" t="str">
        <f t="shared" si="574"/>
        <v/>
      </c>
      <c r="E4629" s="219" t="e">
        <f t="shared" si="575"/>
        <v>#VALUE!</v>
      </c>
      <c r="F4629" s="219" t="str">
        <f t="shared" si="576"/>
        <v/>
      </c>
      <c r="G4629" s="219">
        <f t="shared" si="577"/>
        <v>45291</v>
      </c>
      <c r="H4629" s="218" t="str">
        <f>IF(ISERROR(VLOOKUP(FORECAST!$A4629,$AY$2:$BA$9,3,FALSE)),"",VLOOKUP(FORECAST!$A4629,$AY$2:$BA$9,3,FALSE))</f>
        <v/>
      </c>
      <c r="I4629" s="218" t="str">
        <f>IF(ISNUMBER(FORECAST!G:G),FORECAST!G:G,"")</f>
        <v/>
      </c>
      <c r="J4629" s="222" t="str">
        <f>IF(ISNUMBER(FORECAST!H:H),FORECAST!H:H,"")</f>
        <v/>
      </c>
      <c r="BF4629" s="4"/>
    </row>
    <row r="4630" spans="1:58">
      <c r="A4630" s="218" t="str">
        <f>MID(FORECAST!A4629,1,10)</f>
        <v/>
      </c>
      <c r="B4630" s="218" t="str">
        <f t="shared" si="572"/>
        <v/>
      </c>
      <c r="C4630" s="218" t="str">
        <f t="shared" si="573"/>
        <v/>
      </c>
      <c r="D4630" s="218" t="str">
        <f t="shared" si="574"/>
        <v/>
      </c>
      <c r="E4630" s="219" t="e">
        <f t="shared" si="575"/>
        <v>#VALUE!</v>
      </c>
      <c r="F4630" s="219" t="str">
        <f t="shared" si="576"/>
        <v/>
      </c>
      <c r="G4630" s="219">
        <f t="shared" si="577"/>
        <v>45291</v>
      </c>
      <c r="H4630" s="218" t="str">
        <f>IF(ISERROR(VLOOKUP(FORECAST!$A4630,$AY$2:$BA$9,3,FALSE)),"",VLOOKUP(FORECAST!$A4630,$AY$2:$BA$9,3,FALSE))</f>
        <v/>
      </c>
      <c r="I4630" s="218" t="str">
        <f>IF(ISNUMBER(FORECAST!G:G),FORECAST!G:G,"")</f>
        <v/>
      </c>
      <c r="J4630" s="222" t="str">
        <f>IF(ISNUMBER(FORECAST!H:H),FORECAST!H:H,"")</f>
        <v/>
      </c>
      <c r="BF4630" s="4"/>
    </row>
    <row r="4631" spans="1:58">
      <c r="A4631" s="218" t="str">
        <f>MID(FORECAST!A4630,1,10)</f>
        <v/>
      </c>
      <c r="B4631" s="218" t="str">
        <f t="shared" si="572"/>
        <v/>
      </c>
      <c r="C4631" s="218" t="str">
        <f t="shared" si="573"/>
        <v/>
      </c>
      <c r="D4631" s="218" t="str">
        <f t="shared" si="574"/>
        <v/>
      </c>
      <c r="E4631" s="219" t="e">
        <f t="shared" si="575"/>
        <v>#VALUE!</v>
      </c>
      <c r="F4631" s="219" t="str">
        <f t="shared" si="576"/>
        <v/>
      </c>
      <c r="G4631" s="219">
        <f t="shared" si="577"/>
        <v>45291</v>
      </c>
      <c r="H4631" s="218" t="str">
        <f>IF(ISERROR(VLOOKUP(FORECAST!$A4631,$AY$2:$BA$9,3,FALSE)),"",VLOOKUP(FORECAST!$A4631,$AY$2:$BA$9,3,FALSE))</f>
        <v/>
      </c>
      <c r="I4631" s="218" t="str">
        <f>IF(ISNUMBER(FORECAST!G:G),FORECAST!G:G,"")</f>
        <v/>
      </c>
      <c r="J4631" s="222" t="str">
        <f>IF(ISNUMBER(FORECAST!H:H),FORECAST!H:H,"")</f>
        <v/>
      </c>
      <c r="BF4631" s="4"/>
    </row>
    <row r="4632" spans="1:58">
      <c r="A4632" s="218" t="str">
        <f>MID(FORECAST!A4631,1,10)</f>
        <v/>
      </c>
      <c r="B4632" s="218" t="str">
        <f t="shared" si="572"/>
        <v/>
      </c>
      <c r="C4632" s="218" t="str">
        <f t="shared" si="573"/>
        <v/>
      </c>
      <c r="D4632" s="218" t="str">
        <f t="shared" si="574"/>
        <v/>
      </c>
      <c r="E4632" s="219" t="e">
        <f t="shared" si="575"/>
        <v>#VALUE!</v>
      </c>
      <c r="F4632" s="219" t="str">
        <f t="shared" si="576"/>
        <v/>
      </c>
      <c r="G4632" s="219">
        <f t="shared" si="577"/>
        <v>45291</v>
      </c>
      <c r="H4632" s="218" t="str">
        <f>IF(ISERROR(VLOOKUP(FORECAST!$A4632,$AY$2:$BA$9,3,FALSE)),"",VLOOKUP(FORECAST!$A4632,$AY$2:$BA$9,3,FALSE))</f>
        <v/>
      </c>
      <c r="I4632" s="218" t="str">
        <f>IF(ISNUMBER(FORECAST!G:G),FORECAST!G:G,"")</f>
        <v/>
      </c>
      <c r="J4632" s="222" t="str">
        <f>IF(ISNUMBER(FORECAST!H:H),FORECAST!H:H,"")</f>
        <v/>
      </c>
      <c r="BF4632" s="4"/>
    </row>
    <row r="4633" spans="1:58">
      <c r="A4633" s="218" t="str">
        <f>MID(FORECAST!A4632,1,10)</f>
        <v/>
      </c>
      <c r="B4633" s="218" t="str">
        <f t="shared" si="572"/>
        <v/>
      </c>
      <c r="C4633" s="218" t="str">
        <f t="shared" si="573"/>
        <v/>
      </c>
      <c r="D4633" s="218" t="str">
        <f t="shared" si="574"/>
        <v/>
      </c>
      <c r="E4633" s="219" t="e">
        <f t="shared" si="575"/>
        <v>#VALUE!</v>
      </c>
      <c r="F4633" s="219" t="str">
        <f t="shared" si="576"/>
        <v/>
      </c>
      <c r="G4633" s="219">
        <f t="shared" si="577"/>
        <v>45291</v>
      </c>
      <c r="H4633" s="218" t="str">
        <f>IF(ISERROR(VLOOKUP(FORECAST!$A4633,$AY$2:$BA$9,3,FALSE)),"",VLOOKUP(FORECAST!$A4633,$AY$2:$BA$9,3,FALSE))</f>
        <v/>
      </c>
      <c r="I4633" s="218" t="str">
        <f>IF(ISNUMBER(FORECAST!G:G),FORECAST!G:G,"")</f>
        <v/>
      </c>
      <c r="J4633" s="222" t="str">
        <f>IF(ISNUMBER(FORECAST!H:H),FORECAST!H:H,"")</f>
        <v/>
      </c>
      <c r="BF4633" s="4"/>
    </row>
    <row r="4634" spans="1:58">
      <c r="A4634" s="218" t="str">
        <f>MID(FORECAST!A4633,1,10)</f>
        <v/>
      </c>
      <c r="B4634" s="218" t="str">
        <f t="shared" si="572"/>
        <v/>
      </c>
      <c r="C4634" s="218" t="str">
        <f t="shared" si="573"/>
        <v/>
      </c>
      <c r="D4634" s="218" t="str">
        <f t="shared" si="574"/>
        <v/>
      </c>
      <c r="E4634" s="219" t="e">
        <f t="shared" si="575"/>
        <v>#VALUE!</v>
      </c>
      <c r="F4634" s="219" t="str">
        <f t="shared" si="576"/>
        <v/>
      </c>
      <c r="G4634" s="219">
        <f t="shared" si="577"/>
        <v>45291</v>
      </c>
      <c r="H4634" s="218" t="str">
        <f>IF(ISERROR(VLOOKUP(FORECAST!$A4634,$AY$2:$BA$9,3,FALSE)),"",VLOOKUP(FORECAST!$A4634,$AY$2:$BA$9,3,FALSE))</f>
        <v/>
      </c>
      <c r="I4634" s="218" t="str">
        <f>IF(ISNUMBER(FORECAST!G:G),FORECAST!G:G,"")</f>
        <v/>
      </c>
      <c r="J4634" s="222" t="str">
        <f>IF(ISNUMBER(FORECAST!H:H),FORECAST!H:H,"")</f>
        <v/>
      </c>
      <c r="BF4634" s="4"/>
    </row>
    <row r="4635" spans="1:58">
      <c r="A4635" s="218" t="str">
        <f>MID(FORECAST!A4634,1,10)</f>
        <v/>
      </c>
      <c r="B4635" s="218" t="str">
        <f t="shared" si="572"/>
        <v/>
      </c>
      <c r="C4635" s="218" t="str">
        <f t="shared" si="573"/>
        <v/>
      </c>
      <c r="D4635" s="218" t="str">
        <f t="shared" si="574"/>
        <v/>
      </c>
      <c r="E4635" s="219" t="e">
        <f t="shared" si="575"/>
        <v>#VALUE!</v>
      </c>
      <c r="F4635" s="219" t="str">
        <f t="shared" si="576"/>
        <v/>
      </c>
      <c r="G4635" s="219">
        <f t="shared" si="577"/>
        <v>45291</v>
      </c>
      <c r="H4635" s="218" t="str">
        <f>IF(ISERROR(VLOOKUP(FORECAST!$A4635,$AY$2:$BA$9,3,FALSE)),"",VLOOKUP(FORECAST!$A4635,$AY$2:$BA$9,3,FALSE))</f>
        <v/>
      </c>
      <c r="I4635" s="218" t="str">
        <f>IF(ISNUMBER(FORECAST!G:G),FORECAST!G:G,"")</f>
        <v/>
      </c>
      <c r="J4635" s="222" t="str">
        <f>IF(ISNUMBER(FORECAST!H:H),FORECAST!H:H,"")</f>
        <v/>
      </c>
      <c r="BF4635" s="4"/>
    </row>
    <row r="4636" spans="1:58">
      <c r="A4636" s="218" t="str">
        <f>MID(FORECAST!A4635,1,10)</f>
        <v/>
      </c>
      <c r="B4636" s="218" t="str">
        <f t="shared" si="572"/>
        <v/>
      </c>
      <c r="C4636" s="218" t="str">
        <f t="shared" si="573"/>
        <v/>
      </c>
      <c r="D4636" s="218" t="str">
        <f t="shared" si="574"/>
        <v/>
      </c>
      <c r="E4636" s="219" t="e">
        <f t="shared" si="575"/>
        <v>#VALUE!</v>
      </c>
      <c r="F4636" s="219" t="str">
        <f t="shared" si="576"/>
        <v/>
      </c>
      <c r="G4636" s="219">
        <f t="shared" si="577"/>
        <v>45291</v>
      </c>
      <c r="H4636" s="218" t="str">
        <f>IF(ISERROR(VLOOKUP(FORECAST!$A4636,$AY$2:$BA$9,3,FALSE)),"",VLOOKUP(FORECAST!$A4636,$AY$2:$BA$9,3,FALSE))</f>
        <v/>
      </c>
      <c r="I4636" s="218" t="str">
        <f>IF(ISNUMBER(FORECAST!G:G),FORECAST!G:G,"")</f>
        <v/>
      </c>
      <c r="J4636" s="222" t="str">
        <f>IF(ISNUMBER(FORECAST!H:H),FORECAST!H:H,"")</f>
        <v/>
      </c>
      <c r="BF4636" s="4"/>
    </row>
    <row r="4637" spans="1:58">
      <c r="A4637" s="218" t="str">
        <f>MID(FORECAST!A4636,1,10)</f>
        <v/>
      </c>
      <c r="B4637" s="218" t="str">
        <f t="shared" si="572"/>
        <v/>
      </c>
      <c r="C4637" s="218" t="str">
        <f t="shared" si="573"/>
        <v/>
      </c>
      <c r="D4637" s="218" t="str">
        <f t="shared" si="574"/>
        <v/>
      </c>
      <c r="E4637" s="219" t="e">
        <f t="shared" si="575"/>
        <v>#VALUE!</v>
      </c>
      <c r="F4637" s="219" t="str">
        <f t="shared" si="576"/>
        <v/>
      </c>
      <c r="G4637" s="219">
        <f t="shared" si="577"/>
        <v>45291</v>
      </c>
      <c r="H4637" s="218" t="str">
        <f>IF(ISERROR(VLOOKUP(FORECAST!$A4637,$AY$2:$BA$9,3,FALSE)),"",VLOOKUP(FORECAST!$A4637,$AY$2:$BA$9,3,FALSE))</f>
        <v/>
      </c>
      <c r="I4637" s="218" t="str">
        <f>IF(ISNUMBER(FORECAST!G:G),FORECAST!G:G,"")</f>
        <v/>
      </c>
      <c r="J4637" s="222" t="str">
        <f>IF(ISNUMBER(FORECAST!H:H),FORECAST!H:H,"")</f>
        <v/>
      </c>
      <c r="BF4637" s="4"/>
    </row>
    <row r="4638" spans="1:58">
      <c r="A4638" s="218" t="str">
        <f>MID(FORECAST!A4637,1,10)</f>
        <v/>
      </c>
      <c r="B4638" s="218" t="str">
        <f t="shared" si="572"/>
        <v/>
      </c>
      <c r="C4638" s="218" t="str">
        <f t="shared" si="573"/>
        <v/>
      </c>
      <c r="D4638" s="218" t="str">
        <f t="shared" si="574"/>
        <v/>
      </c>
      <c r="E4638" s="219" t="e">
        <f t="shared" si="575"/>
        <v>#VALUE!</v>
      </c>
      <c r="F4638" s="219" t="str">
        <f t="shared" si="576"/>
        <v/>
      </c>
      <c r="G4638" s="219">
        <f t="shared" si="577"/>
        <v>45291</v>
      </c>
      <c r="H4638" s="218" t="str">
        <f>IF(ISERROR(VLOOKUP(FORECAST!$A4638,$AY$2:$BA$9,3,FALSE)),"",VLOOKUP(FORECAST!$A4638,$AY$2:$BA$9,3,FALSE))</f>
        <v/>
      </c>
      <c r="I4638" s="218" t="str">
        <f>IF(ISNUMBER(FORECAST!G:G),FORECAST!G:G,"")</f>
        <v/>
      </c>
      <c r="J4638" s="222" t="str">
        <f>IF(ISNUMBER(FORECAST!H:H),FORECAST!H:H,"")</f>
        <v/>
      </c>
      <c r="BF4638" s="4"/>
    </row>
    <row r="4639" spans="1:58">
      <c r="A4639" s="218" t="str">
        <f>MID(FORECAST!A4638,1,10)</f>
        <v/>
      </c>
      <c r="B4639" s="218" t="str">
        <f t="shared" si="572"/>
        <v/>
      </c>
      <c r="C4639" s="218" t="str">
        <f t="shared" si="573"/>
        <v/>
      </c>
      <c r="D4639" s="218" t="str">
        <f t="shared" si="574"/>
        <v/>
      </c>
      <c r="E4639" s="219" t="e">
        <f t="shared" si="575"/>
        <v>#VALUE!</v>
      </c>
      <c r="F4639" s="219" t="str">
        <f t="shared" si="576"/>
        <v/>
      </c>
      <c r="G4639" s="219">
        <f t="shared" si="577"/>
        <v>45291</v>
      </c>
      <c r="H4639" s="218" t="str">
        <f>IF(ISERROR(VLOOKUP(FORECAST!$A4639,$AY$2:$BA$9,3,FALSE)),"",VLOOKUP(FORECAST!$A4639,$AY$2:$BA$9,3,FALSE))</f>
        <v/>
      </c>
      <c r="I4639" s="218" t="str">
        <f>IF(ISNUMBER(FORECAST!G:G),FORECAST!G:G,"")</f>
        <v/>
      </c>
      <c r="J4639" s="222" t="str">
        <f>IF(ISNUMBER(FORECAST!H:H),FORECAST!H:H,"")</f>
        <v/>
      </c>
      <c r="BF4639" s="4"/>
    </row>
    <row r="4640" spans="1:58">
      <c r="A4640" s="218" t="str">
        <f>MID(FORECAST!A4639,1,10)</f>
        <v/>
      </c>
      <c r="B4640" s="218" t="str">
        <f t="shared" si="572"/>
        <v/>
      </c>
      <c r="C4640" s="218" t="str">
        <f t="shared" si="573"/>
        <v/>
      </c>
      <c r="D4640" s="218" t="str">
        <f t="shared" si="574"/>
        <v/>
      </c>
      <c r="E4640" s="219" t="e">
        <f t="shared" si="575"/>
        <v>#VALUE!</v>
      </c>
      <c r="F4640" s="219" t="str">
        <f t="shared" si="576"/>
        <v/>
      </c>
      <c r="G4640" s="219">
        <f t="shared" si="577"/>
        <v>45291</v>
      </c>
      <c r="H4640" s="218" t="str">
        <f>IF(ISERROR(VLOOKUP(FORECAST!$A4640,$AY$2:$BA$9,3,FALSE)),"",VLOOKUP(FORECAST!$A4640,$AY$2:$BA$9,3,FALSE))</f>
        <v/>
      </c>
      <c r="I4640" s="218" t="str">
        <f>IF(ISNUMBER(FORECAST!G:G),FORECAST!G:G,"")</f>
        <v/>
      </c>
      <c r="J4640" s="222" t="str">
        <f>IF(ISNUMBER(FORECAST!H:H),FORECAST!H:H,"")</f>
        <v/>
      </c>
      <c r="BF4640" s="4"/>
    </row>
    <row r="4641" spans="1:58">
      <c r="A4641" s="218" t="str">
        <f>MID(FORECAST!A4640,1,10)</f>
        <v/>
      </c>
      <c r="B4641" s="218" t="str">
        <f t="shared" si="572"/>
        <v/>
      </c>
      <c r="C4641" s="218" t="str">
        <f t="shared" si="573"/>
        <v/>
      </c>
      <c r="D4641" s="218" t="str">
        <f t="shared" si="574"/>
        <v/>
      </c>
      <c r="E4641" s="219" t="e">
        <f t="shared" si="575"/>
        <v>#VALUE!</v>
      </c>
      <c r="F4641" s="219" t="str">
        <f t="shared" si="576"/>
        <v/>
      </c>
      <c r="G4641" s="219">
        <f t="shared" si="577"/>
        <v>45291</v>
      </c>
      <c r="H4641" s="218" t="str">
        <f>IF(ISERROR(VLOOKUP(FORECAST!$A4641,$AY$2:$BA$9,3,FALSE)),"",VLOOKUP(FORECAST!$A4641,$AY$2:$BA$9,3,FALSE))</f>
        <v/>
      </c>
      <c r="I4641" s="218" t="str">
        <f>IF(ISNUMBER(FORECAST!G:G),FORECAST!G:G,"")</f>
        <v/>
      </c>
      <c r="J4641" s="222" t="str">
        <f>IF(ISNUMBER(FORECAST!H:H),FORECAST!H:H,"")</f>
        <v/>
      </c>
      <c r="BF4641" s="4"/>
    </row>
    <row r="4642" spans="1:58">
      <c r="A4642" s="218" t="str">
        <f>MID(FORECAST!A4641,1,10)</f>
        <v/>
      </c>
      <c r="B4642" s="218" t="str">
        <f t="shared" si="572"/>
        <v/>
      </c>
      <c r="C4642" s="218" t="str">
        <f t="shared" si="573"/>
        <v/>
      </c>
      <c r="D4642" s="218" t="str">
        <f t="shared" si="574"/>
        <v/>
      </c>
      <c r="E4642" s="219" t="e">
        <f t="shared" si="575"/>
        <v>#VALUE!</v>
      </c>
      <c r="F4642" s="219" t="str">
        <f t="shared" si="576"/>
        <v/>
      </c>
      <c r="G4642" s="219">
        <f t="shared" si="577"/>
        <v>45291</v>
      </c>
      <c r="H4642" s="218" t="str">
        <f>IF(ISERROR(VLOOKUP(FORECAST!$A4642,$AY$2:$BA$9,3,FALSE)),"",VLOOKUP(FORECAST!$A4642,$AY$2:$BA$9,3,FALSE))</f>
        <v/>
      </c>
      <c r="I4642" s="218" t="str">
        <f>IF(ISNUMBER(FORECAST!G:G),FORECAST!G:G,"")</f>
        <v/>
      </c>
      <c r="J4642" s="222" t="str">
        <f>IF(ISNUMBER(FORECAST!H:H),FORECAST!H:H,"")</f>
        <v/>
      </c>
      <c r="BF4642" s="4"/>
    </row>
    <row r="4643" spans="1:58">
      <c r="A4643" s="218" t="str">
        <f>MID(FORECAST!A4642,1,10)</f>
        <v/>
      </c>
      <c r="B4643" s="218" t="str">
        <f t="shared" si="572"/>
        <v/>
      </c>
      <c r="C4643" s="218" t="str">
        <f t="shared" si="573"/>
        <v/>
      </c>
      <c r="D4643" s="218" t="str">
        <f t="shared" si="574"/>
        <v/>
      </c>
      <c r="E4643" s="219" t="e">
        <f t="shared" si="575"/>
        <v>#VALUE!</v>
      </c>
      <c r="F4643" s="219" t="str">
        <f t="shared" si="576"/>
        <v/>
      </c>
      <c r="G4643" s="219">
        <f t="shared" si="577"/>
        <v>45291</v>
      </c>
      <c r="H4643" s="218" t="str">
        <f>IF(ISERROR(VLOOKUP(FORECAST!$A4643,$AY$2:$BA$9,3,FALSE)),"",VLOOKUP(FORECAST!$A4643,$AY$2:$BA$9,3,FALSE))</f>
        <v/>
      </c>
      <c r="I4643" s="218" t="str">
        <f>IF(ISNUMBER(FORECAST!G:G),FORECAST!G:G,"")</f>
        <v/>
      </c>
      <c r="J4643" s="222" t="str">
        <f>IF(ISNUMBER(FORECAST!H:H),FORECAST!H:H,"")</f>
        <v/>
      </c>
      <c r="BF4643" s="4"/>
    </row>
    <row r="4644" spans="1:58">
      <c r="A4644" s="218" t="str">
        <f>MID(FORECAST!A4643,1,10)</f>
        <v/>
      </c>
      <c r="B4644" s="218" t="str">
        <f t="shared" si="572"/>
        <v/>
      </c>
      <c r="C4644" s="218" t="str">
        <f t="shared" si="573"/>
        <v/>
      </c>
      <c r="D4644" s="218" t="str">
        <f t="shared" si="574"/>
        <v/>
      </c>
      <c r="E4644" s="219" t="e">
        <f t="shared" si="575"/>
        <v>#VALUE!</v>
      </c>
      <c r="F4644" s="219" t="str">
        <f t="shared" si="576"/>
        <v/>
      </c>
      <c r="G4644" s="219">
        <f t="shared" si="577"/>
        <v>45291</v>
      </c>
      <c r="H4644" s="218" t="str">
        <f>IF(ISERROR(VLOOKUP(FORECAST!$A4644,$AY$2:$BA$9,3,FALSE)),"",VLOOKUP(FORECAST!$A4644,$AY$2:$BA$9,3,FALSE))</f>
        <v/>
      </c>
      <c r="I4644" s="218" t="str">
        <f>IF(ISNUMBER(FORECAST!G:G),FORECAST!G:G,"")</f>
        <v/>
      </c>
      <c r="J4644" s="222" t="str">
        <f>IF(ISNUMBER(FORECAST!H:H),FORECAST!H:H,"")</f>
        <v/>
      </c>
      <c r="BF4644" s="4"/>
    </row>
    <row r="4645" spans="1:58">
      <c r="A4645" s="218" t="str">
        <f>MID(FORECAST!A4644,1,10)</f>
        <v/>
      </c>
      <c r="B4645" s="218" t="str">
        <f t="shared" si="572"/>
        <v/>
      </c>
      <c r="C4645" s="218" t="str">
        <f t="shared" si="573"/>
        <v/>
      </c>
      <c r="D4645" s="218" t="str">
        <f t="shared" si="574"/>
        <v/>
      </c>
      <c r="E4645" s="219" t="e">
        <f t="shared" si="575"/>
        <v>#VALUE!</v>
      </c>
      <c r="F4645" s="219" t="str">
        <f t="shared" si="576"/>
        <v/>
      </c>
      <c r="G4645" s="219">
        <f t="shared" si="577"/>
        <v>45291</v>
      </c>
      <c r="H4645" s="218" t="str">
        <f>IF(ISERROR(VLOOKUP(FORECAST!$A4645,$AY$2:$BA$9,3,FALSE)),"",VLOOKUP(FORECAST!$A4645,$AY$2:$BA$9,3,FALSE))</f>
        <v/>
      </c>
      <c r="I4645" s="218" t="str">
        <f>IF(ISNUMBER(FORECAST!G:G),FORECAST!G:G,"")</f>
        <v/>
      </c>
      <c r="J4645" s="222" t="str">
        <f>IF(ISNUMBER(FORECAST!H:H),FORECAST!H:H,"")</f>
        <v/>
      </c>
      <c r="BF4645" s="4"/>
    </row>
    <row r="4646" spans="1:58">
      <c r="A4646" s="218" t="str">
        <f>MID(FORECAST!A4645,1,10)</f>
        <v/>
      </c>
      <c r="B4646" s="218" t="str">
        <f t="shared" si="572"/>
        <v/>
      </c>
      <c r="C4646" s="218" t="str">
        <f t="shared" si="573"/>
        <v/>
      </c>
      <c r="D4646" s="218" t="str">
        <f t="shared" si="574"/>
        <v/>
      </c>
      <c r="E4646" s="219" t="e">
        <f t="shared" si="575"/>
        <v>#VALUE!</v>
      </c>
      <c r="F4646" s="219" t="str">
        <f t="shared" si="576"/>
        <v/>
      </c>
      <c r="G4646" s="219">
        <f t="shared" si="577"/>
        <v>45291</v>
      </c>
      <c r="H4646" s="218" t="str">
        <f>IF(ISERROR(VLOOKUP(FORECAST!$A4646,$AY$2:$BA$9,3,FALSE)),"",VLOOKUP(FORECAST!$A4646,$AY$2:$BA$9,3,FALSE))</f>
        <v/>
      </c>
      <c r="I4646" s="218" t="str">
        <f>IF(ISNUMBER(FORECAST!G:G),FORECAST!G:G,"")</f>
        <v/>
      </c>
      <c r="J4646" s="222" t="str">
        <f>IF(ISNUMBER(FORECAST!H:H),FORECAST!H:H,"")</f>
        <v/>
      </c>
      <c r="BF4646" s="4"/>
    </row>
    <row r="4647" spans="1:58">
      <c r="A4647" s="218" t="str">
        <f>MID(FORECAST!A4646,1,10)</f>
        <v/>
      </c>
      <c r="B4647" s="218" t="str">
        <f t="shared" si="572"/>
        <v/>
      </c>
      <c r="C4647" s="218" t="str">
        <f t="shared" si="573"/>
        <v/>
      </c>
      <c r="D4647" s="218" t="str">
        <f t="shared" si="574"/>
        <v/>
      </c>
      <c r="E4647" s="219" t="e">
        <f t="shared" si="575"/>
        <v>#VALUE!</v>
      </c>
      <c r="F4647" s="219" t="str">
        <f t="shared" si="576"/>
        <v/>
      </c>
      <c r="G4647" s="219">
        <f t="shared" si="577"/>
        <v>45291</v>
      </c>
      <c r="H4647" s="218" t="str">
        <f>IF(ISERROR(VLOOKUP(FORECAST!$A4647,$AY$2:$BA$9,3,FALSE)),"",VLOOKUP(FORECAST!$A4647,$AY$2:$BA$9,3,FALSE))</f>
        <v/>
      </c>
      <c r="I4647" s="218" t="str">
        <f>IF(ISNUMBER(FORECAST!G:G),FORECAST!G:G,"")</f>
        <v/>
      </c>
      <c r="J4647" s="222" t="str">
        <f>IF(ISNUMBER(FORECAST!H:H),FORECAST!H:H,"")</f>
        <v/>
      </c>
      <c r="BF4647" s="4"/>
    </row>
    <row r="4648" spans="1:58">
      <c r="A4648" s="218" t="str">
        <f>MID(FORECAST!A4647,1,10)</f>
        <v/>
      </c>
      <c r="B4648" s="218" t="str">
        <f t="shared" si="572"/>
        <v/>
      </c>
      <c r="C4648" s="218" t="str">
        <f t="shared" si="573"/>
        <v/>
      </c>
      <c r="D4648" s="218" t="str">
        <f t="shared" si="574"/>
        <v/>
      </c>
      <c r="E4648" s="219" t="e">
        <f t="shared" si="575"/>
        <v>#VALUE!</v>
      </c>
      <c r="F4648" s="219" t="str">
        <f t="shared" si="576"/>
        <v/>
      </c>
      <c r="G4648" s="219">
        <f t="shared" si="577"/>
        <v>45291</v>
      </c>
      <c r="H4648" s="218" t="str">
        <f>IF(ISERROR(VLOOKUP(FORECAST!$A4648,$AY$2:$BA$9,3,FALSE)),"",VLOOKUP(FORECAST!$A4648,$AY$2:$BA$9,3,FALSE))</f>
        <v/>
      </c>
      <c r="I4648" s="218" t="str">
        <f>IF(ISNUMBER(FORECAST!G:G),FORECAST!G:G,"")</f>
        <v/>
      </c>
      <c r="J4648" s="222" t="str">
        <f>IF(ISNUMBER(FORECAST!H:H),FORECAST!H:H,"")</f>
        <v/>
      </c>
      <c r="BF4648" s="4"/>
    </row>
    <row r="4649" spans="1:58">
      <c r="A4649" s="218" t="str">
        <f>MID(FORECAST!A4648,1,10)</f>
        <v/>
      </c>
      <c r="B4649" s="218" t="str">
        <f t="shared" si="572"/>
        <v/>
      </c>
      <c r="C4649" s="218" t="str">
        <f t="shared" si="573"/>
        <v/>
      </c>
      <c r="D4649" s="218" t="str">
        <f t="shared" si="574"/>
        <v/>
      </c>
      <c r="E4649" s="219" t="e">
        <f t="shared" si="575"/>
        <v>#VALUE!</v>
      </c>
      <c r="F4649" s="219" t="str">
        <f t="shared" si="576"/>
        <v/>
      </c>
      <c r="G4649" s="219">
        <f t="shared" si="577"/>
        <v>45291</v>
      </c>
      <c r="H4649" s="218" t="str">
        <f>IF(ISERROR(VLOOKUP(FORECAST!$A4649,$AY$2:$BA$9,3,FALSE)),"",VLOOKUP(FORECAST!$A4649,$AY$2:$BA$9,3,FALSE))</f>
        <v/>
      </c>
      <c r="I4649" s="218" t="str">
        <f>IF(ISNUMBER(FORECAST!G:G),FORECAST!G:G,"")</f>
        <v/>
      </c>
      <c r="J4649" s="222" t="str">
        <f>IF(ISNUMBER(FORECAST!H:H),FORECAST!H:H,"")</f>
        <v/>
      </c>
      <c r="BF4649" s="4"/>
    </row>
    <row r="4650" spans="1:58">
      <c r="A4650" s="218" t="str">
        <f>MID(FORECAST!A4649,1,10)</f>
        <v/>
      </c>
      <c r="B4650" s="218" t="str">
        <f t="shared" si="572"/>
        <v/>
      </c>
      <c r="C4650" s="218" t="str">
        <f t="shared" si="573"/>
        <v/>
      </c>
      <c r="D4650" s="218" t="str">
        <f t="shared" si="574"/>
        <v/>
      </c>
      <c r="E4650" s="219" t="e">
        <f t="shared" si="575"/>
        <v>#VALUE!</v>
      </c>
      <c r="F4650" s="219" t="str">
        <f t="shared" si="576"/>
        <v/>
      </c>
      <c r="G4650" s="219">
        <f t="shared" si="577"/>
        <v>45291</v>
      </c>
      <c r="H4650" s="218" t="str">
        <f>IF(ISERROR(VLOOKUP(FORECAST!$A4650,$AY$2:$BA$9,3,FALSE)),"",VLOOKUP(FORECAST!$A4650,$AY$2:$BA$9,3,FALSE))</f>
        <v/>
      </c>
      <c r="I4650" s="218" t="str">
        <f>IF(ISNUMBER(FORECAST!G:G),FORECAST!G:G,"")</f>
        <v/>
      </c>
      <c r="J4650" s="222" t="str">
        <f>IF(ISNUMBER(FORECAST!H:H),FORECAST!H:H,"")</f>
        <v/>
      </c>
      <c r="BF4650" s="4"/>
    </row>
    <row r="4651" spans="1:58">
      <c r="A4651" s="218" t="str">
        <f>MID(FORECAST!A4650,1,10)</f>
        <v/>
      </c>
      <c r="B4651" s="218" t="str">
        <f t="shared" si="572"/>
        <v/>
      </c>
      <c r="C4651" s="218" t="str">
        <f t="shared" si="573"/>
        <v/>
      </c>
      <c r="D4651" s="218" t="str">
        <f t="shared" si="574"/>
        <v/>
      </c>
      <c r="E4651" s="219" t="e">
        <f t="shared" si="575"/>
        <v>#VALUE!</v>
      </c>
      <c r="F4651" s="219" t="str">
        <f t="shared" si="576"/>
        <v/>
      </c>
      <c r="G4651" s="219">
        <f t="shared" si="577"/>
        <v>45291</v>
      </c>
      <c r="H4651" s="218" t="str">
        <f>IF(ISERROR(VLOOKUP(FORECAST!$A4651,$AY$2:$BA$9,3,FALSE)),"",VLOOKUP(FORECAST!$A4651,$AY$2:$BA$9,3,FALSE))</f>
        <v/>
      </c>
      <c r="I4651" s="218" t="str">
        <f>IF(ISNUMBER(FORECAST!G:G),FORECAST!G:G,"")</f>
        <v/>
      </c>
      <c r="J4651" s="222" t="str">
        <f>IF(ISNUMBER(FORECAST!H:H),FORECAST!H:H,"")</f>
        <v/>
      </c>
      <c r="BF4651" s="4"/>
    </row>
    <row r="4652" spans="1:58">
      <c r="A4652" s="218" t="str">
        <f>MID(FORECAST!A4651,1,10)</f>
        <v/>
      </c>
      <c r="B4652" s="218" t="str">
        <f t="shared" si="572"/>
        <v/>
      </c>
      <c r="C4652" s="218" t="str">
        <f t="shared" si="573"/>
        <v/>
      </c>
      <c r="D4652" s="218" t="str">
        <f t="shared" si="574"/>
        <v/>
      </c>
      <c r="E4652" s="219" t="e">
        <f t="shared" si="575"/>
        <v>#VALUE!</v>
      </c>
      <c r="F4652" s="219" t="str">
        <f t="shared" si="576"/>
        <v/>
      </c>
      <c r="G4652" s="219">
        <f t="shared" si="577"/>
        <v>45291</v>
      </c>
      <c r="H4652" s="218" t="str">
        <f>IF(ISERROR(VLOOKUP(FORECAST!$A4652,$AY$2:$BA$9,3,FALSE)),"",VLOOKUP(FORECAST!$A4652,$AY$2:$BA$9,3,FALSE))</f>
        <v/>
      </c>
      <c r="I4652" s="218" t="str">
        <f>IF(ISNUMBER(FORECAST!G:G),FORECAST!G:G,"")</f>
        <v/>
      </c>
      <c r="J4652" s="222" t="str">
        <f>IF(ISNUMBER(FORECAST!H:H),FORECAST!H:H,"")</f>
        <v/>
      </c>
      <c r="BF4652" s="4"/>
    </row>
    <row r="4653" spans="1:58">
      <c r="A4653" s="218" t="str">
        <f>MID(FORECAST!A4652,1,10)</f>
        <v/>
      </c>
      <c r="B4653" s="218" t="str">
        <f t="shared" si="572"/>
        <v/>
      </c>
      <c r="C4653" s="218" t="str">
        <f t="shared" si="573"/>
        <v/>
      </c>
      <c r="D4653" s="218" t="str">
        <f t="shared" si="574"/>
        <v/>
      </c>
      <c r="E4653" s="219" t="e">
        <f t="shared" si="575"/>
        <v>#VALUE!</v>
      </c>
      <c r="F4653" s="219" t="str">
        <f t="shared" si="576"/>
        <v/>
      </c>
      <c r="G4653" s="219">
        <f t="shared" si="577"/>
        <v>45291</v>
      </c>
      <c r="H4653" s="218" t="str">
        <f>IF(ISERROR(VLOOKUP(FORECAST!$A4653,$AY$2:$BA$9,3,FALSE)),"",VLOOKUP(FORECAST!$A4653,$AY$2:$BA$9,3,FALSE))</f>
        <v/>
      </c>
      <c r="I4653" s="218" t="str">
        <f>IF(ISNUMBER(FORECAST!G:G),FORECAST!G:G,"")</f>
        <v/>
      </c>
      <c r="J4653" s="222" t="str">
        <f>IF(ISNUMBER(FORECAST!H:H),FORECAST!H:H,"")</f>
        <v/>
      </c>
      <c r="BF4653" s="4"/>
    </row>
    <row r="4654" spans="1:58">
      <c r="A4654" s="218" t="str">
        <f>MID(FORECAST!A4653,1,10)</f>
        <v/>
      </c>
      <c r="B4654" s="218" t="str">
        <f t="shared" si="572"/>
        <v/>
      </c>
      <c r="C4654" s="218" t="str">
        <f t="shared" si="573"/>
        <v/>
      </c>
      <c r="D4654" s="218" t="str">
        <f t="shared" si="574"/>
        <v/>
      </c>
      <c r="E4654" s="219" t="e">
        <f t="shared" si="575"/>
        <v>#VALUE!</v>
      </c>
      <c r="F4654" s="219" t="str">
        <f t="shared" si="576"/>
        <v/>
      </c>
      <c r="G4654" s="219">
        <f t="shared" si="577"/>
        <v>45291</v>
      </c>
      <c r="H4654" s="218" t="str">
        <f>IF(ISERROR(VLOOKUP(FORECAST!$A4654,$AY$2:$BA$9,3,FALSE)),"",VLOOKUP(FORECAST!$A4654,$AY$2:$BA$9,3,FALSE))</f>
        <v/>
      </c>
      <c r="I4654" s="218" t="str">
        <f>IF(ISNUMBER(FORECAST!G:G),FORECAST!G:G,"")</f>
        <v/>
      </c>
      <c r="J4654" s="222" t="str">
        <f>IF(ISNUMBER(FORECAST!H:H),FORECAST!H:H,"")</f>
        <v/>
      </c>
      <c r="BF4654" s="4"/>
    </row>
    <row r="4655" spans="1:58">
      <c r="A4655" s="218" t="str">
        <f>MID(FORECAST!A4654,1,10)</f>
        <v/>
      </c>
      <c r="B4655" s="218" t="str">
        <f t="shared" si="572"/>
        <v/>
      </c>
      <c r="C4655" s="218" t="str">
        <f t="shared" si="573"/>
        <v/>
      </c>
      <c r="D4655" s="218" t="str">
        <f t="shared" si="574"/>
        <v/>
      </c>
      <c r="E4655" s="219" t="e">
        <f t="shared" si="575"/>
        <v>#VALUE!</v>
      </c>
      <c r="F4655" s="219" t="str">
        <f t="shared" si="576"/>
        <v/>
      </c>
      <c r="G4655" s="219">
        <f t="shared" si="577"/>
        <v>45291</v>
      </c>
      <c r="H4655" s="218" t="str">
        <f>IF(ISERROR(VLOOKUP(FORECAST!$A4655,$AY$2:$BA$9,3,FALSE)),"",VLOOKUP(FORECAST!$A4655,$AY$2:$BA$9,3,FALSE))</f>
        <v/>
      </c>
      <c r="I4655" s="218" t="str">
        <f>IF(ISNUMBER(FORECAST!G:G),FORECAST!G:G,"")</f>
        <v/>
      </c>
      <c r="J4655" s="222" t="str">
        <f>IF(ISNUMBER(FORECAST!H:H),FORECAST!H:H,"")</f>
        <v/>
      </c>
      <c r="BF4655" s="4"/>
    </row>
    <row r="4656" spans="1:58">
      <c r="A4656" s="218" t="str">
        <f>MID(FORECAST!A4655,1,10)</f>
        <v/>
      </c>
      <c r="B4656" s="218" t="str">
        <f t="shared" si="572"/>
        <v/>
      </c>
      <c r="C4656" s="218" t="str">
        <f t="shared" si="573"/>
        <v/>
      </c>
      <c r="D4656" s="218" t="str">
        <f t="shared" si="574"/>
        <v/>
      </c>
      <c r="E4656" s="219" t="e">
        <f t="shared" si="575"/>
        <v>#VALUE!</v>
      </c>
      <c r="F4656" s="219" t="str">
        <f t="shared" si="576"/>
        <v/>
      </c>
      <c r="G4656" s="219">
        <f t="shared" si="577"/>
        <v>45291</v>
      </c>
      <c r="H4656" s="218" t="str">
        <f>IF(ISERROR(VLOOKUP(FORECAST!$A4656,$AY$2:$BA$9,3,FALSE)),"",VLOOKUP(FORECAST!$A4656,$AY$2:$BA$9,3,FALSE))</f>
        <v/>
      </c>
      <c r="I4656" s="218" t="str">
        <f>IF(ISNUMBER(FORECAST!G:G),FORECAST!G:G,"")</f>
        <v/>
      </c>
      <c r="J4656" s="222" t="str">
        <f>IF(ISNUMBER(FORECAST!H:H),FORECAST!H:H,"")</f>
        <v/>
      </c>
      <c r="BF4656" s="4"/>
    </row>
    <row r="4657" spans="1:58">
      <c r="A4657" s="218" t="str">
        <f>MID(FORECAST!A4656,1,10)</f>
        <v/>
      </c>
      <c r="B4657" s="218" t="str">
        <f t="shared" si="572"/>
        <v/>
      </c>
      <c r="C4657" s="218" t="str">
        <f t="shared" si="573"/>
        <v/>
      </c>
      <c r="D4657" s="218" t="str">
        <f t="shared" si="574"/>
        <v/>
      </c>
      <c r="E4657" s="219" t="e">
        <f t="shared" si="575"/>
        <v>#VALUE!</v>
      </c>
      <c r="F4657" s="219" t="str">
        <f t="shared" si="576"/>
        <v/>
      </c>
      <c r="G4657" s="219">
        <f t="shared" si="577"/>
        <v>45291</v>
      </c>
      <c r="H4657" s="218" t="str">
        <f>IF(ISERROR(VLOOKUP(FORECAST!$A4657,$AY$2:$BA$9,3,FALSE)),"",VLOOKUP(FORECAST!$A4657,$AY$2:$BA$9,3,FALSE))</f>
        <v/>
      </c>
      <c r="I4657" s="218" t="str">
        <f>IF(ISNUMBER(FORECAST!G:G),FORECAST!G:G,"")</f>
        <v/>
      </c>
      <c r="J4657" s="222" t="str">
        <f>IF(ISNUMBER(FORECAST!H:H),FORECAST!H:H,"")</f>
        <v/>
      </c>
      <c r="BF4657" s="4"/>
    </row>
    <row r="4658" spans="1:58">
      <c r="A4658" s="218" t="str">
        <f>MID(FORECAST!A4657,1,10)</f>
        <v/>
      </c>
      <c r="B4658" s="218" t="str">
        <f t="shared" si="572"/>
        <v/>
      </c>
      <c r="C4658" s="218" t="str">
        <f t="shared" si="573"/>
        <v/>
      </c>
      <c r="D4658" s="218" t="str">
        <f t="shared" si="574"/>
        <v/>
      </c>
      <c r="E4658" s="219" t="e">
        <f t="shared" si="575"/>
        <v>#VALUE!</v>
      </c>
      <c r="F4658" s="219" t="str">
        <f t="shared" si="576"/>
        <v/>
      </c>
      <c r="G4658" s="219">
        <f t="shared" si="577"/>
        <v>45291</v>
      </c>
      <c r="H4658" s="218" t="str">
        <f>IF(ISERROR(VLOOKUP(FORECAST!$A4658,$AY$2:$BA$9,3,FALSE)),"",VLOOKUP(FORECAST!$A4658,$AY$2:$BA$9,3,FALSE))</f>
        <v/>
      </c>
      <c r="I4658" s="218" t="str">
        <f>IF(ISNUMBER(FORECAST!G:G),FORECAST!G:G,"")</f>
        <v/>
      </c>
      <c r="J4658" s="222" t="str">
        <f>IF(ISNUMBER(FORECAST!H:H),FORECAST!H:H,"")</f>
        <v/>
      </c>
      <c r="BF4658" s="4"/>
    </row>
    <row r="4659" spans="1:58">
      <c r="A4659" s="218" t="str">
        <f>MID(FORECAST!A4658,1,10)</f>
        <v/>
      </c>
      <c r="B4659" s="218" t="str">
        <f t="shared" si="572"/>
        <v/>
      </c>
      <c r="C4659" s="218" t="str">
        <f t="shared" si="573"/>
        <v/>
      </c>
      <c r="D4659" s="218" t="str">
        <f t="shared" si="574"/>
        <v/>
      </c>
      <c r="E4659" s="219" t="e">
        <f t="shared" si="575"/>
        <v>#VALUE!</v>
      </c>
      <c r="F4659" s="219" t="str">
        <f t="shared" si="576"/>
        <v/>
      </c>
      <c r="G4659" s="219">
        <f t="shared" si="577"/>
        <v>45291</v>
      </c>
      <c r="H4659" s="218" t="str">
        <f>IF(ISERROR(VLOOKUP(FORECAST!$A4659,$AY$2:$BA$9,3,FALSE)),"",VLOOKUP(FORECAST!$A4659,$AY$2:$BA$9,3,FALSE))</f>
        <v/>
      </c>
      <c r="I4659" s="218" t="str">
        <f>IF(ISNUMBER(FORECAST!G:G),FORECAST!G:G,"")</f>
        <v/>
      </c>
      <c r="J4659" s="222" t="str">
        <f>IF(ISNUMBER(FORECAST!H:H),FORECAST!H:H,"")</f>
        <v/>
      </c>
      <c r="BF4659" s="4"/>
    </row>
    <row r="4660" spans="1:58">
      <c r="A4660" s="218" t="str">
        <f>MID(FORECAST!A4659,1,10)</f>
        <v/>
      </c>
      <c r="B4660" s="218" t="str">
        <f t="shared" si="572"/>
        <v/>
      </c>
      <c r="C4660" s="218" t="str">
        <f t="shared" si="573"/>
        <v/>
      </c>
      <c r="D4660" s="218" t="str">
        <f t="shared" si="574"/>
        <v/>
      </c>
      <c r="E4660" s="219" t="e">
        <f t="shared" si="575"/>
        <v>#VALUE!</v>
      </c>
      <c r="F4660" s="219" t="str">
        <f t="shared" si="576"/>
        <v/>
      </c>
      <c r="G4660" s="219">
        <f t="shared" si="577"/>
        <v>45291</v>
      </c>
      <c r="H4660" s="218" t="str">
        <f>IF(ISERROR(VLOOKUP(FORECAST!$A4660,$AY$2:$BA$9,3,FALSE)),"",VLOOKUP(FORECAST!$A4660,$AY$2:$BA$9,3,FALSE))</f>
        <v/>
      </c>
      <c r="I4660" s="218" t="str">
        <f>IF(ISNUMBER(FORECAST!G:G),FORECAST!G:G,"")</f>
        <v/>
      </c>
      <c r="J4660" s="222" t="str">
        <f>IF(ISNUMBER(FORECAST!H:H),FORECAST!H:H,"")</f>
        <v/>
      </c>
      <c r="BF4660" s="4"/>
    </row>
    <row r="4661" spans="1:58">
      <c r="A4661" s="218" t="str">
        <f>MID(FORECAST!A4660,1,10)</f>
        <v/>
      </c>
      <c r="B4661" s="218" t="str">
        <f t="shared" si="572"/>
        <v/>
      </c>
      <c r="C4661" s="218" t="str">
        <f t="shared" si="573"/>
        <v/>
      </c>
      <c r="D4661" s="218" t="str">
        <f t="shared" si="574"/>
        <v/>
      </c>
      <c r="E4661" s="219" t="e">
        <f t="shared" si="575"/>
        <v>#VALUE!</v>
      </c>
      <c r="F4661" s="219" t="str">
        <f t="shared" si="576"/>
        <v/>
      </c>
      <c r="G4661" s="219">
        <f t="shared" si="577"/>
        <v>45291</v>
      </c>
      <c r="H4661" s="218" t="str">
        <f>IF(ISERROR(VLOOKUP(FORECAST!$A4661,$AY$2:$BA$9,3,FALSE)),"",VLOOKUP(FORECAST!$A4661,$AY$2:$BA$9,3,FALSE))</f>
        <v/>
      </c>
      <c r="I4661" s="218" t="str">
        <f>IF(ISNUMBER(FORECAST!G:G),FORECAST!G:G,"")</f>
        <v/>
      </c>
      <c r="J4661" s="222" t="str">
        <f>IF(ISNUMBER(FORECAST!H:H),FORECAST!H:H,"")</f>
        <v/>
      </c>
      <c r="BF4661" s="4"/>
    </row>
    <row r="4662" spans="1:58">
      <c r="A4662" s="218" t="str">
        <f>MID(FORECAST!A4661,1,10)</f>
        <v/>
      </c>
      <c r="B4662" s="218" t="str">
        <f t="shared" si="572"/>
        <v/>
      </c>
      <c r="C4662" s="218" t="str">
        <f t="shared" si="573"/>
        <v/>
      </c>
      <c r="D4662" s="218" t="str">
        <f t="shared" si="574"/>
        <v/>
      </c>
      <c r="E4662" s="219" t="e">
        <f t="shared" si="575"/>
        <v>#VALUE!</v>
      </c>
      <c r="F4662" s="219" t="str">
        <f t="shared" si="576"/>
        <v/>
      </c>
      <c r="G4662" s="219">
        <f t="shared" si="577"/>
        <v>45291</v>
      </c>
      <c r="H4662" s="218" t="str">
        <f>IF(ISERROR(VLOOKUP(FORECAST!$A4662,$AY$2:$BA$9,3,FALSE)),"",VLOOKUP(FORECAST!$A4662,$AY$2:$BA$9,3,FALSE))</f>
        <v/>
      </c>
      <c r="I4662" s="218" t="str">
        <f>IF(ISNUMBER(FORECAST!G:G),FORECAST!G:G,"")</f>
        <v/>
      </c>
      <c r="J4662" s="222" t="str">
        <f>IF(ISNUMBER(FORECAST!H:H),FORECAST!H:H,"")</f>
        <v/>
      </c>
      <c r="BF4662" s="4"/>
    </row>
    <row r="4663" spans="1:58">
      <c r="A4663" s="218" t="str">
        <f>MID(FORECAST!A4662,1,10)</f>
        <v/>
      </c>
      <c r="B4663" s="218" t="str">
        <f t="shared" si="572"/>
        <v/>
      </c>
      <c r="C4663" s="218" t="str">
        <f t="shared" si="573"/>
        <v/>
      </c>
      <c r="D4663" s="218" t="str">
        <f t="shared" si="574"/>
        <v/>
      </c>
      <c r="E4663" s="219" t="e">
        <f t="shared" si="575"/>
        <v>#VALUE!</v>
      </c>
      <c r="F4663" s="219" t="str">
        <f t="shared" si="576"/>
        <v/>
      </c>
      <c r="G4663" s="219">
        <f t="shared" si="577"/>
        <v>45291</v>
      </c>
      <c r="H4663" s="218" t="str">
        <f>IF(ISERROR(VLOOKUP(FORECAST!$A4663,$AY$2:$BA$9,3,FALSE)),"",VLOOKUP(FORECAST!$A4663,$AY$2:$BA$9,3,FALSE))</f>
        <v/>
      </c>
      <c r="I4663" s="218" t="str">
        <f>IF(ISNUMBER(FORECAST!G:G),FORECAST!G:G,"")</f>
        <v/>
      </c>
      <c r="J4663" s="222" t="str">
        <f>IF(ISNUMBER(FORECAST!H:H),FORECAST!H:H,"")</f>
        <v/>
      </c>
      <c r="BF4663" s="4"/>
    </row>
    <row r="4664" spans="1:58">
      <c r="A4664" s="218" t="str">
        <f>MID(FORECAST!A4663,1,10)</f>
        <v/>
      </c>
      <c r="B4664" s="218" t="str">
        <f t="shared" si="572"/>
        <v/>
      </c>
      <c r="C4664" s="218" t="str">
        <f t="shared" si="573"/>
        <v/>
      </c>
      <c r="D4664" s="218" t="str">
        <f t="shared" si="574"/>
        <v/>
      </c>
      <c r="E4664" s="219" t="e">
        <f t="shared" si="575"/>
        <v>#VALUE!</v>
      </c>
      <c r="F4664" s="219" t="str">
        <f t="shared" si="576"/>
        <v/>
      </c>
      <c r="G4664" s="219">
        <f t="shared" si="577"/>
        <v>45291</v>
      </c>
      <c r="H4664" s="218" t="str">
        <f>IF(ISERROR(VLOOKUP(FORECAST!$A4664,$AY$2:$BA$9,3,FALSE)),"",VLOOKUP(FORECAST!$A4664,$AY$2:$BA$9,3,FALSE))</f>
        <v/>
      </c>
      <c r="I4664" s="218" t="str">
        <f>IF(ISNUMBER(FORECAST!G:G),FORECAST!G:G,"")</f>
        <v/>
      </c>
      <c r="J4664" s="222" t="str">
        <f>IF(ISNUMBER(FORECAST!H:H),FORECAST!H:H,"")</f>
        <v/>
      </c>
      <c r="BF4664" s="4"/>
    </row>
    <row r="4665" spans="1:58">
      <c r="A4665" s="218" t="str">
        <f>MID(FORECAST!A4664,1,10)</f>
        <v/>
      </c>
      <c r="B4665" s="218" t="str">
        <f t="shared" si="572"/>
        <v/>
      </c>
      <c r="C4665" s="218" t="str">
        <f t="shared" si="573"/>
        <v/>
      </c>
      <c r="D4665" s="218" t="str">
        <f t="shared" si="574"/>
        <v/>
      </c>
      <c r="E4665" s="219" t="e">
        <f t="shared" si="575"/>
        <v>#VALUE!</v>
      </c>
      <c r="F4665" s="219" t="str">
        <f t="shared" si="576"/>
        <v/>
      </c>
      <c r="G4665" s="219">
        <f t="shared" si="577"/>
        <v>45291</v>
      </c>
      <c r="H4665" s="218" t="str">
        <f>IF(ISERROR(VLOOKUP(FORECAST!$A4665,$AY$2:$BA$9,3,FALSE)),"",VLOOKUP(FORECAST!$A4665,$AY$2:$BA$9,3,FALSE))</f>
        <v/>
      </c>
      <c r="I4665" s="218" t="str">
        <f>IF(ISNUMBER(FORECAST!G:G),FORECAST!G:G,"")</f>
        <v/>
      </c>
      <c r="J4665" s="222" t="str">
        <f>IF(ISNUMBER(FORECAST!H:H),FORECAST!H:H,"")</f>
        <v/>
      </c>
      <c r="BF4665" s="4"/>
    </row>
    <row r="4666" spans="1:58">
      <c r="A4666" s="218" t="str">
        <f>MID(FORECAST!A4665,1,10)</f>
        <v/>
      </c>
      <c r="B4666" s="218" t="str">
        <f t="shared" si="572"/>
        <v/>
      </c>
      <c r="C4666" s="218" t="str">
        <f t="shared" si="573"/>
        <v/>
      </c>
      <c r="D4666" s="218" t="str">
        <f t="shared" si="574"/>
        <v/>
      </c>
      <c r="E4666" s="219" t="e">
        <f t="shared" si="575"/>
        <v>#VALUE!</v>
      </c>
      <c r="F4666" s="219" t="str">
        <f t="shared" si="576"/>
        <v/>
      </c>
      <c r="G4666" s="219">
        <f t="shared" si="577"/>
        <v>45291</v>
      </c>
      <c r="H4666" s="218" t="str">
        <f>IF(ISERROR(VLOOKUP(FORECAST!$A4666,$AY$2:$BA$9,3,FALSE)),"",VLOOKUP(FORECAST!$A4666,$AY$2:$BA$9,3,FALSE))</f>
        <v/>
      </c>
      <c r="I4666" s="218" t="str">
        <f>IF(ISNUMBER(FORECAST!G:G),FORECAST!G:G,"")</f>
        <v/>
      </c>
      <c r="J4666" s="222" t="str">
        <f>IF(ISNUMBER(FORECAST!H:H),FORECAST!H:H,"")</f>
        <v/>
      </c>
      <c r="BF4666" s="4"/>
    </row>
    <row r="4667" spans="1:58">
      <c r="A4667" s="218" t="str">
        <f>MID(FORECAST!A4666,1,10)</f>
        <v/>
      </c>
      <c r="B4667" s="218" t="str">
        <f t="shared" si="572"/>
        <v/>
      </c>
      <c r="C4667" s="218" t="str">
        <f t="shared" si="573"/>
        <v/>
      </c>
      <c r="D4667" s="218" t="str">
        <f t="shared" si="574"/>
        <v/>
      </c>
      <c r="E4667" s="219" t="e">
        <f t="shared" si="575"/>
        <v>#VALUE!</v>
      </c>
      <c r="F4667" s="219" t="str">
        <f t="shared" si="576"/>
        <v/>
      </c>
      <c r="G4667" s="219">
        <f t="shared" si="577"/>
        <v>45291</v>
      </c>
      <c r="H4667" s="218" t="str">
        <f>IF(ISERROR(VLOOKUP(FORECAST!$A4667,$AY$2:$BA$9,3,FALSE)),"",VLOOKUP(FORECAST!$A4667,$AY$2:$BA$9,3,FALSE))</f>
        <v/>
      </c>
      <c r="I4667" s="218" t="str">
        <f>IF(ISNUMBER(FORECAST!G:G),FORECAST!G:G,"")</f>
        <v/>
      </c>
      <c r="J4667" s="222" t="str">
        <f>IF(ISNUMBER(FORECAST!H:H),FORECAST!H:H,"")</f>
        <v/>
      </c>
      <c r="BF4667" s="4"/>
    </row>
    <row r="4668" spans="1:58">
      <c r="A4668" s="218" t="str">
        <f>MID(FORECAST!A4667,1,10)</f>
        <v/>
      </c>
      <c r="B4668" s="218" t="str">
        <f t="shared" si="572"/>
        <v/>
      </c>
      <c r="C4668" s="218" t="str">
        <f t="shared" si="573"/>
        <v/>
      </c>
      <c r="D4668" s="218" t="str">
        <f t="shared" si="574"/>
        <v/>
      </c>
      <c r="E4668" s="219" t="e">
        <f t="shared" si="575"/>
        <v>#VALUE!</v>
      </c>
      <c r="F4668" s="219" t="str">
        <f t="shared" si="576"/>
        <v/>
      </c>
      <c r="G4668" s="219">
        <f t="shared" si="577"/>
        <v>45291</v>
      </c>
      <c r="H4668" s="218" t="str">
        <f>IF(ISERROR(VLOOKUP(FORECAST!$A4668,$AY$2:$BA$9,3,FALSE)),"",VLOOKUP(FORECAST!$A4668,$AY$2:$BA$9,3,FALSE))</f>
        <v/>
      </c>
      <c r="I4668" s="218" t="str">
        <f>IF(ISNUMBER(FORECAST!G:G),FORECAST!G:G,"")</f>
        <v/>
      </c>
      <c r="J4668" s="222" t="str">
        <f>IF(ISNUMBER(FORECAST!H:H),FORECAST!H:H,"")</f>
        <v/>
      </c>
      <c r="BF4668" s="4"/>
    </row>
    <row r="4669" spans="1:58">
      <c r="A4669" s="218" t="str">
        <f>MID(FORECAST!A4668,1,10)</f>
        <v/>
      </c>
      <c r="B4669" s="218" t="str">
        <f t="shared" si="572"/>
        <v/>
      </c>
      <c r="C4669" s="218" t="str">
        <f t="shared" si="573"/>
        <v/>
      </c>
      <c r="D4669" s="218" t="str">
        <f t="shared" si="574"/>
        <v/>
      </c>
      <c r="E4669" s="219" t="e">
        <f t="shared" si="575"/>
        <v>#VALUE!</v>
      </c>
      <c r="F4669" s="219" t="str">
        <f t="shared" si="576"/>
        <v/>
      </c>
      <c r="G4669" s="219">
        <f t="shared" si="577"/>
        <v>45291</v>
      </c>
      <c r="H4669" s="218" t="str">
        <f>IF(ISERROR(VLOOKUP(FORECAST!$A4669,$AY$2:$BA$9,3,FALSE)),"",VLOOKUP(FORECAST!$A4669,$AY$2:$BA$9,3,FALSE))</f>
        <v/>
      </c>
      <c r="I4669" s="218" t="str">
        <f>IF(ISNUMBER(FORECAST!G:G),FORECAST!G:G,"")</f>
        <v/>
      </c>
      <c r="J4669" s="222" t="str">
        <f>IF(ISNUMBER(FORECAST!H:H),FORECAST!H:H,"")</f>
        <v/>
      </c>
      <c r="BF4669" s="4"/>
    </row>
    <row r="4670" spans="1:58">
      <c r="A4670" s="218" t="str">
        <f>MID(FORECAST!A4669,1,10)</f>
        <v/>
      </c>
      <c r="B4670" s="218" t="str">
        <f t="shared" si="572"/>
        <v/>
      </c>
      <c r="C4670" s="218" t="str">
        <f t="shared" si="573"/>
        <v/>
      </c>
      <c r="D4670" s="218" t="str">
        <f t="shared" si="574"/>
        <v/>
      </c>
      <c r="E4670" s="219" t="e">
        <f t="shared" si="575"/>
        <v>#VALUE!</v>
      </c>
      <c r="F4670" s="219" t="str">
        <f t="shared" si="576"/>
        <v/>
      </c>
      <c r="G4670" s="219">
        <f t="shared" si="577"/>
        <v>45291</v>
      </c>
      <c r="H4670" s="218" t="str">
        <f>IF(ISERROR(VLOOKUP(FORECAST!$A4670,$AY$2:$BA$9,3,FALSE)),"",VLOOKUP(FORECAST!$A4670,$AY$2:$BA$9,3,FALSE))</f>
        <v/>
      </c>
      <c r="I4670" s="218" t="str">
        <f>IF(ISNUMBER(FORECAST!G:G),FORECAST!G:G,"")</f>
        <v/>
      </c>
      <c r="J4670" s="222" t="str">
        <f>IF(ISNUMBER(FORECAST!H:H),FORECAST!H:H,"")</f>
        <v/>
      </c>
      <c r="BF4670" s="4"/>
    </row>
    <row r="4671" spans="1:58">
      <c r="A4671" s="218" t="str">
        <f>MID(FORECAST!A4670,1,10)</f>
        <v/>
      </c>
      <c r="B4671" s="218" t="str">
        <f t="shared" si="572"/>
        <v/>
      </c>
      <c r="C4671" s="218" t="str">
        <f t="shared" si="573"/>
        <v/>
      </c>
      <c r="D4671" s="218" t="str">
        <f t="shared" si="574"/>
        <v/>
      </c>
      <c r="E4671" s="219" t="e">
        <f t="shared" si="575"/>
        <v>#VALUE!</v>
      </c>
      <c r="F4671" s="219" t="str">
        <f t="shared" si="576"/>
        <v/>
      </c>
      <c r="G4671" s="219">
        <f t="shared" si="577"/>
        <v>45291</v>
      </c>
      <c r="H4671" s="218" t="str">
        <f>IF(ISERROR(VLOOKUP(FORECAST!$A4671,$AY$2:$BA$9,3,FALSE)),"",VLOOKUP(FORECAST!$A4671,$AY$2:$BA$9,3,FALSE))</f>
        <v/>
      </c>
      <c r="I4671" s="218" t="str">
        <f>IF(ISNUMBER(FORECAST!G:G),FORECAST!G:G,"")</f>
        <v/>
      </c>
      <c r="J4671" s="222" t="str">
        <f>IF(ISNUMBER(FORECAST!H:H),FORECAST!H:H,"")</f>
        <v/>
      </c>
      <c r="BF4671" s="4"/>
    </row>
    <row r="4672" spans="1:58">
      <c r="A4672" s="218" t="str">
        <f>MID(FORECAST!A4671,1,10)</f>
        <v/>
      </c>
      <c r="B4672" s="218" t="str">
        <f t="shared" si="572"/>
        <v/>
      </c>
      <c r="C4672" s="218" t="str">
        <f t="shared" si="573"/>
        <v/>
      </c>
      <c r="D4672" s="218" t="str">
        <f t="shared" si="574"/>
        <v/>
      </c>
      <c r="E4672" s="219" t="e">
        <f t="shared" si="575"/>
        <v>#VALUE!</v>
      </c>
      <c r="F4672" s="219" t="str">
        <f t="shared" si="576"/>
        <v/>
      </c>
      <c r="G4672" s="219">
        <f t="shared" si="577"/>
        <v>45291</v>
      </c>
      <c r="H4672" s="218" t="str">
        <f>IF(ISERROR(VLOOKUP(FORECAST!$A4672,$AY$2:$BA$9,3,FALSE)),"",VLOOKUP(FORECAST!$A4672,$AY$2:$BA$9,3,FALSE))</f>
        <v/>
      </c>
      <c r="I4672" s="218" t="str">
        <f>IF(ISNUMBER(FORECAST!G:G),FORECAST!G:G,"")</f>
        <v/>
      </c>
      <c r="J4672" s="222" t="str">
        <f>IF(ISNUMBER(FORECAST!H:H),FORECAST!H:H,"")</f>
        <v/>
      </c>
      <c r="BF4672" s="4"/>
    </row>
    <row r="4673" spans="1:58">
      <c r="A4673" s="218" t="str">
        <f>MID(FORECAST!A4672,1,10)</f>
        <v/>
      </c>
      <c r="B4673" s="218" t="str">
        <f t="shared" si="572"/>
        <v/>
      </c>
      <c r="C4673" s="218" t="str">
        <f t="shared" si="573"/>
        <v/>
      </c>
      <c r="D4673" s="218" t="str">
        <f t="shared" si="574"/>
        <v/>
      </c>
      <c r="E4673" s="219" t="e">
        <f t="shared" si="575"/>
        <v>#VALUE!</v>
      </c>
      <c r="F4673" s="219" t="str">
        <f t="shared" si="576"/>
        <v/>
      </c>
      <c r="G4673" s="219">
        <f t="shared" si="577"/>
        <v>45291</v>
      </c>
      <c r="H4673" s="218" t="str">
        <f>IF(ISERROR(VLOOKUP(FORECAST!$A4673,$AY$2:$BA$9,3,FALSE)),"",VLOOKUP(FORECAST!$A4673,$AY$2:$BA$9,3,FALSE))</f>
        <v/>
      </c>
      <c r="I4673" s="218" t="str">
        <f>IF(ISNUMBER(FORECAST!G:G),FORECAST!G:G,"")</f>
        <v/>
      </c>
      <c r="J4673" s="222" t="str">
        <f>IF(ISNUMBER(FORECAST!H:H),FORECAST!H:H,"")</f>
        <v/>
      </c>
      <c r="BF4673" s="4"/>
    </row>
    <row r="4674" spans="1:58">
      <c r="A4674" s="218" t="str">
        <f>MID(FORECAST!A4673,1,10)</f>
        <v/>
      </c>
      <c r="B4674" s="218" t="str">
        <f t="shared" si="572"/>
        <v/>
      </c>
      <c r="C4674" s="218" t="str">
        <f t="shared" si="573"/>
        <v/>
      </c>
      <c r="D4674" s="218" t="str">
        <f t="shared" si="574"/>
        <v/>
      </c>
      <c r="E4674" s="219" t="e">
        <f t="shared" si="575"/>
        <v>#VALUE!</v>
      </c>
      <c r="F4674" s="219" t="str">
        <f t="shared" si="576"/>
        <v/>
      </c>
      <c r="G4674" s="219">
        <f t="shared" si="577"/>
        <v>45291</v>
      </c>
      <c r="H4674" s="218" t="str">
        <f>IF(ISERROR(VLOOKUP(FORECAST!$A4674,$AY$2:$BA$9,3,FALSE)),"",VLOOKUP(FORECAST!$A4674,$AY$2:$BA$9,3,FALSE))</f>
        <v/>
      </c>
      <c r="I4674" s="218" t="str">
        <f>IF(ISNUMBER(FORECAST!G:G),FORECAST!G:G,"")</f>
        <v/>
      </c>
      <c r="J4674" s="222" t="str">
        <f>IF(ISNUMBER(FORECAST!H:H),FORECAST!H:H,"")</f>
        <v/>
      </c>
      <c r="BF4674" s="4"/>
    </row>
    <row r="4675" spans="1:58">
      <c r="A4675" s="218" t="str">
        <f>MID(FORECAST!A4674,1,10)</f>
        <v/>
      </c>
      <c r="B4675" s="218" t="str">
        <f t="shared" si="572"/>
        <v/>
      </c>
      <c r="C4675" s="218" t="str">
        <f t="shared" si="573"/>
        <v/>
      </c>
      <c r="D4675" s="218" t="str">
        <f t="shared" si="574"/>
        <v/>
      </c>
      <c r="E4675" s="219" t="e">
        <f t="shared" si="575"/>
        <v>#VALUE!</v>
      </c>
      <c r="F4675" s="219" t="str">
        <f t="shared" si="576"/>
        <v/>
      </c>
      <c r="G4675" s="219">
        <f t="shared" si="577"/>
        <v>45291</v>
      </c>
      <c r="H4675" s="218" t="str">
        <f>IF(ISERROR(VLOOKUP(FORECAST!$A4675,$AY$2:$BA$9,3,FALSE)),"",VLOOKUP(FORECAST!$A4675,$AY$2:$BA$9,3,FALSE))</f>
        <v/>
      </c>
      <c r="I4675" s="218" t="str">
        <f>IF(ISNUMBER(FORECAST!G:G),FORECAST!G:G,"")</f>
        <v/>
      </c>
      <c r="J4675" s="222" t="str">
        <f>IF(ISNUMBER(FORECAST!H:H),FORECAST!H:H,"")</f>
        <v/>
      </c>
      <c r="BF4675" s="4"/>
    </row>
    <row r="4676" spans="1:58">
      <c r="A4676" s="218" t="str">
        <f>MID(FORECAST!A4675,1,10)</f>
        <v/>
      </c>
      <c r="B4676" s="218" t="str">
        <f t="shared" si="572"/>
        <v/>
      </c>
      <c r="C4676" s="218" t="str">
        <f t="shared" si="573"/>
        <v/>
      </c>
      <c r="D4676" s="218" t="str">
        <f t="shared" si="574"/>
        <v/>
      </c>
      <c r="E4676" s="219" t="e">
        <f t="shared" si="575"/>
        <v>#VALUE!</v>
      </c>
      <c r="F4676" s="219" t="str">
        <f t="shared" si="576"/>
        <v/>
      </c>
      <c r="G4676" s="219">
        <f t="shared" si="577"/>
        <v>45291</v>
      </c>
      <c r="H4676" s="218" t="str">
        <f>IF(ISERROR(VLOOKUP(FORECAST!$A4676,$AY$2:$BA$9,3,FALSE)),"",VLOOKUP(FORECAST!$A4676,$AY$2:$BA$9,3,FALSE))</f>
        <v/>
      </c>
      <c r="I4676" s="218" t="str">
        <f>IF(ISNUMBER(FORECAST!G:G),FORECAST!G:G,"")</f>
        <v/>
      </c>
      <c r="J4676" s="222" t="str">
        <f>IF(ISNUMBER(FORECAST!H:H),FORECAST!H:H,"")</f>
        <v/>
      </c>
      <c r="BF4676" s="4"/>
    </row>
    <row r="4677" spans="1:58">
      <c r="A4677" s="218" t="str">
        <f>MID(FORECAST!A4676,1,10)</f>
        <v/>
      </c>
      <c r="B4677" s="218" t="str">
        <f t="shared" si="572"/>
        <v/>
      </c>
      <c r="C4677" s="218" t="str">
        <f t="shared" si="573"/>
        <v/>
      </c>
      <c r="D4677" s="218" t="str">
        <f t="shared" si="574"/>
        <v/>
      </c>
      <c r="E4677" s="219" t="e">
        <f t="shared" si="575"/>
        <v>#VALUE!</v>
      </c>
      <c r="F4677" s="219" t="str">
        <f t="shared" si="576"/>
        <v/>
      </c>
      <c r="G4677" s="219">
        <f t="shared" si="577"/>
        <v>45291</v>
      </c>
      <c r="H4677" s="218" t="str">
        <f>IF(ISERROR(VLOOKUP(FORECAST!$A4677,$AY$2:$BA$9,3,FALSE)),"",VLOOKUP(FORECAST!$A4677,$AY$2:$BA$9,3,FALSE))</f>
        <v/>
      </c>
      <c r="I4677" s="218" t="str">
        <f>IF(ISNUMBER(FORECAST!G:G),FORECAST!G:G,"")</f>
        <v/>
      </c>
      <c r="J4677" s="222" t="str">
        <f>IF(ISNUMBER(FORECAST!H:H),FORECAST!H:H,"")</f>
        <v/>
      </c>
      <c r="BF4677" s="4"/>
    </row>
    <row r="4678" spans="1:58">
      <c r="A4678" s="218" t="str">
        <f>MID(FORECAST!A4677,1,10)</f>
        <v/>
      </c>
      <c r="B4678" s="218" t="str">
        <f t="shared" si="572"/>
        <v/>
      </c>
      <c r="C4678" s="218" t="str">
        <f t="shared" si="573"/>
        <v/>
      </c>
      <c r="D4678" s="218" t="str">
        <f t="shared" si="574"/>
        <v/>
      </c>
      <c r="E4678" s="219" t="e">
        <f t="shared" si="575"/>
        <v>#VALUE!</v>
      </c>
      <c r="F4678" s="219" t="str">
        <f t="shared" si="576"/>
        <v/>
      </c>
      <c r="G4678" s="219">
        <f t="shared" si="577"/>
        <v>45291</v>
      </c>
      <c r="H4678" s="218" t="str">
        <f>IF(ISERROR(VLOOKUP(FORECAST!$A4678,$AY$2:$BA$9,3,FALSE)),"",VLOOKUP(FORECAST!$A4678,$AY$2:$BA$9,3,FALSE))</f>
        <v/>
      </c>
      <c r="I4678" s="218" t="str">
        <f>IF(ISNUMBER(FORECAST!G:G),FORECAST!G:G,"")</f>
        <v/>
      </c>
      <c r="J4678" s="222" t="str">
        <f>IF(ISNUMBER(FORECAST!H:H),FORECAST!H:H,"")</f>
        <v/>
      </c>
      <c r="BF4678" s="4"/>
    </row>
    <row r="4679" spans="1:58">
      <c r="A4679" s="218" t="str">
        <f>MID(FORECAST!A4678,1,10)</f>
        <v/>
      </c>
      <c r="B4679" s="218" t="str">
        <f t="shared" si="572"/>
        <v/>
      </c>
      <c r="C4679" s="218" t="str">
        <f t="shared" si="573"/>
        <v/>
      </c>
      <c r="D4679" s="218" t="str">
        <f t="shared" si="574"/>
        <v/>
      </c>
      <c r="E4679" s="219" t="e">
        <f t="shared" si="575"/>
        <v>#VALUE!</v>
      </c>
      <c r="F4679" s="219" t="str">
        <f t="shared" si="576"/>
        <v/>
      </c>
      <c r="G4679" s="219">
        <f t="shared" si="577"/>
        <v>45291</v>
      </c>
      <c r="H4679" s="218" t="str">
        <f>IF(ISERROR(VLOOKUP(FORECAST!$A4679,$AY$2:$BA$9,3,FALSE)),"",VLOOKUP(FORECAST!$A4679,$AY$2:$BA$9,3,FALSE))</f>
        <v/>
      </c>
      <c r="I4679" s="218" t="str">
        <f>IF(ISNUMBER(FORECAST!G:G),FORECAST!G:G,"")</f>
        <v/>
      </c>
      <c r="J4679" s="222" t="str">
        <f>IF(ISNUMBER(FORECAST!H:H),FORECAST!H:H,"")</f>
        <v/>
      </c>
      <c r="BF4679" s="4"/>
    </row>
    <row r="4680" spans="1:58">
      <c r="A4680" s="218" t="str">
        <f>MID(FORECAST!A4679,1,10)</f>
        <v/>
      </c>
      <c r="B4680" s="218" t="str">
        <f t="shared" si="572"/>
        <v/>
      </c>
      <c r="C4680" s="218" t="str">
        <f t="shared" si="573"/>
        <v/>
      </c>
      <c r="D4680" s="218" t="str">
        <f t="shared" si="574"/>
        <v/>
      </c>
      <c r="E4680" s="219" t="e">
        <f t="shared" si="575"/>
        <v>#VALUE!</v>
      </c>
      <c r="F4680" s="219" t="str">
        <f t="shared" si="576"/>
        <v/>
      </c>
      <c r="G4680" s="219">
        <f t="shared" si="577"/>
        <v>45291</v>
      </c>
      <c r="H4680" s="218" t="str">
        <f>IF(ISERROR(VLOOKUP(FORECAST!$A4680,$AY$2:$BA$9,3,FALSE)),"",VLOOKUP(FORECAST!$A4680,$AY$2:$BA$9,3,FALSE))</f>
        <v/>
      </c>
      <c r="I4680" s="218" t="str">
        <f>IF(ISNUMBER(FORECAST!G:G),FORECAST!G:G,"")</f>
        <v/>
      </c>
      <c r="J4680" s="222" t="str">
        <f>IF(ISNUMBER(FORECAST!H:H),FORECAST!H:H,"")</f>
        <v/>
      </c>
      <c r="BF4680" s="4"/>
    </row>
    <row r="4681" spans="1:58">
      <c r="A4681" s="218" t="str">
        <f>MID(FORECAST!A4680,1,10)</f>
        <v/>
      </c>
      <c r="B4681" s="218" t="str">
        <f t="shared" si="572"/>
        <v/>
      </c>
      <c r="C4681" s="218" t="str">
        <f t="shared" si="573"/>
        <v/>
      </c>
      <c r="D4681" s="218" t="str">
        <f t="shared" si="574"/>
        <v/>
      </c>
      <c r="E4681" s="219" t="e">
        <f t="shared" si="575"/>
        <v>#VALUE!</v>
      </c>
      <c r="F4681" s="219" t="str">
        <f t="shared" si="576"/>
        <v/>
      </c>
      <c r="G4681" s="219">
        <f t="shared" si="577"/>
        <v>45291</v>
      </c>
      <c r="H4681" s="218" t="str">
        <f>IF(ISERROR(VLOOKUP(FORECAST!$A4681,$AY$2:$BA$9,3,FALSE)),"",VLOOKUP(FORECAST!$A4681,$AY$2:$BA$9,3,FALSE))</f>
        <v/>
      </c>
      <c r="I4681" s="218" t="str">
        <f>IF(ISNUMBER(FORECAST!G:G),FORECAST!G:G,"")</f>
        <v/>
      </c>
      <c r="J4681" s="222" t="str">
        <f>IF(ISNUMBER(FORECAST!H:H),FORECAST!H:H,"")</f>
        <v/>
      </c>
      <c r="BF4681" s="4"/>
    </row>
    <row r="4682" spans="1:58">
      <c r="A4682" s="218" t="str">
        <f>MID(FORECAST!A4681,1,10)</f>
        <v/>
      </c>
      <c r="B4682" s="218" t="str">
        <f t="shared" si="572"/>
        <v/>
      </c>
      <c r="C4682" s="218" t="str">
        <f t="shared" si="573"/>
        <v/>
      </c>
      <c r="D4682" s="218" t="str">
        <f t="shared" si="574"/>
        <v/>
      </c>
      <c r="E4682" s="219" t="e">
        <f t="shared" si="575"/>
        <v>#VALUE!</v>
      </c>
      <c r="F4682" s="219" t="str">
        <f t="shared" si="576"/>
        <v/>
      </c>
      <c r="G4682" s="219">
        <f t="shared" si="577"/>
        <v>45291</v>
      </c>
      <c r="H4682" s="218" t="str">
        <f>IF(ISERROR(VLOOKUP(FORECAST!$A4682,$AY$2:$BA$9,3,FALSE)),"",VLOOKUP(FORECAST!$A4682,$AY$2:$BA$9,3,FALSE))</f>
        <v/>
      </c>
      <c r="I4682" s="218" t="str">
        <f>IF(ISNUMBER(FORECAST!G:G),FORECAST!G:G,"")</f>
        <v/>
      </c>
      <c r="J4682" s="222" t="str">
        <f>IF(ISNUMBER(FORECAST!H:H),FORECAST!H:H,"")</f>
        <v/>
      </c>
      <c r="BF4682" s="4"/>
    </row>
    <row r="4683" spans="1:58">
      <c r="A4683" s="218" t="str">
        <f>MID(FORECAST!A4682,1,10)</f>
        <v/>
      </c>
      <c r="B4683" s="218" t="str">
        <f t="shared" si="572"/>
        <v/>
      </c>
      <c r="C4683" s="218" t="str">
        <f t="shared" si="573"/>
        <v/>
      </c>
      <c r="D4683" s="218" t="str">
        <f t="shared" si="574"/>
        <v/>
      </c>
      <c r="E4683" s="219" t="e">
        <f t="shared" si="575"/>
        <v>#VALUE!</v>
      </c>
      <c r="F4683" s="219" t="str">
        <f t="shared" si="576"/>
        <v/>
      </c>
      <c r="G4683" s="219">
        <f t="shared" si="577"/>
        <v>45291</v>
      </c>
      <c r="H4683" s="218" t="str">
        <f>IF(ISERROR(VLOOKUP(FORECAST!$A4683,$AY$2:$BA$9,3,FALSE)),"",VLOOKUP(FORECAST!$A4683,$AY$2:$BA$9,3,FALSE))</f>
        <v/>
      </c>
      <c r="I4683" s="218" t="str">
        <f>IF(ISNUMBER(FORECAST!G:G),FORECAST!G:G,"")</f>
        <v/>
      </c>
      <c r="J4683" s="222" t="str">
        <f>IF(ISNUMBER(FORECAST!H:H),FORECAST!H:H,"")</f>
        <v/>
      </c>
      <c r="BF4683" s="4"/>
    </row>
    <row r="4684" spans="1:58">
      <c r="A4684" s="218" t="str">
        <f>MID(FORECAST!A4683,1,10)</f>
        <v/>
      </c>
      <c r="B4684" s="218" t="str">
        <f t="shared" si="572"/>
        <v/>
      </c>
      <c r="C4684" s="218" t="str">
        <f t="shared" si="573"/>
        <v/>
      </c>
      <c r="D4684" s="218" t="str">
        <f t="shared" si="574"/>
        <v/>
      </c>
      <c r="E4684" s="219" t="e">
        <f t="shared" si="575"/>
        <v>#VALUE!</v>
      </c>
      <c r="F4684" s="219" t="str">
        <f t="shared" si="576"/>
        <v/>
      </c>
      <c r="G4684" s="219">
        <f t="shared" si="577"/>
        <v>45291</v>
      </c>
      <c r="H4684" s="218" t="str">
        <f>IF(ISERROR(VLOOKUP(FORECAST!$A4684,$AY$2:$BA$9,3,FALSE)),"",VLOOKUP(FORECAST!$A4684,$AY$2:$BA$9,3,FALSE))</f>
        <v/>
      </c>
      <c r="I4684" s="218" t="str">
        <f>IF(ISNUMBER(FORECAST!G:G),FORECAST!G:G,"")</f>
        <v/>
      </c>
      <c r="J4684" s="222" t="str">
        <f>IF(ISNUMBER(FORECAST!H:H),FORECAST!H:H,"")</f>
        <v/>
      </c>
      <c r="BF4684" s="4"/>
    </row>
    <row r="4685" spans="1:58">
      <c r="A4685" s="218" t="str">
        <f>MID(FORECAST!A4684,1,10)</f>
        <v/>
      </c>
      <c r="B4685" s="218" t="str">
        <f t="shared" si="572"/>
        <v/>
      </c>
      <c r="C4685" s="218" t="str">
        <f t="shared" si="573"/>
        <v/>
      </c>
      <c r="D4685" s="218" t="str">
        <f t="shared" si="574"/>
        <v/>
      </c>
      <c r="E4685" s="219" t="e">
        <f t="shared" si="575"/>
        <v>#VALUE!</v>
      </c>
      <c r="F4685" s="219" t="str">
        <f t="shared" si="576"/>
        <v/>
      </c>
      <c r="G4685" s="219">
        <f t="shared" si="577"/>
        <v>45291</v>
      </c>
      <c r="H4685" s="218" t="str">
        <f>IF(ISERROR(VLOOKUP(FORECAST!$A4685,$AY$2:$BA$9,3,FALSE)),"",VLOOKUP(FORECAST!$A4685,$AY$2:$BA$9,3,FALSE))</f>
        <v/>
      </c>
      <c r="I4685" s="218" t="str">
        <f>IF(ISNUMBER(FORECAST!G:G),FORECAST!G:G,"")</f>
        <v/>
      </c>
      <c r="J4685" s="222" t="str">
        <f>IF(ISNUMBER(FORECAST!H:H),FORECAST!H:H,"")</f>
        <v/>
      </c>
      <c r="BF4685" s="4"/>
    </row>
    <row r="4686" spans="1:58">
      <c r="A4686" s="218" t="str">
        <f>MID(FORECAST!A4685,1,10)</f>
        <v/>
      </c>
      <c r="B4686" s="218" t="str">
        <f t="shared" si="572"/>
        <v/>
      </c>
      <c r="C4686" s="218" t="str">
        <f t="shared" si="573"/>
        <v/>
      </c>
      <c r="D4686" s="218" t="str">
        <f t="shared" si="574"/>
        <v/>
      </c>
      <c r="E4686" s="219" t="e">
        <f t="shared" si="575"/>
        <v>#VALUE!</v>
      </c>
      <c r="F4686" s="219" t="str">
        <f t="shared" si="576"/>
        <v/>
      </c>
      <c r="G4686" s="219">
        <f t="shared" si="577"/>
        <v>45291</v>
      </c>
      <c r="H4686" s="218" t="str">
        <f>IF(ISERROR(VLOOKUP(FORECAST!$A4686,$AY$2:$BA$9,3,FALSE)),"",VLOOKUP(FORECAST!$A4686,$AY$2:$BA$9,3,FALSE))</f>
        <v/>
      </c>
      <c r="I4686" s="218" t="str">
        <f>IF(ISNUMBER(FORECAST!G:G),FORECAST!G:G,"")</f>
        <v/>
      </c>
      <c r="J4686" s="222" t="str">
        <f>IF(ISNUMBER(FORECAST!H:H),FORECAST!H:H,"")</f>
        <v/>
      </c>
      <c r="BF4686" s="4"/>
    </row>
    <row r="4687" spans="1:58">
      <c r="A4687" s="218" t="str">
        <f>MID(FORECAST!A4686,1,10)</f>
        <v/>
      </c>
      <c r="B4687" s="218" t="str">
        <f t="shared" si="572"/>
        <v/>
      </c>
      <c r="C4687" s="218" t="str">
        <f t="shared" si="573"/>
        <v/>
      </c>
      <c r="D4687" s="218" t="str">
        <f t="shared" si="574"/>
        <v/>
      </c>
      <c r="E4687" s="219" t="e">
        <f t="shared" si="575"/>
        <v>#VALUE!</v>
      </c>
      <c r="F4687" s="219" t="str">
        <f t="shared" si="576"/>
        <v/>
      </c>
      <c r="G4687" s="219">
        <f t="shared" si="577"/>
        <v>45291</v>
      </c>
      <c r="H4687" s="218" t="str">
        <f>IF(ISERROR(VLOOKUP(FORECAST!$A4687,$AY$2:$BA$9,3,FALSE)),"",VLOOKUP(FORECAST!$A4687,$AY$2:$BA$9,3,FALSE))</f>
        <v/>
      </c>
      <c r="I4687" s="218" t="str">
        <f>IF(ISNUMBER(FORECAST!G:G),FORECAST!G:G,"")</f>
        <v/>
      </c>
      <c r="J4687" s="222" t="str">
        <f>IF(ISNUMBER(FORECAST!H:H),FORECAST!H:H,"")</f>
        <v/>
      </c>
      <c r="BF4687" s="4"/>
    </row>
    <row r="4688" spans="1:58">
      <c r="A4688" s="218" t="str">
        <f>MID(FORECAST!A4687,1,10)</f>
        <v/>
      </c>
      <c r="B4688" s="218" t="str">
        <f t="shared" ref="B4688:B4751" si="578">MID(A4688,1,2)</f>
        <v/>
      </c>
      <c r="C4688" s="218" t="str">
        <f t="shared" ref="C4688:C4751" si="579">MID(A4688,4,2)</f>
        <v/>
      </c>
      <c r="D4688" s="218" t="str">
        <f t="shared" ref="D4688:D4751" si="580">MID(A4688,7,4)</f>
        <v/>
      </c>
      <c r="E4688" s="219" t="e">
        <f t="shared" ref="E4688:E4751" si="581">DATE(D4688,C4688,B4688)</f>
        <v>#VALUE!</v>
      </c>
      <c r="F4688" s="219" t="str">
        <f t="shared" ref="F4688:F4751" si="582">IF(ISERROR(E4688),"",E4688)</f>
        <v/>
      </c>
      <c r="G4688" s="219">
        <f t="shared" ref="G4688:G4751" si="583">IF(F4688="",G4687,F4688)</f>
        <v>45291</v>
      </c>
      <c r="H4688" s="218" t="str">
        <f>IF(ISERROR(VLOOKUP(FORECAST!$A4688,$AY$2:$BA$9,3,FALSE)),"",VLOOKUP(FORECAST!$A4688,$AY$2:$BA$9,3,FALSE))</f>
        <v/>
      </c>
      <c r="I4688" s="218" t="str">
        <f>IF(ISNUMBER(FORECAST!G:G),FORECAST!G:G,"")</f>
        <v/>
      </c>
      <c r="J4688" s="222" t="str">
        <f>IF(ISNUMBER(FORECAST!H:H),FORECAST!H:H,"")</f>
        <v/>
      </c>
      <c r="BF4688" s="4"/>
    </row>
    <row r="4689" spans="1:58">
      <c r="A4689" s="218" t="str">
        <f>MID(FORECAST!A4688,1,10)</f>
        <v/>
      </c>
      <c r="B4689" s="218" t="str">
        <f t="shared" si="578"/>
        <v/>
      </c>
      <c r="C4689" s="218" t="str">
        <f t="shared" si="579"/>
        <v/>
      </c>
      <c r="D4689" s="218" t="str">
        <f t="shared" si="580"/>
        <v/>
      </c>
      <c r="E4689" s="219" t="e">
        <f t="shared" si="581"/>
        <v>#VALUE!</v>
      </c>
      <c r="F4689" s="219" t="str">
        <f t="shared" si="582"/>
        <v/>
      </c>
      <c r="G4689" s="219">
        <f t="shared" si="583"/>
        <v>45291</v>
      </c>
      <c r="H4689" s="218" t="str">
        <f>IF(ISERROR(VLOOKUP(FORECAST!$A4689,$AY$2:$BA$9,3,FALSE)),"",VLOOKUP(FORECAST!$A4689,$AY$2:$BA$9,3,FALSE))</f>
        <v/>
      </c>
      <c r="I4689" s="218" t="str">
        <f>IF(ISNUMBER(FORECAST!G:G),FORECAST!G:G,"")</f>
        <v/>
      </c>
      <c r="J4689" s="222" t="str">
        <f>IF(ISNUMBER(FORECAST!H:H),FORECAST!H:H,"")</f>
        <v/>
      </c>
      <c r="BF4689" s="4"/>
    </row>
    <row r="4690" spans="1:58">
      <c r="A4690" s="218" t="str">
        <f>MID(FORECAST!A4689,1,10)</f>
        <v/>
      </c>
      <c r="B4690" s="218" t="str">
        <f t="shared" si="578"/>
        <v/>
      </c>
      <c r="C4690" s="218" t="str">
        <f t="shared" si="579"/>
        <v/>
      </c>
      <c r="D4690" s="218" t="str">
        <f t="shared" si="580"/>
        <v/>
      </c>
      <c r="E4690" s="219" t="e">
        <f t="shared" si="581"/>
        <v>#VALUE!</v>
      </c>
      <c r="F4690" s="219" t="str">
        <f t="shared" si="582"/>
        <v/>
      </c>
      <c r="G4690" s="219">
        <f t="shared" si="583"/>
        <v>45291</v>
      </c>
      <c r="H4690" s="218" t="str">
        <f>IF(ISERROR(VLOOKUP(FORECAST!$A4690,$AY$2:$BA$9,3,FALSE)),"",VLOOKUP(FORECAST!$A4690,$AY$2:$BA$9,3,FALSE))</f>
        <v/>
      </c>
      <c r="I4690" s="218" t="str">
        <f>IF(ISNUMBER(FORECAST!G:G),FORECAST!G:G,"")</f>
        <v/>
      </c>
      <c r="J4690" s="222" t="str">
        <f>IF(ISNUMBER(FORECAST!H:H),FORECAST!H:H,"")</f>
        <v/>
      </c>
      <c r="BF4690" s="4"/>
    </row>
    <row r="4691" spans="1:58">
      <c r="A4691" s="218" t="str">
        <f>MID(FORECAST!A4690,1,10)</f>
        <v/>
      </c>
      <c r="B4691" s="218" t="str">
        <f t="shared" si="578"/>
        <v/>
      </c>
      <c r="C4691" s="218" t="str">
        <f t="shared" si="579"/>
        <v/>
      </c>
      <c r="D4691" s="218" t="str">
        <f t="shared" si="580"/>
        <v/>
      </c>
      <c r="E4691" s="219" t="e">
        <f t="shared" si="581"/>
        <v>#VALUE!</v>
      </c>
      <c r="F4691" s="219" t="str">
        <f t="shared" si="582"/>
        <v/>
      </c>
      <c r="G4691" s="219">
        <f t="shared" si="583"/>
        <v>45291</v>
      </c>
      <c r="H4691" s="218" t="str">
        <f>IF(ISERROR(VLOOKUP(FORECAST!$A4691,$AY$2:$BA$9,3,FALSE)),"",VLOOKUP(FORECAST!$A4691,$AY$2:$BA$9,3,FALSE))</f>
        <v/>
      </c>
      <c r="I4691" s="218" t="str">
        <f>IF(ISNUMBER(FORECAST!G:G),FORECAST!G:G,"")</f>
        <v/>
      </c>
      <c r="J4691" s="222" t="str">
        <f>IF(ISNUMBER(FORECAST!H:H),FORECAST!H:H,"")</f>
        <v/>
      </c>
      <c r="BF4691" s="4"/>
    </row>
    <row r="4692" spans="1:58">
      <c r="A4692" s="218" t="str">
        <f>MID(FORECAST!A4691,1,10)</f>
        <v/>
      </c>
      <c r="B4692" s="218" t="str">
        <f t="shared" si="578"/>
        <v/>
      </c>
      <c r="C4692" s="218" t="str">
        <f t="shared" si="579"/>
        <v/>
      </c>
      <c r="D4692" s="218" t="str">
        <f t="shared" si="580"/>
        <v/>
      </c>
      <c r="E4692" s="219" t="e">
        <f t="shared" si="581"/>
        <v>#VALUE!</v>
      </c>
      <c r="F4692" s="219" t="str">
        <f t="shared" si="582"/>
        <v/>
      </c>
      <c r="G4692" s="219">
        <f t="shared" si="583"/>
        <v>45291</v>
      </c>
      <c r="H4692" s="218" t="str">
        <f>IF(ISERROR(VLOOKUP(FORECAST!$A4692,$AY$2:$BA$9,3,FALSE)),"",VLOOKUP(FORECAST!$A4692,$AY$2:$BA$9,3,FALSE))</f>
        <v/>
      </c>
      <c r="I4692" s="218" t="str">
        <f>IF(ISNUMBER(FORECAST!G:G),FORECAST!G:G,"")</f>
        <v/>
      </c>
      <c r="J4692" s="222" t="str">
        <f>IF(ISNUMBER(FORECAST!H:H),FORECAST!H:H,"")</f>
        <v/>
      </c>
      <c r="BF4692" s="4"/>
    </row>
    <row r="4693" spans="1:58">
      <c r="A4693" s="218" t="str">
        <f>MID(FORECAST!A4692,1,10)</f>
        <v/>
      </c>
      <c r="B4693" s="218" t="str">
        <f t="shared" si="578"/>
        <v/>
      </c>
      <c r="C4693" s="218" t="str">
        <f t="shared" si="579"/>
        <v/>
      </c>
      <c r="D4693" s="218" t="str">
        <f t="shared" si="580"/>
        <v/>
      </c>
      <c r="E4693" s="219" t="e">
        <f t="shared" si="581"/>
        <v>#VALUE!</v>
      </c>
      <c r="F4693" s="219" t="str">
        <f t="shared" si="582"/>
        <v/>
      </c>
      <c r="G4693" s="219">
        <f t="shared" si="583"/>
        <v>45291</v>
      </c>
      <c r="H4693" s="218" t="str">
        <f>IF(ISERROR(VLOOKUP(FORECAST!$A4693,$AY$2:$BA$9,3,FALSE)),"",VLOOKUP(FORECAST!$A4693,$AY$2:$BA$9,3,FALSE))</f>
        <v/>
      </c>
      <c r="I4693" s="218" t="str">
        <f>IF(ISNUMBER(FORECAST!G:G),FORECAST!G:G,"")</f>
        <v/>
      </c>
      <c r="J4693" s="222" t="str">
        <f>IF(ISNUMBER(FORECAST!H:H),FORECAST!H:H,"")</f>
        <v/>
      </c>
      <c r="BF4693" s="4"/>
    </row>
    <row r="4694" spans="1:58">
      <c r="A4694" s="218" t="str">
        <f>MID(FORECAST!A4693,1,10)</f>
        <v/>
      </c>
      <c r="B4694" s="218" t="str">
        <f t="shared" si="578"/>
        <v/>
      </c>
      <c r="C4694" s="218" t="str">
        <f t="shared" si="579"/>
        <v/>
      </c>
      <c r="D4694" s="218" t="str">
        <f t="shared" si="580"/>
        <v/>
      </c>
      <c r="E4694" s="219" t="e">
        <f t="shared" si="581"/>
        <v>#VALUE!</v>
      </c>
      <c r="F4694" s="219" t="str">
        <f t="shared" si="582"/>
        <v/>
      </c>
      <c r="G4694" s="219">
        <f t="shared" si="583"/>
        <v>45291</v>
      </c>
      <c r="H4694" s="218" t="str">
        <f>IF(ISERROR(VLOOKUP(FORECAST!$A4694,$AY$2:$BA$9,3,FALSE)),"",VLOOKUP(FORECAST!$A4694,$AY$2:$BA$9,3,FALSE))</f>
        <v/>
      </c>
      <c r="I4694" s="218" t="str">
        <f>IF(ISNUMBER(FORECAST!G:G),FORECAST!G:G,"")</f>
        <v/>
      </c>
      <c r="J4694" s="222" t="str">
        <f>IF(ISNUMBER(FORECAST!H:H),FORECAST!H:H,"")</f>
        <v/>
      </c>
      <c r="BF4694" s="4"/>
    </row>
    <row r="4695" spans="1:58">
      <c r="A4695" s="218" t="str">
        <f>MID(FORECAST!A4694,1,10)</f>
        <v/>
      </c>
      <c r="B4695" s="218" t="str">
        <f t="shared" si="578"/>
        <v/>
      </c>
      <c r="C4695" s="218" t="str">
        <f t="shared" si="579"/>
        <v/>
      </c>
      <c r="D4695" s="218" t="str">
        <f t="shared" si="580"/>
        <v/>
      </c>
      <c r="E4695" s="219" t="e">
        <f t="shared" si="581"/>
        <v>#VALUE!</v>
      </c>
      <c r="F4695" s="219" t="str">
        <f t="shared" si="582"/>
        <v/>
      </c>
      <c r="G4695" s="219">
        <f t="shared" si="583"/>
        <v>45291</v>
      </c>
      <c r="H4695" s="218" t="str">
        <f>IF(ISERROR(VLOOKUP(FORECAST!$A4695,$AY$2:$BA$9,3,FALSE)),"",VLOOKUP(FORECAST!$A4695,$AY$2:$BA$9,3,FALSE))</f>
        <v/>
      </c>
      <c r="I4695" s="218" t="str">
        <f>IF(ISNUMBER(FORECAST!G:G),FORECAST!G:G,"")</f>
        <v/>
      </c>
      <c r="J4695" s="222" t="str">
        <f>IF(ISNUMBER(FORECAST!H:H),FORECAST!H:H,"")</f>
        <v/>
      </c>
      <c r="BF4695" s="4"/>
    </row>
    <row r="4696" spans="1:58">
      <c r="A4696" s="218" t="str">
        <f>MID(FORECAST!A4695,1,10)</f>
        <v/>
      </c>
      <c r="B4696" s="218" t="str">
        <f t="shared" si="578"/>
        <v/>
      </c>
      <c r="C4696" s="218" t="str">
        <f t="shared" si="579"/>
        <v/>
      </c>
      <c r="D4696" s="218" t="str">
        <f t="shared" si="580"/>
        <v/>
      </c>
      <c r="E4696" s="219" t="e">
        <f t="shared" si="581"/>
        <v>#VALUE!</v>
      </c>
      <c r="F4696" s="219" t="str">
        <f t="shared" si="582"/>
        <v/>
      </c>
      <c r="G4696" s="219">
        <f t="shared" si="583"/>
        <v>45291</v>
      </c>
      <c r="H4696" s="218" t="str">
        <f>IF(ISERROR(VLOOKUP(FORECAST!$A4696,$AY$2:$BA$9,3,FALSE)),"",VLOOKUP(FORECAST!$A4696,$AY$2:$BA$9,3,FALSE))</f>
        <v/>
      </c>
      <c r="I4696" s="218" t="str">
        <f>IF(ISNUMBER(FORECAST!G:G),FORECAST!G:G,"")</f>
        <v/>
      </c>
      <c r="J4696" s="222" t="str">
        <f>IF(ISNUMBER(FORECAST!H:H),FORECAST!H:H,"")</f>
        <v/>
      </c>
      <c r="BF4696" s="4"/>
    </row>
    <row r="4697" spans="1:58">
      <c r="A4697" s="218" t="str">
        <f>MID(FORECAST!A4696,1,10)</f>
        <v/>
      </c>
      <c r="B4697" s="218" t="str">
        <f t="shared" si="578"/>
        <v/>
      </c>
      <c r="C4697" s="218" t="str">
        <f t="shared" si="579"/>
        <v/>
      </c>
      <c r="D4697" s="218" t="str">
        <f t="shared" si="580"/>
        <v/>
      </c>
      <c r="E4697" s="219" t="e">
        <f t="shared" si="581"/>
        <v>#VALUE!</v>
      </c>
      <c r="F4697" s="219" t="str">
        <f t="shared" si="582"/>
        <v/>
      </c>
      <c r="G4697" s="219">
        <f t="shared" si="583"/>
        <v>45291</v>
      </c>
      <c r="H4697" s="218" t="str">
        <f>IF(ISERROR(VLOOKUP(FORECAST!$A4697,$AY$2:$BA$9,3,FALSE)),"",VLOOKUP(FORECAST!$A4697,$AY$2:$BA$9,3,FALSE))</f>
        <v/>
      </c>
      <c r="I4697" s="218" t="str">
        <f>IF(ISNUMBER(FORECAST!G:G),FORECAST!G:G,"")</f>
        <v/>
      </c>
      <c r="J4697" s="222" t="str">
        <f>IF(ISNUMBER(FORECAST!H:H),FORECAST!H:H,"")</f>
        <v/>
      </c>
      <c r="BF4697" s="4"/>
    </row>
    <row r="4698" spans="1:58">
      <c r="A4698" s="218" t="str">
        <f>MID(FORECAST!A4697,1,10)</f>
        <v/>
      </c>
      <c r="B4698" s="218" t="str">
        <f t="shared" si="578"/>
        <v/>
      </c>
      <c r="C4698" s="218" t="str">
        <f t="shared" si="579"/>
        <v/>
      </c>
      <c r="D4698" s="218" t="str">
        <f t="shared" si="580"/>
        <v/>
      </c>
      <c r="E4698" s="219" t="e">
        <f t="shared" si="581"/>
        <v>#VALUE!</v>
      </c>
      <c r="F4698" s="219" t="str">
        <f t="shared" si="582"/>
        <v/>
      </c>
      <c r="G4698" s="219">
        <f t="shared" si="583"/>
        <v>45291</v>
      </c>
      <c r="H4698" s="218" t="str">
        <f>IF(ISERROR(VLOOKUP(FORECAST!$A4698,$AY$2:$BA$9,3,FALSE)),"",VLOOKUP(FORECAST!$A4698,$AY$2:$BA$9,3,FALSE))</f>
        <v/>
      </c>
      <c r="I4698" s="218" t="str">
        <f>IF(ISNUMBER(FORECAST!G:G),FORECAST!G:G,"")</f>
        <v/>
      </c>
      <c r="J4698" s="222" t="str">
        <f>IF(ISNUMBER(FORECAST!H:H),FORECAST!H:H,"")</f>
        <v/>
      </c>
      <c r="BF4698" s="4"/>
    </row>
    <row r="4699" spans="1:58">
      <c r="A4699" s="218" t="str">
        <f>MID(FORECAST!A4698,1,10)</f>
        <v/>
      </c>
      <c r="B4699" s="218" t="str">
        <f t="shared" si="578"/>
        <v/>
      </c>
      <c r="C4699" s="218" t="str">
        <f t="shared" si="579"/>
        <v/>
      </c>
      <c r="D4699" s="218" t="str">
        <f t="shared" si="580"/>
        <v/>
      </c>
      <c r="E4699" s="219" t="e">
        <f t="shared" si="581"/>
        <v>#VALUE!</v>
      </c>
      <c r="F4699" s="219" t="str">
        <f t="shared" si="582"/>
        <v/>
      </c>
      <c r="G4699" s="219">
        <f t="shared" si="583"/>
        <v>45291</v>
      </c>
      <c r="H4699" s="218" t="str">
        <f>IF(ISERROR(VLOOKUP(FORECAST!$A4699,$AY$2:$BA$9,3,FALSE)),"",VLOOKUP(FORECAST!$A4699,$AY$2:$BA$9,3,FALSE))</f>
        <v/>
      </c>
      <c r="I4699" s="218" t="str">
        <f>IF(ISNUMBER(FORECAST!G:G),FORECAST!G:G,"")</f>
        <v/>
      </c>
      <c r="J4699" s="222" t="str">
        <f>IF(ISNUMBER(FORECAST!H:H),FORECAST!H:H,"")</f>
        <v/>
      </c>
      <c r="BF4699" s="4"/>
    </row>
    <row r="4700" spans="1:58">
      <c r="A4700" s="218" t="str">
        <f>MID(FORECAST!A4699,1,10)</f>
        <v/>
      </c>
      <c r="B4700" s="218" t="str">
        <f t="shared" si="578"/>
        <v/>
      </c>
      <c r="C4700" s="218" t="str">
        <f t="shared" si="579"/>
        <v/>
      </c>
      <c r="D4700" s="218" t="str">
        <f t="shared" si="580"/>
        <v/>
      </c>
      <c r="E4700" s="219" t="e">
        <f t="shared" si="581"/>
        <v>#VALUE!</v>
      </c>
      <c r="F4700" s="219" t="str">
        <f t="shared" si="582"/>
        <v/>
      </c>
      <c r="G4700" s="219">
        <f t="shared" si="583"/>
        <v>45291</v>
      </c>
      <c r="H4700" s="218" t="str">
        <f>IF(ISERROR(VLOOKUP(FORECAST!$A4700,$AY$2:$BA$9,3,FALSE)),"",VLOOKUP(FORECAST!$A4700,$AY$2:$BA$9,3,FALSE))</f>
        <v/>
      </c>
      <c r="I4700" s="218" t="str">
        <f>IF(ISNUMBER(FORECAST!G:G),FORECAST!G:G,"")</f>
        <v/>
      </c>
      <c r="J4700" s="222" t="str">
        <f>IF(ISNUMBER(FORECAST!H:H),FORECAST!H:H,"")</f>
        <v/>
      </c>
      <c r="BF4700" s="4"/>
    </row>
    <row r="4701" spans="1:58">
      <c r="A4701" s="218" t="str">
        <f>MID(FORECAST!A4700,1,10)</f>
        <v/>
      </c>
      <c r="B4701" s="218" t="str">
        <f t="shared" si="578"/>
        <v/>
      </c>
      <c r="C4701" s="218" t="str">
        <f t="shared" si="579"/>
        <v/>
      </c>
      <c r="D4701" s="218" t="str">
        <f t="shared" si="580"/>
        <v/>
      </c>
      <c r="E4701" s="219" t="e">
        <f t="shared" si="581"/>
        <v>#VALUE!</v>
      </c>
      <c r="F4701" s="219" t="str">
        <f t="shared" si="582"/>
        <v/>
      </c>
      <c r="G4701" s="219">
        <f t="shared" si="583"/>
        <v>45291</v>
      </c>
      <c r="H4701" s="218" t="str">
        <f>IF(ISERROR(VLOOKUP(FORECAST!$A4701,$AY$2:$BA$9,3,FALSE)),"",VLOOKUP(FORECAST!$A4701,$AY$2:$BA$9,3,FALSE))</f>
        <v/>
      </c>
      <c r="I4701" s="218" t="str">
        <f>IF(ISNUMBER(FORECAST!G:G),FORECAST!G:G,"")</f>
        <v/>
      </c>
      <c r="J4701" s="222" t="str">
        <f>IF(ISNUMBER(FORECAST!H:H),FORECAST!H:H,"")</f>
        <v/>
      </c>
      <c r="BF4701" s="4"/>
    </row>
    <row r="4702" spans="1:58">
      <c r="A4702" s="218" t="str">
        <f>MID(FORECAST!A4701,1,10)</f>
        <v/>
      </c>
      <c r="B4702" s="218" t="str">
        <f t="shared" si="578"/>
        <v/>
      </c>
      <c r="C4702" s="218" t="str">
        <f t="shared" si="579"/>
        <v/>
      </c>
      <c r="D4702" s="218" t="str">
        <f t="shared" si="580"/>
        <v/>
      </c>
      <c r="E4702" s="219" t="e">
        <f t="shared" si="581"/>
        <v>#VALUE!</v>
      </c>
      <c r="F4702" s="219" t="str">
        <f t="shared" si="582"/>
        <v/>
      </c>
      <c r="G4702" s="219">
        <f t="shared" si="583"/>
        <v>45291</v>
      </c>
      <c r="H4702" s="218" t="str">
        <f>IF(ISERROR(VLOOKUP(FORECAST!$A4702,$AY$2:$BA$9,3,FALSE)),"",VLOOKUP(FORECAST!$A4702,$AY$2:$BA$9,3,FALSE))</f>
        <v/>
      </c>
      <c r="I4702" s="218" t="str">
        <f>IF(ISNUMBER(FORECAST!G:G),FORECAST!G:G,"")</f>
        <v/>
      </c>
      <c r="J4702" s="222" t="str">
        <f>IF(ISNUMBER(FORECAST!H:H),FORECAST!H:H,"")</f>
        <v/>
      </c>
      <c r="BF4702" s="4"/>
    </row>
    <row r="4703" spans="1:58">
      <c r="A4703" s="218" t="str">
        <f>MID(FORECAST!A4702,1,10)</f>
        <v/>
      </c>
      <c r="B4703" s="218" t="str">
        <f t="shared" si="578"/>
        <v/>
      </c>
      <c r="C4703" s="218" t="str">
        <f t="shared" si="579"/>
        <v/>
      </c>
      <c r="D4703" s="218" t="str">
        <f t="shared" si="580"/>
        <v/>
      </c>
      <c r="E4703" s="219" t="e">
        <f t="shared" si="581"/>
        <v>#VALUE!</v>
      </c>
      <c r="F4703" s="219" t="str">
        <f t="shared" si="582"/>
        <v/>
      </c>
      <c r="G4703" s="219">
        <f t="shared" si="583"/>
        <v>45291</v>
      </c>
      <c r="H4703" s="218" t="str">
        <f>IF(ISERROR(VLOOKUP(FORECAST!$A4703,$AY$2:$BA$9,3,FALSE)),"",VLOOKUP(FORECAST!$A4703,$AY$2:$BA$9,3,FALSE))</f>
        <v/>
      </c>
      <c r="I4703" s="218" t="str">
        <f>IF(ISNUMBER(FORECAST!G:G),FORECAST!G:G,"")</f>
        <v/>
      </c>
      <c r="J4703" s="222" t="str">
        <f>IF(ISNUMBER(FORECAST!H:H),FORECAST!H:H,"")</f>
        <v/>
      </c>
      <c r="BF4703" s="4"/>
    </row>
    <row r="4704" spans="1:58">
      <c r="A4704" s="218" t="str">
        <f>MID(FORECAST!A4703,1,10)</f>
        <v/>
      </c>
      <c r="B4704" s="218" t="str">
        <f t="shared" si="578"/>
        <v/>
      </c>
      <c r="C4704" s="218" t="str">
        <f t="shared" si="579"/>
        <v/>
      </c>
      <c r="D4704" s="218" t="str">
        <f t="shared" si="580"/>
        <v/>
      </c>
      <c r="E4704" s="219" t="e">
        <f t="shared" si="581"/>
        <v>#VALUE!</v>
      </c>
      <c r="F4704" s="219" t="str">
        <f t="shared" si="582"/>
        <v/>
      </c>
      <c r="G4704" s="219">
        <f t="shared" si="583"/>
        <v>45291</v>
      </c>
      <c r="H4704" s="218" t="str">
        <f>IF(ISERROR(VLOOKUP(FORECAST!$A4704,$AY$2:$BA$9,3,FALSE)),"",VLOOKUP(FORECAST!$A4704,$AY$2:$BA$9,3,FALSE))</f>
        <v/>
      </c>
      <c r="I4704" s="218" t="str">
        <f>IF(ISNUMBER(FORECAST!G:G),FORECAST!G:G,"")</f>
        <v/>
      </c>
      <c r="J4704" s="222" t="str">
        <f>IF(ISNUMBER(FORECAST!H:H),FORECAST!H:H,"")</f>
        <v/>
      </c>
      <c r="BF4704" s="4"/>
    </row>
    <row r="4705" spans="1:58">
      <c r="A4705" s="218" t="str">
        <f>MID(FORECAST!A4704,1,10)</f>
        <v/>
      </c>
      <c r="B4705" s="218" t="str">
        <f t="shared" si="578"/>
        <v/>
      </c>
      <c r="C4705" s="218" t="str">
        <f t="shared" si="579"/>
        <v/>
      </c>
      <c r="D4705" s="218" t="str">
        <f t="shared" si="580"/>
        <v/>
      </c>
      <c r="E4705" s="219" t="e">
        <f t="shared" si="581"/>
        <v>#VALUE!</v>
      </c>
      <c r="F4705" s="219" t="str">
        <f t="shared" si="582"/>
        <v/>
      </c>
      <c r="G4705" s="219">
        <f t="shared" si="583"/>
        <v>45291</v>
      </c>
      <c r="H4705" s="218" t="str">
        <f>IF(ISERROR(VLOOKUP(FORECAST!$A4705,$AY$2:$BA$9,3,FALSE)),"",VLOOKUP(FORECAST!$A4705,$AY$2:$BA$9,3,FALSE))</f>
        <v/>
      </c>
      <c r="I4705" s="218" t="str">
        <f>IF(ISNUMBER(FORECAST!G:G),FORECAST!G:G,"")</f>
        <v/>
      </c>
      <c r="J4705" s="222" t="str">
        <f>IF(ISNUMBER(FORECAST!H:H),FORECAST!H:H,"")</f>
        <v/>
      </c>
      <c r="BF4705" s="4"/>
    </row>
    <row r="4706" spans="1:58">
      <c r="A4706" s="218" t="str">
        <f>MID(FORECAST!A4705,1,10)</f>
        <v/>
      </c>
      <c r="B4706" s="218" t="str">
        <f t="shared" si="578"/>
        <v/>
      </c>
      <c r="C4706" s="218" t="str">
        <f t="shared" si="579"/>
        <v/>
      </c>
      <c r="D4706" s="218" t="str">
        <f t="shared" si="580"/>
        <v/>
      </c>
      <c r="E4706" s="219" t="e">
        <f t="shared" si="581"/>
        <v>#VALUE!</v>
      </c>
      <c r="F4706" s="219" t="str">
        <f t="shared" si="582"/>
        <v/>
      </c>
      <c r="G4706" s="219">
        <f t="shared" si="583"/>
        <v>45291</v>
      </c>
      <c r="H4706" s="218" t="str">
        <f>IF(ISERROR(VLOOKUP(FORECAST!$A4706,$AY$2:$BA$9,3,FALSE)),"",VLOOKUP(FORECAST!$A4706,$AY$2:$BA$9,3,FALSE))</f>
        <v/>
      </c>
      <c r="I4706" s="218" t="str">
        <f>IF(ISNUMBER(FORECAST!G:G),FORECAST!G:G,"")</f>
        <v/>
      </c>
      <c r="J4706" s="222" t="str">
        <f>IF(ISNUMBER(FORECAST!H:H),FORECAST!H:H,"")</f>
        <v/>
      </c>
      <c r="BF4706" s="4"/>
    </row>
    <row r="4707" spans="1:58">
      <c r="A4707" s="218" t="str">
        <f>MID(FORECAST!A4706,1,10)</f>
        <v/>
      </c>
      <c r="B4707" s="218" t="str">
        <f t="shared" si="578"/>
        <v/>
      </c>
      <c r="C4707" s="218" t="str">
        <f t="shared" si="579"/>
        <v/>
      </c>
      <c r="D4707" s="218" t="str">
        <f t="shared" si="580"/>
        <v/>
      </c>
      <c r="E4707" s="219" t="e">
        <f t="shared" si="581"/>
        <v>#VALUE!</v>
      </c>
      <c r="F4707" s="219" t="str">
        <f t="shared" si="582"/>
        <v/>
      </c>
      <c r="G4707" s="219">
        <f t="shared" si="583"/>
        <v>45291</v>
      </c>
      <c r="H4707" s="218" t="str">
        <f>IF(ISERROR(VLOOKUP(FORECAST!$A4707,$AY$2:$BA$9,3,FALSE)),"",VLOOKUP(FORECAST!$A4707,$AY$2:$BA$9,3,FALSE))</f>
        <v/>
      </c>
      <c r="I4707" s="218" t="str">
        <f>IF(ISNUMBER(FORECAST!G:G),FORECAST!G:G,"")</f>
        <v/>
      </c>
      <c r="J4707" s="222" t="str">
        <f>IF(ISNUMBER(FORECAST!H:H),FORECAST!H:H,"")</f>
        <v/>
      </c>
      <c r="BF4707" s="4"/>
    </row>
    <row r="4708" spans="1:58">
      <c r="A4708" s="218" t="str">
        <f>MID(FORECAST!A4707,1,10)</f>
        <v/>
      </c>
      <c r="B4708" s="218" t="str">
        <f t="shared" si="578"/>
        <v/>
      </c>
      <c r="C4708" s="218" t="str">
        <f t="shared" si="579"/>
        <v/>
      </c>
      <c r="D4708" s="218" t="str">
        <f t="shared" si="580"/>
        <v/>
      </c>
      <c r="E4708" s="219" t="e">
        <f t="shared" si="581"/>
        <v>#VALUE!</v>
      </c>
      <c r="F4708" s="219" t="str">
        <f t="shared" si="582"/>
        <v/>
      </c>
      <c r="G4708" s="219">
        <f t="shared" si="583"/>
        <v>45291</v>
      </c>
      <c r="H4708" s="218" t="str">
        <f>IF(ISERROR(VLOOKUP(FORECAST!$A4708,$AY$2:$BA$9,3,FALSE)),"",VLOOKUP(FORECAST!$A4708,$AY$2:$BA$9,3,FALSE))</f>
        <v/>
      </c>
      <c r="I4708" s="218" t="str">
        <f>IF(ISNUMBER(FORECAST!G:G),FORECAST!G:G,"")</f>
        <v/>
      </c>
      <c r="J4708" s="222" t="str">
        <f>IF(ISNUMBER(FORECAST!H:H),FORECAST!H:H,"")</f>
        <v/>
      </c>
      <c r="BF4708" s="4"/>
    </row>
    <row r="4709" spans="1:58">
      <c r="A4709" s="218" t="str">
        <f>MID(FORECAST!A4708,1,10)</f>
        <v/>
      </c>
      <c r="B4709" s="218" t="str">
        <f t="shared" si="578"/>
        <v/>
      </c>
      <c r="C4709" s="218" t="str">
        <f t="shared" si="579"/>
        <v/>
      </c>
      <c r="D4709" s="218" t="str">
        <f t="shared" si="580"/>
        <v/>
      </c>
      <c r="E4709" s="219" t="e">
        <f t="shared" si="581"/>
        <v>#VALUE!</v>
      </c>
      <c r="F4709" s="219" t="str">
        <f t="shared" si="582"/>
        <v/>
      </c>
      <c r="G4709" s="219">
        <f t="shared" si="583"/>
        <v>45291</v>
      </c>
      <c r="H4709" s="218" t="str">
        <f>IF(ISERROR(VLOOKUP(FORECAST!$A4709,$AY$2:$BA$9,3,FALSE)),"",VLOOKUP(FORECAST!$A4709,$AY$2:$BA$9,3,FALSE))</f>
        <v/>
      </c>
      <c r="I4709" s="218" t="str">
        <f>IF(ISNUMBER(FORECAST!G:G),FORECAST!G:G,"")</f>
        <v/>
      </c>
      <c r="J4709" s="222" t="str">
        <f>IF(ISNUMBER(FORECAST!H:H),FORECAST!H:H,"")</f>
        <v/>
      </c>
      <c r="BF4709" s="4"/>
    </row>
    <row r="4710" spans="1:58">
      <c r="A4710" s="218" t="str">
        <f>MID(FORECAST!A4709,1,10)</f>
        <v/>
      </c>
      <c r="B4710" s="218" t="str">
        <f t="shared" si="578"/>
        <v/>
      </c>
      <c r="C4710" s="218" t="str">
        <f t="shared" si="579"/>
        <v/>
      </c>
      <c r="D4710" s="218" t="str">
        <f t="shared" si="580"/>
        <v/>
      </c>
      <c r="E4710" s="219" t="e">
        <f t="shared" si="581"/>
        <v>#VALUE!</v>
      </c>
      <c r="F4710" s="219" t="str">
        <f t="shared" si="582"/>
        <v/>
      </c>
      <c r="G4710" s="219">
        <f t="shared" si="583"/>
        <v>45291</v>
      </c>
      <c r="H4710" s="218" t="str">
        <f>IF(ISERROR(VLOOKUP(FORECAST!$A4710,$AY$2:$BA$9,3,FALSE)),"",VLOOKUP(FORECAST!$A4710,$AY$2:$BA$9,3,FALSE))</f>
        <v/>
      </c>
      <c r="I4710" s="218" t="str">
        <f>IF(ISNUMBER(FORECAST!G:G),FORECAST!G:G,"")</f>
        <v/>
      </c>
      <c r="J4710" s="222" t="str">
        <f>IF(ISNUMBER(FORECAST!H:H),FORECAST!H:H,"")</f>
        <v/>
      </c>
      <c r="BF4710" s="4"/>
    </row>
    <row r="4711" spans="1:58">
      <c r="A4711" s="218" t="str">
        <f>MID(FORECAST!A4710,1,10)</f>
        <v/>
      </c>
      <c r="B4711" s="218" t="str">
        <f t="shared" si="578"/>
        <v/>
      </c>
      <c r="C4711" s="218" t="str">
        <f t="shared" si="579"/>
        <v/>
      </c>
      <c r="D4711" s="218" t="str">
        <f t="shared" si="580"/>
        <v/>
      </c>
      <c r="E4711" s="219" t="e">
        <f t="shared" si="581"/>
        <v>#VALUE!</v>
      </c>
      <c r="F4711" s="219" t="str">
        <f t="shared" si="582"/>
        <v/>
      </c>
      <c r="G4711" s="219">
        <f t="shared" si="583"/>
        <v>45291</v>
      </c>
      <c r="H4711" s="218" t="str">
        <f>IF(ISERROR(VLOOKUP(FORECAST!$A4711,$AY$2:$BA$9,3,FALSE)),"",VLOOKUP(FORECAST!$A4711,$AY$2:$BA$9,3,FALSE))</f>
        <v/>
      </c>
      <c r="I4711" s="218" t="str">
        <f>IF(ISNUMBER(FORECAST!G:G),FORECAST!G:G,"")</f>
        <v/>
      </c>
      <c r="J4711" s="222" t="str">
        <f>IF(ISNUMBER(FORECAST!H:H),FORECAST!H:H,"")</f>
        <v/>
      </c>
      <c r="BF4711" s="4"/>
    </row>
    <row r="4712" spans="1:58">
      <c r="A4712" s="218" t="str">
        <f>MID(FORECAST!A4711,1,10)</f>
        <v/>
      </c>
      <c r="B4712" s="218" t="str">
        <f t="shared" si="578"/>
        <v/>
      </c>
      <c r="C4712" s="218" t="str">
        <f t="shared" si="579"/>
        <v/>
      </c>
      <c r="D4712" s="218" t="str">
        <f t="shared" si="580"/>
        <v/>
      </c>
      <c r="E4712" s="219" t="e">
        <f t="shared" si="581"/>
        <v>#VALUE!</v>
      </c>
      <c r="F4712" s="219" t="str">
        <f t="shared" si="582"/>
        <v/>
      </c>
      <c r="G4712" s="219">
        <f t="shared" si="583"/>
        <v>45291</v>
      </c>
      <c r="H4712" s="218" t="str">
        <f>IF(ISERROR(VLOOKUP(FORECAST!$A4712,$AY$2:$BA$9,3,FALSE)),"",VLOOKUP(FORECAST!$A4712,$AY$2:$BA$9,3,FALSE))</f>
        <v/>
      </c>
      <c r="I4712" s="218" t="str">
        <f>IF(ISNUMBER(FORECAST!G:G),FORECAST!G:G,"")</f>
        <v/>
      </c>
      <c r="J4712" s="222" t="str">
        <f>IF(ISNUMBER(FORECAST!H:H),FORECAST!H:H,"")</f>
        <v/>
      </c>
      <c r="BF4712" s="4"/>
    </row>
    <row r="4713" spans="1:58">
      <c r="A4713" s="218" t="str">
        <f>MID(FORECAST!A4712,1,10)</f>
        <v/>
      </c>
      <c r="B4713" s="218" t="str">
        <f t="shared" si="578"/>
        <v/>
      </c>
      <c r="C4713" s="218" t="str">
        <f t="shared" si="579"/>
        <v/>
      </c>
      <c r="D4713" s="218" t="str">
        <f t="shared" si="580"/>
        <v/>
      </c>
      <c r="E4713" s="219" t="e">
        <f t="shared" si="581"/>
        <v>#VALUE!</v>
      </c>
      <c r="F4713" s="219" t="str">
        <f t="shared" si="582"/>
        <v/>
      </c>
      <c r="G4713" s="219">
        <f t="shared" si="583"/>
        <v>45291</v>
      </c>
      <c r="H4713" s="218" t="str">
        <f>IF(ISERROR(VLOOKUP(FORECAST!$A4713,$AY$2:$BA$9,3,FALSE)),"",VLOOKUP(FORECAST!$A4713,$AY$2:$BA$9,3,FALSE))</f>
        <v/>
      </c>
      <c r="I4713" s="218" t="str">
        <f>IF(ISNUMBER(FORECAST!G:G),FORECAST!G:G,"")</f>
        <v/>
      </c>
      <c r="J4713" s="222" t="str">
        <f>IF(ISNUMBER(FORECAST!H:H),FORECAST!H:H,"")</f>
        <v/>
      </c>
      <c r="BF4713" s="4"/>
    </row>
    <row r="4714" spans="1:58">
      <c r="A4714" s="218" t="str">
        <f>MID(FORECAST!A4713,1,10)</f>
        <v/>
      </c>
      <c r="B4714" s="218" t="str">
        <f t="shared" si="578"/>
        <v/>
      </c>
      <c r="C4714" s="218" t="str">
        <f t="shared" si="579"/>
        <v/>
      </c>
      <c r="D4714" s="218" t="str">
        <f t="shared" si="580"/>
        <v/>
      </c>
      <c r="E4714" s="219" t="e">
        <f t="shared" si="581"/>
        <v>#VALUE!</v>
      </c>
      <c r="F4714" s="219" t="str">
        <f t="shared" si="582"/>
        <v/>
      </c>
      <c r="G4714" s="219">
        <f t="shared" si="583"/>
        <v>45291</v>
      </c>
      <c r="H4714" s="218" t="str">
        <f>IF(ISERROR(VLOOKUP(FORECAST!$A4714,$AY$2:$BA$9,3,FALSE)),"",VLOOKUP(FORECAST!$A4714,$AY$2:$BA$9,3,FALSE))</f>
        <v/>
      </c>
      <c r="I4714" s="218" t="str">
        <f>IF(ISNUMBER(FORECAST!G:G),FORECAST!G:G,"")</f>
        <v/>
      </c>
      <c r="J4714" s="222" t="str">
        <f>IF(ISNUMBER(FORECAST!H:H),FORECAST!H:H,"")</f>
        <v/>
      </c>
      <c r="BF4714" s="4"/>
    </row>
    <row r="4715" spans="1:58">
      <c r="A4715" s="218" t="str">
        <f>MID(FORECAST!A4714,1,10)</f>
        <v/>
      </c>
      <c r="B4715" s="218" t="str">
        <f t="shared" si="578"/>
        <v/>
      </c>
      <c r="C4715" s="218" t="str">
        <f t="shared" si="579"/>
        <v/>
      </c>
      <c r="D4715" s="218" t="str">
        <f t="shared" si="580"/>
        <v/>
      </c>
      <c r="E4715" s="219" t="e">
        <f t="shared" si="581"/>
        <v>#VALUE!</v>
      </c>
      <c r="F4715" s="219" t="str">
        <f t="shared" si="582"/>
        <v/>
      </c>
      <c r="G4715" s="219">
        <f t="shared" si="583"/>
        <v>45291</v>
      </c>
      <c r="H4715" s="218" t="str">
        <f>IF(ISERROR(VLOOKUP(FORECAST!$A4715,$AY$2:$BA$9,3,FALSE)),"",VLOOKUP(FORECAST!$A4715,$AY$2:$BA$9,3,FALSE))</f>
        <v/>
      </c>
      <c r="I4715" s="218" t="str">
        <f>IF(ISNUMBER(FORECAST!G:G),FORECAST!G:G,"")</f>
        <v/>
      </c>
      <c r="J4715" s="222" t="str">
        <f>IF(ISNUMBER(FORECAST!H:H),FORECAST!H:H,"")</f>
        <v/>
      </c>
      <c r="BF4715" s="4"/>
    </row>
    <row r="4716" spans="1:58">
      <c r="A4716" s="218" t="str">
        <f>MID(FORECAST!A4715,1,10)</f>
        <v/>
      </c>
      <c r="B4716" s="218" t="str">
        <f t="shared" si="578"/>
        <v/>
      </c>
      <c r="C4716" s="218" t="str">
        <f t="shared" si="579"/>
        <v/>
      </c>
      <c r="D4716" s="218" t="str">
        <f t="shared" si="580"/>
        <v/>
      </c>
      <c r="E4716" s="219" t="e">
        <f t="shared" si="581"/>
        <v>#VALUE!</v>
      </c>
      <c r="F4716" s="219" t="str">
        <f t="shared" si="582"/>
        <v/>
      </c>
      <c r="G4716" s="219">
        <f t="shared" si="583"/>
        <v>45291</v>
      </c>
      <c r="H4716" s="218" t="str">
        <f>IF(ISERROR(VLOOKUP(FORECAST!$A4716,$AY$2:$BA$9,3,FALSE)),"",VLOOKUP(FORECAST!$A4716,$AY$2:$BA$9,3,FALSE))</f>
        <v/>
      </c>
      <c r="I4716" s="218" t="str">
        <f>IF(ISNUMBER(FORECAST!G:G),FORECAST!G:G,"")</f>
        <v/>
      </c>
      <c r="J4716" s="222" t="str">
        <f>IF(ISNUMBER(FORECAST!H:H),FORECAST!H:H,"")</f>
        <v/>
      </c>
      <c r="BF4716" s="4"/>
    </row>
    <row r="4717" spans="1:58">
      <c r="A4717" s="218" t="str">
        <f>MID(FORECAST!A4716,1,10)</f>
        <v/>
      </c>
      <c r="B4717" s="218" t="str">
        <f t="shared" si="578"/>
        <v/>
      </c>
      <c r="C4717" s="218" t="str">
        <f t="shared" si="579"/>
        <v/>
      </c>
      <c r="D4717" s="218" t="str">
        <f t="shared" si="580"/>
        <v/>
      </c>
      <c r="E4717" s="219" t="e">
        <f t="shared" si="581"/>
        <v>#VALUE!</v>
      </c>
      <c r="F4717" s="219" t="str">
        <f t="shared" si="582"/>
        <v/>
      </c>
      <c r="G4717" s="219">
        <f t="shared" si="583"/>
        <v>45291</v>
      </c>
      <c r="H4717" s="218" t="str">
        <f>IF(ISERROR(VLOOKUP(FORECAST!$A4717,$AY$2:$BA$9,3,FALSE)),"",VLOOKUP(FORECAST!$A4717,$AY$2:$BA$9,3,FALSE))</f>
        <v/>
      </c>
      <c r="I4717" s="218" t="str">
        <f>IF(ISNUMBER(FORECAST!G:G),FORECAST!G:G,"")</f>
        <v/>
      </c>
      <c r="J4717" s="222" t="str">
        <f>IF(ISNUMBER(FORECAST!H:H),FORECAST!H:H,"")</f>
        <v/>
      </c>
      <c r="BF4717" s="4"/>
    </row>
    <row r="4718" spans="1:58">
      <c r="A4718" s="218" t="str">
        <f>MID(FORECAST!A4717,1,10)</f>
        <v/>
      </c>
      <c r="B4718" s="218" t="str">
        <f t="shared" si="578"/>
        <v/>
      </c>
      <c r="C4718" s="218" t="str">
        <f t="shared" si="579"/>
        <v/>
      </c>
      <c r="D4718" s="218" t="str">
        <f t="shared" si="580"/>
        <v/>
      </c>
      <c r="E4718" s="219" t="e">
        <f t="shared" si="581"/>
        <v>#VALUE!</v>
      </c>
      <c r="F4718" s="219" t="str">
        <f t="shared" si="582"/>
        <v/>
      </c>
      <c r="G4718" s="219">
        <f t="shared" si="583"/>
        <v>45291</v>
      </c>
      <c r="H4718" s="218" t="str">
        <f>IF(ISERROR(VLOOKUP(FORECAST!$A4718,$AY$2:$BA$9,3,FALSE)),"",VLOOKUP(FORECAST!$A4718,$AY$2:$BA$9,3,FALSE))</f>
        <v/>
      </c>
      <c r="I4718" s="218" t="str">
        <f>IF(ISNUMBER(FORECAST!G:G),FORECAST!G:G,"")</f>
        <v/>
      </c>
      <c r="J4718" s="222" t="str">
        <f>IF(ISNUMBER(FORECAST!H:H),FORECAST!H:H,"")</f>
        <v/>
      </c>
      <c r="BF4718" s="4"/>
    </row>
    <row r="4719" spans="1:58">
      <c r="A4719" s="218" t="str">
        <f>MID(FORECAST!A4718,1,10)</f>
        <v/>
      </c>
      <c r="B4719" s="218" t="str">
        <f t="shared" si="578"/>
        <v/>
      </c>
      <c r="C4719" s="218" t="str">
        <f t="shared" si="579"/>
        <v/>
      </c>
      <c r="D4719" s="218" t="str">
        <f t="shared" si="580"/>
        <v/>
      </c>
      <c r="E4719" s="219" t="e">
        <f t="shared" si="581"/>
        <v>#VALUE!</v>
      </c>
      <c r="F4719" s="219" t="str">
        <f t="shared" si="582"/>
        <v/>
      </c>
      <c r="G4719" s="219">
        <f t="shared" si="583"/>
        <v>45291</v>
      </c>
      <c r="H4719" s="218" t="str">
        <f>IF(ISERROR(VLOOKUP(FORECAST!$A4719,$AY$2:$BA$9,3,FALSE)),"",VLOOKUP(FORECAST!$A4719,$AY$2:$BA$9,3,FALSE))</f>
        <v/>
      </c>
      <c r="I4719" s="218" t="str">
        <f>IF(ISNUMBER(FORECAST!G:G),FORECAST!G:G,"")</f>
        <v/>
      </c>
      <c r="J4719" s="222" t="str">
        <f>IF(ISNUMBER(FORECAST!H:H),FORECAST!H:H,"")</f>
        <v/>
      </c>
      <c r="BF4719" s="4"/>
    </row>
    <row r="4720" spans="1:58">
      <c r="A4720" s="218" t="str">
        <f>MID(FORECAST!A4719,1,10)</f>
        <v/>
      </c>
      <c r="B4720" s="218" t="str">
        <f t="shared" si="578"/>
        <v/>
      </c>
      <c r="C4720" s="218" t="str">
        <f t="shared" si="579"/>
        <v/>
      </c>
      <c r="D4720" s="218" t="str">
        <f t="shared" si="580"/>
        <v/>
      </c>
      <c r="E4720" s="219" t="e">
        <f t="shared" si="581"/>
        <v>#VALUE!</v>
      </c>
      <c r="F4720" s="219" t="str">
        <f t="shared" si="582"/>
        <v/>
      </c>
      <c r="G4720" s="219">
        <f t="shared" si="583"/>
        <v>45291</v>
      </c>
      <c r="H4720" s="218" t="str">
        <f>IF(ISERROR(VLOOKUP(FORECAST!$A4720,$AY$2:$BA$9,3,FALSE)),"",VLOOKUP(FORECAST!$A4720,$AY$2:$BA$9,3,FALSE))</f>
        <v/>
      </c>
      <c r="I4720" s="218" t="str">
        <f>IF(ISNUMBER(FORECAST!G:G),FORECAST!G:G,"")</f>
        <v/>
      </c>
      <c r="J4720" s="222" t="str">
        <f>IF(ISNUMBER(FORECAST!H:H),FORECAST!H:H,"")</f>
        <v/>
      </c>
      <c r="BF4720" s="4"/>
    </row>
    <row r="4721" spans="1:58">
      <c r="A4721" s="218" t="str">
        <f>MID(FORECAST!A4720,1,10)</f>
        <v/>
      </c>
      <c r="B4721" s="218" t="str">
        <f t="shared" si="578"/>
        <v/>
      </c>
      <c r="C4721" s="218" t="str">
        <f t="shared" si="579"/>
        <v/>
      </c>
      <c r="D4721" s="218" t="str">
        <f t="shared" si="580"/>
        <v/>
      </c>
      <c r="E4721" s="219" t="e">
        <f t="shared" si="581"/>
        <v>#VALUE!</v>
      </c>
      <c r="F4721" s="219" t="str">
        <f t="shared" si="582"/>
        <v/>
      </c>
      <c r="G4721" s="219">
        <f t="shared" si="583"/>
        <v>45291</v>
      </c>
      <c r="H4721" s="218" t="str">
        <f>IF(ISERROR(VLOOKUP(FORECAST!$A4721,$AY$2:$BA$9,3,FALSE)),"",VLOOKUP(FORECAST!$A4721,$AY$2:$BA$9,3,FALSE))</f>
        <v/>
      </c>
      <c r="I4721" s="218" t="str">
        <f>IF(ISNUMBER(FORECAST!G:G),FORECAST!G:G,"")</f>
        <v/>
      </c>
      <c r="J4721" s="222" t="str">
        <f>IF(ISNUMBER(FORECAST!H:H),FORECAST!H:H,"")</f>
        <v/>
      </c>
      <c r="BF4721" s="4"/>
    </row>
    <row r="4722" spans="1:58">
      <c r="A4722" s="218" t="str">
        <f>MID(FORECAST!A4721,1,10)</f>
        <v/>
      </c>
      <c r="B4722" s="218" t="str">
        <f t="shared" si="578"/>
        <v/>
      </c>
      <c r="C4722" s="218" t="str">
        <f t="shared" si="579"/>
        <v/>
      </c>
      <c r="D4722" s="218" t="str">
        <f t="shared" si="580"/>
        <v/>
      </c>
      <c r="E4722" s="219" t="e">
        <f t="shared" si="581"/>
        <v>#VALUE!</v>
      </c>
      <c r="F4722" s="219" t="str">
        <f t="shared" si="582"/>
        <v/>
      </c>
      <c r="G4722" s="219">
        <f t="shared" si="583"/>
        <v>45291</v>
      </c>
      <c r="H4722" s="218" t="str">
        <f>IF(ISERROR(VLOOKUP(FORECAST!$A4722,$AY$2:$BA$9,3,FALSE)),"",VLOOKUP(FORECAST!$A4722,$AY$2:$BA$9,3,FALSE))</f>
        <v/>
      </c>
      <c r="I4722" s="218" t="str">
        <f>IF(ISNUMBER(FORECAST!G:G),FORECAST!G:G,"")</f>
        <v/>
      </c>
      <c r="J4722" s="222" t="str">
        <f>IF(ISNUMBER(FORECAST!H:H),FORECAST!H:H,"")</f>
        <v/>
      </c>
      <c r="BF4722" s="4"/>
    </row>
    <row r="4723" spans="1:58">
      <c r="A4723" s="218" t="str">
        <f>MID(FORECAST!A4722,1,10)</f>
        <v/>
      </c>
      <c r="B4723" s="218" t="str">
        <f t="shared" si="578"/>
        <v/>
      </c>
      <c r="C4723" s="218" t="str">
        <f t="shared" si="579"/>
        <v/>
      </c>
      <c r="D4723" s="218" t="str">
        <f t="shared" si="580"/>
        <v/>
      </c>
      <c r="E4723" s="219" t="e">
        <f t="shared" si="581"/>
        <v>#VALUE!</v>
      </c>
      <c r="F4723" s="219" t="str">
        <f t="shared" si="582"/>
        <v/>
      </c>
      <c r="G4723" s="219">
        <f t="shared" si="583"/>
        <v>45291</v>
      </c>
      <c r="H4723" s="218" t="str">
        <f>IF(ISERROR(VLOOKUP(FORECAST!$A4723,$AY$2:$BA$9,3,FALSE)),"",VLOOKUP(FORECAST!$A4723,$AY$2:$BA$9,3,FALSE))</f>
        <v/>
      </c>
      <c r="I4723" s="218" t="str">
        <f>IF(ISNUMBER(FORECAST!G:G),FORECAST!G:G,"")</f>
        <v/>
      </c>
      <c r="J4723" s="222" t="str">
        <f>IF(ISNUMBER(FORECAST!H:H),FORECAST!H:H,"")</f>
        <v/>
      </c>
      <c r="BF4723" s="4"/>
    </row>
    <row r="4724" spans="1:58">
      <c r="A4724" s="218" t="str">
        <f>MID(FORECAST!A4723,1,10)</f>
        <v/>
      </c>
      <c r="B4724" s="218" t="str">
        <f t="shared" si="578"/>
        <v/>
      </c>
      <c r="C4724" s="218" t="str">
        <f t="shared" si="579"/>
        <v/>
      </c>
      <c r="D4724" s="218" t="str">
        <f t="shared" si="580"/>
        <v/>
      </c>
      <c r="E4724" s="219" t="e">
        <f t="shared" si="581"/>
        <v>#VALUE!</v>
      </c>
      <c r="F4724" s="219" t="str">
        <f t="shared" si="582"/>
        <v/>
      </c>
      <c r="G4724" s="219">
        <f t="shared" si="583"/>
        <v>45291</v>
      </c>
      <c r="H4724" s="218" t="str">
        <f>IF(ISERROR(VLOOKUP(FORECAST!$A4724,$AY$2:$BA$9,3,FALSE)),"",VLOOKUP(FORECAST!$A4724,$AY$2:$BA$9,3,FALSE))</f>
        <v/>
      </c>
      <c r="I4724" s="218" t="str">
        <f>IF(ISNUMBER(FORECAST!G:G),FORECAST!G:G,"")</f>
        <v/>
      </c>
      <c r="J4724" s="222" t="str">
        <f>IF(ISNUMBER(FORECAST!H:H),FORECAST!H:H,"")</f>
        <v/>
      </c>
      <c r="BF4724" s="4"/>
    </row>
    <row r="4725" spans="1:58">
      <c r="A4725" s="218" t="str">
        <f>MID(FORECAST!A4724,1,10)</f>
        <v/>
      </c>
      <c r="B4725" s="218" t="str">
        <f t="shared" si="578"/>
        <v/>
      </c>
      <c r="C4725" s="218" t="str">
        <f t="shared" si="579"/>
        <v/>
      </c>
      <c r="D4725" s="218" t="str">
        <f t="shared" si="580"/>
        <v/>
      </c>
      <c r="E4725" s="219" t="e">
        <f t="shared" si="581"/>
        <v>#VALUE!</v>
      </c>
      <c r="F4725" s="219" t="str">
        <f t="shared" si="582"/>
        <v/>
      </c>
      <c r="G4725" s="219">
        <f t="shared" si="583"/>
        <v>45291</v>
      </c>
      <c r="H4725" s="218" t="str">
        <f>IF(ISERROR(VLOOKUP(FORECAST!$A4725,$AY$2:$BA$9,3,FALSE)),"",VLOOKUP(FORECAST!$A4725,$AY$2:$BA$9,3,FALSE))</f>
        <v/>
      </c>
      <c r="I4725" s="218" t="str">
        <f>IF(ISNUMBER(FORECAST!G:G),FORECAST!G:G,"")</f>
        <v/>
      </c>
      <c r="J4725" s="222" t="str">
        <f>IF(ISNUMBER(FORECAST!H:H),FORECAST!H:H,"")</f>
        <v/>
      </c>
      <c r="BF4725" s="4"/>
    </row>
    <row r="4726" spans="1:58">
      <c r="A4726" s="218" t="str">
        <f>MID(FORECAST!A4725,1,10)</f>
        <v/>
      </c>
      <c r="B4726" s="218" t="str">
        <f t="shared" si="578"/>
        <v/>
      </c>
      <c r="C4726" s="218" t="str">
        <f t="shared" si="579"/>
        <v/>
      </c>
      <c r="D4726" s="218" t="str">
        <f t="shared" si="580"/>
        <v/>
      </c>
      <c r="E4726" s="219" t="e">
        <f t="shared" si="581"/>
        <v>#VALUE!</v>
      </c>
      <c r="F4726" s="219" t="str">
        <f t="shared" si="582"/>
        <v/>
      </c>
      <c r="G4726" s="219">
        <f t="shared" si="583"/>
        <v>45291</v>
      </c>
      <c r="H4726" s="218" t="str">
        <f>IF(ISERROR(VLOOKUP(FORECAST!$A4726,$AY$2:$BA$9,3,FALSE)),"",VLOOKUP(FORECAST!$A4726,$AY$2:$BA$9,3,FALSE))</f>
        <v/>
      </c>
      <c r="I4726" s="218" t="str">
        <f>IF(ISNUMBER(FORECAST!G:G),FORECAST!G:G,"")</f>
        <v/>
      </c>
      <c r="J4726" s="222" t="str">
        <f>IF(ISNUMBER(FORECAST!H:H),FORECAST!H:H,"")</f>
        <v/>
      </c>
      <c r="BF4726" s="4"/>
    </row>
    <row r="4727" spans="1:58">
      <c r="A4727" s="218" t="str">
        <f>MID(FORECAST!A4726,1,10)</f>
        <v/>
      </c>
      <c r="B4727" s="218" t="str">
        <f t="shared" si="578"/>
        <v/>
      </c>
      <c r="C4727" s="218" t="str">
        <f t="shared" si="579"/>
        <v/>
      </c>
      <c r="D4727" s="218" t="str">
        <f t="shared" si="580"/>
        <v/>
      </c>
      <c r="E4727" s="219" t="e">
        <f t="shared" si="581"/>
        <v>#VALUE!</v>
      </c>
      <c r="F4727" s="219" t="str">
        <f t="shared" si="582"/>
        <v/>
      </c>
      <c r="G4727" s="219">
        <f t="shared" si="583"/>
        <v>45291</v>
      </c>
      <c r="H4727" s="218" t="str">
        <f>IF(ISERROR(VLOOKUP(FORECAST!$A4727,$AY$2:$BA$9,3,FALSE)),"",VLOOKUP(FORECAST!$A4727,$AY$2:$BA$9,3,FALSE))</f>
        <v/>
      </c>
      <c r="I4727" s="218" t="str">
        <f>IF(ISNUMBER(FORECAST!G:G),FORECAST!G:G,"")</f>
        <v/>
      </c>
      <c r="J4727" s="222" t="str">
        <f>IF(ISNUMBER(FORECAST!H:H),FORECAST!H:H,"")</f>
        <v/>
      </c>
      <c r="BF4727" s="4"/>
    </row>
    <row r="4728" spans="1:58">
      <c r="A4728" s="218" t="str">
        <f>MID(FORECAST!A4727,1,10)</f>
        <v/>
      </c>
      <c r="B4728" s="218" t="str">
        <f t="shared" si="578"/>
        <v/>
      </c>
      <c r="C4728" s="218" t="str">
        <f t="shared" si="579"/>
        <v/>
      </c>
      <c r="D4728" s="218" t="str">
        <f t="shared" si="580"/>
        <v/>
      </c>
      <c r="E4728" s="219" t="e">
        <f t="shared" si="581"/>
        <v>#VALUE!</v>
      </c>
      <c r="F4728" s="219" t="str">
        <f t="shared" si="582"/>
        <v/>
      </c>
      <c r="G4728" s="219">
        <f t="shared" si="583"/>
        <v>45291</v>
      </c>
      <c r="H4728" s="218" t="str">
        <f>IF(ISERROR(VLOOKUP(FORECAST!$A4728,$AY$2:$BA$9,3,FALSE)),"",VLOOKUP(FORECAST!$A4728,$AY$2:$BA$9,3,FALSE))</f>
        <v/>
      </c>
      <c r="I4728" s="218" t="str">
        <f>IF(ISNUMBER(FORECAST!G:G),FORECAST!G:G,"")</f>
        <v/>
      </c>
      <c r="J4728" s="222" t="str">
        <f>IF(ISNUMBER(FORECAST!H:H),FORECAST!H:H,"")</f>
        <v/>
      </c>
      <c r="BF4728" s="4"/>
    </row>
    <row r="4729" spans="1:58">
      <c r="A4729" s="218" t="str">
        <f>MID(FORECAST!A4728,1,10)</f>
        <v/>
      </c>
      <c r="B4729" s="218" t="str">
        <f t="shared" si="578"/>
        <v/>
      </c>
      <c r="C4729" s="218" t="str">
        <f t="shared" si="579"/>
        <v/>
      </c>
      <c r="D4729" s="218" t="str">
        <f t="shared" si="580"/>
        <v/>
      </c>
      <c r="E4729" s="219" t="e">
        <f t="shared" si="581"/>
        <v>#VALUE!</v>
      </c>
      <c r="F4729" s="219" t="str">
        <f t="shared" si="582"/>
        <v/>
      </c>
      <c r="G4729" s="219">
        <f t="shared" si="583"/>
        <v>45291</v>
      </c>
      <c r="H4729" s="218" t="str">
        <f>IF(ISERROR(VLOOKUP(FORECAST!$A4729,$AY$2:$BA$9,3,FALSE)),"",VLOOKUP(FORECAST!$A4729,$AY$2:$BA$9,3,FALSE))</f>
        <v/>
      </c>
      <c r="I4729" s="218" t="str">
        <f>IF(ISNUMBER(FORECAST!G:G),FORECAST!G:G,"")</f>
        <v/>
      </c>
      <c r="J4729" s="222" t="str">
        <f>IF(ISNUMBER(FORECAST!H:H),FORECAST!H:H,"")</f>
        <v/>
      </c>
      <c r="BF4729" s="4"/>
    </row>
    <row r="4730" spans="1:58">
      <c r="A4730" s="218" t="str">
        <f>MID(FORECAST!A4729,1,10)</f>
        <v/>
      </c>
      <c r="B4730" s="218" t="str">
        <f t="shared" si="578"/>
        <v/>
      </c>
      <c r="C4730" s="218" t="str">
        <f t="shared" si="579"/>
        <v/>
      </c>
      <c r="D4730" s="218" t="str">
        <f t="shared" si="580"/>
        <v/>
      </c>
      <c r="E4730" s="219" t="e">
        <f t="shared" si="581"/>
        <v>#VALUE!</v>
      </c>
      <c r="F4730" s="219" t="str">
        <f t="shared" si="582"/>
        <v/>
      </c>
      <c r="G4730" s="219">
        <f t="shared" si="583"/>
        <v>45291</v>
      </c>
      <c r="H4730" s="218" t="str">
        <f>IF(ISERROR(VLOOKUP(FORECAST!$A4730,$AY$2:$BA$9,3,FALSE)),"",VLOOKUP(FORECAST!$A4730,$AY$2:$BA$9,3,FALSE))</f>
        <v/>
      </c>
      <c r="I4730" s="218" t="str">
        <f>IF(ISNUMBER(FORECAST!G:G),FORECAST!G:G,"")</f>
        <v/>
      </c>
      <c r="J4730" s="222" t="str">
        <f>IF(ISNUMBER(FORECAST!H:H),FORECAST!H:H,"")</f>
        <v/>
      </c>
      <c r="BF4730" s="4"/>
    </row>
    <row r="4731" spans="1:58">
      <c r="A4731" s="218" t="str">
        <f>MID(FORECAST!A4730,1,10)</f>
        <v/>
      </c>
      <c r="B4731" s="218" t="str">
        <f t="shared" si="578"/>
        <v/>
      </c>
      <c r="C4731" s="218" t="str">
        <f t="shared" si="579"/>
        <v/>
      </c>
      <c r="D4731" s="218" t="str">
        <f t="shared" si="580"/>
        <v/>
      </c>
      <c r="E4731" s="219" t="e">
        <f t="shared" si="581"/>
        <v>#VALUE!</v>
      </c>
      <c r="F4731" s="219" t="str">
        <f t="shared" si="582"/>
        <v/>
      </c>
      <c r="G4731" s="219">
        <f t="shared" si="583"/>
        <v>45291</v>
      </c>
      <c r="H4731" s="218" t="str">
        <f>IF(ISERROR(VLOOKUP(FORECAST!$A4731,$AY$2:$BA$9,3,FALSE)),"",VLOOKUP(FORECAST!$A4731,$AY$2:$BA$9,3,FALSE))</f>
        <v/>
      </c>
      <c r="I4731" s="218" t="str">
        <f>IF(ISNUMBER(FORECAST!G:G),FORECAST!G:G,"")</f>
        <v/>
      </c>
      <c r="J4731" s="222" t="str">
        <f>IF(ISNUMBER(FORECAST!H:H),FORECAST!H:H,"")</f>
        <v/>
      </c>
      <c r="BF4731" s="4"/>
    </row>
    <row r="4732" spans="1:58">
      <c r="A4732" s="218" t="str">
        <f>MID(FORECAST!A4731,1,10)</f>
        <v/>
      </c>
      <c r="B4732" s="218" t="str">
        <f t="shared" si="578"/>
        <v/>
      </c>
      <c r="C4732" s="218" t="str">
        <f t="shared" si="579"/>
        <v/>
      </c>
      <c r="D4732" s="218" t="str">
        <f t="shared" si="580"/>
        <v/>
      </c>
      <c r="E4732" s="219" t="e">
        <f t="shared" si="581"/>
        <v>#VALUE!</v>
      </c>
      <c r="F4732" s="219" t="str">
        <f t="shared" si="582"/>
        <v/>
      </c>
      <c r="G4732" s="219">
        <f t="shared" si="583"/>
        <v>45291</v>
      </c>
      <c r="H4732" s="218" t="str">
        <f>IF(ISERROR(VLOOKUP(FORECAST!$A4732,$AY$2:$BA$9,3,FALSE)),"",VLOOKUP(FORECAST!$A4732,$AY$2:$BA$9,3,FALSE))</f>
        <v/>
      </c>
      <c r="I4732" s="218" t="str">
        <f>IF(ISNUMBER(FORECAST!G:G),FORECAST!G:G,"")</f>
        <v/>
      </c>
      <c r="J4732" s="222" t="str">
        <f>IF(ISNUMBER(FORECAST!H:H),FORECAST!H:H,"")</f>
        <v/>
      </c>
      <c r="BF4732" s="4"/>
    </row>
    <row r="4733" spans="1:58">
      <c r="A4733" s="218" t="str">
        <f>MID(FORECAST!A4732,1,10)</f>
        <v/>
      </c>
      <c r="B4733" s="218" t="str">
        <f t="shared" si="578"/>
        <v/>
      </c>
      <c r="C4733" s="218" t="str">
        <f t="shared" si="579"/>
        <v/>
      </c>
      <c r="D4733" s="218" t="str">
        <f t="shared" si="580"/>
        <v/>
      </c>
      <c r="E4733" s="219" t="e">
        <f t="shared" si="581"/>
        <v>#VALUE!</v>
      </c>
      <c r="F4733" s="219" t="str">
        <f t="shared" si="582"/>
        <v/>
      </c>
      <c r="G4733" s="219">
        <f t="shared" si="583"/>
        <v>45291</v>
      </c>
      <c r="H4733" s="218" t="str">
        <f>IF(ISERROR(VLOOKUP(FORECAST!$A4733,$AY$2:$BA$9,3,FALSE)),"",VLOOKUP(FORECAST!$A4733,$AY$2:$BA$9,3,FALSE))</f>
        <v/>
      </c>
      <c r="I4733" s="218" t="str">
        <f>IF(ISNUMBER(FORECAST!G:G),FORECAST!G:G,"")</f>
        <v/>
      </c>
      <c r="J4733" s="222" t="str">
        <f>IF(ISNUMBER(FORECAST!H:H),FORECAST!H:H,"")</f>
        <v/>
      </c>
      <c r="BF4733" s="4"/>
    </row>
    <row r="4734" spans="1:58">
      <c r="A4734" s="218" t="str">
        <f>MID(FORECAST!A4733,1,10)</f>
        <v/>
      </c>
      <c r="B4734" s="218" t="str">
        <f t="shared" si="578"/>
        <v/>
      </c>
      <c r="C4734" s="218" t="str">
        <f t="shared" si="579"/>
        <v/>
      </c>
      <c r="D4734" s="218" t="str">
        <f t="shared" si="580"/>
        <v/>
      </c>
      <c r="E4734" s="219" t="e">
        <f t="shared" si="581"/>
        <v>#VALUE!</v>
      </c>
      <c r="F4734" s="219" t="str">
        <f t="shared" si="582"/>
        <v/>
      </c>
      <c r="G4734" s="219">
        <f t="shared" si="583"/>
        <v>45291</v>
      </c>
      <c r="H4734" s="218" t="str">
        <f>IF(ISERROR(VLOOKUP(FORECAST!$A4734,$AY$2:$BA$9,3,FALSE)),"",VLOOKUP(FORECAST!$A4734,$AY$2:$BA$9,3,FALSE))</f>
        <v/>
      </c>
      <c r="I4734" s="218" t="str">
        <f>IF(ISNUMBER(FORECAST!G:G),FORECAST!G:G,"")</f>
        <v/>
      </c>
      <c r="J4734" s="222" t="str">
        <f>IF(ISNUMBER(FORECAST!H:H),FORECAST!H:H,"")</f>
        <v/>
      </c>
      <c r="BF4734" s="4"/>
    </row>
    <row r="4735" spans="1:58">
      <c r="A4735" s="218" t="str">
        <f>MID(FORECAST!A4734,1,10)</f>
        <v/>
      </c>
      <c r="B4735" s="218" t="str">
        <f t="shared" si="578"/>
        <v/>
      </c>
      <c r="C4735" s="218" t="str">
        <f t="shared" si="579"/>
        <v/>
      </c>
      <c r="D4735" s="218" t="str">
        <f t="shared" si="580"/>
        <v/>
      </c>
      <c r="E4735" s="219" t="e">
        <f t="shared" si="581"/>
        <v>#VALUE!</v>
      </c>
      <c r="F4735" s="219" t="str">
        <f t="shared" si="582"/>
        <v/>
      </c>
      <c r="G4735" s="219">
        <f t="shared" si="583"/>
        <v>45291</v>
      </c>
      <c r="H4735" s="218" t="str">
        <f>IF(ISERROR(VLOOKUP(FORECAST!$A4735,$AY$2:$BA$9,3,FALSE)),"",VLOOKUP(FORECAST!$A4735,$AY$2:$BA$9,3,FALSE))</f>
        <v/>
      </c>
      <c r="I4735" s="218" t="str">
        <f>IF(ISNUMBER(FORECAST!G:G),FORECAST!G:G,"")</f>
        <v/>
      </c>
      <c r="J4735" s="222" t="str">
        <f>IF(ISNUMBER(FORECAST!H:H),FORECAST!H:H,"")</f>
        <v/>
      </c>
      <c r="BF4735" s="4"/>
    </row>
    <row r="4736" spans="1:58">
      <c r="A4736" s="218" t="str">
        <f>MID(FORECAST!A4735,1,10)</f>
        <v/>
      </c>
      <c r="B4736" s="218" t="str">
        <f t="shared" si="578"/>
        <v/>
      </c>
      <c r="C4736" s="218" t="str">
        <f t="shared" si="579"/>
        <v/>
      </c>
      <c r="D4736" s="218" t="str">
        <f t="shared" si="580"/>
        <v/>
      </c>
      <c r="E4736" s="219" t="e">
        <f t="shared" si="581"/>
        <v>#VALUE!</v>
      </c>
      <c r="F4736" s="219" t="str">
        <f t="shared" si="582"/>
        <v/>
      </c>
      <c r="G4736" s="219">
        <f t="shared" si="583"/>
        <v>45291</v>
      </c>
      <c r="H4736" s="218" t="str">
        <f>IF(ISERROR(VLOOKUP(FORECAST!$A4736,$AY$2:$BA$9,3,FALSE)),"",VLOOKUP(FORECAST!$A4736,$AY$2:$BA$9,3,FALSE))</f>
        <v/>
      </c>
      <c r="I4736" s="218" t="str">
        <f>IF(ISNUMBER(FORECAST!G:G),FORECAST!G:G,"")</f>
        <v/>
      </c>
      <c r="J4736" s="222" t="str">
        <f>IF(ISNUMBER(FORECAST!H:H),FORECAST!H:H,"")</f>
        <v/>
      </c>
      <c r="BF4736" s="4"/>
    </row>
    <row r="4737" spans="1:58">
      <c r="A4737" s="218" t="str">
        <f>MID(FORECAST!A4736,1,10)</f>
        <v/>
      </c>
      <c r="B4737" s="218" t="str">
        <f t="shared" si="578"/>
        <v/>
      </c>
      <c r="C4737" s="218" t="str">
        <f t="shared" si="579"/>
        <v/>
      </c>
      <c r="D4737" s="218" t="str">
        <f t="shared" si="580"/>
        <v/>
      </c>
      <c r="E4737" s="219" t="e">
        <f t="shared" si="581"/>
        <v>#VALUE!</v>
      </c>
      <c r="F4737" s="219" t="str">
        <f t="shared" si="582"/>
        <v/>
      </c>
      <c r="G4737" s="219">
        <f t="shared" si="583"/>
        <v>45291</v>
      </c>
      <c r="H4737" s="218" t="str">
        <f>IF(ISERROR(VLOOKUP(FORECAST!$A4737,$AY$2:$BA$9,3,FALSE)),"",VLOOKUP(FORECAST!$A4737,$AY$2:$BA$9,3,FALSE))</f>
        <v/>
      </c>
      <c r="I4737" s="218" t="str">
        <f>IF(ISNUMBER(FORECAST!G:G),FORECAST!G:G,"")</f>
        <v/>
      </c>
      <c r="J4737" s="222" t="str">
        <f>IF(ISNUMBER(FORECAST!H:H),FORECAST!H:H,"")</f>
        <v/>
      </c>
      <c r="BF4737" s="4"/>
    </row>
    <row r="4738" spans="1:58">
      <c r="A4738" s="218" t="str">
        <f>MID(FORECAST!A4737,1,10)</f>
        <v/>
      </c>
      <c r="B4738" s="218" t="str">
        <f t="shared" si="578"/>
        <v/>
      </c>
      <c r="C4738" s="218" t="str">
        <f t="shared" si="579"/>
        <v/>
      </c>
      <c r="D4738" s="218" t="str">
        <f t="shared" si="580"/>
        <v/>
      </c>
      <c r="E4738" s="219" t="e">
        <f t="shared" si="581"/>
        <v>#VALUE!</v>
      </c>
      <c r="F4738" s="219" t="str">
        <f t="shared" si="582"/>
        <v/>
      </c>
      <c r="G4738" s="219">
        <f t="shared" si="583"/>
        <v>45291</v>
      </c>
      <c r="H4738" s="218" t="str">
        <f>IF(ISERROR(VLOOKUP(FORECAST!$A4738,$AY$2:$BA$9,3,FALSE)),"",VLOOKUP(FORECAST!$A4738,$AY$2:$BA$9,3,FALSE))</f>
        <v/>
      </c>
      <c r="I4738" s="218" t="str">
        <f>IF(ISNUMBER(FORECAST!G:G),FORECAST!G:G,"")</f>
        <v/>
      </c>
      <c r="J4738" s="222" t="str">
        <f>IF(ISNUMBER(FORECAST!H:H),FORECAST!H:H,"")</f>
        <v/>
      </c>
      <c r="BF4738" s="4"/>
    </row>
    <row r="4739" spans="1:58">
      <c r="A4739" s="218" t="str">
        <f>MID(FORECAST!A4738,1,10)</f>
        <v/>
      </c>
      <c r="B4739" s="218" t="str">
        <f t="shared" si="578"/>
        <v/>
      </c>
      <c r="C4739" s="218" t="str">
        <f t="shared" si="579"/>
        <v/>
      </c>
      <c r="D4739" s="218" t="str">
        <f t="shared" si="580"/>
        <v/>
      </c>
      <c r="E4739" s="219" t="e">
        <f t="shared" si="581"/>
        <v>#VALUE!</v>
      </c>
      <c r="F4739" s="219" t="str">
        <f t="shared" si="582"/>
        <v/>
      </c>
      <c r="G4739" s="219">
        <f t="shared" si="583"/>
        <v>45291</v>
      </c>
      <c r="H4739" s="218" t="str">
        <f>IF(ISERROR(VLOOKUP(FORECAST!$A4739,$AY$2:$BA$9,3,FALSE)),"",VLOOKUP(FORECAST!$A4739,$AY$2:$BA$9,3,FALSE))</f>
        <v/>
      </c>
      <c r="I4739" s="218" t="str">
        <f>IF(ISNUMBER(FORECAST!G:G),FORECAST!G:G,"")</f>
        <v/>
      </c>
      <c r="J4739" s="222" t="str">
        <f>IF(ISNUMBER(FORECAST!H:H),FORECAST!H:H,"")</f>
        <v/>
      </c>
      <c r="BF4739" s="4"/>
    </row>
    <row r="4740" spans="1:58">
      <c r="A4740" s="218" t="str">
        <f>MID(FORECAST!A4739,1,10)</f>
        <v/>
      </c>
      <c r="B4740" s="218" t="str">
        <f t="shared" si="578"/>
        <v/>
      </c>
      <c r="C4740" s="218" t="str">
        <f t="shared" si="579"/>
        <v/>
      </c>
      <c r="D4740" s="218" t="str">
        <f t="shared" si="580"/>
        <v/>
      </c>
      <c r="E4740" s="219" t="e">
        <f t="shared" si="581"/>
        <v>#VALUE!</v>
      </c>
      <c r="F4740" s="219" t="str">
        <f t="shared" si="582"/>
        <v/>
      </c>
      <c r="G4740" s="219">
        <f t="shared" si="583"/>
        <v>45291</v>
      </c>
      <c r="H4740" s="218" t="str">
        <f>IF(ISERROR(VLOOKUP(FORECAST!$A4740,$AY$2:$BA$9,3,FALSE)),"",VLOOKUP(FORECAST!$A4740,$AY$2:$BA$9,3,FALSE))</f>
        <v/>
      </c>
      <c r="I4740" s="218" t="str">
        <f>IF(ISNUMBER(FORECAST!G:G),FORECAST!G:G,"")</f>
        <v/>
      </c>
      <c r="J4740" s="222" t="str">
        <f>IF(ISNUMBER(FORECAST!H:H),FORECAST!H:H,"")</f>
        <v/>
      </c>
      <c r="BF4740" s="4"/>
    </row>
    <row r="4741" spans="1:58">
      <c r="A4741" s="218" t="str">
        <f>MID(FORECAST!A4740,1,10)</f>
        <v/>
      </c>
      <c r="B4741" s="218" t="str">
        <f t="shared" si="578"/>
        <v/>
      </c>
      <c r="C4741" s="218" t="str">
        <f t="shared" si="579"/>
        <v/>
      </c>
      <c r="D4741" s="218" t="str">
        <f t="shared" si="580"/>
        <v/>
      </c>
      <c r="E4741" s="219" t="e">
        <f t="shared" si="581"/>
        <v>#VALUE!</v>
      </c>
      <c r="F4741" s="219" t="str">
        <f t="shared" si="582"/>
        <v/>
      </c>
      <c r="G4741" s="219">
        <f t="shared" si="583"/>
        <v>45291</v>
      </c>
      <c r="H4741" s="218" t="str">
        <f>IF(ISERROR(VLOOKUP(FORECAST!$A4741,$AY$2:$BA$9,3,FALSE)),"",VLOOKUP(FORECAST!$A4741,$AY$2:$BA$9,3,FALSE))</f>
        <v/>
      </c>
      <c r="I4741" s="218" t="str">
        <f>IF(ISNUMBER(FORECAST!G:G),FORECAST!G:G,"")</f>
        <v/>
      </c>
      <c r="J4741" s="222" t="str">
        <f>IF(ISNUMBER(FORECAST!H:H),FORECAST!H:H,"")</f>
        <v/>
      </c>
      <c r="BF4741" s="4"/>
    </row>
    <row r="4742" spans="1:58">
      <c r="A4742" s="218" t="str">
        <f>MID(FORECAST!A4741,1,10)</f>
        <v/>
      </c>
      <c r="B4742" s="218" t="str">
        <f t="shared" si="578"/>
        <v/>
      </c>
      <c r="C4742" s="218" t="str">
        <f t="shared" si="579"/>
        <v/>
      </c>
      <c r="D4742" s="218" t="str">
        <f t="shared" si="580"/>
        <v/>
      </c>
      <c r="E4742" s="219" t="e">
        <f t="shared" si="581"/>
        <v>#VALUE!</v>
      </c>
      <c r="F4742" s="219" t="str">
        <f t="shared" si="582"/>
        <v/>
      </c>
      <c r="G4742" s="219">
        <f t="shared" si="583"/>
        <v>45291</v>
      </c>
      <c r="H4742" s="218" t="str">
        <f>IF(ISERROR(VLOOKUP(FORECAST!$A4742,$AY$2:$BA$9,3,FALSE)),"",VLOOKUP(FORECAST!$A4742,$AY$2:$BA$9,3,FALSE))</f>
        <v/>
      </c>
      <c r="I4742" s="218" t="str">
        <f>IF(ISNUMBER(FORECAST!G:G),FORECAST!G:G,"")</f>
        <v/>
      </c>
      <c r="J4742" s="222" t="str">
        <f>IF(ISNUMBER(FORECAST!H:H),FORECAST!H:H,"")</f>
        <v/>
      </c>
      <c r="BF4742" s="4"/>
    </row>
    <row r="4743" spans="1:58">
      <c r="A4743" s="218" t="str">
        <f>MID(FORECAST!A4742,1,10)</f>
        <v/>
      </c>
      <c r="B4743" s="218" t="str">
        <f t="shared" si="578"/>
        <v/>
      </c>
      <c r="C4743" s="218" t="str">
        <f t="shared" si="579"/>
        <v/>
      </c>
      <c r="D4743" s="218" t="str">
        <f t="shared" si="580"/>
        <v/>
      </c>
      <c r="E4743" s="219" t="e">
        <f t="shared" si="581"/>
        <v>#VALUE!</v>
      </c>
      <c r="F4743" s="219" t="str">
        <f t="shared" si="582"/>
        <v/>
      </c>
      <c r="G4743" s="219">
        <f t="shared" si="583"/>
        <v>45291</v>
      </c>
      <c r="H4743" s="218" t="str">
        <f>IF(ISERROR(VLOOKUP(FORECAST!$A4743,$AY$2:$BA$9,3,FALSE)),"",VLOOKUP(FORECAST!$A4743,$AY$2:$BA$9,3,FALSE))</f>
        <v/>
      </c>
      <c r="I4743" s="218" t="str">
        <f>IF(ISNUMBER(FORECAST!G:G),FORECAST!G:G,"")</f>
        <v/>
      </c>
      <c r="J4743" s="222" t="str">
        <f>IF(ISNUMBER(FORECAST!H:H),FORECAST!H:H,"")</f>
        <v/>
      </c>
      <c r="BF4743" s="4"/>
    </row>
    <row r="4744" spans="1:58">
      <c r="A4744" s="218" t="str">
        <f>MID(FORECAST!A4743,1,10)</f>
        <v/>
      </c>
      <c r="B4744" s="218" t="str">
        <f t="shared" si="578"/>
        <v/>
      </c>
      <c r="C4744" s="218" t="str">
        <f t="shared" si="579"/>
        <v/>
      </c>
      <c r="D4744" s="218" t="str">
        <f t="shared" si="580"/>
        <v/>
      </c>
      <c r="E4744" s="219" t="e">
        <f t="shared" si="581"/>
        <v>#VALUE!</v>
      </c>
      <c r="F4744" s="219" t="str">
        <f t="shared" si="582"/>
        <v/>
      </c>
      <c r="G4744" s="219">
        <f t="shared" si="583"/>
        <v>45291</v>
      </c>
      <c r="H4744" s="218" t="str">
        <f>IF(ISERROR(VLOOKUP(FORECAST!$A4744,$AY$2:$BA$9,3,FALSE)),"",VLOOKUP(FORECAST!$A4744,$AY$2:$BA$9,3,FALSE))</f>
        <v/>
      </c>
      <c r="I4744" s="218" t="str">
        <f>IF(ISNUMBER(FORECAST!G:G),FORECAST!G:G,"")</f>
        <v/>
      </c>
      <c r="J4744" s="222" t="str">
        <f>IF(ISNUMBER(FORECAST!H:H),FORECAST!H:H,"")</f>
        <v/>
      </c>
      <c r="BF4744" s="4"/>
    </row>
    <row r="4745" spans="1:58">
      <c r="A4745" s="218" t="str">
        <f>MID(FORECAST!A4744,1,10)</f>
        <v/>
      </c>
      <c r="B4745" s="218" t="str">
        <f t="shared" si="578"/>
        <v/>
      </c>
      <c r="C4745" s="218" t="str">
        <f t="shared" si="579"/>
        <v/>
      </c>
      <c r="D4745" s="218" t="str">
        <f t="shared" si="580"/>
        <v/>
      </c>
      <c r="E4745" s="219" t="e">
        <f t="shared" si="581"/>
        <v>#VALUE!</v>
      </c>
      <c r="F4745" s="219" t="str">
        <f t="shared" si="582"/>
        <v/>
      </c>
      <c r="G4745" s="219">
        <f t="shared" si="583"/>
        <v>45291</v>
      </c>
      <c r="H4745" s="218" t="str">
        <f>IF(ISERROR(VLOOKUP(FORECAST!$A4745,$AY$2:$BA$9,3,FALSE)),"",VLOOKUP(FORECAST!$A4745,$AY$2:$BA$9,3,FALSE))</f>
        <v/>
      </c>
      <c r="I4745" s="218" t="str">
        <f>IF(ISNUMBER(FORECAST!G:G),FORECAST!G:G,"")</f>
        <v/>
      </c>
      <c r="J4745" s="222" t="str">
        <f>IF(ISNUMBER(FORECAST!H:H),FORECAST!H:H,"")</f>
        <v/>
      </c>
      <c r="BF4745" s="4"/>
    </row>
    <row r="4746" spans="1:58">
      <c r="A4746" s="218" t="str">
        <f>MID(FORECAST!A4745,1,10)</f>
        <v/>
      </c>
      <c r="B4746" s="218" t="str">
        <f t="shared" si="578"/>
        <v/>
      </c>
      <c r="C4746" s="218" t="str">
        <f t="shared" si="579"/>
        <v/>
      </c>
      <c r="D4746" s="218" t="str">
        <f t="shared" si="580"/>
        <v/>
      </c>
      <c r="E4746" s="219" t="e">
        <f t="shared" si="581"/>
        <v>#VALUE!</v>
      </c>
      <c r="F4746" s="219" t="str">
        <f t="shared" si="582"/>
        <v/>
      </c>
      <c r="G4746" s="219">
        <f t="shared" si="583"/>
        <v>45291</v>
      </c>
      <c r="H4746" s="218" t="str">
        <f>IF(ISERROR(VLOOKUP(FORECAST!$A4746,$AY$2:$BA$9,3,FALSE)),"",VLOOKUP(FORECAST!$A4746,$AY$2:$BA$9,3,FALSE))</f>
        <v/>
      </c>
      <c r="I4746" s="218" t="str">
        <f>IF(ISNUMBER(FORECAST!G:G),FORECAST!G:G,"")</f>
        <v/>
      </c>
      <c r="J4746" s="222" t="str">
        <f>IF(ISNUMBER(FORECAST!H:H),FORECAST!H:H,"")</f>
        <v/>
      </c>
      <c r="BF4746" s="4"/>
    </row>
    <row r="4747" spans="1:58">
      <c r="A4747" s="218" t="str">
        <f>MID(FORECAST!A4746,1,10)</f>
        <v/>
      </c>
      <c r="B4747" s="218" t="str">
        <f t="shared" si="578"/>
        <v/>
      </c>
      <c r="C4747" s="218" t="str">
        <f t="shared" si="579"/>
        <v/>
      </c>
      <c r="D4747" s="218" t="str">
        <f t="shared" si="580"/>
        <v/>
      </c>
      <c r="E4747" s="219" t="e">
        <f t="shared" si="581"/>
        <v>#VALUE!</v>
      </c>
      <c r="F4747" s="219" t="str">
        <f t="shared" si="582"/>
        <v/>
      </c>
      <c r="G4747" s="219">
        <f t="shared" si="583"/>
        <v>45291</v>
      </c>
      <c r="H4747" s="218" t="str">
        <f>IF(ISERROR(VLOOKUP(FORECAST!$A4747,$AY$2:$BA$9,3,FALSE)),"",VLOOKUP(FORECAST!$A4747,$AY$2:$BA$9,3,FALSE))</f>
        <v/>
      </c>
      <c r="I4747" s="218" t="str">
        <f>IF(ISNUMBER(FORECAST!G:G),FORECAST!G:G,"")</f>
        <v/>
      </c>
      <c r="J4747" s="222" t="str">
        <f>IF(ISNUMBER(FORECAST!H:H),FORECAST!H:H,"")</f>
        <v/>
      </c>
      <c r="BF4747" s="4"/>
    </row>
    <row r="4748" spans="1:58">
      <c r="A4748" s="218" t="str">
        <f>MID(FORECAST!A4747,1,10)</f>
        <v/>
      </c>
      <c r="B4748" s="218" t="str">
        <f t="shared" si="578"/>
        <v/>
      </c>
      <c r="C4748" s="218" t="str">
        <f t="shared" si="579"/>
        <v/>
      </c>
      <c r="D4748" s="218" t="str">
        <f t="shared" si="580"/>
        <v/>
      </c>
      <c r="E4748" s="219" t="e">
        <f t="shared" si="581"/>
        <v>#VALUE!</v>
      </c>
      <c r="F4748" s="219" t="str">
        <f t="shared" si="582"/>
        <v/>
      </c>
      <c r="G4748" s="219">
        <f t="shared" si="583"/>
        <v>45291</v>
      </c>
      <c r="H4748" s="218" t="str">
        <f>IF(ISERROR(VLOOKUP(FORECAST!$A4748,$AY$2:$BA$9,3,FALSE)),"",VLOOKUP(FORECAST!$A4748,$AY$2:$BA$9,3,FALSE))</f>
        <v/>
      </c>
      <c r="I4748" s="218" t="str">
        <f>IF(ISNUMBER(FORECAST!G:G),FORECAST!G:G,"")</f>
        <v/>
      </c>
      <c r="J4748" s="222" t="str">
        <f>IF(ISNUMBER(FORECAST!H:H),FORECAST!H:H,"")</f>
        <v/>
      </c>
      <c r="BF4748" s="4"/>
    </row>
    <row r="4749" spans="1:58">
      <c r="A4749" s="218" t="str">
        <f>MID(FORECAST!A4748,1,10)</f>
        <v/>
      </c>
      <c r="B4749" s="218" t="str">
        <f t="shared" si="578"/>
        <v/>
      </c>
      <c r="C4749" s="218" t="str">
        <f t="shared" si="579"/>
        <v/>
      </c>
      <c r="D4749" s="218" t="str">
        <f t="shared" si="580"/>
        <v/>
      </c>
      <c r="E4749" s="219" t="e">
        <f t="shared" si="581"/>
        <v>#VALUE!</v>
      </c>
      <c r="F4749" s="219" t="str">
        <f t="shared" si="582"/>
        <v/>
      </c>
      <c r="G4749" s="219">
        <f t="shared" si="583"/>
        <v>45291</v>
      </c>
      <c r="H4749" s="218" t="str">
        <f>IF(ISERROR(VLOOKUP(FORECAST!$A4749,$AY$2:$BA$9,3,FALSE)),"",VLOOKUP(FORECAST!$A4749,$AY$2:$BA$9,3,FALSE))</f>
        <v/>
      </c>
      <c r="I4749" s="218" t="str">
        <f>IF(ISNUMBER(FORECAST!G:G),FORECAST!G:G,"")</f>
        <v/>
      </c>
      <c r="J4749" s="222" t="str">
        <f>IF(ISNUMBER(FORECAST!H:H),FORECAST!H:H,"")</f>
        <v/>
      </c>
      <c r="BF4749" s="4"/>
    </row>
    <row r="4750" spans="1:58">
      <c r="A4750" s="218" t="str">
        <f>MID(FORECAST!A4749,1,10)</f>
        <v/>
      </c>
      <c r="B4750" s="218" t="str">
        <f t="shared" si="578"/>
        <v/>
      </c>
      <c r="C4750" s="218" t="str">
        <f t="shared" si="579"/>
        <v/>
      </c>
      <c r="D4750" s="218" t="str">
        <f t="shared" si="580"/>
        <v/>
      </c>
      <c r="E4750" s="219" t="e">
        <f t="shared" si="581"/>
        <v>#VALUE!</v>
      </c>
      <c r="F4750" s="219" t="str">
        <f t="shared" si="582"/>
        <v/>
      </c>
      <c r="G4750" s="219">
        <f t="shared" si="583"/>
        <v>45291</v>
      </c>
      <c r="H4750" s="218" t="str">
        <f>IF(ISERROR(VLOOKUP(FORECAST!$A4750,$AY$2:$BA$9,3,FALSE)),"",VLOOKUP(FORECAST!$A4750,$AY$2:$BA$9,3,FALSE))</f>
        <v/>
      </c>
      <c r="I4750" s="218" t="str">
        <f>IF(ISNUMBER(FORECAST!G:G),FORECAST!G:G,"")</f>
        <v/>
      </c>
      <c r="J4750" s="222" t="str">
        <f>IF(ISNUMBER(FORECAST!H:H),FORECAST!H:H,"")</f>
        <v/>
      </c>
      <c r="BF4750" s="4"/>
    </row>
    <row r="4751" spans="1:58">
      <c r="A4751" s="218" t="str">
        <f>MID(FORECAST!A4750,1,10)</f>
        <v/>
      </c>
      <c r="B4751" s="218" t="str">
        <f t="shared" si="578"/>
        <v/>
      </c>
      <c r="C4751" s="218" t="str">
        <f t="shared" si="579"/>
        <v/>
      </c>
      <c r="D4751" s="218" t="str">
        <f t="shared" si="580"/>
        <v/>
      </c>
      <c r="E4751" s="219" t="e">
        <f t="shared" si="581"/>
        <v>#VALUE!</v>
      </c>
      <c r="F4751" s="219" t="str">
        <f t="shared" si="582"/>
        <v/>
      </c>
      <c r="G4751" s="219">
        <f t="shared" si="583"/>
        <v>45291</v>
      </c>
      <c r="H4751" s="218" t="str">
        <f>IF(ISERROR(VLOOKUP(FORECAST!$A4751,$AY$2:$BA$9,3,FALSE)),"",VLOOKUP(FORECAST!$A4751,$AY$2:$BA$9,3,FALSE))</f>
        <v/>
      </c>
      <c r="I4751" s="218" t="str">
        <f>IF(ISNUMBER(FORECAST!G:G),FORECAST!G:G,"")</f>
        <v/>
      </c>
      <c r="J4751" s="222" t="str">
        <f>IF(ISNUMBER(FORECAST!H:H),FORECAST!H:H,"")</f>
        <v/>
      </c>
      <c r="BF4751" s="4"/>
    </row>
    <row r="4752" spans="1:58">
      <c r="A4752" s="218" t="str">
        <f>MID(FORECAST!A4751,1,10)</f>
        <v/>
      </c>
      <c r="B4752" s="218" t="str">
        <f t="shared" ref="B4752:B4815" si="584">MID(A4752,1,2)</f>
        <v/>
      </c>
      <c r="C4752" s="218" t="str">
        <f t="shared" ref="C4752:C4815" si="585">MID(A4752,4,2)</f>
        <v/>
      </c>
      <c r="D4752" s="218" t="str">
        <f t="shared" ref="D4752:D4815" si="586">MID(A4752,7,4)</f>
        <v/>
      </c>
      <c r="E4752" s="219" t="e">
        <f t="shared" ref="E4752:E4815" si="587">DATE(D4752,C4752,B4752)</f>
        <v>#VALUE!</v>
      </c>
      <c r="F4752" s="219" t="str">
        <f t="shared" ref="F4752:F4815" si="588">IF(ISERROR(E4752),"",E4752)</f>
        <v/>
      </c>
      <c r="G4752" s="219">
        <f t="shared" ref="G4752:G4815" si="589">IF(F4752="",G4751,F4752)</f>
        <v>45291</v>
      </c>
      <c r="H4752" s="218" t="str">
        <f>IF(ISERROR(VLOOKUP(FORECAST!$A4752,$AY$2:$BA$9,3,FALSE)),"",VLOOKUP(FORECAST!$A4752,$AY$2:$BA$9,3,FALSE))</f>
        <v/>
      </c>
      <c r="I4752" s="218" t="str">
        <f>IF(ISNUMBER(FORECAST!G:G),FORECAST!G:G,"")</f>
        <v/>
      </c>
      <c r="J4752" s="222" t="str">
        <f>IF(ISNUMBER(FORECAST!H:H),FORECAST!H:H,"")</f>
        <v/>
      </c>
      <c r="BF4752" s="4"/>
    </row>
    <row r="4753" spans="1:58">
      <c r="A4753" s="218" t="str">
        <f>MID(FORECAST!A4752,1,10)</f>
        <v/>
      </c>
      <c r="B4753" s="218" t="str">
        <f t="shared" si="584"/>
        <v/>
      </c>
      <c r="C4753" s="218" t="str">
        <f t="shared" si="585"/>
        <v/>
      </c>
      <c r="D4753" s="218" t="str">
        <f t="shared" si="586"/>
        <v/>
      </c>
      <c r="E4753" s="219" t="e">
        <f t="shared" si="587"/>
        <v>#VALUE!</v>
      </c>
      <c r="F4753" s="219" t="str">
        <f t="shared" si="588"/>
        <v/>
      </c>
      <c r="G4753" s="219">
        <f t="shared" si="589"/>
        <v>45291</v>
      </c>
      <c r="H4753" s="218" t="str">
        <f>IF(ISERROR(VLOOKUP(FORECAST!$A4753,$AY$2:$BA$9,3,FALSE)),"",VLOOKUP(FORECAST!$A4753,$AY$2:$BA$9,3,FALSE))</f>
        <v/>
      </c>
      <c r="I4753" s="218" t="str">
        <f>IF(ISNUMBER(FORECAST!G:G),FORECAST!G:G,"")</f>
        <v/>
      </c>
      <c r="J4753" s="222" t="str">
        <f>IF(ISNUMBER(FORECAST!H:H),FORECAST!H:H,"")</f>
        <v/>
      </c>
      <c r="BF4753" s="4"/>
    </row>
    <row r="4754" spans="1:58">
      <c r="A4754" s="218" t="str">
        <f>MID(FORECAST!A4753,1,10)</f>
        <v/>
      </c>
      <c r="B4754" s="218" t="str">
        <f t="shared" si="584"/>
        <v/>
      </c>
      <c r="C4754" s="218" t="str">
        <f t="shared" si="585"/>
        <v/>
      </c>
      <c r="D4754" s="218" t="str">
        <f t="shared" si="586"/>
        <v/>
      </c>
      <c r="E4754" s="219" t="e">
        <f t="shared" si="587"/>
        <v>#VALUE!</v>
      </c>
      <c r="F4754" s="219" t="str">
        <f t="shared" si="588"/>
        <v/>
      </c>
      <c r="G4754" s="219">
        <f t="shared" si="589"/>
        <v>45291</v>
      </c>
      <c r="H4754" s="218" t="str">
        <f>IF(ISERROR(VLOOKUP(FORECAST!$A4754,$AY$2:$BA$9,3,FALSE)),"",VLOOKUP(FORECAST!$A4754,$AY$2:$BA$9,3,FALSE))</f>
        <v/>
      </c>
      <c r="I4754" s="218" t="str">
        <f>IF(ISNUMBER(FORECAST!G:G),FORECAST!G:G,"")</f>
        <v/>
      </c>
      <c r="J4754" s="222" t="str">
        <f>IF(ISNUMBER(FORECAST!H:H),FORECAST!H:H,"")</f>
        <v/>
      </c>
      <c r="BF4754" s="4"/>
    </row>
    <row r="4755" spans="1:58">
      <c r="A4755" s="218" t="str">
        <f>MID(FORECAST!A4754,1,10)</f>
        <v/>
      </c>
      <c r="B4755" s="218" t="str">
        <f t="shared" si="584"/>
        <v/>
      </c>
      <c r="C4755" s="218" t="str">
        <f t="shared" si="585"/>
        <v/>
      </c>
      <c r="D4755" s="218" t="str">
        <f t="shared" si="586"/>
        <v/>
      </c>
      <c r="E4755" s="219" t="e">
        <f t="shared" si="587"/>
        <v>#VALUE!</v>
      </c>
      <c r="F4755" s="219" t="str">
        <f t="shared" si="588"/>
        <v/>
      </c>
      <c r="G4755" s="219">
        <f t="shared" si="589"/>
        <v>45291</v>
      </c>
      <c r="H4755" s="218" t="str">
        <f>IF(ISERROR(VLOOKUP(FORECAST!$A4755,$AY$2:$BA$9,3,FALSE)),"",VLOOKUP(FORECAST!$A4755,$AY$2:$BA$9,3,FALSE))</f>
        <v/>
      </c>
      <c r="I4755" s="218" t="str">
        <f>IF(ISNUMBER(FORECAST!G:G),FORECAST!G:G,"")</f>
        <v/>
      </c>
      <c r="J4755" s="222" t="str">
        <f>IF(ISNUMBER(FORECAST!H:H),FORECAST!H:H,"")</f>
        <v/>
      </c>
      <c r="BF4755" s="4"/>
    </row>
    <row r="4756" spans="1:58">
      <c r="A4756" s="218" t="str">
        <f>MID(FORECAST!A4755,1,10)</f>
        <v/>
      </c>
      <c r="B4756" s="218" t="str">
        <f t="shared" si="584"/>
        <v/>
      </c>
      <c r="C4756" s="218" t="str">
        <f t="shared" si="585"/>
        <v/>
      </c>
      <c r="D4756" s="218" t="str">
        <f t="shared" si="586"/>
        <v/>
      </c>
      <c r="E4756" s="219" t="e">
        <f t="shared" si="587"/>
        <v>#VALUE!</v>
      </c>
      <c r="F4756" s="219" t="str">
        <f t="shared" si="588"/>
        <v/>
      </c>
      <c r="G4756" s="219">
        <f t="shared" si="589"/>
        <v>45291</v>
      </c>
      <c r="H4756" s="218" t="str">
        <f>IF(ISERROR(VLOOKUP(FORECAST!$A4756,$AY$2:$BA$9,3,FALSE)),"",VLOOKUP(FORECAST!$A4756,$AY$2:$BA$9,3,FALSE))</f>
        <v/>
      </c>
      <c r="I4756" s="218" t="str">
        <f>IF(ISNUMBER(FORECAST!G:G),FORECAST!G:G,"")</f>
        <v/>
      </c>
      <c r="J4756" s="222" t="str">
        <f>IF(ISNUMBER(FORECAST!H:H),FORECAST!H:H,"")</f>
        <v/>
      </c>
      <c r="BF4756" s="4"/>
    </row>
    <row r="4757" spans="1:58">
      <c r="A4757" s="218" t="str">
        <f>MID(FORECAST!A4756,1,10)</f>
        <v/>
      </c>
      <c r="B4757" s="218" t="str">
        <f t="shared" si="584"/>
        <v/>
      </c>
      <c r="C4757" s="218" t="str">
        <f t="shared" si="585"/>
        <v/>
      </c>
      <c r="D4757" s="218" t="str">
        <f t="shared" si="586"/>
        <v/>
      </c>
      <c r="E4757" s="219" t="e">
        <f t="shared" si="587"/>
        <v>#VALUE!</v>
      </c>
      <c r="F4757" s="219" t="str">
        <f t="shared" si="588"/>
        <v/>
      </c>
      <c r="G4757" s="219">
        <f t="shared" si="589"/>
        <v>45291</v>
      </c>
      <c r="H4757" s="218" t="str">
        <f>IF(ISERROR(VLOOKUP(FORECAST!$A4757,$AY$2:$BA$9,3,FALSE)),"",VLOOKUP(FORECAST!$A4757,$AY$2:$BA$9,3,FALSE))</f>
        <v/>
      </c>
      <c r="I4757" s="218" t="str">
        <f>IF(ISNUMBER(FORECAST!G:G),FORECAST!G:G,"")</f>
        <v/>
      </c>
      <c r="J4757" s="222" t="str">
        <f>IF(ISNUMBER(FORECAST!H:H),FORECAST!H:H,"")</f>
        <v/>
      </c>
      <c r="BF4757" s="4"/>
    </row>
    <row r="4758" spans="1:58">
      <c r="A4758" s="218" t="str">
        <f>MID(FORECAST!A4757,1,10)</f>
        <v/>
      </c>
      <c r="B4758" s="218" t="str">
        <f t="shared" si="584"/>
        <v/>
      </c>
      <c r="C4758" s="218" t="str">
        <f t="shared" si="585"/>
        <v/>
      </c>
      <c r="D4758" s="218" t="str">
        <f t="shared" si="586"/>
        <v/>
      </c>
      <c r="E4758" s="219" t="e">
        <f t="shared" si="587"/>
        <v>#VALUE!</v>
      </c>
      <c r="F4758" s="219" t="str">
        <f t="shared" si="588"/>
        <v/>
      </c>
      <c r="G4758" s="219">
        <f t="shared" si="589"/>
        <v>45291</v>
      </c>
      <c r="H4758" s="218" t="str">
        <f>IF(ISERROR(VLOOKUP(FORECAST!$A4758,$AY$2:$BA$9,3,FALSE)),"",VLOOKUP(FORECAST!$A4758,$AY$2:$BA$9,3,FALSE))</f>
        <v/>
      </c>
      <c r="I4758" s="218" t="str">
        <f>IF(ISNUMBER(FORECAST!G:G),FORECAST!G:G,"")</f>
        <v/>
      </c>
      <c r="J4758" s="222" t="str">
        <f>IF(ISNUMBER(FORECAST!H:H),FORECAST!H:H,"")</f>
        <v/>
      </c>
      <c r="BF4758" s="4"/>
    </row>
    <row r="4759" spans="1:58">
      <c r="A4759" s="218" t="str">
        <f>MID(FORECAST!A4758,1,10)</f>
        <v/>
      </c>
      <c r="B4759" s="218" t="str">
        <f t="shared" si="584"/>
        <v/>
      </c>
      <c r="C4759" s="218" t="str">
        <f t="shared" si="585"/>
        <v/>
      </c>
      <c r="D4759" s="218" t="str">
        <f t="shared" si="586"/>
        <v/>
      </c>
      <c r="E4759" s="219" t="e">
        <f t="shared" si="587"/>
        <v>#VALUE!</v>
      </c>
      <c r="F4759" s="219" t="str">
        <f t="shared" si="588"/>
        <v/>
      </c>
      <c r="G4759" s="219">
        <f t="shared" si="589"/>
        <v>45291</v>
      </c>
      <c r="H4759" s="218" t="str">
        <f>IF(ISERROR(VLOOKUP(FORECAST!$A4759,$AY$2:$BA$9,3,FALSE)),"",VLOOKUP(FORECAST!$A4759,$AY$2:$BA$9,3,FALSE))</f>
        <v/>
      </c>
      <c r="I4759" s="218" t="str">
        <f>IF(ISNUMBER(FORECAST!G:G),FORECAST!G:G,"")</f>
        <v/>
      </c>
      <c r="J4759" s="222" t="str">
        <f>IF(ISNUMBER(FORECAST!H:H),FORECAST!H:H,"")</f>
        <v/>
      </c>
      <c r="BF4759" s="4"/>
    </row>
    <row r="4760" spans="1:58">
      <c r="A4760" s="218" t="str">
        <f>MID(FORECAST!A4759,1,10)</f>
        <v/>
      </c>
      <c r="B4760" s="218" t="str">
        <f t="shared" si="584"/>
        <v/>
      </c>
      <c r="C4760" s="218" t="str">
        <f t="shared" si="585"/>
        <v/>
      </c>
      <c r="D4760" s="218" t="str">
        <f t="shared" si="586"/>
        <v/>
      </c>
      <c r="E4760" s="219" t="e">
        <f t="shared" si="587"/>
        <v>#VALUE!</v>
      </c>
      <c r="F4760" s="219" t="str">
        <f t="shared" si="588"/>
        <v/>
      </c>
      <c r="G4760" s="219">
        <f t="shared" si="589"/>
        <v>45291</v>
      </c>
      <c r="H4760" s="218" t="str">
        <f>IF(ISERROR(VLOOKUP(FORECAST!$A4760,$AY$2:$BA$9,3,FALSE)),"",VLOOKUP(FORECAST!$A4760,$AY$2:$BA$9,3,FALSE))</f>
        <v/>
      </c>
      <c r="I4760" s="218" t="str">
        <f>IF(ISNUMBER(FORECAST!G:G),FORECAST!G:G,"")</f>
        <v/>
      </c>
      <c r="J4760" s="222" t="str">
        <f>IF(ISNUMBER(FORECAST!H:H),FORECAST!H:H,"")</f>
        <v/>
      </c>
      <c r="BF4760" s="4"/>
    </row>
    <row r="4761" spans="1:58">
      <c r="A4761" s="218" t="str">
        <f>MID(FORECAST!A4760,1,10)</f>
        <v/>
      </c>
      <c r="B4761" s="218" t="str">
        <f t="shared" si="584"/>
        <v/>
      </c>
      <c r="C4761" s="218" t="str">
        <f t="shared" si="585"/>
        <v/>
      </c>
      <c r="D4761" s="218" t="str">
        <f t="shared" si="586"/>
        <v/>
      </c>
      <c r="E4761" s="219" t="e">
        <f t="shared" si="587"/>
        <v>#VALUE!</v>
      </c>
      <c r="F4761" s="219" t="str">
        <f t="shared" si="588"/>
        <v/>
      </c>
      <c r="G4761" s="219">
        <f t="shared" si="589"/>
        <v>45291</v>
      </c>
      <c r="H4761" s="218" t="str">
        <f>IF(ISERROR(VLOOKUP(FORECAST!$A4761,$AY$2:$BA$9,3,FALSE)),"",VLOOKUP(FORECAST!$A4761,$AY$2:$BA$9,3,FALSE))</f>
        <v/>
      </c>
      <c r="I4761" s="218" t="str">
        <f>IF(ISNUMBER(FORECAST!G:G),FORECAST!G:G,"")</f>
        <v/>
      </c>
      <c r="J4761" s="222" t="str">
        <f>IF(ISNUMBER(FORECAST!H:H),FORECAST!H:H,"")</f>
        <v/>
      </c>
      <c r="BF4761" s="4"/>
    </row>
    <row r="4762" spans="1:58">
      <c r="A4762" s="218" t="str">
        <f>MID(FORECAST!A4761,1,10)</f>
        <v/>
      </c>
      <c r="B4762" s="218" t="str">
        <f t="shared" si="584"/>
        <v/>
      </c>
      <c r="C4762" s="218" t="str">
        <f t="shared" si="585"/>
        <v/>
      </c>
      <c r="D4762" s="218" t="str">
        <f t="shared" si="586"/>
        <v/>
      </c>
      <c r="E4762" s="219" t="e">
        <f t="shared" si="587"/>
        <v>#VALUE!</v>
      </c>
      <c r="F4762" s="219" t="str">
        <f t="shared" si="588"/>
        <v/>
      </c>
      <c r="G4762" s="219">
        <f t="shared" si="589"/>
        <v>45291</v>
      </c>
      <c r="H4762" s="218" t="str">
        <f>IF(ISERROR(VLOOKUP(FORECAST!$A4762,$AY$2:$BA$9,3,FALSE)),"",VLOOKUP(FORECAST!$A4762,$AY$2:$BA$9,3,FALSE))</f>
        <v/>
      </c>
      <c r="I4762" s="218" t="str">
        <f>IF(ISNUMBER(FORECAST!G:G),FORECAST!G:G,"")</f>
        <v/>
      </c>
      <c r="J4762" s="222" t="str">
        <f>IF(ISNUMBER(FORECAST!H:H),FORECAST!H:H,"")</f>
        <v/>
      </c>
      <c r="BF4762" s="4"/>
    </row>
    <row r="4763" spans="1:58">
      <c r="A4763" s="218" t="str">
        <f>MID(FORECAST!A4762,1,10)</f>
        <v/>
      </c>
      <c r="B4763" s="218" t="str">
        <f t="shared" si="584"/>
        <v/>
      </c>
      <c r="C4763" s="218" t="str">
        <f t="shared" si="585"/>
        <v/>
      </c>
      <c r="D4763" s="218" t="str">
        <f t="shared" si="586"/>
        <v/>
      </c>
      <c r="E4763" s="219" t="e">
        <f t="shared" si="587"/>
        <v>#VALUE!</v>
      </c>
      <c r="F4763" s="219" t="str">
        <f t="shared" si="588"/>
        <v/>
      </c>
      <c r="G4763" s="219">
        <f t="shared" si="589"/>
        <v>45291</v>
      </c>
      <c r="H4763" s="218" t="str">
        <f>IF(ISERROR(VLOOKUP(FORECAST!$A4763,$AY$2:$BA$9,3,FALSE)),"",VLOOKUP(FORECAST!$A4763,$AY$2:$BA$9,3,FALSE))</f>
        <v/>
      </c>
      <c r="I4763" s="218" t="str">
        <f>IF(ISNUMBER(FORECAST!G:G),FORECAST!G:G,"")</f>
        <v/>
      </c>
      <c r="J4763" s="222" t="str">
        <f>IF(ISNUMBER(FORECAST!H:H),FORECAST!H:H,"")</f>
        <v/>
      </c>
      <c r="BF4763" s="4"/>
    </row>
    <row r="4764" spans="1:58">
      <c r="A4764" s="218" t="str">
        <f>MID(FORECAST!A4763,1,10)</f>
        <v/>
      </c>
      <c r="B4764" s="218" t="str">
        <f t="shared" si="584"/>
        <v/>
      </c>
      <c r="C4764" s="218" t="str">
        <f t="shared" si="585"/>
        <v/>
      </c>
      <c r="D4764" s="218" t="str">
        <f t="shared" si="586"/>
        <v/>
      </c>
      <c r="E4764" s="219" t="e">
        <f t="shared" si="587"/>
        <v>#VALUE!</v>
      </c>
      <c r="F4764" s="219" t="str">
        <f t="shared" si="588"/>
        <v/>
      </c>
      <c r="G4764" s="219">
        <f t="shared" si="589"/>
        <v>45291</v>
      </c>
      <c r="H4764" s="218" t="str">
        <f>IF(ISERROR(VLOOKUP(FORECAST!$A4764,$AY$2:$BA$9,3,FALSE)),"",VLOOKUP(FORECAST!$A4764,$AY$2:$BA$9,3,FALSE))</f>
        <v/>
      </c>
      <c r="I4764" s="218" t="str">
        <f>IF(ISNUMBER(FORECAST!G:G),FORECAST!G:G,"")</f>
        <v/>
      </c>
      <c r="J4764" s="222" t="str">
        <f>IF(ISNUMBER(FORECAST!H:H),FORECAST!H:H,"")</f>
        <v/>
      </c>
      <c r="BF4764" s="4"/>
    </row>
    <row r="4765" spans="1:58">
      <c r="A4765" s="218" t="str">
        <f>MID(FORECAST!A4764,1,10)</f>
        <v/>
      </c>
      <c r="B4765" s="218" t="str">
        <f t="shared" si="584"/>
        <v/>
      </c>
      <c r="C4765" s="218" t="str">
        <f t="shared" si="585"/>
        <v/>
      </c>
      <c r="D4765" s="218" t="str">
        <f t="shared" si="586"/>
        <v/>
      </c>
      <c r="E4765" s="219" t="e">
        <f t="shared" si="587"/>
        <v>#VALUE!</v>
      </c>
      <c r="F4765" s="219" t="str">
        <f t="shared" si="588"/>
        <v/>
      </c>
      <c r="G4765" s="219">
        <f t="shared" si="589"/>
        <v>45291</v>
      </c>
      <c r="H4765" s="218" t="str">
        <f>IF(ISERROR(VLOOKUP(FORECAST!$A4765,$AY$2:$BA$9,3,FALSE)),"",VLOOKUP(FORECAST!$A4765,$AY$2:$BA$9,3,FALSE))</f>
        <v/>
      </c>
      <c r="I4765" s="218" t="str">
        <f>IF(ISNUMBER(FORECAST!G:G),FORECAST!G:G,"")</f>
        <v/>
      </c>
      <c r="J4765" s="222" t="str">
        <f>IF(ISNUMBER(FORECAST!H:H),FORECAST!H:H,"")</f>
        <v/>
      </c>
      <c r="BF4765" s="4"/>
    </row>
    <row r="4766" spans="1:58">
      <c r="A4766" s="218" t="str">
        <f>MID(FORECAST!A4765,1,10)</f>
        <v/>
      </c>
      <c r="B4766" s="218" t="str">
        <f t="shared" si="584"/>
        <v/>
      </c>
      <c r="C4766" s="218" t="str">
        <f t="shared" si="585"/>
        <v/>
      </c>
      <c r="D4766" s="218" t="str">
        <f t="shared" si="586"/>
        <v/>
      </c>
      <c r="E4766" s="219" t="e">
        <f t="shared" si="587"/>
        <v>#VALUE!</v>
      </c>
      <c r="F4766" s="219" t="str">
        <f t="shared" si="588"/>
        <v/>
      </c>
      <c r="G4766" s="219">
        <f t="shared" si="589"/>
        <v>45291</v>
      </c>
      <c r="H4766" s="218" t="str">
        <f>IF(ISERROR(VLOOKUP(FORECAST!$A4766,$AY$2:$BA$9,3,FALSE)),"",VLOOKUP(FORECAST!$A4766,$AY$2:$BA$9,3,FALSE))</f>
        <v/>
      </c>
      <c r="I4766" s="218" t="str">
        <f>IF(ISNUMBER(FORECAST!G:G),FORECAST!G:G,"")</f>
        <v/>
      </c>
      <c r="J4766" s="222" t="str">
        <f>IF(ISNUMBER(FORECAST!H:H),FORECAST!H:H,"")</f>
        <v/>
      </c>
      <c r="BF4766" s="4"/>
    </row>
    <row r="4767" spans="1:58">
      <c r="A4767" s="218" t="str">
        <f>MID(FORECAST!A4766,1,10)</f>
        <v/>
      </c>
      <c r="B4767" s="218" t="str">
        <f t="shared" si="584"/>
        <v/>
      </c>
      <c r="C4767" s="218" t="str">
        <f t="shared" si="585"/>
        <v/>
      </c>
      <c r="D4767" s="218" t="str">
        <f t="shared" si="586"/>
        <v/>
      </c>
      <c r="E4767" s="219" t="e">
        <f t="shared" si="587"/>
        <v>#VALUE!</v>
      </c>
      <c r="F4767" s="219" t="str">
        <f t="shared" si="588"/>
        <v/>
      </c>
      <c r="G4767" s="219">
        <f t="shared" si="589"/>
        <v>45291</v>
      </c>
      <c r="H4767" s="218" t="str">
        <f>IF(ISERROR(VLOOKUP(FORECAST!$A4767,$AY$2:$BA$9,3,FALSE)),"",VLOOKUP(FORECAST!$A4767,$AY$2:$BA$9,3,FALSE))</f>
        <v/>
      </c>
      <c r="I4767" s="218" t="str">
        <f>IF(ISNUMBER(FORECAST!G:G),FORECAST!G:G,"")</f>
        <v/>
      </c>
      <c r="J4767" s="222" t="str">
        <f>IF(ISNUMBER(FORECAST!H:H),FORECAST!H:H,"")</f>
        <v/>
      </c>
      <c r="BF4767" s="4"/>
    </row>
    <row r="4768" spans="1:58">
      <c r="A4768" s="218" t="str">
        <f>MID(FORECAST!A4767,1,10)</f>
        <v/>
      </c>
      <c r="B4768" s="218" t="str">
        <f t="shared" si="584"/>
        <v/>
      </c>
      <c r="C4768" s="218" t="str">
        <f t="shared" si="585"/>
        <v/>
      </c>
      <c r="D4768" s="218" t="str">
        <f t="shared" si="586"/>
        <v/>
      </c>
      <c r="E4768" s="219" t="e">
        <f t="shared" si="587"/>
        <v>#VALUE!</v>
      </c>
      <c r="F4768" s="219" t="str">
        <f t="shared" si="588"/>
        <v/>
      </c>
      <c r="G4768" s="219">
        <f t="shared" si="589"/>
        <v>45291</v>
      </c>
      <c r="H4768" s="218" t="str">
        <f>IF(ISERROR(VLOOKUP(FORECAST!$A4768,$AY$2:$BA$9,3,FALSE)),"",VLOOKUP(FORECAST!$A4768,$AY$2:$BA$9,3,FALSE))</f>
        <v/>
      </c>
      <c r="I4768" s="218" t="str">
        <f>IF(ISNUMBER(FORECAST!G:G),FORECAST!G:G,"")</f>
        <v/>
      </c>
      <c r="J4768" s="222" t="str">
        <f>IF(ISNUMBER(FORECAST!H:H),FORECAST!H:H,"")</f>
        <v/>
      </c>
      <c r="BF4768" s="4"/>
    </row>
    <row r="4769" spans="1:58">
      <c r="A4769" s="218" t="str">
        <f>MID(FORECAST!A4768,1,10)</f>
        <v/>
      </c>
      <c r="B4769" s="218" t="str">
        <f t="shared" si="584"/>
        <v/>
      </c>
      <c r="C4769" s="218" t="str">
        <f t="shared" si="585"/>
        <v/>
      </c>
      <c r="D4769" s="218" t="str">
        <f t="shared" si="586"/>
        <v/>
      </c>
      <c r="E4769" s="219" t="e">
        <f t="shared" si="587"/>
        <v>#VALUE!</v>
      </c>
      <c r="F4769" s="219" t="str">
        <f t="shared" si="588"/>
        <v/>
      </c>
      <c r="G4769" s="219">
        <f t="shared" si="589"/>
        <v>45291</v>
      </c>
      <c r="H4769" s="218" t="str">
        <f>IF(ISERROR(VLOOKUP(FORECAST!$A4769,$AY$2:$BA$9,3,FALSE)),"",VLOOKUP(FORECAST!$A4769,$AY$2:$BA$9,3,FALSE))</f>
        <v/>
      </c>
      <c r="I4769" s="218" t="str">
        <f>IF(ISNUMBER(FORECAST!G:G),FORECAST!G:G,"")</f>
        <v/>
      </c>
      <c r="J4769" s="222" t="str">
        <f>IF(ISNUMBER(FORECAST!H:H),FORECAST!H:H,"")</f>
        <v/>
      </c>
      <c r="BF4769" s="4"/>
    </row>
    <row r="4770" spans="1:58">
      <c r="A4770" s="218" t="str">
        <f>MID(FORECAST!A4769,1,10)</f>
        <v/>
      </c>
      <c r="B4770" s="218" t="str">
        <f t="shared" si="584"/>
        <v/>
      </c>
      <c r="C4770" s="218" t="str">
        <f t="shared" si="585"/>
        <v/>
      </c>
      <c r="D4770" s="218" t="str">
        <f t="shared" si="586"/>
        <v/>
      </c>
      <c r="E4770" s="219" t="e">
        <f t="shared" si="587"/>
        <v>#VALUE!</v>
      </c>
      <c r="F4770" s="219" t="str">
        <f t="shared" si="588"/>
        <v/>
      </c>
      <c r="G4770" s="219">
        <f t="shared" si="589"/>
        <v>45291</v>
      </c>
      <c r="H4770" s="218" t="str">
        <f>IF(ISERROR(VLOOKUP(FORECAST!$A4770,$AY$2:$BA$9,3,FALSE)),"",VLOOKUP(FORECAST!$A4770,$AY$2:$BA$9,3,FALSE))</f>
        <v/>
      </c>
      <c r="I4770" s="218" t="str">
        <f>IF(ISNUMBER(FORECAST!G:G),FORECAST!G:G,"")</f>
        <v/>
      </c>
      <c r="J4770" s="222" t="str">
        <f>IF(ISNUMBER(FORECAST!H:H),FORECAST!H:H,"")</f>
        <v/>
      </c>
      <c r="BF4770" s="4"/>
    </row>
    <row r="4771" spans="1:58">
      <c r="A4771" s="218" t="str">
        <f>MID(FORECAST!A4770,1,10)</f>
        <v/>
      </c>
      <c r="B4771" s="218" t="str">
        <f t="shared" si="584"/>
        <v/>
      </c>
      <c r="C4771" s="218" t="str">
        <f t="shared" si="585"/>
        <v/>
      </c>
      <c r="D4771" s="218" t="str">
        <f t="shared" si="586"/>
        <v/>
      </c>
      <c r="E4771" s="219" t="e">
        <f t="shared" si="587"/>
        <v>#VALUE!</v>
      </c>
      <c r="F4771" s="219" t="str">
        <f t="shared" si="588"/>
        <v/>
      </c>
      <c r="G4771" s="219">
        <f t="shared" si="589"/>
        <v>45291</v>
      </c>
      <c r="H4771" s="218" t="str">
        <f>IF(ISERROR(VLOOKUP(FORECAST!$A4771,$AY$2:$BA$9,3,FALSE)),"",VLOOKUP(FORECAST!$A4771,$AY$2:$BA$9,3,FALSE))</f>
        <v/>
      </c>
      <c r="I4771" s="218" t="str">
        <f>IF(ISNUMBER(FORECAST!G:G),FORECAST!G:G,"")</f>
        <v/>
      </c>
      <c r="J4771" s="222" t="str">
        <f>IF(ISNUMBER(FORECAST!H:H),FORECAST!H:H,"")</f>
        <v/>
      </c>
      <c r="BF4771" s="4"/>
    </row>
    <row r="4772" spans="1:58">
      <c r="A4772" s="218" t="str">
        <f>MID(FORECAST!A4771,1,10)</f>
        <v/>
      </c>
      <c r="B4772" s="218" t="str">
        <f t="shared" si="584"/>
        <v/>
      </c>
      <c r="C4772" s="218" t="str">
        <f t="shared" si="585"/>
        <v/>
      </c>
      <c r="D4772" s="218" t="str">
        <f t="shared" si="586"/>
        <v/>
      </c>
      <c r="E4772" s="219" t="e">
        <f t="shared" si="587"/>
        <v>#VALUE!</v>
      </c>
      <c r="F4772" s="219" t="str">
        <f t="shared" si="588"/>
        <v/>
      </c>
      <c r="G4772" s="219">
        <f t="shared" si="589"/>
        <v>45291</v>
      </c>
      <c r="H4772" s="218" t="str">
        <f>IF(ISERROR(VLOOKUP(FORECAST!$A4772,$AY$2:$BA$9,3,FALSE)),"",VLOOKUP(FORECAST!$A4772,$AY$2:$BA$9,3,FALSE))</f>
        <v/>
      </c>
      <c r="I4772" s="218" t="str">
        <f>IF(ISNUMBER(FORECAST!G:G),FORECAST!G:G,"")</f>
        <v/>
      </c>
      <c r="J4772" s="222" t="str">
        <f>IF(ISNUMBER(FORECAST!H:H),FORECAST!H:H,"")</f>
        <v/>
      </c>
      <c r="BF4772" s="4"/>
    </row>
    <row r="4773" spans="1:58">
      <c r="A4773" s="218" t="str">
        <f>MID(FORECAST!A4772,1,10)</f>
        <v/>
      </c>
      <c r="B4773" s="218" t="str">
        <f t="shared" si="584"/>
        <v/>
      </c>
      <c r="C4773" s="218" t="str">
        <f t="shared" si="585"/>
        <v/>
      </c>
      <c r="D4773" s="218" t="str">
        <f t="shared" si="586"/>
        <v/>
      </c>
      <c r="E4773" s="219" t="e">
        <f t="shared" si="587"/>
        <v>#VALUE!</v>
      </c>
      <c r="F4773" s="219" t="str">
        <f t="shared" si="588"/>
        <v/>
      </c>
      <c r="G4773" s="219">
        <f t="shared" si="589"/>
        <v>45291</v>
      </c>
      <c r="H4773" s="218" t="str">
        <f>IF(ISERROR(VLOOKUP(FORECAST!$A4773,$AY$2:$BA$9,3,FALSE)),"",VLOOKUP(FORECAST!$A4773,$AY$2:$BA$9,3,FALSE))</f>
        <v/>
      </c>
      <c r="I4773" s="218" t="str">
        <f>IF(ISNUMBER(FORECAST!G:G),FORECAST!G:G,"")</f>
        <v/>
      </c>
      <c r="J4773" s="222" t="str">
        <f>IF(ISNUMBER(FORECAST!H:H),FORECAST!H:H,"")</f>
        <v/>
      </c>
      <c r="BF4773" s="4"/>
    </row>
    <row r="4774" spans="1:58">
      <c r="A4774" s="218" t="str">
        <f>MID(FORECAST!A4773,1,10)</f>
        <v/>
      </c>
      <c r="B4774" s="218" t="str">
        <f t="shared" si="584"/>
        <v/>
      </c>
      <c r="C4774" s="218" t="str">
        <f t="shared" si="585"/>
        <v/>
      </c>
      <c r="D4774" s="218" t="str">
        <f t="shared" si="586"/>
        <v/>
      </c>
      <c r="E4774" s="219" t="e">
        <f t="shared" si="587"/>
        <v>#VALUE!</v>
      </c>
      <c r="F4774" s="219" t="str">
        <f t="shared" si="588"/>
        <v/>
      </c>
      <c r="G4774" s="219">
        <f t="shared" si="589"/>
        <v>45291</v>
      </c>
      <c r="H4774" s="218" t="str">
        <f>IF(ISERROR(VLOOKUP(FORECAST!$A4774,$AY$2:$BA$9,3,FALSE)),"",VLOOKUP(FORECAST!$A4774,$AY$2:$BA$9,3,FALSE))</f>
        <v/>
      </c>
      <c r="I4774" s="218" t="str">
        <f>IF(ISNUMBER(FORECAST!G:G),FORECAST!G:G,"")</f>
        <v/>
      </c>
      <c r="J4774" s="222" t="str">
        <f>IF(ISNUMBER(FORECAST!H:H),FORECAST!H:H,"")</f>
        <v/>
      </c>
      <c r="BF4774" s="4"/>
    </row>
    <row r="4775" spans="1:58">
      <c r="A4775" s="218" t="str">
        <f>MID(FORECAST!A4774,1,10)</f>
        <v/>
      </c>
      <c r="B4775" s="218" t="str">
        <f t="shared" si="584"/>
        <v/>
      </c>
      <c r="C4775" s="218" t="str">
        <f t="shared" si="585"/>
        <v/>
      </c>
      <c r="D4775" s="218" t="str">
        <f t="shared" si="586"/>
        <v/>
      </c>
      <c r="E4775" s="219" t="e">
        <f t="shared" si="587"/>
        <v>#VALUE!</v>
      </c>
      <c r="F4775" s="219" t="str">
        <f t="shared" si="588"/>
        <v/>
      </c>
      <c r="G4775" s="219">
        <f t="shared" si="589"/>
        <v>45291</v>
      </c>
      <c r="H4775" s="218" t="str">
        <f>IF(ISERROR(VLOOKUP(FORECAST!$A4775,$AY$2:$BA$9,3,FALSE)),"",VLOOKUP(FORECAST!$A4775,$AY$2:$BA$9,3,FALSE))</f>
        <v/>
      </c>
      <c r="I4775" s="218" t="str">
        <f>IF(ISNUMBER(FORECAST!G:G),FORECAST!G:G,"")</f>
        <v/>
      </c>
      <c r="J4775" s="222" t="str">
        <f>IF(ISNUMBER(FORECAST!H:H),FORECAST!H:H,"")</f>
        <v/>
      </c>
      <c r="BF4775" s="4"/>
    </row>
    <row r="4776" spans="1:58">
      <c r="A4776" s="218" t="str">
        <f>MID(FORECAST!A4775,1,10)</f>
        <v/>
      </c>
      <c r="B4776" s="218" t="str">
        <f t="shared" si="584"/>
        <v/>
      </c>
      <c r="C4776" s="218" t="str">
        <f t="shared" si="585"/>
        <v/>
      </c>
      <c r="D4776" s="218" t="str">
        <f t="shared" si="586"/>
        <v/>
      </c>
      <c r="E4776" s="219" t="e">
        <f t="shared" si="587"/>
        <v>#VALUE!</v>
      </c>
      <c r="F4776" s="219" t="str">
        <f t="shared" si="588"/>
        <v/>
      </c>
      <c r="G4776" s="219">
        <f t="shared" si="589"/>
        <v>45291</v>
      </c>
      <c r="H4776" s="218" t="str">
        <f>IF(ISERROR(VLOOKUP(FORECAST!$A4776,$AY$2:$BA$9,3,FALSE)),"",VLOOKUP(FORECAST!$A4776,$AY$2:$BA$9,3,FALSE))</f>
        <v/>
      </c>
      <c r="I4776" s="218" t="str">
        <f>IF(ISNUMBER(FORECAST!G:G),FORECAST!G:G,"")</f>
        <v/>
      </c>
      <c r="J4776" s="222" t="str">
        <f>IF(ISNUMBER(FORECAST!H:H),FORECAST!H:H,"")</f>
        <v/>
      </c>
      <c r="BF4776" s="4"/>
    </row>
    <row r="4777" spans="1:58">
      <c r="A4777" s="218" t="str">
        <f>MID(FORECAST!A4776,1,10)</f>
        <v/>
      </c>
      <c r="B4777" s="218" t="str">
        <f t="shared" si="584"/>
        <v/>
      </c>
      <c r="C4777" s="218" t="str">
        <f t="shared" si="585"/>
        <v/>
      </c>
      <c r="D4777" s="218" t="str">
        <f t="shared" si="586"/>
        <v/>
      </c>
      <c r="E4777" s="219" t="e">
        <f t="shared" si="587"/>
        <v>#VALUE!</v>
      </c>
      <c r="F4777" s="219" t="str">
        <f t="shared" si="588"/>
        <v/>
      </c>
      <c r="G4777" s="219">
        <f t="shared" si="589"/>
        <v>45291</v>
      </c>
      <c r="H4777" s="218" t="str">
        <f>IF(ISERROR(VLOOKUP(FORECAST!$A4777,$AY$2:$BA$9,3,FALSE)),"",VLOOKUP(FORECAST!$A4777,$AY$2:$BA$9,3,FALSE))</f>
        <v/>
      </c>
      <c r="I4777" s="218" t="str">
        <f>IF(ISNUMBER(FORECAST!G:G),FORECAST!G:G,"")</f>
        <v/>
      </c>
      <c r="J4777" s="222" t="str">
        <f>IF(ISNUMBER(FORECAST!H:H),FORECAST!H:H,"")</f>
        <v/>
      </c>
      <c r="BF4777" s="4"/>
    </row>
    <row r="4778" spans="1:58">
      <c r="A4778" s="218" t="str">
        <f>MID(FORECAST!A4777,1,10)</f>
        <v/>
      </c>
      <c r="B4778" s="218" t="str">
        <f t="shared" si="584"/>
        <v/>
      </c>
      <c r="C4778" s="218" t="str">
        <f t="shared" si="585"/>
        <v/>
      </c>
      <c r="D4778" s="218" t="str">
        <f t="shared" si="586"/>
        <v/>
      </c>
      <c r="E4778" s="219" t="e">
        <f t="shared" si="587"/>
        <v>#VALUE!</v>
      </c>
      <c r="F4778" s="219" t="str">
        <f t="shared" si="588"/>
        <v/>
      </c>
      <c r="G4778" s="219">
        <f t="shared" si="589"/>
        <v>45291</v>
      </c>
      <c r="H4778" s="218" t="str">
        <f>IF(ISERROR(VLOOKUP(FORECAST!$A4778,$AY$2:$BA$9,3,FALSE)),"",VLOOKUP(FORECAST!$A4778,$AY$2:$BA$9,3,FALSE))</f>
        <v/>
      </c>
      <c r="I4778" s="218" t="str">
        <f>IF(ISNUMBER(FORECAST!G:G),FORECAST!G:G,"")</f>
        <v/>
      </c>
      <c r="J4778" s="222" t="str">
        <f>IF(ISNUMBER(FORECAST!H:H),FORECAST!H:H,"")</f>
        <v/>
      </c>
      <c r="BF4778" s="4"/>
    </row>
    <row r="4779" spans="1:58">
      <c r="A4779" s="218" t="str">
        <f>MID(FORECAST!A4778,1,10)</f>
        <v/>
      </c>
      <c r="B4779" s="218" t="str">
        <f t="shared" si="584"/>
        <v/>
      </c>
      <c r="C4779" s="218" t="str">
        <f t="shared" si="585"/>
        <v/>
      </c>
      <c r="D4779" s="218" t="str">
        <f t="shared" si="586"/>
        <v/>
      </c>
      <c r="E4779" s="219" t="e">
        <f t="shared" si="587"/>
        <v>#VALUE!</v>
      </c>
      <c r="F4779" s="219" t="str">
        <f t="shared" si="588"/>
        <v/>
      </c>
      <c r="G4779" s="219">
        <f t="shared" si="589"/>
        <v>45291</v>
      </c>
      <c r="H4779" s="218" t="str">
        <f>IF(ISERROR(VLOOKUP(FORECAST!$A4779,$AY$2:$BA$9,3,FALSE)),"",VLOOKUP(FORECAST!$A4779,$AY$2:$BA$9,3,FALSE))</f>
        <v/>
      </c>
      <c r="I4779" s="218" t="str">
        <f>IF(ISNUMBER(FORECAST!G:G),FORECAST!G:G,"")</f>
        <v/>
      </c>
      <c r="J4779" s="222" t="str">
        <f>IF(ISNUMBER(FORECAST!H:H),FORECAST!H:H,"")</f>
        <v/>
      </c>
      <c r="BF4779" s="4"/>
    </row>
    <row r="4780" spans="1:58">
      <c r="A4780" s="218" t="str">
        <f>MID(FORECAST!A4779,1,10)</f>
        <v/>
      </c>
      <c r="B4780" s="218" t="str">
        <f t="shared" si="584"/>
        <v/>
      </c>
      <c r="C4780" s="218" t="str">
        <f t="shared" si="585"/>
        <v/>
      </c>
      <c r="D4780" s="218" t="str">
        <f t="shared" si="586"/>
        <v/>
      </c>
      <c r="E4780" s="219" t="e">
        <f t="shared" si="587"/>
        <v>#VALUE!</v>
      </c>
      <c r="F4780" s="219" t="str">
        <f t="shared" si="588"/>
        <v/>
      </c>
      <c r="G4780" s="219">
        <f t="shared" si="589"/>
        <v>45291</v>
      </c>
      <c r="H4780" s="218" t="str">
        <f>IF(ISERROR(VLOOKUP(FORECAST!$A4780,$AY$2:$BA$9,3,FALSE)),"",VLOOKUP(FORECAST!$A4780,$AY$2:$BA$9,3,FALSE))</f>
        <v/>
      </c>
      <c r="I4780" s="218" t="str">
        <f>IF(ISNUMBER(FORECAST!G:G),FORECAST!G:G,"")</f>
        <v/>
      </c>
      <c r="J4780" s="222" t="str">
        <f>IF(ISNUMBER(FORECAST!H:H),FORECAST!H:H,"")</f>
        <v/>
      </c>
      <c r="BF4780" s="4"/>
    </row>
    <row r="4781" spans="1:58">
      <c r="A4781" s="218" t="str">
        <f>MID(FORECAST!A4780,1,10)</f>
        <v/>
      </c>
      <c r="B4781" s="218" t="str">
        <f t="shared" si="584"/>
        <v/>
      </c>
      <c r="C4781" s="218" t="str">
        <f t="shared" si="585"/>
        <v/>
      </c>
      <c r="D4781" s="218" t="str">
        <f t="shared" si="586"/>
        <v/>
      </c>
      <c r="E4781" s="219" t="e">
        <f t="shared" si="587"/>
        <v>#VALUE!</v>
      </c>
      <c r="F4781" s="219" t="str">
        <f t="shared" si="588"/>
        <v/>
      </c>
      <c r="G4781" s="219">
        <f t="shared" si="589"/>
        <v>45291</v>
      </c>
      <c r="H4781" s="218" t="str">
        <f>IF(ISERROR(VLOOKUP(FORECAST!$A4781,$AY$2:$BA$9,3,FALSE)),"",VLOOKUP(FORECAST!$A4781,$AY$2:$BA$9,3,FALSE))</f>
        <v/>
      </c>
      <c r="I4781" s="218" t="str">
        <f>IF(ISNUMBER(FORECAST!G:G),FORECAST!G:G,"")</f>
        <v/>
      </c>
      <c r="J4781" s="222" t="str">
        <f>IF(ISNUMBER(FORECAST!H:H),FORECAST!H:H,"")</f>
        <v/>
      </c>
      <c r="BF4781" s="4"/>
    </row>
    <row r="4782" spans="1:58">
      <c r="A4782" s="218" t="str">
        <f>MID(FORECAST!A4781,1,10)</f>
        <v/>
      </c>
      <c r="B4782" s="218" t="str">
        <f t="shared" si="584"/>
        <v/>
      </c>
      <c r="C4782" s="218" t="str">
        <f t="shared" si="585"/>
        <v/>
      </c>
      <c r="D4782" s="218" t="str">
        <f t="shared" si="586"/>
        <v/>
      </c>
      <c r="E4782" s="219" t="e">
        <f t="shared" si="587"/>
        <v>#VALUE!</v>
      </c>
      <c r="F4782" s="219" t="str">
        <f t="shared" si="588"/>
        <v/>
      </c>
      <c r="G4782" s="219">
        <f t="shared" si="589"/>
        <v>45291</v>
      </c>
      <c r="H4782" s="218" t="str">
        <f>IF(ISERROR(VLOOKUP(FORECAST!$A4782,$AY$2:$BA$9,3,FALSE)),"",VLOOKUP(FORECAST!$A4782,$AY$2:$BA$9,3,FALSE))</f>
        <v/>
      </c>
      <c r="I4782" s="218" t="str">
        <f>IF(ISNUMBER(FORECAST!G:G),FORECAST!G:G,"")</f>
        <v/>
      </c>
      <c r="J4782" s="222" t="str">
        <f>IF(ISNUMBER(FORECAST!H:H),FORECAST!H:H,"")</f>
        <v/>
      </c>
      <c r="BF4782" s="4"/>
    </row>
    <row r="4783" spans="1:58">
      <c r="A4783" s="218" t="str">
        <f>MID(FORECAST!A4782,1,10)</f>
        <v/>
      </c>
      <c r="B4783" s="218" t="str">
        <f t="shared" si="584"/>
        <v/>
      </c>
      <c r="C4783" s="218" t="str">
        <f t="shared" si="585"/>
        <v/>
      </c>
      <c r="D4783" s="218" t="str">
        <f t="shared" si="586"/>
        <v/>
      </c>
      <c r="E4783" s="219" t="e">
        <f t="shared" si="587"/>
        <v>#VALUE!</v>
      </c>
      <c r="F4783" s="219" t="str">
        <f t="shared" si="588"/>
        <v/>
      </c>
      <c r="G4783" s="219">
        <f t="shared" si="589"/>
        <v>45291</v>
      </c>
      <c r="H4783" s="218" t="str">
        <f>IF(ISERROR(VLOOKUP(FORECAST!$A4783,$AY$2:$BA$9,3,FALSE)),"",VLOOKUP(FORECAST!$A4783,$AY$2:$BA$9,3,FALSE))</f>
        <v/>
      </c>
      <c r="I4783" s="218" t="str">
        <f>IF(ISNUMBER(FORECAST!G:G),FORECAST!G:G,"")</f>
        <v/>
      </c>
      <c r="J4783" s="222" t="str">
        <f>IF(ISNUMBER(FORECAST!H:H),FORECAST!H:H,"")</f>
        <v/>
      </c>
      <c r="BF4783" s="4"/>
    </row>
    <row r="4784" spans="1:58">
      <c r="A4784" s="218" t="str">
        <f>MID(FORECAST!A4783,1,10)</f>
        <v/>
      </c>
      <c r="B4784" s="218" t="str">
        <f t="shared" si="584"/>
        <v/>
      </c>
      <c r="C4784" s="218" t="str">
        <f t="shared" si="585"/>
        <v/>
      </c>
      <c r="D4784" s="218" t="str">
        <f t="shared" si="586"/>
        <v/>
      </c>
      <c r="E4784" s="219" t="e">
        <f t="shared" si="587"/>
        <v>#VALUE!</v>
      </c>
      <c r="F4784" s="219" t="str">
        <f t="shared" si="588"/>
        <v/>
      </c>
      <c r="G4784" s="219">
        <f t="shared" si="589"/>
        <v>45291</v>
      </c>
      <c r="H4784" s="218" t="str">
        <f>IF(ISERROR(VLOOKUP(FORECAST!$A4784,$AY$2:$BA$9,3,FALSE)),"",VLOOKUP(FORECAST!$A4784,$AY$2:$BA$9,3,FALSE))</f>
        <v/>
      </c>
      <c r="I4784" s="218" t="str">
        <f>IF(ISNUMBER(FORECAST!G:G),FORECAST!G:G,"")</f>
        <v/>
      </c>
      <c r="J4784" s="222" t="str">
        <f>IF(ISNUMBER(FORECAST!H:H),FORECAST!H:H,"")</f>
        <v/>
      </c>
      <c r="BF4784" s="4"/>
    </row>
    <row r="4785" spans="1:58">
      <c r="A4785" s="218" t="str">
        <f>MID(FORECAST!A4784,1,10)</f>
        <v/>
      </c>
      <c r="B4785" s="218" t="str">
        <f t="shared" si="584"/>
        <v/>
      </c>
      <c r="C4785" s="218" t="str">
        <f t="shared" si="585"/>
        <v/>
      </c>
      <c r="D4785" s="218" t="str">
        <f t="shared" si="586"/>
        <v/>
      </c>
      <c r="E4785" s="219" t="e">
        <f t="shared" si="587"/>
        <v>#VALUE!</v>
      </c>
      <c r="F4785" s="219" t="str">
        <f t="shared" si="588"/>
        <v/>
      </c>
      <c r="G4785" s="219">
        <f t="shared" si="589"/>
        <v>45291</v>
      </c>
      <c r="H4785" s="218" t="str">
        <f>IF(ISERROR(VLOOKUP(FORECAST!$A4785,$AY$2:$BA$9,3,FALSE)),"",VLOOKUP(FORECAST!$A4785,$AY$2:$BA$9,3,FALSE))</f>
        <v/>
      </c>
      <c r="I4785" s="218" t="str">
        <f>IF(ISNUMBER(FORECAST!G:G),FORECAST!G:G,"")</f>
        <v/>
      </c>
      <c r="J4785" s="222" t="str">
        <f>IF(ISNUMBER(FORECAST!H:H),FORECAST!H:H,"")</f>
        <v/>
      </c>
      <c r="BF4785" s="4"/>
    </row>
    <row r="4786" spans="1:58">
      <c r="A4786" s="218" t="str">
        <f>MID(FORECAST!A4785,1,10)</f>
        <v/>
      </c>
      <c r="B4786" s="218" t="str">
        <f t="shared" si="584"/>
        <v/>
      </c>
      <c r="C4786" s="218" t="str">
        <f t="shared" si="585"/>
        <v/>
      </c>
      <c r="D4786" s="218" t="str">
        <f t="shared" si="586"/>
        <v/>
      </c>
      <c r="E4786" s="219" t="e">
        <f t="shared" si="587"/>
        <v>#VALUE!</v>
      </c>
      <c r="F4786" s="219" t="str">
        <f t="shared" si="588"/>
        <v/>
      </c>
      <c r="G4786" s="219">
        <f t="shared" si="589"/>
        <v>45291</v>
      </c>
      <c r="H4786" s="218" t="str">
        <f>IF(ISERROR(VLOOKUP(FORECAST!$A4786,$AY$2:$BA$9,3,FALSE)),"",VLOOKUP(FORECAST!$A4786,$AY$2:$BA$9,3,FALSE))</f>
        <v/>
      </c>
      <c r="I4786" s="218" t="str">
        <f>IF(ISNUMBER(FORECAST!G:G),FORECAST!G:G,"")</f>
        <v/>
      </c>
      <c r="J4786" s="222" t="str">
        <f>IF(ISNUMBER(FORECAST!H:H),FORECAST!H:H,"")</f>
        <v/>
      </c>
      <c r="BF4786" s="4"/>
    </row>
    <row r="4787" spans="1:58">
      <c r="A4787" s="218" t="str">
        <f>MID(FORECAST!A4786,1,10)</f>
        <v/>
      </c>
      <c r="B4787" s="218" t="str">
        <f t="shared" si="584"/>
        <v/>
      </c>
      <c r="C4787" s="218" t="str">
        <f t="shared" si="585"/>
        <v/>
      </c>
      <c r="D4787" s="218" t="str">
        <f t="shared" si="586"/>
        <v/>
      </c>
      <c r="E4787" s="219" t="e">
        <f t="shared" si="587"/>
        <v>#VALUE!</v>
      </c>
      <c r="F4787" s="219" t="str">
        <f t="shared" si="588"/>
        <v/>
      </c>
      <c r="G4787" s="219">
        <f t="shared" si="589"/>
        <v>45291</v>
      </c>
      <c r="H4787" s="218" t="str">
        <f>IF(ISERROR(VLOOKUP(FORECAST!$A4787,$AY$2:$BA$9,3,FALSE)),"",VLOOKUP(FORECAST!$A4787,$AY$2:$BA$9,3,FALSE))</f>
        <v/>
      </c>
      <c r="I4787" s="218" t="str">
        <f>IF(ISNUMBER(FORECAST!G:G),FORECAST!G:G,"")</f>
        <v/>
      </c>
      <c r="J4787" s="222" t="str">
        <f>IF(ISNUMBER(FORECAST!H:H),FORECAST!H:H,"")</f>
        <v/>
      </c>
      <c r="BF4787" s="4"/>
    </row>
    <row r="4788" spans="1:58">
      <c r="A4788" s="218" t="str">
        <f>MID(FORECAST!A4787,1,10)</f>
        <v/>
      </c>
      <c r="B4788" s="218" t="str">
        <f t="shared" si="584"/>
        <v/>
      </c>
      <c r="C4788" s="218" t="str">
        <f t="shared" si="585"/>
        <v/>
      </c>
      <c r="D4788" s="218" t="str">
        <f t="shared" si="586"/>
        <v/>
      </c>
      <c r="E4788" s="219" t="e">
        <f t="shared" si="587"/>
        <v>#VALUE!</v>
      </c>
      <c r="F4788" s="219" t="str">
        <f t="shared" si="588"/>
        <v/>
      </c>
      <c r="G4788" s="219">
        <f t="shared" si="589"/>
        <v>45291</v>
      </c>
      <c r="H4788" s="218" t="str">
        <f>IF(ISERROR(VLOOKUP(FORECAST!$A4788,$AY$2:$BA$9,3,FALSE)),"",VLOOKUP(FORECAST!$A4788,$AY$2:$BA$9,3,FALSE))</f>
        <v/>
      </c>
      <c r="I4788" s="218" t="str">
        <f>IF(ISNUMBER(FORECAST!G:G),FORECAST!G:G,"")</f>
        <v/>
      </c>
      <c r="J4788" s="222" t="str">
        <f>IF(ISNUMBER(FORECAST!H:H),FORECAST!H:H,"")</f>
        <v/>
      </c>
      <c r="BF4788" s="4"/>
    </row>
    <row r="4789" spans="1:58">
      <c r="A4789" s="218" t="str">
        <f>MID(FORECAST!A4788,1,10)</f>
        <v/>
      </c>
      <c r="B4789" s="218" t="str">
        <f t="shared" si="584"/>
        <v/>
      </c>
      <c r="C4789" s="218" t="str">
        <f t="shared" si="585"/>
        <v/>
      </c>
      <c r="D4789" s="218" t="str">
        <f t="shared" si="586"/>
        <v/>
      </c>
      <c r="E4789" s="219" t="e">
        <f t="shared" si="587"/>
        <v>#VALUE!</v>
      </c>
      <c r="F4789" s="219" t="str">
        <f t="shared" si="588"/>
        <v/>
      </c>
      <c r="G4789" s="219">
        <f t="shared" si="589"/>
        <v>45291</v>
      </c>
      <c r="H4789" s="218" t="str">
        <f>IF(ISERROR(VLOOKUP(FORECAST!$A4789,$AY$2:$BA$9,3,FALSE)),"",VLOOKUP(FORECAST!$A4789,$AY$2:$BA$9,3,FALSE))</f>
        <v/>
      </c>
      <c r="I4789" s="218" t="str">
        <f>IF(ISNUMBER(FORECAST!G:G),FORECAST!G:G,"")</f>
        <v/>
      </c>
      <c r="J4789" s="222" t="str">
        <f>IF(ISNUMBER(FORECAST!H:H),FORECAST!H:H,"")</f>
        <v/>
      </c>
      <c r="BF4789" s="4"/>
    </row>
    <row r="4790" spans="1:58">
      <c r="A4790" s="218" t="str">
        <f>MID(FORECAST!A4789,1,10)</f>
        <v/>
      </c>
      <c r="B4790" s="218" t="str">
        <f t="shared" si="584"/>
        <v/>
      </c>
      <c r="C4790" s="218" t="str">
        <f t="shared" si="585"/>
        <v/>
      </c>
      <c r="D4790" s="218" t="str">
        <f t="shared" si="586"/>
        <v/>
      </c>
      <c r="E4790" s="219" t="e">
        <f t="shared" si="587"/>
        <v>#VALUE!</v>
      </c>
      <c r="F4790" s="219" t="str">
        <f t="shared" si="588"/>
        <v/>
      </c>
      <c r="G4790" s="219">
        <f t="shared" si="589"/>
        <v>45291</v>
      </c>
      <c r="H4790" s="218" t="str">
        <f>IF(ISERROR(VLOOKUP(FORECAST!$A4790,$AY$2:$BA$9,3,FALSE)),"",VLOOKUP(FORECAST!$A4790,$AY$2:$BA$9,3,FALSE))</f>
        <v/>
      </c>
      <c r="I4790" s="218" t="str">
        <f>IF(ISNUMBER(FORECAST!G:G),FORECAST!G:G,"")</f>
        <v/>
      </c>
      <c r="J4790" s="222" t="str">
        <f>IF(ISNUMBER(FORECAST!H:H),FORECAST!H:H,"")</f>
        <v/>
      </c>
      <c r="BF4790" s="4"/>
    </row>
    <row r="4791" spans="1:58">
      <c r="A4791" s="218" t="str">
        <f>MID(FORECAST!A4790,1,10)</f>
        <v/>
      </c>
      <c r="B4791" s="218" t="str">
        <f t="shared" si="584"/>
        <v/>
      </c>
      <c r="C4791" s="218" t="str">
        <f t="shared" si="585"/>
        <v/>
      </c>
      <c r="D4791" s="218" t="str">
        <f t="shared" si="586"/>
        <v/>
      </c>
      <c r="E4791" s="219" t="e">
        <f t="shared" si="587"/>
        <v>#VALUE!</v>
      </c>
      <c r="F4791" s="219" t="str">
        <f t="shared" si="588"/>
        <v/>
      </c>
      <c r="G4791" s="219">
        <f t="shared" si="589"/>
        <v>45291</v>
      </c>
      <c r="H4791" s="218" t="str">
        <f>IF(ISERROR(VLOOKUP(FORECAST!$A4791,$AY$2:$BA$9,3,FALSE)),"",VLOOKUP(FORECAST!$A4791,$AY$2:$BA$9,3,FALSE))</f>
        <v/>
      </c>
      <c r="I4791" s="218" t="str">
        <f>IF(ISNUMBER(FORECAST!G:G),FORECAST!G:G,"")</f>
        <v/>
      </c>
      <c r="J4791" s="222" t="str">
        <f>IF(ISNUMBER(FORECAST!H:H),FORECAST!H:H,"")</f>
        <v/>
      </c>
      <c r="BF4791" s="4"/>
    </row>
    <row r="4792" spans="1:58">
      <c r="A4792" s="218" t="str">
        <f>MID(FORECAST!A4791,1,10)</f>
        <v/>
      </c>
      <c r="B4792" s="218" t="str">
        <f t="shared" si="584"/>
        <v/>
      </c>
      <c r="C4792" s="218" t="str">
        <f t="shared" si="585"/>
        <v/>
      </c>
      <c r="D4792" s="218" t="str">
        <f t="shared" si="586"/>
        <v/>
      </c>
      <c r="E4792" s="219" t="e">
        <f t="shared" si="587"/>
        <v>#VALUE!</v>
      </c>
      <c r="F4792" s="219" t="str">
        <f t="shared" si="588"/>
        <v/>
      </c>
      <c r="G4792" s="219">
        <f t="shared" si="589"/>
        <v>45291</v>
      </c>
      <c r="H4792" s="218" t="str">
        <f>IF(ISERROR(VLOOKUP(FORECAST!$A4792,$AY$2:$BA$9,3,FALSE)),"",VLOOKUP(FORECAST!$A4792,$AY$2:$BA$9,3,FALSE))</f>
        <v/>
      </c>
      <c r="I4792" s="218" t="str">
        <f>IF(ISNUMBER(FORECAST!G:G),FORECAST!G:G,"")</f>
        <v/>
      </c>
      <c r="J4792" s="222" t="str">
        <f>IF(ISNUMBER(FORECAST!H:H),FORECAST!H:H,"")</f>
        <v/>
      </c>
      <c r="BF4792" s="4"/>
    </row>
    <row r="4793" spans="1:58">
      <c r="A4793" s="218" t="str">
        <f>MID(FORECAST!A4792,1,10)</f>
        <v/>
      </c>
      <c r="B4793" s="218" t="str">
        <f t="shared" si="584"/>
        <v/>
      </c>
      <c r="C4793" s="218" t="str">
        <f t="shared" si="585"/>
        <v/>
      </c>
      <c r="D4793" s="218" t="str">
        <f t="shared" si="586"/>
        <v/>
      </c>
      <c r="E4793" s="219" t="e">
        <f t="shared" si="587"/>
        <v>#VALUE!</v>
      </c>
      <c r="F4793" s="219" t="str">
        <f t="shared" si="588"/>
        <v/>
      </c>
      <c r="G4793" s="219">
        <f t="shared" si="589"/>
        <v>45291</v>
      </c>
      <c r="H4793" s="218" t="str">
        <f>IF(ISERROR(VLOOKUP(FORECAST!$A4793,$AY$2:$BA$9,3,FALSE)),"",VLOOKUP(FORECAST!$A4793,$AY$2:$BA$9,3,FALSE))</f>
        <v/>
      </c>
      <c r="I4793" s="218" t="str">
        <f>IF(ISNUMBER(FORECAST!G:G),FORECAST!G:G,"")</f>
        <v/>
      </c>
      <c r="J4793" s="222" t="str">
        <f>IF(ISNUMBER(FORECAST!H:H),FORECAST!H:H,"")</f>
        <v/>
      </c>
      <c r="BF4793" s="4"/>
    </row>
    <row r="4794" spans="1:58">
      <c r="A4794" s="218" t="str">
        <f>MID(FORECAST!A4793,1,10)</f>
        <v/>
      </c>
      <c r="B4794" s="218" t="str">
        <f t="shared" si="584"/>
        <v/>
      </c>
      <c r="C4794" s="218" t="str">
        <f t="shared" si="585"/>
        <v/>
      </c>
      <c r="D4794" s="218" t="str">
        <f t="shared" si="586"/>
        <v/>
      </c>
      <c r="E4794" s="219" t="e">
        <f t="shared" si="587"/>
        <v>#VALUE!</v>
      </c>
      <c r="F4794" s="219" t="str">
        <f t="shared" si="588"/>
        <v/>
      </c>
      <c r="G4794" s="219">
        <f t="shared" si="589"/>
        <v>45291</v>
      </c>
      <c r="H4794" s="218" t="str">
        <f>IF(ISERROR(VLOOKUP(FORECAST!$A4794,$AY$2:$BA$9,3,FALSE)),"",VLOOKUP(FORECAST!$A4794,$AY$2:$BA$9,3,FALSE))</f>
        <v/>
      </c>
      <c r="I4794" s="218" t="str">
        <f>IF(ISNUMBER(FORECAST!G:G),FORECAST!G:G,"")</f>
        <v/>
      </c>
      <c r="J4794" s="222" t="str">
        <f>IF(ISNUMBER(FORECAST!H:H),FORECAST!H:H,"")</f>
        <v/>
      </c>
      <c r="BF4794" s="4"/>
    </row>
    <row r="4795" spans="1:58">
      <c r="A4795" s="218" t="str">
        <f>MID(FORECAST!A4794,1,10)</f>
        <v/>
      </c>
      <c r="B4795" s="218" t="str">
        <f t="shared" si="584"/>
        <v/>
      </c>
      <c r="C4795" s="218" t="str">
        <f t="shared" si="585"/>
        <v/>
      </c>
      <c r="D4795" s="218" t="str">
        <f t="shared" si="586"/>
        <v/>
      </c>
      <c r="E4795" s="219" t="e">
        <f t="shared" si="587"/>
        <v>#VALUE!</v>
      </c>
      <c r="F4795" s="219" t="str">
        <f t="shared" si="588"/>
        <v/>
      </c>
      <c r="G4795" s="219">
        <f t="shared" si="589"/>
        <v>45291</v>
      </c>
      <c r="H4795" s="218" t="str">
        <f>IF(ISERROR(VLOOKUP(FORECAST!$A4795,$AY$2:$BA$9,3,FALSE)),"",VLOOKUP(FORECAST!$A4795,$AY$2:$BA$9,3,FALSE))</f>
        <v/>
      </c>
      <c r="I4795" s="218" t="str">
        <f>IF(ISNUMBER(FORECAST!G:G),FORECAST!G:G,"")</f>
        <v/>
      </c>
      <c r="J4795" s="222" t="str">
        <f>IF(ISNUMBER(FORECAST!H:H),FORECAST!H:H,"")</f>
        <v/>
      </c>
      <c r="BF4795" s="4"/>
    </row>
    <row r="4796" spans="1:58">
      <c r="A4796" s="218" t="str">
        <f>MID(FORECAST!A4795,1,10)</f>
        <v/>
      </c>
      <c r="B4796" s="218" t="str">
        <f t="shared" si="584"/>
        <v/>
      </c>
      <c r="C4796" s="218" t="str">
        <f t="shared" si="585"/>
        <v/>
      </c>
      <c r="D4796" s="218" t="str">
        <f t="shared" si="586"/>
        <v/>
      </c>
      <c r="E4796" s="219" t="e">
        <f t="shared" si="587"/>
        <v>#VALUE!</v>
      </c>
      <c r="F4796" s="219" t="str">
        <f t="shared" si="588"/>
        <v/>
      </c>
      <c r="G4796" s="219">
        <f t="shared" si="589"/>
        <v>45291</v>
      </c>
      <c r="H4796" s="218" t="str">
        <f>IF(ISERROR(VLOOKUP(FORECAST!$A4796,$AY$2:$BA$9,3,FALSE)),"",VLOOKUP(FORECAST!$A4796,$AY$2:$BA$9,3,FALSE))</f>
        <v/>
      </c>
      <c r="I4796" s="218" t="str">
        <f>IF(ISNUMBER(FORECAST!G:G),FORECAST!G:G,"")</f>
        <v/>
      </c>
      <c r="J4796" s="222" t="str">
        <f>IF(ISNUMBER(FORECAST!H:H),FORECAST!H:H,"")</f>
        <v/>
      </c>
      <c r="BF4796" s="4"/>
    </row>
    <row r="4797" spans="1:58">
      <c r="A4797" s="218" t="str">
        <f>MID(FORECAST!A4796,1,10)</f>
        <v/>
      </c>
      <c r="B4797" s="218" t="str">
        <f t="shared" si="584"/>
        <v/>
      </c>
      <c r="C4797" s="218" t="str">
        <f t="shared" si="585"/>
        <v/>
      </c>
      <c r="D4797" s="218" t="str">
        <f t="shared" si="586"/>
        <v/>
      </c>
      <c r="E4797" s="219" t="e">
        <f t="shared" si="587"/>
        <v>#VALUE!</v>
      </c>
      <c r="F4797" s="219" t="str">
        <f t="shared" si="588"/>
        <v/>
      </c>
      <c r="G4797" s="219">
        <f t="shared" si="589"/>
        <v>45291</v>
      </c>
      <c r="H4797" s="218" t="str">
        <f>IF(ISERROR(VLOOKUP(FORECAST!$A4797,$AY$2:$BA$9,3,FALSE)),"",VLOOKUP(FORECAST!$A4797,$AY$2:$BA$9,3,FALSE))</f>
        <v/>
      </c>
      <c r="I4797" s="218" t="str">
        <f>IF(ISNUMBER(FORECAST!G:G),FORECAST!G:G,"")</f>
        <v/>
      </c>
      <c r="J4797" s="222" t="str">
        <f>IF(ISNUMBER(FORECAST!H:H),FORECAST!H:H,"")</f>
        <v/>
      </c>
      <c r="BF4797" s="4"/>
    </row>
    <row r="4798" spans="1:58">
      <c r="A4798" s="218" t="str">
        <f>MID(FORECAST!A4797,1,10)</f>
        <v/>
      </c>
      <c r="B4798" s="218" t="str">
        <f t="shared" si="584"/>
        <v/>
      </c>
      <c r="C4798" s="218" t="str">
        <f t="shared" si="585"/>
        <v/>
      </c>
      <c r="D4798" s="218" t="str">
        <f t="shared" si="586"/>
        <v/>
      </c>
      <c r="E4798" s="219" t="e">
        <f t="shared" si="587"/>
        <v>#VALUE!</v>
      </c>
      <c r="F4798" s="219" t="str">
        <f t="shared" si="588"/>
        <v/>
      </c>
      <c r="G4798" s="219">
        <f t="shared" si="589"/>
        <v>45291</v>
      </c>
      <c r="H4798" s="218" t="str">
        <f>IF(ISERROR(VLOOKUP(FORECAST!$A4798,$AY$2:$BA$9,3,FALSE)),"",VLOOKUP(FORECAST!$A4798,$AY$2:$BA$9,3,FALSE))</f>
        <v/>
      </c>
      <c r="I4798" s="218" t="str">
        <f>IF(ISNUMBER(FORECAST!G:G),FORECAST!G:G,"")</f>
        <v/>
      </c>
      <c r="J4798" s="222" t="str">
        <f>IF(ISNUMBER(FORECAST!H:H),FORECAST!H:H,"")</f>
        <v/>
      </c>
      <c r="BF4798" s="4"/>
    </row>
    <row r="4799" spans="1:58">
      <c r="A4799" s="218" t="str">
        <f>MID(FORECAST!A4798,1,10)</f>
        <v/>
      </c>
      <c r="B4799" s="218" t="str">
        <f t="shared" si="584"/>
        <v/>
      </c>
      <c r="C4799" s="218" t="str">
        <f t="shared" si="585"/>
        <v/>
      </c>
      <c r="D4799" s="218" t="str">
        <f t="shared" si="586"/>
        <v/>
      </c>
      <c r="E4799" s="219" t="e">
        <f t="shared" si="587"/>
        <v>#VALUE!</v>
      </c>
      <c r="F4799" s="219" t="str">
        <f t="shared" si="588"/>
        <v/>
      </c>
      <c r="G4799" s="219">
        <f t="shared" si="589"/>
        <v>45291</v>
      </c>
      <c r="H4799" s="218" t="str">
        <f>IF(ISERROR(VLOOKUP(FORECAST!$A4799,$AY$2:$BA$9,3,FALSE)),"",VLOOKUP(FORECAST!$A4799,$AY$2:$BA$9,3,FALSE))</f>
        <v/>
      </c>
      <c r="I4799" s="218" t="str">
        <f>IF(ISNUMBER(FORECAST!G:G),FORECAST!G:G,"")</f>
        <v/>
      </c>
      <c r="J4799" s="222" t="str">
        <f>IF(ISNUMBER(FORECAST!H:H),FORECAST!H:H,"")</f>
        <v/>
      </c>
      <c r="BF4799" s="4"/>
    </row>
    <row r="4800" spans="1:58">
      <c r="A4800" s="218" t="str">
        <f>MID(FORECAST!A4799,1,10)</f>
        <v/>
      </c>
      <c r="B4800" s="218" t="str">
        <f t="shared" si="584"/>
        <v/>
      </c>
      <c r="C4800" s="218" t="str">
        <f t="shared" si="585"/>
        <v/>
      </c>
      <c r="D4800" s="218" t="str">
        <f t="shared" si="586"/>
        <v/>
      </c>
      <c r="E4800" s="219" t="e">
        <f t="shared" si="587"/>
        <v>#VALUE!</v>
      </c>
      <c r="F4800" s="219" t="str">
        <f t="shared" si="588"/>
        <v/>
      </c>
      <c r="G4800" s="219">
        <f t="shared" si="589"/>
        <v>45291</v>
      </c>
      <c r="H4800" s="218" t="str">
        <f>IF(ISERROR(VLOOKUP(FORECAST!$A4800,$AY$2:$BA$9,3,FALSE)),"",VLOOKUP(FORECAST!$A4800,$AY$2:$BA$9,3,FALSE))</f>
        <v/>
      </c>
      <c r="I4800" s="218" t="str">
        <f>IF(ISNUMBER(FORECAST!G:G),FORECAST!G:G,"")</f>
        <v/>
      </c>
      <c r="J4800" s="222" t="str">
        <f>IF(ISNUMBER(FORECAST!H:H),FORECAST!H:H,"")</f>
        <v/>
      </c>
      <c r="BF4800" s="4"/>
    </row>
    <row r="4801" spans="1:58">
      <c r="A4801" s="218" t="str">
        <f>MID(FORECAST!A4800,1,10)</f>
        <v/>
      </c>
      <c r="B4801" s="218" t="str">
        <f t="shared" si="584"/>
        <v/>
      </c>
      <c r="C4801" s="218" t="str">
        <f t="shared" si="585"/>
        <v/>
      </c>
      <c r="D4801" s="218" t="str">
        <f t="shared" si="586"/>
        <v/>
      </c>
      <c r="E4801" s="219" t="e">
        <f t="shared" si="587"/>
        <v>#VALUE!</v>
      </c>
      <c r="F4801" s="219" t="str">
        <f t="shared" si="588"/>
        <v/>
      </c>
      <c r="G4801" s="219">
        <f t="shared" si="589"/>
        <v>45291</v>
      </c>
      <c r="H4801" s="218" t="str">
        <f>IF(ISERROR(VLOOKUP(FORECAST!$A4801,$AY$2:$BA$9,3,FALSE)),"",VLOOKUP(FORECAST!$A4801,$AY$2:$BA$9,3,FALSE))</f>
        <v/>
      </c>
      <c r="I4801" s="218" t="str">
        <f>IF(ISNUMBER(FORECAST!G:G),FORECAST!G:G,"")</f>
        <v/>
      </c>
      <c r="J4801" s="222" t="str">
        <f>IF(ISNUMBER(FORECAST!H:H),FORECAST!H:H,"")</f>
        <v/>
      </c>
      <c r="BF4801" s="4"/>
    </row>
    <row r="4802" spans="1:58">
      <c r="A4802" s="218" t="str">
        <f>MID(FORECAST!A4801,1,10)</f>
        <v/>
      </c>
      <c r="B4802" s="218" t="str">
        <f t="shared" si="584"/>
        <v/>
      </c>
      <c r="C4802" s="218" t="str">
        <f t="shared" si="585"/>
        <v/>
      </c>
      <c r="D4802" s="218" t="str">
        <f t="shared" si="586"/>
        <v/>
      </c>
      <c r="E4802" s="219" t="e">
        <f t="shared" si="587"/>
        <v>#VALUE!</v>
      </c>
      <c r="F4802" s="219" t="str">
        <f t="shared" si="588"/>
        <v/>
      </c>
      <c r="G4802" s="219">
        <f t="shared" si="589"/>
        <v>45291</v>
      </c>
      <c r="H4802" s="218" t="str">
        <f>IF(ISERROR(VLOOKUP(FORECAST!$A4802,$AY$2:$BA$9,3,FALSE)),"",VLOOKUP(FORECAST!$A4802,$AY$2:$BA$9,3,FALSE))</f>
        <v/>
      </c>
      <c r="I4802" s="218" t="str">
        <f>IF(ISNUMBER(FORECAST!G:G),FORECAST!G:G,"")</f>
        <v/>
      </c>
      <c r="J4802" s="222" t="str">
        <f>IF(ISNUMBER(FORECAST!H:H),FORECAST!H:H,"")</f>
        <v/>
      </c>
      <c r="BF4802" s="4"/>
    </row>
    <row r="4803" spans="1:58">
      <c r="A4803" s="218" t="str">
        <f>MID(FORECAST!A4802,1,10)</f>
        <v/>
      </c>
      <c r="B4803" s="218" t="str">
        <f t="shared" si="584"/>
        <v/>
      </c>
      <c r="C4803" s="218" t="str">
        <f t="shared" si="585"/>
        <v/>
      </c>
      <c r="D4803" s="218" t="str">
        <f t="shared" si="586"/>
        <v/>
      </c>
      <c r="E4803" s="219" t="e">
        <f t="shared" si="587"/>
        <v>#VALUE!</v>
      </c>
      <c r="F4803" s="219" t="str">
        <f t="shared" si="588"/>
        <v/>
      </c>
      <c r="G4803" s="219">
        <f t="shared" si="589"/>
        <v>45291</v>
      </c>
      <c r="H4803" s="218" t="str">
        <f>IF(ISERROR(VLOOKUP(FORECAST!$A4803,$AY$2:$BA$9,3,FALSE)),"",VLOOKUP(FORECAST!$A4803,$AY$2:$BA$9,3,FALSE))</f>
        <v/>
      </c>
      <c r="I4803" s="218" t="str">
        <f>IF(ISNUMBER(FORECAST!G:G),FORECAST!G:G,"")</f>
        <v/>
      </c>
      <c r="J4803" s="222" t="str">
        <f>IF(ISNUMBER(FORECAST!H:H),FORECAST!H:H,"")</f>
        <v/>
      </c>
      <c r="BF4803" s="4"/>
    </row>
    <row r="4804" spans="1:58">
      <c r="A4804" s="218" t="str">
        <f>MID(FORECAST!A4803,1,10)</f>
        <v/>
      </c>
      <c r="B4804" s="218" t="str">
        <f t="shared" si="584"/>
        <v/>
      </c>
      <c r="C4804" s="218" t="str">
        <f t="shared" si="585"/>
        <v/>
      </c>
      <c r="D4804" s="218" t="str">
        <f t="shared" si="586"/>
        <v/>
      </c>
      <c r="E4804" s="219" t="e">
        <f t="shared" si="587"/>
        <v>#VALUE!</v>
      </c>
      <c r="F4804" s="219" t="str">
        <f t="shared" si="588"/>
        <v/>
      </c>
      <c r="G4804" s="219">
        <f t="shared" si="589"/>
        <v>45291</v>
      </c>
      <c r="H4804" s="218" t="str">
        <f>IF(ISERROR(VLOOKUP(FORECAST!$A4804,$AY$2:$BA$9,3,FALSE)),"",VLOOKUP(FORECAST!$A4804,$AY$2:$BA$9,3,FALSE))</f>
        <v/>
      </c>
      <c r="I4804" s="218" t="str">
        <f>IF(ISNUMBER(FORECAST!G:G),FORECAST!G:G,"")</f>
        <v/>
      </c>
      <c r="J4804" s="222" t="str">
        <f>IF(ISNUMBER(FORECAST!H:H),FORECAST!H:H,"")</f>
        <v/>
      </c>
      <c r="BF4804" s="4"/>
    </row>
    <row r="4805" spans="1:58">
      <c r="A4805" s="218" t="str">
        <f>MID(FORECAST!A4804,1,10)</f>
        <v/>
      </c>
      <c r="B4805" s="218" t="str">
        <f t="shared" si="584"/>
        <v/>
      </c>
      <c r="C4805" s="218" t="str">
        <f t="shared" si="585"/>
        <v/>
      </c>
      <c r="D4805" s="218" t="str">
        <f t="shared" si="586"/>
        <v/>
      </c>
      <c r="E4805" s="219" t="e">
        <f t="shared" si="587"/>
        <v>#VALUE!</v>
      </c>
      <c r="F4805" s="219" t="str">
        <f t="shared" si="588"/>
        <v/>
      </c>
      <c r="G4805" s="219">
        <f t="shared" si="589"/>
        <v>45291</v>
      </c>
      <c r="H4805" s="218" t="str">
        <f>IF(ISERROR(VLOOKUP(FORECAST!$A4805,$AY$2:$BA$9,3,FALSE)),"",VLOOKUP(FORECAST!$A4805,$AY$2:$BA$9,3,FALSE))</f>
        <v/>
      </c>
      <c r="I4805" s="218" t="str">
        <f>IF(ISNUMBER(FORECAST!G:G),FORECAST!G:G,"")</f>
        <v/>
      </c>
      <c r="J4805" s="222" t="str">
        <f>IF(ISNUMBER(FORECAST!H:H),FORECAST!H:H,"")</f>
        <v/>
      </c>
      <c r="BF4805" s="4"/>
    </row>
    <row r="4806" spans="1:58">
      <c r="A4806" s="218" t="str">
        <f>MID(FORECAST!A4805,1,10)</f>
        <v/>
      </c>
      <c r="B4806" s="218" t="str">
        <f t="shared" si="584"/>
        <v/>
      </c>
      <c r="C4806" s="218" t="str">
        <f t="shared" si="585"/>
        <v/>
      </c>
      <c r="D4806" s="218" t="str">
        <f t="shared" si="586"/>
        <v/>
      </c>
      <c r="E4806" s="219" t="e">
        <f t="shared" si="587"/>
        <v>#VALUE!</v>
      </c>
      <c r="F4806" s="219" t="str">
        <f t="shared" si="588"/>
        <v/>
      </c>
      <c r="G4806" s="219">
        <f t="shared" si="589"/>
        <v>45291</v>
      </c>
      <c r="H4806" s="218" t="str">
        <f>IF(ISERROR(VLOOKUP(FORECAST!$A4806,$AY$2:$BA$9,3,FALSE)),"",VLOOKUP(FORECAST!$A4806,$AY$2:$BA$9,3,FALSE))</f>
        <v/>
      </c>
      <c r="I4806" s="218" t="str">
        <f>IF(ISNUMBER(FORECAST!G:G),FORECAST!G:G,"")</f>
        <v/>
      </c>
      <c r="J4806" s="222" t="str">
        <f>IF(ISNUMBER(FORECAST!H:H),FORECAST!H:H,"")</f>
        <v/>
      </c>
      <c r="BF4806" s="4"/>
    </row>
    <row r="4807" spans="1:58">
      <c r="A4807" s="218" t="str">
        <f>MID(FORECAST!A4806,1,10)</f>
        <v/>
      </c>
      <c r="B4807" s="218" t="str">
        <f t="shared" si="584"/>
        <v/>
      </c>
      <c r="C4807" s="218" t="str">
        <f t="shared" si="585"/>
        <v/>
      </c>
      <c r="D4807" s="218" t="str">
        <f t="shared" si="586"/>
        <v/>
      </c>
      <c r="E4807" s="219" t="e">
        <f t="shared" si="587"/>
        <v>#VALUE!</v>
      </c>
      <c r="F4807" s="219" t="str">
        <f t="shared" si="588"/>
        <v/>
      </c>
      <c r="G4807" s="219">
        <f t="shared" si="589"/>
        <v>45291</v>
      </c>
      <c r="H4807" s="218" t="str">
        <f>IF(ISERROR(VLOOKUP(FORECAST!$A4807,$AY$2:$BA$9,3,FALSE)),"",VLOOKUP(FORECAST!$A4807,$AY$2:$BA$9,3,FALSE))</f>
        <v/>
      </c>
      <c r="I4807" s="218" t="str">
        <f>IF(ISNUMBER(FORECAST!G:G),FORECAST!G:G,"")</f>
        <v/>
      </c>
      <c r="J4807" s="222" t="str">
        <f>IF(ISNUMBER(FORECAST!H:H),FORECAST!H:H,"")</f>
        <v/>
      </c>
      <c r="BF4807" s="4"/>
    </row>
    <row r="4808" spans="1:58">
      <c r="A4808" s="218" t="str">
        <f>MID(FORECAST!A4807,1,10)</f>
        <v/>
      </c>
      <c r="B4808" s="218" t="str">
        <f t="shared" si="584"/>
        <v/>
      </c>
      <c r="C4808" s="218" t="str">
        <f t="shared" si="585"/>
        <v/>
      </c>
      <c r="D4808" s="218" t="str">
        <f t="shared" si="586"/>
        <v/>
      </c>
      <c r="E4808" s="219" t="e">
        <f t="shared" si="587"/>
        <v>#VALUE!</v>
      </c>
      <c r="F4808" s="219" t="str">
        <f t="shared" si="588"/>
        <v/>
      </c>
      <c r="G4808" s="219">
        <f t="shared" si="589"/>
        <v>45291</v>
      </c>
      <c r="H4808" s="218" t="str">
        <f>IF(ISERROR(VLOOKUP(FORECAST!$A4808,$AY$2:$BA$9,3,FALSE)),"",VLOOKUP(FORECAST!$A4808,$AY$2:$BA$9,3,FALSE))</f>
        <v/>
      </c>
      <c r="I4808" s="218" t="str">
        <f>IF(ISNUMBER(FORECAST!G:G),FORECAST!G:G,"")</f>
        <v/>
      </c>
      <c r="J4808" s="222" t="str">
        <f>IF(ISNUMBER(FORECAST!H:H),FORECAST!H:H,"")</f>
        <v/>
      </c>
      <c r="BF4808" s="4"/>
    </row>
    <row r="4809" spans="1:58">
      <c r="A4809" s="218" t="str">
        <f>MID(FORECAST!A4808,1,10)</f>
        <v/>
      </c>
      <c r="B4809" s="218" t="str">
        <f t="shared" si="584"/>
        <v/>
      </c>
      <c r="C4809" s="218" t="str">
        <f t="shared" si="585"/>
        <v/>
      </c>
      <c r="D4809" s="218" t="str">
        <f t="shared" si="586"/>
        <v/>
      </c>
      <c r="E4809" s="219" t="e">
        <f t="shared" si="587"/>
        <v>#VALUE!</v>
      </c>
      <c r="F4809" s="219" t="str">
        <f t="shared" si="588"/>
        <v/>
      </c>
      <c r="G4809" s="219">
        <f t="shared" si="589"/>
        <v>45291</v>
      </c>
      <c r="H4809" s="218" t="str">
        <f>IF(ISERROR(VLOOKUP(FORECAST!$A4809,$AY$2:$BA$9,3,FALSE)),"",VLOOKUP(FORECAST!$A4809,$AY$2:$BA$9,3,FALSE))</f>
        <v/>
      </c>
      <c r="I4809" s="218" t="str">
        <f>IF(ISNUMBER(FORECAST!G:G),FORECAST!G:G,"")</f>
        <v/>
      </c>
      <c r="J4809" s="222" t="str">
        <f>IF(ISNUMBER(FORECAST!H:H),FORECAST!H:H,"")</f>
        <v/>
      </c>
      <c r="BF4809" s="4"/>
    </row>
    <row r="4810" spans="1:58">
      <c r="A4810" s="218" t="str">
        <f>MID(FORECAST!A4809,1,10)</f>
        <v/>
      </c>
      <c r="B4810" s="218" t="str">
        <f t="shared" si="584"/>
        <v/>
      </c>
      <c r="C4810" s="218" t="str">
        <f t="shared" si="585"/>
        <v/>
      </c>
      <c r="D4810" s="218" t="str">
        <f t="shared" si="586"/>
        <v/>
      </c>
      <c r="E4810" s="219" t="e">
        <f t="shared" si="587"/>
        <v>#VALUE!</v>
      </c>
      <c r="F4810" s="219" t="str">
        <f t="shared" si="588"/>
        <v/>
      </c>
      <c r="G4810" s="219">
        <f t="shared" si="589"/>
        <v>45291</v>
      </c>
      <c r="H4810" s="218" t="str">
        <f>IF(ISERROR(VLOOKUP(FORECAST!$A4810,$AY$2:$BA$9,3,FALSE)),"",VLOOKUP(FORECAST!$A4810,$AY$2:$BA$9,3,FALSE))</f>
        <v/>
      </c>
      <c r="I4810" s="218" t="str">
        <f>IF(ISNUMBER(FORECAST!G:G),FORECAST!G:G,"")</f>
        <v/>
      </c>
      <c r="J4810" s="222" t="str">
        <f>IF(ISNUMBER(FORECAST!H:H),FORECAST!H:H,"")</f>
        <v/>
      </c>
      <c r="BF4810" s="4"/>
    </row>
    <row r="4811" spans="1:58">
      <c r="A4811" s="218" t="str">
        <f>MID(FORECAST!A4810,1,10)</f>
        <v/>
      </c>
      <c r="B4811" s="218" t="str">
        <f t="shared" si="584"/>
        <v/>
      </c>
      <c r="C4811" s="218" t="str">
        <f t="shared" si="585"/>
        <v/>
      </c>
      <c r="D4811" s="218" t="str">
        <f t="shared" si="586"/>
        <v/>
      </c>
      <c r="E4811" s="219" t="e">
        <f t="shared" si="587"/>
        <v>#VALUE!</v>
      </c>
      <c r="F4811" s="219" t="str">
        <f t="shared" si="588"/>
        <v/>
      </c>
      <c r="G4811" s="219">
        <f t="shared" si="589"/>
        <v>45291</v>
      </c>
      <c r="H4811" s="218" t="str">
        <f>IF(ISERROR(VLOOKUP(FORECAST!$A4811,$AY$2:$BA$9,3,FALSE)),"",VLOOKUP(FORECAST!$A4811,$AY$2:$BA$9,3,FALSE))</f>
        <v/>
      </c>
      <c r="I4811" s="218" t="str">
        <f>IF(ISNUMBER(FORECAST!G:G),FORECAST!G:G,"")</f>
        <v/>
      </c>
      <c r="J4811" s="222" t="str">
        <f>IF(ISNUMBER(FORECAST!H:H),FORECAST!H:H,"")</f>
        <v/>
      </c>
      <c r="BF4811" s="4"/>
    </row>
    <row r="4812" spans="1:58">
      <c r="A4812" s="218" t="str">
        <f>MID(FORECAST!A4811,1,10)</f>
        <v/>
      </c>
      <c r="B4812" s="218" t="str">
        <f t="shared" si="584"/>
        <v/>
      </c>
      <c r="C4812" s="218" t="str">
        <f t="shared" si="585"/>
        <v/>
      </c>
      <c r="D4812" s="218" t="str">
        <f t="shared" si="586"/>
        <v/>
      </c>
      <c r="E4812" s="219" t="e">
        <f t="shared" si="587"/>
        <v>#VALUE!</v>
      </c>
      <c r="F4812" s="219" t="str">
        <f t="shared" si="588"/>
        <v/>
      </c>
      <c r="G4812" s="219">
        <f t="shared" si="589"/>
        <v>45291</v>
      </c>
      <c r="H4812" s="218" t="str">
        <f>IF(ISERROR(VLOOKUP(FORECAST!$A4812,$AY$2:$BA$9,3,FALSE)),"",VLOOKUP(FORECAST!$A4812,$AY$2:$BA$9,3,FALSE))</f>
        <v/>
      </c>
      <c r="I4812" s="218" t="str">
        <f>IF(ISNUMBER(FORECAST!G:G),FORECAST!G:G,"")</f>
        <v/>
      </c>
      <c r="J4812" s="222" t="str">
        <f>IF(ISNUMBER(FORECAST!H:H),FORECAST!H:H,"")</f>
        <v/>
      </c>
      <c r="BF4812" s="4"/>
    </row>
    <row r="4813" spans="1:58">
      <c r="A4813" s="218" t="str">
        <f>MID(FORECAST!A4812,1,10)</f>
        <v/>
      </c>
      <c r="B4813" s="218" t="str">
        <f t="shared" si="584"/>
        <v/>
      </c>
      <c r="C4813" s="218" t="str">
        <f t="shared" si="585"/>
        <v/>
      </c>
      <c r="D4813" s="218" t="str">
        <f t="shared" si="586"/>
        <v/>
      </c>
      <c r="E4813" s="219" t="e">
        <f t="shared" si="587"/>
        <v>#VALUE!</v>
      </c>
      <c r="F4813" s="219" t="str">
        <f t="shared" si="588"/>
        <v/>
      </c>
      <c r="G4813" s="219">
        <f t="shared" si="589"/>
        <v>45291</v>
      </c>
      <c r="H4813" s="218" t="str">
        <f>IF(ISERROR(VLOOKUP(FORECAST!$A4813,$AY$2:$BA$9,3,FALSE)),"",VLOOKUP(FORECAST!$A4813,$AY$2:$BA$9,3,FALSE))</f>
        <v/>
      </c>
      <c r="I4813" s="218" t="str">
        <f>IF(ISNUMBER(FORECAST!G:G),FORECAST!G:G,"")</f>
        <v/>
      </c>
      <c r="J4813" s="222" t="str">
        <f>IF(ISNUMBER(FORECAST!H:H),FORECAST!H:H,"")</f>
        <v/>
      </c>
      <c r="BF4813" s="4"/>
    </row>
    <row r="4814" spans="1:58">
      <c r="A4814" s="218" t="str">
        <f>MID(FORECAST!A4813,1,10)</f>
        <v/>
      </c>
      <c r="B4814" s="218" t="str">
        <f t="shared" si="584"/>
        <v/>
      </c>
      <c r="C4814" s="218" t="str">
        <f t="shared" si="585"/>
        <v/>
      </c>
      <c r="D4814" s="218" t="str">
        <f t="shared" si="586"/>
        <v/>
      </c>
      <c r="E4814" s="219" t="e">
        <f t="shared" si="587"/>
        <v>#VALUE!</v>
      </c>
      <c r="F4814" s="219" t="str">
        <f t="shared" si="588"/>
        <v/>
      </c>
      <c r="G4814" s="219">
        <f t="shared" si="589"/>
        <v>45291</v>
      </c>
      <c r="H4814" s="218" t="str">
        <f>IF(ISERROR(VLOOKUP(FORECAST!$A4814,$AY$2:$BA$9,3,FALSE)),"",VLOOKUP(FORECAST!$A4814,$AY$2:$BA$9,3,FALSE))</f>
        <v/>
      </c>
      <c r="I4814" s="218" t="str">
        <f>IF(ISNUMBER(FORECAST!G:G),FORECAST!G:G,"")</f>
        <v/>
      </c>
      <c r="J4814" s="222" t="str">
        <f>IF(ISNUMBER(FORECAST!H:H),FORECAST!H:H,"")</f>
        <v/>
      </c>
      <c r="BF4814" s="4"/>
    </row>
    <row r="4815" spans="1:58">
      <c r="A4815" s="218" t="str">
        <f>MID(FORECAST!A4814,1,10)</f>
        <v/>
      </c>
      <c r="B4815" s="218" t="str">
        <f t="shared" si="584"/>
        <v/>
      </c>
      <c r="C4815" s="218" t="str">
        <f t="shared" si="585"/>
        <v/>
      </c>
      <c r="D4815" s="218" t="str">
        <f t="shared" si="586"/>
        <v/>
      </c>
      <c r="E4815" s="219" t="e">
        <f t="shared" si="587"/>
        <v>#VALUE!</v>
      </c>
      <c r="F4815" s="219" t="str">
        <f t="shared" si="588"/>
        <v/>
      </c>
      <c r="G4815" s="219">
        <f t="shared" si="589"/>
        <v>45291</v>
      </c>
      <c r="H4815" s="218" t="str">
        <f>IF(ISERROR(VLOOKUP(FORECAST!$A4815,$AY$2:$BA$9,3,FALSE)),"",VLOOKUP(FORECAST!$A4815,$AY$2:$BA$9,3,FALSE))</f>
        <v/>
      </c>
      <c r="I4815" s="218" t="str">
        <f>IF(ISNUMBER(FORECAST!G:G),FORECAST!G:G,"")</f>
        <v/>
      </c>
      <c r="J4815" s="222" t="str">
        <f>IF(ISNUMBER(FORECAST!H:H),FORECAST!H:H,"")</f>
        <v/>
      </c>
      <c r="BF4815" s="4"/>
    </row>
    <row r="4816" spans="1:58">
      <c r="A4816" s="218" t="str">
        <f>MID(FORECAST!A4815,1,10)</f>
        <v/>
      </c>
      <c r="B4816" s="218" t="str">
        <f t="shared" ref="B4816:B4879" si="590">MID(A4816,1,2)</f>
        <v/>
      </c>
      <c r="C4816" s="218" t="str">
        <f t="shared" ref="C4816:C4879" si="591">MID(A4816,4,2)</f>
        <v/>
      </c>
      <c r="D4816" s="218" t="str">
        <f t="shared" ref="D4816:D4879" si="592">MID(A4816,7,4)</f>
        <v/>
      </c>
      <c r="E4816" s="219" t="e">
        <f t="shared" ref="E4816:E4879" si="593">DATE(D4816,C4816,B4816)</f>
        <v>#VALUE!</v>
      </c>
      <c r="F4816" s="219" t="str">
        <f t="shared" ref="F4816:F4879" si="594">IF(ISERROR(E4816),"",E4816)</f>
        <v/>
      </c>
      <c r="G4816" s="219">
        <f t="shared" ref="G4816:G4879" si="595">IF(F4816="",G4815,F4816)</f>
        <v>45291</v>
      </c>
      <c r="H4816" s="218" t="str">
        <f>IF(ISERROR(VLOOKUP(FORECAST!$A4816,$AY$2:$BA$9,3,FALSE)),"",VLOOKUP(FORECAST!$A4816,$AY$2:$BA$9,3,FALSE))</f>
        <v/>
      </c>
      <c r="I4816" s="218" t="str">
        <f>IF(ISNUMBER(FORECAST!G:G),FORECAST!G:G,"")</f>
        <v/>
      </c>
      <c r="J4816" s="222" t="str">
        <f>IF(ISNUMBER(FORECAST!H:H),FORECAST!H:H,"")</f>
        <v/>
      </c>
      <c r="BF4816" s="4"/>
    </row>
    <row r="4817" spans="1:58">
      <c r="A4817" s="218" t="str">
        <f>MID(FORECAST!A4816,1,10)</f>
        <v/>
      </c>
      <c r="B4817" s="218" t="str">
        <f t="shared" si="590"/>
        <v/>
      </c>
      <c r="C4817" s="218" t="str">
        <f t="shared" si="591"/>
        <v/>
      </c>
      <c r="D4817" s="218" t="str">
        <f t="shared" si="592"/>
        <v/>
      </c>
      <c r="E4817" s="219" t="e">
        <f t="shared" si="593"/>
        <v>#VALUE!</v>
      </c>
      <c r="F4817" s="219" t="str">
        <f t="shared" si="594"/>
        <v/>
      </c>
      <c r="G4817" s="219">
        <f t="shared" si="595"/>
        <v>45291</v>
      </c>
      <c r="H4817" s="218" t="str">
        <f>IF(ISERROR(VLOOKUP(FORECAST!$A4817,$AY$2:$BA$9,3,FALSE)),"",VLOOKUP(FORECAST!$A4817,$AY$2:$BA$9,3,FALSE))</f>
        <v/>
      </c>
      <c r="I4817" s="218" t="str">
        <f>IF(ISNUMBER(FORECAST!G:G),FORECAST!G:G,"")</f>
        <v/>
      </c>
      <c r="J4817" s="222" t="str">
        <f>IF(ISNUMBER(FORECAST!H:H),FORECAST!H:H,"")</f>
        <v/>
      </c>
      <c r="BF4817" s="4"/>
    </row>
    <row r="4818" spans="1:58">
      <c r="A4818" s="218" t="str">
        <f>MID(FORECAST!A4817,1,10)</f>
        <v/>
      </c>
      <c r="B4818" s="218" t="str">
        <f t="shared" si="590"/>
        <v/>
      </c>
      <c r="C4818" s="218" t="str">
        <f t="shared" si="591"/>
        <v/>
      </c>
      <c r="D4818" s="218" t="str">
        <f t="shared" si="592"/>
        <v/>
      </c>
      <c r="E4818" s="219" t="e">
        <f t="shared" si="593"/>
        <v>#VALUE!</v>
      </c>
      <c r="F4818" s="219" t="str">
        <f t="shared" si="594"/>
        <v/>
      </c>
      <c r="G4818" s="219">
        <f t="shared" si="595"/>
        <v>45291</v>
      </c>
      <c r="H4818" s="218" t="str">
        <f>IF(ISERROR(VLOOKUP(FORECAST!$A4818,$AY$2:$BA$9,3,FALSE)),"",VLOOKUP(FORECAST!$A4818,$AY$2:$BA$9,3,FALSE))</f>
        <v/>
      </c>
      <c r="I4818" s="218" t="str">
        <f>IF(ISNUMBER(FORECAST!G:G),FORECAST!G:G,"")</f>
        <v/>
      </c>
      <c r="J4818" s="222" t="str">
        <f>IF(ISNUMBER(FORECAST!H:H),FORECAST!H:H,"")</f>
        <v/>
      </c>
      <c r="BF4818" s="4"/>
    </row>
    <row r="4819" spans="1:58">
      <c r="A4819" s="218" t="str">
        <f>MID(FORECAST!A4818,1,10)</f>
        <v/>
      </c>
      <c r="B4819" s="218" t="str">
        <f t="shared" si="590"/>
        <v/>
      </c>
      <c r="C4819" s="218" t="str">
        <f t="shared" si="591"/>
        <v/>
      </c>
      <c r="D4819" s="218" t="str">
        <f t="shared" si="592"/>
        <v/>
      </c>
      <c r="E4819" s="219" t="e">
        <f t="shared" si="593"/>
        <v>#VALUE!</v>
      </c>
      <c r="F4819" s="219" t="str">
        <f t="shared" si="594"/>
        <v/>
      </c>
      <c r="G4819" s="219">
        <f t="shared" si="595"/>
        <v>45291</v>
      </c>
      <c r="H4819" s="218" t="str">
        <f>IF(ISERROR(VLOOKUP(FORECAST!$A4819,$AY$2:$BA$9,3,FALSE)),"",VLOOKUP(FORECAST!$A4819,$AY$2:$BA$9,3,FALSE))</f>
        <v/>
      </c>
      <c r="I4819" s="218" t="str">
        <f>IF(ISNUMBER(FORECAST!G:G),FORECAST!G:G,"")</f>
        <v/>
      </c>
      <c r="J4819" s="222" t="str">
        <f>IF(ISNUMBER(FORECAST!H:H),FORECAST!H:H,"")</f>
        <v/>
      </c>
      <c r="BF4819" s="4"/>
    </row>
    <row r="4820" spans="1:58">
      <c r="A4820" s="218" t="str">
        <f>MID(FORECAST!A4819,1,10)</f>
        <v/>
      </c>
      <c r="B4820" s="218" t="str">
        <f t="shared" si="590"/>
        <v/>
      </c>
      <c r="C4820" s="218" t="str">
        <f t="shared" si="591"/>
        <v/>
      </c>
      <c r="D4820" s="218" t="str">
        <f t="shared" si="592"/>
        <v/>
      </c>
      <c r="E4820" s="219" t="e">
        <f t="shared" si="593"/>
        <v>#VALUE!</v>
      </c>
      <c r="F4820" s="219" t="str">
        <f t="shared" si="594"/>
        <v/>
      </c>
      <c r="G4820" s="219">
        <f t="shared" si="595"/>
        <v>45291</v>
      </c>
      <c r="H4820" s="218" t="str">
        <f>IF(ISERROR(VLOOKUP(FORECAST!$A4820,$AY$2:$BA$9,3,FALSE)),"",VLOOKUP(FORECAST!$A4820,$AY$2:$BA$9,3,FALSE))</f>
        <v/>
      </c>
      <c r="I4820" s="218" t="str">
        <f>IF(ISNUMBER(FORECAST!G:G),FORECAST!G:G,"")</f>
        <v/>
      </c>
      <c r="J4820" s="222" t="str">
        <f>IF(ISNUMBER(FORECAST!H:H),FORECAST!H:H,"")</f>
        <v/>
      </c>
      <c r="BF4820" s="4"/>
    </row>
    <row r="4821" spans="1:58">
      <c r="A4821" s="218" t="str">
        <f>MID(FORECAST!A4820,1,10)</f>
        <v/>
      </c>
      <c r="B4821" s="218" t="str">
        <f t="shared" si="590"/>
        <v/>
      </c>
      <c r="C4821" s="218" t="str">
        <f t="shared" si="591"/>
        <v/>
      </c>
      <c r="D4821" s="218" t="str">
        <f t="shared" si="592"/>
        <v/>
      </c>
      <c r="E4821" s="219" t="e">
        <f t="shared" si="593"/>
        <v>#VALUE!</v>
      </c>
      <c r="F4821" s="219" t="str">
        <f t="shared" si="594"/>
        <v/>
      </c>
      <c r="G4821" s="219">
        <f t="shared" si="595"/>
        <v>45291</v>
      </c>
      <c r="H4821" s="218" t="str">
        <f>IF(ISERROR(VLOOKUP(FORECAST!$A4821,$AY$2:$BA$9,3,FALSE)),"",VLOOKUP(FORECAST!$A4821,$AY$2:$BA$9,3,FALSE))</f>
        <v/>
      </c>
      <c r="I4821" s="218" t="str">
        <f>IF(ISNUMBER(FORECAST!G:G),FORECAST!G:G,"")</f>
        <v/>
      </c>
      <c r="J4821" s="222" t="str">
        <f>IF(ISNUMBER(FORECAST!H:H),FORECAST!H:H,"")</f>
        <v/>
      </c>
      <c r="BF4821" s="4"/>
    </row>
    <row r="4822" spans="1:58">
      <c r="A4822" s="218" t="str">
        <f>MID(FORECAST!A4821,1,10)</f>
        <v/>
      </c>
      <c r="B4822" s="218" t="str">
        <f t="shared" si="590"/>
        <v/>
      </c>
      <c r="C4822" s="218" t="str">
        <f t="shared" si="591"/>
        <v/>
      </c>
      <c r="D4822" s="218" t="str">
        <f t="shared" si="592"/>
        <v/>
      </c>
      <c r="E4822" s="219" t="e">
        <f t="shared" si="593"/>
        <v>#VALUE!</v>
      </c>
      <c r="F4822" s="219" t="str">
        <f t="shared" si="594"/>
        <v/>
      </c>
      <c r="G4822" s="219">
        <f t="shared" si="595"/>
        <v>45291</v>
      </c>
      <c r="H4822" s="218" t="str">
        <f>IF(ISERROR(VLOOKUP(FORECAST!$A4822,$AY$2:$BA$9,3,FALSE)),"",VLOOKUP(FORECAST!$A4822,$AY$2:$BA$9,3,FALSE))</f>
        <v/>
      </c>
      <c r="I4822" s="218" t="str">
        <f>IF(ISNUMBER(FORECAST!G:G),FORECAST!G:G,"")</f>
        <v/>
      </c>
      <c r="J4822" s="222" t="str">
        <f>IF(ISNUMBER(FORECAST!H:H),FORECAST!H:H,"")</f>
        <v/>
      </c>
      <c r="BF4822" s="4"/>
    </row>
    <row r="4823" spans="1:58">
      <c r="A4823" s="218" t="str">
        <f>MID(FORECAST!A4822,1,10)</f>
        <v/>
      </c>
      <c r="B4823" s="218" t="str">
        <f t="shared" si="590"/>
        <v/>
      </c>
      <c r="C4823" s="218" t="str">
        <f t="shared" si="591"/>
        <v/>
      </c>
      <c r="D4823" s="218" t="str">
        <f t="shared" si="592"/>
        <v/>
      </c>
      <c r="E4823" s="219" t="e">
        <f t="shared" si="593"/>
        <v>#VALUE!</v>
      </c>
      <c r="F4823" s="219" t="str">
        <f t="shared" si="594"/>
        <v/>
      </c>
      <c r="G4823" s="219">
        <f t="shared" si="595"/>
        <v>45291</v>
      </c>
      <c r="H4823" s="218" t="str">
        <f>IF(ISERROR(VLOOKUP(FORECAST!$A4823,$AY$2:$BA$9,3,FALSE)),"",VLOOKUP(FORECAST!$A4823,$AY$2:$BA$9,3,FALSE))</f>
        <v/>
      </c>
      <c r="I4823" s="218" t="str">
        <f>IF(ISNUMBER(FORECAST!G:G),FORECAST!G:G,"")</f>
        <v/>
      </c>
      <c r="J4823" s="222" t="str">
        <f>IF(ISNUMBER(FORECAST!H:H),FORECAST!H:H,"")</f>
        <v/>
      </c>
      <c r="BF4823" s="4"/>
    </row>
    <row r="4824" spans="1:58">
      <c r="A4824" s="218" t="str">
        <f>MID(FORECAST!A4823,1,10)</f>
        <v/>
      </c>
      <c r="B4824" s="218" t="str">
        <f t="shared" si="590"/>
        <v/>
      </c>
      <c r="C4824" s="218" t="str">
        <f t="shared" si="591"/>
        <v/>
      </c>
      <c r="D4824" s="218" t="str">
        <f t="shared" si="592"/>
        <v/>
      </c>
      <c r="E4824" s="219" t="e">
        <f t="shared" si="593"/>
        <v>#VALUE!</v>
      </c>
      <c r="F4824" s="219" t="str">
        <f t="shared" si="594"/>
        <v/>
      </c>
      <c r="G4824" s="219">
        <f t="shared" si="595"/>
        <v>45291</v>
      </c>
      <c r="H4824" s="218" t="str">
        <f>IF(ISERROR(VLOOKUP(FORECAST!$A4824,$AY$2:$BA$9,3,FALSE)),"",VLOOKUP(FORECAST!$A4824,$AY$2:$BA$9,3,FALSE))</f>
        <v/>
      </c>
      <c r="I4824" s="218" t="str">
        <f>IF(ISNUMBER(FORECAST!G:G),FORECAST!G:G,"")</f>
        <v/>
      </c>
      <c r="J4824" s="222" t="str">
        <f>IF(ISNUMBER(FORECAST!H:H),FORECAST!H:H,"")</f>
        <v/>
      </c>
      <c r="BF4824" s="4"/>
    </row>
    <row r="4825" spans="1:58">
      <c r="A4825" s="218" t="str">
        <f>MID(FORECAST!A4824,1,10)</f>
        <v/>
      </c>
      <c r="B4825" s="218" t="str">
        <f t="shared" si="590"/>
        <v/>
      </c>
      <c r="C4825" s="218" t="str">
        <f t="shared" si="591"/>
        <v/>
      </c>
      <c r="D4825" s="218" t="str">
        <f t="shared" si="592"/>
        <v/>
      </c>
      <c r="E4825" s="219" t="e">
        <f t="shared" si="593"/>
        <v>#VALUE!</v>
      </c>
      <c r="F4825" s="219" t="str">
        <f t="shared" si="594"/>
        <v/>
      </c>
      <c r="G4825" s="219">
        <f t="shared" si="595"/>
        <v>45291</v>
      </c>
      <c r="H4825" s="218" t="str">
        <f>IF(ISERROR(VLOOKUP(FORECAST!$A4825,$AY$2:$BA$9,3,FALSE)),"",VLOOKUP(FORECAST!$A4825,$AY$2:$BA$9,3,FALSE))</f>
        <v/>
      </c>
      <c r="I4825" s="218" t="str">
        <f>IF(ISNUMBER(FORECAST!G:G),FORECAST!G:G,"")</f>
        <v/>
      </c>
      <c r="J4825" s="222" t="str">
        <f>IF(ISNUMBER(FORECAST!H:H),FORECAST!H:H,"")</f>
        <v/>
      </c>
      <c r="BF4825" s="4"/>
    </row>
    <row r="4826" spans="1:58">
      <c r="A4826" s="218" t="str">
        <f>MID(FORECAST!A4825,1,10)</f>
        <v/>
      </c>
      <c r="B4826" s="218" t="str">
        <f t="shared" si="590"/>
        <v/>
      </c>
      <c r="C4826" s="218" t="str">
        <f t="shared" si="591"/>
        <v/>
      </c>
      <c r="D4826" s="218" t="str">
        <f t="shared" si="592"/>
        <v/>
      </c>
      <c r="E4826" s="219" t="e">
        <f t="shared" si="593"/>
        <v>#VALUE!</v>
      </c>
      <c r="F4826" s="219" t="str">
        <f t="shared" si="594"/>
        <v/>
      </c>
      <c r="G4826" s="219">
        <f t="shared" si="595"/>
        <v>45291</v>
      </c>
      <c r="H4826" s="218" t="str">
        <f>IF(ISERROR(VLOOKUP(FORECAST!$A4826,$AY$2:$BA$9,3,FALSE)),"",VLOOKUP(FORECAST!$A4826,$AY$2:$BA$9,3,FALSE))</f>
        <v/>
      </c>
      <c r="I4826" s="218" t="str">
        <f>IF(ISNUMBER(FORECAST!G:G),FORECAST!G:G,"")</f>
        <v/>
      </c>
      <c r="J4826" s="222" t="str">
        <f>IF(ISNUMBER(FORECAST!H:H),FORECAST!H:H,"")</f>
        <v/>
      </c>
      <c r="BF4826" s="4"/>
    </row>
    <row r="4827" spans="1:58">
      <c r="A4827" s="218" t="str">
        <f>MID(FORECAST!A4826,1,10)</f>
        <v/>
      </c>
      <c r="B4827" s="218" t="str">
        <f t="shared" si="590"/>
        <v/>
      </c>
      <c r="C4827" s="218" t="str">
        <f t="shared" si="591"/>
        <v/>
      </c>
      <c r="D4827" s="218" t="str">
        <f t="shared" si="592"/>
        <v/>
      </c>
      <c r="E4827" s="219" t="e">
        <f t="shared" si="593"/>
        <v>#VALUE!</v>
      </c>
      <c r="F4827" s="219" t="str">
        <f t="shared" si="594"/>
        <v/>
      </c>
      <c r="G4827" s="219">
        <f t="shared" si="595"/>
        <v>45291</v>
      </c>
      <c r="H4827" s="218" t="str">
        <f>IF(ISERROR(VLOOKUP(FORECAST!$A4827,$AY$2:$BA$9,3,FALSE)),"",VLOOKUP(FORECAST!$A4827,$AY$2:$BA$9,3,FALSE))</f>
        <v/>
      </c>
      <c r="I4827" s="218" t="str">
        <f>IF(ISNUMBER(FORECAST!G:G),FORECAST!G:G,"")</f>
        <v/>
      </c>
      <c r="J4827" s="222" t="str">
        <f>IF(ISNUMBER(FORECAST!H:H),FORECAST!H:H,"")</f>
        <v/>
      </c>
      <c r="BF4827" s="4"/>
    </row>
    <row r="4828" spans="1:58">
      <c r="A4828" s="218" t="str">
        <f>MID(FORECAST!A4827,1,10)</f>
        <v/>
      </c>
      <c r="B4828" s="218" t="str">
        <f t="shared" si="590"/>
        <v/>
      </c>
      <c r="C4828" s="218" t="str">
        <f t="shared" si="591"/>
        <v/>
      </c>
      <c r="D4828" s="218" t="str">
        <f t="shared" si="592"/>
        <v/>
      </c>
      <c r="E4828" s="219" t="e">
        <f t="shared" si="593"/>
        <v>#VALUE!</v>
      </c>
      <c r="F4828" s="219" t="str">
        <f t="shared" si="594"/>
        <v/>
      </c>
      <c r="G4828" s="219">
        <f t="shared" si="595"/>
        <v>45291</v>
      </c>
      <c r="H4828" s="218" t="str">
        <f>IF(ISERROR(VLOOKUP(FORECAST!$A4828,$AY$2:$BA$9,3,FALSE)),"",VLOOKUP(FORECAST!$A4828,$AY$2:$BA$9,3,FALSE))</f>
        <v/>
      </c>
      <c r="I4828" s="218" t="str">
        <f>IF(ISNUMBER(FORECAST!G:G),FORECAST!G:G,"")</f>
        <v/>
      </c>
      <c r="J4828" s="222" t="str">
        <f>IF(ISNUMBER(FORECAST!H:H),FORECAST!H:H,"")</f>
        <v/>
      </c>
      <c r="BF4828" s="4"/>
    </row>
    <row r="4829" spans="1:58">
      <c r="A4829" s="218" t="str">
        <f>MID(FORECAST!A4828,1,10)</f>
        <v/>
      </c>
      <c r="B4829" s="218" t="str">
        <f t="shared" si="590"/>
        <v/>
      </c>
      <c r="C4829" s="218" t="str">
        <f t="shared" si="591"/>
        <v/>
      </c>
      <c r="D4829" s="218" t="str">
        <f t="shared" si="592"/>
        <v/>
      </c>
      <c r="E4829" s="219" t="e">
        <f t="shared" si="593"/>
        <v>#VALUE!</v>
      </c>
      <c r="F4829" s="219" t="str">
        <f t="shared" si="594"/>
        <v/>
      </c>
      <c r="G4829" s="219">
        <f t="shared" si="595"/>
        <v>45291</v>
      </c>
      <c r="H4829" s="218" t="str">
        <f>IF(ISERROR(VLOOKUP(FORECAST!$A4829,$AY$2:$BA$9,3,FALSE)),"",VLOOKUP(FORECAST!$A4829,$AY$2:$BA$9,3,FALSE))</f>
        <v/>
      </c>
      <c r="I4829" s="218" t="str">
        <f>IF(ISNUMBER(FORECAST!G:G),FORECAST!G:G,"")</f>
        <v/>
      </c>
      <c r="J4829" s="222" t="str">
        <f>IF(ISNUMBER(FORECAST!H:H),FORECAST!H:H,"")</f>
        <v/>
      </c>
      <c r="BF4829" s="4"/>
    </row>
    <row r="4830" spans="1:58">
      <c r="A4830" s="218" t="str">
        <f>MID(FORECAST!A4829,1,10)</f>
        <v/>
      </c>
      <c r="B4830" s="218" t="str">
        <f t="shared" si="590"/>
        <v/>
      </c>
      <c r="C4830" s="218" t="str">
        <f t="shared" si="591"/>
        <v/>
      </c>
      <c r="D4830" s="218" t="str">
        <f t="shared" si="592"/>
        <v/>
      </c>
      <c r="E4830" s="219" t="e">
        <f t="shared" si="593"/>
        <v>#VALUE!</v>
      </c>
      <c r="F4830" s="219" t="str">
        <f t="shared" si="594"/>
        <v/>
      </c>
      <c r="G4830" s="219">
        <f t="shared" si="595"/>
        <v>45291</v>
      </c>
      <c r="H4830" s="218" t="str">
        <f>IF(ISERROR(VLOOKUP(FORECAST!$A4830,$AY$2:$BA$9,3,FALSE)),"",VLOOKUP(FORECAST!$A4830,$AY$2:$BA$9,3,FALSE))</f>
        <v/>
      </c>
      <c r="I4830" s="218" t="str">
        <f>IF(ISNUMBER(FORECAST!G:G),FORECAST!G:G,"")</f>
        <v/>
      </c>
      <c r="J4830" s="222" t="str">
        <f>IF(ISNUMBER(FORECAST!H:H),FORECAST!H:H,"")</f>
        <v/>
      </c>
      <c r="BF4830" s="4"/>
    </row>
    <row r="4831" spans="1:58">
      <c r="A4831" s="218" t="str">
        <f>MID(FORECAST!A4830,1,10)</f>
        <v/>
      </c>
      <c r="B4831" s="218" t="str">
        <f t="shared" si="590"/>
        <v/>
      </c>
      <c r="C4831" s="218" t="str">
        <f t="shared" si="591"/>
        <v/>
      </c>
      <c r="D4831" s="218" t="str">
        <f t="shared" si="592"/>
        <v/>
      </c>
      <c r="E4831" s="219" t="e">
        <f t="shared" si="593"/>
        <v>#VALUE!</v>
      </c>
      <c r="F4831" s="219" t="str">
        <f t="shared" si="594"/>
        <v/>
      </c>
      <c r="G4831" s="219">
        <f t="shared" si="595"/>
        <v>45291</v>
      </c>
      <c r="H4831" s="218" t="str">
        <f>IF(ISERROR(VLOOKUP(FORECAST!$A4831,$AY$2:$BA$9,3,FALSE)),"",VLOOKUP(FORECAST!$A4831,$AY$2:$BA$9,3,FALSE))</f>
        <v/>
      </c>
      <c r="I4831" s="218" t="str">
        <f>IF(ISNUMBER(FORECAST!G:G),FORECAST!G:G,"")</f>
        <v/>
      </c>
      <c r="J4831" s="222" t="str">
        <f>IF(ISNUMBER(FORECAST!H:H),FORECAST!H:H,"")</f>
        <v/>
      </c>
      <c r="BF4831" s="4"/>
    </row>
    <row r="4832" spans="1:58">
      <c r="A4832" s="218" t="str">
        <f>MID(FORECAST!A4831,1,10)</f>
        <v/>
      </c>
      <c r="B4832" s="218" t="str">
        <f t="shared" si="590"/>
        <v/>
      </c>
      <c r="C4832" s="218" t="str">
        <f t="shared" si="591"/>
        <v/>
      </c>
      <c r="D4832" s="218" t="str">
        <f t="shared" si="592"/>
        <v/>
      </c>
      <c r="E4832" s="219" t="e">
        <f t="shared" si="593"/>
        <v>#VALUE!</v>
      </c>
      <c r="F4832" s="219" t="str">
        <f t="shared" si="594"/>
        <v/>
      </c>
      <c r="G4832" s="219">
        <f t="shared" si="595"/>
        <v>45291</v>
      </c>
      <c r="H4832" s="218" t="str">
        <f>IF(ISERROR(VLOOKUP(FORECAST!$A4832,$AY$2:$BA$9,3,FALSE)),"",VLOOKUP(FORECAST!$A4832,$AY$2:$BA$9,3,FALSE))</f>
        <v/>
      </c>
      <c r="I4832" s="218" t="str">
        <f>IF(ISNUMBER(FORECAST!G:G),FORECAST!G:G,"")</f>
        <v/>
      </c>
      <c r="J4832" s="222" t="str">
        <f>IF(ISNUMBER(FORECAST!H:H),FORECAST!H:H,"")</f>
        <v/>
      </c>
      <c r="BF4832" s="4"/>
    </row>
    <row r="4833" spans="1:58">
      <c r="A4833" s="218" t="str">
        <f>MID(FORECAST!A4832,1,10)</f>
        <v/>
      </c>
      <c r="B4833" s="218" t="str">
        <f t="shared" si="590"/>
        <v/>
      </c>
      <c r="C4833" s="218" t="str">
        <f t="shared" si="591"/>
        <v/>
      </c>
      <c r="D4833" s="218" t="str">
        <f t="shared" si="592"/>
        <v/>
      </c>
      <c r="E4833" s="219" t="e">
        <f t="shared" si="593"/>
        <v>#VALUE!</v>
      </c>
      <c r="F4833" s="219" t="str">
        <f t="shared" si="594"/>
        <v/>
      </c>
      <c r="G4833" s="219">
        <f t="shared" si="595"/>
        <v>45291</v>
      </c>
      <c r="H4833" s="218" t="str">
        <f>IF(ISERROR(VLOOKUP(FORECAST!$A4833,$AY$2:$BA$9,3,FALSE)),"",VLOOKUP(FORECAST!$A4833,$AY$2:$BA$9,3,FALSE))</f>
        <v/>
      </c>
      <c r="I4833" s="218" t="str">
        <f>IF(ISNUMBER(FORECAST!G:G),FORECAST!G:G,"")</f>
        <v/>
      </c>
      <c r="J4833" s="222" t="str">
        <f>IF(ISNUMBER(FORECAST!H:H),FORECAST!H:H,"")</f>
        <v/>
      </c>
      <c r="BF4833" s="4"/>
    </row>
    <row r="4834" spans="1:58">
      <c r="A4834" s="218" t="str">
        <f>MID(FORECAST!A4833,1,10)</f>
        <v/>
      </c>
      <c r="B4834" s="218" t="str">
        <f t="shared" si="590"/>
        <v/>
      </c>
      <c r="C4834" s="218" t="str">
        <f t="shared" si="591"/>
        <v/>
      </c>
      <c r="D4834" s="218" t="str">
        <f t="shared" si="592"/>
        <v/>
      </c>
      <c r="E4834" s="219" t="e">
        <f t="shared" si="593"/>
        <v>#VALUE!</v>
      </c>
      <c r="F4834" s="219" t="str">
        <f t="shared" si="594"/>
        <v/>
      </c>
      <c r="G4834" s="219">
        <f t="shared" si="595"/>
        <v>45291</v>
      </c>
      <c r="H4834" s="218" t="str">
        <f>IF(ISERROR(VLOOKUP(FORECAST!$A4834,$AY$2:$BA$9,3,FALSE)),"",VLOOKUP(FORECAST!$A4834,$AY$2:$BA$9,3,FALSE))</f>
        <v/>
      </c>
      <c r="I4834" s="218" t="str">
        <f>IF(ISNUMBER(FORECAST!G:G),FORECAST!G:G,"")</f>
        <v/>
      </c>
      <c r="J4834" s="222" t="str">
        <f>IF(ISNUMBER(FORECAST!H:H),FORECAST!H:H,"")</f>
        <v/>
      </c>
      <c r="BF4834" s="4"/>
    </row>
    <row r="4835" spans="1:58">
      <c r="A4835" s="218" t="str">
        <f>MID(FORECAST!A4834,1,10)</f>
        <v/>
      </c>
      <c r="B4835" s="218" t="str">
        <f t="shared" si="590"/>
        <v/>
      </c>
      <c r="C4835" s="218" t="str">
        <f t="shared" si="591"/>
        <v/>
      </c>
      <c r="D4835" s="218" t="str">
        <f t="shared" si="592"/>
        <v/>
      </c>
      <c r="E4835" s="219" t="e">
        <f t="shared" si="593"/>
        <v>#VALUE!</v>
      </c>
      <c r="F4835" s="219" t="str">
        <f t="shared" si="594"/>
        <v/>
      </c>
      <c r="G4835" s="219">
        <f t="shared" si="595"/>
        <v>45291</v>
      </c>
      <c r="H4835" s="218" t="str">
        <f>IF(ISERROR(VLOOKUP(FORECAST!$A4835,$AY$2:$BA$9,3,FALSE)),"",VLOOKUP(FORECAST!$A4835,$AY$2:$BA$9,3,FALSE))</f>
        <v/>
      </c>
      <c r="I4835" s="218" t="str">
        <f>IF(ISNUMBER(FORECAST!G:G),FORECAST!G:G,"")</f>
        <v/>
      </c>
      <c r="J4835" s="222" t="str">
        <f>IF(ISNUMBER(FORECAST!H:H),FORECAST!H:H,"")</f>
        <v/>
      </c>
      <c r="BF4835" s="4"/>
    </row>
    <row r="4836" spans="1:58">
      <c r="A4836" s="218" t="str">
        <f>MID(FORECAST!A4835,1,10)</f>
        <v/>
      </c>
      <c r="B4836" s="218" t="str">
        <f t="shared" si="590"/>
        <v/>
      </c>
      <c r="C4836" s="218" t="str">
        <f t="shared" si="591"/>
        <v/>
      </c>
      <c r="D4836" s="218" t="str">
        <f t="shared" si="592"/>
        <v/>
      </c>
      <c r="E4836" s="219" t="e">
        <f t="shared" si="593"/>
        <v>#VALUE!</v>
      </c>
      <c r="F4836" s="219" t="str">
        <f t="shared" si="594"/>
        <v/>
      </c>
      <c r="G4836" s="219">
        <f t="shared" si="595"/>
        <v>45291</v>
      </c>
      <c r="H4836" s="218" t="str">
        <f>IF(ISERROR(VLOOKUP(FORECAST!$A4836,$AY$2:$BA$9,3,FALSE)),"",VLOOKUP(FORECAST!$A4836,$AY$2:$BA$9,3,FALSE))</f>
        <v/>
      </c>
      <c r="I4836" s="218" t="str">
        <f>IF(ISNUMBER(FORECAST!G:G),FORECAST!G:G,"")</f>
        <v/>
      </c>
      <c r="J4836" s="222" t="str">
        <f>IF(ISNUMBER(FORECAST!H:H),FORECAST!H:H,"")</f>
        <v/>
      </c>
      <c r="BF4836" s="4"/>
    </row>
    <row r="4837" spans="1:58">
      <c r="A4837" s="218" t="str">
        <f>MID(FORECAST!A4836,1,10)</f>
        <v/>
      </c>
      <c r="B4837" s="218" t="str">
        <f t="shared" si="590"/>
        <v/>
      </c>
      <c r="C4837" s="218" t="str">
        <f t="shared" si="591"/>
        <v/>
      </c>
      <c r="D4837" s="218" t="str">
        <f t="shared" si="592"/>
        <v/>
      </c>
      <c r="E4837" s="219" t="e">
        <f t="shared" si="593"/>
        <v>#VALUE!</v>
      </c>
      <c r="F4837" s="219" t="str">
        <f t="shared" si="594"/>
        <v/>
      </c>
      <c r="G4837" s="219">
        <f t="shared" si="595"/>
        <v>45291</v>
      </c>
      <c r="H4837" s="218" t="str">
        <f>IF(ISERROR(VLOOKUP(FORECAST!$A4837,$AY$2:$BA$9,3,FALSE)),"",VLOOKUP(FORECAST!$A4837,$AY$2:$BA$9,3,FALSE))</f>
        <v/>
      </c>
      <c r="I4837" s="218" t="str">
        <f>IF(ISNUMBER(FORECAST!G:G),FORECAST!G:G,"")</f>
        <v/>
      </c>
      <c r="J4837" s="222" t="str">
        <f>IF(ISNUMBER(FORECAST!H:H),FORECAST!H:H,"")</f>
        <v/>
      </c>
      <c r="BF4837" s="4"/>
    </row>
    <row r="4838" spans="1:58">
      <c r="A4838" s="218" t="str">
        <f>MID(FORECAST!A4837,1,10)</f>
        <v/>
      </c>
      <c r="B4838" s="218" t="str">
        <f t="shared" si="590"/>
        <v/>
      </c>
      <c r="C4838" s="218" t="str">
        <f t="shared" si="591"/>
        <v/>
      </c>
      <c r="D4838" s="218" t="str">
        <f t="shared" si="592"/>
        <v/>
      </c>
      <c r="E4838" s="219" t="e">
        <f t="shared" si="593"/>
        <v>#VALUE!</v>
      </c>
      <c r="F4838" s="219" t="str">
        <f t="shared" si="594"/>
        <v/>
      </c>
      <c r="G4838" s="219">
        <f t="shared" si="595"/>
        <v>45291</v>
      </c>
      <c r="H4838" s="218" t="str">
        <f>IF(ISERROR(VLOOKUP(FORECAST!$A4838,$AY$2:$BA$9,3,FALSE)),"",VLOOKUP(FORECAST!$A4838,$AY$2:$BA$9,3,FALSE))</f>
        <v/>
      </c>
      <c r="I4838" s="218" t="str">
        <f>IF(ISNUMBER(FORECAST!G:G),FORECAST!G:G,"")</f>
        <v/>
      </c>
      <c r="J4838" s="222" t="str">
        <f>IF(ISNUMBER(FORECAST!H:H),FORECAST!H:H,"")</f>
        <v/>
      </c>
      <c r="BF4838" s="4"/>
    </row>
    <row r="4839" spans="1:58">
      <c r="A4839" s="218" t="str">
        <f>MID(FORECAST!A4838,1,10)</f>
        <v/>
      </c>
      <c r="B4839" s="218" t="str">
        <f t="shared" si="590"/>
        <v/>
      </c>
      <c r="C4839" s="218" t="str">
        <f t="shared" si="591"/>
        <v/>
      </c>
      <c r="D4839" s="218" t="str">
        <f t="shared" si="592"/>
        <v/>
      </c>
      <c r="E4839" s="219" t="e">
        <f t="shared" si="593"/>
        <v>#VALUE!</v>
      </c>
      <c r="F4839" s="219" t="str">
        <f t="shared" si="594"/>
        <v/>
      </c>
      <c r="G4839" s="219">
        <f t="shared" si="595"/>
        <v>45291</v>
      </c>
      <c r="H4839" s="218" t="str">
        <f>IF(ISERROR(VLOOKUP(FORECAST!$A4839,$AY$2:$BA$9,3,FALSE)),"",VLOOKUP(FORECAST!$A4839,$AY$2:$BA$9,3,FALSE))</f>
        <v/>
      </c>
      <c r="I4839" s="218" t="str">
        <f>IF(ISNUMBER(FORECAST!G:G),FORECAST!G:G,"")</f>
        <v/>
      </c>
      <c r="J4839" s="222" t="str">
        <f>IF(ISNUMBER(FORECAST!H:H),FORECAST!H:H,"")</f>
        <v/>
      </c>
      <c r="BF4839" s="4"/>
    </row>
    <row r="4840" spans="1:58">
      <c r="A4840" s="218" t="str">
        <f>MID(FORECAST!A4839,1,10)</f>
        <v/>
      </c>
      <c r="B4840" s="218" t="str">
        <f t="shared" si="590"/>
        <v/>
      </c>
      <c r="C4840" s="218" t="str">
        <f t="shared" si="591"/>
        <v/>
      </c>
      <c r="D4840" s="218" t="str">
        <f t="shared" si="592"/>
        <v/>
      </c>
      <c r="E4840" s="219" t="e">
        <f t="shared" si="593"/>
        <v>#VALUE!</v>
      </c>
      <c r="F4840" s="219" t="str">
        <f t="shared" si="594"/>
        <v/>
      </c>
      <c r="G4840" s="219">
        <f t="shared" si="595"/>
        <v>45291</v>
      </c>
      <c r="H4840" s="218" t="str">
        <f>IF(ISERROR(VLOOKUP(FORECAST!$A4840,$AY$2:$BA$9,3,FALSE)),"",VLOOKUP(FORECAST!$A4840,$AY$2:$BA$9,3,FALSE))</f>
        <v/>
      </c>
      <c r="I4840" s="218" t="str">
        <f>IF(ISNUMBER(FORECAST!G:G),FORECAST!G:G,"")</f>
        <v/>
      </c>
      <c r="J4840" s="222" t="str">
        <f>IF(ISNUMBER(FORECAST!H:H),FORECAST!H:H,"")</f>
        <v/>
      </c>
      <c r="BF4840" s="4"/>
    </row>
    <row r="4841" spans="1:58">
      <c r="A4841" s="218" t="str">
        <f>MID(FORECAST!A4840,1,10)</f>
        <v/>
      </c>
      <c r="B4841" s="218" t="str">
        <f t="shared" si="590"/>
        <v/>
      </c>
      <c r="C4841" s="218" t="str">
        <f t="shared" si="591"/>
        <v/>
      </c>
      <c r="D4841" s="218" t="str">
        <f t="shared" si="592"/>
        <v/>
      </c>
      <c r="E4841" s="219" t="e">
        <f t="shared" si="593"/>
        <v>#VALUE!</v>
      </c>
      <c r="F4841" s="219" t="str">
        <f t="shared" si="594"/>
        <v/>
      </c>
      <c r="G4841" s="219">
        <f t="shared" si="595"/>
        <v>45291</v>
      </c>
      <c r="H4841" s="218" t="str">
        <f>IF(ISERROR(VLOOKUP(FORECAST!$A4841,$AY$2:$BA$9,3,FALSE)),"",VLOOKUP(FORECAST!$A4841,$AY$2:$BA$9,3,FALSE))</f>
        <v/>
      </c>
      <c r="I4841" s="218" t="str">
        <f>IF(ISNUMBER(FORECAST!G:G),FORECAST!G:G,"")</f>
        <v/>
      </c>
      <c r="J4841" s="222" t="str">
        <f>IF(ISNUMBER(FORECAST!H:H),FORECAST!H:H,"")</f>
        <v/>
      </c>
      <c r="BF4841" s="4"/>
    </row>
    <row r="4842" spans="1:58">
      <c r="A4842" s="218" t="str">
        <f>MID(FORECAST!A4841,1,10)</f>
        <v/>
      </c>
      <c r="B4842" s="218" t="str">
        <f t="shared" si="590"/>
        <v/>
      </c>
      <c r="C4842" s="218" t="str">
        <f t="shared" si="591"/>
        <v/>
      </c>
      <c r="D4842" s="218" t="str">
        <f t="shared" si="592"/>
        <v/>
      </c>
      <c r="E4842" s="219" t="e">
        <f t="shared" si="593"/>
        <v>#VALUE!</v>
      </c>
      <c r="F4842" s="219" t="str">
        <f t="shared" si="594"/>
        <v/>
      </c>
      <c r="G4842" s="219">
        <f t="shared" si="595"/>
        <v>45291</v>
      </c>
      <c r="H4842" s="218" t="str">
        <f>IF(ISERROR(VLOOKUP(FORECAST!$A4842,$AY$2:$BA$9,3,FALSE)),"",VLOOKUP(FORECAST!$A4842,$AY$2:$BA$9,3,FALSE))</f>
        <v/>
      </c>
      <c r="I4842" s="218" t="str">
        <f>IF(ISNUMBER(FORECAST!G:G),FORECAST!G:G,"")</f>
        <v/>
      </c>
      <c r="J4842" s="222" t="str">
        <f>IF(ISNUMBER(FORECAST!H:H),FORECAST!H:H,"")</f>
        <v/>
      </c>
      <c r="BF4842" s="4"/>
    </row>
    <row r="4843" spans="1:58">
      <c r="A4843" s="218" t="str">
        <f>MID(FORECAST!A4842,1,10)</f>
        <v/>
      </c>
      <c r="B4843" s="218" t="str">
        <f t="shared" si="590"/>
        <v/>
      </c>
      <c r="C4843" s="218" t="str">
        <f t="shared" si="591"/>
        <v/>
      </c>
      <c r="D4843" s="218" t="str">
        <f t="shared" si="592"/>
        <v/>
      </c>
      <c r="E4843" s="219" t="e">
        <f t="shared" si="593"/>
        <v>#VALUE!</v>
      </c>
      <c r="F4843" s="219" t="str">
        <f t="shared" si="594"/>
        <v/>
      </c>
      <c r="G4843" s="219">
        <f t="shared" si="595"/>
        <v>45291</v>
      </c>
      <c r="H4843" s="218" t="str">
        <f>IF(ISERROR(VLOOKUP(FORECAST!$A4843,$AY$2:$BA$9,3,FALSE)),"",VLOOKUP(FORECAST!$A4843,$AY$2:$BA$9,3,FALSE))</f>
        <v/>
      </c>
      <c r="I4843" s="218" t="str">
        <f>IF(ISNUMBER(FORECAST!G:G),FORECAST!G:G,"")</f>
        <v/>
      </c>
      <c r="J4843" s="222" t="str">
        <f>IF(ISNUMBER(FORECAST!H:H),FORECAST!H:H,"")</f>
        <v/>
      </c>
      <c r="BF4843" s="4"/>
    </row>
    <row r="4844" spans="1:58">
      <c r="A4844" s="218" t="str">
        <f>MID(FORECAST!A4843,1,10)</f>
        <v/>
      </c>
      <c r="B4844" s="218" t="str">
        <f t="shared" si="590"/>
        <v/>
      </c>
      <c r="C4844" s="218" t="str">
        <f t="shared" si="591"/>
        <v/>
      </c>
      <c r="D4844" s="218" t="str">
        <f t="shared" si="592"/>
        <v/>
      </c>
      <c r="E4844" s="219" t="e">
        <f t="shared" si="593"/>
        <v>#VALUE!</v>
      </c>
      <c r="F4844" s="219" t="str">
        <f t="shared" si="594"/>
        <v/>
      </c>
      <c r="G4844" s="219">
        <f t="shared" si="595"/>
        <v>45291</v>
      </c>
      <c r="H4844" s="218" t="str">
        <f>IF(ISERROR(VLOOKUP(FORECAST!$A4844,$AY$2:$BA$9,3,FALSE)),"",VLOOKUP(FORECAST!$A4844,$AY$2:$BA$9,3,FALSE))</f>
        <v/>
      </c>
      <c r="I4844" s="218" t="str">
        <f>IF(ISNUMBER(FORECAST!G:G),FORECAST!G:G,"")</f>
        <v/>
      </c>
      <c r="J4844" s="222" t="str">
        <f>IF(ISNUMBER(FORECAST!H:H),FORECAST!H:H,"")</f>
        <v/>
      </c>
      <c r="BF4844" s="4"/>
    </row>
    <row r="4845" spans="1:58">
      <c r="A4845" s="218" t="str">
        <f>MID(FORECAST!A4844,1,10)</f>
        <v/>
      </c>
      <c r="B4845" s="218" t="str">
        <f t="shared" si="590"/>
        <v/>
      </c>
      <c r="C4845" s="218" t="str">
        <f t="shared" si="591"/>
        <v/>
      </c>
      <c r="D4845" s="218" t="str">
        <f t="shared" si="592"/>
        <v/>
      </c>
      <c r="E4845" s="219" t="e">
        <f t="shared" si="593"/>
        <v>#VALUE!</v>
      </c>
      <c r="F4845" s="219" t="str">
        <f t="shared" si="594"/>
        <v/>
      </c>
      <c r="G4845" s="219">
        <f t="shared" si="595"/>
        <v>45291</v>
      </c>
      <c r="H4845" s="218" t="str">
        <f>IF(ISERROR(VLOOKUP(FORECAST!$A4845,$AY$2:$BA$9,3,FALSE)),"",VLOOKUP(FORECAST!$A4845,$AY$2:$BA$9,3,FALSE))</f>
        <v/>
      </c>
      <c r="I4845" s="218" t="str">
        <f>IF(ISNUMBER(FORECAST!G:G),FORECAST!G:G,"")</f>
        <v/>
      </c>
      <c r="J4845" s="222" t="str">
        <f>IF(ISNUMBER(FORECAST!H:H),FORECAST!H:H,"")</f>
        <v/>
      </c>
      <c r="BF4845" s="4"/>
    </row>
    <row r="4846" spans="1:58">
      <c r="A4846" s="218" t="str">
        <f>MID(FORECAST!A4845,1,10)</f>
        <v/>
      </c>
      <c r="B4846" s="218" t="str">
        <f t="shared" si="590"/>
        <v/>
      </c>
      <c r="C4846" s="218" t="str">
        <f t="shared" si="591"/>
        <v/>
      </c>
      <c r="D4846" s="218" t="str">
        <f t="shared" si="592"/>
        <v/>
      </c>
      <c r="E4846" s="219" t="e">
        <f t="shared" si="593"/>
        <v>#VALUE!</v>
      </c>
      <c r="F4846" s="219" t="str">
        <f t="shared" si="594"/>
        <v/>
      </c>
      <c r="G4846" s="219">
        <f t="shared" si="595"/>
        <v>45291</v>
      </c>
      <c r="H4846" s="218" t="str">
        <f>IF(ISERROR(VLOOKUP(FORECAST!$A4846,$AY$2:$BA$9,3,FALSE)),"",VLOOKUP(FORECAST!$A4846,$AY$2:$BA$9,3,FALSE))</f>
        <v/>
      </c>
      <c r="I4846" s="218" t="str">
        <f>IF(ISNUMBER(FORECAST!G:G),FORECAST!G:G,"")</f>
        <v/>
      </c>
      <c r="J4846" s="222" t="str">
        <f>IF(ISNUMBER(FORECAST!H:H),FORECAST!H:H,"")</f>
        <v/>
      </c>
      <c r="BF4846" s="4"/>
    </row>
    <row r="4847" spans="1:58">
      <c r="A4847" s="218" t="str">
        <f>MID(FORECAST!A4846,1,10)</f>
        <v/>
      </c>
      <c r="B4847" s="218" t="str">
        <f t="shared" si="590"/>
        <v/>
      </c>
      <c r="C4847" s="218" t="str">
        <f t="shared" si="591"/>
        <v/>
      </c>
      <c r="D4847" s="218" t="str">
        <f t="shared" si="592"/>
        <v/>
      </c>
      <c r="E4847" s="219" t="e">
        <f t="shared" si="593"/>
        <v>#VALUE!</v>
      </c>
      <c r="F4847" s="219" t="str">
        <f t="shared" si="594"/>
        <v/>
      </c>
      <c r="G4847" s="219">
        <f t="shared" si="595"/>
        <v>45291</v>
      </c>
      <c r="H4847" s="218" t="str">
        <f>IF(ISERROR(VLOOKUP(FORECAST!$A4847,$AY$2:$BA$9,3,FALSE)),"",VLOOKUP(FORECAST!$A4847,$AY$2:$BA$9,3,FALSE))</f>
        <v/>
      </c>
      <c r="I4847" s="218" t="str">
        <f>IF(ISNUMBER(FORECAST!G:G),FORECAST!G:G,"")</f>
        <v/>
      </c>
      <c r="J4847" s="222" t="str">
        <f>IF(ISNUMBER(FORECAST!H:H),FORECAST!H:H,"")</f>
        <v/>
      </c>
      <c r="BF4847" s="4"/>
    </row>
    <row r="4848" spans="1:58">
      <c r="A4848" s="218" t="str">
        <f>MID(FORECAST!A4847,1,10)</f>
        <v/>
      </c>
      <c r="B4848" s="218" t="str">
        <f t="shared" si="590"/>
        <v/>
      </c>
      <c r="C4848" s="218" t="str">
        <f t="shared" si="591"/>
        <v/>
      </c>
      <c r="D4848" s="218" t="str">
        <f t="shared" si="592"/>
        <v/>
      </c>
      <c r="E4848" s="219" t="e">
        <f t="shared" si="593"/>
        <v>#VALUE!</v>
      </c>
      <c r="F4848" s="219" t="str">
        <f t="shared" si="594"/>
        <v/>
      </c>
      <c r="G4848" s="219">
        <f t="shared" si="595"/>
        <v>45291</v>
      </c>
      <c r="H4848" s="218" t="str">
        <f>IF(ISERROR(VLOOKUP(FORECAST!$A4848,$AY$2:$BA$9,3,FALSE)),"",VLOOKUP(FORECAST!$A4848,$AY$2:$BA$9,3,FALSE))</f>
        <v/>
      </c>
      <c r="I4848" s="218" t="str">
        <f>IF(ISNUMBER(FORECAST!G:G),FORECAST!G:G,"")</f>
        <v/>
      </c>
      <c r="J4848" s="222" t="str">
        <f>IF(ISNUMBER(FORECAST!H:H),FORECAST!H:H,"")</f>
        <v/>
      </c>
      <c r="BF4848" s="4"/>
    </row>
    <row r="4849" spans="1:58">
      <c r="A4849" s="218" t="str">
        <f>MID(FORECAST!A4848,1,10)</f>
        <v/>
      </c>
      <c r="B4849" s="218" t="str">
        <f t="shared" si="590"/>
        <v/>
      </c>
      <c r="C4849" s="218" t="str">
        <f t="shared" si="591"/>
        <v/>
      </c>
      <c r="D4849" s="218" t="str">
        <f t="shared" si="592"/>
        <v/>
      </c>
      <c r="E4849" s="219" t="e">
        <f t="shared" si="593"/>
        <v>#VALUE!</v>
      </c>
      <c r="F4849" s="219" t="str">
        <f t="shared" si="594"/>
        <v/>
      </c>
      <c r="G4849" s="219">
        <f t="shared" si="595"/>
        <v>45291</v>
      </c>
      <c r="H4849" s="218" t="str">
        <f>IF(ISERROR(VLOOKUP(FORECAST!$A4849,$AY$2:$BA$9,3,FALSE)),"",VLOOKUP(FORECAST!$A4849,$AY$2:$BA$9,3,FALSE))</f>
        <v/>
      </c>
      <c r="I4849" s="218" t="str">
        <f>IF(ISNUMBER(FORECAST!G:G),FORECAST!G:G,"")</f>
        <v/>
      </c>
      <c r="J4849" s="222" t="str">
        <f>IF(ISNUMBER(FORECAST!H:H),FORECAST!H:H,"")</f>
        <v/>
      </c>
      <c r="BF4849" s="4"/>
    </row>
    <row r="4850" spans="1:58">
      <c r="A4850" s="218" t="str">
        <f>MID(FORECAST!A4849,1,10)</f>
        <v/>
      </c>
      <c r="B4850" s="218" t="str">
        <f t="shared" si="590"/>
        <v/>
      </c>
      <c r="C4850" s="218" t="str">
        <f t="shared" si="591"/>
        <v/>
      </c>
      <c r="D4850" s="218" t="str">
        <f t="shared" si="592"/>
        <v/>
      </c>
      <c r="E4850" s="219" t="e">
        <f t="shared" si="593"/>
        <v>#VALUE!</v>
      </c>
      <c r="F4850" s="219" t="str">
        <f t="shared" si="594"/>
        <v/>
      </c>
      <c r="G4850" s="219">
        <f t="shared" si="595"/>
        <v>45291</v>
      </c>
      <c r="H4850" s="218" t="str">
        <f>IF(ISERROR(VLOOKUP(FORECAST!$A4850,$AY$2:$BA$9,3,FALSE)),"",VLOOKUP(FORECAST!$A4850,$AY$2:$BA$9,3,FALSE))</f>
        <v/>
      </c>
      <c r="I4850" s="218" t="str">
        <f>IF(ISNUMBER(FORECAST!G:G),FORECAST!G:G,"")</f>
        <v/>
      </c>
      <c r="J4850" s="222" t="str">
        <f>IF(ISNUMBER(FORECAST!H:H),FORECAST!H:H,"")</f>
        <v/>
      </c>
      <c r="BF4850" s="4"/>
    </row>
    <row r="4851" spans="1:58">
      <c r="A4851" s="218" t="str">
        <f>MID(FORECAST!A4850,1,10)</f>
        <v/>
      </c>
      <c r="B4851" s="218" t="str">
        <f t="shared" si="590"/>
        <v/>
      </c>
      <c r="C4851" s="218" t="str">
        <f t="shared" si="591"/>
        <v/>
      </c>
      <c r="D4851" s="218" t="str">
        <f t="shared" si="592"/>
        <v/>
      </c>
      <c r="E4851" s="219" t="e">
        <f t="shared" si="593"/>
        <v>#VALUE!</v>
      </c>
      <c r="F4851" s="219" t="str">
        <f t="shared" si="594"/>
        <v/>
      </c>
      <c r="G4851" s="219">
        <f t="shared" si="595"/>
        <v>45291</v>
      </c>
      <c r="H4851" s="218" t="str">
        <f>IF(ISERROR(VLOOKUP(FORECAST!$A4851,$AY$2:$BA$9,3,FALSE)),"",VLOOKUP(FORECAST!$A4851,$AY$2:$BA$9,3,FALSE))</f>
        <v/>
      </c>
      <c r="I4851" s="218" t="str">
        <f>IF(ISNUMBER(FORECAST!G:G),FORECAST!G:G,"")</f>
        <v/>
      </c>
      <c r="J4851" s="222" t="str">
        <f>IF(ISNUMBER(FORECAST!H:H),FORECAST!H:H,"")</f>
        <v/>
      </c>
      <c r="BF4851" s="4"/>
    </row>
    <row r="4852" spans="1:58">
      <c r="A4852" s="218" t="str">
        <f>MID(FORECAST!A4851,1,10)</f>
        <v/>
      </c>
      <c r="B4852" s="218" t="str">
        <f t="shared" si="590"/>
        <v/>
      </c>
      <c r="C4852" s="218" t="str">
        <f t="shared" si="591"/>
        <v/>
      </c>
      <c r="D4852" s="218" t="str">
        <f t="shared" si="592"/>
        <v/>
      </c>
      <c r="E4852" s="219" t="e">
        <f t="shared" si="593"/>
        <v>#VALUE!</v>
      </c>
      <c r="F4852" s="219" t="str">
        <f t="shared" si="594"/>
        <v/>
      </c>
      <c r="G4852" s="219">
        <f t="shared" si="595"/>
        <v>45291</v>
      </c>
      <c r="H4852" s="218" t="str">
        <f>IF(ISERROR(VLOOKUP(FORECAST!$A4852,$AY$2:$BA$9,3,FALSE)),"",VLOOKUP(FORECAST!$A4852,$AY$2:$BA$9,3,FALSE))</f>
        <v/>
      </c>
      <c r="I4852" s="218" t="str">
        <f>IF(ISNUMBER(FORECAST!G:G),FORECAST!G:G,"")</f>
        <v/>
      </c>
      <c r="J4852" s="222" t="str">
        <f>IF(ISNUMBER(FORECAST!H:H),FORECAST!H:H,"")</f>
        <v/>
      </c>
      <c r="BF4852" s="4"/>
    </row>
    <row r="4853" spans="1:58">
      <c r="A4853" s="218" t="str">
        <f>MID(FORECAST!A4852,1,10)</f>
        <v/>
      </c>
      <c r="B4853" s="218" t="str">
        <f t="shared" si="590"/>
        <v/>
      </c>
      <c r="C4853" s="218" t="str">
        <f t="shared" si="591"/>
        <v/>
      </c>
      <c r="D4853" s="218" t="str">
        <f t="shared" si="592"/>
        <v/>
      </c>
      <c r="E4853" s="219" t="e">
        <f t="shared" si="593"/>
        <v>#VALUE!</v>
      </c>
      <c r="F4853" s="219" t="str">
        <f t="shared" si="594"/>
        <v/>
      </c>
      <c r="G4853" s="219">
        <f t="shared" si="595"/>
        <v>45291</v>
      </c>
      <c r="H4853" s="218" t="str">
        <f>IF(ISERROR(VLOOKUP(FORECAST!$A4853,$AY$2:$BA$9,3,FALSE)),"",VLOOKUP(FORECAST!$A4853,$AY$2:$BA$9,3,FALSE))</f>
        <v/>
      </c>
      <c r="I4853" s="218" t="str">
        <f>IF(ISNUMBER(FORECAST!G:G),FORECAST!G:G,"")</f>
        <v/>
      </c>
      <c r="J4853" s="222" t="str">
        <f>IF(ISNUMBER(FORECAST!H:H),FORECAST!H:H,"")</f>
        <v/>
      </c>
      <c r="BF4853" s="4"/>
    </row>
    <row r="4854" spans="1:58">
      <c r="A4854" s="218" t="str">
        <f>MID(FORECAST!A4853,1,10)</f>
        <v/>
      </c>
      <c r="B4854" s="218" t="str">
        <f t="shared" si="590"/>
        <v/>
      </c>
      <c r="C4854" s="218" t="str">
        <f t="shared" si="591"/>
        <v/>
      </c>
      <c r="D4854" s="218" t="str">
        <f t="shared" si="592"/>
        <v/>
      </c>
      <c r="E4854" s="219" t="e">
        <f t="shared" si="593"/>
        <v>#VALUE!</v>
      </c>
      <c r="F4854" s="219" t="str">
        <f t="shared" si="594"/>
        <v/>
      </c>
      <c r="G4854" s="219">
        <f t="shared" si="595"/>
        <v>45291</v>
      </c>
      <c r="H4854" s="218" t="str">
        <f>IF(ISERROR(VLOOKUP(FORECAST!$A4854,$AY$2:$BA$9,3,FALSE)),"",VLOOKUP(FORECAST!$A4854,$AY$2:$BA$9,3,FALSE))</f>
        <v/>
      </c>
      <c r="I4854" s="218" t="str">
        <f>IF(ISNUMBER(FORECAST!G:G),FORECAST!G:G,"")</f>
        <v/>
      </c>
      <c r="J4854" s="222" t="str">
        <f>IF(ISNUMBER(FORECAST!H:H),FORECAST!H:H,"")</f>
        <v/>
      </c>
      <c r="BF4854" s="4"/>
    </row>
    <row r="4855" spans="1:58">
      <c r="A4855" s="218" t="str">
        <f>MID(FORECAST!A4854,1,10)</f>
        <v/>
      </c>
      <c r="B4855" s="218" t="str">
        <f t="shared" si="590"/>
        <v/>
      </c>
      <c r="C4855" s="218" t="str">
        <f t="shared" si="591"/>
        <v/>
      </c>
      <c r="D4855" s="218" t="str">
        <f t="shared" si="592"/>
        <v/>
      </c>
      <c r="E4855" s="219" t="e">
        <f t="shared" si="593"/>
        <v>#VALUE!</v>
      </c>
      <c r="F4855" s="219" t="str">
        <f t="shared" si="594"/>
        <v/>
      </c>
      <c r="G4855" s="219">
        <f t="shared" si="595"/>
        <v>45291</v>
      </c>
      <c r="H4855" s="218" t="str">
        <f>IF(ISERROR(VLOOKUP(FORECAST!$A4855,$AY$2:$BA$9,3,FALSE)),"",VLOOKUP(FORECAST!$A4855,$AY$2:$BA$9,3,FALSE))</f>
        <v/>
      </c>
      <c r="I4855" s="218" t="str">
        <f>IF(ISNUMBER(FORECAST!G:G),FORECAST!G:G,"")</f>
        <v/>
      </c>
      <c r="J4855" s="222" t="str">
        <f>IF(ISNUMBER(FORECAST!H:H),FORECAST!H:H,"")</f>
        <v/>
      </c>
      <c r="BF4855" s="4"/>
    </row>
    <row r="4856" spans="1:58">
      <c r="A4856" s="218" t="str">
        <f>MID(FORECAST!A4855,1,10)</f>
        <v/>
      </c>
      <c r="B4856" s="218" t="str">
        <f t="shared" si="590"/>
        <v/>
      </c>
      <c r="C4856" s="218" t="str">
        <f t="shared" si="591"/>
        <v/>
      </c>
      <c r="D4856" s="218" t="str">
        <f t="shared" si="592"/>
        <v/>
      </c>
      <c r="E4856" s="219" t="e">
        <f t="shared" si="593"/>
        <v>#VALUE!</v>
      </c>
      <c r="F4856" s="219" t="str">
        <f t="shared" si="594"/>
        <v/>
      </c>
      <c r="G4856" s="219">
        <f t="shared" si="595"/>
        <v>45291</v>
      </c>
      <c r="H4856" s="218" t="str">
        <f>IF(ISERROR(VLOOKUP(FORECAST!$A4856,$AY$2:$BA$9,3,FALSE)),"",VLOOKUP(FORECAST!$A4856,$AY$2:$BA$9,3,FALSE))</f>
        <v/>
      </c>
      <c r="I4856" s="218" t="str">
        <f>IF(ISNUMBER(FORECAST!G:G),FORECAST!G:G,"")</f>
        <v/>
      </c>
      <c r="J4856" s="222" t="str">
        <f>IF(ISNUMBER(FORECAST!H:H),FORECAST!H:H,"")</f>
        <v/>
      </c>
      <c r="BF4856" s="4"/>
    </row>
    <row r="4857" spans="1:58">
      <c r="A4857" s="218" t="str">
        <f>MID(FORECAST!A4856,1,10)</f>
        <v/>
      </c>
      <c r="B4857" s="218" t="str">
        <f t="shared" si="590"/>
        <v/>
      </c>
      <c r="C4857" s="218" t="str">
        <f t="shared" si="591"/>
        <v/>
      </c>
      <c r="D4857" s="218" t="str">
        <f t="shared" si="592"/>
        <v/>
      </c>
      <c r="E4857" s="219" t="e">
        <f t="shared" si="593"/>
        <v>#VALUE!</v>
      </c>
      <c r="F4857" s="219" t="str">
        <f t="shared" si="594"/>
        <v/>
      </c>
      <c r="G4857" s="219">
        <f t="shared" si="595"/>
        <v>45291</v>
      </c>
      <c r="H4857" s="218" t="str">
        <f>IF(ISERROR(VLOOKUP(FORECAST!$A4857,$AY$2:$BA$9,3,FALSE)),"",VLOOKUP(FORECAST!$A4857,$AY$2:$BA$9,3,FALSE))</f>
        <v/>
      </c>
      <c r="I4857" s="218" t="str">
        <f>IF(ISNUMBER(FORECAST!G:G),FORECAST!G:G,"")</f>
        <v/>
      </c>
      <c r="J4857" s="222" t="str">
        <f>IF(ISNUMBER(FORECAST!H:H),FORECAST!H:H,"")</f>
        <v/>
      </c>
      <c r="BF4857" s="4"/>
    </row>
    <row r="4858" spans="1:58">
      <c r="A4858" s="218" t="str">
        <f>MID(FORECAST!A4857,1,10)</f>
        <v/>
      </c>
      <c r="B4858" s="218" t="str">
        <f t="shared" si="590"/>
        <v/>
      </c>
      <c r="C4858" s="218" t="str">
        <f t="shared" si="591"/>
        <v/>
      </c>
      <c r="D4858" s="218" t="str">
        <f t="shared" si="592"/>
        <v/>
      </c>
      <c r="E4858" s="219" t="e">
        <f t="shared" si="593"/>
        <v>#VALUE!</v>
      </c>
      <c r="F4858" s="219" t="str">
        <f t="shared" si="594"/>
        <v/>
      </c>
      <c r="G4858" s="219">
        <f t="shared" si="595"/>
        <v>45291</v>
      </c>
      <c r="H4858" s="218" t="str">
        <f>IF(ISERROR(VLOOKUP(FORECAST!$A4858,$AY$2:$BA$9,3,FALSE)),"",VLOOKUP(FORECAST!$A4858,$AY$2:$BA$9,3,FALSE))</f>
        <v/>
      </c>
      <c r="I4858" s="218" t="str">
        <f>IF(ISNUMBER(FORECAST!G:G),FORECAST!G:G,"")</f>
        <v/>
      </c>
      <c r="J4858" s="222" t="str">
        <f>IF(ISNUMBER(FORECAST!H:H),FORECAST!H:H,"")</f>
        <v/>
      </c>
      <c r="BF4858" s="4"/>
    </row>
    <row r="4859" spans="1:58">
      <c r="A4859" s="218" t="str">
        <f>MID(FORECAST!A4858,1,10)</f>
        <v/>
      </c>
      <c r="B4859" s="218" t="str">
        <f t="shared" si="590"/>
        <v/>
      </c>
      <c r="C4859" s="218" t="str">
        <f t="shared" si="591"/>
        <v/>
      </c>
      <c r="D4859" s="218" t="str">
        <f t="shared" si="592"/>
        <v/>
      </c>
      <c r="E4859" s="219" t="e">
        <f t="shared" si="593"/>
        <v>#VALUE!</v>
      </c>
      <c r="F4859" s="219" t="str">
        <f t="shared" si="594"/>
        <v/>
      </c>
      <c r="G4859" s="219">
        <f t="shared" si="595"/>
        <v>45291</v>
      </c>
      <c r="H4859" s="218" t="str">
        <f>IF(ISERROR(VLOOKUP(FORECAST!$A4859,$AY$2:$BA$9,3,FALSE)),"",VLOOKUP(FORECAST!$A4859,$AY$2:$BA$9,3,FALSE))</f>
        <v/>
      </c>
      <c r="I4859" s="218" t="str">
        <f>IF(ISNUMBER(FORECAST!G:G),FORECAST!G:G,"")</f>
        <v/>
      </c>
      <c r="J4859" s="222" t="str">
        <f>IF(ISNUMBER(FORECAST!H:H),FORECAST!H:H,"")</f>
        <v/>
      </c>
      <c r="BF4859" s="4"/>
    </row>
    <row r="4860" spans="1:58">
      <c r="A4860" s="218" t="str">
        <f>MID(FORECAST!A4859,1,10)</f>
        <v/>
      </c>
      <c r="B4860" s="218" t="str">
        <f t="shared" si="590"/>
        <v/>
      </c>
      <c r="C4860" s="218" t="str">
        <f t="shared" si="591"/>
        <v/>
      </c>
      <c r="D4860" s="218" t="str">
        <f t="shared" si="592"/>
        <v/>
      </c>
      <c r="E4860" s="219" t="e">
        <f t="shared" si="593"/>
        <v>#VALUE!</v>
      </c>
      <c r="F4860" s="219" t="str">
        <f t="shared" si="594"/>
        <v/>
      </c>
      <c r="G4860" s="219">
        <f t="shared" si="595"/>
        <v>45291</v>
      </c>
      <c r="H4860" s="218" t="str">
        <f>IF(ISERROR(VLOOKUP(FORECAST!$A4860,$AY$2:$BA$9,3,FALSE)),"",VLOOKUP(FORECAST!$A4860,$AY$2:$BA$9,3,FALSE))</f>
        <v/>
      </c>
      <c r="I4860" s="218" t="str">
        <f>IF(ISNUMBER(FORECAST!G:G),FORECAST!G:G,"")</f>
        <v/>
      </c>
      <c r="J4860" s="222" t="str">
        <f>IF(ISNUMBER(FORECAST!H:H),FORECAST!H:H,"")</f>
        <v/>
      </c>
      <c r="BF4860" s="4"/>
    </row>
    <row r="4861" spans="1:58">
      <c r="A4861" s="218" t="str">
        <f>MID(FORECAST!A4860,1,10)</f>
        <v/>
      </c>
      <c r="B4861" s="218" t="str">
        <f t="shared" si="590"/>
        <v/>
      </c>
      <c r="C4861" s="218" t="str">
        <f t="shared" si="591"/>
        <v/>
      </c>
      <c r="D4861" s="218" t="str">
        <f t="shared" si="592"/>
        <v/>
      </c>
      <c r="E4861" s="219" t="e">
        <f t="shared" si="593"/>
        <v>#VALUE!</v>
      </c>
      <c r="F4861" s="219" t="str">
        <f t="shared" si="594"/>
        <v/>
      </c>
      <c r="G4861" s="219">
        <f t="shared" si="595"/>
        <v>45291</v>
      </c>
      <c r="H4861" s="218" t="str">
        <f>IF(ISERROR(VLOOKUP(FORECAST!$A4861,$AY$2:$BA$9,3,FALSE)),"",VLOOKUP(FORECAST!$A4861,$AY$2:$BA$9,3,FALSE))</f>
        <v/>
      </c>
      <c r="I4861" s="218" t="str">
        <f>IF(ISNUMBER(FORECAST!G:G),FORECAST!G:G,"")</f>
        <v/>
      </c>
      <c r="J4861" s="222" t="str">
        <f>IF(ISNUMBER(FORECAST!H:H),FORECAST!H:H,"")</f>
        <v/>
      </c>
      <c r="BF4861" s="4"/>
    </row>
    <row r="4862" spans="1:58">
      <c r="A4862" s="218" t="str">
        <f>MID(FORECAST!A4861,1,10)</f>
        <v/>
      </c>
      <c r="B4862" s="218" t="str">
        <f t="shared" si="590"/>
        <v/>
      </c>
      <c r="C4862" s="218" t="str">
        <f t="shared" si="591"/>
        <v/>
      </c>
      <c r="D4862" s="218" t="str">
        <f t="shared" si="592"/>
        <v/>
      </c>
      <c r="E4862" s="219" t="e">
        <f t="shared" si="593"/>
        <v>#VALUE!</v>
      </c>
      <c r="F4862" s="219" t="str">
        <f t="shared" si="594"/>
        <v/>
      </c>
      <c r="G4862" s="219">
        <f t="shared" si="595"/>
        <v>45291</v>
      </c>
      <c r="H4862" s="218" t="str">
        <f>IF(ISERROR(VLOOKUP(FORECAST!$A4862,$AY$2:$BA$9,3,FALSE)),"",VLOOKUP(FORECAST!$A4862,$AY$2:$BA$9,3,FALSE))</f>
        <v/>
      </c>
      <c r="I4862" s="218" t="str">
        <f>IF(ISNUMBER(FORECAST!G:G),FORECAST!G:G,"")</f>
        <v/>
      </c>
      <c r="J4862" s="222" t="str">
        <f>IF(ISNUMBER(FORECAST!H:H),FORECAST!H:H,"")</f>
        <v/>
      </c>
      <c r="BF4862" s="4"/>
    </row>
    <row r="4863" spans="1:58">
      <c r="A4863" s="218" t="str">
        <f>MID(FORECAST!A4862,1,10)</f>
        <v/>
      </c>
      <c r="B4863" s="218" t="str">
        <f t="shared" si="590"/>
        <v/>
      </c>
      <c r="C4863" s="218" t="str">
        <f t="shared" si="591"/>
        <v/>
      </c>
      <c r="D4863" s="218" t="str">
        <f t="shared" si="592"/>
        <v/>
      </c>
      <c r="E4863" s="219" t="e">
        <f t="shared" si="593"/>
        <v>#VALUE!</v>
      </c>
      <c r="F4863" s="219" t="str">
        <f t="shared" si="594"/>
        <v/>
      </c>
      <c r="G4863" s="219">
        <f t="shared" si="595"/>
        <v>45291</v>
      </c>
      <c r="H4863" s="218" t="str">
        <f>IF(ISERROR(VLOOKUP(FORECAST!$A4863,$AY$2:$BA$9,3,FALSE)),"",VLOOKUP(FORECAST!$A4863,$AY$2:$BA$9,3,FALSE))</f>
        <v/>
      </c>
      <c r="I4863" s="218" t="str">
        <f>IF(ISNUMBER(FORECAST!G:G),FORECAST!G:G,"")</f>
        <v/>
      </c>
      <c r="J4863" s="222" t="str">
        <f>IF(ISNUMBER(FORECAST!H:H),FORECAST!H:H,"")</f>
        <v/>
      </c>
      <c r="BF4863" s="4"/>
    </row>
    <row r="4864" spans="1:58">
      <c r="A4864" s="218" t="str">
        <f>MID(FORECAST!A4863,1,10)</f>
        <v/>
      </c>
      <c r="B4864" s="218" t="str">
        <f t="shared" si="590"/>
        <v/>
      </c>
      <c r="C4864" s="218" t="str">
        <f t="shared" si="591"/>
        <v/>
      </c>
      <c r="D4864" s="218" t="str">
        <f t="shared" si="592"/>
        <v/>
      </c>
      <c r="E4864" s="219" t="e">
        <f t="shared" si="593"/>
        <v>#VALUE!</v>
      </c>
      <c r="F4864" s="219" t="str">
        <f t="shared" si="594"/>
        <v/>
      </c>
      <c r="G4864" s="219">
        <f t="shared" si="595"/>
        <v>45291</v>
      </c>
      <c r="H4864" s="218" t="str">
        <f>IF(ISERROR(VLOOKUP(FORECAST!$A4864,$AY$2:$BA$9,3,FALSE)),"",VLOOKUP(FORECAST!$A4864,$AY$2:$BA$9,3,FALSE))</f>
        <v/>
      </c>
      <c r="I4864" s="218" t="str">
        <f>IF(ISNUMBER(FORECAST!G:G),FORECAST!G:G,"")</f>
        <v/>
      </c>
      <c r="J4864" s="222" t="str">
        <f>IF(ISNUMBER(FORECAST!H:H),FORECAST!H:H,"")</f>
        <v/>
      </c>
      <c r="BF4864" s="4"/>
    </row>
    <row r="4865" spans="1:58">
      <c r="A4865" s="218" t="str">
        <f>MID(FORECAST!A4864,1,10)</f>
        <v/>
      </c>
      <c r="B4865" s="218" t="str">
        <f t="shared" si="590"/>
        <v/>
      </c>
      <c r="C4865" s="218" t="str">
        <f t="shared" si="591"/>
        <v/>
      </c>
      <c r="D4865" s="218" t="str">
        <f t="shared" si="592"/>
        <v/>
      </c>
      <c r="E4865" s="219" t="e">
        <f t="shared" si="593"/>
        <v>#VALUE!</v>
      </c>
      <c r="F4865" s="219" t="str">
        <f t="shared" si="594"/>
        <v/>
      </c>
      <c r="G4865" s="219">
        <f t="shared" si="595"/>
        <v>45291</v>
      </c>
      <c r="H4865" s="218" t="str">
        <f>IF(ISERROR(VLOOKUP(FORECAST!$A4865,$AY$2:$BA$9,3,FALSE)),"",VLOOKUP(FORECAST!$A4865,$AY$2:$BA$9,3,FALSE))</f>
        <v/>
      </c>
      <c r="I4865" s="218" t="str">
        <f>IF(ISNUMBER(FORECAST!G:G),FORECAST!G:G,"")</f>
        <v/>
      </c>
      <c r="J4865" s="222" t="str">
        <f>IF(ISNUMBER(FORECAST!H:H),FORECAST!H:H,"")</f>
        <v/>
      </c>
      <c r="BF4865" s="4"/>
    </row>
    <row r="4866" spans="1:58">
      <c r="A4866" s="218" t="str">
        <f>MID(FORECAST!A4865,1,10)</f>
        <v/>
      </c>
      <c r="B4866" s="218" t="str">
        <f t="shared" si="590"/>
        <v/>
      </c>
      <c r="C4866" s="218" t="str">
        <f t="shared" si="591"/>
        <v/>
      </c>
      <c r="D4866" s="218" t="str">
        <f t="shared" si="592"/>
        <v/>
      </c>
      <c r="E4866" s="219" t="e">
        <f t="shared" si="593"/>
        <v>#VALUE!</v>
      </c>
      <c r="F4866" s="219" t="str">
        <f t="shared" si="594"/>
        <v/>
      </c>
      <c r="G4866" s="219">
        <f t="shared" si="595"/>
        <v>45291</v>
      </c>
      <c r="H4866" s="218" t="str">
        <f>IF(ISERROR(VLOOKUP(FORECAST!$A4866,$AY$2:$BA$9,3,FALSE)),"",VLOOKUP(FORECAST!$A4866,$AY$2:$BA$9,3,FALSE))</f>
        <v/>
      </c>
      <c r="I4866" s="218" t="str">
        <f>IF(ISNUMBER(FORECAST!G:G),FORECAST!G:G,"")</f>
        <v/>
      </c>
      <c r="J4866" s="222" t="str">
        <f>IF(ISNUMBER(FORECAST!H:H),FORECAST!H:H,"")</f>
        <v/>
      </c>
      <c r="BF4866" s="4"/>
    </row>
    <row r="4867" spans="1:58">
      <c r="A4867" s="218" t="str">
        <f>MID(FORECAST!A4866,1,10)</f>
        <v/>
      </c>
      <c r="B4867" s="218" t="str">
        <f t="shared" si="590"/>
        <v/>
      </c>
      <c r="C4867" s="218" t="str">
        <f t="shared" si="591"/>
        <v/>
      </c>
      <c r="D4867" s="218" t="str">
        <f t="shared" si="592"/>
        <v/>
      </c>
      <c r="E4867" s="219" t="e">
        <f t="shared" si="593"/>
        <v>#VALUE!</v>
      </c>
      <c r="F4867" s="219" t="str">
        <f t="shared" si="594"/>
        <v/>
      </c>
      <c r="G4867" s="219">
        <f t="shared" si="595"/>
        <v>45291</v>
      </c>
      <c r="H4867" s="218" t="str">
        <f>IF(ISERROR(VLOOKUP(FORECAST!$A4867,$AY$2:$BA$9,3,FALSE)),"",VLOOKUP(FORECAST!$A4867,$AY$2:$BA$9,3,FALSE))</f>
        <v/>
      </c>
      <c r="I4867" s="218" t="str">
        <f>IF(ISNUMBER(FORECAST!G:G),FORECAST!G:G,"")</f>
        <v/>
      </c>
      <c r="J4867" s="222" t="str">
        <f>IF(ISNUMBER(FORECAST!H:H),FORECAST!H:H,"")</f>
        <v/>
      </c>
      <c r="BF4867" s="4"/>
    </row>
    <row r="4868" spans="1:58">
      <c r="A4868" s="218" t="str">
        <f>MID(FORECAST!A4867,1,10)</f>
        <v/>
      </c>
      <c r="B4868" s="218" t="str">
        <f t="shared" si="590"/>
        <v/>
      </c>
      <c r="C4868" s="218" t="str">
        <f t="shared" si="591"/>
        <v/>
      </c>
      <c r="D4868" s="218" t="str">
        <f t="shared" si="592"/>
        <v/>
      </c>
      <c r="E4868" s="219" t="e">
        <f t="shared" si="593"/>
        <v>#VALUE!</v>
      </c>
      <c r="F4868" s="219" t="str">
        <f t="shared" si="594"/>
        <v/>
      </c>
      <c r="G4868" s="219">
        <f t="shared" si="595"/>
        <v>45291</v>
      </c>
      <c r="H4868" s="218" t="str">
        <f>IF(ISERROR(VLOOKUP(FORECAST!$A4868,$AY$2:$BA$9,3,FALSE)),"",VLOOKUP(FORECAST!$A4868,$AY$2:$BA$9,3,FALSE))</f>
        <v/>
      </c>
      <c r="I4868" s="218" t="str">
        <f>IF(ISNUMBER(FORECAST!G:G),FORECAST!G:G,"")</f>
        <v/>
      </c>
      <c r="J4868" s="222" t="str">
        <f>IF(ISNUMBER(FORECAST!H:H),FORECAST!H:H,"")</f>
        <v/>
      </c>
      <c r="BF4868" s="4"/>
    </row>
    <row r="4869" spans="1:58">
      <c r="A4869" s="218" t="str">
        <f>MID(FORECAST!A4868,1,10)</f>
        <v/>
      </c>
      <c r="B4869" s="218" t="str">
        <f t="shared" si="590"/>
        <v/>
      </c>
      <c r="C4869" s="218" t="str">
        <f t="shared" si="591"/>
        <v/>
      </c>
      <c r="D4869" s="218" t="str">
        <f t="shared" si="592"/>
        <v/>
      </c>
      <c r="E4869" s="219" t="e">
        <f t="shared" si="593"/>
        <v>#VALUE!</v>
      </c>
      <c r="F4869" s="219" t="str">
        <f t="shared" si="594"/>
        <v/>
      </c>
      <c r="G4869" s="219">
        <f t="shared" si="595"/>
        <v>45291</v>
      </c>
      <c r="H4869" s="218" t="str">
        <f>IF(ISERROR(VLOOKUP(FORECAST!$A4869,$AY$2:$BA$9,3,FALSE)),"",VLOOKUP(FORECAST!$A4869,$AY$2:$BA$9,3,FALSE))</f>
        <v/>
      </c>
      <c r="I4869" s="218" t="str">
        <f>IF(ISNUMBER(FORECAST!G:G),FORECAST!G:G,"")</f>
        <v/>
      </c>
      <c r="J4869" s="222" t="str">
        <f>IF(ISNUMBER(FORECAST!H:H),FORECAST!H:H,"")</f>
        <v/>
      </c>
      <c r="BF4869" s="4"/>
    </row>
    <row r="4870" spans="1:58">
      <c r="A4870" s="218" t="str">
        <f>MID(FORECAST!A4869,1,10)</f>
        <v/>
      </c>
      <c r="B4870" s="218" t="str">
        <f t="shared" si="590"/>
        <v/>
      </c>
      <c r="C4870" s="218" t="str">
        <f t="shared" si="591"/>
        <v/>
      </c>
      <c r="D4870" s="218" t="str">
        <f t="shared" si="592"/>
        <v/>
      </c>
      <c r="E4870" s="219" t="e">
        <f t="shared" si="593"/>
        <v>#VALUE!</v>
      </c>
      <c r="F4870" s="219" t="str">
        <f t="shared" si="594"/>
        <v/>
      </c>
      <c r="G4870" s="219">
        <f t="shared" si="595"/>
        <v>45291</v>
      </c>
      <c r="H4870" s="218" t="str">
        <f>IF(ISERROR(VLOOKUP(FORECAST!$A4870,$AY$2:$BA$9,3,FALSE)),"",VLOOKUP(FORECAST!$A4870,$AY$2:$BA$9,3,FALSE))</f>
        <v/>
      </c>
      <c r="I4870" s="218" t="str">
        <f>IF(ISNUMBER(FORECAST!G:G),FORECAST!G:G,"")</f>
        <v/>
      </c>
      <c r="J4870" s="222" t="str">
        <f>IF(ISNUMBER(FORECAST!H:H),FORECAST!H:H,"")</f>
        <v/>
      </c>
      <c r="BF4870" s="4"/>
    </row>
    <row r="4871" spans="1:58">
      <c r="A4871" s="218" t="str">
        <f>MID(FORECAST!A4870,1,10)</f>
        <v/>
      </c>
      <c r="B4871" s="218" t="str">
        <f t="shared" si="590"/>
        <v/>
      </c>
      <c r="C4871" s="218" t="str">
        <f t="shared" si="591"/>
        <v/>
      </c>
      <c r="D4871" s="218" t="str">
        <f t="shared" si="592"/>
        <v/>
      </c>
      <c r="E4871" s="219" t="e">
        <f t="shared" si="593"/>
        <v>#VALUE!</v>
      </c>
      <c r="F4871" s="219" t="str">
        <f t="shared" si="594"/>
        <v/>
      </c>
      <c r="G4871" s="219">
        <f t="shared" si="595"/>
        <v>45291</v>
      </c>
      <c r="H4871" s="218" t="str">
        <f>IF(ISERROR(VLOOKUP(FORECAST!$A4871,$AY$2:$BA$9,3,FALSE)),"",VLOOKUP(FORECAST!$A4871,$AY$2:$BA$9,3,FALSE))</f>
        <v/>
      </c>
      <c r="I4871" s="218" t="str">
        <f>IF(ISNUMBER(FORECAST!G:G),FORECAST!G:G,"")</f>
        <v/>
      </c>
      <c r="J4871" s="222" t="str">
        <f>IF(ISNUMBER(FORECAST!H:H),FORECAST!H:H,"")</f>
        <v/>
      </c>
      <c r="BF4871" s="4"/>
    </row>
    <row r="4872" spans="1:58">
      <c r="A4872" s="218" t="str">
        <f>MID(FORECAST!A4871,1,10)</f>
        <v/>
      </c>
      <c r="B4872" s="218" t="str">
        <f t="shared" si="590"/>
        <v/>
      </c>
      <c r="C4872" s="218" t="str">
        <f t="shared" si="591"/>
        <v/>
      </c>
      <c r="D4872" s="218" t="str">
        <f t="shared" si="592"/>
        <v/>
      </c>
      <c r="E4872" s="219" t="e">
        <f t="shared" si="593"/>
        <v>#VALUE!</v>
      </c>
      <c r="F4872" s="219" t="str">
        <f t="shared" si="594"/>
        <v/>
      </c>
      <c r="G4872" s="219">
        <f t="shared" si="595"/>
        <v>45291</v>
      </c>
      <c r="H4872" s="218" t="str">
        <f>IF(ISERROR(VLOOKUP(FORECAST!$A4872,$AY$2:$BA$9,3,FALSE)),"",VLOOKUP(FORECAST!$A4872,$AY$2:$BA$9,3,FALSE))</f>
        <v/>
      </c>
      <c r="I4872" s="218" t="str">
        <f>IF(ISNUMBER(FORECAST!G:G),FORECAST!G:G,"")</f>
        <v/>
      </c>
      <c r="J4872" s="222" t="str">
        <f>IF(ISNUMBER(FORECAST!H:H),FORECAST!H:H,"")</f>
        <v/>
      </c>
      <c r="BF4872" s="4"/>
    </row>
    <row r="4873" spans="1:58">
      <c r="A4873" s="218" t="str">
        <f>MID(FORECAST!A4872,1,10)</f>
        <v/>
      </c>
      <c r="B4873" s="218" t="str">
        <f t="shared" si="590"/>
        <v/>
      </c>
      <c r="C4873" s="218" t="str">
        <f t="shared" si="591"/>
        <v/>
      </c>
      <c r="D4873" s="218" t="str">
        <f t="shared" si="592"/>
        <v/>
      </c>
      <c r="E4873" s="219" t="e">
        <f t="shared" si="593"/>
        <v>#VALUE!</v>
      </c>
      <c r="F4873" s="219" t="str">
        <f t="shared" si="594"/>
        <v/>
      </c>
      <c r="G4873" s="219">
        <f t="shared" si="595"/>
        <v>45291</v>
      </c>
      <c r="H4873" s="218" t="str">
        <f>IF(ISERROR(VLOOKUP(FORECAST!$A4873,$AY$2:$BA$9,3,FALSE)),"",VLOOKUP(FORECAST!$A4873,$AY$2:$BA$9,3,FALSE))</f>
        <v/>
      </c>
      <c r="I4873" s="218" t="str">
        <f>IF(ISNUMBER(FORECAST!G:G),FORECAST!G:G,"")</f>
        <v/>
      </c>
      <c r="J4873" s="222" t="str">
        <f>IF(ISNUMBER(FORECAST!H:H),FORECAST!H:H,"")</f>
        <v/>
      </c>
      <c r="BF4873" s="4"/>
    </row>
    <row r="4874" spans="1:58">
      <c r="A4874" s="218" t="str">
        <f>MID(FORECAST!A4873,1,10)</f>
        <v/>
      </c>
      <c r="B4874" s="218" t="str">
        <f t="shared" si="590"/>
        <v/>
      </c>
      <c r="C4874" s="218" t="str">
        <f t="shared" si="591"/>
        <v/>
      </c>
      <c r="D4874" s="218" t="str">
        <f t="shared" si="592"/>
        <v/>
      </c>
      <c r="E4874" s="219" t="e">
        <f t="shared" si="593"/>
        <v>#VALUE!</v>
      </c>
      <c r="F4874" s="219" t="str">
        <f t="shared" si="594"/>
        <v/>
      </c>
      <c r="G4874" s="219">
        <f t="shared" si="595"/>
        <v>45291</v>
      </c>
      <c r="H4874" s="218" t="str">
        <f>IF(ISERROR(VLOOKUP(FORECAST!$A4874,$AY$2:$BA$9,3,FALSE)),"",VLOOKUP(FORECAST!$A4874,$AY$2:$BA$9,3,FALSE))</f>
        <v/>
      </c>
      <c r="I4874" s="218" t="str">
        <f>IF(ISNUMBER(FORECAST!G:G),FORECAST!G:G,"")</f>
        <v/>
      </c>
      <c r="J4874" s="222" t="str">
        <f>IF(ISNUMBER(FORECAST!H:H),FORECAST!H:H,"")</f>
        <v/>
      </c>
      <c r="BF4874" s="4"/>
    </row>
    <row r="4875" spans="1:58">
      <c r="A4875" s="218" t="str">
        <f>MID(FORECAST!A4874,1,10)</f>
        <v/>
      </c>
      <c r="B4875" s="218" t="str">
        <f t="shared" si="590"/>
        <v/>
      </c>
      <c r="C4875" s="218" t="str">
        <f t="shared" si="591"/>
        <v/>
      </c>
      <c r="D4875" s="218" t="str">
        <f t="shared" si="592"/>
        <v/>
      </c>
      <c r="E4875" s="219" t="e">
        <f t="shared" si="593"/>
        <v>#VALUE!</v>
      </c>
      <c r="F4875" s="219" t="str">
        <f t="shared" si="594"/>
        <v/>
      </c>
      <c r="G4875" s="219">
        <f t="shared" si="595"/>
        <v>45291</v>
      </c>
      <c r="H4875" s="218" t="str">
        <f>IF(ISERROR(VLOOKUP(FORECAST!$A4875,$AY$2:$BA$9,3,FALSE)),"",VLOOKUP(FORECAST!$A4875,$AY$2:$BA$9,3,FALSE))</f>
        <v/>
      </c>
      <c r="I4875" s="218" t="str">
        <f>IF(ISNUMBER(FORECAST!G:G),FORECAST!G:G,"")</f>
        <v/>
      </c>
      <c r="J4875" s="222" t="str">
        <f>IF(ISNUMBER(FORECAST!H:H),FORECAST!H:H,"")</f>
        <v/>
      </c>
      <c r="BF4875" s="4"/>
    </row>
    <row r="4876" spans="1:58">
      <c r="A4876" s="218" t="str">
        <f>MID(FORECAST!A4875,1,10)</f>
        <v/>
      </c>
      <c r="B4876" s="218" t="str">
        <f t="shared" si="590"/>
        <v/>
      </c>
      <c r="C4876" s="218" t="str">
        <f t="shared" si="591"/>
        <v/>
      </c>
      <c r="D4876" s="218" t="str">
        <f t="shared" si="592"/>
        <v/>
      </c>
      <c r="E4876" s="219" t="e">
        <f t="shared" si="593"/>
        <v>#VALUE!</v>
      </c>
      <c r="F4876" s="219" t="str">
        <f t="shared" si="594"/>
        <v/>
      </c>
      <c r="G4876" s="219">
        <f t="shared" si="595"/>
        <v>45291</v>
      </c>
      <c r="H4876" s="218" t="str">
        <f>IF(ISERROR(VLOOKUP(FORECAST!$A4876,$AY$2:$BA$9,3,FALSE)),"",VLOOKUP(FORECAST!$A4876,$AY$2:$BA$9,3,FALSE))</f>
        <v/>
      </c>
      <c r="I4876" s="218" t="str">
        <f>IF(ISNUMBER(FORECAST!G:G),FORECAST!G:G,"")</f>
        <v/>
      </c>
      <c r="J4876" s="222" t="str">
        <f>IF(ISNUMBER(FORECAST!H:H),FORECAST!H:H,"")</f>
        <v/>
      </c>
      <c r="BF4876" s="4"/>
    </row>
    <row r="4877" spans="1:58">
      <c r="A4877" s="218" t="str">
        <f>MID(FORECAST!A4876,1,10)</f>
        <v/>
      </c>
      <c r="B4877" s="218" t="str">
        <f t="shared" si="590"/>
        <v/>
      </c>
      <c r="C4877" s="218" t="str">
        <f t="shared" si="591"/>
        <v/>
      </c>
      <c r="D4877" s="218" t="str">
        <f t="shared" si="592"/>
        <v/>
      </c>
      <c r="E4877" s="219" t="e">
        <f t="shared" si="593"/>
        <v>#VALUE!</v>
      </c>
      <c r="F4877" s="219" t="str">
        <f t="shared" si="594"/>
        <v/>
      </c>
      <c r="G4877" s="219">
        <f t="shared" si="595"/>
        <v>45291</v>
      </c>
      <c r="H4877" s="218" t="str">
        <f>IF(ISERROR(VLOOKUP(FORECAST!$A4877,$AY$2:$BA$9,3,FALSE)),"",VLOOKUP(FORECAST!$A4877,$AY$2:$BA$9,3,FALSE))</f>
        <v/>
      </c>
      <c r="I4877" s="218" t="str">
        <f>IF(ISNUMBER(FORECAST!G:G),FORECAST!G:G,"")</f>
        <v/>
      </c>
      <c r="J4877" s="222" t="str">
        <f>IF(ISNUMBER(FORECAST!H:H),FORECAST!H:H,"")</f>
        <v/>
      </c>
      <c r="BF4877" s="4"/>
    </row>
    <row r="4878" spans="1:58">
      <c r="A4878" s="218" t="str">
        <f>MID(FORECAST!A4877,1,10)</f>
        <v/>
      </c>
      <c r="B4878" s="218" t="str">
        <f t="shared" si="590"/>
        <v/>
      </c>
      <c r="C4878" s="218" t="str">
        <f t="shared" si="591"/>
        <v/>
      </c>
      <c r="D4878" s="218" t="str">
        <f t="shared" si="592"/>
        <v/>
      </c>
      <c r="E4878" s="219" t="e">
        <f t="shared" si="593"/>
        <v>#VALUE!</v>
      </c>
      <c r="F4878" s="219" t="str">
        <f t="shared" si="594"/>
        <v/>
      </c>
      <c r="G4878" s="219">
        <f t="shared" si="595"/>
        <v>45291</v>
      </c>
      <c r="H4878" s="218" t="str">
        <f>IF(ISERROR(VLOOKUP(FORECAST!$A4878,$AY$2:$BA$9,3,FALSE)),"",VLOOKUP(FORECAST!$A4878,$AY$2:$BA$9,3,FALSE))</f>
        <v/>
      </c>
      <c r="I4878" s="218" t="str">
        <f>IF(ISNUMBER(FORECAST!G:G),FORECAST!G:G,"")</f>
        <v/>
      </c>
      <c r="J4878" s="222" t="str">
        <f>IF(ISNUMBER(FORECAST!H:H),FORECAST!H:H,"")</f>
        <v/>
      </c>
      <c r="BF4878" s="4"/>
    </row>
    <row r="4879" spans="1:58">
      <c r="A4879" s="218" t="str">
        <f>MID(FORECAST!A4878,1,10)</f>
        <v/>
      </c>
      <c r="B4879" s="218" t="str">
        <f t="shared" si="590"/>
        <v/>
      </c>
      <c r="C4879" s="218" t="str">
        <f t="shared" si="591"/>
        <v/>
      </c>
      <c r="D4879" s="218" t="str">
        <f t="shared" si="592"/>
        <v/>
      </c>
      <c r="E4879" s="219" t="e">
        <f t="shared" si="593"/>
        <v>#VALUE!</v>
      </c>
      <c r="F4879" s="219" t="str">
        <f t="shared" si="594"/>
        <v/>
      </c>
      <c r="G4879" s="219">
        <f t="shared" si="595"/>
        <v>45291</v>
      </c>
      <c r="H4879" s="218" t="str">
        <f>IF(ISERROR(VLOOKUP(FORECAST!$A4879,$AY$2:$BA$9,3,FALSE)),"",VLOOKUP(FORECAST!$A4879,$AY$2:$BA$9,3,FALSE))</f>
        <v/>
      </c>
      <c r="I4879" s="218" t="str">
        <f>IF(ISNUMBER(FORECAST!G:G),FORECAST!G:G,"")</f>
        <v/>
      </c>
      <c r="J4879" s="222" t="str">
        <f>IF(ISNUMBER(FORECAST!H:H),FORECAST!H:H,"")</f>
        <v/>
      </c>
      <c r="BF4879" s="4"/>
    </row>
    <row r="4880" spans="1:58">
      <c r="A4880" s="218" t="str">
        <f>MID(FORECAST!A4879,1,10)</f>
        <v/>
      </c>
      <c r="B4880" s="218" t="str">
        <f t="shared" ref="B4880:B4943" si="596">MID(A4880,1,2)</f>
        <v/>
      </c>
      <c r="C4880" s="218" t="str">
        <f t="shared" ref="C4880:C4943" si="597">MID(A4880,4,2)</f>
        <v/>
      </c>
      <c r="D4880" s="218" t="str">
        <f t="shared" ref="D4880:D4943" si="598">MID(A4880,7,4)</f>
        <v/>
      </c>
      <c r="E4880" s="219" t="e">
        <f t="shared" ref="E4880:E4943" si="599">DATE(D4880,C4880,B4880)</f>
        <v>#VALUE!</v>
      </c>
      <c r="F4880" s="219" t="str">
        <f t="shared" ref="F4880:F4943" si="600">IF(ISERROR(E4880),"",E4880)</f>
        <v/>
      </c>
      <c r="G4880" s="219">
        <f t="shared" ref="G4880:G4943" si="601">IF(F4880="",G4879,F4880)</f>
        <v>45291</v>
      </c>
      <c r="H4880" s="218" t="str">
        <f>IF(ISERROR(VLOOKUP(FORECAST!$A4880,$AY$2:$BA$9,3,FALSE)),"",VLOOKUP(FORECAST!$A4880,$AY$2:$BA$9,3,FALSE))</f>
        <v/>
      </c>
      <c r="I4880" s="218" t="str">
        <f>IF(ISNUMBER(FORECAST!G:G),FORECAST!G:G,"")</f>
        <v/>
      </c>
      <c r="J4880" s="222" t="str">
        <f>IF(ISNUMBER(FORECAST!H:H),FORECAST!H:H,"")</f>
        <v/>
      </c>
      <c r="BF4880" s="4"/>
    </row>
    <row r="4881" spans="1:58">
      <c r="A4881" s="218" t="str">
        <f>MID(FORECAST!A4880,1,10)</f>
        <v/>
      </c>
      <c r="B4881" s="218" t="str">
        <f t="shared" si="596"/>
        <v/>
      </c>
      <c r="C4881" s="218" t="str">
        <f t="shared" si="597"/>
        <v/>
      </c>
      <c r="D4881" s="218" t="str">
        <f t="shared" si="598"/>
        <v/>
      </c>
      <c r="E4881" s="219" t="e">
        <f t="shared" si="599"/>
        <v>#VALUE!</v>
      </c>
      <c r="F4881" s="219" t="str">
        <f t="shared" si="600"/>
        <v/>
      </c>
      <c r="G4881" s="219">
        <f t="shared" si="601"/>
        <v>45291</v>
      </c>
      <c r="H4881" s="218" t="str">
        <f>IF(ISERROR(VLOOKUP(FORECAST!$A4881,$AY$2:$BA$9,3,FALSE)),"",VLOOKUP(FORECAST!$A4881,$AY$2:$BA$9,3,FALSE))</f>
        <v/>
      </c>
      <c r="I4881" s="218" t="str">
        <f>IF(ISNUMBER(FORECAST!G:G),FORECAST!G:G,"")</f>
        <v/>
      </c>
      <c r="J4881" s="222" t="str">
        <f>IF(ISNUMBER(FORECAST!H:H),FORECAST!H:H,"")</f>
        <v/>
      </c>
      <c r="BF4881" s="4"/>
    </row>
    <row r="4882" spans="1:58">
      <c r="A4882" s="218" t="str">
        <f>MID(FORECAST!A4881,1,10)</f>
        <v/>
      </c>
      <c r="B4882" s="218" t="str">
        <f t="shared" si="596"/>
        <v/>
      </c>
      <c r="C4882" s="218" t="str">
        <f t="shared" si="597"/>
        <v/>
      </c>
      <c r="D4882" s="218" t="str">
        <f t="shared" si="598"/>
        <v/>
      </c>
      <c r="E4882" s="219" t="e">
        <f t="shared" si="599"/>
        <v>#VALUE!</v>
      </c>
      <c r="F4882" s="219" t="str">
        <f t="shared" si="600"/>
        <v/>
      </c>
      <c r="G4882" s="219">
        <f t="shared" si="601"/>
        <v>45291</v>
      </c>
      <c r="H4882" s="218" t="str">
        <f>IF(ISERROR(VLOOKUP(FORECAST!$A4882,$AY$2:$BA$9,3,FALSE)),"",VLOOKUP(FORECAST!$A4882,$AY$2:$BA$9,3,FALSE))</f>
        <v/>
      </c>
      <c r="I4882" s="218" t="str">
        <f>IF(ISNUMBER(FORECAST!G:G),FORECAST!G:G,"")</f>
        <v/>
      </c>
      <c r="J4882" s="222" t="str">
        <f>IF(ISNUMBER(FORECAST!H:H),FORECAST!H:H,"")</f>
        <v/>
      </c>
      <c r="BF4882" s="4"/>
    </row>
    <row r="4883" spans="1:58">
      <c r="A4883" s="218" t="str">
        <f>MID(FORECAST!A4882,1,10)</f>
        <v/>
      </c>
      <c r="B4883" s="218" t="str">
        <f t="shared" si="596"/>
        <v/>
      </c>
      <c r="C4883" s="218" t="str">
        <f t="shared" si="597"/>
        <v/>
      </c>
      <c r="D4883" s="218" t="str">
        <f t="shared" si="598"/>
        <v/>
      </c>
      <c r="E4883" s="219" t="e">
        <f t="shared" si="599"/>
        <v>#VALUE!</v>
      </c>
      <c r="F4883" s="219" t="str">
        <f t="shared" si="600"/>
        <v/>
      </c>
      <c r="G4883" s="219">
        <f t="shared" si="601"/>
        <v>45291</v>
      </c>
      <c r="H4883" s="218" t="str">
        <f>IF(ISERROR(VLOOKUP(FORECAST!$A4883,$AY$2:$BA$9,3,FALSE)),"",VLOOKUP(FORECAST!$A4883,$AY$2:$BA$9,3,FALSE))</f>
        <v/>
      </c>
      <c r="I4883" s="218" t="str">
        <f>IF(ISNUMBER(FORECAST!G:G),FORECAST!G:G,"")</f>
        <v/>
      </c>
      <c r="J4883" s="222" t="str">
        <f>IF(ISNUMBER(FORECAST!H:H),FORECAST!H:H,"")</f>
        <v/>
      </c>
      <c r="BF4883" s="4"/>
    </row>
    <row r="4884" spans="1:58">
      <c r="A4884" s="218" t="str">
        <f>MID(FORECAST!A4883,1,10)</f>
        <v/>
      </c>
      <c r="B4884" s="218" t="str">
        <f t="shared" si="596"/>
        <v/>
      </c>
      <c r="C4884" s="218" t="str">
        <f t="shared" si="597"/>
        <v/>
      </c>
      <c r="D4884" s="218" t="str">
        <f t="shared" si="598"/>
        <v/>
      </c>
      <c r="E4884" s="219" t="e">
        <f t="shared" si="599"/>
        <v>#VALUE!</v>
      </c>
      <c r="F4884" s="219" t="str">
        <f t="shared" si="600"/>
        <v/>
      </c>
      <c r="G4884" s="219">
        <f t="shared" si="601"/>
        <v>45291</v>
      </c>
      <c r="H4884" s="218" t="str">
        <f>IF(ISERROR(VLOOKUP(FORECAST!$A4884,$AY$2:$BA$9,3,FALSE)),"",VLOOKUP(FORECAST!$A4884,$AY$2:$BA$9,3,FALSE))</f>
        <v/>
      </c>
      <c r="I4884" s="218" t="str">
        <f>IF(ISNUMBER(FORECAST!G:G),FORECAST!G:G,"")</f>
        <v/>
      </c>
      <c r="J4884" s="222" t="str">
        <f>IF(ISNUMBER(FORECAST!H:H),FORECAST!H:H,"")</f>
        <v/>
      </c>
      <c r="BF4884" s="4"/>
    </row>
    <row r="4885" spans="1:58">
      <c r="A4885" s="218" t="str">
        <f>MID(FORECAST!A4884,1,10)</f>
        <v/>
      </c>
      <c r="B4885" s="218" t="str">
        <f t="shared" si="596"/>
        <v/>
      </c>
      <c r="C4885" s="218" t="str">
        <f t="shared" si="597"/>
        <v/>
      </c>
      <c r="D4885" s="218" t="str">
        <f t="shared" si="598"/>
        <v/>
      </c>
      <c r="E4885" s="219" t="e">
        <f t="shared" si="599"/>
        <v>#VALUE!</v>
      </c>
      <c r="F4885" s="219" t="str">
        <f t="shared" si="600"/>
        <v/>
      </c>
      <c r="G4885" s="219">
        <f t="shared" si="601"/>
        <v>45291</v>
      </c>
      <c r="H4885" s="218" t="str">
        <f>IF(ISERROR(VLOOKUP(FORECAST!$A4885,$AY$2:$BA$9,3,FALSE)),"",VLOOKUP(FORECAST!$A4885,$AY$2:$BA$9,3,FALSE))</f>
        <v/>
      </c>
      <c r="I4885" s="218" t="str">
        <f>IF(ISNUMBER(FORECAST!G:G),FORECAST!G:G,"")</f>
        <v/>
      </c>
      <c r="J4885" s="222" t="str">
        <f>IF(ISNUMBER(FORECAST!H:H),FORECAST!H:H,"")</f>
        <v/>
      </c>
      <c r="BF4885" s="4"/>
    </row>
    <row r="4886" spans="1:58">
      <c r="A4886" s="218" t="str">
        <f>MID(FORECAST!A4885,1,10)</f>
        <v/>
      </c>
      <c r="B4886" s="218" t="str">
        <f t="shared" si="596"/>
        <v/>
      </c>
      <c r="C4886" s="218" t="str">
        <f t="shared" si="597"/>
        <v/>
      </c>
      <c r="D4886" s="218" t="str">
        <f t="shared" si="598"/>
        <v/>
      </c>
      <c r="E4886" s="219" t="e">
        <f t="shared" si="599"/>
        <v>#VALUE!</v>
      </c>
      <c r="F4886" s="219" t="str">
        <f t="shared" si="600"/>
        <v/>
      </c>
      <c r="G4886" s="219">
        <f t="shared" si="601"/>
        <v>45291</v>
      </c>
      <c r="H4886" s="218" t="str">
        <f>IF(ISERROR(VLOOKUP(FORECAST!$A4886,$AY$2:$BA$9,3,FALSE)),"",VLOOKUP(FORECAST!$A4886,$AY$2:$BA$9,3,FALSE))</f>
        <v/>
      </c>
      <c r="I4886" s="218" t="str">
        <f>IF(ISNUMBER(FORECAST!G:G),FORECAST!G:G,"")</f>
        <v/>
      </c>
      <c r="J4886" s="222" t="str">
        <f>IF(ISNUMBER(FORECAST!H:H),FORECAST!H:H,"")</f>
        <v/>
      </c>
      <c r="BF4886" s="4"/>
    </row>
    <row r="4887" spans="1:58">
      <c r="A4887" s="218" t="str">
        <f>MID(FORECAST!A4886,1,10)</f>
        <v/>
      </c>
      <c r="B4887" s="218" t="str">
        <f t="shared" si="596"/>
        <v/>
      </c>
      <c r="C4887" s="218" t="str">
        <f t="shared" si="597"/>
        <v/>
      </c>
      <c r="D4887" s="218" t="str">
        <f t="shared" si="598"/>
        <v/>
      </c>
      <c r="E4887" s="219" t="e">
        <f t="shared" si="599"/>
        <v>#VALUE!</v>
      </c>
      <c r="F4887" s="219" t="str">
        <f t="shared" si="600"/>
        <v/>
      </c>
      <c r="G4887" s="219">
        <f t="shared" si="601"/>
        <v>45291</v>
      </c>
      <c r="H4887" s="218" t="str">
        <f>IF(ISERROR(VLOOKUP(FORECAST!$A4887,$AY$2:$BA$9,3,FALSE)),"",VLOOKUP(FORECAST!$A4887,$AY$2:$BA$9,3,FALSE))</f>
        <v/>
      </c>
      <c r="I4887" s="218" t="str">
        <f>IF(ISNUMBER(FORECAST!G:G),FORECAST!G:G,"")</f>
        <v/>
      </c>
      <c r="J4887" s="222" t="str">
        <f>IF(ISNUMBER(FORECAST!H:H),FORECAST!H:H,"")</f>
        <v/>
      </c>
      <c r="BF4887" s="4"/>
    </row>
    <row r="4888" spans="1:58">
      <c r="A4888" s="218" t="str">
        <f>MID(FORECAST!A4887,1,10)</f>
        <v/>
      </c>
      <c r="B4888" s="218" t="str">
        <f t="shared" si="596"/>
        <v/>
      </c>
      <c r="C4888" s="218" t="str">
        <f t="shared" si="597"/>
        <v/>
      </c>
      <c r="D4888" s="218" t="str">
        <f t="shared" si="598"/>
        <v/>
      </c>
      <c r="E4888" s="219" t="e">
        <f t="shared" si="599"/>
        <v>#VALUE!</v>
      </c>
      <c r="F4888" s="219" t="str">
        <f t="shared" si="600"/>
        <v/>
      </c>
      <c r="G4888" s="219">
        <f t="shared" si="601"/>
        <v>45291</v>
      </c>
      <c r="H4888" s="218" t="str">
        <f>IF(ISERROR(VLOOKUP(FORECAST!$A4888,$AY$2:$BA$9,3,FALSE)),"",VLOOKUP(FORECAST!$A4888,$AY$2:$BA$9,3,FALSE))</f>
        <v/>
      </c>
      <c r="I4888" s="218" t="str">
        <f>IF(ISNUMBER(FORECAST!G:G),FORECAST!G:G,"")</f>
        <v/>
      </c>
      <c r="J4888" s="222" t="str">
        <f>IF(ISNUMBER(FORECAST!H:H),FORECAST!H:H,"")</f>
        <v/>
      </c>
      <c r="BF4888" s="4"/>
    </row>
    <row r="4889" spans="1:58">
      <c r="A4889" s="218" t="str">
        <f>MID(FORECAST!A4888,1,10)</f>
        <v/>
      </c>
      <c r="B4889" s="218" t="str">
        <f t="shared" si="596"/>
        <v/>
      </c>
      <c r="C4889" s="218" t="str">
        <f t="shared" si="597"/>
        <v/>
      </c>
      <c r="D4889" s="218" t="str">
        <f t="shared" si="598"/>
        <v/>
      </c>
      <c r="E4889" s="219" t="e">
        <f t="shared" si="599"/>
        <v>#VALUE!</v>
      </c>
      <c r="F4889" s="219" t="str">
        <f t="shared" si="600"/>
        <v/>
      </c>
      <c r="G4889" s="219">
        <f t="shared" si="601"/>
        <v>45291</v>
      </c>
      <c r="H4889" s="218" t="str">
        <f>IF(ISERROR(VLOOKUP(FORECAST!$A4889,$AY$2:$BA$9,3,FALSE)),"",VLOOKUP(FORECAST!$A4889,$AY$2:$BA$9,3,FALSE))</f>
        <v/>
      </c>
      <c r="I4889" s="218" t="str">
        <f>IF(ISNUMBER(FORECAST!G:G),FORECAST!G:G,"")</f>
        <v/>
      </c>
      <c r="J4889" s="222" t="str">
        <f>IF(ISNUMBER(FORECAST!H:H),FORECAST!H:H,"")</f>
        <v/>
      </c>
      <c r="BF4889" s="4"/>
    </row>
    <row r="4890" spans="1:58">
      <c r="A4890" s="218" t="str">
        <f>MID(FORECAST!A4889,1,10)</f>
        <v/>
      </c>
      <c r="B4890" s="218" t="str">
        <f t="shared" si="596"/>
        <v/>
      </c>
      <c r="C4890" s="218" t="str">
        <f t="shared" si="597"/>
        <v/>
      </c>
      <c r="D4890" s="218" t="str">
        <f t="shared" si="598"/>
        <v/>
      </c>
      <c r="E4890" s="219" t="e">
        <f t="shared" si="599"/>
        <v>#VALUE!</v>
      </c>
      <c r="F4890" s="219" t="str">
        <f t="shared" si="600"/>
        <v/>
      </c>
      <c r="G4890" s="219">
        <f t="shared" si="601"/>
        <v>45291</v>
      </c>
      <c r="H4890" s="218" t="str">
        <f>IF(ISERROR(VLOOKUP(FORECAST!$A4890,$AY$2:$BA$9,3,FALSE)),"",VLOOKUP(FORECAST!$A4890,$AY$2:$BA$9,3,FALSE))</f>
        <v/>
      </c>
      <c r="I4890" s="218" t="str">
        <f>IF(ISNUMBER(FORECAST!G:G),FORECAST!G:G,"")</f>
        <v/>
      </c>
      <c r="J4890" s="222" t="str">
        <f>IF(ISNUMBER(FORECAST!H:H),FORECAST!H:H,"")</f>
        <v/>
      </c>
      <c r="BF4890" s="4"/>
    </row>
    <row r="4891" spans="1:58">
      <c r="A4891" s="218" t="str">
        <f>MID(FORECAST!A4890,1,10)</f>
        <v/>
      </c>
      <c r="B4891" s="218" t="str">
        <f t="shared" si="596"/>
        <v/>
      </c>
      <c r="C4891" s="218" t="str">
        <f t="shared" si="597"/>
        <v/>
      </c>
      <c r="D4891" s="218" t="str">
        <f t="shared" si="598"/>
        <v/>
      </c>
      <c r="E4891" s="219" t="e">
        <f t="shared" si="599"/>
        <v>#VALUE!</v>
      </c>
      <c r="F4891" s="219" t="str">
        <f t="shared" si="600"/>
        <v/>
      </c>
      <c r="G4891" s="219">
        <f t="shared" si="601"/>
        <v>45291</v>
      </c>
      <c r="H4891" s="218" t="str">
        <f>IF(ISERROR(VLOOKUP(FORECAST!$A4891,$AY$2:$BA$9,3,FALSE)),"",VLOOKUP(FORECAST!$A4891,$AY$2:$BA$9,3,FALSE))</f>
        <v/>
      </c>
      <c r="I4891" s="218" t="str">
        <f>IF(ISNUMBER(FORECAST!G:G),FORECAST!G:G,"")</f>
        <v/>
      </c>
      <c r="J4891" s="222" t="str">
        <f>IF(ISNUMBER(FORECAST!H:H),FORECAST!H:H,"")</f>
        <v/>
      </c>
      <c r="BF4891" s="4"/>
    </row>
    <row r="4892" spans="1:58">
      <c r="A4892" s="218" t="str">
        <f>MID(FORECAST!A4891,1,10)</f>
        <v/>
      </c>
      <c r="B4892" s="218" t="str">
        <f t="shared" si="596"/>
        <v/>
      </c>
      <c r="C4892" s="218" t="str">
        <f t="shared" si="597"/>
        <v/>
      </c>
      <c r="D4892" s="218" t="str">
        <f t="shared" si="598"/>
        <v/>
      </c>
      <c r="E4892" s="219" t="e">
        <f t="shared" si="599"/>
        <v>#VALUE!</v>
      </c>
      <c r="F4892" s="219" t="str">
        <f t="shared" si="600"/>
        <v/>
      </c>
      <c r="G4892" s="219">
        <f t="shared" si="601"/>
        <v>45291</v>
      </c>
      <c r="H4892" s="218" t="str">
        <f>IF(ISERROR(VLOOKUP(FORECAST!$A4892,$AY$2:$BA$9,3,FALSE)),"",VLOOKUP(FORECAST!$A4892,$AY$2:$BA$9,3,FALSE))</f>
        <v/>
      </c>
      <c r="I4892" s="218" t="str">
        <f>IF(ISNUMBER(FORECAST!G:G),FORECAST!G:G,"")</f>
        <v/>
      </c>
      <c r="J4892" s="222" t="str">
        <f>IF(ISNUMBER(FORECAST!H:H),FORECAST!H:H,"")</f>
        <v/>
      </c>
      <c r="BF4892" s="4"/>
    </row>
    <row r="4893" spans="1:58">
      <c r="A4893" s="218" t="str">
        <f>MID(FORECAST!A4892,1,10)</f>
        <v/>
      </c>
      <c r="B4893" s="218" t="str">
        <f t="shared" si="596"/>
        <v/>
      </c>
      <c r="C4893" s="218" t="str">
        <f t="shared" si="597"/>
        <v/>
      </c>
      <c r="D4893" s="218" t="str">
        <f t="shared" si="598"/>
        <v/>
      </c>
      <c r="E4893" s="219" t="e">
        <f t="shared" si="599"/>
        <v>#VALUE!</v>
      </c>
      <c r="F4893" s="219" t="str">
        <f t="shared" si="600"/>
        <v/>
      </c>
      <c r="G4893" s="219">
        <f t="shared" si="601"/>
        <v>45291</v>
      </c>
      <c r="H4893" s="218" t="str">
        <f>IF(ISERROR(VLOOKUP(FORECAST!$A4893,$AY$2:$BA$9,3,FALSE)),"",VLOOKUP(FORECAST!$A4893,$AY$2:$BA$9,3,FALSE))</f>
        <v/>
      </c>
      <c r="I4893" s="218" t="str">
        <f>IF(ISNUMBER(FORECAST!G:G),FORECAST!G:G,"")</f>
        <v/>
      </c>
      <c r="J4893" s="222" t="str">
        <f>IF(ISNUMBER(FORECAST!H:H),FORECAST!H:H,"")</f>
        <v/>
      </c>
      <c r="BF4893" s="4"/>
    </row>
    <row r="4894" spans="1:58">
      <c r="A4894" s="218" t="str">
        <f>MID(FORECAST!A4893,1,10)</f>
        <v/>
      </c>
      <c r="B4894" s="218" t="str">
        <f t="shared" si="596"/>
        <v/>
      </c>
      <c r="C4894" s="218" t="str">
        <f t="shared" si="597"/>
        <v/>
      </c>
      <c r="D4894" s="218" t="str">
        <f t="shared" si="598"/>
        <v/>
      </c>
      <c r="E4894" s="219" t="e">
        <f t="shared" si="599"/>
        <v>#VALUE!</v>
      </c>
      <c r="F4894" s="219" t="str">
        <f t="shared" si="600"/>
        <v/>
      </c>
      <c r="G4894" s="219">
        <f t="shared" si="601"/>
        <v>45291</v>
      </c>
      <c r="H4894" s="218" t="str">
        <f>IF(ISERROR(VLOOKUP(FORECAST!$A4894,$AY$2:$BA$9,3,FALSE)),"",VLOOKUP(FORECAST!$A4894,$AY$2:$BA$9,3,FALSE))</f>
        <v/>
      </c>
      <c r="I4894" s="218" t="str">
        <f>IF(ISNUMBER(FORECAST!G:G),FORECAST!G:G,"")</f>
        <v/>
      </c>
      <c r="J4894" s="222" t="str">
        <f>IF(ISNUMBER(FORECAST!H:H),FORECAST!H:H,"")</f>
        <v/>
      </c>
      <c r="BF4894" s="4"/>
    </row>
    <row r="4895" spans="1:58">
      <c r="A4895" s="218" t="str">
        <f>MID(FORECAST!A4894,1,10)</f>
        <v/>
      </c>
      <c r="B4895" s="218" t="str">
        <f t="shared" si="596"/>
        <v/>
      </c>
      <c r="C4895" s="218" t="str">
        <f t="shared" si="597"/>
        <v/>
      </c>
      <c r="D4895" s="218" t="str">
        <f t="shared" si="598"/>
        <v/>
      </c>
      <c r="E4895" s="219" t="e">
        <f t="shared" si="599"/>
        <v>#VALUE!</v>
      </c>
      <c r="F4895" s="219" t="str">
        <f t="shared" si="600"/>
        <v/>
      </c>
      <c r="G4895" s="219">
        <f t="shared" si="601"/>
        <v>45291</v>
      </c>
      <c r="H4895" s="218" t="str">
        <f>IF(ISERROR(VLOOKUP(FORECAST!$A4895,$AY$2:$BA$9,3,FALSE)),"",VLOOKUP(FORECAST!$A4895,$AY$2:$BA$9,3,FALSE))</f>
        <v/>
      </c>
      <c r="I4895" s="218" t="str">
        <f>IF(ISNUMBER(FORECAST!G:G),FORECAST!G:G,"")</f>
        <v/>
      </c>
      <c r="J4895" s="222" t="str">
        <f>IF(ISNUMBER(FORECAST!H:H),FORECAST!H:H,"")</f>
        <v/>
      </c>
      <c r="BF4895" s="4"/>
    </row>
    <row r="4896" spans="1:58">
      <c r="A4896" s="218" t="str">
        <f>MID(FORECAST!A4895,1,10)</f>
        <v/>
      </c>
      <c r="B4896" s="218" t="str">
        <f t="shared" si="596"/>
        <v/>
      </c>
      <c r="C4896" s="218" t="str">
        <f t="shared" si="597"/>
        <v/>
      </c>
      <c r="D4896" s="218" t="str">
        <f t="shared" si="598"/>
        <v/>
      </c>
      <c r="E4896" s="219" t="e">
        <f t="shared" si="599"/>
        <v>#VALUE!</v>
      </c>
      <c r="F4896" s="219" t="str">
        <f t="shared" si="600"/>
        <v/>
      </c>
      <c r="G4896" s="219">
        <f t="shared" si="601"/>
        <v>45291</v>
      </c>
      <c r="H4896" s="218" t="str">
        <f>IF(ISERROR(VLOOKUP(FORECAST!$A4896,$AY$2:$BA$9,3,FALSE)),"",VLOOKUP(FORECAST!$A4896,$AY$2:$BA$9,3,FALSE))</f>
        <v/>
      </c>
      <c r="I4896" s="218" t="str">
        <f>IF(ISNUMBER(FORECAST!G:G),FORECAST!G:G,"")</f>
        <v/>
      </c>
      <c r="J4896" s="222" t="str">
        <f>IF(ISNUMBER(FORECAST!H:H),FORECAST!H:H,"")</f>
        <v/>
      </c>
      <c r="BF4896" s="4"/>
    </row>
    <row r="4897" spans="1:58">
      <c r="A4897" s="218" t="str">
        <f>MID(FORECAST!A4896,1,10)</f>
        <v/>
      </c>
      <c r="B4897" s="218" t="str">
        <f t="shared" si="596"/>
        <v/>
      </c>
      <c r="C4897" s="218" t="str">
        <f t="shared" si="597"/>
        <v/>
      </c>
      <c r="D4897" s="218" t="str">
        <f t="shared" si="598"/>
        <v/>
      </c>
      <c r="E4897" s="219" t="e">
        <f t="shared" si="599"/>
        <v>#VALUE!</v>
      </c>
      <c r="F4897" s="219" t="str">
        <f t="shared" si="600"/>
        <v/>
      </c>
      <c r="G4897" s="219">
        <f t="shared" si="601"/>
        <v>45291</v>
      </c>
      <c r="H4897" s="218" t="str">
        <f>IF(ISERROR(VLOOKUP(FORECAST!$A4897,$AY$2:$BA$9,3,FALSE)),"",VLOOKUP(FORECAST!$A4897,$AY$2:$BA$9,3,FALSE))</f>
        <v/>
      </c>
      <c r="I4897" s="218" t="str">
        <f>IF(ISNUMBER(FORECAST!G:G),FORECAST!G:G,"")</f>
        <v/>
      </c>
      <c r="J4897" s="222" t="str">
        <f>IF(ISNUMBER(FORECAST!H:H),FORECAST!H:H,"")</f>
        <v/>
      </c>
      <c r="BF4897" s="4"/>
    </row>
    <row r="4898" spans="1:58">
      <c r="A4898" s="218" t="str">
        <f>MID(FORECAST!A4897,1,10)</f>
        <v/>
      </c>
      <c r="B4898" s="218" t="str">
        <f t="shared" si="596"/>
        <v/>
      </c>
      <c r="C4898" s="218" t="str">
        <f t="shared" si="597"/>
        <v/>
      </c>
      <c r="D4898" s="218" t="str">
        <f t="shared" si="598"/>
        <v/>
      </c>
      <c r="E4898" s="219" t="e">
        <f t="shared" si="599"/>
        <v>#VALUE!</v>
      </c>
      <c r="F4898" s="219" t="str">
        <f t="shared" si="600"/>
        <v/>
      </c>
      <c r="G4898" s="219">
        <f t="shared" si="601"/>
        <v>45291</v>
      </c>
      <c r="H4898" s="218" t="str">
        <f>IF(ISERROR(VLOOKUP(FORECAST!$A4898,$AY$2:$BA$9,3,FALSE)),"",VLOOKUP(FORECAST!$A4898,$AY$2:$BA$9,3,FALSE))</f>
        <v/>
      </c>
      <c r="I4898" s="218" t="str">
        <f>IF(ISNUMBER(FORECAST!G:G),FORECAST!G:G,"")</f>
        <v/>
      </c>
      <c r="J4898" s="222" t="str">
        <f>IF(ISNUMBER(FORECAST!H:H),FORECAST!H:H,"")</f>
        <v/>
      </c>
      <c r="BF4898" s="4"/>
    </row>
    <row r="4899" spans="1:58">
      <c r="A4899" s="218" t="str">
        <f>MID(FORECAST!A4898,1,10)</f>
        <v/>
      </c>
      <c r="B4899" s="218" t="str">
        <f t="shared" si="596"/>
        <v/>
      </c>
      <c r="C4899" s="218" t="str">
        <f t="shared" si="597"/>
        <v/>
      </c>
      <c r="D4899" s="218" t="str">
        <f t="shared" si="598"/>
        <v/>
      </c>
      <c r="E4899" s="219" t="e">
        <f t="shared" si="599"/>
        <v>#VALUE!</v>
      </c>
      <c r="F4899" s="219" t="str">
        <f t="shared" si="600"/>
        <v/>
      </c>
      <c r="G4899" s="219">
        <f t="shared" si="601"/>
        <v>45291</v>
      </c>
      <c r="H4899" s="218" t="str">
        <f>IF(ISERROR(VLOOKUP(FORECAST!$A4899,$AY$2:$BA$9,3,FALSE)),"",VLOOKUP(FORECAST!$A4899,$AY$2:$BA$9,3,FALSE))</f>
        <v/>
      </c>
      <c r="I4899" s="218" t="str">
        <f>IF(ISNUMBER(FORECAST!G:G),FORECAST!G:G,"")</f>
        <v/>
      </c>
      <c r="J4899" s="222" t="str">
        <f>IF(ISNUMBER(FORECAST!H:H),FORECAST!H:H,"")</f>
        <v/>
      </c>
      <c r="BF4899" s="4"/>
    </row>
    <row r="4900" spans="1:58">
      <c r="A4900" s="218" t="str">
        <f>MID(FORECAST!A4899,1,10)</f>
        <v/>
      </c>
      <c r="B4900" s="218" t="str">
        <f t="shared" si="596"/>
        <v/>
      </c>
      <c r="C4900" s="218" t="str">
        <f t="shared" si="597"/>
        <v/>
      </c>
      <c r="D4900" s="218" t="str">
        <f t="shared" si="598"/>
        <v/>
      </c>
      <c r="E4900" s="219" t="e">
        <f t="shared" si="599"/>
        <v>#VALUE!</v>
      </c>
      <c r="F4900" s="219" t="str">
        <f t="shared" si="600"/>
        <v/>
      </c>
      <c r="G4900" s="219">
        <f t="shared" si="601"/>
        <v>45291</v>
      </c>
      <c r="H4900" s="218" t="str">
        <f>IF(ISERROR(VLOOKUP(FORECAST!$A4900,$AY$2:$BA$9,3,FALSE)),"",VLOOKUP(FORECAST!$A4900,$AY$2:$BA$9,3,FALSE))</f>
        <v/>
      </c>
      <c r="I4900" s="218" t="str">
        <f>IF(ISNUMBER(FORECAST!G:G),FORECAST!G:G,"")</f>
        <v/>
      </c>
      <c r="J4900" s="222" t="str">
        <f>IF(ISNUMBER(FORECAST!H:H),FORECAST!H:H,"")</f>
        <v/>
      </c>
      <c r="BF4900" s="4"/>
    </row>
    <row r="4901" spans="1:58">
      <c r="A4901" s="218" t="str">
        <f>MID(FORECAST!A4900,1,10)</f>
        <v/>
      </c>
      <c r="B4901" s="218" t="str">
        <f t="shared" si="596"/>
        <v/>
      </c>
      <c r="C4901" s="218" t="str">
        <f t="shared" si="597"/>
        <v/>
      </c>
      <c r="D4901" s="218" t="str">
        <f t="shared" si="598"/>
        <v/>
      </c>
      <c r="E4901" s="219" t="e">
        <f t="shared" si="599"/>
        <v>#VALUE!</v>
      </c>
      <c r="F4901" s="219" t="str">
        <f t="shared" si="600"/>
        <v/>
      </c>
      <c r="G4901" s="219">
        <f t="shared" si="601"/>
        <v>45291</v>
      </c>
      <c r="H4901" s="218" t="str">
        <f>IF(ISERROR(VLOOKUP(FORECAST!$A4901,$AY$2:$BA$9,3,FALSE)),"",VLOOKUP(FORECAST!$A4901,$AY$2:$BA$9,3,FALSE))</f>
        <v/>
      </c>
      <c r="I4901" s="218" t="str">
        <f>IF(ISNUMBER(FORECAST!G:G),FORECAST!G:G,"")</f>
        <v/>
      </c>
      <c r="J4901" s="222" t="str">
        <f>IF(ISNUMBER(FORECAST!H:H),FORECAST!H:H,"")</f>
        <v/>
      </c>
      <c r="BF4901" s="4"/>
    </row>
    <row r="4902" spans="1:58">
      <c r="A4902" s="218" t="str">
        <f>MID(FORECAST!A4901,1,10)</f>
        <v/>
      </c>
      <c r="B4902" s="218" t="str">
        <f t="shared" si="596"/>
        <v/>
      </c>
      <c r="C4902" s="218" t="str">
        <f t="shared" si="597"/>
        <v/>
      </c>
      <c r="D4902" s="218" t="str">
        <f t="shared" si="598"/>
        <v/>
      </c>
      <c r="E4902" s="219" t="e">
        <f t="shared" si="599"/>
        <v>#VALUE!</v>
      </c>
      <c r="F4902" s="219" t="str">
        <f t="shared" si="600"/>
        <v/>
      </c>
      <c r="G4902" s="219">
        <f t="shared" si="601"/>
        <v>45291</v>
      </c>
      <c r="H4902" s="218" t="str">
        <f>IF(ISERROR(VLOOKUP(FORECAST!$A4902,$AY$2:$BA$9,3,FALSE)),"",VLOOKUP(FORECAST!$A4902,$AY$2:$BA$9,3,FALSE))</f>
        <v/>
      </c>
      <c r="I4902" s="218" t="str">
        <f>IF(ISNUMBER(FORECAST!G:G),FORECAST!G:G,"")</f>
        <v/>
      </c>
      <c r="J4902" s="222" t="str">
        <f>IF(ISNUMBER(FORECAST!H:H),FORECAST!H:H,"")</f>
        <v/>
      </c>
      <c r="BF4902" s="4"/>
    </row>
    <row r="4903" spans="1:58">
      <c r="A4903" s="218" t="str">
        <f>MID(FORECAST!A4902,1,10)</f>
        <v/>
      </c>
      <c r="B4903" s="218" t="str">
        <f t="shared" si="596"/>
        <v/>
      </c>
      <c r="C4903" s="218" t="str">
        <f t="shared" si="597"/>
        <v/>
      </c>
      <c r="D4903" s="218" t="str">
        <f t="shared" si="598"/>
        <v/>
      </c>
      <c r="E4903" s="219" t="e">
        <f t="shared" si="599"/>
        <v>#VALUE!</v>
      </c>
      <c r="F4903" s="219" t="str">
        <f t="shared" si="600"/>
        <v/>
      </c>
      <c r="G4903" s="219">
        <f t="shared" si="601"/>
        <v>45291</v>
      </c>
      <c r="H4903" s="218" t="str">
        <f>IF(ISERROR(VLOOKUP(FORECAST!$A4903,$AY$2:$BA$9,3,FALSE)),"",VLOOKUP(FORECAST!$A4903,$AY$2:$BA$9,3,FALSE))</f>
        <v/>
      </c>
      <c r="I4903" s="218" t="str">
        <f>IF(ISNUMBER(FORECAST!G:G),FORECAST!G:G,"")</f>
        <v/>
      </c>
      <c r="J4903" s="222" t="str">
        <f>IF(ISNUMBER(FORECAST!H:H),FORECAST!H:H,"")</f>
        <v/>
      </c>
      <c r="BF4903" s="4"/>
    </row>
    <row r="4904" spans="1:58">
      <c r="A4904" s="218" t="str">
        <f>MID(FORECAST!A4903,1,10)</f>
        <v/>
      </c>
      <c r="B4904" s="218" t="str">
        <f t="shared" si="596"/>
        <v/>
      </c>
      <c r="C4904" s="218" t="str">
        <f t="shared" si="597"/>
        <v/>
      </c>
      <c r="D4904" s="218" t="str">
        <f t="shared" si="598"/>
        <v/>
      </c>
      <c r="E4904" s="219" t="e">
        <f t="shared" si="599"/>
        <v>#VALUE!</v>
      </c>
      <c r="F4904" s="219" t="str">
        <f t="shared" si="600"/>
        <v/>
      </c>
      <c r="G4904" s="219">
        <f t="shared" si="601"/>
        <v>45291</v>
      </c>
      <c r="H4904" s="218" t="str">
        <f>IF(ISERROR(VLOOKUP(FORECAST!$A4904,$AY$2:$BA$9,3,FALSE)),"",VLOOKUP(FORECAST!$A4904,$AY$2:$BA$9,3,FALSE))</f>
        <v/>
      </c>
      <c r="I4904" s="218" t="str">
        <f>IF(ISNUMBER(FORECAST!G:G),FORECAST!G:G,"")</f>
        <v/>
      </c>
      <c r="J4904" s="222" t="str">
        <f>IF(ISNUMBER(FORECAST!H:H),FORECAST!H:H,"")</f>
        <v/>
      </c>
      <c r="BF4904" s="4"/>
    </row>
    <row r="4905" spans="1:58">
      <c r="A4905" s="218" t="str">
        <f>MID(FORECAST!A4904,1,10)</f>
        <v/>
      </c>
      <c r="B4905" s="218" t="str">
        <f t="shared" si="596"/>
        <v/>
      </c>
      <c r="C4905" s="218" t="str">
        <f t="shared" si="597"/>
        <v/>
      </c>
      <c r="D4905" s="218" t="str">
        <f t="shared" si="598"/>
        <v/>
      </c>
      <c r="E4905" s="219" t="e">
        <f t="shared" si="599"/>
        <v>#VALUE!</v>
      </c>
      <c r="F4905" s="219" t="str">
        <f t="shared" si="600"/>
        <v/>
      </c>
      <c r="G4905" s="219">
        <f t="shared" si="601"/>
        <v>45291</v>
      </c>
      <c r="H4905" s="218" t="str">
        <f>IF(ISERROR(VLOOKUP(FORECAST!$A4905,$AY$2:$BA$9,3,FALSE)),"",VLOOKUP(FORECAST!$A4905,$AY$2:$BA$9,3,FALSE))</f>
        <v/>
      </c>
      <c r="I4905" s="218" t="str">
        <f>IF(ISNUMBER(FORECAST!G:G),FORECAST!G:G,"")</f>
        <v/>
      </c>
      <c r="J4905" s="222" t="str">
        <f>IF(ISNUMBER(FORECAST!H:H),FORECAST!H:H,"")</f>
        <v/>
      </c>
      <c r="BF4905" s="4"/>
    </row>
    <row r="4906" spans="1:58">
      <c r="A4906" s="218" t="str">
        <f>MID(FORECAST!A4905,1,10)</f>
        <v/>
      </c>
      <c r="B4906" s="218" t="str">
        <f t="shared" si="596"/>
        <v/>
      </c>
      <c r="C4906" s="218" t="str">
        <f t="shared" si="597"/>
        <v/>
      </c>
      <c r="D4906" s="218" t="str">
        <f t="shared" si="598"/>
        <v/>
      </c>
      <c r="E4906" s="219" t="e">
        <f t="shared" si="599"/>
        <v>#VALUE!</v>
      </c>
      <c r="F4906" s="219" t="str">
        <f t="shared" si="600"/>
        <v/>
      </c>
      <c r="G4906" s="219">
        <f t="shared" si="601"/>
        <v>45291</v>
      </c>
      <c r="H4906" s="218" t="str">
        <f>IF(ISERROR(VLOOKUP(FORECAST!$A4906,$AY$2:$BA$9,3,FALSE)),"",VLOOKUP(FORECAST!$A4906,$AY$2:$BA$9,3,FALSE))</f>
        <v/>
      </c>
      <c r="I4906" s="218" t="str">
        <f>IF(ISNUMBER(FORECAST!G:G),FORECAST!G:G,"")</f>
        <v/>
      </c>
      <c r="J4906" s="222" t="str">
        <f>IF(ISNUMBER(FORECAST!H:H),FORECAST!H:H,"")</f>
        <v/>
      </c>
      <c r="BF4906" s="4"/>
    </row>
    <row r="4907" spans="1:58">
      <c r="A4907" s="218" t="str">
        <f>MID(FORECAST!A4906,1,10)</f>
        <v/>
      </c>
      <c r="B4907" s="218" t="str">
        <f t="shared" si="596"/>
        <v/>
      </c>
      <c r="C4907" s="218" t="str">
        <f t="shared" si="597"/>
        <v/>
      </c>
      <c r="D4907" s="218" t="str">
        <f t="shared" si="598"/>
        <v/>
      </c>
      <c r="E4907" s="219" t="e">
        <f t="shared" si="599"/>
        <v>#VALUE!</v>
      </c>
      <c r="F4907" s="219" t="str">
        <f t="shared" si="600"/>
        <v/>
      </c>
      <c r="G4907" s="219">
        <f t="shared" si="601"/>
        <v>45291</v>
      </c>
      <c r="H4907" s="218" t="str">
        <f>IF(ISERROR(VLOOKUP(FORECAST!$A4907,$AY$2:$BA$9,3,FALSE)),"",VLOOKUP(FORECAST!$A4907,$AY$2:$BA$9,3,FALSE))</f>
        <v/>
      </c>
      <c r="I4907" s="218" t="str">
        <f>IF(ISNUMBER(FORECAST!G:G),FORECAST!G:G,"")</f>
        <v/>
      </c>
      <c r="J4907" s="222" t="str">
        <f>IF(ISNUMBER(FORECAST!H:H),FORECAST!H:H,"")</f>
        <v/>
      </c>
      <c r="BF4907" s="4"/>
    </row>
    <row r="4908" spans="1:58">
      <c r="A4908" s="218" t="str">
        <f>MID(FORECAST!A4907,1,10)</f>
        <v/>
      </c>
      <c r="B4908" s="218" t="str">
        <f t="shared" si="596"/>
        <v/>
      </c>
      <c r="C4908" s="218" t="str">
        <f t="shared" si="597"/>
        <v/>
      </c>
      <c r="D4908" s="218" t="str">
        <f t="shared" si="598"/>
        <v/>
      </c>
      <c r="E4908" s="219" t="e">
        <f t="shared" si="599"/>
        <v>#VALUE!</v>
      </c>
      <c r="F4908" s="219" t="str">
        <f t="shared" si="600"/>
        <v/>
      </c>
      <c r="G4908" s="219">
        <f t="shared" si="601"/>
        <v>45291</v>
      </c>
      <c r="H4908" s="218" t="str">
        <f>IF(ISERROR(VLOOKUP(FORECAST!$A4908,$AY$2:$BA$9,3,FALSE)),"",VLOOKUP(FORECAST!$A4908,$AY$2:$BA$9,3,FALSE))</f>
        <v/>
      </c>
      <c r="I4908" s="218" t="str">
        <f>IF(ISNUMBER(FORECAST!G:G),FORECAST!G:G,"")</f>
        <v/>
      </c>
      <c r="J4908" s="222" t="str">
        <f>IF(ISNUMBER(FORECAST!H:H),FORECAST!H:H,"")</f>
        <v/>
      </c>
      <c r="BF4908" s="4"/>
    </row>
    <row r="4909" spans="1:58">
      <c r="A4909" s="218" t="str">
        <f>MID(FORECAST!A4908,1,10)</f>
        <v/>
      </c>
      <c r="B4909" s="218" t="str">
        <f t="shared" si="596"/>
        <v/>
      </c>
      <c r="C4909" s="218" t="str">
        <f t="shared" si="597"/>
        <v/>
      </c>
      <c r="D4909" s="218" t="str">
        <f t="shared" si="598"/>
        <v/>
      </c>
      <c r="E4909" s="219" t="e">
        <f t="shared" si="599"/>
        <v>#VALUE!</v>
      </c>
      <c r="F4909" s="219" t="str">
        <f t="shared" si="600"/>
        <v/>
      </c>
      <c r="G4909" s="219">
        <f t="shared" si="601"/>
        <v>45291</v>
      </c>
      <c r="H4909" s="218" t="str">
        <f>IF(ISERROR(VLOOKUP(FORECAST!$A4909,$AY$2:$BA$9,3,FALSE)),"",VLOOKUP(FORECAST!$A4909,$AY$2:$BA$9,3,FALSE))</f>
        <v/>
      </c>
      <c r="I4909" s="218" t="str">
        <f>IF(ISNUMBER(FORECAST!G:G),FORECAST!G:G,"")</f>
        <v/>
      </c>
      <c r="J4909" s="222" t="str">
        <f>IF(ISNUMBER(FORECAST!H:H),FORECAST!H:H,"")</f>
        <v/>
      </c>
      <c r="BF4909" s="4"/>
    </row>
    <row r="4910" spans="1:58">
      <c r="A4910" s="218" t="str">
        <f>MID(FORECAST!A4909,1,10)</f>
        <v/>
      </c>
      <c r="B4910" s="218" t="str">
        <f t="shared" si="596"/>
        <v/>
      </c>
      <c r="C4910" s="218" t="str">
        <f t="shared" si="597"/>
        <v/>
      </c>
      <c r="D4910" s="218" t="str">
        <f t="shared" si="598"/>
        <v/>
      </c>
      <c r="E4910" s="219" t="e">
        <f t="shared" si="599"/>
        <v>#VALUE!</v>
      </c>
      <c r="F4910" s="219" t="str">
        <f t="shared" si="600"/>
        <v/>
      </c>
      <c r="G4910" s="219">
        <f t="shared" si="601"/>
        <v>45291</v>
      </c>
      <c r="H4910" s="218" t="str">
        <f>IF(ISERROR(VLOOKUP(FORECAST!$A4910,$AY$2:$BA$9,3,FALSE)),"",VLOOKUP(FORECAST!$A4910,$AY$2:$BA$9,3,FALSE))</f>
        <v/>
      </c>
      <c r="I4910" s="218" t="str">
        <f>IF(ISNUMBER(FORECAST!G:G),FORECAST!G:G,"")</f>
        <v/>
      </c>
      <c r="J4910" s="222" t="str">
        <f>IF(ISNUMBER(FORECAST!H:H),FORECAST!H:H,"")</f>
        <v/>
      </c>
      <c r="BF4910" s="4"/>
    </row>
    <row r="4911" spans="1:58">
      <c r="A4911" s="218" t="str">
        <f>MID(FORECAST!A4910,1,10)</f>
        <v/>
      </c>
      <c r="B4911" s="218" t="str">
        <f t="shared" si="596"/>
        <v/>
      </c>
      <c r="C4911" s="218" t="str">
        <f t="shared" si="597"/>
        <v/>
      </c>
      <c r="D4911" s="218" t="str">
        <f t="shared" si="598"/>
        <v/>
      </c>
      <c r="E4911" s="219" t="e">
        <f t="shared" si="599"/>
        <v>#VALUE!</v>
      </c>
      <c r="F4911" s="219" t="str">
        <f t="shared" si="600"/>
        <v/>
      </c>
      <c r="G4911" s="219">
        <f t="shared" si="601"/>
        <v>45291</v>
      </c>
      <c r="H4911" s="218" t="str">
        <f>IF(ISERROR(VLOOKUP(FORECAST!$A4911,$AY$2:$BA$9,3,FALSE)),"",VLOOKUP(FORECAST!$A4911,$AY$2:$BA$9,3,FALSE))</f>
        <v/>
      </c>
      <c r="I4911" s="218" t="str">
        <f>IF(ISNUMBER(FORECAST!G:G),FORECAST!G:G,"")</f>
        <v/>
      </c>
      <c r="J4911" s="222" t="str">
        <f>IF(ISNUMBER(FORECAST!H:H),FORECAST!H:H,"")</f>
        <v/>
      </c>
      <c r="BF4911" s="4"/>
    </row>
    <row r="4912" spans="1:58">
      <c r="A4912" s="218" t="str">
        <f>MID(FORECAST!A4911,1,10)</f>
        <v/>
      </c>
      <c r="B4912" s="218" t="str">
        <f t="shared" si="596"/>
        <v/>
      </c>
      <c r="C4912" s="218" t="str">
        <f t="shared" si="597"/>
        <v/>
      </c>
      <c r="D4912" s="218" t="str">
        <f t="shared" si="598"/>
        <v/>
      </c>
      <c r="E4912" s="219" t="e">
        <f t="shared" si="599"/>
        <v>#VALUE!</v>
      </c>
      <c r="F4912" s="219" t="str">
        <f t="shared" si="600"/>
        <v/>
      </c>
      <c r="G4912" s="219">
        <f t="shared" si="601"/>
        <v>45291</v>
      </c>
      <c r="H4912" s="218" t="str">
        <f>IF(ISERROR(VLOOKUP(FORECAST!$A4912,$AY$2:$BA$9,3,FALSE)),"",VLOOKUP(FORECAST!$A4912,$AY$2:$BA$9,3,FALSE))</f>
        <v/>
      </c>
      <c r="I4912" s="218" t="str">
        <f>IF(ISNUMBER(FORECAST!G:G),FORECAST!G:G,"")</f>
        <v/>
      </c>
      <c r="J4912" s="222" t="str">
        <f>IF(ISNUMBER(FORECAST!H:H),FORECAST!H:H,"")</f>
        <v/>
      </c>
      <c r="BF4912" s="4"/>
    </row>
    <row r="4913" spans="1:58">
      <c r="A4913" s="218" t="str">
        <f>MID(FORECAST!A4912,1,10)</f>
        <v/>
      </c>
      <c r="B4913" s="218" t="str">
        <f t="shared" si="596"/>
        <v/>
      </c>
      <c r="C4913" s="218" t="str">
        <f t="shared" si="597"/>
        <v/>
      </c>
      <c r="D4913" s="218" t="str">
        <f t="shared" si="598"/>
        <v/>
      </c>
      <c r="E4913" s="219" t="e">
        <f t="shared" si="599"/>
        <v>#VALUE!</v>
      </c>
      <c r="F4913" s="219" t="str">
        <f t="shared" si="600"/>
        <v/>
      </c>
      <c r="G4913" s="219">
        <f t="shared" si="601"/>
        <v>45291</v>
      </c>
      <c r="H4913" s="218" t="str">
        <f>IF(ISERROR(VLOOKUP(FORECAST!$A4913,$AY$2:$BA$9,3,FALSE)),"",VLOOKUP(FORECAST!$A4913,$AY$2:$BA$9,3,FALSE))</f>
        <v/>
      </c>
      <c r="I4913" s="218" t="str">
        <f>IF(ISNUMBER(FORECAST!G:G),FORECAST!G:G,"")</f>
        <v/>
      </c>
      <c r="J4913" s="222" t="str">
        <f>IF(ISNUMBER(FORECAST!H:H),FORECAST!H:H,"")</f>
        <v/>
      </c>
      <c r="BF4913" s="4"/>
    </row>
    <row r="4914" spans="1:58">
      <c r="A4914" s="218" t="str">
        <f>MID(FORECAST!A4913,1,10)</f>
        <v/>
      </c>
      <c r="B4914" s="218" t="str">
        <f t="shared" si="596"/>
        <v/>
      </c>
      <c r="C4914" s="218" t="str">
        <f t="shared" si="597"/>
        <v/>
      </c>
      <c r="D4914" s="218" t="str">
        <f t="shared" si="598"/>
        <v/>
      </c>
      <c r="E4914" s="219" t="e">
        <f t="shared" si="599"/>
        <v>#VALUE!</v>
      </c>
      <c r="F4914" s="219" t="str">
        <f t="shared" si="600"/>
        <v/>
      </c>
      <c r="G4914" s="219">
        <f t="shared" si="601"/>
        <v>45291</v>
      </c>
      <c r="H4914" s="218" t="str">
        <f>IF(ISERROR(VLOOKUP(FORECAST!$A4914,$AY$2:$BA$9,3,FALSE)),"",VLOOKUP(FORECAST!$A4914,$AY$2:$BA$9,3,FALSE))</f>
        <v/>
      </c>
      <c r="I4914" s="218" t="str">
        <f>IF(ISNUMBER(FORECAST!G:G),FORECAST!G:G,"")</f>
        <v/>
      </c>
      <c r="J4914" s="222" t="str">
        <f>IF(ISNUMBER(FORECAST!H:H),FORECAST!H:H,"")</f>
        <v/>
      </c>
      <c r="BF4914" s="4"/>
    </row>
    <row r="4915" spans="1:58">
      <c r="A4915" s="218" t="str">
        <f>MID(FORECAST!A4914,1,10)</f>
        <v/>
      </c>
      <c r="B4915" s="218" t="str">
        <f t="shared" si="596"/>
        <v/>
      </c>
      <c r="C4915" s="218" t="str">
        <f t="shared" si="597"/>
        <v/>
      </c>
      <c r="D4915" s="218" t="str">
        <f t="shared" si="598"/>
        <v/>
      </c>
      <c r="E4915" s="219" t="e">
        <f t="shared" si="599"/>
        <v>#VALUE!</v>
      </c>
      <c r="F4915" s="219" t="str">
        <f t="shared" si="600"/>
        <v/>
      </c>
      <c r="G4915" s="219">
        <f t="shared" si="601"/>
        <v>45291</v>
      </c>
      <c r="H4915" s="218" t="str">
        <f>IF(ISERROR(VLOOKUP(FORECAST!$A4915,$AY$2:$BA$9,3,FALSE)),"",VLOOKUP(FORECAST!$A4915,$AY$2:$BA$9,3,FALSE))</f>
        <v/>
      </c>
      <c r="I4915" s="218" t="str">
        <f>IF(ISNUMBER(FORECAST!G:G),FORECAST!G:G,"")</f>
        <v/>
      </c>
      <c r="J4915" s="222" t="str">
        <f>IF(ISNUMBER(FORECAST!H:H),FORECAST!H:H,"")</f>
        <v/>
      </c>
      <c r="BF4915" s="4"/>
    </row>
    <row r="4916" spans="1:58">
      <c r="A4916" s="218" t="str">
        <f>MID(FORECAST!A4915,1,10)</f>
        <v/>
      </c>
      <c r="B4916" s="218" t="str">
        <f t="shared" si="596"/>
        <v/>
      </c>
      <c r="C4916" s="218" t="str">
        <f t="shared" si="597"/>
        <v/>
      </c>
      <c r="D4916" s="218" t="str">
        <f t="shared" si="598"/>
        <v/>
      </c>
      <c r="E4916" s="219" t="e">
        <f t="shared" si="599"/>
        <v>#VALUE!</v>
      </c>
      <c r="F4916" s="219" t="str">
        <f t="shared" si="600"/>
        <v/>
      </c>
      <c r="G4916" s="219">
        <f t="shared" si="601"/>
        <v>45291</v>
      </c>
      <c r="H4916" s="218" t="str">
        <f>IF(ISERROR(VLOOKUP(FORECAST!$A4916,$AY$2:$BA$9,3,FALSE)),"",VLOOKUP(FORECAST!$A4916,$AY$2:$BA$9,3,FALSE))</f>
        <v/>
      </c>
      <c r="I4916" s="218" t="str">
        <f>IF(ISNUMBER(FORECAST!G:G),FORECAST!G:G,"")</f>
        <v/>
      </c>
      <c r="J4916" s="222" t="str">
        <f>IF(ISNUMBER(FORECAST!H:H),FORECAST!H:H,"")</f>
        <v/>
      </c>
      <c r="BF4916" s="4"/>
    </row>
    <row r="4917" spans="1:58">
      <c r="A4917" s="218" t="str">
        <f>MID(FORECAST!A4916,1,10)</f>
        <v/>
      </c>
      <c r="B4917" s="218" t="str">
        <f t="shared" si="596"/>
        <v/>
      </c>
      <c r="C4917" s="218" t="str">
        <f t="shared" si="597"/>
        <v/>
      </c>
      <c r="D4917" s="218" t="str">
        <f t="shared" si="598"/>
        <v/>
      </c>
      <c r="E4917" s="219" t="e">
        <f t="shared" si="599"/>
        <v>#VALUE!</v>
      </c>
      <c r="F4917" s="219" t="str">
        <f t="shared" si="600"/>
        <v/>
      </c>
      <c r="G4917" s="219">
        <f t="shared" si="601"/>
        <v>45291</v>
      </c>
      <c r="H4917" s="218" t="str">
        <f>IF(ISERROR(VLOOKUP(FORECAST!$A4917,$AY$2:$BA$9,3,FALSE)),"",VLOOKUP(FORECAST!$A4917,$AY$2:$BA$9,3,FALSE))</f>
        <v/>
      </c>
      <c r="I4917" s="218" t="str">
        <f>IF(ISNUMBER(FORECAST!G:G),FORECAST!G:G,"")</f>
        <v/>
      </c>
      <c r="J4917" s="222" t="str">
        <f>IF(ISNUMBER(FORECAST!H:H),FORECAST!H:H,"")</f>
        <v/>
      </c>
      <c r="BF4917" s="4"/>
    </row>
    <row r="4918" spans="1:58">
      <c r="A4918" s="218" t="str">
        <f>MID(FORECAST!A4917,1,10)</f>
        <v/>
      </c>
      <c r="B4918" s="218" t="str">
        <f t="shared" si="596"/>
        <v/>
      </c>
      <c r="C4918" s="218" t="str">
        <f t="shared" si="597"/>
        <v/>
      </c>
      <c r="D4918" s="218" t="str">
        <f t="shared" si="598"/>
        <v/>
      </c>
      <c r="E4918" s="219" t="e">
        <f t="shared" si="599"/>
        <v>#VALUE!</v>
      </c>
      <c r="F4918" s="219" t="str">
        <f t="shared" si="600"/>
        <v/>
      </c>
      <c r="G4918" s="219">
        <f t="shared" si="601"/>
        <v>45291</v>
      </c>
      <c r="H4918" s="218" t="str">
        <f>IF(ISERROR(VLOOKUP(FORECAST!$A4918,$AY$2:$BA$9,3,FALSE)),"",VLOOKUP(FORECAST!$A4918,$AY$2:$BA$9,3,FALSE))</f>
        <v/>
      </c>
      <c r="I4918" s="218" t="str">
        <f>IF(ISNUMBER(FORECAST!G:G),FORECAST!G:G,"")</f>
        <v/>
      </c>
      <c r="J4918" s="222" t="str">
        <f>IF(ISNUMBER(FORECAST!H:H),FORECAST!H:H,"")</f>
        <v/>
      </c>
      <c r="BF4918" s="4"/>
    </row>
    <row r="4919" spans="1:58">
      <c r="A4919" s="218" t="str">
        <f>MID(FORECAST!A4918,1,10)</f>
        <v/>
      </c>
      <c r="B4919" s="218" t="str">
        <f t="shared" si="596"/>
        <v/>
      </c>
      <c r="C4919" s="218" t="str">
        <f t="shared" si="597"/>
        <v/>
      </c>
      <c r="D4919" s="218" t="str">
        <f t="shared" si="598"/>
        <v/>
      </c>
      <c r="E4919" s="219" t="e">
        <f t="shared" si="599"/>
        <v>#VALUE!</v>
      </c>
      <c r="F4919" s="219" t="str">
        <f t="shared" si="600"/>
        <v/>
      </c>
      <c r="G4919" s="219">
        <f t="shared" si="601"/>
        <v>45291</v>
      </c>
      <c r="H4919" s="218" t="str">
        <f>IF(ISERROR(VLOOKUP(FORECAST!$A4919,$AY$2:$BA$9,3,FALSE)),"",VLOOKUP(FORECAST!$A4919,$AY$2:$BA$9,3,FALSE))</f>
        <v/>
      </c>
      <c r="I4919" s="218" t="str">
        <f>IF(ISNUMBER(FORECAST!G:G),FORECAST!G:G,"")</f>
        <v/>
      </c>
      <c r="J4919" s="222" t="str">
        <f>IF(ISNUMBER(FORECAST!H:H),FORECAST!H:H,"")</f>
        <v/>
      </c>
      <c r="BF4919" s="4"/>
    </row>
    <row r="4920" spans="1:58">
      <c r="A4920" s="218" t="str">
        <f>MID(FORECAST!A4919,1,10)</f>
        <v/>
      </c>
      <c r="B4920" s="218" t="str">
        <f t="shared" si="596"/>
        <v/>
      </c>
      <c r="C4920" s="218" t="str">
        <f t="shared" si="597"/>
        <v/>
      </c>
      <c r="D4920" s="218" t="str">
        <f t="shared" si="598"/>
        <v/>
      </c>
      <c r="E4920" s="219" t="e">
        <f t="shared" si="599"/>
        <v>#VALUE!</v>
      </c>
      <c r="F4920" s="219" t="str">
        <f t="shared" si="600"/>
        <v/>
      </c>
      <c r="G4920" s="219">
        <f t="shared" si="601"/>
        <v>45291</v>
      </c>
      <c r="H4920" s="218" t="str">
        <f>IF(ISERROR(VLOOKUP(FORECAST!$A4920,$AY$2:$BA$9,3,FALSE)),"",VLOOKUP(FORECAST!$A4920,$AY$2:$BA$9,3,FALSE))</f>
        <v/>
      </c>
      <c r="I4920" s="218" t="str">
        <f>IF(ISNUMBER(FORECAST!G:G),FORECAST!G:G,"")</f>
        <v/>
      </c>
      <c r="J4920" s="222" t="str">
        <f>IF(ISNUMBER(FORECAST!H:H),FORECAST!H:H,"")</f>
        <v/>
      </c>
      <c r="BF4920" s="4"/>
    </row>
    <row r="4921" spans="1:58">
      <c r="A4921" s="218" t="str">
        <f>MID(FORECAST!A4920,1,10)</f>
        <v/>
      </c>
      <c r="B4921" s="218" t="str">
        <f t="shared" si="596"/>
        <v/>
      </c>
      <c r="C4921" s="218" t="str">
        <f t="shared" si="597"/>
        <v/>
      </c>
      <c r="D4921" s="218" t="str">
        <f t="shared" si="598"/>
        <v/>
      </c>
      <c r="E4921" s="219" t="e">
        <f t="shared" si="599"/>
        <v>#VALUE!</v>
      </c>
      <c r="F4921" s="219" t="str">
        <f t="shared" si="600"/>
        <v/>
      </c>
      <c r="G4921" s="219">
        <f t="shared" si="601"/>
        <v>45291</v>
      </c>
      <c r="H4921" s="218" t="str">
        <f>IF(ISERROR(VLOOKUP(FORECAST!$A4921,$AY$2:$BA$9,3,FALSE)),"",VLOOKUP(FORECAST!$A4921,$AY$2:$BA$9,3,FALSE))</f>
        <v/>
      </c>
      <c r="I4921" s="218" t="str">
        <f>IF(ISNUMBER(FORECAST!G:G),FORECAST!G:G,"")</f>
        <v/>
      </c>
      <c r="J4921" s="222" t="str">
        <f>IF(ISNUMBER(FORECAST!H:H),FORECAST!H:H,"")</f>
        <v/>
      </c>
      <c r="BF4921" s="4"/>
    </row>
    <row r="4922" spans="1:58">
      <c r="A4922" s="218" t="str">
        <f>MID(FORECAST!A4921,1,10)</f>
        <v/>
      </c>
      <c r="B4922" s="218" t="str">
        <f t="shared" si="596"/>
        <v/>
      </c>
      <c r="C4922" s="218" t="str">
        <f t="shared" si="597"/>
        <v/>
      </c>
      <c r="D4922" s="218" t="str">
        <f t="shared" si="598"/>
        <v/>
      </c>
      <c r="E4922" s="219" t="e">
        <f t="shared" si="599"/>
        <v>#VALUE!</v>
      </c>
      <c r="F4922" s="219" t="str">
        <f t="shared" si="600"/>
        <v/>
      </c>
      <c r="G4922" s="219">
        <f t="shared" si="601"/>
        <v>45291</v>
      </c>
      <c r="H4922" s="218" t="str">
        <f>IF(ISERROR(VLOOKUP(FORECAST!$A4922,$AY$2:$BA$9,3,FALSE)),"",VLOOKUP(FORECAST!$A4922,$AY$2:$BA$9,3,FALSE))</f>
        <v/>
      </c>
      <c r="I4922" s="218" t="str">
        <f>IF(ISNUMBER(FORECAST!G:G),FORECAST!G:G,"")</f>
        <v/>
      </c>
      <c r="J4922" s="222" t="str">
        <f>IF(ISNUMBER(FORECAST!H:H),FORECAST!H:H,"")</f>
        <v/>
      </c>
      <c r="BF4922" s="4"/>
    </row>
    <row r="4923" spans="1:58">
      <c r="A4923" s="218" t="str">
        <f>MID(FORECAST!A4922,1,10)</f>
        <v/>
      </c>
      <c r="B4923" s="218" t="str">
        <f t="shared" si="596"/>
        <v/>
      </c>
      <c r="C4923" s="218" t="str">
        <f t="shared" si="597"/>
        <v/>
      </c>
      <c r="D4923" s="218" t="str">
        <f t="shared" si="598"/>
        <v/>
      </c>
      <c r="E4923" s="219" t="e">
        <f t="shared" si="599"/>
        <v>#VALUE!</v>
      </c>
      <c r="F4923" s="219" t="str">
        <f t="shared" si="600"/>
        <v/>
      </c>
      <c r="G4923" s="219">
        <f t="shared" si="601"/>
        <v>45291</v>
      </c>
      <c r="H4923" s="218" t="str">
        <f>IF(ISERROR(VLOOKUP(FORECAST!$A4923,$AY$2:$BA$9,3,FALSE)),"",VLOOKUP(FORECAST!$A4923,$AY$2:$BA$9,3,FALSE))</f>
        <v/>
      </c>
      <c r="I4923" s="218" t="str">
        <f>IF(ISNUMBER(FORECAST!G:G),FORECAST!G:G,"")</f>
        <v/>
      </c>
      <c r="J4923" s="222" t="str">
        <f>IF(ISNUMBER(FORECAST!H:H),FORECAST!H:H,"")</f>
        <v/>
      </c>
      <c r="BF4923" s="4"/>
    </row>
    <row r="4924" spans="1:58">
      <c r="A4924" s="218" t="str">
        <f>MID(FORECAST!A4923,1,10)</f>
        <v/>
      </c>
      <c r="B4924" s="218" t="str">
        <f t="shared" si="596"/>
        <v/>
      </c>
      <c r="C4924" s="218" t="str">
        <f t="shared" si="597"/>
        <v/>
      </c>
      <c r="D4924" s="218" t="str">
        <f t="shared" si="598"/>
        <v/>
      </c>
      <c r="E4924" s="219" t="e">
        <f t="shared" si="599"/>
        <v>#VALUE!</v>
      </c>
      <c r="F4924" s="219" t="str">
        <f t="shared" si="600"/>
        <v/>
      </c>
      <c r="G4924" s="219">
        <f t="shared" si="601"/>
        <v>45291</v>
      </c>
      <c r="H4924" s="218" t="str">
        <f>IF(ISERROR(VLOOKUP(FORECAST!$A4924,$AY$2:$BA$9,3,FALSE)),"",VLOOKUP(FORECAST!$A4924,$AY$2:$BA$9,3,FALSE))</f>
        <v/>
      </c>
      <c r="I4924" s="218" t="str">
        <f>IF(ISNUMBER(FORECAST!G:G),FORECAST!G:G,"")</f>
        <v/>
      </c>
      <c r="J4924" s="222" t="str">
        <f>IF(ISNUMBER(FORECAST!H:H),FORECAST!H:H,"")</f>
        <v/>
      </c>
      <c r="BF4924" s="4"/>
    </row>
    <row r="4925" spans="1:58">
      <c r="A4925" s="218" t="str">
        <f>MID(FORECAST!A4924,1,10)</f>
        <v/>
      </c>
      <c r="B4925" s="218" t="str">
        <f t="shared" si="596"/>
        <v/>
      </c>
      <c r="C4925" s="218" t="str">
        <f t="shared" si="597"/>
        <v/>
      </c>
      <c r="D4925" s="218" t="str">
        <f t="shared" si="598"/>
        <v/>
      </c>
      <c r="E4925" s="219" t="e">
        <f t="shared" si="599"/>
        <v>#VALUE!</v>
      </c>
      <c r="F4925" s="219" t="str">
        <f t="shared" si="600"/>
        <v/>
      </c>
      <c r="G4925" s="219">
        <f t="shared" si="601"/>
        <v>45291</v>
      </c>
      <c r="H4925" s="218" t="str">
        <f>IF(ISERROR(VLOOKUP(FORECAST!$A4925,$AY$2:$BA$9,3,FALSE)),"",VLOOKUP(FORECAST!$A4925,$AY$2:$BA$9,3,FALSE))</f>
        <v/>
      </c>
      <c r="I4925" s="218" t="str">
        <f>IF(ISNUMBER(FORECAST!G:G),FORECAST!G:G,"")</f>
        <v/>
      </c>
      <c r="J4925" s="222" t="str">
        <f>IF(ISNUMBER(FORECAST!H:H),FORECAST!H:H,"")</f>
        <v/>
      </c>
      <c r="BF4925" s="4"/>
    </row>
    <row r="4926" spans="1:58">
      <c r="A4926" s="218" t="str">
        <f>MID(FORECAST!A4925,1,10)</f>
        <v/>
      </c>
      <c r="B4926" s="218" t="str">
        <f t="shared" si="596"/>
        <v/>
      </c>
      <c r="C4926" s="218" t="str">
        <f t="shared" si="597"/>
        <v/>
      </c>
      <c r="D4926" s="218" t="str">
        <f t="shared" si="598"/>
        <v/>
      </c>
      <c r="E4926" s="219" t="e">
        <f t="shared" si="599"/>
        <v>#VALUE!</v>
      </c>
      <c r="F4926" s="219" t="str">
        <f t="shared" si="600"/>
        <v/>
      </c>
      <c r="G4926" s="219">
        <f t="shared" si="601"/>
        <v>45291</v>
      </c>
      <c r="H4926" s="218" t="str">
        <f>IF(ISERROR(VLOOKUP(FORECAST!$A4926,$AY$2:$BA$9,3,FALSE)),"",VLOOKUP(FORECAST!$A4926,$AY$2:$BA$9,3,FALSE))</f>
        <v/>
      </c>
      <c r="I4926" s="218" t="str">
        <f>IF(ISNUMBER(FORECAST!G:G),FORECAST!G:G,"")</f>
        <v/>
      </c>
      <c r="J4926" s="222" t="str">
        <f>IF(ISNUMBER(FORECAST!H:H),FORECAST!H:H,"")</f>
        <v/>
      </c>
      <c r="BF4926" s="4"/>
    </row>
    <row r="4927" spans="1:58">
      <c r="A4927" s="218" t="str">
        <f>MID(FORECAST!A4926,1,10)</f>
        <v/>
      </c>
      <c r="B4927" s="218" t="str">
        <f t="shared" si="596"/>
        <v/>
      </c>
      <c r="C4927" s="218" t="str">
        <f t="shared" si="597"/>
        <v/>
      </c>
      <c r="D4927" s="218" t="str">
        <f t="shared" si="598"/>
        <v/>
      </c>
      <c r="E4927" s="219" t="e">
        <f t="shared" si="599"/>
        <v>#VALUE!</v>
      </c>
      <c r="F4927" s="219" t="str">
        <f t="shared" si="600"/>
        <v/>
      </c>
      <c r="G4927" s="219">
        <f t="shared" si="601"/>
        <v>45291</v>
      </c>
      <c r="H4927" s="218" t="str">
        <f>IF(ISERROR(VLOOKUP(FORECAST!$A4927,$AY$2:$BA$9,3,FALSE)),"",VLOOKUP(FORECAST!$A4927,$AY$2:$BA$9,3,FALSE))</f>
        <v/>
      </c>
      <c r="I4927" s="218" t="str">
        <f>IF(ISNUMBER(FORECAST!G:G),FORECAST!G:G,"")</f>
        <v/>
      </c>
      <c r="J4927" s="222" t="str">
        <f>IF(ISNUMBER(FORECAST!H:H),FORECAST!H:H,"")</f>
        <v/>
      </c>
      <c r="BF4927" s="4"/>
    </row>
    <row r="4928" spans="1:58">
      <c r="A4928" s="218" t="str">
        <f>MID(FORECAST!A4927,1,10)</f>
        <v/>
      </c>
      <c r="B4928" s="218" t="str">
        <f t="shared" si="596"/>
        <v/>
      </c>
      <c r="C4928" s="218" t="str">
        <f t="shared" si="597"/>
        <v/>
      </c>
      <c r="D4928" s="218" t="str">
        <f t="shared" si="598"/>
        <v/>
      </c>
      <c r="E4928" s="219" t="e">
        <f t="shared" si="599"/>
        <v>#VALUE!</v>
      </c>
      <c r="F4928" s="219" t="str">
        <f t="shared" si="600"/>
        <v/>
      </c>
      <c r="G4928" s="219">
        <f t="shared" si="601"/>
        <v>45291</v>
      </c>
      <c r="H4928" s="218" t="str">
        <f>IF(ISERROR(VLOOKUP(FORECAST!$A4928,$AY$2:$BA$9,3,FALSE)),"",VLOOKUP(FORECAST!$A4928,$AY$2:$BA$9,3,FALSE))</f>
        <v/>
      </c>
      <c r="I4928" s="218" t="str">
        <f>IF(ISNUMBER(FORECAST!G:G),FORECAST!G:G,"")</f>
        <v/>
      </c>
      <c r="J4928" s="222" t="str">
        <f>IF(ISNUMBER(FORECAST!H:H),FORECAST!H:H,"")</f>
        <v/>
      </c>
      <c r="BF4928" s="4"/>
    </row>
    <row r="4929" spans="1:58">
      <c r="A4929" s="218" t="str">
        <f>MID(FORECAST!A4928,1,10)</f>
        <v/>
      </c>
      <c r="B4929" s="218" t="str">
        <f t="shared" si="596"/>
        <v/>
      </c>
      <c r="C4929" s="218" t="str">
        <f t="shared" si="597"/>
        <v/>
      </c>
      <c r="D4929" s="218" t="str">
        <f t="shared" si="598"/>
        <v/>
      </c>
      <c r="E4929" s="219" t="e">
        <f t="shared" si="599"/>
        <v>#VALUE!</v>
      </c>
      <c r="F4929" s="219" t="str">
        <f t="shared" si="600"/>
        <v/>
      </c>
      <c r="G4929" s="219">
        <f t="shared" si="601"/>
        <v>45291</v>
      </c>
      <c r="H4929" s="218" t="str">
        <f>IF(ISERROR(VLOOKUP(FORECAST!$A4929,$AY$2:$BA$9,3,FALSE)),"",VLOOKUP(FORECAST!$A4929,$AY$2:$BA$9,3,FALSE))</f>
        <v/>
      </c>
      <c r="I4929" s="218" t="str">
        <f>IF(ISNUMBER(FORECAST!G:G),FORECAST!G:G,"")</f>
        <v/>
      </c>
      <c r="J4929" s="222" t="str">
        <f>IF(ISNUMBER(FORECAST!H:H),FORECAST!H:H,"")</f>
        <v/>
      </c>
      <c r="BF4929" s="4"/>
    </row>
    <row r="4930" spans="1:58">
      <c r="A4930" s="218" t="str">
        <f>MID(FORECAST!A4929,1,10)</f>
        <v/>
      </c>
      <c r="B4930" s="218" t="str">
        <f t="shared" si="596"/>
        <v/>
      </c>
      <c r="C4930" s="218" t="str">
        <f t="shared" si="597"/>
        <v/>
      </c>
      <c r="D4930" s="218" t="str">
        <f t="shared" si="598"/>
        <v/>
      </c>
      <c r="E4930" s="219" t="e">
        <f t="shared" si="599"/>
        <v>#VALUE!</v>
      </c>
      <c r="F4930" s="219" t="str">
        <f t="shared" si="600"/>
        <v/>
      </c>
      <c r="G4930" s="219">
        <f t="shared" si="601"/>
        <v>45291</v>
      </c>
      <c r="H4930" s="218" t="str">
        <f>IF(ISERROR(VLOOKUP(FORECAST!$A4930,$AY$2:$BA$9,3,FALSE)),"",VLOOKUP(FORECAST!$A4930,$AY$2:$BA$9,3,FALSE))</f>
        <v/>
      </c>
      <c r="I4930" s="218" t="str">
        <f>IF(ISNUMBER(FORECAST!G:G),FORECAST!G:G,"")</f>
        <v/>
      </c>
      <c r="J4930" s="222" t="str">
        <f>IF(ISNUMBER(FORECAST!H:H),FORECAST!H:H,"")</f>
        <v/>
      </c>
      <c r="BF4930" s="4"/>
    </row>
    <row r="4931" spans="1:58">
      <c r="A4931" s="218" t="str">
        <f>MID(FORECAST!A4930,1,10)</f>
        <v/>
      </c>
      <c r="B4931" s="218" t="str">
        <f t="shared" si="596"/>
        <v/>
      </c>
      <c r="C4931" s="218" t="str">
        <f t="shared" si="597"/>
        <v/>
      </c>
      <c r="D4931" s="218" t="str">
        <f t="shared" si="598"/>
        <v/>
      </c>
      <c r="E4931" s="219" t="e">
        <f t="shared" si="599"/>
        <v>#VALUE!</v>
      </c>
      <c r="F4931" s="219" t="str">
        <f t="shared" si="600"/>
        <v/>
      </c>
      <c r="G4931" s="219">
        <f t="shared" si="601"/>
        <v>45291</v>
      </c>
      <c r="H4931" s="218" t="str">
        <f>IF(ISERROR(VLOOKUP(FORECAST!$A4931,$AY$2:$BA$9,3,FALSE)),"",VLOOKUP(FORECAST!$A4931,$AY$2:$BA$9,3,FALSE))</f>
        <v/>
      </c>
      <c r="I4931" s="218" t="str">
        <f>IF(ISNUMBER(FORECAST!G:G),FORECAST!G:G,"")</f>
        <v/>
      </c>
      <c r="J4931" s="222" t="str">
        <f>IF(ISNUMBER(FORECAST!H:H),FORECAST!H:H,"")</f>
        <v/>
      </c>
      <c r="BF4931" s="4"/>
    </row>
    <row r="4932" spans="1:58">
      <c r="A4932" s="218" t="str">
        <f>MID(FORECAST!A4931,1,10)</f>
        <v/>
      </c>
      <c r="B4932" s="218" t="str">
        <f t="shared" si="596"/>
        <v/>
      </c>
      <c r="C4932" s="218" t="str">
        <f t="shared" si="597"/>
        <v/>
      </c>
      <c r="D4932" s="218" t="str">
        <f t="shared" si="598"/>
        <v/>
      </c>
      <c r="E4932" s="219" t="e">
        <f t="shared" si="599"/>
        <v>#VALUE!</v>
      </c>
      <c r="F4932" s="219" t="str">
        <f t="shared" si="600"/>
        <v/>
      </c>
      <c r="G4932" s="219">
        <f t="shared" si="601"/>
        <v>45291</v>
      </c>
      <c r="H4932" s="218" t="str">
        <f>IF(ISERROR(VLOOKUP(FORECAST!$A4932,$AY$2:$BA$9,3,FALSE)),"",VLOOKUP(FORECAST!$A4932,$AY$2:$BA$9,3,FALSE))</f>
        <v/>
      </c>
      <c r="I4932" s="218" t="str">
        <f>IF(ISNUMBER(FORECAST!G:G),FORECAST!G:G,"")</f>
        <v/>
      </c>
      <c r="J4932" s="222" t="str">
        <f>IF(ISNUMBER(FORECAST!H:H),FORECAST!H:H,"")</f>
        <v/>
      </c>
      <c r="BF4932" s="4"/>
    </row>
    <row r="4933" spans="1:58">
      <c r="A4933" s="218" t="str">
        <f>MID(FORECAST!A4932,1,10)</f>
        <v/>
      </c>
      <c r="B4933" s="218" t="str">
        <f t="shared" si="596"/>
        <v/>
      </c>
      <c r="C4933" s="218" t="str">
        <f t="shared" si="597"/>
        <v/>
      </c>
      <c r="D4933" s="218" t="str">
        <f t="shared" si="598"/>
        <v/>
      </c>
      <c r="E4933" s="219" t="e">
        <f t="shared" si="599"/>
        <v>#VALUE!</v>
      </c>
      <c r="F4933" s="219" t="str">
        <f t="shared" si="600"/>
        <v/>
      </c>
      <c r="G4933" s="219">
        <f t="shared" si="601"/>
        <v>45291</v>
      </c>
      <c r="H4933" s="218" t="str">
        <f>IF(ISERROR(VLOOKUP(FORECAST!$A4933,$AY$2:$BA$9,3,FALSE)),"",VLOOKUP(FORECAST!$A4933,$AY$2:$BA$9,3,FALSE))</f>
        <v/>
      </c>
      <c r="I4933" s="218" t="str">
        <f>IF(ISNUMBER(FORECAST!G:G),FORECAST!G:G,"")</f>
        <v/>
      </c>
      <c r="J4933" s="222" t="str">
        <f>IF(ISNUMBER(FORECAST!H:H),FORECAST!H:H,"")</f>
        <v/>
      </c>
      <c r="BF4933" s="4"/>
    </row>
    <row r="4934" spans="1:58">
      <c r="A4934" s="218" t="str">
        <f>MID(FORECAST!A4933,1,10)</f>
        <v/>
      </c>
      <c r="B4934" s="218" t="str">
        <f t="shared" si="596"/>
        <v/>
      </c>
      <c r="C4934" s="218" t="str">
        <f t="shared" si="597"/>
        <v/>
      </c>
      <c r="D4934" s="218" t="str">
        <f t="shared" si="598"/>
        <v/>
      </c>
      <c r="E4934" s="219" t="e">
        <f t="shared" si="599"/>
        <v>#VALUE!</v>
      </c>
      <c r="F4934" s="219" t="str">
        <f t="shared" si="600"/>
        <v/>
      </c>
      <c r="G4934" s="219">
        <f t="shared" si="601"/>
        <v>45291</v>
      </c>
      <c r="H4934" s="218" t="str">
        <f>IF(ISERROR(VLOOKUP(FORECAST!$A4934,$AY$2:$BA$9,3,FALSE)),"",VLOOKUP(FORECAST!$A4934,$AY$2:$BA$9,3,FALSE))</f>
        <v/>
      </c>
      <c r="I4934" s="218" t="str">
        <f>IF(ISNUMBER(FORECAST!G:G),FORECAST!G:G,"")</f>
        <v/>
      </c>
      <c r="J4934" s="222" t="str">
        <f>IF(ISNUMBER(FORECAST!H:H),FORECAST!H:H,"")</f>
        <v/>
      </c>
      <c r="BF4934" s="4"/>
    </row>
    <row r="4935" spans="1:58">
      <c r="A4935" s="218" t="str">
        <f>MID(FORECAST!A4934,1,10)</f>
        <v/>
      </c>
      <c r="B4935" s="218" t="str">
        <f t="shared" si="596"/>
        <v/>
      </c>
      <c r="C4935" s="218" t="str">
        <f t="shared" si="597"/>
        <v/>
      </c>
      <c r="D4935" s="218" t="str">
        <f t="shared" si="598"/>
        <v/>
      </c>
      <c r="E4935" s="219" t="e">
        <f t="shared" si="599"/>
        <v>#VALUE!</v>
      </c>
      <c r="F4935" s="219" t="str">
        <f t="shared" si="600"/>
        <v/>
      </c>
      <c r="G4935" s="219">
        <f t="shared" si="601"/>
        <v>45291</v>
      </c>
      <c r="H4935" s="218" t="str">
        <f>IF(ISERROR(VLOOKUP(FORECAST!$A4935,$AY$2:$BA$9,3,FALSE)),"",VLOOKUP(FORECAST!$A4935,$AY$2:$BA$9,3,FALSE))</f>
        <v/>
      </c>
      <c r="I4935" s="218" t="str">
        <f>IF(ISNUMBER(FORECAST!G:G),FORECAST!G:G,"")</f>
        <v/>
      </c>
      <c r="J4935" s="222" t="str">
        <f>IF(ISNUMBER(FORECAST!H:H),FORECAST!H:H,"")</f>
        <v/>
      </c>
      <c r="BF4935" s="4"/>
    </row>
    <row r="4936" spans="1:58">
      <c r="A4936" s="218" t="str">
        <f>MID(FORECAST!A4935,1,10)</f>
        <v/>
      </c>
      <c r="B4936" s="218" t="str">
        <f t="shared" si="596"/>
        <v/>
      </c>
      <c r="C4936" s="218" t="str">
        <f t="shared" si="597"/>
        <v/>
      </c>
      <c r="D4936" s="218" t="str">
        <f t="shared" si="598"/>
        <v/>
      </c>
      <c r="E4936" s="219" t="e">
        <f t="shared" si="599"/>
        <v>#VALUE!</v>
      </c>
      <c r="F4936" s="219" t="str">
        <f t="shared" si="600"/>
        <v/>
      </c>
      <c r="G4936" s="219">
        <f t="shared" si="601"/>
        <v>45291</v>
      </c>
      <c r="H4936" s="218" t="str">
        <f>IF(ISERROR(VLOOKUP(FORECAST!$A4936,$AY$2:$BA$9,3,FALSE)),"",VLOOKUP(FORECAST!$A4936,$AY$2:$BA$9,3,FALSE))</f>
        <v/>
      </c>
      <c r="I4936" s="218" t="str">
        <f>IF(ISNUMBER(FORECAST!G:G),FORECAST!G:G,"")</f>
        <v/>
      </c>
      <c r="J4936" s="222" t="str">
        <f>IF(ISNUMBER(FORECAST!H:H),FORECAST!H:H,"")</f>
        <v/>
      </c>
      <c r="BF4936" s="4"/>
    </row>
    <row r="4937" spans="1:58">
      <c r="A4937" s="218" t="str">
        <f>MID(FORECAST!A4936,1,10)</f>
        <v/>
      </c>
      <c r="B4937" s="218" t="str">
        <f t="shared" si="596"/>
        <v/>
      </c>
      <c r="C4937" s="218" t="str">
        <f t="shared" si="597"/>
        <v/>
      </c>
      <c r="D4937" s="218" t="str">
        <f t="shared" si="598"/>
        <v/>
      </c>
      <c r="E4937" s="219" t="e">
        <f t="shared" si="599"/>
        <v>#VALUE!</v>
      </c>
      <c r="F4937" s="219" t="str">
        <f t="shared" si="600"/>
        <v/>
      </c>
      <c r="G4937" s="219">
        <f t="shared" si="601"/>
        <v>45291</v>
      </c>
      <c r="H4937" s="218" t="str">
        <f>IF(ISERROR(VLOOKUP(FORECAST!$A4937,$AY$2:$BA$9,3,FALSE)),"",VLOOKUP(FORECAST!$A4937,$AY$2:$BA$9,3,FALSE))</f>
        <v/>
      </c>
      <c r="I4937" s="218" t="str">
        <f>IF(ISNUMBER(FORECAST!G:G),FORECAST!G:G,"")</f>
        <v/>
      </c>
      <c r="J4937" s="222" t="str">
        <f>IF(ISNUMBER(FORECAST!H:H),FORECAST!H:H,"")</f>
        <v/>
      </c>
      <c r="BF4937" s="4"/>
    </row>
    <row r="4938" spans="1:58">
      <c r="A4938" s="218" t="str">
        <f>MID(FORECAST!A4937,1,10)</f>
        <v/>
      </c>
      <c r="B4938" s="218" t="str">
        <f t="shared" si="596"/>
        <v/>
      </c>
      <c r="C4938" s="218" t="str">
        <f t="shared" si="597"/>
        <v/>
      </c>
      <c r="D4938" s="218" t="str">
        <f t="shared" si="598"/>
        <v/>
      </c>
      <c r="E4938" s="219" t="e">
        <f t="shared" si="599"/>
        <v>#VALUE!</v>
      </c>
      <c r="F4938" s="219" t="str">
        <f t="shared" si="600"/>
        <v/>
      </c>
      <c r="G4938" s="219">
        <f t="shared" si="601"/>
        <v>45291</v>
      </c>
      <c r="H4938" s="218" t="str">
        <f>IF(ISERROR(VLOOKUP(FORECAST!$A4938,$AY$2:$BA$9,3,FALSE)),"",VLOOKUP(FORECAST!$A4938,$AY$2:$BA$9,3,FALSE))</f>
        <v/>
      </c>
      <c r="I4938" s="218" t="str">
        <f>IF(ISNUMBER(FORECAST!G:G),FORECAST!G:G,"")</f>
        <v/>
      </c>
      <c r="J4938" s="222" t="str">
        <f>IF(ISNUMBER(FORECAST!H:H),FORECAST!H:H,"")</f>
        <v/>
      </c>
      <c r="BF4938" s="4"/>
    </row>
    <row r="4939" spans="1:58">
      <c r="A4939" s="218" t="str">
        <f>MID(FORECAST!A4938,1,10)</f>
        <v/>
      </c>
      <c r="B4939" s="218" t="str">
        <f t="shared" si="596"/>
        <v/>
      </c>
      <c r="C4939" s="218" t="str">
        <f t="shared" si="597"/>
        <v/>
      </c>
      <c r="D4939" s="218" t="str">
        <f t="shared" si="598"/>
        <v/>
      </c>
      <c r="E4939" s="219" t="e">
        <f t="shared" si="599"/>
        <v>#VALUE!</v>
      </c>
      <c r="F4939" s="219" t="str">
        <f t="shared" si="600"/>
        <v/>
      </c>
      <c r="G4939" s="219">
        <f t="shared" si="601"/>
        <v>45291</v>
      </c>
      <c r="H4939" s="218" t="str">
        <f>IF(ISERROR(VLOOKUP(FORECAST!$A4939,$AY$2:$BA$9,3,FALSE)),"",VLOOKUP(FORECAST!$A4939,$AY$2:$BA$9,3,FALSE))</f>
        <v/>
      </c>
      <c r="I4939" s="218" t="str">
        <f>IF(ISNUMBER(FORECAST!G:G),FORECAST!G:G,"")</f>
        <v/>
      </c>
      <c r="J4939" s="222" t="str">
        <f>IF(ISNUMBER(FORECAST!H:H),FORECAST!H:H,"")</f>
        <v/>
      </c>
      <c r="BF4939" s="4"/>
    </row>
    <row r="4940" spans="1:58">
      <c r="A4940" s="218" t="str">
        <f>MID(FORECAST!A4939,1,10)</f>
        <v/>
      </c>
      <c r="B4940" s="218" t="str">
        <f t="shared" si="596"/>
        <v/>
      </c>
      <c r="C4940" s="218" t="str">
        <f t="shared" si="597"/>
        <v/>
      </c>
      <c r="D4940" s="218" t="str">
        <f t="shared" si="598"/>
        <v/>
      </c>
      <c r="E4940" s="219" t="e">
        <f t="shared" si="599"/>
        <v>#VALUE!</v>
      </c>
      <c r="F4940" s="219" t="str">
        <f t="shared" si="600"/>
        <v/>
      </c>
      <c r="G4940" s="219">
        <f t="shared" si="601"/>
        <v>45291</v>
      </c>
      <c r="H4940" s="218" t="str">
        <f>IF(ISERROR(VLOOKUP(FORECAST!$A4940,$AY$2:$BA$9,3,FALSE)),"",VLOOKUP(FORECAST!$A4940,$AY$2:$BA$9,3,FALSE))</f>
        <v/>
      </c>
      <c r="I4940" s="218" t="str">
        <f>IF(ISNUMBER(FORECAST!G:G),FORECAST!G:G,"")</f>
        <v/>
      </c>
      <c r="J4940" s="222" t="str">
        <f>IF(ISNUMBER(FORECAST!H:H),FORECAST!H:H,"")</f>
        <v/>
      </c>
      <c r="BF4940" s="4"/>
    </row>
    <row r="4941" spans="1:58">
      <c r="A4941" s="218" t="str">
        <f>MID(FORECAST!A4940,1,10)</f>
        <v/>
      </c>
      <c r="B4941" s="218" t="str">
        <f t="shared" si="596"/>
        <v/>
      </c>
      <c r="C4941" s="218" t="str">
        <f t="shared" si="597"/>
        <v/>
      </c>
      <c r="D4941" s="218" t="str">
        <f t="shared" si="598"/>
        <v/>
      </c>
      <c r="E4941" s="219" t="e">
        <f t="shared" si="599"/>
        <v>#VALUE!</v>
      </c>
      <c r="F4941" s="219" t="str">
        <f t="shared" si="600"/>
        <v/>
      </c>
      <c r="G4941" s="219">
        <f t="shared" si="601"/>
        <v>45291</v>
      </c>
      <c r="H4941" s="218" t="str">
        <f>IF(ISERROR(VLOOKUP(FORECAST!$A4941,$AY$2:$BA$9,3,FALSE)),"",VLOOKUP(FORECAST!$A4941,$AY$2:$BA$9,3,FALSE))</f>
        <v/>
      </c>
      <c r="I4941" s="218" t="str">
        <f>IF(ISNUMBER(FORECAST!G:G),FORECAST!G:G,"")</f>
        <v/>
      </c>
      <c r="J4941" s="222" t="str">
        <f>IF(ISNUMBER(FORECAST!H:H),FORECAST!H:H,"")</f>
        <v/>
      </c>
      <c r="BF4941" s="4"/>
    </row>
    <row r="4942" spans="1:58">
      <c r="A4942" s="218" t="str">
        <f>MID(FORECAST!A4941,1,10)</f>
        <v/>
      </c>
      <c r="B4942" s="218" t="str">
        <f t="shared" si="596"/>
        <v/>
      </c>
      <c r="C4942" s="218" t="str">
        <f t="shared" si="597"/>
        <v/>
      </c>
      <c r="D4942" s="218" t="str">
        <f t="shared" si="598"/>
        <v/>
      </c>
      <c r="E4942" s="219" t="e">
        <f t="shared" si="599"/>
        <v>#VALUE!</v>
      </c>
      <c r="F4942" s="219" t="str">
        <f t="shared" si="600"/>
        <v/>
      </c>
      <c r="G4942" s="219">
        <f t="shared" si="601"/>
        <v>45291</v>
      </c>
      <c r="H4942" s="218" t="str">
        <f>IF(ISERROR(VLOOKUP(FORECAST!$A4942,$AY$2:$BA$9,3,FALSE)),"",VLOOKUP(FORECAST!$A4942,$AY$2:$BA$9,3,FALSE))</f>
        <v/>
      </c>
      <c r="I4942" s="218" t="str">
        <f>IF(ISNUMBER(FORECAST!G:G),FORECAST!G:G,"")</f>
        <v/>
      </c>
      <c r="J4942" s="222" t="str">
        <f>IF(ISNUMBER(FORECAST!H:H),FORECAST!H:H,"")</f>
        <v/>
      </c>
      <c r="BF4942" s="4"/>
    </row>
    <row r="4943" spans="1:58">
      <c r="A4943" s="218" t="str">
        <f>MID(FORECAST!A4942,1,10)</f>
        <v/>
      </c>
      <c r="B4943" s="218" t="str">
        <f t="shared" si="596"/>
        <v/>
      </c>
      <c r="C4943" s="218" t="str">
        <f t="shared" si="597"/>
        <v/>
      </c>
      <c r="D4943" s="218" t="str">
        <f t="shared" si="598"/>
        <v/>
      </c>
      <c r="E4943" s="219" t="e">
        <f t="shared" si="599"/>
        <v>#VALUE!</v>
      </c>
      <c r="F4943" s="219" t="str">
        <f t="shared" si="600"/>
        <v/>
      </c>
      <c r="G4943" s="219">
        <f t="shared" si="601"/>
        <v>45291</v>
      </c>
      <c r="H4943" s="218" t="str">
        <f>IF(ISERROR(VLOOKUP(FORECAST!$A4943,$AY$2:$BA$9,3,FALSE)),"",VLOOKUP(FORECAST!$A4943,$AY$2:$BA$9,3,FALSE))</f>
        <v/>
      </c>
      <c r="I4943" s="218" t="str">
        <f>IF(ISNUMBER(FORECAST!G:G),FORECAST!G:G,"")</f>
        <v/>
      </c>
      <c r="J4943" s="222" t="str">
        <f>IF(ISNUMBER(FORECAST!H:H),FORECAST!H:H,"")</f>
        <v/>
      </c>
      <c r="BF4943" s="4"/>
    </row>
    <row r="4944" spans="1:58">
      <c r="A4944" s="218" t="str">
        <f>MID(FORECAST!A4943,1,10)</f>
        <v/>
      </c>
      <c r="B4944" s="218" t="str">
        <f t="shared" ref="B4944:B5007" si="602">MID(A4944,1,2)</f>
        <v/>
      </c>
      <c r="C4944" s="218" t="str">
        <f t="shared" ref="C4944:C5007" si="603">MID(A4944,4,2)</f>
        <v/>
      </c>
      <c r="D4944" s="218" t="str">
        <f t="shared" ref="D4944:D5007" si="604">MID(A4944,7,4)</f>
        <v/>
      </c>
      <c r="E4944" s="219" t="e">
        <f t="shared" ref="E4944:E5007" si="605">DATE(D4944,C4944,B4944)</f>
        <v>#VALUE!</v>
      </c>
      <c r="F4944" s="219" t="str">
        <f t="shared" ref="F4944:F5007" si="606">IF(ISERROR(E4944),"",E4944)</f>
        <v/>
      </c>
      <c r="G4944" s="219">
        <f t="shared" ref="G4944:G5007" si="607">IF(F4944="",G4943,F4944)</f>
        <v>45291</v>
      </c>
      <c r="H4944" s="218" t="str">
        <f>IF(ISERROR(VLOOKUP(FORECAST!$A4944,$AY$2:$BA$9,3,FALSE)),"",VLOOKUP(FORECAST!$A4944,$AY$2:$BA$9,3,FALSE))</f>
        <v/>
      </c>
      <c r="I4944" s="218" t="str">
        <f>IF(ISNUMBER(FORECAST!G:G),FORECAST!G:G,"")</f>
        <v/>
      </c>
      <c r="J4944" s="222" t="str">
        <f>IF(ISNUMBER(FORECAST!H:H),FORECAST!H:H,"")</f>
        <v/>
      </c>
      <c r="BF4944" s="4"/>
    </row>
    <row r="4945" spans="1:58">
      <c r="A4945" s="218" t="str">
        <f>MID(FORECAST!A4944,1,10)</f>
        <v/>
      </c>
      <c r="B4945" s="218" t="str">
        <f t="shared" si="602"/>
        <v/>
      </c>
      <c r="C4945" s="218" t="str">
        <f t="shared" si="603"/>
        <v/>
      </c>
      <c r="D4945" s="218" t="str">
        <f t="shared" si="604"/>
        <v/>
      </c>
      <c r="E4945" s="219" t="e">
        <f t="shared" si="605"/>
        <v>#VALUE!</v>
      </c>
      <c r="F4945" s="219" t="str">
        <f t="shared" si="606"/>
        <v/>
      </c>
      <c r="G4945" s="219">
        <f t="shared" si="607"/>
        <v>45291</v>
      </c>
      <c r="H4945" s="218" t="str">
        <f>IF(ISERROR(VLOOKUP(FORECAST!$A4945,$AY$2:$BA$9,3,FALSE)),"",VLOOKUP(FORECAST!$A4945,$AY$2:$BA$9,3,FALSE))</f>
        <v/>
      </c>
      <c r="I4945" s="218" t="str">
        <f>IF(ISNUMBER(FORECAST!G:G),FORECAST!G:G,"")</f>
        <v/>
      </c>
      <c r="J4945" s="222" t="str">
        <f>IF(ISNUMBER(FORECAST!H:H),FORECAST!H:H,"")</f>
        <v/>
      </c>
      <c r="BF4945" s="4"/>
    </row>
    <row r="4946" spans="1:58">
      <c r="A4946" s="218" t="str">
        <f>MID(FORECAST!A4945,1,10)</f>
        <v/>
      </c>
      <c r="B4946" s="218" t="str">
        <f t="shared" si="602"/>
        <v/>
      </c>
      <c r="C4946" s="218" t="str">
        <f t="shared" si="603"/>
        <v/>
      </c>
      <c r="D4946" s="218" t="str">
        <f t="shared" si="604"/>
        <v/>
      </c>
      <c r="E4946" s="219" t="e">
        <f t="shared" si="605"/>
        <v>#VALUE!</v>
      </c>
      <c r="F4946" s="219" t="str">
        <f t="shared" si="606"/>
        <v/>
      </c>
      <c r="G4946" s="219">
        <f t="shared" si="607"/>
        <v>45291</v>
      </c>
      <c r="H4946" s="218" t="str">
        <f>IF(ISERROR(VLOOKUP(FORECAST!$A4946,$AY$2:$BA$9,3,FALSE)),"",VLOOKUP(FORECAST!$A4946,$AY$2:$BA$9,3,FALSE))</f>
        <v/>
      </c>
      <c r="I4946" s="218" t="str">
        <f>IF(ISNUMBER(FORECAST!G:G),FORECAST!G:G,"")</f>
        <v/>
      </c>
      <c r="J4946" s="222" t="str">
        <f>IF(ISNUMBER(FORECAST!H:H),FORECAST!H:H,"")</f>
        <v/>
      </c>
      <c r="BF4946" s="4"/>
    </row>
    <row r="4947" spans="1:58">
      <c r="A4947" s="218" t="str">
        <f>MID(FORECAST!A4946,1,10)</f>
        <v/>
      </c>
      <c r="B4947" s="218" t="str">
        <f t="shared" si="602"/>
        <v/>
      </c>
      <c r="C4947" s="218" t="str">
        <f t="shared" si="603"/>
        <v/>
      </c>
      <c r="D4947" s="218" t="str">
        <f t="shared" si="604"/>
        <v/>
      </c>
      <c r="E4947" s="219" t="e">
        <f t="shared" si="605"/>
        <v>#VALUE!</v>
      </c>
      <c r="F4947" s="219" t="str">
        <f t="shared" si="606"/>
        <v/>
      </c>
      <c r="G4947" s="219">
        <f t="shared" si="607"/>
        <v>45291</v>
      </c>
      <c r="H4947" s="218" t="str">
        <f>IF(ISERROR(VLOOKUP(FORECAST!$A4947,$AY$2:$BA$9,3,FALSE)),"",VLOOKUP(FORECAST!$A4947,$AY$2:$BA$9,3,FALSE))</f>
        <v/>
      </c>
      <c r="I4947" s="218" t="str">
        <f>IF(ISNUMBER(FORECAST!G:G),FORECAST!G:G,"")</f>
        <v/>
      </c>
      <c r="J4947" s="222" t="str">
        <f>IF(ISNUMBER(FORECAST!H:H),FORECAST!H:H,"")</f>
        <v/>
      </c>
      <c r="BF4947" s="4"/>
    </row>
    <row r="4948" spans="1:58">
      <c r="A4948" s="218" t="str">
        <f>MID(FORECAST!A4947,1,10)</f>
        <v/>
      </c>
      <c r="B4948" s="218" t="str">
        <f t="shared" si="602"/>
        <v/>
      </c>
      <c r="C4948" s="218" t="str">
        <f t="shared" si="603"/>
        <v/>
      </c>
      <c r="D4948" s="218" t="str">
        <f t="shared" si="604"/>
        <v/>
      </c>
      <c r="E4948" s="219" t="e">
        <f t="shared" si="605"/>
        <v>#VALUE!</v>
      </c>
      <c r="F4948" s="219" t="str">
        <f t="shared" si="606"/>
        <v/>
      </c>
      <c r="G4948" s="219">
        <f t="shared" si="607"/>
        <v>45291</v>
      </c>
      <c r="H4948" s="218" t="str">
        <f>IF(ISERROR(VLOOKUP(FORECAST!$A4948,$AY$2:$BA$9,3,FALSE)),"",VLOOKUP(FORECAST!$A4948,$AY$2:$BA$9,3,FALSE))</f>
        <v/>
      </c>
      <c r="I4948" s="218" t="str">
        <f>IF(ISNUMBER(FORECAST!G:G),FORECAST!G:G,"")</f>
        <v/>
      </c>
      <c r="J4948" s="222" t="str">
        <f>IF(ISNUMBER(FORECAST!H:H),FORECAST!H:H,"")</f>
        <v/>
      </c>
      <c r="BF4948" s="4"/>
    </row>
    <row r="4949" spans="1:58">
      <c r="A4949" s="218" t="str">
        <f>MID(FORECAST!A4948,1,10)</f>
        <v/>
      </c>
      <c r="B4949" s="218" t="str">
        <f t="shared" si="602"/>
        <v/>
      </c>
      <c r="C4949" s="218" t="str">
        <f t="shared" si="603"/>
        <v/>
      </c>
      <c r="D4949" s="218" t="str">
        <f t="shared" si="604"/>
        <v/>
      </c>
      <c r="E4949" s="219" t="e">
        <f t="shared" si="605"/>
        <v>#VALUE!</v>
      </c>
      <c r="F4949" s="219" t="str">
        <f t="shared" si="606"/>
        <v/>
      </c>
      <c r="G4949" s="219">
        <f t="shared" si="607"/>
        <v>45291</v>
      </c>
      <c r="H4949" s="218" t="str">
        <f>IF(ISERROR(VLOOKUP(FORECAST!$A4949,$AY$2:$BA$9,3,FALSE)),"",VLOOKUP(FORECAST!$A4949,$AY$2:$BA$9,3,FALSE))</f>
        <v/>
      </c>
      <c r="I4949" s="218" t="str">
        <f>IF(ISNUMBER(FORECAST!G:G),FORECAST!G:G,"")</f>
        <v/>
      </c>
      <c r="J4949" s="222" t="str">
        <f>IF(ISNUMBER(FORECAST!H:H),FORECAST!H:H,"")</f>
        <v/>
      </c>
      <c r="BF4949" s="4"/>
    </row>
    <row r="4950" spans="1:58">
      <c r="A4950" s="218" t="str">
        <f>MID(FORECAST!A4949,1,10)</f>
        <v/>
      </c>
      <c r="B4950" s="218" t="str">
        <f t="shared" si="602"/>
        <v/>
      </c>
      <c r="C4950" s="218" t="str">
        <f t="shared" si="603"/>
        <v/>
      </c>
      <c r="D4950" s="218" t="str">
        <f t="shared" si="604"/>
        <v/>
      </c>
      <c r="E4950" s="219" t="e">
        <f t="shared" si="605"/>
        <v>#VALUE!</v>
      </c>
      <c r="F4950" s="219" t="str">
        <f t="shared" si="606"/>
        <v/>
      </c>
      <c r="G4950" s="219">
        <f t="shared" si="607"/>
        <v>45291</v>
      </c>
      <c r="H4950" s="218" t="str">
        <f>IF(ISERROR(VLOOKUP(FORECAST!$A4950,$AY$2:$BA$9,3,FALSE)),"",VLOOKUP(FORECAST!$A4950,$AY$2:$BA$9,3,FALSE))</f>
        <v/>
      </c>
      <c r="I4950" s="218" t="str">
        <f>IF(ISNUMBER(FORECAST!G:G),FORECAST!G:G,"")</f>
        <v/>
      </c>
      <c r="J4950" s="222" t="str">
        <f>IF(ISNUMBER(FORECAST!H:H),FORECAST!H:H,"")</f>
        <v/>
      </c>
      <c r="BF4950" s="4"/>
    </row>
    <row r="4951" spans="1:58">
      <c r="A4951" s="218" t="str">
        <f>MID(FORECAST!A4950,1,10)</f>
        <v/>
      </c>
      <c r="B4951" s="218" t="str">
        <f t="shared" si="602"/>
        <v/>
      </c>
      <c r="C4951" s="218" t="str">
        <f t="shared" si="603"/>
        <v/>
      </c>
      <c r="D4951" s="218" t="str">
        <f t="shared" si="604"/>
        <v/>
      </c>
      <c r="E4951" s="219" t="e">
        <f t="shared" si="605"/>
        <v>#VALUE!</v>
      </c>
      <c r="F4951" s="219" t="str">
        <f t="shared" si="606"/>
        <v/>
      </c>
      <c r="G4951" s="219">
        <f t="shared" si="607"/>
        <v>45291</v>
      </c>
      <c r="H4951" s="218" t="str">
        <f>IF(ISERROR(VLOOKUP(FORECAST!$A4951,$AY$2:$BA$9,3,FALSE)),"",VLOOKUP(FORECAST!$A4951,$AY$2:$BA$9,3,FALSE))</f>
        <v/>
      </c>
      <c r="I4951" s="218" t="str">
        <f>IF(ISNUMBER(FORECAST!G:G),FORECAST!G:G,"")</f>
        <v/>
      </c>
      <c r="J4951" s="222" t="str">
        <f>IF(ISNUMBER(FORECAST!H:H),FORECAST!H:H,"")</f>
        <v/>
      </c>
      <c r="BF4951" s="4"/>
    </row>
    <row r="4952" spans="1:58">
      <c r="A4952" s="218" t="str">
        <f>MID(FORECAST!A4951,1,10)</f>
        <v/>
      </c>
      <c r="B4952" s="218" t="str">
        <f t="shared" si="602"/>
        <v/>
      </c>
      <c r="C4952" s="218" t="str">
        <f t="shared" si="603"/>
        <v/>
      </c>
      <c r="D4952" s="218" t="str">
        <f t="shared" si="604"/>
        <v/>
      </c>
      <c r="E4952" s="219" t="e">
        <f t="shared" si="605"/>
        <v>#VALUE!</v>
      </c>
      <c r="F4952" s="219" t="str">
        <f t="shared" si="606"/>
        <v/>
      </c>
      <c r="G4952" s="219">
        <f t="shared" si="607"/>
        <v>45291</v>
      </c>
      <c r="H4952" s="218" t="str">
        <f>IF(ISERROR(VLOOKUP(FORECAST!$A4952,$AY$2:$BA$9,3,FALSE)),"",VLOOKUP(FORECAST!$A4952,$AY$2:$BA$9,3,FALSE))</f>
        <v/>
      </c>
      <c r="I4952" s="218" t="str">
        <f>IF(ISNUMBER(FORECAST!G:G),FORECAST!G:G,"")</f>
        <v/>
      </c>
      <c r="J4952" s="222" t="str">
        <f>IF(ISNUMBER(FORECAST!H:H),FORECAST!H:H,"")</f>
        <v/>
      </c>
      <c r="BF4952" s="4"/>
    </row>
    <row r="4953" spans="1:58">
      <c r="A4953" s="218" t="str">
        <f>MID(FORECAST!A4952,1,10)</f>
        <v/>
      </c>
      <c r="B4953" s="218" t="str">
        <f t="shared" si="602"/>
        <v/>
      </c>
      <c r="C4953" s="218" t="str">
        <f t="shared" si="603"/>
        <v/>
      </c>
      <c r="D4953" s="218" t="str">
        <f t="shared" si="604"/>
        <v/>
      </c>
      <c r="E4953" s="219" t="e">
        <f t="shared" si="605"/>
        <v>#VALUE!</v>
      </c>
      <c r="F4953" s="219" t="str">
        <f t="shared" si="606"/>
        <v/>
      </c>
      <c r="G4953" s="219">
        <f t="shared" si="607"/>
        <v>45291</v>
      </c>
      <c r="H4953" s="218" t="str">
        <f>IF(ISERROR(VLOOKUP(FORECAST!$A4953,$AY$2:$BA$9,3,FALSE)),"",VLOOKUP(FORECAST!$A4953,$AY$2:$BA$9,3,FALSE))</f>
        <v/>
      </c>
      <c r="I4953" s="218" t="str">
        <f>IF(ISNUMBER(FORECAST!G:G),FORECAST!G:G,"")</f>
        <v/>
      </c>
      <c r="J4953" s="222" t="str">
        <f>IF(ISNUMBER(FORECAST!H:H),FORECAST!H:H,"")</f>
        <v/>
      </c>
      <c r="BF4953" s="4"/>
    </row>
    <row r="4954" spans="1:58">
      <c r="A4954" s="218" t="str">
        <f>MID(FORECAST!A4953,1,10)</f>
        <v/>
      </c>
      <c r="B4954" s="218" t="str">
        <f t="shared" si="602"/>
        <v/>
      </c>
      <c r="C4954" s="218" t="str">
        <f t="shared" si="603"/>
        <v/>
      </c>
      <c r="D4954" s="218" t="str">
        <f t="shared" si="604"/>
        <v/>
      </c>
      <c r="E4954" s="219" t="e">
        <f t="shared" si="605"/>
        <v>#VALUE!</v>
      </c>
      <c r="F4954" s="219" t="str">
        <f t="shared" si="606"/>
        <v/>
      </c>
      <c r="G4954" s="219">
        <f t="shared" si="607"/>
        <v>45291</v>
      </c>
      <c r="H4954" s="218" t="str">
        <f>IF(ISERROR(VLOOKUP(FORECAST!$A4954,$AY$2:$BA$9,3,FALSE)),"",VLOOKUP(FORECAST!$A4954,$AY$2:$BA$9,3,FALSE))</f>
        <v/>
      </c>
      <c r="I4954" s="218" t="str">
        <f>IF(ISNUMBER(FORECAST!G:G),FORECAST!G:G,"")</f>
        <v/>
      </c>
      <c r="J4954" s="222" t="str">
        <f>IF(ISNUMBER(FORECAST!H:H),FORECAST!H:H,"")</f>
        <v/>
      </c>
      <c r="BF4954" s="4"/>
    </row>
    <row r="4955" spans="1:58">
      <c r="A4955" s="218" t="str">
        <f>MID(FORECAST!A4954,1,10)</f>
        <v/>
      </c>
      <c r="B4955" s="218" t="str">
        <f t="shared" si="602"/>
        <v/>
      </c>
      <c r="C4955" s="218" t="str">
        <f t="shared" si="603"/>
        <v/>
      </c>
      <c r="D4955" s="218" t="str">
        <f t="shared" si="604"/>
        <v/>
      </c>
      <c r="E4955" s="219" t="e">
        <f t="shared" si="605"/>
        <v>#VALUE!</v>
      </c>
      <c r="F4955" s="219" t="str">
        <f t="shared" si="606"/>
        <v/>
      </c>
      <c r="G4955" s="219">
        <f t="shared" si="607"/>
        <v>45291</v>
      </c>
      <c r="H4955" s="218" t="str">
        <f>IF(ISERROR(VLOOKUP(FORECAST!$A4955,$AY$2:$BA$9,3,FALSE)),"",VLOOKUP(FORECAST!$A4955,$AY$2:$BA$9,3,FALSE))</f>
        <v/>
      </c>
      <c r="I4955" s="218" t="str">
        <f>IF(ISNUMBER(FORECAST!G:G),FORECAST!G:G,"")</f>
        <v/>
      </c>
      <c r="J4955" s="222" t="str">
        <f>IF(ISNUMBER(FORECAST!H:H),FORECAST!H:H,"")</f>
        <v/>
      </c>
      <c r="BF4955" s="4"/>
    </row>
    <row r="4956" spans="1:58">
      <c r="A4956" s="218" t="str">
        <f>MID(FORECAST!A4955,1,10)</f>
        <v/>
      </c>
      <c r="B4956" s="218" t="str">
        <f t="shared" si="602"/>
        <v/>
      </c>
      <c r="C4956" s="218" t="str">
        <f t="shared" si="603"/>
        <v/>
      </c>
      <c r="D4956" s="218" t="str">
        <f t="shared" si="604"/>
        <v/>
      </c>
      <c r="E4956" s="219" t="e">
        <f t="shared" si="605"/>
        <v>#VALUE!</v>
      </c>
      <c r="F4956" s="219" t="str">
        <f t="shared" si="606"/>
        <v/>
      </c>
      <c r="G4956" s="219">
        <f t="shared" si="607"/>
        <v>45291</v>
      </c>
      <c r="H4956" s="218" t="str">
        <f>IF(ISERROR(VLOOKUP(FORECAST!$A4956,$AY$2:$BA$9,3,FALSE)),"",VLOOKUP(FORECAST!$A4956,$AY$2:$BA$9,3,FALSE))</f>
        <v/>
      </c>
      <c r="I4956" s="218" t="str">
        <f>IF(ISNUMBER(FORECAST!G:G),FORECAST!G:G,"")</f>
        <v/>
      </c>
      <c r="J4956" s="222" t="str">
        <f>IF(ISNUMBER(FORECAST!H:H),FORECAST!H:H,"")</f>
        <v/>
      </c>
      <c r="BF4956" s="4"/>
    </row>
    <row r="4957" spans="1:58">
      <c r="A4957" s="218" t="str">
        <f>MID(FORECAST!A4956,1,10)</f>
        <v/>
      </c>
      <c r="B4957" s="218" t="str">
        <f t="shared" si="602"/>
        <v/>
      </c>
      <c r="C4957" s="218" t="str">
        <f t="shared" si="603"/>
        <v/>
      </c>
      <c r="D4957" s="218" t="str">
        <f t="shared" si="604"/>
        <v/>
      </c>
      <c r="E4957" s="219" t="e">
        <f t="shared" si="605"/>
        <v>#VALUE!</v>
      </c>
      <c r="F4957" s="219" t="str">
        <f t="shared" si="606"/>
        <v/>
      </c>
      <c r="G4957" s="219">
        <f t="shared" si="607"/>
        <v>45291</v>
      </c>
      <c r="H4957" s="218" t="str">
        <f>IF(ISERROR(VLOOKUP(FORECAST!$A4957,$AY$2:$BA$9,3,FALSE)),"",VLOOKUP(FORECAST!$A4957,$AY$2:$BA$9,3,FALSE))</f>
        <v/>
      </c>
      <c r="I4957" s="218" t="str">
        <f>IF(ISNUMBER(FORECAST!G:G),FORECAST!G:G,"")</f>
        <v/>
      </c>
      <c r="J4957" s="222" t="str">
        <f>IF(ISNUMBER(FORECAST!H:H),FORECAST!H:H,"")</f>
        <v/>
      </c>
      <c r="BF4957" s="4"/>
    </row>
    <row r="4958" spans="1:58">
      <c r="A4958" s="218" t="str">
        <f>MID(FORECAST!A4957,1,10)</f>
        <v/>
      </c>
      <c r="B4958" s="218" t="str">
        <f t="shared" si="602"/>
        <v/>
      </c>
      <c r="C4958" s="218" t="str">
        <f t="shared" si="603"/>
        <v/>
      </c>
      <c r="D4958" s="218" t="str">
        <f t="shared" si="604"/>
        <v/>
      </c>
      <c r="E4958" s="219" t="e">
        <f t="shared" si="605"/>
        <v>#VALUE!</v>
      </c>
      <c r="F4958" s="219" t="str">
        <f t="shared" si="606"/>
        <v/>
      </c>
      <c r="G4958" s="219">
        <f t="shared" si="607"/>
        <v>45291</v>
      </c>
      <c r="H4958" s="218" t="str">
        <f>IF(ISERROR(VLOOKUP(FORECAST!$A4958,$AY$2:$BA$9,3,FALSE)),"",VLOOKUP(FORECAST!$A4958,$AY$2:$BA$9,3,FALSE))</f>
        <v/>
      </c>
      <c r="I4958" s="218" t="str">
        <f>IF(ISNUMBER(FORECAST!G:G),FORECAST!G:G,"")</f>
        <v/>
      </c>
      <c r="J4958" s="222" t="str">
        <f>IF(ISNUMBER(FORECAST!H:H),FORECAST!H:H,"")</f>
        <v/>
      </c>
      <c r="BF4958" s="4"/>
    </row>
    <row r="4959" spans="1:58">
      <c r="A4959" s="218" t="str">
        <f>MID(FORECAST!A4958,1,10)</f>
        <v/>
      </c>
      <c r="B4959" s="218" t="str">
        <f t="shared" si="602"/>
        <v/>
      </c>
      <c r="C4959" s="218" t="str">
        <f t="shared" si="603"/>
        <v/>
      </c>
      <c r="D4959" s="218" t="str">
        <f t="shared" si="604"/>
        <v/>
      </c>
      <c r="E4959" s="219" t="e">
        <f t="shared" si="605"/>
        <v>#VALUE!</v>
      </c>
      <c r="F4959" s="219" t="str">
        <f t="shared" si="606"/>
        <v/>
      </c>
      <c r="G4959" s="219">
        <f t="shared" si="607"/>
        <v>45291</v>
      </c>
      <c r="H4959" s="218" t="str">
        <f>IF(ISERROR(VLOOKUP(FORECAST!$A4959,$AY$2:$BA$9,3,FALSE)),"",VLOOKUP(FORECAST!$A4959,$AY$2:$BA$9,3,FALSE))</f>
        <v/>
      </c>
      <c r="I4959" s="218" t="str">
        <f>IF(ISNUMBER(FORECAST!G:G),FORECAST!G:G,"")</f>
        <v/>
      </c>
      <c r="J4959" s="222" t="str">
        <f>IF(ISNUMBER(FORECAST!H:H),FORECAST!H:H,"")</f>
        <v/>
      </c>
      <c r="BF4959" s="4"/>
    </row>
    <row r="4960" spans="1:58">
      <c r="A4960" s="218" t="str">
        <f>MID(FORECAST!A4959,1,10)</f>
        <v/>
      </c>
      <c r="B4960" s="218" t="str">
        <f t="shared" si="602"/>
        <v/>
      </c>
      <c r="C4960" s="218" t="str">
        <f t="shared" si="603"/>
        <v/>
      </c>
      <c r="D4960" s="218" t="str">
        <f t="shared" si="604"/>
        <v/>
      </c>
      <c r="E4960" s="219" t="e">
        <f t="shared" si="605"/>
        <v>#VALUE!</v>
      </c>
      <c r="F4960" s="219" t="str">
        <f t="shared" si="606"/>
        <v/>
      </c>
      <c r="G4960" s="219">
        <f t="shared" si="607"/>
        <v>45291</v>
      </c>
      <c r="H4960" s="218" t="str">
        <f>IF(ISERROR(VLOOKUP(FORECAST!$A4960,$AY$2:$BA$9,3,FALSE)),"",VLOOKUP(FORECAST!$A4960,$AY$2:$BA$9,3,FALSE))</f>
        <v/>
      </c>
      <c r="I4960" s="218" t="str">
        <f>IF(ISNUMBER(FORECAST!G:G),FORECAST!G:G,"")</f>
        <v/>
      </c>
      <c r="J4960" s="222" t="str">
        <f>IF(ISNUMBER(FORECAST!H:H),FORECAST!H:H,"")</f>
        <v/>
      </c>
      <c r="BF4960" s="4"/>
    </row>
    <row r="4961" spans="1:58">
      <c r="A4961" s="218" t="str">
        <f>MID(FORECAST!A4960,1,10)</f>
        <v/>
      </c>
      <c r="B4961" s="218" t="str">
        <f t="shared" si="602"/>
        <v/>
      </c>
      <c r="C4961" s="218" t="str">
        <f t="shared" si="603"/>
        <v/>
      </c>
      <c r="D4961" s="218" t="str">
        <f t="shared" si="604"/>
        <v/>
      </c>
      <c r="E4961" s="219" t="e">
        <f t="shared" si="605"/>
        <v>#VALUE!</v>
      </c>
      <c r="F4961" s="219" t="str">
        <f t="shared" si="606"/>
        <v/>
      </c>
      <c r="G4961" s="219">
        <f t="shared" si="607"/>
        <v>45291</v>
      </c>
      <c r="H4961" s="218" t="str">
        <f>IF(ISERROR(VLOOKUP(FORECAST!$A4961,$AY$2:$BA$9,3,FALSE)),"",VLOOKUP(FORECAST!$A4961,$AY$2:$BA$9,3,FALSE))</f>
        <v/>
      </c>
      <c r="I4961" s="218" t="str">
        <f>IF(ISNUMBER(FORECAST!G:G),FORECAST!G:G,"")</f>
        <v/>
      </c>
      <c r="J4961" s="222" t="str">
        <f>IF(ISNUMBER(FORECAST!H:H),FORECAST!H:H,"")</f>
        <v/>
      </c>
      <c r="BF4961" s="4"/>
    </row>
    <row r="4962" spans="1:58">
      <c r="A4962" s="218" t="str">
        <f>MID(FORECAST!A4961,1,10)</f>
        <v/>
      </c>
      <c r="B4962" s="218" t="str">
        <f t="shared" si="602"/>
        <v/>
      </c>
      <c r="C4962" s="218" t="str">
        <f t="shared" si="603"/>
        <v/>
      </c>
      <c r="D4962" s="218" t="str">
        <f t="shared" si="604"/>
        <v/>
      </c>
      <c r="E4962" s="219" t="e">
        <f t="shared" si="605"/>
        <v>#VALUE!</v>
      </c>
      <c r="F4962" s="219" t="str">
        <f t="shared" si="606"/>
        <v/>
      </c>
      <c r="G4962" s="219">
        <f t="shared" si="607"/>
        <v>45291</v>
      </c>
      <c r="H4962" s="218" t="str">
        <f>IF(ISERROR(VLOOKUP(FORECAST!$A4962,$AY$2:$BA$9,3,FALSE)),"",VLOOKUP(FORECAST!$A4962,$AY$2:$BA$9,3,FALSE))</f>
        <v/>
      </c>
      <c r="I4962" s="218" t="str">
        <f>IF(ISNUMBER(FORECAST!G:G),FORECAST!G:G,"")</f>
        <v/>
      </c>
      <c r="J4962" s="222" t="str">
        <f>IF(ISNUMBER(FORECAST!H:H),FORECAST!H:H,"")</f>
        <v/>
      </c>
      <c r="BF4962" s="4"/>
    </row>
    <row r="4963" spans="1:58">
      <c r="A4963" s="218" t="str">
        <f>MID(FORECAST!A4962,1,10)</f>
        <v/>
      </c>
      <c r="B4963" s="218" t="str">
        <f t="shared" si="602"/>
        <v/>
      </c>
      <c r="C4963" s="218" t="str">
        <f t="shared" si="603"/>
        <v/>
      </c>
      <c r="D4963" s="218" t="str">
        <f t="shared" si="604"/>
        <v/>
      </c>
      <c r="E4963" s="219" t="e">
        <f t="shared" si="605"/>
        <v>#VALUE!</v>
      </c>
      <c r="F4963" s="219" t="str">
        <f t="shared" si="606"/>
        <v/>
      </c>
      <c r="G4963" s="219">
        <f t="shared" si="607"/>
        <v>45291</v>
      </c>
      <c r="H4963" s="218" t="str">
        <f>IF(ISERROR(VLOOKUP(FORECAST!$A4963,$AY$2:$BA$9,3,FALSE)),"",VLOOKUP(FORECAST!$A4963,$AY$2:$BA$9,3,FALSE))</f>
        <v/>
      </c>
      <c r="I4963" s="218" t="str">
        <f>IF(ISNUMBER(FORECAST!G:G),FORECAST!G:G,"")</f>
        <v/>
      </c>
      <c r="J4963" s="222" t="str">
        <f>IF(ISNUMBER(FORECAST!H:H),FORECAST!H:H,"")</f>
        <v/>
      </c>
      <c r="BF4963" s="4"/>
    </row>
    <row r="4964" spans="1:58">
      <c r="A4964" s="218" t="str">
        <f>MID(FORECAST!A4963,1,10)</f>
        <v/>
      </c>
      <c r="B4964" s="218" t="str">
        <f t="shared" si="602"/>
        <v/>
      </c>
      <c r="C4964" s="218" t="str">
        <f t="shared" si="603"/>
        <v/>
      </c>
      <c r="D4964" s="218" t="str">
        <f t="shared" si="604"/>
        <v/>
      </c>
      <c r="E4964" s="219" t="e">
        <f t="shared" si="605"/>
        <v>#VALUE!</v>
      </c>
      <c r="F4964" s="219" t="str">
        <f t="shared" si="606"/>
        <v/>
      </c>
      <c r="G4964" s="219">
        <f t="shared" si="607"/>
        <v>45291</v>
      </c>
      <c r="H4964" s="218" t="str">
        <f>IF(ISERROR(VLOOKUP(FORECAST!$A4964,$AY$2:$BA$9,3,FALSE)),"",VLOOKUP(FORECAST!$A4964,$AY$2:$BA$9,3,FALSE))</f>
        <v/>
      </c>
      <c r="I4964" s="218" t="str">
        <f>IF(ISNUMBER(FORECAST!G:G),FORECAST!G:G,"")</f>
        <v/>
      </c>
      <c r="J4964" s="222" t="str">
        <f>IF(ISNUMBER(FORECAST!H:H),FORECAST!H:H,"")</f>
        <v/>
      </c>
      <c r="BF4964" s="4"/>
    </row>
    <row r="4965" spans="1:58">
      <c r="A4965" s="218" t="str">
        <f>MID(FORECAST!A4964,1,10)</f>
        <v/>
      </c>
      <c r="B4965" s="218" t="str">
        <f t="shared" si="602"/>
        <v/>
      </c>
      <c r="C4965" s="218" t="str">
        <f t="shared" si="603"/>
        <v/>
      </c>
      <c r="D4965" s="218" t="str">
        <f t="shared" si="604"/>
        <v/>
      </c>
      <c r="E4965" s="219" t="e">
        <f t="shared" si="605"/>
        <v>#VALUE!</v>
      </c>
      <c r="F4965" s="219" t="str">
        <f t="shared" si="606"/>
        <v/>
      </c>
      <c r="G4965" s="219">
        <f t="shared" si="607"/>
        <v>45291</v>
      </c>
      <c r="H4965" s="218" t="str">
        <f>IF(ISERROR(VLOOKUP(FORECAST!$A4965,$AY$2:$BA$9,3,FALSE)),"",VLOOKUP(FORECAST!$A4965,$AY$2:$BA$9,3,FALSE))</f>
        <v/>
      </c>
      <c r="I4965" s="218" t="str">
        <f>IF(ISNUMBER(FORECAST!G:G),FORECAST!G:G,"")</f>
        <v/>
      </c>
      <c r="J4965" s="222" t="str">
        <f>IF(ISNUMBER(FORECAST!H:H),FORECAST!H:H,"")</f>
        <v/>
      </c>
      <c r="BF4965" s="4"/>
    </row>
    <row r="4966" spans="1:58">
      <c r="A4966" s="218" t="str">
        <f>MID(FORECAST!A4965,1,10)</f>
        <v/>
      </c>
      <c r="B4966" s="218" t="str">
        <f t="shared" si="602"/>
        <v/>
      </c>
      <c r="C4966" s="218" t="str">
        <f t="shared" si="603"/>
        <v/>
      </c>
      <c r="D4966" s="218" t="str">
        <f t="shared" si="604"/>
        <v/>
      </c>
      <c r="E4966" s="219" t="e">
        <f t="shared" si="605"/>
        <v>#VALUE!</v>
      </c>
      <c r="F4966" s="219" t="str">
        <f t="shared" si="606"/>
        <v/>
      </c>
      <c r="G4966" s="219">
        <f t="shared" si="607"/>
        <v>45291</v>
      </c>
      <c r="H4966" s="218" t="str">
        <f>IF(ISERROR(VLOOKUP(FORECAST!$A4966,$AY$2:$BA$9,3,FALSE)),"",VLOOKUP(FORECAST!$A4966,$AY$2:$BA$9,3,FALSE))</f>
        <v/>
      </c>
      <c r="I4966" s="218" t="str">
        <f>IF(ISNUMBER(FORECAST!G:G),FORECAST!G:G,"")</f>
        <v/>
      </c>
      <c r="J4966" s="222" t="str">
        <f>IF(ISNUMBER(FORECAST!H:H),FORECAST!H:H,"")</f>
        <v/>
      </c>
      <c r="BF4966" s="4"/>
    </row>
    <row r="4967" spans="1:58">
      <c r="A4967" s="218" t="str">
        <f>MID(FORECAST!A4966,1,10)</f>
        <v/>
      </c>
      <c r="B4967" s="218" t="str">
        <f t="shared" si="602"/>
        <v/>
      </c>
      <c r="C4967" s="218" t="str">
        <f t="shared" si="603"/>
        <v/>
      </c>
      <c r="D4967" s="218" t="str">
        <f t="shared" si="604"/>
        <v/>
      </c>
      <c r="E4967" s="219" t="e">
        <f t="shared" si="605"/>
        <v>#VALUE!</v>
      </c>
      <c r="F4967" s="219" t="str">
        <f t="shared" si="606"/>
        <v/>
      </c>
      <c r="G4967" s="219">
        <f t="shared" si="607"/>
        <v>45291</v>
      </c>
      <c r="H4967" s="218" t="str">
        <f>IF(ISERROR(VLOOKUP(FORECAST!$A4967,$AY$2:$BA$9,3,FALSE)),"",VLOOKUP(FORECAST!$A4967,$AY$2:$BA$9,3,FALSE))</f>
        <v/>
      </c>
      <c r="I4967" s="218" t="str">
        <f>IF(ISNUMBER(FORECAST!G:G),FORECAST!G:G,"")</f>
        <v/>
      </c>
      <c r="J4967" s="222" t="str">
        <f>IF(ISNUMBER(FORECAST!H:H),FORECAST!H:H,"")</f>
        <v/>
      </c>
      <c r="BF4967" s="4"/>
    </row>
    <row r="4968" spans="1:58">
      <c r="A4968" s="218" t="str">
        <f>MID(FORECAST!A4967,1,10)</f>
        <v/>
      </c>
      <c r="B4968" s="218" t="str">
        <f t="shared" si="602"/>
        <v/>
      </c>
      <c r="C4968" s="218" t="str">
        <f t="shared" si="603"/>
        <v/>
      </c>
      <c r="D4968" s="218" t="str">
        <f t="shared" si="604"/>
        <v/>
      </c>
      <c r="E4968" s="219" t="e">
        <f t="shared" si="605"/>
        <v>#VALUE!</v>
      </c>
      <c r="F4968" s="219" t="str">
        <f t="shared" si="606"/>
        <v/>
      </c>
      <c r="G4968" s="219">
        <f t="shared" si="607"/>
        <v>45291</v>
      </c>
      <c r="H4968" s="218" t="str">
        <f>IF(ISERROR(VLOOKUP(FORECAST!$A4968,$AY$2:$BA$9,3,FALSE)),"",VLOOKUP(FORECAST!$A4968,$AY$2:$BA$9,3,FALSE))</f>
        <v/>
      </c>
      <c r="I4968" s="218" t="str">
        <f>IF(ISNUMBER(FORECAST!G:G),FORECAST!G:G,"")</f>
        <v/>
      </c>
      <c r="J4968" s="222" t="str">
        <f>IF(ISNUMBER(FORECAST!H:H),FORECAST!H:H,"")</f>
        <v/>
      </c>
      <c r="BF4968" s="4"/>
    </row>
    <row r="4969" spans="1:58">
      <c r="A4969" s="218" t="str">
        <f>MID(FORECAST!A4968,1,10)</f>
        <v/>
      </c>
      <c r="B4969" s="218" t="str">
        <f t="shared" si="602"/>
        <v/>
      </c>
      <c r="C4969" s="218" t="str">
        <f t="shared" si="603"/>
        <v/>
      </c>
      <c r="D4969" s="218" t="str">
        <f t="shared" si="604"/>
        <v/>
      </c>
      <c r="E4969" s="219" t="e">
        <f t="shared" si="605"/>
        <v>#VALUE!</v>
      </c>
      <c r="F4969" s="219" t="str">
        <f t="shared" si="606"/>
        <v/>
      </c>
      <c r="G4969" s="219">
        <f t="shared" si="607"/>
        <v>45291</v>
      </c>
      <c r="H4969" s="218" t="str">
        <f>IF(ISERROR(VLOOKUP(FORECAST!$A4969,$AY$2:$BA$9,3,FALSE)),"",VLOOKUP(FORECAST!$A4969,$AY$2:$BA$9,3,FALSE))</f>
        <v/>
      </c>
      <c r="I4969" s="218" t="str">
        <f>IF(ISNUMBER(FORECAST!G:G),FORECAST!G:G,"")</f>
        <v/>
      </c>
      <c r="J4969" s="222" t="str">
        <f>IF(ISNUMBER(FORECAST!H:H),FORECAST!H:H,"")</f>
        <v/>
      </c>
      <c r="BF4969" s="4"/>
    </row>
    <row r="4970" spans="1:58">
      <c r="A4970" s="218" t="str">
        <f>MID(FORECAST!A4969,1,10)</f>
        <v/>
      </c>
      <c r="B4970" s="218" t="str">
        <f t="shared" si="602"/>
        <v/>
      </c>
      <c r="C4970" s="218" t="str">
        <f t="shared" si="603"/>
        <v/>
      </c>
      <c r="D4970" s="218" t="str">
        <f t="shared" si="604"/>
        <v/>
      </c>
      <c r="E4970" s="219" t="e">
        <f t="shared" si="605"/>
        <v>#VALUE!</v>
      </c>
      <c r="F4970" s="219" t="str">
        <f t="shared" si="606"/>
        <v/>
      </c>
      <c r="G4970" s="219">
        <f t="shared" si="607"/>
        <v>45291</v>
      </c>
      <c r="H4970" s="218" t="str">
        <f>IF(ISERROR(VLOOKUP(FORECAST!$A4970,$AY$2:$BA$9,3,FALSE)),"",VLOOKUP(FORECAST!$A4970,$AY$2:$BA$9,3,FALSE))</f>
        <v/>
      </c>
      <c r="I4970" s="218" t="str">
        <f>IF(ISNUMBER(FORECAST!G:G),FORECAST!G:G,"")</f>
        <v/>
      </c>
      <c r="J4970" s="222" t="str">
        <f>IF(ISNUMBER(FORECAST!H:H),FORECAST!H:H,"")</f>
        <v/>
      </c>
      <c r="BF4970" s="4"/>
    </row>
    <row r="4971" spans="1:58">
      <c r="A4971" s="218" t="str">
        <f>MID(FORECAST!A4970,1,10)</f>
        <v/>
      </c>
      <c r="B4971" s="218" t="str">
        <f t="shared" si="602"/>
        <v/>
      </c>
      <c r="C4971" s="218" t="str">
        <f t="shared" si="603"/>
        <v/>
      </c>
      <c r="D4971" s="218" t="str">
        <f t="shared" si="604"/>
        <v/>
      </c>
      <c r="E4971" s="219" t="e">
        <f t="shared" si="605"/>
        <v>#VALUE!</v>
      </c>
      <c r="F4971" s="219" t="str">
        <f t="shared" si="606"/>
        <v/>
      </c>
      <c r="G4971" s="219">
        <f t="shared" si="607"/>
        <v>45291</v>
      </c>
      <c r="H4971" s="218" t="str">
        <f>IF(ISERROR(VLOOKUP(FORECAST!$A4971,$AY$2:$BA$9,3,FALSE)),"",VLOOKUP(FORECAST!$A4971,$AY$2:$BA$9,3,FALSE))</f>
        <v/>
      </c>
      <c r="I4971" s="218" t="str">
        <f>IF(ISNUMBER(FORECAST!G:G),FORECAST!G:G,"")</f>
        <v/>
      </c>
      <c r="J4971" s="222" t="str">
        <f>IF(ISNUMBER(FORECAST!H:H),FORECAST!H:H,"")</f>
        <v/>
      </c>
      <c r="BF4971" s="4"/>
    </row>
    <row r="4972" spans="1:58">
      <c r="A4972" s="218" t="str">
        <f>MID(FORECAST!A4971,1,10)</f>
        <v/>
      </c>
      <c r="B4972" s="218" t="str">
        <f t="shared" si="602"/>
        <v/>
      </c>
      <c r="C4972" s="218" t="str">
        <f t="shared" si="603"/>
        <v/>
      </c>
      <c r="D4972" s="218" t="str">
        <f t="shared" si="604"/>
        <v/>
      </c>
      <c r="E4972" s="219" t="e">
        <f t="shared" si="605"/>
        <v>#VALUE!</v>
      </c>
      <c r="F4972" s="219" t="str">
        <f t="shared" si="606"/>
        <v/>
      </c>
      <c r="G4972" s="219">
        <f t="shared" si="607"/>
        <v>45291</v>
      </c>
      <c r="H4972" s="218" t="str">
        <f>IF(ISERROR(VLOOKUP(FORECAST!$A4972,$AY$2:$BA$9,3,FALSE)),"",VLOOKUP(FORECAST!$A4972,$AY$2:$BA$9,3,FALSE))</f>
        <v/>
      </c>
      <c r="I4972" s="218" t="str">
        <f>IF(ISNUMBER(FORECAST!G:G),FORECAST!G:G,"")</f>
        <v/>
      </c>
      <c r="J4972" s="222" t="str">
        <f>IF(ISNUMBER(FORECAST!H:H),FORECAST!H:H,"")</f>
        <v/>
      </c>
      <c r="BF4972" s="4"/>
    </row>
    <row r="4973" spans="1:58">
      <c r="A4973" s="218" t="str">
        <f>MID(FORECAST!A4972,1,10)</f>
        <v/>
      </c>
      <c r="B4973" s="218" t="str">
        <f t="shared" si="602"/>
        <v/>
      </c>
      <c r="C4973" s="218" t="str">
        <f t="shared" si="603"/>
        <v/>
      </c>
      <c r="D4973" s="218" t="str">
        <f t="shared" si="604"/>
        <v/>
      </c>
      <c r="E4973" s="219" t="e">
        <f t="shared" si="605"/>
        <v>#VALUE!</v>
      </c>
      <c r="F4973" s="219" t="str">
        <f t="shared" si="606"/>
        <v/>
      </c>
      <c r="G4973" s="219">
        <f t="shared" si="607"/>
        <v>45291</v>
      </c>
      <c r="H4973" s="218" t="str">
        <f>IF(ISERROR(VLOOKUP(FORECAST!$A4973,$AY$2:$BA$9,3,FALSE)),"",VLOOKUP(FORECAST!$A4973,$AY$2:$BA$9,3,FALSE))</f>
        <v/>
      </c>
      <c r="I4973" s="218" t="str">
        <f>IF(ISNUMBER(FORECAST!G:G),FORECAST!G:G,"")</f>
        <v/>
      </c>
      <c r="J4973" s="222" t="str">
        <f>IF(ISNUMBER(FORECAST!H:H),FORECAST!H:H,"")</f>
        <v/>
      </c>
      <c r="BF4973" s="4"/>
    </row>
    <row r="4974" spans="1:58">
      <c r="A4974" s="218" t="str">
        <f>MID(FORECAST!A4973,1,10)</f>
        <v/>
      </c>
      <c r="B4974" s="218" t="str">
        <f t="shared" si="602"/>
        <v/>
      </c>
      <c r="C4974" s="218" t="str">
        <f t="shared" si="603"/>
        <v/>
      </c>
      <c r="D4974" s="218" t="str">
        <f t="shared" si="604"/>
        <v/>
      </c>
      <c r="E4974" s="219" t="e">
        <f t="shared" si="605"/>
        <v>#VALUE!</v>
      </c>
      <c r="F4974" s="219" t="str">
        <f t="shared" si="606"/>
        <v/>
      </c>
      <c r="G4974" s="219">
        <f t="shared" si="607"/>
        <v>45291</v>
      </c>
      <c r="H4974" s="218" t="str">
        <f>IF(ISERROR(VLOOKUP(FORECAST!$A4974,$AY$2:$BA$9,3,FALSE)),"",VLOOKUP(FORECAST!$A4974,$AY$2:$BA$9,3,FALSE))</f>
        <v/>
      </c>
      <c r="I4974" s="218" t="str">
        <f>IF(ISNUMBER(FORECAST!G:G),FORECAST!G:G,"")</f>
        <v/>
      </c>
      <c r="J4974" s="222" t="str">
        <f>IF(ISNUMBER(FORECAST!H:H),FORECAST!H:H,"")</f>
        <v/>
      </c>
      <c r="BF4974" s="4"/>
    </row>
    <row r="4975" spans="1:58">
      <c r="A4975" s="218" t="str">
        <f>MID(FORECAST!A4974,1,10)</f>
        <v/>
      </c>
      <c r="B4975" s="218" t="str">
        <f t="shared" si="602"/>
        <v/>
      </c>
      <c r="C4975" s="218" t="str">
        <f t="shared" si="603"/>
        <v/>
      </c>
      <c r="D4975" s="218" t="str">
        <f t="shared" si="604"/>
        <v/>
      </c>
      <c r="E4975" s="219" t="e">
        <f t="shared" si="605"/>
        <v>#VALUE!</v>
      </c>
      <c r="F4975" s="219" t="str">
        <f t="shared" si="606"/>
        <v/>
      </c>
      <c r="G4975" s="219">
        <f t="shared" si="607"/>
        <v>45291</v>
      </c>
      <c r="H4975" s="218" t="str">
        <f>IF(ISERROR(VLOOKUP(FORECAST!$A4975,$AY$2:$BA$9,3,FALSE)),"",VLOOKUP(FORECAST!$A4975,$AY$2:$BA$9,3,FALSE))</f>
        <v/>
      </c>
      <c r="I4975" s="218" t="str">
        <f>IF(ISNUMBER(FORECAST!G:G),FORECAST!G:G,"")</f>
        <v/>
      </c>
      <c r="J4975" s="222" t="str">
        <f>IF(ISNUMBER(FORECAST!H:H),FORECAST!H:H,"")</f>
        <v/>
      </c>
      <c r="BF4975" s="4"/>
    </row>
    <row r="4976" spans="1:58">
      <c r="A4976" s="218" t="str">
        <f>MID(FORECAST!A4975,1,10)</f>
        <v/>
      </c>
      <c r="B4976" s="218" t="str">
        <f t="shared" si="602"/>
        <v/>
      </c>
      <c r="C4976" s="218" t="str">
        <f t="shared" si="603"/>
        <v/>
      </c>
      <c r="D4976" s="218" t="str">
        <f t="shared" si="604"/>
        <v/>
      </c>
      <c r="E4976" s="219" t="e">
        <f t="shared" si="605"/>
        <v>#VALUE!</v>
      </c>
      <c r="F4976" s="219" t="str">
        <f t="shared" si="606"/>
        <v/>
      </c>
      <c r="G4976" s="219">
        <f t="shared" si="607"/>
        <v>45291</v>
      </c>
      <c r="H4976" s="218" t="str">
        <f>IF(ISERROR(VLOOKUP(FORECAST!$A4976,$AY$2:$BA$9,3,FALSE)),"",VLOOKUP(FORECAST!$A4976,$AY$2:$BA$9,3,FALSE))</f>
        <v/>
      </c>
      <c r="I4976" s="218" t="str">
        <f>IF(ISNUMBER(FORECAST!G:G),FORECAST!G:G,"")</f>
        <v/>
      </c>
      <c r="J4976" s="222" t="str">
        <f>IF(ISNUMBER(FORECAST!H:H),FORECAST!H:H,"")</f>
        <v/>
      </c>
      <c r="BF4976" s="4"/>
    </row>
    <row r="4977" spans="1:58">
      <c r="A4977" s="218" t="str">
        <f>MID(FORECAST!A4976,1,10)</f>
        <v/>
      </c>
      <c r="B4977" s="218" t="str">
        <f t="shared" si="602"/>
        <v/>
      </c>
      <c r="C4977" s="218" t="str">
        <f t="shared" si="603"/>
        <v/>
      </c>
      <c r="D4977" s="218" t="str">
        <f t="shared" si="604"/>
        <v/>
      </c>
      <c r="E4977" s="219" t="e">
        <f t="shared" si="605"/>
        <v>#VALUE!</v>
      </c>
      <c r="F4977" s="219" t="str">
        <f t="shared" si="606"/>
        <v/>
      </c>
      <c r="G4977" s="219">
        <f t="shared" si="607"/>
        <v>45291</v>
      </c>
      <c r="H4977" s="218" t="str">
        <f>IF(ISERROR(VLOOKUP(FORECAST!$A4977,$AY$2:$BA$9,3,FALSE)),"",VLOOKUP(FORECAST!$A4977,$AY$2:$BA$9,3,FALSE))</f>
        <v/>
      </c>
      <c r="I4977" s="218" t="str">
        <f>IF(ISNUMBER(FORECAST!G:G),FORECAST!G:G,"")</f>
        <v/>
      </c>
      <c r="J4977" s="222" t="str">
        <f>IF(ISNUMBER(FORECAST!H:H),FORECAST!H:H,"")</f>
        <v/>
      </c>
      <c r="BF4977" s="4"/>
    </row>
    <row r="4978" spans="1:58">
      <c r="A4978" s="218" t="str">
        <f>MID(FORECAST!A4977,1,10)</f>
        <v/>
      </c>
      <c r="B4978" s="218" t="str">
        <f t="shared" si="602"/>
        <v/>
      </c>
      <c r="C4978" s="218" t="str">
        <f t="shared" si="603"/>
        <v/>
      </c>
      <c r="D4978" s="218" t="str">
        <f t="shared" si="604"/>
        <v/>
      </c>
      <c r="E4978" s="219" t="e">
        <f t="shared" si="605"/>
        <v>#VALUE!</v>
      </c>
      <c r="F4978" s="219" t="str">
        <f t="shared" si="606"/>
        <v/>
      </c>
      <c r="G4978" s="219">
        <f t="shared" si="607"/>
        <v>45291</v>
      </c>
      <c r="H4978" s="218" t="str">
        <f>IF(ISERROR(VLOOKUP(FORECAST!$A4978,$AY$2:$BA$9,3,FALSE)),"",VLOOKUP(FORECAST!$A4978,$AY$2:$BA$9,3,FALSE))</f>
        <v/>
      </c>
      <c r="I4978" s="218" t="str">
        <f>IF(ISNUMBER(FORECAST!G:G),FORECAST!G:G,"")</f>
        <v/>
      </c>
      <c r="J4978" s="222" t="str">
        <f>IF(ISNUMBER(FORECAST!H:H),FORECAST!H:H,"")</f>
        <v/>
      </c>
      <c r="BF4978" s="4"/>
    </row>
    <row r="4979" spans="1:58">
      <c r="A4979" s="218" t="str">
        <f>MID(FORECAST!A4978,1,10)</f>
        <v/>
      </c>
      <c r="B4979" s="218" t="str">
        <f t="shared" si="602"/>
        <v/>
      </c>
      <c r="C4979" s="218" t="str">
        <f t="shared" si="603"/>
        <v/>
      </c>
      <c r="D4979" s="218" t="str">
        <f t="shared" si="604"/>
        <v/>
      </c>
      <c r="E4979" s="219" t="e">
        <f t="shared" si="605"/>
        <v>#VALUE!</v>
      </c>
      <c r="F4979" s="219" t="str">
        <f t="shared" si="606"/>
        <v/>
      </c>
      <c r="G4979" s="219">
        <f t="shared" si="607"/>
        <v>45291</v>
      </c>
      <c r="H4979" s="218" t="str">
        <f>IF(ISERROR(VLOOKUP(FORECAST!$A4979,$AY$2:$BA$9,3,FALSE)),"",VLOOKUP(FORECAST!$A4979,$AY$2:$BA$9,3,FALSE))</f>
        <v/>
      </c>
      <c r="I4979" s="218" t="str">
        <f>IF(ISNUMBER(FORECAST!G:G),FORECAST!G:G,"")</f>
        <v/>
      </c>
      <c r="J4979" s="222" t="str">
        <f>IF(ISNUMBER(FORECAST!H:H),FORECAST!H:H,"")</f>
        <v/>
      </c>
      <c r="BF4979" s="4"/>
    </row>
    <row r="4980" spans="1:58">
      <c r="A4980" s="218" t="str">
        <f>MID(FORECAST!A4979,1,10)</f>
        <v/>
      </c>
      <c r="B4980" s="218" t="str">
        <f t="shared" si="602"/>
        <v/>
      </c>
      <c r="C4980" s="218" t="str">
        <f t="shared" si="603"/>
        <v/>
      </c>
      <c r="D4980" s="218" t="str">
        <f t="shared" si="604"/>
        <v/>
      </c>
      <c r="E4980" s="219" t="e">
        <f t="shared" si="605"/>
        <v>#VALUE!</v>
      </c>
      <c r="F4980" s="219" t="str">
        <f t="shared" si="606"/>
        <v/>
      </c>
      <c r="G4980" s="219">
        <f t="shared" si="607"/>
        <v>45291</v>
      </c>
      <c r="H4980" s="218" t="str">
        <f>IF(ISERROR(VLOOKUP(FORECAST!$A4980,$AY$2:$BA$9,3,FALSE)),"",VLOOKUP(FORECAST!$A4980,$AY$2:$BA$9,3,FALSE))</f>
        <v/>
      </c>
      <c r="I4980" s="218" t="str">
        <f>IF(ISNUMBER(FORECAST!G:G),FORECAST!G:G,"")</f>
        <v/>
      </c>
      <c r="J4980" s="222" t="str">
        <f>IF(ISNUMBER(FORECAST!H:H),FORECAST!H:H,"")</f>
        <v/>
      </c>
      <c r="BF4980" s="4"/>
    </row>
    <row r="4981" spans="1:58">
      <c r="A4981" s="218" t="str">
        <f>MID(FORECAST!A4980,1,10)</f>
        <v/>
      </c>
      <c r="B4981" s="218" t="str">
        <f t="shared" si="602"/>
        <v/>
      </c>
      <c r="C4981" s="218" t="str">
        <f t="shared" si="603"/>
        <v/>
      </c>
      <c r="D4981" s="218" t="str">
        <f t="shared" si="604"/>
        <v/>
      </c>
      <c r="E4981" s="219" t="e">
        <f t="shared" si="605"/>
        <v>#VALUE!</v>
      </c>
      <c r="F4981" s="219" t="str">
        <f t="shared" si="606"/>
        <v/>
      </c>
      <c r="G4981" s="219">
        <f t="shared" si="607"/>
        <v>45291</v>
      </c>
      <c r="H4981" s="218" t="str">
        <f>IF(ISERROR(VLOOKUP(FORECAST!$A4981,$AY$2:$BA$9,3,FALSE)),"",VLOOKUP(FORECAST!$A4981,$AY$2:$BA$9,3,FALSE))</f>
        <v/>
      </c>
      <c r="I4981" s="218" t="str">
        <f>IF(ISNUMBER(FORECAST!G:G),FORECAST!G:G,"")</f>
        <v/>
      </c>
      <c r="J4981" s="222" t="str">
        <f>IF(ISNUMBER(FORECAST!H:H),FORECAST!H:H,"")</f>
        <v/>
      </c>
      <c r="BF4981" s="4"/>
    </row>
    <row r="4982" spans="1:58">
      <c r="A4982" s="218" t="str">
        <f>MID(FORECAST!A4981,1,10)</f>
        <v/>
      </c>
      <c r="B4982" s="218" t="str">
        <f t="shared" si="602"/>
        <v/>
      </c>
      <c r="C4982" s="218" t="str">
        <f t="shared" si="603"/>
        <v/>
      </c>
      <c r="D4982" s="218" t="str">
        <f t="shared" si="604"/>
        <v/>
      </c>
      <c r="E4982" s="219" t="e">
        <f t="shared" si="605"/>
        <v>#VALUE!</v>
      </c>
      <c r="F4982" s="219" t="str">
        <f t="shared" si="606"/>
        <v/>
      </c>
      <c r="G4982" s="219">
        <f t="shared" si="607"/>
        <v>45291</v>
      </c>
      <c r="H4982" s="218" t="str">
        <f>IF(ISERROR(VLOOKUP(FORECAST!$A4982,$AY$2:$BA$9,3,FALSE)),"",VLOOKUP(FORECAST!$A4982,$AY$2:$BA$9,3,FALSE))</f>
        <v/>
      </c>
      <c r="I4982" s="218" t="str">
        <f>IF(ISNUMBER(FORECAST!G:G),FORECAST!G:G,"")</f>
        <v/>
      </c>
      <c r="J4982" s="222" t="str">
        <f>IF(ISNUMBER(FORECAST!H:H),FORECAST!H:H,"")</f>
        <v/>
      </c>
      <c r="BF4982" s="4"/>
    </row>
    <row r="4983" spans="1:58">
      <c r="A4983" s="218" t="str">
        <f>MID(FORECAST!A4982,1,10)</f>
        <v/>
      </c>
      <c r="B4983" s="218" t="str">
        <f t="shared" si="602"/>
        <v/>
      </c>
      <c r="C4983" s="218" t="str">
        <f t="shared" si="603"/>
        <v/>
      </c>
      <c r="D4983" s="218" t="str">
        <f t="shared" si="604"/>
        <v/>
      </c>
      <c r="E4983" s="219" t="e">
        <f t="shared" si="605"/>
        <v>#VALUE!</v>
      </c>
      <c r="F4983" s="219" t="str">
        <f t="shared" si="606"/>
        <v/>
      </c>
      <c r="G4983" s="219">
        <f t="shared" si="607"/>
        <v>45291</v>
      </c>
      <c r="H4983" s="218" t="str">
        <f>IF(ISERROR(VLOOKUP(FORECAST!$A4983,$AY$2:$BA$9,3,FALSE)),"",VLOOKUP(FORECAST!$A4983,$AY$2:$BA$9,3,FALSE))</f>
        <v/>
      </c>
      <c r="I4983" s="218" t="str">
        <f>IF(ISNUMBER(FORECAST!G:G),FORECAST!G:G,"")</f>
        <v/>
      </c>
      <c r="J4983" s="222" t="str">
        <f>IF(ISNUMBER(FORECAST!H:H),FORECAST!H:H,"")</f>
        <v/>
      </c>
      <c r="BF4983" s="4"/>
    </row>
    <row r="4984" spans="1:58">
      <c r="A4984" s="218" t="str">
        <f>MID(FORECAST!A4983,1,10)</f>
        <v/>
      </c>
      <c r="B4984" s="218" t="str">
        <f t="shared" si="602"/>
        <v/>
      </c>
      <c r="C4984" s="218" t="str">
        <f t="shared" si="603"/>
        <v/>
      </c>
      <c r="D4984" s="218" t="str">
        <f t="shared" si="604"/>
        <v/>
      </c>
      <c r="E4984" s="219" t="e">
        <f t="shared" si="605"/>
        <v>#VALUE!</v>
      </c>
      <c r="F4984" s="219" t="str">
        <f t="shared" si="606"/>
        <v/>
      </c>
      <c r="G4984" s="219">
        <f t="shared" si="607"/>
        <v>45291</v>
      </c>
      <c r="H4984" s="218" t="str">
        <f>IF(ISERROR(VLOOKUP(FORECAST!$A4984,$AY$2:$BA$9,3,FALSE)),"",VLOOKUP(FORECAST!$A4984,$AY$2:$BA$9,3,FALSE))</f>
        <v/>
      </c>
      <c r="I4984" s="218" t="str">
        <f>IF(ISNUMBER(FORECAST!G:G),FORECAST!G:G,"")</f>
        <v/>
      </c>
      <c r="J4984" s="222" t="str">
        <f>IF(ISNUMBER(FORECAST!H:H),FORECAST!H:H,"")</f>
        <v/>
      </c>
      <c r="BF4984" s="4"/>
    </row>
    <row r="4985" spans="1:58">
      <c r="A4985" s="218" t="str">
        <f>MID(FORECAST!A4984,1,10)</f>
        <v/>
      </c>
      <c r="B4985" s="218" t="str">
        <f t="shared" si="602"/>
        <v/>
      </c>
      <c r="C4985" s="218" t="str">
        <f t="shared" si="603"/>
        <v/>
      </c>
      <c r="D4985" s="218" t="str">
        <f t="shared" si="604"/>
        <v/>
      </c>
      <c r="E4985" s="219" t="e">
        <f t="shared" si="605"/>
        <v>#VALUE!</v>
      </c>
      <c r="F4985" s="219" t="str">
        <f t="shared" si="606"/>
        <v/>
      </c>
      <c r="G4985" s="219">
        <f t="shared" si="607"/>
        <v>45291</v>
      </c>
      <c r="H4985" s="218" t="str">
        <f>IF(ISERROR(VLOOKUP(FORECAST!$A4985,$AY$2:$BA$9,3,FALSE)),"",VLOOKUP(FORECAST!$A4985,$AY$2:$BA$9,3,FALSE))</f>
        <v/>
      </c>
      <c r="I4985" s="218" t="str">
        <f>IF(ISNUMBER(FORECAST!G:G),FORECAST!G:G,"")</f>
        <v/>
      </c>
      <c r="J4985" s="222" t="str">
        <f>IF(ISNUMBER(FORECAST!H:H),FORECAST!H:H,"")</f>
        <v/>
      </c>
      <c r="BF4985" s="4"/>
    </row>
    <row r="4986" spans="1:58">
      <c r="A4986" s="218" t="str">
        <f>MID(FORECAST!A4985,1,10)</f>
        <v/>
      </c>
      <c r="B4986" s="218" t="str">
        <f t="shared" si="602"/>
        <v/>
      </c>
      <c r="C4986" s="218" t="str">
        <f t="shared" si="603"/>
        <v/>
      </c>
      <c r="D4986" s="218" t="str">
        <f t="shared" si="604"/>
        <v/>
      </c>
      <c r="E4986" s="219" t="e">
        <f t="shared" si="605"/>
        <v>#VALUE!</v>
      </c>
      <c r="F4986" s="219" t="str">
        <f t="shared" si="606"/>
        <v/>
      </c>
      <c r="G4986" s="219">
        <f t="shared" si="607"/>
        <v>45291</v>
      </c>
      <c r="H4986" s="218" t="str">
        <f>IF(ISERROR(VLOOKUP(FORECAST!$A4986,$AY$2:$BA$9,3,FALSE)),"",VLOOKUP(FORECAST!$A4986,$AY$2:$BA$9,3,FALSE))</f>
        <v/>
      </c>
      <c r="I4986" s="218" t="str">
        <f>IF(ISNUMBER(FORECAST!G:G),FORECAST!G:G,"")</f>
        <v/>
      </c>
      <c r="J4986" s="222" t="str">
        <f>IF(ISNUMBER(FORECAST!H:H),FORECAST!H:H,"")</f>
        <v/>
      </c>
      <c r="BF4986" s="4"/>
    </row>
    <row r="4987" spans="1:58">
      <c r="A4987" s="218" t="str">
        <f>MID(FORECAST!A4986,1,10)</f>
        <v/>
      </c>
      <c r="B4987" s="218" t="str">
        <f t="shared" si="602"/>
        <v/>
      </c>
      <c r="C4987" s="218" t="str">
        <f t="shared" si="603"/>
        <v/>
      </c>
      <c r="D4987" s="218" t="str">
        <f t="shared" si="604"/>
        <v/>
      </c>
      <c r="E4987" s="219" t="e">
        <f t="shared" si="605"/>
        <v>#VALUE!</v>
      </c>
      <c r="F4987" s="219" t="str">
        <f t="shared" si="606"/>
        <v/>
      </c>
      <c r="G4987" s="219">
        <f t="shared" si="607"/>
        <v>45291</v>
      </c>
      <c r="H4987" s="218" t="str">
        <f>IF(ISERROR(VLOOKUP(FORECAST!$A4987,$AY$2:$BA$9,3,FALSE)),"",VLOOKUP(FORECAST!$A4987,$AY$2:$BA$9,3,FALSE))</f>
        <v/>
      </c>
      <c r="I4987" s="218" t="str">
        <f>IF(ISNUMBER(FORECAST!G:G),FORECAST!G:G,"")</f>
        <v/>
      </c>
      <c r="J4987" s="222" t="str">
        <f>IF(ISNUMBER(FORECAST!H:H),FORECAST!H:H,"")</f>
        <v/>
      </c>
      <c r="BF4987" s="4"/>
    </row>
    <row r="4988" spans="1:58">
      <c r="A4988" s="218" t="str">
        <f>MID(FORECAST!A4987,1,10)</f>
        <v/>
      </c>
      <c r="B4988" s="218" t="str">
        <f t="shared" si="602"/>
        <v/>
      </c>
      <c r="C4988" s="218" t="str">
        <f t="shared" si="603"/>
        <v/>
      </c>
      <c r="D4988" s="218" t="str">
        <f t="shared" si="604"/>
        <v/>
      </c>
      <c r="E4988" s="219" t="e">
        <f t="shared" si="605"/>
        <v>#VALUE!</v>
      </c>
      <c r="F4988" s="219" t="str">
        <f t="shared" si="606"/>
        <v/>
      </c>
      <c r="G4988" s="219">
        <f t="shared" si="607"/>
        <v>45291</v>
      </c>
      <c r="H4988" s="218" t="str">
        <f>IF(ISERROR(VLOOKUP(FORECAST!$A4988,$AY$2:$BA$9,3,FALSE)),"",VLOOKUP(FORECAST!$A4988,$AY$2:$BA$9,3,FALSE))</f>
        <v/>
      </c>
      <c r="I4988" s="218" t="str">
        <f>IF(ISNUMBER(FORECAST!G:G),FORECAST!G:G,"")</f>
        <v/>
      </c>
      <c r="J4988" s="222" t="str">
        <f>IF(ISNUMBER(FORECAST!H:H),FORECAST!H:H,"")</f>
        <v/>
      </c>
      <c r="BF4988" s="4"/>
    </row>
    <row r="4989" spans="1:58">
      <c r="A4989" s="218" t="str">
        <f>MID(FORECAST!A4988,1,10)</f>
        <v/>
      </c>
      <c r="B4989" s="218" t="str">
        <f t="shared" si="602"/>
        <v/>
      </c>
      <c r="C4989" s="218" t="str">
        <f t="shared" si="603"/>
        <v/>
      </c>
      <c r="D4989" s="218" t="str">
        <f t="shared" si="604"/>
        <v/>
      </c>
      <c r="E4989" s="219" t="e">
        <f t="shared" si="605"/>
        <v>#VALUE!</v>
      </c>
      <c r="F4989" s="219" t="str">
        <f t="shared" si="606"/>
        <v/>
      </c>
      <c r="G4989" s="219">
        <f t="shared" si="607"/>
        <v>45291</v>
      </c>
      <c r="H4989" s="218" t="str">
        <f>IF(ISERROR(VLOOKUP(FORECAST!$A4989,$AY$2:$BA$9,3,FALSE)),"",VLOOKUP(FORECAST!$A4989,$AY$2:$BA$9,3,FALSE))</f>
        <v/>
      </c>
      <c r="I4989" s="218" t="str">
        <f>IF(ISNUMBER(FORECAST!G:G),FORECAST!G:G,"")</f>
        <v/>
      </c>
      <c r="J4989" s="222" t="str">
        <f>IF(ISNUMBER(FORECAST!H:H),FORECAST!H:H,"")</f>
        <v/>
      </c>
      <c r="BF4989" s="4"/>
    </row>
    <row r="4990" spans="1:58">
      <c r="A4990" s="218" t="str">
        <f>MID(FORECAST!A4989,1,10)</f>
        <v/>
      </c>
      <c r="B4990" s="218" t="str">
        <f t="shared" si="602"/>
        <v/>
      </c>
      <c r="C4990" s="218" t="str">
        <f t="shared" si="603"/>
        <v/>
      </c>
      <c r="D4990" s="218" t="str">
        <f t="shared" si="604"/>
        <v/>
      </c>
      <c r="E4990" s="219" t="e">
        <f t="shared" si="605"/>
        <v>#VALUE!</v>
      </c>
      <c r="F4990" s="219" t="str">
        <f t="shared" si="606"/>
        <v/>
      </c>
      <c r="G4990" s="219">
        <f t="shared" si="607"/>
        <v>45291</v>
      </c>
      <c r="H4990" s="218" t="str">
        <f>IF(ISERROR(VLOOKUP(FORECAST!$A4990,$AY$2:$BA$9,3,FALSE)),"",VLOOKUP(FORECAST!$A4990,$AY$2:$BA$9,3,FALSE))</f>
        <v/>
      </c>
      <c r="I4990" s="218" t="str">
        <f>IF(ISNUMBER(FORECAST!G:G),FORECAST!G:G,"")</f>
        <v/>
      </c>
      <c r="J4990" s="222" t="str">
        <f>IF(ISNUMBER(FORECAST!H:H),FORECAST!H:H,"")</f>
        <v/>
      </c>
      <c r="BF4990" s="4"/>
    </row>
    <row r="4991" spans="1:58">
      <c r="A4991" s="218" t="str">
        <f>MID(FORECAST!A4990,1,10)</f>
        <v/>
      </c>
      <c r="B4991" s="218" t="str">
        <f t="shared" si="602"/>
        <v/>
      </c>
      <c r="C4991" s="218" t="str">
        <f t="shared" si="603"/>
        <v/>
      </c>
      <c r="D4991" s="218" t="str">
        <f t="shared" si="604"/>
        <v/>
      </c>
      <c r="E4991" s="219" t="e">
        <f t="shared" si="605"/>
        <v>#VALUE!</v>
      </c>
      <c r="F4991" s="219" t="str">
        <f t="shared" si="606"/>
        <v/>
      </c>
      <c r="G4991" s="219">
        <f t="shared" si="607"/>
        <v>45291</v>
      </c>
      <c r="H4991" s="218" t="str">
        <f>IF(ISERROR(VLOOKUP(FORECAST!$A4991,$AY$2:$BA$9,3,FALSE)),"",VLOOKUP(FORECAST!$A4991,$AY$2:$BA$9,3,FALSE))</f>
        <v/>
      </c>
      <c r="I4991" s="218" t="str">
        <f>IF(ISNUMBER(FORECAST!G:G),FORECAST!G:G,"")</f>
        <v/>
      </c>
      <c r="J4991" s="222" t="str">
        <f>IF(ISNUMBER(FORECAST!H:H),FORECAST!H:H,"")</f>
        <v/>
      </c>
      <c r="BF4991" s="4"/>
    </row>
    <row r="4992" spans="1:58">
      <c r="A4992" s="218" t="str">
        <f>MID(FORECAST!A4991,1,10)</f>
        <v/>
      </c>
      <c r="B4992" s="218" t="str">
        <f t="shared" si="602"/>
        <v/>
      </c>
      <c r="C4992" s="218" t="str">
        <f t="shared" si="603"/>
        <v/>
      </c>
      <c r="D4992" s="218" t="str">
        <f t="shared" si="604"/>
        <v/>
      </c>
      <c r="E4992" s="219" t="e">
        <f t="shared" si="605"/>
        <v>#VALUE!</v>
      </c>
      <c r="F4992" s="219" t="str">
        <f t="shared" si="606"/>
        <v/>
      </c>
      <c r="G4992" s="219">
        <f t="shared" si="607"/>
        <v>45291</v>
      </c>
      <c r="H4992" s="218" t="str">
        <f>IF(ISERROR(VLOOKUP(FORECAST!$A4992,$AY$2:$BA$9,3,FALSE)),"",VLOOKUP(FORECAST!$A4992,$AY$2:$BA$9,3,FALSE))</f>
        <v/>
      </c>
      <c r="I4992" s="218" t="str">
        <f>IF(ISNUMBER(FORECAST!G:G),FORECAST!G:G,"")</f>
        <v/>
      </c>
      <c r="J4992" s="222" t="str">
        <f>IF(ISNUMBER(FORECAST!H:H),FORECAST!H:H,"")</f>
        <v/>
      </c>
      <c r="BF4992" s="4"/>
    </row>
    <row r="4993" spans="1:58">
      <c r="A4993" s="218" t="str">
        <f>MID(FORECAST!A4992,1,10)</f>
        <v/>
      </c>
      <c r="B4993" s="218" t="str">
        <f t="shared" si="602"/>
        <v/>
      </c>
      <c r="C4993" s="218" t="str">
        <f t="shared" si="603"/>
        <v/>
      </c>
      <c r="D4993" s="218" t="str">
        <f t="shared" si="604"/>
        <v/>
      </c>
      <c r="E4993" s="219" t="e">
        <f t="shared" si="605"/>
        <v>#VALUE!</v>
      </c>
      <c r="F4993" s="219" t="str">
        <f t="shared" si="606"/>
        <v/>
      </c>
      <c r="G4993" s="219">
        <f t="shared" si="607"/>
        <v>45291</v>
      </c>
      <c r="H4993" s="218" t="str">
        <f>IF(ISERROR(VLOOKUP(FORECAST!$A4993,$AY$2:$BA$9,3,FALSE)),"",VLOOKUP(FORECAST!$A4993,$AY$2:$BA$9,3,FALSE))</f>
        <v/>
      </c>
      <c r="I4993" s="218" t="str">
        <f>IF(ISNUMBER(FORECAST!G:G),FORECAST!G:G,"")</f>
        <v/>
      </c>
      <c r="J4993" s="222" t="str">
        <f>IF(ISNUMBER(FORECAST!H:H),FORECAST!H:H,"")</f>
        <v/>
      </c>
      <c r="BF4993" s="4"/>
    </row>
    <row r="4994" spans="1:58">
      <c r="A4994" s="218" t="str">
        <f>MID(FORECAST!A4993,1,10)</f>
        <v/>
      </c>
      <c r="B4994" s="218" t="str">
        <f t="shared" si="602"/>
        <v/>
      </c>
      <c r="C4994" s="218" t="str">
        <f t="shared" si="603"/>
        <v/>
      </c>
      <c r="D4994" s="218" t="str">
        <f t="shared" si="604"/>
        <v/>
      </c>
      <c r="E4994" s="219" t="e">
        <f t="shared" si="605"/>
        <v>#VALUE!</v>
      </c>
      <c r="F4994" s="219" t="str">
        <f t="shared" si="606"/>
        <v/>
      </c>
      <c r="G4994" s="219">
        <f t="shared" si="607"/>
        <v>45291</v>
      </c>
      <c r="H4994" s="218" t="str">
        <f>IF(ISERROR(VLOOKUP(FORECAST!$A4994,$AY$2:$BA$9,3,FALSE)),"",VLOOKUP(FORECAST!$A4994,$AY$2:$BA$9,3,FALSE))</f>
        <v/>
      </c>
      <c r="I4994" s="218" t="str">
        <f>IF(ISNUMBER(FORECAST!G:G),FORECAST!G:G,"")</f>
        <v/>
      </c>
      <c r="J4994" s="222" t="str">
        <f>IF(ISNUMBER(FORECAST!H:H),FORECAST!H:H,"")</f>
        <v/>
      </c>
      <c r="BF4994" s="4"/>
    </row>
    <row r="4995" spans="1:58">
      <c r="A4995" s="218" t="str">
        <f>MID(FORECAST!A4994,1,10)</f>
        <v/>
      </c>
      <c r="B4995" s="218" t="str">
        <f t="shared" si="602"/>
        <v/>
      </c>
      <c r="C4995" s="218" t="str">
        <f t="shared" si="603"/>
        <v/>
      </c>
      <c r="D4995" s="218" t="str">
        <f t="shared" si="604"/>
        <v/>
      </c>
      <c r="E4995" s="219" t="e">
        <f t="shared" si="605"/>
        <v>#VALUE!</v>
      </c>
      <c r="F4995" s="219" t="str">
        <f t="shared" si="606"/>
        <v/>
      </c>
      <c r="G4995" s="219">
        <f t="shared" si="607"/>
        <v>45291</v>
      </c>
      <c r="H4995" s="218" t="str">
        <f>IF(ISERROR(VLOOKUP(FORECAST!$A4995,$AY$2:$BA$9,3,FALSE)),"",VLOOKUP(FORECAST!$A4995,$AY$2:$BA$9,3,FALSE))</f>
        <v/>
      </c>
      <c r="I4995" s="218" t="str">
        <f>IF(ISNUMBER(FORECAST!G:G),FORECAST!G:G,"")</f>
        <v/>
      </c>
      <c r="J4995" s="222" t="str">
        <f>IF(ISNUMBER(FORECAST!H:H),FORECAST!H:H,"")</f>
        <v/>
      </c>
      <c r="BF4995" s="4"/>
    </row>
    <row r="4996" spans="1:58">
      <c r="A4996" s="218" t="str">
        <f>MID(FORECAST!A4995,1,10)</f>
        <v/>
      </c>
      <c r="B4996" s="218" t="str">
        <f t="shared" si="602"/>
        <v/>
      </c>
      <c r="C4996" s="218" t="str">
        <f t="shared" si="603"/>
        <v/>
      </c>
      <c r="D4996" s="218" t="str">
        <f t="shared" si="604"/>
        <v/>
      </c>
      <c r="E4996" s="219" t="e">
        <f t="shared" si="605"/>
        <v>#VALUE!</v>
      </c>
      <c r="F4996" s="219" t="str">
        <f t="shared" si="606"/>
        <v/>
      </c>
      <c r="G4996" s="219">
        <f t="shared" si="607"/>
        <v>45291</v>
      </c>
      <c r="H4996" s="218" t="str">
        <f>IF(ISERROR(VLOOKUP(FORECAST!$A4996,$AY$2:$BA$9,3,FALSE)),"",VLOOKUP(FORECAST!$A4996,$AY$2:$BA$9,3,FALSE))</f>
        <v/>
      </c>
      <c r="I4996" s="218" t="str">
        <f>IF(ISNUMBER(FORECAST!G:G),FORECAST!G:G,"")</f>
        <v/>
      </c>
      <c r="J4996" s="222" t="str">
        <f>IF(ISNUMBER(FORECAST!H:H),FORECAST!H:H,"")</f>
        <v/>
      </c>
      <c r="BF4996" s="4"/>
    </row>
    <row r="4997" spans="1:58">
      <c r="A4997" s="218" t="str">
        <f>MID(FORECAST!A4996,1,10)</f>
        <v/>
      </c>
      <c r="B4997" s="218" t="str">
        <f t="shared" si="602"/>
        <v/>
      </c>
      <c r="C4997" s="218" t="str">
        <f t="shared" si="603"/>
        <v/>
      </c>
      <c r="D4997" s="218" t="str">
        <f t="shared" si="604"/>
        <v/>
      </c>
      <c r="E4997" s="219" t="e">
        <f t="shared" si="605"/>
        <v>#VALUE!</v>
      </c>
      <c r="F4997" s="219" t="str">
        <f t="shared" si="606"/>
        <v/>
      </c>
      <c r="G4997" s="219">
        <f t="shared" si="607"/>
        <v>45291</v>
      </c>
      <c r="H4997" s="218" t="str">
        <f>IF(ISERROR(VLOOKUP(FORECAST!$A4997,$AY$2:$BA$9,3,FALSE)),"",VLOOKUP(FORECAST!$A4997,$AY$2:$BA$9,3,FALSE))</f>
        <v/>
      </c>
      <c r="I4997" s="218" t="str">
        <f>IF(ISNUMBER(FORECAST!G:G),FORECAST!G:G,"")</f>
        <v/>
      </c>
      <c r="J4997" s="222" t="str">
        <f>IF(ISNUMBER(FORECAST!H:H),FORECAST!H:H,"")</f>
        <v/>
      </c>
      <c r="BF4997" s="4"/>
    </row>
    <row r="4998" spans="1:58">
      <c r="A4998" s="218" t="str">
        <f>MID(FORECAST!A4997,1,10)</f>
        <v/>
      </c>
      <c r="B4998" s="218" t="str">
        <f t="shared" si="602"/>
        <v/>
      </c>
      <c r="C4998" s="218" t="str">
        <f t="shared" si="603"/>
        <v/>
      </c>
      <c r="D4998" s="218" t="str">
        <f t="shared" si="604"/>
        <v/>
      </c>
      <c r="E4998" s="219" t="e">
        <f t="shared" si="605"/>
        <v>#VALUE!</v>
      </c>
      <c r="F4998" s="219" t="str">
        <f t="shared" si="606"/>
        <v/>
      </c>
      <c r="G4998" s="219">
        <f t="shared" si="607"/>
        <v>45291</v>
      </c>
      <c r="H4998" s="218" t="str">
        <f>IF(ISERROR(VLOOKUP(FORECAST!$A4998,$AY$2:$BA$9,3,FALSE)),"",VLOOKUP(FORECAST!$A4998,$AY$2:$BA$9,3,FALSE))</f>
        <v/>
      </c>
      <c r="I4998" s="218" t="str">
        <f>IF(ISNUMBER(FORECAST!G:G),FORECAST!G:G,"")</f>
        <v/>
      </c>
      <c r="J4998" s="222" t="str">
        <f>IF(ISNUMBER(FORECAST!H:H),FORECAST!H:H,"")</f>
        <v/>
      </c>
      <c r="BF4998" s="4"/>
    </row>
    <row r="4999" spans="1:58">
      <c r="A4999" s="218" t="str">
        <f>MID(FORECAST!A4998,1,10)</f>
        <v/>
      </c>
      <c r="B4999" s="218" t="str">
        <f t="shared" si="602"/>
        <v/>
      </c>
      <c r="C4999" s="218" t="str">
        <f t="shared" si="603"/>
        <v/>
      </c>
      <c r="D4999" s="218" t="str">
        <f t="shared" si="604"/>
        <v/>
      </c>
      <c r="E4999" s="219" t="e">
        <f t="shared" si="605"/>
        <v>#VALUE!</v>
      </c>
      <c r="F4999" s="219" t="str">
        <f t="shared" si="606"/>
        <v/>
      </c>
      <c r="G4999" s="219">
        <f t="shared" si="607"/>
        <v>45291</v>
      </c>
      <c r="H4999" s="218" t="str">
        <f>IF(ISERROR(VLOOKUP(FORECAST!$A4999,$AY$2:$BA$9,3,FALSE)),"",VLOOKUP(FORECAST!$A4999,$AY$2:$BA$9,3,FALSE))</f>
        <v/>
      </c>
      <c r="I4999" s="218" t="str">
        <f>IF(ISNUMBER(FORECAST!G:G),FORECAST!G:G,"")</f>
        <v/>
      </c>
      <c r="J4999" s="222" t="str">
        <f>IF(ISNUMBER(FORECAST!H:H),FORECAST!H:H,"")</f>
        <v/>
      </c>
      <c r="BF4999" s="4"/>
    </row>
    <row r="5000" spans="1:58">
      <c r="A5000" s="218" t="str">
        <f>MID(FORECAST!A4999,1,10)</f>
        <v/>
      </c>
      <c r="B5000" s="218" t="str">
        <f t="shared" si="602"/>
        <v/>
      </c>
      <c r="C5000" s="218" t="str">
        <f t="shared" si="603"/>
        <v/>
      </c>
      <c r="D5000" s="218" t="str">
        <f t="shared" si="604"/>
        <v/>
      </c>
      <c r="E5000" s="219" t="e">
        <f t="shared" si="605"/>
        <v>#VALUE!</v>
      </c>
      <c r="F5000" s="219" t="str">
        <f t="shared" si="606"/>
        <v/>
      </c>
      <c r="G5000" s="219">
        <f t="shared" si="607"/>
        <v>45291</v>
      </c>
      <c r="H5000" s="218" t="str">
        <f>IF(ISERROR(VLOOKUP(FORECAST!$A5000,$AY$2:$BA$9,3,FALSE)),"",VLOOKUP(FORECAST!$A5000,$AY$2:$BA$9,3,FALSE))</f>
        <v/>
      </c>
      <c r="I5000" s="218" t="str">
        <f>IF(ISNUMBER(FORECAST!G:G),FORECAST!G:G,"")</f>
        <v/>
      </c>
      <c r="J5000" s="222" t="str">
        <f>IF(ISNUMBER(FORECAST!H:H),FORECAST!H:H,"")</f>
        <v/>
      </c>
      <c r="BF5000" s="4"/>
    </row>
    <row r="5001" spans="1:58">
      <c r="A5001" s="218" t="str">
        <f>MID(FORECAST!A5000,1,10)</f>
        <v/>
      </c>
      <c r="B5001" s="218" t="str">
        <f t="shared" si="602"/>
        <v/>
      </c>
      <c r="C5001" s="218" t="str">
        <f t="shared" si="603"/>
        <v/>
      </c>
      <c r="D5001" s="218" t="str">
        <f t="shared" si="604"/>
        <v/>
      </c>
      <c r="E5001" s="219" t="e">
        <f t="shared" si="605"/>
        <v>#VALUE!</v>
      </c>
      <c r="F5001" s="219" t="str">
        <f t="shared" si="606"/>
        <v/>
      </c>
      <c r="G5001" s="219">
        <f t="shared" si="607"/>
        <v>45291</v>
      </c>
      <c r="H5001" s="218" t="str">
        <f>IF(ISERROR(VLOOKUP(FORECAST!$A5001,$AY$2:$BA$9,3,FALSE)),"",VLOOKUP(FORECAST!$A5001,$AY$2:$BA$9,3,FALSE))</f>
        <v/>
      </c>
      <c r="I5001" s="218" t="str">
        <f>IF(ISNUMBER(FORECAST!G:G),FORECAST!G:G,"")</f>
        <v/>
      </c>
      <c r="J5001" s="222" t="str">
        <f>IF(ISNUMBER(FORECAST!H:H),FORECAST!H:H,"")</f>
        <v/>
      </c>
      <c r="BF5001" s="4"/>
    </row>
    <row r="5002" spans="1:58">
      <c r="A5002" s="218" t="str">
        <f>MID(FORECAST!A5001,1,10)</f>
        <v/>
      </c>
      <c r="B5002" s="218" t="str">
        <f t="shared" si="602"/>
        <v/>
      </c>
      <c r="C5002" s="218" t="str">
        <f t="shared" si="603"/>
        <v/>
      </c>
      <c r="D5002" s="218" t="str">
        <f t="shared" si="604"/>
        <v/>
      </c>
      <c r="E5002" s="219" t="e">
        <f t="shared" si="605"/>
        <v>#VALUE!</v>
      </c>
      <c r="F5002" s="219" t="str">
        <f t="shared" si="606"/>
        <v/>
      </c>
      <c r="G5002" s="219">
        <f t="shared" si="607"/>
        <v>45291</v>
      </c>
      <c r="H5002" s="218" t="str">
        <f>IF(ISERROR(VLOOKUP(FORECAST!$A5002,$AY$2:$BA$9,3,FALSE)),"",VLOOKUP(FORECAST!$A5002,$AY$2:$BA$9,3,FALSE))</f>
        <v/>
      </c>
      <c r="I5002" s="218" t="str">
        <f>IF(ISNUMBER(FORECAST!G:G),FORECAST!G:G,"")</f>
        <v/>
      </c>
      <c r="J5002" s="222" t="str">
        <f>IF(ISNUMBER(FORECAST!H:H),FORECAST!H:H,"")</f>
        <v/>
      </c>
      <c r="BF5002" s="4"/>
    </row>
    <row r="5003" spans="1:58">
      <c r="A5003" s="218" t="str">
        <f>MID(FORECAST!A5002,1,10)</f>
        <v/>
      </c>
      <c r="B5003" s="218" t="str">
        <f t="shared" si="602"/>
        <v/>
      </c>
      <c r="C5003" s="218" t="str">
        <f t="shared" si="603"/>
        <v/>
      </c>
      <c r="D5003" s="218" t="str">
        <f t="shared" si="604"/>
        <v/>
      </c>
      <c r="E5003" s="219" t="e">
        <f t="shared" si="605"/>
        <v>#VALUE!</v>
      </c>
      <c r="F5003" s="219" t="str">
        <f t="shared" si="606"/>
        <v/>
      </c>
      <c r="G5003" s="219">
        <f t="shared" si="607"/>
        <v>45291</v>
      </c>
      <c r="H5003" s="218" t="str">
        <f>IF(ISERROR(VLOOKUP(FORECAST!$A5003,$AY$2:$BA$9,3,FALSE)),"",VLOOKUP(FORECAST!$A5003,$AY$2:$BA$9,3,FALSE))</f>
        <v/>
      </c>
      <c r="I5003" s="218" t="str">
        <f>IF(ISNUMBER(FORECAST!G:G),FORECAST!G:G,"")</f>
        <v/>
      </c>
      <c r="J5003" s="222" t="str">
        <f>IF(ISNUMBER(FORECAST!H:H),FORECAST!H:H,"")</f>
        <v/>
      </c>
      <c r="BF5003" s="4"/>
    </row>
    <row r="5004" spans="1:58">
      <c r="A5004" s="218" t="str">
        <f>MID(FORECAST!A5003,1,10)</f>
        <v/>
      </c>
      <c r="B5004" s="218" t="str">
        <f t="shared" si="602"/>
        <v/>
      </c>
      <c r="C5004" s="218" t="str">
        <f t="shared" si="603"/>
        <v/>
      </c>
      <c r="D5004" s="218" t="str">
        <f t="shared" si="604"/>
        <v/>
      </c>
      <c r="E5004" s="219" t="e">
        <f t="shared" si="605"/>
        <v>#VALUE!</v>
      </c>
      <c r="F5004" s="219" t="str">
        <f t="shared" si="606"/>
        <v/>
      </c>
      <c r="G5004" s="219">
        <f t="shared" si="607"/>
        <v>45291</v>
      </c>
      <c r="H5004" s="218" t="str">
        <f>IF(ISERROR(VLOOKUP(FORECAST!$A5004,$AY$2:$BA$9,3,FALSE)),"",VLOOKUP(FORECAST!$A5004,$AY$2:$BA$9,3,FALSE))</f>
        <v/>
      </c>
      <c r="I5004" s="218" t="str">
        <f>IF(ISNUMBER(FORECAST!G:G),FORECAST!G:G,"")</f>
        <v/>
      </c>
      <c r="J5004" s="222" t="str">
        <f>IF(ISNUMBER(FORECAST!H:H),FORECAST!H:H,"")</f>
        <v/>
      </c>
      <c r="BF5004" s="4"/>
    </row>
    <row r="5005" spans="1:58">
      <c r="A5005" s="218" t="str">
        <f>MID(FORECAST!A5004,1,10)</f>
        <v/>
      </c>
      <c r="B5005" s="218" t="str">
        <f t="shared" si="602"/>
        <v/>
      </c>
      <c r="C5005" s="218" t="str">
        <f t="shared" si="603"/>
        <v/>
      </c>
      <c r="D5005" s="218" t="str">
        <f t="shared" si="604"/>
        <v/>
      </c>
      <c r="E5005" s="219" t="e">
        <f t="shared" si="605"/>
        <v>#VALUE!</v>
      </c>
      <c r="F5005" s="219" t="str">
        <f t="shared" si="606"/>
        <v/>
      </c>
      <c r="G5005" s="219">
        <f t="shared" si="607"/>
        <v>45291</v>
      </c>
      <c r="H5005" s="218" t="str">
        <f>IF(ISERROR(VLOOKUP(FORECAST!$A5005,$AY$2:$BA$9,3,FALSE)),"",VLOOKUP(FORECAST!$A5005,$AY$2:$BA$9,3,FALSE))</f>
        <v/>
      </c>
      <c r="I5005" s="218" t="str">
        <f>IF(ISNUMBER(FORECAST!G:G),FORECAST!G:G,"")</f>
        <v/>
      </c>
      <c r="J5005" s="222" t="str">
        <f>IF(ISNUMBER(FORECAST!H:H),FORECAST!H:H,"")</f>
        <v/>
      </c>
      <c r="BF5005" s="4"/>
    </row>
    <row r="5006" spans="1:58">
      <c r="A5006" s="218" t="str">
        <f>MID(FORECAST!A5005,1,10)</f>
        <v/>
      </c>
      <c r="B5006" s="218" t="str">
        <f t="shared" si="602"/>
        <v/>
      </c>
      <c r="C5006" s="218" t="str">
        <f t="shared" si="603"/>
        <v/>
      </c>
      <c r="D5006" s="218" t="str">
        <f t="shared" si="604"/>
        <v/>
      </c>
      <c r="E5006" s="219" t="e">
        <f t="shared" si="605"/>
        <v>#VALUE!</v>
      </c>
      <c r="F5006" s="219" t="str">
        <f t="shared" si="606"/>
        <v/>
      </c>
      <c r="G5006" s="219">
        <f t="shared" si="607"/>
        <v>45291</v>
      </c>
      <c r="H5006" s="218" t="str">
        <f>IF(ISERROR(VLOOKUP(FORECAST!$A5006,$AY$2:$BA$9,3,FALSE)),"",VLOOKUP(FORECAST!$A5006,$AY$2:$BA$9,3,FALSE))</f>
        <v/>
      </c>
      <c r="I5006" s="218" t="str">
        <f>IF(ISNUMBER(FORECAST!G:G),FORECAST!G:G,"")</f>
        <v/>
      </c>
      <c r="J5006" s="222" t="str">
        <f>IF(ISNUMBER(FORECAST!H:H),FORECAST!H:H,"")</f>
        <v/>
      </c>
      <c r="BF5006" s="4"/>
    </row>
    <row r="5007" spans="1:58">
      <c r="A5007" s="218" t="str">
        <f>MID(FORECAST!A5006,1,10)</f>
        <v/>
      </c>
      <c r="B5007" s="218" t="str">
        <f t="shared" si="602"/>
        <v/>
      </c>
      <c r="C5007" s="218" t="str">
        <f t="shared" si="603"/>
        <v/>
      </c>
      <c r="D5007" s="218" t="str">
        <f t="shared" si="604"/>
        <v/>
      </c>
      <c r="E5007" s="219" t="e">
        <f t="shared" si="605"/>
        <v>#VALUE!</v>
      </c>
      <c r="F5007" s="219" t="str">
        <f t="shared" si="606"/>
        <v/>
      </c>
      <c r="G5007" s="219">
        <f t="shared" si="607"/>
        <v>45291</v>
      </c>
      <c r="H5007" s="218" t="str">
        <f>IF(ISERROR(VLOOKUP(FORECAST!$A5007,$AY$2:$BA$9,3,FALSE)),"",VLOOKUP(FORECAST!$A5007,$AY$2:$BA$9,3,FALSE))</f>
        <v/>
      </c>
      <c r="I5007" s="218" t="str">
        <f>IF(ISNUMBER(FORECAST!G:G),FORECAST!G:G,"")</f>
        <v/>
      </c>
      <c r="J5007" s="222" t="str">
        <f>IF(ISNUMBER(FORECAST!H:H),FORECAST!H:H,"")</f>
        <v/>
      </c>
      <c r="BF5007" s="4"/>
    </row>
    <row r="5008" spans="1:58">
      <c r="A5008" s="218" t="str">
        <f>MID(FORECAST!A5007,1,10)</f>
        <v/>
      </c>
      <c r="B5008" s="218" t="str">
        <f t="shared" ref="B5008:B5071" si="608">MID(A5008,1,2)</f>
        <v/>
      </c>
      <c r="C5008" s="218" t="str">
        <f t="shared" ref="C5008:C5071" si="609">MID(A5008,4,2)</f>
        <v/>
      </c>
      <c r="D5008" s="218" t="str">
        <f t="shared" ref="D5008:D5071" si="610">MID(A5008,7,4)</f>
        <v/>
      </c>
      <c r="E5008" s="219" t="e">
        <f t="shared" ref="E5008:E5071" si="611">DATE(D5008,C5008,B5008)</f>
        <v>#VALUE!</v>
      </c>
      <c r="F5008" s="219" t="str">
        <f t="shared" ref="F5008:F5071" si="612">IF(ISERROR(E5008),"",E5008)</f>
        <v/>
      </c>
      <c r="G5008" s="219">
        <f t="shared" ref="G5008:G5071" si="613">IF(F5008="",G5007,F5008)</f>
        <v>45291</v>
      </c>
      <c r="H5008" s="218" t="str">
        <f>IF(ISERROR(VLOOKUP(FORECAST!$A5008,$AY$2:$BA$9,3,FALSE)),"",VLOOKUP(FORECAST!$A5008,$AY$2:$BA$9,3,FALSE))</f>
        <v/>
      </c>
      <c r="I5008" s="218" t="str">
        <f>IF(ISNUMBER(FORECAST!G:G),FORECAST!G:G,"")</f>
        <v/>
      </c>
      <c r="J5008" s="222" t="str">
        <f>IF(ISNUMBER(FORECAST!H:H),FORECAST!H:H,"")</f>
        <v/>
      </c>
      <c r="BF5008" s="4"/>
    </row>
    <row r="5009" spans="1:58">
      <c r="A5009" s="218" t="str">
        <f>MID(FORECAST!A5008,1,10)</f>
        <v/>
      </c>
      <c r="B5009" s="218" t="str">
        <f t="shared" si="608"/>
        <v/>
      </c>
      <c r="C5009" s="218" t="str">
        <f t="shared" si="609"/>
        <v/>
      </c>
      <c r="D5009" s="218" t="str">
        <f t="shared" si="610"/>
        <v/>
      </c>
      <c r="E5009" s="219" t="e">
        <f t="shared" si="611"/>
        <v>#VALUE!</v>
      </c>
      <c r="F5009" s="219" t="str">
        <f t="shared" si="612"/>
        <v/>
      </c>
      <c r="G5009" s="219">
        <f t="shared" si="613"/>
        <v>45291</v>
      </c>
      <c r="H5009" s="218" t="str">
        <f>IF(ISERROR(VLOOKUP(FORECAST!$A5009,$AY$2:$BA$9,3,FALSE)),"",VLOOKUP(FORECAST!$A5009,$AY$2:$BA$9,3,FALSE))</f>
        <v/>
      </c>
      <c r="I5009" s="218" t="str">
        <f>IF(ISNUMBER(FORECAST!G:G),FORECAST!G:G,"")</f>
        <v/>
      </c>
      <c r="J5009" s="222" t="str">
        <f>IF(ISNUMBER(FORECAST!H:H),FORECAST!H:H,"")</f>
        <v/>
      </c>
      <c r="BF5009" s="4"/>
    </row>
    <row r="5010" spans="1:58">
      <c r="A5010" s="218" t="str">
        <f>MID(FORECAST!A5009,1,10)</f>
        <v/>
      </c>
      <c r="B5010" s="218" t="str">
        <f t="shared" si="608"/>
        <v/>
      </c>
      <c r="C5010" s="218" t="str">
        <f t="shared" si="609"/>
        <v/>
      </c>
      <c r="D5010" s="218" t="str">
        <f t="shared" si="610"/>
        <v/>
      </c>
      <c r="E5010" s="219" t="e">
        <f t="shared" si="611"/>
        <v>#VALUE!</v>
      </c>
      <c r="F5010" s="219" t="str">
        <f t="shared" si="612"/>
        <v/>
      </c>
      <c r="G5010" s="219">
        <f t="shared" si="613"/>
        <v>45291</v>
      </c>
      <c r="H5010" s="218" t="str">
        <f>IF(ISERROR(VLOOKUP(FORECAST!$A5010,$AY$2:$BA$9,3,FALSE)),"",VLOOKUP(FORECAST!$A5010,$AY$2:$BA$9,3,FALSE))</f>
        <v/>
      </c>
      <c r="I5010" s="218" t="str">
        <f>IF(ISNUMBER(FORECAST!G:G),FORECAST!G:G,"")</f>
        <v/>
      </c>
      <c r="J5010" s="222" t="str">
        <f>IF(ISNUMBER(FORECAST!H:H),FORECAST!H:H,"")</f>
        <v/>
      </c>
      <c r="BF5010" s="4"/>
    </row>
    <row r="5011" spans="1:58">
      <c r="A5011" s="218" t="str">
        <f>MID(FORECAST!A5010,1,10)</f>
        <v/>
      </c>
      <c r="B5011" s="218" t="str">
        <f t="shared" si="608"/>
        <v/>
      </c>
      <c r="C5011" s="218" t="str">
        <f t="shared" si="609"/>
        <v/>
      </c>
      <c r="D5011" s="218" t="str">
        <f t="shared" si="610"/>
        <v/>
      </c>
      <c r="E5011" s="219" t="e">
        <f t="shared" si="611"/>
        <v>#VALUE!</v>
      </c>
      <c r="F5011" s="219" t="str">
        <f t="shared" si="612"/>
        <v/>
      </c>
      <c r="G5011" s="219">
        <f t="shared" si="613"/>
        <v>45291</v>
      </c>
      <c r="H5011" s="218" t="str">
        <f>IF(ISERROR(VLOOKUP(FORECAST!$A5011,$AY$2:$BA$9,3,FALSE)),"",VLOOKUP(FORECAST!$A5011,$AY$2:$BA$9,3,FALSE))</f>
        <v/>
      </c>
      <c r="I5011" s="218" t="str">
        <f>IF(ISNUMBER(FORECAST!G:G),FORECAST!G:G,"")</f>
        <v/>
      </c>
      <c r="J5011" s="222" t="str">
        <f>IF(ISNUMBER(FORECAST!H:H),FORECAST!H:H,"")</f>
        <v/>
      </c>
      <c r="BF5011" s="4"/>
    </row>
    <row r="5012" spans="1:58">
      <c r="A5012" s="218" t="str">
        <f>MID(FORECAST!A5011,1,10)</f>
        <v/>
      </c>
      <c r="B5012" s="218" t="str">
        <f t="shared" si="608"/>
        <v/>
      </c>
      <c r="C5012" s="218" t="str">
        <f t="shared" si="609"/>
        <v/>
      </c>
      <c r="D5012" s="218" t="str">
        <f t="shared" si="610"/>
        <v/>
      </c>
      <c r="E5012" s="219" t="e">
        <f t="shared" si="611"/>
        <v>#VALUE!</v>
      </c>
      <c r="F5012" s="219" t="str">
        <f t="shared" si="612"/>
        <v/>
      </c>
      <c r="G5012" s="219">
        <f t="shared" si="613"/>
        <v>45291</v>
      </c>
      <c r="H5012" s="218" t="str">
        <f>IF(ISERROR(VLOOKUP(FORECAST!$A5012,$AY$2:$BA$9,3,FALSE)),"",VLOOKUP(FORECAST!$A5012,$AY$2:$BA$9,3,FALSE))</f>
        <v/>
      </c>
      <c r="I5012" s="218" t="str">
        <f>IF(ISNUMBER(FORECAST!G:G),FORECAST!G:G,"")</f>
        <v/>
      </c>
      <c r="J5012" s="222" t="str">
        <f>IF(ISNUMBER(FORECAST!H:H),FORECAST!H:H,"")</f>
        <v/>
      </c>
      <c r="BF5012" s="4"/>
    </row>
    <row r="5013" spans="1:58">
      <c r="A5013" s="218" t="str">
        <f>MID(FORECAST!A5012,1,10)</f>
        <v/>
      </c>
      <c r="B5013" s="218" t="str">
        <f t="shared" si="608"/>
        <v/>
      </c>
      <c r="C5013" s="218" t="str">
        <f t="shared" si="609"/>
        <v/>
      </c>
      <c r="D5013" s="218" t="str">
        <f t="shared" si="610"/>
        <v/>
      </c>
      <c r="E5013" s="219" t="e">
        <f t="shared" si="611"/>
        <v>#VALUE!</v>
      </c>
      <c r="F5013" s="219" t="str">
        <f t="shared" si="612"/>
        <v/>
      </c>
      <c r="G5013" s="219">
        <f t="shared" si="613"/>
        <v>45291</v>
      </c>
      <c r="H5013" s="218" t="str">
        <f>IF(ISERROR(VLOOKUP(FORECAST!$A5013,$AY$2:$BA$9,3,FALSE)),"",VLOOKUP(FORECAST!$A5013,$AY$2:$BA$9,3,FALSE))</f>
        <v/>
      </c>
      <c r="I5013" s="218" t="str">
        <f>IF(ISNUMBER(FORECAST!G:G),FORECAST!G:G,"")</f>
        <v/>
      </c>
      <c r="J5013" s="222" t="str">
        <f>IF(ISNUMBER(FORECAST!H:H),FORECAST!H:H,"")</f>
        <v/>
      </c>
      <c r="BF5013" s="4"/>
    </row>
    <row r="5014" spans="1:58">
      <c r="A5014" s="218" t="str">
        <f>MID(FORECAST!A5013,1,10)</f>
        <v/>
      </c>
      <c r="B5014" s="218" t="str">
        <f t="shared" si="608"/>
        <v/>
      </c>
      <c r="C5014" s="218" t="str">
        <f t="shared" si="609"/>
        <v/>
      </c>
      <c r="D5014" s="218" t="str">
        <f t="shared" si="610"/>
        <v/>
      </c>
      <c r="E5014" s="219" t="e">
        <f t="shared" si="611"/>
        <v>#VALUE!</v>
      </c>
      <c r="F5014" s="219" t="str">
        <f t="shared" si="612"/>
        <v/>
      </c>
      <c r="G5014" s="219">
        <f t="shared" si="613"/>
        <v>45291</v>
      </c>
      <c r="H5014" s="218" t="str">
        <f>IF(ISERROR(VLOOKUP(FORECAST!$A5014,$AY$2:$BA$9,3,FALSE)),"",VLOOKUP(FORECAST!$A5014,$AY$2:$BA$9,3,FALSE))</f>
        <v/>
      </c>
      <c r="I5014" s="218" t="str">
        <f>IF(ISNUMBER(FORECAST!G:G),FORECAST!G:G,"")</f>
        <v/>
      </c>
      <c r="J5014" s="222" t="str">
        <f>IF(ISNUMBER(FORECAST!H:H),FORECAST!H:H,"")</f>
        <v/>
      </c>
      <c r="BF5014" s="4"/>
    </row>
    <row r="5015" spans="1:58">
      <c r="A5015" s="218" t="str">
        <f>MID(FORECAST!A5014,1,10)</f>
        <v/>
      </c>
      <c r="B5015" s="218" t="str">
        <f t="shared" si="608"/>
        <v/>
      </c>
      <c r="C5015" s="218" t="str">
        <f t="shared" si="609"/>
        <v/>
      </c>
      <c r="D5015" s="218" t="str">
        <f t="shared" si="610"/>
        <v/>
      </c>
      <c r="E5015" s="219" t="e">
        <f t="shared" si="611"/>
        <v>#VALUE!</v>
      </c>
      <c r="F5015" s="219" t="str">
        <f t="shared" si="612"/>
        <v/>
      </c>
      <c r="G5015" s="219">
        <f t="shared" si="613"/>
        <v>45291</v>
      </c>
      <c r="H5015" s="218" t="str">
        <f>IF(ISERROR(VLOOKUP(FORECAST!$A5015,$AY$2:$BA$9,3,FALSE)),"",VLOOKUP(FORECAST!$A5015,$AY$2:$BA$9,3,FALSE))</f>
        <v/>
      </c>
      <c r="I5015" s="218" t="str">
        <f>IF(ISNUMBER(FORECAST!G:G),FORECAST!G:G,"")</f>
        <v/>
      </c>
      <c r="J5015" s="222" t="str">
        <f>IF(ISNUMBER(FORECAST!H:H),FORECAST!H:H,"")</f>
        <v/>
      </c>
      <c r="BF5015" s="4"/>
    </row>
    <row r="5016" spans="1:58">
      <c r="A5016" s="218" t="str">
        <f>MID(FORECAST!A5015,1,10)</f>
        <v/>
      </c>
      <c r="B5016" s="218" t="str">
        <f t="shared" si="608"/>
        <v/>
      </c>
      <c r="C5016" s="218" t="str">
        <f t="shared" si="609"/>
        <v/>
      </c>
      <c r="D5016" s="218" t="str">
        <f t="shared" si="610"/>
        <v/>
      </c>
      <c r="E5016" s="219" t="e">
        <f t="shared" si="611"/>
        <v>#VALUE!</v>
      </c>
      <c r="F5016" s="219" t="str">
        <f t="shared" si="612"/>
        <v/>
      </c>
      <c r="G5016" s="219">
        <f t="shared" si="613"/>
        <v>45291</v>
      </c>
      <c r="H5016" s="218" t="str">
        <f>IF(ISERROR(VLOOKUP(FORECAST!$A5016,$AY$2:$BA$9,3,FALSE)),"",VLOOKUP(FORECAST!$A5016,$AY$2:$BA$9,3,FALSE))</f>
        <v/>
      </c>
      <c r="I5016" s="218" t="str">
        <f>IF(ISNUMBER(FORECAST!G:G),FORECAST!G:G,"")</f>
        <v/>
      </c>
      <c r="J5016" s="222" t="str">
        <f>IF(ISNUMBER(FORECAST!H:H),FORECAST!H:H,"")</f>
        <v/>
      </c>
      <c r="BF5016" s="4"/>
    </row>
    <row r="5017" spans="1:58">
      <c r="A5017" s="218" t="str">
        <f>MID(FORECAST!A5016,1,10)</f>
        <v/>
      </c>
      <c r="B5017" s="218" t="str">
        <f t="shared" si="608"/>
        <v/>
      </c>
      <c r="C5017" s="218" t="str">
        <f t="shared" si="609"/>
        <v/>
      </c>
      <c r="D5017" s="218" t="str">
        <f t="shared" si="610"/>
        <v/>
      </c>
      <c r="E5017" s="219" t="e">
        <f t="shared" si="611"/>
        <v>#VALUE!</v>
      </c>
      <c r="F5017" s="219" t="str">
        <f t="shared" si="612"/>
        <v/>
      </c>
      <c r="G5017" s="219">
        <f t="shared" si="613"/>
        <v>45291</v>
      </c>
      <c r="H5017" s="218" t="str">
        <f>IF(ISERROR(VLOOKUP(FORECAST!$A5017,$AY$2:$BA$9,3,FALSE)),"",VLOOKUP(FORECAST!$A5017,$AY$2:$BA$9,3,FALSE))</f>
        <v/>
      </c>
      <c r="I5017" s="218" t="str">
        <f>IF(ISNUMBER(FORECAST!G:G),FORECAST!G:G,"")</f>
        <v/>
      </c>
      <c r="J5017" s="222" t="str">
        <f>IF(ISNUMBER(FORECAST!H:H),FORECAST!H:H,"")</f>
        <v/>
      </c>
      <c r="BF5017" s="4"/>
    </row>
    <row r="5018" spans="1:58">
      <c r="A5018" s="218" t="str">
        <f>MID(FORECAST!A5017,1,10)</f>
        <v/>
      </c>
      <c r="B5018" s="218" t="str">
        <f t="shared" si="608"/>
        <v/>
      </c>
      <c r="C5018" s="218" t="str">
        <f t="shared" si="609"/>
        <v/>
      </c>
      <c r="D5018" s="218" t="str">
        <f t="shared" si="610"/>
        <v/>
      </c>
      <c r="E5018" s="219" t="e">
        <f t="shared" si="611"/>
        <v>#VALUE!</v>
      </c>
      <c r="F5018" s="219" t="str">
        <f t="shared" si="612"/>
        <v/>
      </c>
      <c r="G5018" s="219">
        <f t="shared" si="613"/>
        <v>45291</v>
      </c>
      <c r="H5018" s="218" t="str">
        <f>IF(ISERROR(VLOOKUP(FORECAST!$A5018,$AY$2:$BA$9,3,FALSE)),"",VLOOKUP(FORECAST!$A5018,$AY$2:$BA$9,3,FALSE))</f>
        <v/>
      </c>
      <c r="I5018" s="218" t="str">
        <f>IF(ISNUMBER(FORECAST!G:G),FORECAST!G:G,"")</f>
        <v/>
      </c>
      <c r="J5018" s="222" t="str">
        <f>IF(ISNUMBER(FORECAST!H:H),FORECAST!H:H,"")</f>
        <v/>
      </c>
      <c r="BF5018" s="4"/>
    </row>
    <row r="5019" spans="1:58">
      <c r="A5019" s="218" t="str">
        <f>MID(FORECAST!A5018,1,10)</f>
        <v/>
      </c>
      <c r="B5019" s="218" t="str">
        <f t="shared" si="608"/>
        <v/>
      </c>
      <c r="C5019" s="218" t="str">
        <f t="shared" si="609"/>
        <v/>
      </c>
      <c r="D5019" s="218" t="str">
        <f t="shared" si="610"/>
        <v/>
      </c>
      <c r="E5019" s="219" t="e">
        <f t="shared" si="611"/>
        <v>#VALUE!</v>
      </c>
      <c r="F5019" s="219" t="str">
        <f t="shared" si="612"/>
        <v/>
      </c>
      <c r="G5019" s="219">
        <f t="shared" si="613"/>
        <v>45291</v>
      </c>
      <c r="H5019" s="218" t="str">
        <f>IF(ISERROR(VLOOKUP(FORECAST!$A5019,$AY$2:$BA$9,3,FALSE)),"",VLOOKUP(FORECAST!$A5019,$AY$2:$BA$9,3,FALSE))</f>
        <v/>
      </c>
      <c r="I5019" s="218" t="str">
        <f>IF(ISNUMBER(FORECAST!G:G),FORECAST!G:G,"")</f>
        <v/>
      </c>
      <c r="J5019" s="222" t="str">
        <f>IF(ISNUMBER(FORECAST!H:H),FORECAST!H:H,"")</f>
        <v/>
      </c>
      <c r="BF5019" s="4"/>
    </row>
    <row r="5020" spans="1:58">
      <c r="A5020" s="218" t="str">
        <f>MID(FORECAST!A5019,1,10)</f>
        <v/>
      </c>
      <c r="B5020" s="218" t="str">
        <f t="shared" si="608"/>
        <v/>
      </c>
      <c r="C5020" s="218" t="str">
        <f t="shared" si="609"/>
        <v/>
      </c>
      <c r="D5020" s="218" t="str">
        <f t="shared" si="610"/>
        <v/>
      </c>
      <c r="E5020" s="219" t="e">
        <f t="shared" si="611"/>
        <v>#VALUE!</v>
      </c>
      <c r="F5020" s="219" t="str">
        <f t="shared" si="612"/>
        <v/>
      </c>
      <c r="G5020" s="219">
        <f t="shared" si="613"/>
        <v>45291</v>
      </c>
      <c r="H5020" s="218" t="str">
        <f>IF(ISERROR(VLOOKUP(FORECAST!$A5020,$AY$2:$BA$9,3,FALSE)),"",VLOOKUP(FORECAST!$A5020,$AY$2:$BA$9,3,FALSE))</f>
        <v/>
      </c>
      <c r="I5020" s="218" t="str">
        <f>IF(ISNUMBER(FORECAST!G:G),FORECAST!G:G,"")</f>
        <v/>
      </c>
      <c r="J5020" s="222" t="str">
        <f>IF(ISNUMBER(FORECAST!H:H),FORECAST!H:H,"")</f>
        <v/>
      </c>
      <c r="BF5020" s="4"/>
    </row>
    <row r="5021" spans="1:58">
      <c r="A5021" s="218" t="str">
        <f>MID(FORECAST!A5020,1,10)</f>
        <v/>
      </c>
      <c r="B5021" s="218" t="str">
        <f t="shared" si="608"/>
        <v/>
      </c>
      <c r="C5021" s="218" t="str">
        <f t="shared" si="609"/>
        <v/>
      </c>
      <c r="D5021" s="218" t="str">
        <f t="shared" si="610"/>
        <v/>
      </c>
      <c r="E5021" s="219" t="e">
        <f t="shared" si="611"/>
        <v>#VALUE!</v>
      </c>
      <c r="F5021" s="219" t="str">
        <f t="shared" si="612"/>
        <v/>
      </c>
      <c r="G5021" s="219">
        <f t="shared" si="613"/>
        <v>45291</v>
      </c>
      <c r="H5021" s="218" t="str">
        <f>IF(ISERROR(VLOOKUP(FORECAST!$A5021,$AY$2:$BA$9,3,FALSE)),"",VLOOKUP(FORECAST!$A5021,$AY$2:$BA$9,3,FALSE))</f>
        <v/>
      </c>
      <c r="I5021" s="218" t="str">
        <f>IF(ISNUMBER(FORECAST!G:G),FORECAST!G:G,"")</f>
        <v/>
      </c>
      <c r="J5021" s="222" t="str">
        <f>IF(ISNUMBER(FORECAST!H:H),FORECAST!H:H,"")</f>
        <v/>
      </c>
      <c r="BF5021" s="4"/>
    </row>
    <row r="5022" spans="1:58">
      <c r="A5022" s="218" t="str">
        <f>MID(FORECAST!A5021,1,10)</f>
        <v/>
      </c>
      <c r="B5022" s="218" t="str">
        <f t="shared" si="608"/>
        <v/>
      </c>
      <c r="C5022" s="218" t="str">
        <f t="shared" si="609"/>
        <v/>
      </c>
      <c r="D5022" s="218" t="str">
        <f t="shared" si="610"/>
        <v/>
      </c>
      <c r="E5022" s="219" t="e">
        <f t="shared" si="611"/>
        <v>#VALUE!</v>
      </c>
      <c r="F5022" s="219" t="str">
        <f t="shared" si="612"/>
        <v/>
      </c>
      <c r="G5022" s="219">
        <f t="shared" si="613"/>
        <v>45291</v>
      </c>
      <c r="H5022" s="218" t="str">
        <f>IF(ISERROR(VLOOKUP(FORECAST!$A5022,$AY$2:$BA$9,3,FALSE)),"",VLOOKUP(FORECAST!$A5022,$AY$2:$BA$9,3,FALSE))</f>
        <v/>
      </c>
      <c r="I5022" s="218" t="str">
        <f>IF(ISNUMBER(FORECAST!G:G),FORECAST!G:G,"")</f>
        <v/>
      </c>
      <c r="J5022" s="222" t="str">
        <f>IF(ISNUMBER(FORECAST!H:H),FORECAST!H:H,"")</f>
        <v/>
      </c>
      <c r="BF5022" s="4"/>
    </row>
    <row r="5023" spans="1:58">
      <c r="A5023" s="218" t="str">
        <f>MID(FORECAST!A5022,1,10)</f>
        <v/>
      </c>
      <c r="B5023" s="218" t="str">
        <f t="shared" si="608"/>
        <v/>
      </c>
      <c r="C5023" s="218" t="str">
        <f t="shared" si="609"/>
        <v/>
      </c>
      <c r="D5023" s="218" t="str">
        <f t="shared" si="610"/>
        <v/>
      </c>
      <c r="E5023" s="219" t="e">
        <f t="shared" si="611"/>
        <v>#VALUE!</v>
      </c>
      <c r="F5023" s="219" t="str">
        <f t="shared" si="612"/>
        <v/>
      </c>
      <c r="G5023" s="219">
        <f t="shared" si="613"/>
        <v>45291</v>
      </c>
      <c r="H5023" s="218" t="str">
        <f>IF(ISERROR(VLOOKUP(FORECAST!$A5023,$AY$2:$BA$9,3,FALSE)),"",VLOOKUP(FORECAST!$A5023,$AY$2:$BA$9,3,FALSE))</f>
        <v/>
      </c>
      <c r="I5023" s="218" t="str">
        <f>IF(ISNUMBER(FORECAST!G:G),FORECAST!G:G,"")</f>
        <v/>
      </c>
      <c r="J5023" s="222" t="str">
        <f>IF(ISNUMBER(FORECAST!H:H),FORECAST!H:H,"")</f>
        <v/>
      </c>
      <c r="BF5023" s="4"/>
    </row>
    <row r="5024" spans="1:58">
      <c r="A5024" s="218" t="str">
        <f>MID(FORECAST!A5023,1,10)</f>
        <v/>
      </c>
      <c r="B5024" s="218" t="str">
        <f t="shared" si="608"/>
        <v/>
      </c>
      <c r="C5024" s="218" t="str">
        <f t="shared" si="609"/>
        <v/>
      </c>
      <c r="D5024" s="218" t="str">
        <f t="shared" si="610"/>
        <v/>
      </c>
      <c r="E5024" s="219" t="e">
        <f t="shared" si="611"/>
        <v>#VALUE!</v>
      </c>
      <c r="F5024" s="219" t="str">
        <f t="shared" si="612"/>
        <v/>
      </c>
      <c r="G5024" s="219">
        <f t="shared" si="613"/>
        <v>45291</v>
      </c>
      <c r="H5024" s="218" t="str">
        <f>IF(ISERROR(VLOOKUP(FORECAST!$A5024,$AY$2:$BA$9,3,FALSE)),"",VLOOKUP(FORECAST!$A5024,$AY$2:$BA$9,3,FALSE))</f>
        <v/>
      </c>
      <c r="I5024" s="218" t="str">
        <f>IF(ISNUMBER(FORECAST!G:G),FORECAST!G:G,"")</f>
        <v/>
      </c>
      <c r="J5024" s="222" t="str">
        <f>IF(ISNUMBER(FORECAST!H:H),FORECAST!H:H,"")</f>
        <v/>
      </c>
      <c r="BF5024" s="4"/>
    </row>
    <row r="5025" spans="1:58">
      <c r="A5025" s="218" t="str">
        <f>MID(FORECAST!A5024,1,10)</f>
        <v/>
      </c>
      <c r="B5025" s="218" t="str">
        <f t="shared" si="608"/>
        <v/>
      </c>
      <c r="C5025" s="218" t="str">
        <f t="shared" si="609"/>
        <v/>
      </c>
      <c r="D5025" s="218" t="str">
        <f t="shared" si="610"/>
        <v/>
      </c>
      <c r="E5025" s="219" t="e">
        <f t="shared" si="611"/>
        <v>#VALUE!</v>
      </c>
      <c r="F5025" s="219" t="str">
        <f t="shared" si="612"/>
        <v/>
      </c>
      <c r="G5025" s="219">
        <f t="shared" si="613"/>
        <v>45291</v>
      </c>
      <c r="H5025" s="218" t="str">
        <f>IF(ISERROR(VLOOKUP(FORECAST!$A5025,$AY$2:$BA$9,3,FALSE)),"",VLOOKUP(FORECAST!$A5025,$AY$2:$BA$9,3,FALSE))</f>
        <v/>
      </c>
      <c r="I5025" s="218" t="str">
        <f>IF(ISNUMBER(FORECAST!G:G),FORECAST!G:G,"")</f>
        <v/>
      </c>
      <c r="J5025" s="222" t="str">
        <f>IF(ISNUMBER(FORECAST!H:H),FORECAST!H:H,"")</f>
        <v/>
      </c>
      <c r="BF5025" s="4"/>
    </row>
    <row r="5026" spans="1:58">
      <c r="A5026" s="218" t="str">
        <f>MID(FORECAST!A5025,1,10)</f>
        <v/>
      </c>
      <c r="B5026" s="218" t="str">
        <f t="shared" si="608"/>
        <v/>
      </c>
      <c r="C5026" s="218" t="str">
        <f t="shared" si="609"/>
        <v/>
      </c>
      <c r="D5026" s="218" t="str">
        <f t="shared" si="610"/>
        <v/>
      </c>
      <c r="E5026" s="219" t="e">
        <f t="shared" si="611"/>
        <v>#VALUE!</v>
      </c>
      <c r="F5026" s="219" t="str">
        <f t="shared" si="612"/>
        <v/>
      </c>
      <c r="G5026" s="219">
        <f t="shared" si="613"/>
        <v>45291</v>
      </c>
      <c r="H5026" s="218" t="str">
        <f>IF(ISERROR(VLOOKUP(FORECAST!$A5026,$AY$2:$BA$9,3,FALSE)),"",VLOOKUP(FORECAST!$A5026,$AY$2:$BA$9,3,FALSE))</f>
        <v/>
      </c>
      <c r="I5026" s="218" t="str">
        <f>IF(ISNUMBER(FORECAST!G:G),FORECAST!G:G,"")</f>
        <v/>
      </c>
      <c r="J5026" s="222" t="str">
        <f>IF(ISNUMBER(FORECAST!H:H),FORECAST!H:H,"")</f>
        <v/>
      </c>
      <c r="BF5026" s="4"/>
    </row>
    <row r="5027" spans="1:58">
      <c r="A5027" s="218" t="str">
        <f>MID(FORECAST!A5026,1,10)</f>
        <v/>
      </c>
      <c r="B5027" s="218" t="str">
        <f t="shared" si="608"/>
        <v/>
      </c>
      <c r="C5027" s="218" t="str">
        <f t="shared" si="609"/>
        <v/>
      </c>
      <c r="D5027" s="218" t="str">
        <f t="shared" si="610"/>
        <v/>
      </c>
      <c r="E5027" s="219" t="e">
        <f t="shared" si="611"/>
        <v>#VALUE!</v>
      </c>
      <c r="F5027" s="219" t="str">
        <f t="shared" si="612"/>
        <v/>
      </c>
      <c r="G5027" s="219">
        <f t="shared" si="613"/>
        <v>45291</v>
      </c>
      <c r="H5027" s="218" t="str">
        <f>IF(ISERROR(VLOOKUP(FORECAST!$A5027,$AY$2:$BA$9,3,FALSE)),"",VLOOKUP(FORECAST!$A5027,$AY$2:$BA$9,3,FALSE))</f>
        <v/>
      </c>
      <c r="I5027" s="218" t="str">
        <f>IF(ISNUMBER(FORECAST!G:G),FORECAST!G:G,"")</f>
        <v/>
      </c>
      <c r="J5027" s="222" t="str">
        <f>IF(ISNUMBER(FORECAST!H:H),FORECAST!H:H,"")</f>
        <v/>
      </c>
      <c r="BF5027" s="4"/>
    </row>
    <row r="5028" spans="1:58">
      <c r="A5028" s="218" t="str">
        <f>MID(FORECAST!A5027,1,10)</f>
        <v/>
      </c>
      <c r="B5028" s="218" t="str">
        <f t="shared" si="608"/>
        <v/>
      </c>
      <c r="C5028" s="218" t="str">
        <f t="shared" si="609"/>
        <v/>
      </c>
      <c r="D5028" s="218" t="str">
        <f t="shared" si="610"/>
        <v/>
      </c>
      <c r="E5028" s="219" t="e">
        <f t="shared" si="611"/>
        <v>#VALUE!</v>
      </c>
      <c r="F5028" s="219" t="str">
        <f t="shared" si="612"/>
        <v/>
      </c>
      <c r="G5028" s="219">
        <f t="shared" si="613"/>
        <v>45291</v>
      </c>
      <c r="H5028" s="218" t="str">
        <f>IF(ISERROR(VLOOKUP(FORECAST!$A5028,$AY$2:$BA$9,3,FALSE)),"",VLOOKUP(FORECAST!$A5028,$AY$2:$BA$9,3,FALSE))</f>
        <v/>
      </c>
      <c r="I5028" s="218" t="str">
        <f>IF(ISNUMBER(FORECAST!G:G),FORECAST!G:G,"")</f>
        <v/>
      </c>
      <c r="J5028" s="222" t="str">
        <f>IF(ISNUMBER(FORECAST!H:H),FORECAST!H:H,"")</f>
        <v/>
      </c>
      <c r="BF5028" s="4"/>
    </row>
    <row r="5029" spans="1:58">
      <c r="A5029" s="218" t="str">
        <f>MID(FORECAST!A5028,1,10)</f>
        <v/>
      </c>
      <c r="B5029" s="218" t="str">
        <f t="shared" si="608"/>
        <v/>
      </c>
      <c r="C5029" s="218" t="str">
        <f t="shared" si="609"/>
        <v/>
      </c>
      <c r="D5029" s="218" t="str">
        <f t="shared" si="610"/>
        <v/>
      </c>
      <c r="E5029" s="219" t="e">
        <f t="shared" si="611"/>
        <v>#VALUE!</v>
      </c>
      <c r="F5029" s="219" t="str">
        <f t="shared" si="612"/>
        <v/>
      </c>
      <c r="G5029" s="219">
        <f t="shared" si="613"/>
        <v>45291</v>
      </c>
      <c r="H5029" s="218" t="str">
        <f>IF(ISERROR(VLOOKUP(FORECAST!$A5029,$AY$2:$BA$9,3,FALSE)),"",VLOOKUP(FORECAST!$A5029,$AY$2:$BA$9,3,FALSE))</f>
        <v/>
      </c>
      <c r="I5029" s="218" t="str">
        <f>IF(ISNUMBER(FORECAST!G:G),FORECAST!G:G,"")</f>
        <v/>
      </c>
      <c r="J5029" s="222" t="str">
        <f>IF(ISNUMBER(FORECAST!H:H),FORECAST!H:H,"")</f>
        <v/>
      </c>
      <c r="BF5029" s="4"/>
    </row>
    <row r="5030" spans="1:58">
      <c r="A5030" s="218" t="str">
        <f>MID(FORECAST!A5029,1,10)</f>
        <v/>
      </c>
      <c r="B5030" s="218" t="str">
        <f t="shared" si="608"/>
        <v/>
      </c>
      <c r="C5030" s="218" t="str">
        <f t="shared" si="609"/>
        <v/>
      </c>
      <c r="D5030" s="218" t="str">
        <f t="shared" si="610"/>
        <v/>
      </c>
      <c r="E5030" s="219" t="e">
        <f t="shared" si="611"/>
        <v>#VALUE!</v>
      </c>
      <c r="F5030" s="219" t="str">
        <f t="shared" si="612"/>
        <v/>
      </c>
      <c r="G5030" s="219">
        <f t="shared" si="613"/>
        <v>45291</v>
      </c>
      <c r="H5030" s="218" t="str">
        <f>IF(ISERROR(VLOOKUP(FORECAST!$A5030,$AY$2:$BA$9,3,FALSE)),"",VLOOKUP(FORECAST!$A5030,$AY$2:$BA$9,3,FALSE))</f>
        <v/>
      </c>
      <c r="I5030" s="218" t="str">
        <f>IF(ISNUMBER(FORECAST!G:G),FORECAST!G:G,"")</f>
        <v/>
      </c>
      <c r="J5030" s="222" t="str">
        <f>IF(ISNUMBER(FORECAST!H:H),FORECAST!H:H,"")</f>
        <v/>
      </c>
      <c r="BF5030" s="4"/>
    </row>
    <row r="5031" spans="1:58">
      <c r="A5031" s="218" t="str">
        <f>MID(FORECAST!A5030,1,10)</f>
        <v/>
      </c>
      <c r="B5031" s="218" t="str">
        <f t="shared" si="608"/>
        <v/>
      </c>
      <c r="C5031" s="218" t="str">
        <f t="shared" si="609"/>
        <v/>
      </c>
      <c r="D5031" s="218" t="str">
        <f t="shared" si="610"/>
        <v/>
      </c>
      <c r="E5031" s="219" t="e">
        <f t="shared" si="611"/>
        <v>#VALUE!</v>
      </c>
      <c r="F5031" s="219" t="str">
        <f t="shared" si="612"/>
        <v/>
      </c>
      <c r="G5031" s="219">
        <f t="shared" si="613"/>
        <v>45291</v>
      </c>
      <c r="H5031" s="218" t="str">
        <f>IF(ISERROR(VLOOKUP(FORECAST!$A5031,$AY$2:$BA$9,3,FALSE)),"",VLOOKUP(FORECAST!$A5031,$AY$2:$BA$9,3,FALSE))</f>
        <v/>
      </c>
      <c r="I5031" s="218" t="str">
        <f>IF(ISNUMBER(FORECAST!G:G),FORECAST!G:G,"")</f>
        <v/>
      </c>
      <c r="J5031" s="222" t="str">
        <f>IF(ISNUMBER(FORECAST!H:H),FORECAST!H:H,"")</f>
        <v/>
      </c>
      <c r="BF5031" s="4"/>
    </row>
    <row r="5032" spans="1:58">
      <c r="A5032" s="218" t="str">
        <f>MID(FORECAST!A5031,1,10)</f>
        <v/>
      </c>
      <c r="B5032" s="218" t="str">
        <f t="shared" si="608"/>
        <v/>
      </c>
      <c r="C5032" s="218" t="str">
        <f t="shared" si="609"/>
        <v/>
      </c>
      <c r="D5032" s="218" t="str">
        <f t="shared" si="610"/>
        <v/>
      </c>
      <c r="E5032" s="219" t="e">
        <f t="shared" si="611"/>
        <v>#VALUE!</v>
      </c>
      <c r="F5032" s="219" t="str">
        <f t="shared" si="612"/>
        <v/>
      </c>
      <c r="G5032" s="219">
        <f t="shared" si="613"/>
        <v>45291</v>
      </c>
      <c r="H5032" s="218" t="str">
        <f>IF(ISERROR(VLOOKUP(FORECAST!$A5032,$AY$2:$BA$9,3,FALSE)),"",VLOOKUP(FORECAST!$A5032,$AY$2:$BA$9,3,FALSE))</f>
        <v/>
      </c>
      <c r="I5032" s="218" t="str">
        <f>IF(ISNUMBER(FORECAST!G:G),FORECAST!G:G,"")</f>
        <v/>
      </c>
      <c r="J5032" s="222" t="str">
        <f>IF(ISNUMBER(FORECAST!H:H),FORECAST!H:H,"")</f>
        <v/>
      </c>
      <c r="BF5032" s="4"/>
    </row>
    <row r="5033" spans="1:58">
      <c r="A5033" s="218" t="str">
        <f>MID(FORECAST!A5032,1,10)</f>
        <v/>
      </c>
      <c r="B5033" s="218" t="str">
        <f t="shared" si="608"/>
        <v/>
      </c>
      <c r="C5033" s="218" t="str">
        <f t="shared" si="609"/>
        <v/>
      </c>
      <c r="D5033" s="218" t="str">
        <f t="shared" si="610"/>
        <v/>
      </c>
      <c r="E5033" s="219" t="e">
        <f t="shared" si="611"/>
        <v>#VALUE!</v>
      </c>
      <c r="F5033" s="219" t="str">
        <f t="shared" si="612"/>
        <v/>
      </c>
      <c r="G5033" s="219">
        <f t="shared" si="613"/>
        <v>45291</v>
      </c>
      <c r="H5033" s="218" t="str">
        <f>IF(ISERROR(VLOOKUP(FORECAST!$A5033,$AY$2:$BA$9,3,FALSE)),"",VLOOKUP(FORECAST!$A5033,$AY$2:$BA$9,3,FALSE))</f>
        <v/>
      </c>
      <c r="I5033" s="218" t="str">
        <f>IF(ISNUMBER(FORECAST!G:G),FORECAST!G:G,"")</f>
        <v/>
      </c>
      <c r="J5033" s="222" t="str">
        <f>IF(ISNUMBER(FORECAST!H:H),FORECAST!H:H,"")</f>
        <v/>
      </c>
      <c r="BF5033" s="4"/>
    </row>
    <row r="5034" spans="1:58">
      <c r="A5034" s="218" t="str">
        <f>MID(FORECAST!A5033,1,10)</f>
        <v/>
      </c>
      <c r="B5034" s="218" t="str">
        <f t="shared" si="608"/>
        <v/>
      </c>
      <c r="C5034" s="218" t="str">
        <f t="shared" si="609"/>
        <v/>
      </c>
      <c r="D5034" s="218" t="str">
        <f t="shared" si="610"/>
        <v/>
      </c>
      <c r="E5034" s="219" t="e">
        <f t="shared" si="611"/>
        <v>#VALUE!</v>
      </c>
      <c r="F5034" s="219" t="str">
        <f t="shared" si="612"/>
        <v/>
      </c>
      <c r="G5034" s="219">
        <f t="shared" si="613"/>
        <v>45291</v>
      </c>
      <c r="H5034" s="218" t="str">
        <f>IF(ISERROR(VLOOKUP(FORECAST!$A5034,$AY$2:$BA$9,3,FALSE)),"",VLOOKUP(FORECAST!$A5034,$AY$2:$BA$9,3,FALSE))</f>
        <v/>
      </c>
      <c r="I5034" s="218" t="str">
        <f>IF(ISNUMBER(FORECAST!G:G),FORECAST!G:G,"")</f>
        <v/>
      </c>
      <c r="J5034" s="222" t="str">
        <f>IF(ISNUMBER(FORECAST!H:H),FORECAST!H:H,"")</f>
        <v/>
      </c>
      <c r="BF5034" s="4"/>
    </row>
    <row r="5035" spans="1:58">
      <c r="A5035" s="218" t="str">
        <f>MID(FORECAST!A5034,1,10)</f>
        <v/>
      </c>
      <c r="B5035" s="218" t="str">
        <f t="shared" si="608"/>
        <v/>
      </c>
      <c r="C5035" s="218" t="str">
        <f t="shared" si="609"/>
        <v/>
      </c>
      <c r="D5035" s="218" t="str">
        <f t="shared" si="610"/>
        <v/>
      </c>
      <c r="E5035" s="219" t="e">
        <f t="shared" si="611"/>
        <v>#VALUE!</v>
      </c>
      <c r="F5035" s="219" t="str">
        <f t="shared" si="612"/>
        <v/>
      </c>
      <c r="G5035" s="219">
        <f t="shared" si="613"/>
        <v>45291</v>
      </c>
      <c r="H5035" s="218" t="str">
        <f>IF(ISERROR(VLOOKUP(FORECAST!$A5035,$AY$2:$BA$9,3,FALSE)),"",VLOOKUP(FORECAST!$A5035,$AY$2:$BA$9,3,FALSE))</f>
        <v/>
      </c>
      <c r="I5035" s="218" t="str">
        <f>IF(ISNUMBER(FORECAST!G:G),FORECAST!G:G,"")</f>
        <v/>
      </c>
      <c r="J5035" s="222" t="str">
        <f>IF(ISNUMBER(FORECAST!H:H),FORECAST!H:H,"")</f>
        <v/>
      </c>
      <c r="BF5035" s="4"/>
    </row>
    <row r="5036" spans="1:58">
      <c r="A5036" s="218" t="str">
        <f>MID(FORECAST!A5035,1,10)</f>
        <v/>
      </c>
      <c r="B5036" s="218" t="str">
        <f t="shared" si="608"/>
        <v/>
      </c>
      <c r="C5036" s="218" t="str">
        <f t="shared" si="609"/>
        <v/>
      </c>
      <c r="D5036" s="218" t="str">
        <f t="shared" si="610"/>
        <v/>
      </c>
      <c r="E5036" s="219" t="e">
        <f t="shared" si="611"/>
        <v>#VALUE!</v>
      </c>
      <c r="F5036" s="219" t="str">
        <f t="shared" si="612"/>
        <v/>
      </c>
      <c r="G5036" s="219">
        <f t="shared" si="613"/>
        <v>45291</v>
      </c>
      <c r="H5036" s="218" t="str">
        <f>IF(ISERROR(VLOOKUP(FORECAST!$A5036,$AY$2:$BA$9,3,FALSE)),"",VLOOKUP(FORECAST!$A5036,$AY$2:$BA$9,3,FALSE))</f>
        <v/>
      </c>
      <c r="I5036" s="218" t="str">
        <f>IF(ISNUMBER(FORECAST!G:G),FORECAST!G:G,"")</f>
        <v/>
      </c>
      <c r="J5036" s="222" t="str">
        <f>IF(ISNUMBER(FORECAST!H:H),FORECAST!H:H,"")</f>
        <v/>
      </c>
      <c r="BF5036" s="4"/>
    </row>
    <row r="5037" spans="1:58">
      <c r="A5037" s="218" t="str">
        <f>MID(FORECAST!A5036,1,10)</f>
        <v/>
      </c>
      <c r="B5037" s="218" t="str">
        <f t="shared" si="608"/>
        <v/>
      </c>
      <c r="C5037" s="218" t="str">
        <f t="shared" si="609"/>
        <v/>
      </c>
      <c r="D5037" s="218" t="str">
        <f t="shared" si="610"/>
        <v/>
      </c>
      <c r="E5037" s="219" t="e">
        <f t="shared" si="611"/>
        <v>#VALUE!</v>
      </c>
      <c r="F5037" s="219" t="str">
        <f t="shared" si="612"/>
        <v/>
      </c>
      <c r="G5037" s="219">
        <f t="shared" si="613"/>
        <v>45291</v>
      </c>
      <c r="H5037" s="218" t="str">
        <f>IF(ISERROR(VLOOKUP(FORECAST!$A5037,$AY$2:$BA$9,3,FALSE)),"",VLOOKUP(FORECAST!$A5037,$AY$2:$BA$9,3,FALSE))</f>
        <v/>
      </c>
      <c r="I5037" s="218" t="str">
        <f>IF(ISNUMBER(FORECAST!G:G),FORECAST!G:G,"")</f>
        <v/>
      </c>
      <c r="J5037" s="222" t="str">
        <f>IF(ISNUMBER(FORECAST!H:H),FORECAST!H:H,"")</f>
        <v/>
      </c>
      <c r="BF5037" s="4"/>
    </row>
    <row r="5038" spans="1:58">
      <c r="A5038" s="218" t="str">
        <f>MID(FORECAST!A5037,1,10)</f>
        <v/>
      </c>
      <c r="B5038" s="218" t="str">
        <f t="shared" si="608"/>
        <v/>
      </c>
      <c r="C5038" s="218" t="str">
        <f t="shared" si="609"/>
        <v/>
      </c>
      <c r="D5038" s="218" t="str">
        <f t="shared" si="610"/>
        <v/>
      </c>
      <c r="E5038" s="219" t="e">
        <f t="shared" si="611"/>
        <v>#VALUE!</v>
      </c>
      <c r="F5038" s="219" t="str">
        <f t="shared" si="612"/>
        <v/>
      </c>
      <c r="G5038" s="219">
        <f t="shared" si="613"/>
        <v>45291</v>
      </c>
      <c r="H5038" s="218" t="str">
        <f>IF(ISERROR(VLOOKUP(FORECAST!$A5038,$AY$2:$BA$9,3,FALSE)),"",VLOOKUP(FORECAST!$A5038,$AY$2:$BA$9,3,FALSE))</f>
        <v/>
      </c>
      <c r="I5038" s="218" t="str">
        <f>IF(ISNUMBER(FORECAST!G:G),FORECAST!G:G,"")</f>
        <v/>
      </c>
      <c r="J5038" s="222" t="str">
        <f>IF(ISNUMBER(FORECAST!H:H),FORECAST!H:H,"")</f>
        <v/>
      </c>
      <c r="BF5038" s="4"/>
    </row>
    <row r="5039" spans="1:58">
      <c r="A5039" s="218" t="str">
        <f>MID(FORECAST!A5038,1,10)</f>
        <v/>
      </c>
      <c r="B5039" s="218" t="str">
        <f t="shared" si="608"/>
        <v/>
      </c>
      <c r="C5039" s="218" t="str">
        <f t="shared" si="609"/>
        <v/>
      </c>
      <c r="D5039" s="218" t="str">
        <f t="shared" si="610"/>
        <v/>
      </c>
      <c r="E5039" s="219" t="e">
        <f t="shared" si="611"/>
        <v>#VALUE!</v>
      </c>
      <c r="F5039" s="219" t="str">
        <f t="shared" si="612"/>
        <v/>
      </c>
      <c r="G5039" s="219">
        <f t="shared" si="613"/>
        <v>45291</v>
      </c>
      <c r="H5039" s="218" t="str">
        <f>IF(ISERROR(VLOOKUP(FORECAST!$A5039,$AY$2:$BA$9,3,FALSE)),"",VLOOKUP(FORECAST!$A5039,$AY$2:$BA$9,3,FALSE))</f>
        <v/>
      </c>
      <c r="I5039" s="218" t="str">
        <f>IF(ISNUMBER(FORECAST!G:G),FORECAST!G:G,"")</f>
        <v/>
      </c>
      <c r="J5039" s="222" t="str">
        <f>IF(ISNUMBER(FORECAST!H:H),FORECAST!H:H,"")</f>
        <v/>
      </c>
      <c r="BF5039" s="4"/>
    </row>
    <row r="5040" spans="1:58">
      <c r="A5040" s="218" t="str">
        <f>MID(FORECAST!A5039,1,10)</f>
        <v/>
      </c>
      <c r="B5040" s="218" t="str">
        <f t="shared" si="608"/>
        <v/>
      </c>
      <c r="C5040" s="218" t="str">
        <f t="shared" si="609"/>
        <v/>
      </c>
      <c r="D5040" s="218" t="str">
        <f t="shared" si="610"/>
        <v/>
      </c>
      <c r="E5040" s="219" t="e">
        <f t="shared" si="611"/>
        <v>#VALUE!</v>
      </c>
      <c r="F5040" s="219" t="str">
        <f t="shared" si="612"/>
        <v/>
      </c>
      <c r="G5040" s="219">
        <f t="shared" si="613"/>
        <v>45291</v>
      </c>
      <c r="H5040" s="218" t="str">
        <f>IF(ISERROR(VLOOKUP(FORECAST!$A5040,$AY$2:$BA$9,3,FALSE)),"",VLOOKUP(FORECAST!$A5040,$AY$2:$BA$9,3,FALSE))</f>
        <v/>
      </c>
      <c r="I5040" s="218" t="str">
        <f>IF(ISNUMBER(FORECAST!G:G),FORECAST!G:G,"")</f>
        <v/>
      </c>
      <c r="J5040" s="222" t="str">
        <f>IF(ISNUMBER(FORECAST!H:H),FORECAST!H:H,"")</f>
        <v/>
      </c>
      <c r="BF5040" s="4"/>
    </row>
    <row r="5041" spans="1:58">
      <c r="A5041" s="218" t="str">
        <f>MID(FORECAST!A5040,1,10)</f>
        <v/>
      </c>
      <c r="B5041" s="218" t="str">
        <f t="shared" si="608"/>
        <v/>
      </c>
      <c r="C5041" s="218" t="str">
        <f t="shared" si="609"/>
        <v/>
      </c>
      <c r="D5041" s="218" t="str">
        <f t="shared" si="610"/>
        <v/>
      </c>
      <c r="E5041" s="219" t="e">
        <f t="shared" si="611"/>
        <v>#VALUE!</v>
      </c>
      <c r="F5041" s="219" t="str">
        <f t="shared" si="612"/>
        <v/>
      </c>
      <c r="G5041" s="219">
        <f t="shared" si="613"/>
        <v>45291</v>
      </c>
      <c r="H5041" s="218" t="str">
        <f>IF(ISERROR(VLOOKUP(FORECAST!$A5041,$AY$2:$BA$9,3,FALSE)),"",VLOOKUP(FORECAST!$A5041,$AY$2:$BA$9,3,FALSE))</f>
        <v/>
      </c>
      <c r="I5041" s="218" t="str">
        <f>IF(ISNUMBER(FORECAST!G:G),FORECAST!G:G,"")</f>
        <v/>
      </c>
      <c r="J5041" s="222" t="str">
        <f>IF(ISNUMBER(FORECAST!H:H),FORECAST!H:H,"")</f>
        <v/>
      </c>
      <c r="BF5041" s="4"/>
    </row>
    <row r="5042" spans="1:58">
      <c r="A5042" s="218" t="str">
        <f>MID(FORECAST!A5041,1,10)</f>
        <v/>
      </c>
      <c r="B5042" s="218" t="str">
        <f t="shared" si="608"/>
        <v/>
      </c>
      <c r="C5042" s="218" t="str">
        <f t="shared" si="609"/>
        <v/>
      </c>
      <c r="D5042" s="218" t="str">
        <f t="shared" si="610"/>
        <v/>
      </c>
      <c r="E5042" s="219" t="e">
        <f t="shared" si="611"/>
        <v>#VALUE!</v>
      </c>
      <c r="F5042" s="219" t="str">
        <f t="shared" si="612"/>
        <v/>
      </c>
      <c r="G5042" s="219">
        <f t="shared" si="613"/>
        <v>45291</v>
      </c>
      <c r="H5042" s="218" t="str">
        <f>IF(ISERROR(VLOOKUP(FORECAST!$A5042,$AY$2:$BA$9,3,FALSE)),"",VLOOKUP(FORECAST!$A5042,$AY$2:$BA$9,3,FALSE))</f>
        <v/>
      </c>
      <c r="I5042" s="218" t="str">
        <f>IF(ISNUMBER(FORECAST!G:G),FORECAST!G:G,"")</f>
        <v/>
      </c>
      <c r="J5042" s="222" t="str">
        <f>IF(ISNUMBER(FORECAST!H:H),FORECAST!H:H,"")</f>
        <v/>
      </c>
      <c r="BF5042" s="4"/>
    </row>
    <row r="5043" spans="1:58">
      <c r="A5043" s="218" t="str">
        <f>MID(FORECAST!A5042,1,10)</f>
        <v/>
      </c>
      <c r="B5043" s="218" t="str">
        <f t="shared" si="608"/>
        <v/>
      </c>
      <c r="C5043" s="218" t="str">
        <f t="shared" si="609"/>
        <v/>
      </c>
      <c r="D5043" s="218" t="str">
        <f t="shared" si="610"/>
        <v/>
      </c>
      <c r="E5043" s="219" t="e">
        <f t="shared" si="611"/>
        <v>#VALUE!</v>
      </c>
      <c r="F5043" s="219" t="str">
        <f t="shared" si="612"/>
        <v/>
      </c>
      <c r="G5043" s="219">
        <f t="shared" si="613"/>
        <v>45291</v>
      </c>
      <c r="H5043" s="218" t="str">
        <f>IF(ISERROR(VLOOKUP(FORECAST!$A5043,$AY$2:$BA$9,3,FALSE)),"",VLOOKUP(FORECAST!$A5043,$AY$2:$BA$9,3,FALSE))</f>
        <v/>
      </c>
      <c r="I5043" s="218" t="str">
        <f>IF(ISNUMBER(FORECAST!G:G),FORECAST!G:G,"")</f>
        <v/>
      </c>
      <c r="J5043" s="222" t="str">
        <f>IF(ISNUMBER(FORECAST!H:H),FORECAST!H:H,"")</f>
        <v/>
      </c>
      <c r="BF5043" s="4"/>
    </row>
    <row r="5044" spans="1:58">
      <c r="A5044" s="218" t="str">
        <f>MID(FORECAST!A5043,1,10)</f>
        <v/>
      </c>
      <c r="B5044" s="218" t="str">
        <f t="shared" si="608"/>
        <v/>
      </c>
      <c r="C5044" s="218" t="str">
        <f t="shared" si="609"/>
        <v/>
      </c>
      <c r="D5044" s="218" t="str">
        <f t="shared" si="610"/>
        <v/>
      </c>
      <c r="E5044" s="219" t="e">
        <f t="shared" si="611"/>
        <v>#VALUE!</v>
      </c>
      <c r="F5044" s="219" t="str">
        <f t="shared" si="612"/>
        <v/>
      </c>
      <c r="G5044" s="219">
        <f t="shared" si="613"/>
        <v>45291</v>
      </c>
      <c r="H5044" s="218" t="str">
        <f>IF(ISERROR(VLOOKUP(FORECAST!$A5044,$AY$2:$BA$9,3,FALSE)),"",VLOOKUP(FORECAST!$A5044,$AY$2:$BA$9,3,FALSE))</f>
        <v/>
      </c>
      <c r="I5044" s="218" t="str">
        <f>IF(ISNUMBER(FORECAST!G:G),FORECAST!G:G,"")</f>
        <v/>
      </c>
      <c r="J5044" s="222" t="str">
        <f>IF(ISNUMBER(FORECAST!H:H),FORECAST!H:H,"")</f>
        <v/>
      </c>
      <c r="BF5044" s="4"/>
    </row>
    <row r="5045" spans="1:58">
      <c r="A5045" s="218" t="str">
        <f>MID(FORECAST!A5044,1,10)</f>
        <v/>
      </c>
      <c r="B5045" s="218" t="str">
        <f t="shared" si="608"/>
        <v/>
      </c>
      <c r="C5045" s="218" t="str">
        <f t="shared" si="609"/>
        <v/>
      </c>
      <c r="D5045" s="218" t="str">
        <f t="shared" si="610"/>
        <v/>
      </c>
      <c r="E5045" s="219" t="e">
        <f t="shared" si="611"/>
        <v>#VALUE!</v>
      </c>
      <c r="F5045" s="219" t="str">
        <f t="shared" si="612"/>
        <v/>
      </c>
      <c r="G5045" s="219">
        <f t="shared" si="613"/>
        <v>45291</v>
      </c>
      <c r="H5045" s="218" t="str">
        <f>IF(ISERROR(VLOOKUP(FORECAST!$A5045,$AY$2:$BA$9,3,FALSE)),"",VLOOKUP(FORECAST!$A5045,$AY$2:$BA$9,3,FALSE))</f>
        <v/>
      </c>
      <c r="I5045" s="218" t="str">
        <f>IF(ISNUMBER(FORECAST!G:G),FORECAST!G:G,"")</f>
        <v/>
      </c>
      <c r="J5045" s="222" t="str">
        <f>IF(ISNUMBER(FORECAST!H:H),FORECAST!H:H,"")</f>
        <v/>
      </c>
      <c r="BF5045" s="4"/>
    </row>
    <row r="5046" spans="1:58">
      <c r="A5046" s="218" t="str">
        <f>MID(FORECAST!A5045,1,10)</f>
        <v/>
      </c>
      <c r="B5046" s="218" t="str">
        <f t="shared" si="608"/>
        <v/>
      </c>
      <c r="C5046" s="218" t="str">
        <f t="shared" si="609"/>
        <v/>
      </c>
      <c r="D5046" s="218" t="str">
        <f t="shared" si="610"/>
        <v/>
      </c>
      <c r="E5046" s="219" t="e">
        <f t="shared" si="611"/>
        <v>#VALUE!</v>
      </c>
      <c r="F5046" s="219" t="str">
        <f t="shared" si="612"/>
        <v/>
      </c>
      <c r="G5046" s="219">
        <f t="shared" si="613"/>
        <v>45291</v>
      </c>
      <c r="H5046" s="218" t="str">
        <f>IF(ISERROR(VLOOKUP(FORECAST!$A5046,$AY$2:$BA$9,3,FALSE)),"",VLOOKUP(FORECAST!$A5046,$AY$2:$BA$9,3,FALSE))</f>
        <v/>
      </c>
      <c r="I5046" s="218" t="str">
        <f>IF(ISNUMBER(FORECAST!G:G),FORECAST!G:G,"")</f>
        <v/>
      </c>
      <c r="J5046" s="222" t="str">
        <f>IF(ISNUMBER(FORECAST!H:H),FORECAST!H:H,"")</f>
        <v/>
      </c>
      <c r="BF5046" s="4"/>
    </row>
    <row r="5047" spans="1:58">
      <c r="A5047" s="218" t="str">
        <f>MID(FORECAST!A5046,1,10)</f>
        <v/>
      </c>
      <c r="B5047" s="218" t="str">
        <f t="shared" si="608"/>
        <v/>
      </c>
      <c r="C5047" s="218" t="str">
        <f t="shared" si="609"/>
        <v/>
      </c>
      <c r="D5047" s="218" t="str">
        <f t="shared" si="610"/>
        <v/>
      </c>
      <c r="E5047" s="219" t="e">
        <f t="shared" si="611"/>
        <v>#VALUE!</v>
      </c>
      <c r="F5047" s="219" t="str">
        <f t="shared" si="612"/>
        <v/>
      </c>
      <c r="G5047" s="219">
        <f t="shared" si="613"/>
        <v>45291</v>
      </c>
      <c r="H5047" s="218" t="str">
        <f>IF(ISERROR(VLOOKUP(FORECAST!$A5047,$AY$2:$BA$9,3,FALSE)),"",VLOOKUP(FORECAST!$A5047,$AY$2:$BA$9,3,FALSE))</f>
        <v/>
      </c>
      <c r="I5047" s="218" t="str">
        <f>IF(ISNUMBER(FORECAST!G:G),FORECAST!G:G,"")</f>
        <v/>
      </c>
      <c r="J5047" s="222" t="str">
        <f>IF(ISNUMBER(FORECAST!H:H),FORECAST!H:H,"")</f>
        <v/>
      </c>
      <c r="BF5047" s="4"/>
    </row>
    <row r="5048" spans="1:58">
      <c r="A5048" s="218" t="str">
        <f>MID(FORECAST!A5047,1,10)</f>
        <v/>
      </c>
      <c r="B5048" s="218" t="str">
        <f t="shared" si="608"/>
        <v/>
      </c>
      <c r="C5048" s="218" t="str">
        <f t="shared" si="609"/>
        <v/>
      </c>
      <c r="D5048" s="218" t="str">
        <f t="shared" si="610"/>
        <v/>
      </c>
      <c r="E5048" s="219" t="e">
        <f t="shared" si="611"/>
        <v>#VALUE!</v>
      </c>
      <c r="F5048" s="219" t="str">
        <f t="shared" si="612"/>
        <v/>
      </c>
      <c r="G5048" s="219">
        <f t="shared" si="613"/>
        <v>45291</v>
      </c>
      <c r="H5048" s="218" t="str">
        <f>IF(ISERROR(VLOOKUP(FORECAST!$A5048,$AY$2:$BA$9,3,FALSE)),"",VLOOKUP(FORECAST!$A5048,$AY$2:$BA$9,3,FALSE))</f>
        <v/>
      </c>
      <c r="I5048" s="218" t="str">
        <f>IF(ISNUMBER(FORECAST!G:G),FORECAST!G:G,"")</f>
        <v/>
      </c>
      <c r="J5048" s="222" t="str">
        <f>IF(ISNUMBER(FORECAST!H:H),FORECAST!H:H,"")</f>
        <v/>
      </c>
      <c r="BF5048" s="4"/>
    </row>
    <row r="5049" spans="1:58">
      <c r="A5049" s="218" t="str">
        <f>MID(FORECAST!A5048,1,10)</f>
        <v/>
      </c>
      <c r="B5049" s="218" t="str">
        <f t="shared" si="608"/>
        <v/>
      </c>
      <c r="C5049" s="218" t="str">
        <f t="shared" si="609"/>
        <v/>
      </c>
      <c r="D5049" s="218" t="str">
        <f t="shared" si="610"/>
        <v/>
      </c>
      <c r="E5049" s="219" t="e">
        <f t="shared" si="611"/>
        <v>#VALUE!</v>
      </c>
      <c r="F5049" s="219" t="str">
        <f t="shared" si="612"/>
        <v/>
      </c>
      <c r="G5049" s="219">
        <f t="shared" si="613"/>
        <v>45291</v>
      </c>
      <c r="H5049" s="218" t="str">
        <f>IF(ISERROR(VLOOKUP(FORECAST!$A5049,$AY$2:$BA$9,3,FALSE)),"",VLOOKUP(FORECAST!$A5049,$AY$2:$BA$9,3,FALSE))</f>
        <v/>
      </c>
      <c r="I5049" s="218" t="str">
        <f>IF(ISNUMBER(FORECAST!G:G),FORECAST!G:G,"")</f>
        <v/>
      </c>
      <c r="J5049" s="222" t="str">
        <f>IF(ISNUMBER(FORECAST!H:H),FORECAST!H:H,"")</f>
        <v/>
      </c>
      <c r="BF5049" s="4"/>
    </row>
    <row r="5050" spans="1:58">
      <c r="A5050" s="218" t="str">
        <f>MID(FORECAST!A5049,1,10)</f>
        <v/>
      </c>
      <c r="B5050" s="218" t="str">
        <f t="shared" si="608"/>
        <v/>
      </c>
      <c r="C5050" s="218" t="str">
        <f t="shared" si="609"/>
        <v/>
      </c>
      <c r="D5050" s="218" t="str">
        <f t="shared" si="610"/>
        <v/>
      </c>
      <c r="E5050" s="219" t="e">
        <f t="shared" si="611"/>
        <v>#VALUE!</v>
      </c>
      <c r="F5050" s="219" t="str">
        <f t="shared" si="612"/>
        <v/>
      </c>
      <c r="G5050" s="219">
        <f t="shared" si="613"/>
        <v>45291</v>
      </c>
      <c r="H5050" s="218" t="str">
        <f>IF(ISERROR(VLOOKUP(FORECAST!$A5050,$AY$2:$BA$9,3,FALSE)),"",VLOOKUP(FORECAST!$A5050,$AY$2:$BA$9,3,FALSE))</f>
        <v/>
      </c>
      <c r="I5050" s="218" t="str">
        <f>IF(ISNUMBER(FORECAST!G:G),FORECAST!G:G,"")</f>
        <v/>
      </c>
      <c r="J5050" s="222" t="str">
        <f>IF(ISNUMBER(FORECAST!H:H),FORECAST!H:H,"")</f>
        <v/>
      </c>
      <c r="BF5050" s="4"/>
    </row>
    <row r="5051" spans="1:58">
      <c r="A5051" s="218" t="str">
        <f>MID(FORECAST!A5050,1,10)</f>
        <v/>
      </c>
      <c r="B5051" s="218" t="str">
        <f t="shared" si="608"/>
        <v/>
      </c>
      <c r="C5051" s="218" t="str">
        <f t="shared" si="609"/>
        <v/>
      </c>
      <c r="D5051" s="218" t="str">
        <f t="shared" si="610"/>
        <v/>
      </c>
      <c r="E5051" s="219" t="e">
        <f t="shared" si="611"/>
        <v>#VALUE!</v>
      </c>
      <c r="F5051" s="219" t="str">
        <f t="shared" si="612"/>
        <v/>
      </c>
      <c r="G5051" s="219">
        <f t="shared" si="613"/>
        <v>45291</v>
      </c>
      <c r="H5051" s="218" t="str">
        <f>IF(ISERROR(VLOOKUP(FORECAST!$A5051,$AY$2:$BA$9,3,FALSE)),"",VLOOKUP(FORECAST!$A5051,$AY$2:$BA$9,3,FALSE))</f>
        <v/>
      </c>
      <c r="I5051" s="218" t="str">
        <f>IF(ISNUMBER(FORECAST!G:G),FORECAST!G:G,"")</f>
        <v/>
      </c>
      <c r="J5051" s="222" t="str">
        <f>IF(ISNUMBER(FORECAST!H:H),FORECAST!H:H,"")</f>
        <v/>
      </c>
      <c r="BF5051" s="4"/>
    </row>
    <row r="5052" spans="1:58">
      <c r="A5052" s="218" t="str">
        <f>MID(FORECAST!A5051,1,10)</f>
        <v/>
      </c>
      <c r="B5052" s="218" t="str">
        <f t="shared" si="608"/>
        <v/>
      </c>
      <c r="C5052" s="218" t="str">
        <f t="shared" si="609"/>
        <v/>
      </c>
      <c r="D5052" s="218" t="str">
        <f t="shared" si="610"/>
        <v/>
      </c>
      <c r="E5052" s="219" t="e">
        <f t="shared" si="611"/>
        <v>#VALUE!</v>
      </c>
      <c r="F5052" s="219" t="str">
        <f t="shared" si="612"/>
        <v/>
      </c>
      <c r="G5052" s="219">
        <f t="shared" si="613"/>
        <v>45291</v>
      </c>
      <c r="H5052" s="218" t="str">
        <f>IF(ISERROR(VLOOKUP(FORECAST!$A5052,$AY$2:$BA$9,3,FALSE)),"",VLOOKUP(FORECAST!$A5052,$AY$2:$BA$9,3,FALSE))</f>
        <v/>
      </c>
      <c r="I5052" s="218" t="str">
        <f>IF(ISNUMBER(FORECAST!G:G),FORECAST!G:G,"")</f>
        <v/>
      </c>
      <c r="J5052" s="222" t="str">
        <f>IF(ISNUMBER(FORECAST!H:H),FORECAST!H:H,"")</f>
        <v/>
      </c>
      <c r="BF5052" s="4"/>
    </row>
    <row r="5053" spans="1:58">
      <c r="A5053" s="218" t="str">
        <f>MID(FORECAST!A5052,1,10)</f>
        <v/>
      </c>
      <c r="B5053" s="218" t="str">
        <f t="shared" si="608"/>
        <v/>
      </c>
      <c r="C5053" s="218" t="str">
        <f t="shared" si="609"/>
        <v/>
      </c>
      <c r="D5053" s="218" t="str">
        <f t="shared" si="610"/>
        <v/>
      </c>
      <c r="E5053" s="219" t="e">
        <f t="shared" si="611"/>
        <v>#VALUE!</v>
      </c>
      <c r="F5053" s="219" t="str">
        <f t="shared" si="612"/>
        <v/>
      </c>
      <c r="G5053" s="219">
        <f t="shared" si="613"/>
        <v>45291</v>
      </c>
      <c r="H5053" s="218" t="str">
        <f>IF(ISERROR(VLOOKUP(FORECAST!$A5053,$AY$2:$BA$9,3,FALSE)),"",VLOOKUP(FORECAST!$A5053,$AY$2:$BA$9,3,FALSE))</f>
        <v/>
      </c>
      <c r="I5053" s="218" t="str">
        <f>IF(ISNUMBER(FORECAST!G:G),FORECAST!G:G,"")</f>
        <v/>
      </c>
      <c r="J5053" s="222" t="str">
        <f>IF(ISNUMBER(FORECAST!H:H),FORECAST!H:H,"")</f>
        <v/>
      </c>
      <c r="BF5053" s="4"/>
    </row>
    <row r="5054" spans="1:58">
      <c r="A5054" s="218" t="str">
        <f>MID(FORECAST!A5053,1,10)</f>
        <v/>
      </c>
      <c r="B5054" s="218" t="str">
        <f t="shared" si="608"/>
        <v/>
      </c>
      <c r="C5054" s="218" t="str">
        <f t="shared" si="609"/>
        <v/>
      </c>
      <c r="D5054" s="218" t="str">
        <f t="shared" si="610"/>
        <v/>
      </c>
      <c r="E5054" s="219" t="e">
        <f t="shared" si="611"/>
        <v>#VALUE!</v>
      </c>
      <c r="F5054" s="219" t="str">
        <f t="shared" si="612"/>
        <v/>
      </c>
      <c r="G5054" s="219">
        <f t="shared" si="613"/>
        <v>45291</v>
      </c>
      <c r="H5054" s="218" t="str">
        <f>IF(ISERROR(VLOOKUP(FORECAST!$A5054,$AY$2:$BA$9,3,FALSE)),"",VLOOKUP(FORECAST!$A5054,$AY$2:$BA$9,3,FALSE))</f>
        <v/>
      </c>
      <c r="I5054" s="218" t="str">
        <f>IF(ISNUMBER(FORECAST!G:G),FORECAST!G:G,"")</f>
        <v/>
      </c>
      <c r="J5054" s="222" t="str">
        <f>IF(ISNUMBER(FORECAST!H:H),FORECAST!H:H,"")</f>
        <v/>
      </c>
      <c r="BF5054" s="4"/>
    </row>
    <row r="5055" spans="1:58">
      <c r="A5055" s="218" t="str">
        <f>MID(FORECAST!A5054,1,10)</f>
        <v/>
      </c>
      <c r="B5055" s="218" t="str">
        <f t="shared" si="608"/>
        <v/>
      </c>
      <c r="C5055" s="218" t="str">
        <f t="shared" si="609"/>
        <v/>
      </c>
      <c r="D5055" s="218" t="str">
        <f t="shared" si="610"/>
        <v/>
      </c>
      <c r="E5055" s="219" t="e">
        <f t="shared" si="611"/>
        <v>#VALUE!</v>
      </c>
      <c r="F5055" s="219" t="str">
        <f t="shared" si="612"/>
        <v/>
      </c>
      <c r="G5055" s="219">
        <f t="shared" si="613"/>
        <v>45291</v>
      </c>
      <c r="H5055" s="218" t="str">
        <f>IF(ISERROR(VLOOKUP(FORECAST!$A5055,$AY$2:$BA$9,3,FALSE)),"",VLOOKUP(FORECAST!$A5055,$AY$2:$BA$9,3,FALSE))</f>
        <v/>
      </c>
      <c r="I5055" s="218" t="str">
        <f>IF(ISNUMBER(FORECAST!G:G),FORECAST!G:G,"")</f>
        <v/>
      </c>
      <c r="J5055" s="222" t="str">
        <f>IF(ISNUMBER(FORECAST!H:H),FORECAST!H:H,"")</f>
        <v/>
      </c>
      <c r="BF5055" s="4"/>
    </row>
    <row r="5056" spans="1:58">
      <c r="A5056" s="218" t="str">
        <f>MID(FORECAST!A5055,1,10)</f>
        <v/>
      </c>
      <c r="B5056" s="218" t="str">
        <f t="shared" si="608"/>
        <v/>
      </c>
      <c r="C5056" s="218" t="str">
        <f t="shared" si="609"/>
        <v/>
      </c>
      <c r="D5056" s="218" t="str">
        <f t="shared" si="610"/>
        <v/>
      </c>
      <c r="E5056" s="219" t="e">
        <f t="shared" si="611"/>
        <v>#VALUE!</v>
      </c>
      <c r="F5056" s="219" t="str">
        <f t="shared" si="612"/>
        <v/>
      </c>
      <c r="G5056" s="219">
        <f t="shared" si="613"/>
        <v>45291</v>
      </c>
      <c r="H5056" s="218" t="str">
        <f>IF(ISERROR(VLOOKUP(FORECAST!$A5056,$AY$2:$BA$9,3,FALSE)),"",VLOOKUP(FORECAST!$A5056,$AY$2:$BA$9,3,FALSE))</f>
        <v/>
      </c>
      <c r="I5056" s="218" t="str">
        <f>IF(ISNUMBER(FORECAST!G:G),FORECAST!G:G,"")</f>
        <v/>
      </c>
      <c r="J5056" s="222" t="str">
        <f>IF(ISNUMBER(FORECAST!H:H),FORECAST!H:H,"")</f>
        <v/>
      </c>
      <c r="BF5056" s="4"/>
    </row>
    <row r="5057" spans="1:58">
      <c r="A5057" s="218" t="str">
        <f>MID(FORECAST!A5056,1,10)</f>
        <v/>
      </c>
      <c r="B5057" s="218" t="str">
        <f t="shared" si="608"/>
        <v/>
      </c>
      <c r="C5057" s="218" t="str">
        <f t="shared" si="609"/>
        <v/>
      </c>
      <c r="D5057" s="218" t="str">
        <f t="shared" si="610"/>
        <v/>
      </c>
      <c r="E5057" s="219" t="e">
        <f t="shared" si="611"/>
        <v>#VALUE!</v>
      </c>
      <c r="F5057" s="219" t="str">
        <f t="shared" si="612"/>
        <v/>
      </c>
      <c r="G5057" s="219">
        <f t="shared" si="613"/>
        <v>45291</v>
      </c>
      <c r="H5057" s="218" t="str">
        <f>IF(ISERROR(VLOOKUP(FORECAST!$A5057,$AY$2:$BA$9,3,FALSE)),"",VLOOKUP(FORECAST!$A5057,$AY$2:$BA$9,3,FALSE))</f>
        <v/>
      </c>
      <c r="I5057" s="218" t="str">
        <f>IF(ISNUMBER(FORECAST!G:G),FORECAST!G:G,"")</f>
        <v/>
      </c>
      <c r="J5057" s="222" t="str">
        <f>IF(ISNUMBER(FORECAST!H:H),FORECAST!H:H,"")</f>
        <v/>
      </c>
      <c r="BF5057" s="4"/>
    </row>
    <row r="5058" spans="1:58">
      <c r="A5058" s="218" t="str">
        <f>MID(FORECAST!A5057,1,10)</f>
        <v/>
      </c>
      <c r="B5058" s="218" t="str">
        <f t="shared" si="608"/>
        <v/>
      </c>
      <c r="C5058" s="218" t="str">
        <f t="shared" si="609"/>
        <v/>
      </c>
      <c r="D5058" s="218" t="str">
        <f t="shared" si="610"/>
        <v/>
      </c>
      <c r="E5058" s="219" t="e">
        <f t="shared" si="611"/>
        <v>#VALUE!</v>
      </c>
      <c r="F5058" s="219" t="str">
        <f t="shared" si="612"/>
        <v/>
      </c>
      <c r="G5058" s="219">
        <f t="shared" si="613"/>
        <v>45291</v>
      </c>
      <c r="H5058" s="218" t="str">
        <f>IF(ISERROR(VLOOKUP(FORECAST!$A5058,$AY$2:$BA$9,3,FALSE)),"",VLOOKUP(FORECAST!$A5058,$AY$2:$BA$9,3,FALSE))</f>
        <v/>
      </c>
      <c r="I5058" s="218" t="str">
        <f>IF(ISNUMBER(FORECAST!G:G),FORECAST!G:G,"")</f>
        <v/>
      </c>
      <c r="J5058" s="222" t="str">
        <f>IF(ISNUMBER(FORECAST!H:H),FORECAST!H:H,"")</f>
        <v/>
      </c>
      <c r="BF5058" s="4"/>
    </row>
    <row r="5059" spans="1:58">
      <c r="A5059" s="218" t="str">
        <f>MID(FORECAST!A5058,1,10)</f>
        <v/>
      </c>
      <c r="B5059" s="218" t="str">
        <f t="shared" si="608"/>
        <v/>
      </c>
      <c r="C5059" s="218" t="str">
        <f t="shared" si="609"/>
        <v/>
      </c>
      <c r="D5059" s="218" t="str">
        <f t="shared" si="610"/>
        <v/>
      </c>
      <c r="E5059" s="219" t="e">
        <f t="shared" si="611"/>
        <v>#VALUE!</v>
      </c>
      <c r="F5059" s="219" t="str">
        <f t="shared" si="612"/>
        <v/>
      </c>
      <c r="G5059" s="219">
        <f t="shared" si="613"/>
        <v>45291</v>
      </c>
      <c r="H5059" s="218" t="str">
        <f>IF(ISERROR(VLOOKUP(FORECAST!$A5059,$AY$2:$BA$9,3,FALSE)),"",VLOOKUP(FORECAST!$A5059,$AY$2:$BA$9,3,FALSE))</f>
        <v/>
      </c>
      <c r="I5059" s="218" t="str">
        <f>IF(ISNUMBER(FORECAST!G:G),FORECAST!G:G,"")</f>
        <v/>
      </c>
      <c r="J5059" s="222" t="str">
        <f>IF(ISNUMBER(FORECAST!H:H),FORECAST!H:H,"")</f>
        <v/>
      </c>
      <c r="BF5059" s="4"/>
    </row>
    <row r="5060" spans="1:58">
      <c r="A5060" s="218" t="str">
        <f>MID(FORECAST!A5059,1,10)</f>
        <v/>
      </c>
      <c r="B5060" s="218" t="str">
        <f t="shared" si="608"/>
        <v/>
      </c>
      <c r="C5060" s="218" t="str">
        <f t="shared" si="609"/>
        <v/>
      </c>
      <c r="D5060" s="218" t="str">
        <f t="shared" si="610"/>
        <v/>
      </c>
      <c r="E5060" s="219" t="e">
        <f t="shared" si="611"/>
        <v>#VALUE!</v>
      </c>
      <c r="F5060" s="219" t="str">
        <f t="shared" si="612"/>
        <v/>
      </c>
      <c r="G5060" s="219">
        <f t="shared" si="613"/>
        <v>45291</v>
      </c>
      <c r="H5060" s="218" t="str">
        <f>IF(ISERROR(VLOOKUP(FORECAST!$A5060,$AY$2:$BA$9,3,FALSE)),"",VLOOKUP(FORECAST!$A5060,$AY$2:$BA$9,3,FALSE))</f>
        <v/>
      </c>
      <c r="I5060" s="218" t="str">
        <f>IF(ISNUMBER(FORECAST!G:G),FORECAST!G:G,"")</f>
        <v/>
      </c>
      <c r="J5060" s="222" t="str">
        <f>IF(ISNUMBER(FORECAST!H:H),FORECAST!H:H,"")</f>
        <v/>
      </c>
      <c r="BF5060" s="4"/>
    </row>
    <row r="5061" spans="1:58">
      <c r="A5061" s="218" t="str">
        <f>MID(FORECAST!A5060,1,10)</f>
        <v/>
      </c>
      <c r="B5061" s="218" t="str">
        <f t="shared" si="608"/>
        <v/>
      </c>
      <c r="C5061" s="218" t="str">
        <f t="shared" si="609"/>
        <v/>
      </c>
      <c r="D5061" s="218" t="str">
        <f t="shared" si="610"/>
        <v/>
      </c>
      <c r="E5061" s="219" t="e">
        <f t="shared" si="611"/>
        <v>#VALUE!</v>
      </c>
      <c r="F5061" s="219" t="str">
        <f t="shared" si="612"/>
        <v/>
      </c>
      <c r="G5061" s="219">
        <f t="shared" si="613"/>
        <v>45291</v>
      </c>
      <c r="H5061" s="218" t="str">
        <f>IF(ISERROR(VLOOKUP(FORECAST!$A5061,$AY$2:$BA$9,3,FALSE)),"",VLOOKUP(FORECAST!$A5061,$AY$2:$BA$9,3,FALSE))</f>
        <v/>
      </c>
      <c r="I5061" s="218" t="str">
        <f>IF(ISNUMBER(FORECAST!G:G),FORECAST!G:G,"")</f>
        <v/>
      </c>
      <c r="J5061" s="222" t="str">
        <f>IF(ISNUMBER(FORECAST!H:H),FORECAST!H:H,"")</f>
        <v/>
      </c>
      <c r="BF5061" s="4"/>
    </row>
    <row r="5062" spans="1:58">
      <c r="A5062" s="218" t="str">
        <f>MID(FORECAST!A5061,1,10)</f>
        <v/>
      </c>
      <c r="B5062" s="218" t="str">
        <f t="shared" si="608"/>
        <v/>
      </c>
      <c r="C5062" s="218" t="str">
        <f t="shared" si="609"/>
        <v/>
      </c>
      <c r="D5062" s="218" t="str">
        <f t="shared" si="610"/>
        <v/>
      </c>
      <c r="E5062" s="219" t="e">
        <f t="shared" si="611"/>
        <v>#VALUE!</v>
      </c>
      <c r="F5062" s="219" t="str">
        <f t="shared" si="612"/>
        <v/>
      </c>
      <c r="G5062" s="219">
        <f t="shared" si="613"/>
        <v>45291</v>
      </c>
      <c r="H5062" s="218" t="str">
        <f>IF(ISERROR(VLOOKUP(FORECAST!$A5062,$AY$2:$BA$9,3,FALSE)),"",VLOOKUP(FORECAST!$A5062,$AY$2:$BA$9,3,FALSE))</f>
        <v/>
      </c>
      <c r="I5062" s="218" t="str">
        <f>IF(ISNUMBER(FORECAST!G:G),FORECAST!G:G,"")</f>
        <v/>
      </c>
      <c r="J5062" s="222" t="str">
        <f>IF(ISNUMBER(FORECAST!H:H),FORECAST!H:H,"")</f>
        <v/>
      </c>
      <c r="BF5062" s="4"/>
    </row>
    <row r="5063" spans="1:58">
      <c r="A5063" s="218" t="str">
        <f>MID(FORECAST!A5062,1,10)</f>
        <v/>
      </c>
      <c r="B5063" s="218" t="str">
        <f t="shared" si="608"/>
        <v/>
      </c>
      <c r="C5063" s="218" t="str">
        <f t="shared" si="609"/>
        <v/>
      </c>
      <c r="D5063" s="218" t="str">
        <f t="shared" si="610"/>
        <v/>
      </c>
      <c r="E5063" s="219" t="e">
        <f t="shared" si="611"/>
        <v>#VALUE!</v>
      </c>
      <c r="F5063" s="219" t="str">
        <f t="shared" si="612"/>
        <v/>
      </c>
      <c r="G5063" s="219">
        <f t="shared" si="613"/>
        <v>45291</v>
      </c>
      <c r="H5063" s="218" t="str">
        <f>IF(ISERROR(VLOOKUP(FORECAST!$A5063,$AY$2:$BA$9,3,FALSE)),"",VLOOKUP(FORECAST!$A5063,$AY$2:$BA$9,3,FALSE))</f>
        <v/>
      </c>
      <c r="I5063" s="218" t="str">
        <f>IF(ISNUMBER(FORECAST!G:G),FORECAST!G:G,"")</f>
        <v/>
      </c>
      <c r="J5063" s="222" t="str">
        <f>IF(ISNUMBER(FORECAST!H:H),FORECAST!H:H,"")</f>
        <v/>
      </c>
      <c r="BF5063" s="4"/>
    </row>
    <row r="5064" spans="1:58">
      <c r="A5064" s="218" t="str">
        <f>MID(FORECAST!A5063,1,10)</f>
        <v/>
      </c>
      <c r="B5064" s="218" t="str">
        <f t="shared" si="608"/>
        <v/>
      </c>
      <c r="C5064" s="218" t="str">
        <f t="shared" si="609"/>
        <v/>
      </c>
      <c r="D5064" s="218" t="str">
        <f t="shared" si="610"/>
        <v/>
      </c>
      <c r="E5064" s="219" t="e">
        <f t="shared" si="611"/>
        <v>#VALUE!</v>
      </c>
      <c r="F5064" s="219" t="str">
        <f t="shared" si="612"/>
        <v/>
      </c>
      <c r="G5064" s="219">
        <f t="shared" si="613"/>
        <v>45291</v>
      </c>
      <c r="H5064" s="218" t="str">
        <f>IF(ISERROR(VLOOKUP(FORECAST!$A5064,$AY$2:$BA$9,3,FALSE)),"",VLOOKUP(FORECAST!$A5064,$AY$2:$BA$9,3,FALSE))</f>
        <v/>
      </c>
      <c r="I5064" s="218" t="str">
        <f>IF(ISNUMBER(FORECAST!G:G),FORECAST!G:G,"")</f>
        <v/>
      </c>
      <c r="J5064" s="222" t="str">
        <f>IF(ISNUMBER(FORECAST!H:H),FORECAST!H:H,"")</f>
        <v/>
      </c>
      <c r="BF5064" s="4"/>
    </row>
    <row r="5065" spans="1:58">
      <c r="A5065" s="218" t="str">
        <f>MID(FORECAST!A5064,1,10)</f>
        <v/>
      </c>
      <c r="B5065" s="218" t="str">
        <f t="shared" si="608"/>
        <v/>
      </c>
      <c r="C5065" s="218" t="str">
        <f t="shared" si="609"/>
        <v/>
      </c>
      <c r="D5065" s="218" t="str">
        <f t="shared" si="610"/>
        <v/>
      </c>
      <c r="E5065" s="219" t="e">
        <f t="shared" si="611"/>
        <v>#VALUE!</v>
      </c>
      <c r="F5065" s="219" t="str">
        <f t="shared" si="612"/>
        <v/>
      </c>
      <c r="G5065" s="219">
        <f t="shared" si="613"/>
        <v>45291</v>
      </c>
      <c r="H5065" s="218" t="str">
        <f>IF(ISERROR(VLOOKUP(FORECAST!$A5065,$AY$2:$BA$9,3,FALSE)),"",VLOOKUP(FORECAST!$A5065,$AY$2:$BA$9,3,FALSE))</f>
        <v/>
      </c>
      <c r="I5065" s="218" t="str">
        <f>IF(ISNUMBER(FORECAST!G:G),FORECAST!G:G,"")</f>
        <v/>
      </c>
      <c r="J5065" s="222" t="str">
        <f>IF(ISNUMBER(FORECAST!H:H),FORECAST!H:H,"")</f>
        <v/>
      </c>
      <c r="BF5065" s="4"/>
    </row>
    <row r="5066" spans="1:58">
      <c r="A5066" s="218" t="str">
        <f>MID(FORECAST!A5065,1,10)</f>
        <v/>
      </c>
      <c r="B5066" s="218" t="str">
        <f t="shared" si="608"/>
        <v/>
      </c>
      <c r="C5066" s="218" t="str">
        <f t="shared" si="609"/>
        <v/>
      </c>
      <c r="D5066" s="218" t="str">
        <f t="shared" si="610"/>
        <v/>
      </c>
      <c r="E5066" s="219" t="e">
        <f t="shared" si="611"/>
        <v>#VALUE!</v>
      </c>
      <c r="F5066" s="219" t="str">
        <f t="shared" si="612"/>
        <v/>
      </c>
      <c r="G5066" s="219">
        <f t="shared" si="613"/>
        <v>45291</v>
      </c>
      <c r="H5066" s="218" t="str">
        <f>IF(ISERROR(VLOOKUP(FORECAST!$A5066,$AY$2:$BA$9,3,FALSE)),"",VLOOKUP(FORECAST!$A5066,$AY$2:$BA$9,3,FALSE))</f>
        <v/>
      </c>
      <c r="I5066" s="218" t="str">
        <f>IF(ISNUMBER(FORECAST!G:G),FORECAST!G:G,"")</f>
        <v/>
      </c>
      <c r="J5066" s="222" t="str">
        <f>IF(ISNUMBER(FORECAST!H:H),FORECAST!H:H,"")</f>
        <v/>
      </c>
      <c r="BF5066" s="4"/>
    </row>
    <row r="5067" spans="1:58">
      <c r="A5067" s="218" t="str">
        <f>MID(FORECAST!A5066,1,10)</f>
        <v/>
      </c>
      <c r="B5067" s="218" t="str">
        <f t="shared" si="608"/>
        <v/>
      </c>
      <c r="C5067" s="218" t="str">
        <f t="shared" si="609"/>
        <v/>
      </c>
      <c r="D5067" s="218" t="str">
        <f t="shared" si="610"/>
        <v/>
      </c>
      <c r="E5067" s="219" t="e">
        <f t="shared" si="611"/>
        <v>#VALUE!</v>
      </c>
      <c r="F5067" s="219" t="str">
        <f t="shared" si="612"/>
        <v/>
      </c>
      <c r="G5067" s="219">
        <f t="shared" si="613"/>
        <v>45291</v>
      </c>
      <c r="H5067" s="218" t="str">
        <f>IF(ISERROR(VLOOKUP(FORECAST!$A5067,$AY$2:$BA$9,3,FALSE)),"",VLOOKUP(FORECAST!$A5067,$AY$2:$BA$9,3,FALSE))</f>
        <v/>
      </c>
      <c r="I5067" s="218" t="str">
        <f>IF(ISNUMBER(FORECAST!G:G),FORECAST!G:G,"")</f>
        <v/>
      </c>
      <c r="J5067" s="222" t="str">
        <f>IF(ISNUMBER(FORECAST!H:H),FORECAST!H:H,"")</f>
        <v/>
      </c>
      <c r="BF5067" s="4"/>
    </row>
    <row r="5068" spans="1:58">
      <c r="A5068" s="218" t="str">
        <f>MID(FORECAST!A5067,1,10)</f>
        <v/>
      </c>
      <c r="B5068" s="218" t="str">
        <f t="shared" si="608"/>
        <v/>
      </c>
      <c r="C5068" s="218" t="str">
        <f t="shared" si="609"/>
        <v/>
      </c>
      <c r="D5068" s="218" t="str">
        <f t="shared" si="610"/>
        <v/>
      </c>
      <c r="E5068" s="219" t="e">
        <f t="shared" si="611"/>
        <v>#VALUE!</v>
      </c>
      <c r="F5068" s="219" t="str">
        <f t="shared" si="612"/>
        <v/>
      </c>
      <c r="G5068" s="219">
        <f t="shared" si="613"/>
        <v>45291</v>
      </c>
      <c r="H5068" s="218" t="str">
        <f>IF(ISERROR(VLOOKUP(FORECAST!$A5068,$AY$2:$BA$9,3,FALSE)),"",VLOOKUP(FORECAST!$A5068,$AY$2:$BA$9,3,FALSE))</f>
        <v/>
      </c>
      <c r="I5068" s="218" t="str">
        <f>IF(ISNUMBER(FORECAST!G:G),FORECAST!G:G,"")</f>
        <v/>
      </c>
      <c r="J5068" s="222" t="str">
        <f>IF(ISNUMBER(FORECAST!H:H),FORECAST!H:H,"")</f>
        <v/>
      </c>
      <c r="BF5068" s="4"/>
    </row>
    <row r="5069" spans="1:58">
      <c r="A5069" s="218" t="str">
        <f>MID(FORECAST!A5068,1,10)</f>
        <v/>
      </c>
      <c r="B5069" s="218" t="str">
        <f t="shared" si="608"/>
        <v/>
      </c>
      <c r="C5069" s="218" t="str">
        <f t="shared" si="609"/>
        <v/>
      </c>
      <c r="D5069" s="218" t="str">
        <f t="shared" si="610"/>
        <v/>
      </c>
      <c r="E5069" s="219" t="e">
        <f t="shared" si="611"/>
        <v>#VALUE!</v>
      </c>
      <c r="F5069" s="219" t="str">
        <f t="shared" si="612"/>
        <v/>
      </c>
      <c r="G5069" s="219">
        <f t="shared" si="613"/>
        <v>45291</v>
      </c>
      <c r="H5069" s="218" t="str">
        <f>IF(ISERROR(VLOOKUP(FORECAST!$A5069,$AY$2:$BA$9,3,FALSE)),"",VLOOKUP(FORECAST!$A5069,$AY$2:$BA$9,3,FALSE))</f>
        <v/>
      </c>
      <c r="I5069" s="218" t="str">
        <f>IF(ISNUMBER(FORECAST!G:G),FORECAST!G:G,"")</f>
        <v/>
      </c>
      <c r="J5069" s="222" t="str">
        <f>IF(ISNUMBER(FORECAST!H:H),FORECAST!H:H,"")</f>
        <v/>
      </c>
      <c r="BF5069" s="4"/>
    </row>
    <row r="5070" spans="1:58">
      <c r="A5070" s="218" t="str">
        <f>MID(FORECAST!A5069,1,10)</f>
        <v/>
      </c>
      <c r="B5070" s="218" t="str">
        <f t="shared" si="608"/>
        <v/>
      </c>
      <c r="C5070" s="218" t="str">
        <f t="shared" si="609"/>
        <v/>
      </c>
      <c r="D5070" s="218" t="str">
        <f t="shared" si="610"/>
        <v/>
      </c>
      <c r="E5070" s="219" t="e">
        <f t="shared" si="611"/>
        <v>#VALUE!</v>
      </c>
      <c r="F5070" s="219" t="str">
        <f t="shared" si="612"/>
        <v/>
      </c>
      <c r="G5070" s="219">
        <f t="shared" si="613"/>
        <v>45291</v>
      </c>
      <c r="H5070" s="218" t="str">
        <f>IF(ISERROR(VLOOKUP(FORECAST!$A5070,$AY$2:$BA$9,3,FALSE)),"",VLOOKUP(FORECAST!$A5070,$AY$2:$BA$9,3,FALSE))</f>
        <v/>
      </c>
      <c r="I5070" s="218" t="str">
        <f>IF(ISNUMBER(FORECAST!G:G),FORECAST!G:G,"")</f>
        <v/>
      </c>
      <c r="J5070" s="222" t="str">
        <f>IF(ISNUMBER(FORECAST!H:H),FORECAST!H:H,"")</f>
        <v/>
      </c>
      <c r="BF5070" s="4"/>
    </row>
    <row r="5071" spans="1:58">
      <c r="A5071" s="218" t="str">
        <f>MID(FORECAST!A5070,1,10)</f>
        <v/>
      </c>
      <c r="B5071" s="218" t="str">
        <f t="shared" si="608"/>
        <v/>
      </c>
      <c r="C5071" s="218" t="str">
        <f t="shared" si="609"/>
        <v/>
      </c>
      <c r="D5071" s="218" t="str">
        <f t="shared" si="610"/>
        <v/>
      </c>
      <c r="E5071" s="219" t="e">
        <f t="shared" si="611"/>
        <v>#VALUE!</v>
      </c>
      <c r="F5071" s="219" t="str">
        <f t="shared" si="612"/>
        <v/>
      </c>
      <c r="G5071" s="219">
        <f t="shared" si="613"/>
        <v>45291</v>
      </c>
      <c r="H5071" s="218" t="str">
        <f>IF(ISERROR(VLOOKUP(FORECAST!$A5071,$AY$2:$BA$9,3,FALSE)),"",VLOOKUP(FORECAST!$A5071,$AY$2:$BA$9,3,FALSE))</f>
        <v/>
      </c>
      <c r="I5071" s="218" t="str">
        <f>IF(ISNUMBER(FORECAST!G:G),FORECAST!G:G,"")</f>
        <v/>
      </c>
      <c r="J5071" s="222" t="str">
        <f>IF(ISNUMBER(FORECAST!H:H),FORECAST!H:H,"")</f>
        <v/>
      </c>
      <c r="BF5071" s="4"/>
    </row>
    <row r="5072" spans="1:58">
      <c r="A5072" s="218" t="str">
        <f>MID(FORECAST!A5071,1,10)</f>
        <v/>
      </c>
      <c r="B5072" s="218" t="str">
        <f t="shared" ref="B5072:B5135" si="614">MID(A5072,1,2)</f>
        <v/>
      </c>
      <c r="C5072" s="218" t="str">
        <f t="shared" ref="C5072:C5135" si="615">MID(A5072,4,2)</f>
        <v/>
      </c>
      <c r="D5072" s="218" t="str">
        <f t="shared" ref="D5072:D5135" si="616">MID(A5072,7,4)</f>
        <v/>
      </c>
      <c r="E5072" s="219" t="e">
        <f t="shared" ref="E5072:E5135" si="617">DATE(D5072,C5072,B5072)</f>
        <v>#VALUE!</v>
      </c>
      <c r="F5072" s="219" t="str">
        <f t="shared" ref="F5072:F5135" si="618">IF(ISERROR(E5072),"",E5072)</f>
        <v/>
      </c>
      <c r="G5072" s="219">
        <f t="shared" ref="G5072:G5135" si="619">IF(F5072="",G5071,F5072)</f>
        <v>45291</v>
      </c>
      <c r="H5072" s="218" t="str">
        <f>IF(ISERROR(VLOOKUP(FORECAST!$A5072,$AY$2:$BA$9,3,FALSE)),"",VLOOKUP(FORECAST!$A5072,$AY$2:$BA$9,3,FALSE))</f>
        <v/>
      </c>
      <c r="I5072" s="218" t="str">
        <f>IF(ISNUMBER(FORECAST!G:G),FORECAST!G:G,"")</f>
        <v/>
      </c>
      <c r="J5072" s="222" t="str">
        <f>IF(ISNUMBER(FORECAST!H:H),FORECAST!H:H,"")</f>
        <v/>
      </c>
      <c r="BF5072" s="4"/>
    </row>
    <row r="5073" spans="1:58">
      <c r="A5073" s="218" t="str">
        <f>MID(FORECAST!A5072,1,10)</f>
        <v/>
      </c>
      <c r="B5073" s="218" t="str">
        <f t="shared" si="614"/>
        <v/>
      </c>
      <c r="C5073" s="218" t="str">
        <f t="shared" si="615"/>
        <v/>
      </c>
      <c r="D5073" s="218" t="str">
        <f t="shared" si="616"/>
        <v/>
      </c>
      <c r="E5073" s="219" t="e">
        <f t="shared" si="617"/>
        <v>#VALUE!</v>
      </c>
      <c r="F5073" s="219" t="str">
        <f t="shared" si="618"/>
        <v/>
      </c>
      <c r="G5073" s="219">
        <f t="shared" si="619"/>
        <v>45291</v>
      </c>
      <c r="H5073" s="218" t="str">
        <f>IF(ISERROR(VLOOKUP(FORECAST!$A5073,$AY$2:$BA$9,3,FALSE)),"",VLOOKUP(FORECAST!$A5073,$AY$2:$BA$9,3,FALSE))</f>
        <v/>
      </c>
      <c r="I5073" s="218" t="str">
        <f>IF(ISNUMBER(FORECAST!G:G),FORECAST!G:G,"")</f>
        <v/>
      </c>
      <c r="J5073" s="222" t="str">
        <f>IF(ISNUMBER(FORECAST!H:H),FORECAST!H:H,"")</f>
        <v/>
      </c>
      <c r="BF5073" s="4"/>
    </row>
    <row r="5074" spans="1:58">
      <c r="A5074" s="218" t="str">
        <f>MID(FORECAST!A5073,1,10)</f>
        <v/>
      </c>
      <c r="B5074" s="218" t="str">
        <f t="shared" si="614"/>
        <v/>
      </c>
      <c r="C5074" s="218" t="str">
        <f t="shared" si="615"/>
        <v/>
      </c>
      <c r="D5074" s="218" t="str">
        <f t="shared" si="616"/>
        <v/>
      </c>
      <c r="E5074" s="219" t="e">
        <f t="shared" si="617"/>
        <v>#VALUE!</v>
      </c>
      <c r="F5074" s="219" t="str">
        <f t="shared" si="618"/>
        <v/>
      </c>
      <c r="G5074" s="219">
        <f t="shared" si="619"/>
        <v>45291</v>
      </c>
      <c r="H5074" s="218" t="str">
        <f>IF(ISERROR(VLOOKUP(FORECAST!$A5074,$AY$2:$BA$9,3,FALSE)),"",VLOOKUP(FORECAST!$A5074,$AY$2:$BA$9,3,FALSE))</f>
        <v/>
      </c>
      <c r="I5074" s="218" t="str">
        <f>IF(ISNUMBER(FORECAST!G:G),FORECAST!G:G,"")</f>
        <v/>
      </c>
      <c r="J5074" s="222" t="str">
        <f>IF(ISNUMBER(FORECAST!H:H),FORECAST!H:H,"")</f>
        <v/>
      </c>
      <c r="BF5074" s="4"/>
    </row>
    <row r="5075" spans="1:58">
      <c r="A5075" s="218" t="str">
        <f>MID(FORECAST!A5074,1,10)</f>
        <v/>
      </c>
      <c r="B5075" s="218" t="str">
        <f t="shared" si="614"/>
        <v/>
      </c>
      <c r="C5075" s="218" t="str">
        <f t="shared" si="615"/>
        <v/>
      </c>
      <c r="D5075" s="218" t="str">
        <f t="shared" si="616"/>
        <v/>
      </c>
      <c r="E5075" s="219" t="e">
        <f t="shared" si="617"/>
        <v>#VALUE!</v>
      </c>
      <c r="F5075" s="219" t="str">
        <f t="shared" si="618"/>
        <v/>
      </c>
      <c r="G5075" s="219">
        <f t="shared" si="619"/>
        <v>45291</v>
      </c>
      <c r="H5075" s="218" t="str">
        <f>IF(ISERROR(VLOOKUP(FORECAST!$A5075,$AY$2:$BA$9,3,FALSE)),"",VLOOKUP(FORECAST!$A5075,$AY$2:$BA$9,3,FALSE))</f>
        <v/>
      </c>
      <c r="I5075" s="218" t="str">
        <f>IF(ISNUMBER(FORECAST!G:G),FORECAST!G:G,"")</f>
        <v/>
      </c>
      <c r="J5075" s="222" t="str">
        <f>IF(ISNUMBER(FORECAST!H:H),FORECAST!H:H,"")</f>
        <v/>
      </c>
      <c r="BF5075" s="4"/>
    </row>
    <row r="5076" spans="1:58">
      <c r="A5076" s="218" t="str">
        <f>MID(FORECAST!A5075,1,10)</f>
        <v/>
      </c>
      <c r="B5076" s="218" t="str">
        <f t="shared" si="614"/>
        <v/>
      </c>
      <c r="C5076" s="218" t="str">
        <f t="shared" si="615"/>
        <v/>
      </c>
      <c r="D5076" s="218" t="str">
        <f t="shared" si="616"/>
        <v/>
      </c>
      <c r="E5076" s="219" t="e">
        <f t="shared" si="617"/>
        <v>#VALUE!</v>
      </c>
      <c r="F5076" s="219" t="str">
        <f t="shared" si="618"/>
        <v/>
      </c>
      <c r="G5076" s="219">
        <f t="shared" si="619"/>
        <v>45291</v>
      </c>
      <c r="H5076" s="218" t="str">
        <f>IF(ISERROR(VLOOKUP(FORECAST!$A5076,$AY$2:$BA$9,3,FALSE)),"",VLOOKUP(FORECAST!$A5076,$AY$2:$BA$9,3,FALSE))</f>
        <v/>
      </c>
      <c r="I5076" s="218" t="str">
        <f>IF(ISNUMBER(FORECAST!G:G),FORECAST!G:G,"")</f>
        <v/>
      </c>
      <c r="J5076" s="222" t="str">
        <f>IF(ISNUMBER(FORECAST!H:H),FORECAST!H:H,"")</f>
        <v/>
      </c>
      <c r="BF5076" s="4"/>
    </row>
    <row r="5077" spans="1:58">
      <c r="A5077" s="218" t="str">
        <f>MID(FORECAST!A5076,1,10)</f>
        <v/>
      </c>
      <c r="B5077" s="218" t="str">
        <f t="shared" si="614"/>
        <v/>
      </c>
      <c r="C5077" s="218" t="str">
        <f t="shared" si="615"/>
        <v/>
      </c>
      <c r="D5077" s="218" t="str">
        <f t="shared" si="616"/>
        <v/>
      </c>
      <c r="E5077" s="219" t="e">
        <f t="shared" si="617"/>
        <v>#VALUE!</v>
      </c>
      <c r="F5077" s="219" t="str">
        <f t="shared" si="618"/>
        <v/>
      </c>
      <c r="G5077" s="219">
        <f t="shared" si="619"/>
        <v>45291</v>
      </c>
      <c r="H5077" s="218" t="str">
        <f>IF(ISERROR(VLOOKUP(FORECAST!$A5077,$AY$2:$BA$9,3,FALSE)),"",VLOOKUP(FORECAST!$A5077,$AY$2:$BA$9,3,FALSE))</f>
        <v/>
      </c>
      <c r="I5077" s="218" t="str">
        <f>IF(ISNUMBER(FORECAST!G:G),FORECAST!G:G,"")</f>
        <v/>
      </c>
      <c r="J5077" s="222" t="str">
        <f>IF(ISNUMBER(FORECAST!H:H),FORECAST!H:H,"")</f>
        <v/>
      </c>
      <c r="BF5077" s="4"/>
    </row>
    <row r="5078" spans="1:58">
      <c r="A5078" s="218" t="str">
        <f>MID(FORECAST!A5077,1,10)</f>
        <v/>
      </c>
      <c r="B5078" s="218" t="str">
        <f t="shared" si="614"/>
        <v/>
      </c>
      <c r="C5078" s="218" t="str">
        <f t="shared" si="615"/>
        <v/>
      </c>
      <c r="D5078" s="218" t="str">
        <f t="shared" si="616"/>
        <v/>
      </c>
      <c r="E5078" s="219" t="e">
        <f t="shared" si="617"/>
        <v>#VALUE!</v>
      </c>
      <c r="F5078" s="219" t="str">
        <f t="shared" si="618"/>
        <v/>
      </c>
      <c r="G5078" s="219">
        <f t="shared" si="619"/>
        <v>45291</v>
      </c>
      <c r="H5078" s="218" t="str">
        <f>IF(ISERROR(VLOOKUP(FORECAST!$A5078,$AY$2:$BA$9,3,FALSE)),"",VLOOKUP(FORECAST!$A5078,$AY$2:$BA$9,3,FALSE))</f>
        <v/>
      </c>
      <c r="I5078" s="218" t="str">
        <f>IF(ISNUMBER(FORECAST!G:G),FORECAST!G:G,"")</f>
        <v/>
      </c>
      <c r="J5078" s="222" t="str">
        <f>IF(ISNUMBER(FORECAST!H:H),FORECAST!H:H,"")</f>
        <v/>
      </c>
      <c r="BF5078" s="4"/>
    </row>
    <row r="5079" spans="1:58">
      <c r="A5079" s="218" t="str">
        <f>MID(FORECAST!A5078,1,10)</f>
        <v/>
      </c>
      <c r="B5079" s="218" t="str">
        <f t="shared" si="614"/>
        <v/>
      </c>
      <c r="C5079" s="218" t="str">
        <f t="shared" si="615"/>
        <v/>
      </c>
      <c r="D5079" s="218" t="str">
        <f t="shared" si="616"/>
        <v/>
      </c>
      <c r="E5079" s="219" t="e">
        <f t="shared" si="617"/>
        <v>#VALUE!</v>
      </c>
      <c r="F5079" s="219" t="str">
        <f t="shared" si="618"/>
        <v/>
      </c>
      <c r="G5079" s="219">
        <f t="shared" si="619"/>
        <v>45291</v>
      </c>
      <c r="H5079" s="218" t="str">
        <f>IF(ISERROR(VLOOKUP(FORECAST!$A5079,$AY$2:$BA$9,3,FALSE)),"",VLOOKUP(FORECAST!$A5079,$AY$2:$BA$9,3,FALSE))</f>
        <v/>
      </c>
      <c r="I5079" s="218" t="str">
        <f>IF(ISNUMBER(FORECAST!G:G),FORECAST!G:G,"")</f>
        <v/>
      </c>
      <c r="J5079" s="222" t="str">
        <f>IF(ISNUMBER(FORECAST!H:H),FORECAST!H:H,"")</f>
        <v/>
      </c>
      <c r="BF5079" s="4"/>
    </row>
    <row r="5080" spans="1:58">
      <c r="A5080" s="218" t="str">
        <f>MID(FORECAST!A5079,1,10)</f>
        <v/>
      </c>
      <c r="B5080" s="218" t="str">
        <f t="shared" si="614"/>
        <v/>
      </c>
      <c r="C5080" s="218" t="str">
        <f t="shared" si="615"/>
        <v/>
      </c>
      <c r="D5080" s="218" t="str">
        <f t="shared" si="616"/>
        <v/>
      </c>
      <c r="E5080" s="219" t="e">
        <f t="shared" si="617"/>
        <v>#VALUE!</v>
      </c>
      <c r="F5080" s="219" t="str">
        <f t="shared" si="618"/>
        <v/>
      </c>
      <c r="G5080" s="219">
        <f t="shared" si="619"/>
        <v>45291</v>
      </c>
      <c r="H5080" s="218" t="str">
        <f>IF(ISERROR(VLOOKUP(FORECAST!$A5080,$AY$2:$BA$9,3,FALSE)),"",VLOOKUP(FORECAST!$A5080,$AY$2:$BA$9,3,FALSE))</f>
        <v/>
      </c>
      <c r="I5080" s="218" t="str">
        <f>IF(ISNUMBER(FORECAST!G:G),FORECAST!G:G,"")</f>
        <v/>
      </c>
      <c r="J5080" s="222" t="str">
        <f>IF(ISNUMBER(FORECAST!H:H),FORECAST!H:H,"")</f>
        <v/>
      </c>
      <c r="BF5080" s="4"/>
    </row>
    <row r="5081" spans="1:58">
      <c r="A5081" s="218" t="str">
        <f>MID(FORECAST!A5080,1,10)</f>
        <v/>
      </c>
      <c r="B5081" s="218" t="str">
        <f t="shared" si="614"/>
        <v/>
      </c>
      <c r="C5081" s="218" t="str">
        <f t="shared" si="615"/>
        <v/>
      </c>
      <c r="D5081" s="218" t="str">
        <f t="shared" si="616"/>
        <v/>
      </c>
      <c r="E5081" s="219" t="e">
        <f t="shared" si="617"/>
        <v>#VALUE!</v>
      </c>
      <c r="F5081" s="219" t="str">
        <f t="shared" si="618"/>
        <v/>
      </c>
      <c r="G5081" s="219">
        <f t="shared" si="619"/>
        <v>45291</v>
      </c>
      <c r="H5081" s="218" t="str">
        <f>IF(ISERROR(VLOOKUP(FORECAST!$A5081,$AY$2:$BA$9,3,FALSE)),"",VLOOKUP(FORECAST!$A5081,$AY$2:$BA$9,3,FALSE))</f>
        <v/>
      </c>
      <c r="I5081" s="218" t="str">
        <f>IF(ISNUMBER(FORECAST!G:G),FORECAST!G:G,"")</f>
        <v/>
      </c>
      <c r="J5081" s="222" t="str">
        <f>IF(ISNUMBER(FORECAST!H:H),FORECAST!H:H,"")</f>
        <v/>
      </c>
      <c r="BF5081" s="4"/>
    </row>
    <row r="5082" spans="1:58">
      <c r="A5082" s="218" t="str">
        <f>MID(FORECAST!A5081,1,10)</f>
        <v/>
      </c>
      <c r="B5082" s="218" t="str">
        <f t="shared" si="614"/>
        <v/>
      </c>
      <c r="C5082" s="218" t="str">
        <f t="shared" si="615"/>
        <v/>
      </c>
      <c r="D5082" s="218" t="str">
        <f t="shared" si="616"/>
        <v/>
      </c>
      <c r="E5082" s="219" t="e">
        <f t="shared" si="617"/>
        <v>#VALUE!</v>
      </c>
      <c r="F5082" s="219" t="str">
        <f t="shared" si="618"/>
        <v/>
      </c>
      <c r="G5082" s="219">
        <f t="shared" si="619"/>
        <v>45291</v>
      </c>
      <c r="H5082" s="218" t="str">
        <f>IF(ISERROR(VLOOKUP(FORECAST!$A5082,$AY$2:$BA$9,3,FALSE)),"",VLOOKUP(FORECAST!$A5082,$AY$2:$BA$9,3,FALSE))</f>
        <v/>
      </c>
      <c r="I5082" s="218" t="str">
        <f>IF(ISNUMBER(FORECAST!G:G),FORECAST!G:G,"")</f>
        <v/>
      </c>
      <c r="J5082" s="222" t="str">
        <f>IF(ISNUMBER(FORECAST!H:H),FORECAST!H:H,"")</f>
        <v/>
      </c>
      <c r="BF5082" s="4"/>
    </row>
    <row r="5083" spans="1:58">
      <c r="A5083" s="218" t="str">
        <f>MID(FORECAST!A5082,1,10)</f>
        <v/>
      </c>
      <c r="B5083" s="218" t="str">
        <f t="shared" si="614"/>
        <v/>
      </c>
      <c r="C5083" s="218" t="str">
        <f t="shared" si="615"/>
        <v/>
      </c>
      <c r="D5083" s="218" t="str">
        <f t="shared" si="616"/>
        <v/>
      </c>
      <c r="E5083" s="219" t="e">
        <f t="shared" si="617"/>
        <v>#VALUE!</v>
      </c>
      <c r="F5083" s="219" t="str">
        <f t="shared" si="618"/>
        <v/>
      </c>
      <c r="G5083" s="219">
        <f t="shared" si="619"/>
        <v>45291</v>
      </c>
      <c r="H5083" s="218" t="str">
        <f>IF(ISERROR(VLOOKUP(FORECAST!$A5083,$AY$2:$BA$9,3,FALSE)),"",VLOOKUP(FORECAST!$A5083,$AY$2:$BA$9,3,FALSE))</f>
        <v/>
      </c>
      <c r="I5083" s="218" t="str">
        <f>IF(ISNUMBER(FORECAST!G:G),FORECAST!G:G,"")</f>
        <v/>
      </c>
      <c r="J5083" s="222" t="str">
        <f>IF(ISNUMBER(FORECAST!H:H),FORECAST!H:H,"")</f>
        <v/>
      </c>
      <c r="BF5083" s="4"/>
    </row>
    <row r="5084" spans="1:58">
      <c r="A5084" s="218" t="str">
        <f>MID(FORECAST!A5083,1,10)</f>
        <v/>
      </c>
      <c r="B5084" s="218" t="str">
        <f t="shared" si="614"/>
        <v/>
      </c>
      <c r="C5084" s="218" t="str">
        <f t="shared" si="615"/>
        <v/>
      </c>
      <c r="D5084" s="218" t="str">
        <f t="shared" si="616"/>
        <v/>
      </c>
      <c r="E5084" s="219" t="e">
        <f t="shared" si="617"/>
        <v>#VALUE!</v>
      </c>
      <c r="F5084" s="219" t="str">
        <f t="shared" si="618"/>
        <v/>
      </c>
      <c r="G5084" s="219">
        <f t="shared" si="619"/>
        <v>45291</v>
      </c>
      <c r="H5084" s="218" t="str">
        <f>IF(ISERROR(VLOOKUP(FORECAST!$A5084,$AY$2:$BA$9,3,FALSE)),"",VLOOKUP(FORECAST!$A5084,$AY$2:$BA$9,3,FALSE))</f>
        <v/>
      </c>
      <c r="I5084" s="218" t="str">
        <f>IF(ISNUMBER(FORECAST!G:G),FORECAST!G:G,"")</f>
        <v/>
      </c>
      <c r="J5084" s="222" t="str">
        <f>IF(ISNUMBER(FORECAST!H:H),FORECAST!H:H,"")</f>
        <v/>
      </c>
      <c r="BF5084" s="4"/>
    </row>
    <row r="5085" spans="1:58">
      <c r="A5085" s="218" t="str">
        <f>MID(FORECAST!A5084,1,10)</f>
        <v/>
      </c>
      <c r="B5085" s="218" t="str">
        <f t="shared" si="614"/>
        <v/>
      </c>
      <c r="C5085" s="218" t="str">
        <f t="shared" si="615"/>
        <v/>
      </c>
      <c r="D5085" s="218" t="str">
        <f t="shared" si="616"/>
        <v/>
      </c>
      <c r="E5085" s="219" t="e">
        <f t="shared" si="617"/>
        <v>#VALUE!</v>
      </c>
      <c r="F5085" s="219" t="str">
        <f t="shared" si="618"/>
        <v/>
      </c>
      <c r="G5085" s="219">
        <f t="shared" si="619"/>
        <v>45291</v>
      </c>
      <c r="H5085" s="218" t="str">
        <f>IF(ISERROR(VLOOKUP(FORECAST!$A5085,$AY$2:$BA$9,3,FALSE)),"",VLOOKUP(FORECAST!$A5085,$AY$2:$BA$9,3,FALSE))</f>
        <v/>
      </c>
      <c r="I5085" s="218" t="str">
        <f>IF(ISNUMBER(FORECAST!G:G),FORECAST!G:G,"")</f>
        <v/>
      </c>
      <c r="J5085" s="222" t="str">
        <f>IF(ISNUMBER(FORECAST!H:H),FORECAST!H:H,"")</f>
        <v/>
      </c>
      <c r="BF5085" s="4"/>
    </row>
    <row r="5086" spans="1:58">
      <c r="A5086" s="218" t="str">
        <f>MID(FORECAST!A5085,1,10)</f>
        <v/>
      </c>
      <c r="B5086" s="218" t="str">
        <f t="shared" si="614"/>
        <v/>
      </c>
      <c r="C5086" s="218" t="str">
        <f t="shared" si="615"/>
        <v/>
      </c>
      <c r="D5086" s="218" t="str">
        <f t="shared" si="616"/>
        <v/>
      </c>
      <c r="E5086" s="219" t="e">
        <f t="shared" si="617"/>
        <v>#VALUE!</v>
      </c>
      <c r="F5086" s="219" t="str">
        <f t="shared" si="618"/>
        <v/>
      </c>
      <c r="G5086" s="219">
        <f t="shared" si="619"/>
        <v>45291</v>
      </c>
      <c r="H5086" s="218" t="str">
        <f>IF(ISERROR(VLOOKUP(FORECAST!$A5086,$AY$2:$BA$9,3,FALSE)),"",VLOOKUP(FORECAST!$A5086,$AY$2:$BA$9,3,FALSE))</f>
        <v/>
      </c>
      <c r="I5086" s="218" t="str">
        <f>IF(ISNUMBER(FORECAST!G:G),FORECAST!G:G,"")</f>
        <v/>
      </c>
      <c r="J5086" s="222" t="str">
        <f>IF(ISNUMBER(FORECAST!H:H),FORECAST!H:H,"")</f>
        <v/>
      </c>
      <c r="BF5086" s="4"/>
    </row>
    <row r="5087" spans="1:58">
      <c r="A5087" s="218" t="str">
        <f>MID(FORECAST!A5086,1,10)</f>
        <v/>
      </c>
      <c r="B5087" s="218" t="str">
        <f t="shared" si="614"/>
        <v/>
      </c>
      <c r="C5087" s="218" t="str">
        <f t="shared" si="615"/>
        <v/>
      </c>
      <c r="D5087" s="218" t="str">
        <f t="shared" si="616"/>
        <v/>
      </c>
      <c r="E5087" s="219" t="e">
        <f t="shared" si="617"/>
        <v>#VALUE!</v>
      </c>
      <c r="F5087" s="219" t="str">
        <f t="shared" si="618"/>
        <v/>
      </c>
      <c r="G5087" s="219">
        <f t="shared" si="619"/>
        <v>45291</v>
      </c>
      <c r="H5087" s="218" t="str">
        <f>IF(ISERROR(VLOOKUP(FORECAST!$A5087,$AY$2:$BA$9,3,FALSE)),"",VLOOKUP(FORECAST!$A5087,$AY$2:$BA$9,3,FALSE))</f>
        <v/>
      </c>
      <c r="I5087" s="218" t="str">
        <f>IF(ISNUMBER(FORECAST!G:G),FORECAST!G:G,"")</f>
        <v/>
      </c>
      <c r="J5087" s="222" t="str">
        <f>IF(ISNUMBER(FORECAST!H:H),FORECAST!H:H,"")</f>
        <v/>
      </c>
      <c r="BF5087" s="4"/>
    </row>
    <row r="5088" spans="1:58">
      <c r="A5088" s="218" t="str">
        <f>MID(FORECAST!A5087,1,10)</f>
        <v/>
      </c>
      <c r="B5088" s="218" t="str">
        <f t="shared" si="614"/>
        <v/>
      </c>
      <c r="C5088" s="218" t="str">
        <f t="shared" si="615"/>
        <v/>
      </c>
      <c r="D5088" s="218" t="str">
        <f t="shared" si="616"/>
        <v/>
      </c>
      <c r="E5088" s="219" t="e">
        <f t="shared" si="617"/>
        <v>#VALUE!</v>
      </c>
      <c r="F5088" s="219" t="str">
        <f t="shared" si="618"/>
        <v/>
      </c>
      <c r="G5088" s="219">
        <f t="shared" si="619"/>
        <v>45291</v>
      </c>
      <c r="H5088" s="218" t="str">
        <f>IF(ISERROR(VLOOKUP(FORECAST!$A5088,$AY$2:$BA$9,3,FALSE)),"",VLOOKUP(FORECAST!$A5088,$AY$2:$BA$9,3,FALSE))</f>
        <v/>
      </c>
      <c r="I5088" s="218" t="str">
        <f>IF(ISNUMBER(FORECAST!G:G),FORECAST!G:G,"")</f>
        <v/>
      </c>
      <c r="J5088" s="222" t="str">
        <f>IF(ISNUMBER(FORECAST!H:H),FORECAST!H:H,"")</f>
        <v/>
      </c>
      <c r="BF5088" s="4"/>
    </row>
    <row r="5089" spans="1:58">
      <c r="A5089" s="218" t="str">
        <f>MID(FORECAST!A5088,1,10)</f>
        <v/>
      </c>
      <c r="B5089" s="218" t="str">
        <f t="shared" si="614"/>
        <v/>
      </c>
      <c r="C5089" s="218" t="str">
        <f t="shared" si="615"/>
        <v/>
      </c>
      <c r="D5089" s="218" t="str">
        <f t="shared" si="616"/>
        <v/>
      </c>
      <c r="E5089" s="219" t="e">
        <f t="shared" si="617"/>
        <v>#VALUE!</v>
      </c>
      <c r="F5089" s="219" t="str">
        <f t="shared" si="618"/>
        <v/>
      </c>
      <c r="G5089" s="219">
        <f t="shared" si="619"/>
        <v>45291</v>
      </c>
      <c r="H5089" s="218" t="str">
        <f>IF(ISERROR(VLOOKUP(FORECAST!$A5089,$AY$2:$BA$9,3,FALSE)),"",VLOOKUP(FORECAST!$A5089,$AY$2:$BA$9,3,FALSE))</f>
        <v/>
      </c>
      <c r="I5089" s="218" t="str">
        <f>IF(ISNUMBER(FORECAST!G:G),FORECAST!G:G,"")</f>
        <v/>
      </c>
      <c r="J5089" s="222" t="str">
        <f>IF(ISNUMBER(FORECAST!H:H),FORECAST!H:H,"")</f>
        <v/>
      </c>
      <c r="BF5089" s="4"/>
    </row>
    <row r="5090" spans="1:58">
      <c r="A5090" s="218" t="str">
        <f>MID(FORECAST!A5089,1,10)</f>
        <v/>
      </c>
      <c r="B5090" s="218" t="str">
        <f t="shared" si="614"/>
        <v/>
      </c>
      <c r="C5090" s="218" t="str">
        <f t="shared" si="615"/>
        <v/>
      </c>
      <c r="D5090" s="218" t="str">
        <f t="shared" si="616"/>
        <v/>
      </c>
      <c r="E5090" s="219" t="e">
        <f t="shared" si="617"/>
        <v>#VALUE!</v>
      </c>
      <c r="F5090" s="219" t="str">
        <f t="shared" si="618"/>
        <v/>
      </c>
      <c r="G5090" s="219">
        <f t="shared" si="619"/>
        <v>45291</v>
      </c>
      <c r="H5090" s="218" t="str">
        <f>IF(ISERROR(VLOOKUP(FORECAST!$A5090,$AY$2:$BA$9,3,FALSE)),"",VLOOKUP(FORECAST!$A5090,$AY$2:$BA$9,3,FALSE))</f>
        <v/>
      </c>
      <c r="I5090" s="218" t="str">
        <f>IF(ISNUMBER(FORECAST!G:G),FORECAST!G:G,"")</f>
        <v/>
      </c>
      <c r="J5090" s="222" t="str">
        <f>IF(ISNUMBER(FORECAST!H:H),FORECAST!H:H,"")</f>
        <v/>
      </c>
      <c r="BF5090" s="4"/>
    </row>
    <row r="5091" spans="1:58">
      <c r="A5091" s="218" t="str">
        <f>MID(FORECAST!A5090,1,10)</f>
        <v/>
      </c>
      <c r="B5091" s="218" t="str">
        <f t="shared" si="614"/>
        <v/>
      </c>
      <c r="C5091" s="218" t="str">
        <f t="shared" si="615"/>
        <v/>
      </c>
      <c r="D5091" s="218" t="str">
        <f t="shared" si="616"/>
        <v/>
      </c>
      <c r="E5091" s="219" t="e">
        <f t="shared" si="617"/>
        <v>#VALUE!</v>
      </c>
      <c r="F5091" s="219" t="str">
        <f t="shared" si="618"/>
        <v/>
      </c>
      <c r="G5091" s="219">
        <f t="shared" si="619"/>
        <v>45291</v>
      </c>
      <c r="H5091" s="218" t="str">
        <f>IF(ISERROR(VLOOKUP(FORECAST!$A5091,$AY$2:$BA$9,3,FALSE)),"",VLOOKUP(FORECAST!$A5091,$AY$2:$BA$9,3,FALSE))</f>
        <v/>
      </c>
      <c r="I5091" s="218" t="str">
        <f>IF(ISNUMBER(FORECAST!G:G),FORECAST!G:G,"")</f>
        <v/>
      </c>
      <c r="J5091" s="222" t="str">
        <f>IF(ISNUMBER(FORECAST!H:H),FORECAST!H:H,"")</f>
        <v/>
      </c>
      <c r="BF5091" s="4"/>
    </row>
    <row r="5092" spans="1:58">
      <c r="A5092" s="218" t="str">
        <f>MID(FORECAST!A5091,1,10)</f>
        <v/>
      </c>
      <c r="B5092" s="218" t="str">
        <f t="shared" si="614"/>
        <v/>
      </c>
      <c r="C5092" s="218" t="str">
        <f t="shared" si="615"/>
        <v/>
      </c>
      <c r="D5092" s="218" t="str">
        <f t="shared" si="616"/>
        <v/>
      </c>
      <c r="E5092" s="219" t="e">
        <f t="shared" si="617"/>
        <v>#VALUE!</v>
      </c>
      <c r="F5092" s="219" t="str">
        <f t="shared" si="618"/>
        <v/>
      </c>
      <c r="G5092" s="219">
        <f t="shared" si="619"/>
        <v>45291</v>
      </c>
      <c r="H5092" s="218" t="str">
        <f>IF(ISERROR(VLOOKUP(FORECAST!$A5092,$AY$2:$BA$9,3,FALSE)),"",VLOOKUP(FORECAST!$A5092,$AY$2:$BA$9,3,FALSE))</f>
        <v/>
      </c>
      <c r="I5092" s="218" t="str">
        <f>IF(ISNUMBER(FORECAST!G:G),FORECAST!G:G,"")</f>
        <v/>
      </c>
      <c r="J5092" s="222" t="str">
        <f>IF(ISNUMBER(FORECAST!H:H),FORECAST!H:H,"")</f>
        <v/>
      </c>
      <c r="BF5092" s="4"/>
    </row>
    <row r="5093" spans="1:58">
      <c r="A5093" s="218" t="str">
        <f>MID(FORECAST!A5092,1,10)</f>
        <v/>
      </c>
      <c r="B5093" s="218" t="str">
        <f t="shared" si="614"/>
        <v/>
      </c>
      <c r="C5093" s="218" t="str">
        <f t="shared" si="615"/>
        <v/>
      </c>
      <c r="D5093" s="218" t="str">
        <f t="shared" si="616"/>
        <v/>
      </c>
      <c r="E5093" s="219" t="e">
        <f t="shared" si="617"/>
        <v>#VALUE!</v>
      </c>
      <c r="F5093" s="219" t="str">
        <f t="shared" si="618"/>
        <v/>
      </c>
      <c r="G5093" s="219">
        <f t="shared" si="619"/>
        <v>45291</v>
      </c>
      <c r="H5093" s="218" t="str">
        <f>IF(ISERROR(VLOOKUP(FORECAST!$A5093,$AY$2:$BA$9,3,FALSE)),"",VLOOKUP(FORECAST!$A5093,$AY$2:$BA$9,3,FALSE))</f>
        <v/>
      </c>
      <c r="I5093" s="218" t="str">
        <f>IF(ISNUMBER(FORECAST!G:G),FORECAST!G:G,"")</f>
        <v/>
      </c>
      <c r="J5093" s="222" t="str">
        <f>IF(ISNUMBER(FORECAST!H:H),FORECAST!H:H,"")</f>
        <v/>
      </c>
      <c r="BF5093" s="4"/>
    </row>
    <row r="5094" spans="1:58">
      <c r="A5094" s="218" t="str">
        <f>MID(FORECAST!A5093,1,10)</f>
        <v/>
      </c>
      <c r="B5094" s="218" t="str">
        <f t="shared" si="614"/>
        <v/>
      </c>
      <c r="C5094" s="218" t="str">
        <f t="shared" si="615"/>
        <v/>
      </c>
      <c r="D5094" s="218" t="str">
        <f t="shared" si="616"/>
        <v/>
      </c>
      <c r="E5094" s="219" t="e">
        <f t="shared" si="617"/>
        <v>#VALUE!</v>
      </c>
      <c r="F5094" s="219" t="str">
        <f t="shared" si="618"/>
        <v/>
      </c>
      <c r="G5094" s="219">
        <f t="shared" si="619"/>
        <v>45291</v>
      </c>
      <c r="H5094" s="218" t="str">
        <f>IF(ISERROR(VLOOKUP(FORECAST!$A5094,$AY$2:$BA$9,3,FALSE)),"",VLOOKUP(FORECAST!$A5094,$AY$2:$BA$9,3,FALSE))</f>
        <v/>
      </c>
      <c r="I5094" s="218" t="str">
        <f>IF(ISNUMBER(FORECAST!G:G),FORECAST!G:G,"")</f>
        <v/>
      </c>
      <c r="J5094" s="222" t="str">
        <f>IF(ISNUMBER(FORECAST!H:H),FORECAST!H:H,"")</f>
        <v/>
      </c>
      <c r="BF5094" s="4"/>
    </row>
    <row r="5095" spans="1:58">
      <c r="A5095" s="218" t="str">
        <f>MID(FORECAST!A5094,1,10)</f>
        <v/>
      </c>
      <c r="B5095" s="218" t="str">
        <f t="shared" si="614"/>
        <v/>
      </c>
      <c r="C5095" s="218" t="str">
        <f t="shared" si="615"/>
        <v/>
      </c>
      <c r="D5095" s="218" t="str">
        <f t="shared" si="616"/>
        <v/>
      </c>
      <c r="E5095" s="219" t="e">
        <f t="shared" si="617"/>
        <v>#VALUE!</v>
      </c>
      <c r="F5095" s="219" t="str">
        <f t="shared" si="618"/>
        <v/>
      </c>
      <c r="G5095" s="219">
        <f t="shared" si="619"/>
        <v>45291</v>
      </c>
      <c r="H5095" s="218" t="str">
        <f>IF(ISERROR(VLOOKUP(FORECAST!$A5095,$AY$2:$BA$9,3,FALSE)),"",VLOOKUP(FORECAST!$A5095,$AY$2:$BA$9,3,FALSE))</f>
        <v/>
      </c>
      <c r="I5095" s="218" t="str">
        <f>IF(ISNUMBER(FORECAST!G:G),FORECAST!G:G,"")</f>
        <v/>
      </c>
      <c r="J5095" s="222" t="str">
        <f>IF(ISNUMBER(FORECAST!H:H),FORECAST!H:H,"")</f>
        <v/>
      </c>
      <c r="BF5095" s="4"/>
    </row>
    <row r="5096" spans="1:58">
      <c r="A5096" s="218" t="str">
        <f>MID(FORECAST!A5095,1,10)</f>
        <v/>
      </c>
      <c r="B5096" s="218" t="str">
        <f t="shared" si="614"/>
        <v/>
      </c>
      <c r="C5096" s="218" t="str">
        <f t="shared" si="615"/>
        <v/>
      </c>
      <c r="D5096" s="218" t="str">
        <f t="shared" si="616"/>
        <v/>
      </c>
      <c r="E5096" s="219" t="e">
        <f t="shared" si="617"/>
        <v>#VALUE!</v>
      </c>
      <c r="F5096" s="219" t="str">
        <f t="shared" si="618"/>
        <v/>
      </c>
      <c r="G5096" s="219">
        <f t="shared" si="619"/>
        <v>45291</v>
      </c>
      <c r="H5096" s="218" t="str">
        <f>IF(ISERROR(VLOOKUP(FORECAST!$A5096,$AY$2:$BA$9,3,FALSE)),"",VLOOKUP(FORECAST!$A5096,$AY$2:$BA$9,3,FALSE))</f>
        <v/>
      </c>
      <c r="I5096" s="218" t="str">
        <f>IF(ISNUMBER(FORECAST!G:G),FORECAST!G:G,"")</f>
        <v/>
      </c>
      <c r="J5096" s="222" t="str">
        <f>IF(ISNUMBER(FORECAST!H:H),FORECAST!H:H,"")</f>
        <v/>
      </c>
      <c r="BF5096" s="4"/>
    </row>
    <row r="5097" spans="1:58">
      <c r="A5097" s="218" t="str">
        <f>MID(FORECAST!A5096,1,10)</f>
        <v/>
      </c>
      <c r="B5097" s="218" t="str">
        <f t="shared" si="614"/>
        <v/>
      </c>
      <c r="C5097" s="218" t="str">
        <f t="shared" si="615"/>
        <v/>
      </c>
      <c r="D5097" s="218" t="str">
        <f t="shared" si="616"/>
        <v/>
      </c>
      <c r="E5097" s="219" t="e">
        <f t="shared" si="617"/>
        <v>#VALUE!</v>
      </c>
      <c r="F5097" s="219" t="str">
        <f t="shared" si="618"/>
        <v/>
      </c>
      <c r="G5097" s="219">
        <f t="shared" si="619"/>
        <v>45291</v>
      </c>
      <c r="H5097" s="218" t="str">
        <f>IF(ISERROR(VLOOKUP(FORECAST!$A5097,$AY$2:$BA$9,3,FALSE)),"",VLOOKUP(FORECAST!$A5097,$AY$2:$BA$9,3,FALSE))</f>
        <v/>
      </c>
      <c r="I5097" s="218" t="str">
        <f>IF(ISNUMBER(FORECAST!G:G),FORECAST!G:G,"")</f>
        <v/>
      </c>
      <c r="J5097" s="222" t="str">
        <f>IF(ISNUMBER(FORECAST!H:H),FORECAST!H:H,"")</f>
        <v/>
      </c>
      <c r="BF5097" s="4"/>
    </row>
    <row r="5098" spans="1:58">
      <c r="A5098" s="218" t="str">
        <f>MID(FORECAST!A5097,1,10)</f>
        <v/>
      </c>
      <c r="B5098" s="218" t="str">
        <f t="shared" si="614"/>
        <v/>
      </c>
      <c r="C5098" s="218" t="str">
        <f t="shared" si="615"/>
        <v/>
      </c>
      <c r="D5098" s="218" t="str">
        <f t="shared" si="616"/>
        <v/>
      </c>
      <c r="E5098" s="219" t="e">
        <f t="shared" si="617"/>
        <v>#VALUE!</v>
      </c>
      <c r="F5098" s="219" t="str">
        <f t="shared" si="618"/>
        <v/>
      </c>
      <c r="G5098" s="219">
        <f t="shared" si="619"/>
        <v>45291</v>
      </c>
      <c r="H5098" s="218" t="str">
        <f>IF(ISERROR(VLOOKUP(FORECAST!$A5098,$AY$2:$BA$9,3,FALSE)),"",VLOOKUP(FORECAST!$A5098,$AY$2:$BA$9,3,FALSE))</f>
        <v/>
      </c>
      <c r="I5098" s="218" t="str">
        <f>IF(ISNUMBER(FORECAST!G:G),FORECAST!G:G,"")</f>
        <v/>
      </c>
      <c r="J5098" s="222" t="str">
        <f>IF(ISNUMBER(FORECAST!H:H),FORECAST!H:H,"")</f>
        <v/>
      </c>
      <c r="BF5098" s="4"/>
    </row>
    <row r="5099" spans="1:58">
      <c r="A5099" s="218" t="str">
        <f>MID(FORECAST!A5098,1,10)</f>
        <v/>
      </c>
      <c r="B5099" s="218" t="str">
        <f t="shared" si="614"/>
        <v/>
      </c>
      <c r="C5099" s="218" t="str">
        <f t="shared" si="615"/>
        <v/>
      </c>
      <c r="D5099" s="218" t="str">
        <f t="shared" si="616"/>
        <v/>
      </c>
      <c r="E5099" s="219" t="e">
        <f t="shared" si="617"/>
        <v>#VALUE!</v>
      </c>
      <c r="F5099" s="219" t="str">
        <f t="shared" si="618"/>
        <v/>
      </c>
      <c r="G5099" s="219">
        <f t="shared" si="619"/>
        <v>45291</v>
      </c>
      <c r="H5099" s="218" t="str">
        <f>IF(ISERROR(VLOOKUP(FORECAST!$A5099,$AY$2:$BA$9,3,FALSE)),"",VLOOKUP(FORECAST!$A5099,$AY$2:$BA$9,3,FALSE))</f>
        <v/>
      </c>
      <c r="I5099" s="218" t="str">
        <f>IF(ISNUMBER(FORECAST!G:G),FORECAST!G:G,"")</f>
        <v/>
      </c>
      <c r="J5099" s="222" t="str">
        <f>IF(ISNUMBER(FORECAST!H:H),FORECAST!H:H,"")</f>
        <v/>
      </c>
      <c r="BF5099" s="4"/>
    </row>
    <row r="5100" spans="1:58">
      <c r="A5100" s="218" t="str">
        <f>MID(FORECAST!A5099,1,10)</f>
        <v/>
      </c>
      <c r="B5100" s="218" t="str">
        <f t="shared" si="614"/>
        <v/>
      </c>
      <c r="C5100" s="218" t="str">
        <f t="shared" si="615"/>
        <v/>
      </c>
      <c r="D5100" s="218" t="str">
        <f t="shared" si="616"/>
        <v/>
      </c>
      <c r="E5100" s="219" t="e">
        <f t="shared" si="617"/>
        <v>#VALUE!</v>
      </c>
      <c r="F5100" s="219" t="str">
        <f t="shared" si="618"/>
        <v/>
      </c>
      <c r="G5100" s="219">
        <f t="shared" si="619"/>
        <v>45291</v>
      </c>
      <c r="H5100" s="218" t="str">
        <f>IF(ISERROR(VLOOKUP(FORECAST!$A5100,$AY$2:$BA$9,3,FALSE)),"",VLOOKUP(FORECAST!$A5100,$AY$2:$BA$9,3,FALSE))</f>
        <v/>
      </c>
      <c r="I5100" s="218" t="str">
        <f>IF(ISNUMBER(FORECAST!G:G),FORECAST!G:G,"")</f>
        <v/>
      </c>
      <c r="J5100" s="222" t="str">
        <f>IF(ISNUMBER(FORECAST!H:H),FORECAST!H:H,"")</f>
        <v/>
      </c>
      <c r="BF5100" s="4"/>
    </row>
    <row r="5101" spans="1:58">
      <c r="A5101" s="218" t="str">
        <f>MID(FORECAST!A5100,1,10)</f>
        <v/>
      </c>
      <c r="B5101" s="218" t="str">
        <f t="shared" si="614"/>
        <v/>
      </c>
      <c r="C5101" s="218" t="str">
        <f t="shared" si="615"/>
        <v/>
      </c>
      <c r="D5101" s="218" t="str">
        <f t="shared" si="616"/>
        <v/>
      </c>
      <c r="E5101" s="219" t="e">
        <f t="shared" si="617"/>
        <v>#VALUE!</v>
      </c>
      <c r="F5101" s="219" t="str">
        <f t="shared" si="618"/>
        <v/>
      </c>
      <c r="G5101" s="219">
        <f t="shared" si="619"/>
        <v>45291</v>
      </c>
      <c r="H5101" s="218" t="str">
        <f>IF(ISERROR(VLOOKUP(FORECAST!$A5101,$AY$2:$BA$9,3,FALSE)),"",VLOOKUP(FORECAST!$A5101,$AY$2:$BA$9,3,FALSE))</f>
        <v/>
      </c>
      <c r="I5101" s="218" t="str">
        <f>IF(ISNUMBER(FORECAST!G:G),FORECAST!G:G,"")</f>
        <v/>
      </c>
      <c r="J5101" s="222" t="str">
        <f>IF(ISNUMBER(FORECAST!H:H),FORECAST!H:H,"")</f>
        <v/>
      </c>
      <c r="BF5101" s="4"/>
    </row>
    <row r="5102" spans="1:58">
      <c r="A5102" s="218" t="str">
        <f>MID(FORECAST!A5101,1,10)</f>
        <v/>
      </c>
      <c r="B5102" s="218" t="str">
        <f t="shared" si="614"/>
        <v/>
      </c>
      <c r="C5102" s="218" t="str">
        <f t="shared" si="615"/>
        <v/>
      </c>
      <c r="D5102" s="218" t="str">
        <f t="shared" si="616"/>
        <v/>
      </c>
      <c r="E5102" s="219" t="e">
        <f t="shared" si="617"/>
        <v>#VALUE!</v>
      </c>
      <c r="F5102" s="219" t="str">
        <f t="shared" si="618"/>
        <v/>
      </c>
      <c r="G5102" s="219">
        <f t="shared" si="619"/>
        <v>45291</v>
      </c>
      <c r="H5102" s="218" t="str">
        <f>IF(ISERROR(VLOOKUP(FORECAST!$A5102,$AY$2:$BA$9,3,FALSE)),"",VLOOKUP(FORECAST!$A5102,$AY$2:$BA$9,3,FALSE))</f>
        <v/>
      </c>
      <c r="I5102" s="218" t="str">
        <f>IF(ISNUMBER(FORECAST!G:G),FORECAST!G:G,"")</f>
        <v/>
      </c>
      <c r="J5102" s="222" t="str">
        <f>IF(ISNUMBER(FORECAST!H:H),FORECAST!H:H,"")</f>
        <v/>
      </c>
      <c r="BF5102" s="4"/>
    </row>
    <row r="5103" spans="1:58">
      <c r="A5103" s="218" t="str">
        <f>MID(FORECAST!A5102,1,10)</f>
        <v/>
      </c>
      <c r="B5103" s="218" t="str">
        <f t="shared" si="614"/>
        <v/>
      </c>
      <c r="C5103" s="218" t="str">
        <f t="shared" si="615"/>
        <v/>
      </c>
      <c r="D5103" s="218" t="str">
        <f t="shared" si="616"/>
        <v/>
      </c>
      <c r="E5103" s="219" t="e">
        <f t="shared" si="617"/>
        <v>#VALUE!</v>
      </c>
      <c r="F5103" s="219" t="str">
        <f t="shared" si="618"/>
        <v/>
      </c>
      <c r="G5103" s="219">
        <f t="shared" si="619"/>
        <v>45291</v>
      </c>
      <c r="H5103" s="218" t="str">
        <f>IF(ISERROR(VLOOKUP(FORECAST!$A5103,$AY$2:$BA$9,3,FALSE)),"",VLOOKUP(FORECAST!$A5103,$AY$2:$BA$9,3,FALSE))</f>
        <v/>
      </c>
      <c r="I5103" s="218" t="str">
        <f>IF(ISNUMBER(FORECAST!G:G),FORECAST!G:G,"")</f>
        <v/>
      </c>
      <c r="J5103" s="222" t="str">
        <f>IF(ISNUMBER(FORECAST!H:H),FORECAST!H:H,"")</f>
        <v/>
      </c>
      <c r="BF5103" s="4"/>
    </row>
    <row r="5104" spans="1:58">
      <c r="A5104" s="218" t="str">
        <f>MID(FORECAST!A5103,1,10)</f>
        <v/>
      </c>
      <c r="B5104" s="218" t="str">
        <f t="shared" si="614"/>
        <v/>
      </c>
      <c r="C5104" s="218" t="str">
        <f t="shared" si="615"/>
        <v/>
      </c>
      <c r="D5104" s="218" t="str">
        <f t="shared" si="616"/>
        <v/>
      </c>
      <c r="E5104" s="219" t="e">
        <f t="shared" si="617"/>
        <v>#VALUE!</v>
      </c>
      <c r="F5104" s="219" t="str">
        <f t="shared" si="618"/>
        <v/>
      </c>
      <c r="G5104" s="219">
        <f t="shared" si="619"/>
        <v>45291</v>
      </c>
      <c r="H5104" s="218" t="str">
        <f>IF(ISERROR(VLOOKUP(FORECAST!$A5104,$AY$2:$BA$9,3,FALSE)),"",VLOOKUP(FORECAST!$A5104,$AY$2:$BA$9,3,FALSE))</f>
        <v/>
      </c>
      <c r="I5104" s="218" t="str">
        <f>IF(ISNUMBER(FORECAST!G:G),FORECAST!G:G,"")</f>
        <v/>
      </c>
      <c r="J5104" s="222" t="str">
        <f>IF(ISNUMBER(FORECAST!H:H),FORECAST!H:H,"")</f>
        <v/>
      </c>
      <c r="BF5104" s="4"/>
    </row>
    <row r="5105" spans="1:58">
      <c r="A5105" s="218" t="str">
        <f>MID(FORECAST!A5104,1,10)</f>
        <v/>
      </c>
      <c r="B5105" s="218" t="str">
        <f t="shared" si="614"/>
        <v/>
      </c>
      <c r="C5105" s="218" t="str">
        <f t="shared" si="615"/>
        <v/>
      </c>
      <c r="D5105" s="218" t="str">
        <f t="shared" si="616"/>
        <v/>
      </c>
      <c r="E5105" s="219" t="e">
        <f t="shared" si="617"/>
        <v>#VALUE!</v>
      </c>
      <c r="F5105" s="219" t="str">
        <f t="shared" si="618"/>
        <v/>
      </c>
      <c r="G5105" s="219">
        <f t="shared" si="619"/>
        <v>45291</v>
      </c>
      <c r="H5105" s="218" t="str">
        <f>IF(ISERROR(VLOOKUP(FORECAST!$A5105,$AY$2:$BA$9,3,FALSE)),"",VLOOKUP(FORECAST!$A5105,$AY$2:$BA$9,3,FALSE))</f>
        <v/>
      </c>
      <c r="I5105" s="218" t="str">
        <f>IF(ISNUMBER(FORECAST!G:G),FORECAST!G:G,"")</f>
        <v/>
      </c>
      <c r="J5105" s="222" t="str">
        <f>IF(ISNUMBER(FORECAST!H:H),FORECAST!H:H,"")</f>
        <v/>
      </c>
      <c r="BF5105" s="4"/>
    </row>
    <row r="5106" spans="1:58">
      <c r="A5106" s="218" t="str">
        <f>MID(FORECAST!A5105,1,10)</f>
        <v/>
      </c>
      <c r="B5106" s="218" t="str">
        <f t="shared" si="614"/>
        <v/>
      </c>
      <c r="C5106" s="218" t="str">
        <f t="shared" si="615"/>
        <v/>
      </c>
      <c r="D5106" s="218" t="str">
        <f t="shared" si="616"/>
        <v/>
      </c>
      <c r="E5106" s="219" t="e">
        <f t="shared" si="617"/>
        <v>#VALUE!</v>
      </c>
      <c r="F5106" s="219" t="str">
        <f t="shared" si="618"/>
        <v/>
      </c>
      <c r="G5106" s="219">
        <f t="shared" si="619"/>
        <v>45291</v>
      </c>
      <c r="H5106" s="218" t="str">
        <f>IF(ISERROR(VLOOKUP(FORECAST!$A5106,$AY$2:$BA$9,3,FALSE)),"",VLOOKUP(FORECAST!$A5106,$AY$2:$BA$9,3,FALSE))</f>
        <v/>
      </c>
      <c r="I5106" s="218" t="str">
        <f>IF(ISNUMBER(FORECAST!G:G),FORECAST!G:G,"")</f>
        <v/>
      </c>
      <c r="J5106" s="222" t="str">
        <f>IF(ISNUMBER(FORECAST!H:H),FORECAST!H:H,"")</f>
        <v/>
      </c>
      <c r="BF5106" s="4"/>
    </row>
    <row r="5107" spans="1:58">
      <c r="A5107" s="218" t="str">
        <f>MID(FORECAST!A5106,1,10)</f>
        <v/>
      </c>
      <c r="B5107" s="218" t="str">
        <f t="shared" si="614"/>
        <v/>
      </c>
      <c r="C5107" s="218" t="str">
        <f t="shared" si="615"/>
        <v/>
      </c>
      <c r="D5107" s="218" t="str">
        <f t="shared" si="616"/>
        <v/>
      </c>
      <c r="E5107" s="219" t="e">
        <f t="shared" si="617"/>
        <v>#VALUE!</v>
      </c>
      <c r="F5107" s="219" t="str">
        <f t="shared" si="618"/>
        <v/>
      </c>
      <c r="G5107" s="219">
        <f t="shared" si="619"/>
        <v>45291</v>
      </c>
      <c r="H5107" s="218" t="str">
        <f>IF(ISERROR(VLOOKUP(FORECAST!$A5107,$AY$2:$BA$9,3,FALSE)),"",VLOOKUP(FORECAST!$A5107,$AY$2:$BA$9,3,FALSE))</f>
        <v/>
      </c>
      <c r="I5107" s="218" t="str">
        <f>IF(ISNUMBER(FORECAST!G:G),FORECAST!G:G,"")</f>
        <v/>
      </c>
      <c r="J5107" s="222" t="str">
        <f>IF(ISNUMBER(FORECAST!H:H),FORECAST!H:H,"")</f>
        <v/>
      </c>
      <c r="BF5107" s="4"/>
    </row>
    <row r="5108" spans="1:58">
      <c r="A5108" s="218" t="str">
        <f>MID(FORECAST!A5107,1,10)</f>
        <v/>
      </c>
      <c r="B5108" s="218" t="str">
        <f t="shared" si="614"/>
        <v/>
      </c>
      <c r="C5108" s="218" t="str">
        <f t="shared" si="615"/>
        <v/>
      </c>
      <c r="D5108" s="218" t="str">
        <f t="shared" si="616"/>
        <v/>
      </c>
      <c r="E5108" s="219" t="e">
        <f t="shared" si="617"/>
        <v>#VALUE!</v>
      </c>
      <c r="F5108" s="219" t="str">
        <f t="shared" si="618"/>
        <v/>
      </c>
      <c r="G5108" s="219">
        <f t="shared" si="619"/>
        <v>45291</v>
      </c>
      <c r="H5108" s="218" t="str">
        <f>IF(ISERROR(VLOOKUP(FORECAST!$A5108,$AY$2:$BA$9,3,FALSE)),"",VLOOKUP(FORECAST!$A5108,$AY$2:$BA$9,3,FALSE))</f>
        <v/>
      </c>
      <c r="I5108" s="218" t="str">
        <f>IF(ISNUMBER(FORECAST!G:G),FORECAST!G:G,"")</f>
        <v/>
      </c>
      <c r="J5108" s="222" t="str">
        <f>IF(ISNUMBER(FORECAST!H:H),FORECAST!H:H,"")</f>
        <v/>
      </c>
      <c r="BF5108" s="4"/>
    </row>
    <row r="5109" spans="1:58">
      <c r="A5109" s="218" t="str">
        <f>MID(FORECAST!A5108,1,10)</f>
        <v/>
      </c>
      <c r="B5109" s="218" t="str">
        <f t="shared" si="614"/>
        <v/>
      </c>
      <c r="C5109" s="218" t="str">
        <f t="shared" si="615"/>
        <v/>
      </c>
      <c r="D5109" s="218" t="str">
        <f t="shared" si="616"/>
        <v/>
      </c>
      <c r="E5109" s="219" t="e">
        <f t="shared" si="617"/>
        <v>#VALUE!</v>
      </c>
      <c r="F5109" s="219" t="str">
        <f t="shared" si="618"/>
        <v/>
      </c>
      <c r="G5109" s="219">
        <f t="shared" si="619"/>
        <v>45291</v>
      </c>
      <c r="H5109" s="218" t="str">
        <f>IF(ISERROR(VLOOKUP(FORECAST!$A5109,$AY$2:$BA$9,3,FALSE)),"",VLOOKUP(FORECAST!$A5109,$AY$2:$BA$9,3,FALSE))</f>
        <v/>
      </c>
      <c r="I5109" s="218" t="str">
        <f>IF(ISNUMBER(FORECAST!G:G),FORECAST!G:G,"")</f>
        <v/>
      </c>
      <c r="J5109" s="222" t="str">
        <f>IF(ISNUMBER(FORECAST!H:H),FORECAST!H:H,"")</f>
        <v/>
      </c>
      <c r="BF5109" s="4"/>
    </row>
    <row r="5110" spans="1:58">
      <c r="A5110" s="218" t="str">
        <f>MID(FORECAST!A5109,1,10)</f>
        <v/>
      </c>
      <c r="B5110" s="218" t="str">
        <f t="shared" si="614"/>
        <v/>
      </c>
      <c r="C5110" s="218" t="str">
        <f t="shared" si="615"/>
        <v/>
      </c>
      <c r="D5110" s="218" t="str">
        <f t="shared" si="616"/>
        <v/>
      </c>
      <c r="E5110" s="219" t="e">
        <f t="shared" si="617"/>
        <v>#VALUE!</v>
      </c>
      <c r="F5110" s="219" t="str">
        <f t="shared" si="618"/>
        <v/>
      </c>
      <c r="G5110" s="219">
        <f t="shared" si="619"/>
        <v>45291</v>
      </c>
      <c r="H5110" s="218" t="str">
        <f>IF(ISERROR(VLOOKUP(FORECAST!$A5110,$AY$2:$BA$9,3,FALSE)),"",VLOOKUP(FORECAST!$A5110,$AY$2:$BA$9,3,FALSE))</f>
        <v/>
      </c>
      <c r="I5110" s="218" t="str">
        <f>IF(ISNUMBER(FORECAST!G:G),FORECAST!G:G,"")</f>
        <v/>
      </c>
      <c r="J5110" s="222" t="str">
        <f>IF(ISNUMBER(FORECAST!H:H),FORECAST!H:H,"")</f>
        <v/>
      </c>
      <c r="BF5110" s="4"/>
    </row>
    <row r="5111" spans="1:58">
      <c r="A5111" s="218" t="str">
        <f>MID(FORECAST!A5110,1,10)</f>
        <v/>
      </c>
      <c r="B5111" s="218" t="str">
        <f t="shared" si="614"/>
        <v/>
      </c>
      <c r="C5111" s="218" t="str">
        <f t="shared" si="615"/>
        <v/>
      </c>
      <c r="D5111" s="218" t="str">
        <f t="shared" si="616"/>
        <v/>
      </c>
      <c r="E5111" s="219" t="e">
        <f t="shared" si="617"/>
        <v>#VALUE!</v>
      </c>
      <c r="F5111" s="219" t="str">
        <f t="shared" si="618"/>
        <v/>
      </c>
      <c r="G5111" s="219">
        <f t="shared" si="619"/>
        <v>45291</v>
      </c>
      <c r="H5111" s="218" t="str">
        <f>IF(ISERROR(VLOOKUP(FORECAST!$A5111,$AY$2:$BA$9,3,FALSE)),"",VLOOKUP(FORECAST!$A5111,$AY$2:$BA$9,3,FALSE))</f>
        <v/>
      </c>
      <c r="I5111" s="218" t="str">
        <f>IF(ISNUMBER(FORECAST!G:G),FORECAST!G:G,"")</f>
        <v/>
      </c>
      <c r="J5111" s="222" t="str">
        <f>IF(ISNUMBER(FORECAST!H:H),FORECAST!H:H,"")</f>
        <v/>
      </c>
      <c r="BF5111" s="4"/>
    </row>
    <row r="5112" spans="1:58">
      <c r="A5112" s="218" t="str">
        <f>MID(FORECAST!A5111,1,10)</f>
        <v/>
      </c>
      <c r="B5112" s="218" t="str">
        <f t="shared" si="614"/>
        <v/>
      </c>
      <c r="C5112" s="218" t="str">
        <f t="shared" si="615"/>
        <v/>
      </c>
      <c r="D5112" s="218" t="str">
        <f t="shared" si="616"/>
        <v/>
      </c>
      <c r="E5112" s="219" t="e">
        <f t="shared" si="617"/>
        <v>#VALUE!</v>
      </c>
      <c r="F5112" s="219" t="str">
        <f t="shared" si="618"/>
        <v/>
      </c>
      <c r="G5112" s="219">
        <f t="shared" si="619"/>
        <v>45291</v>
      </c>
      <c r="H5112" s="218" t="str">
        <f>IF(ISERROR(VLOOKUP(FORECAST!$A5112,$AY$2:$BA$9,3,FALSE)),"",VLOOKUP(FORECAST!$A5112,$AY$2:$BA$9,3,FALSE))</f>
        <v/>
      </c>
      <c r="I5112" s="218" t="str">
        <f>IF(ISNUMBER(FORECAST!G:G),FORECAST!G:G,"")</f>
        <v/>
      </c>
      <c r="J5112" s="222" t="str">
        <f>IF(ISNUMBER(FORECAST!H:H),FORECAST!H:H,"")</f>
        <v/>
      </c>
      <c r="BF5112" s="4"/>
    </row>
    <row r="5113" spans="1:58">
      <c r="A5113" s="218" t="str">
        <f>MID(FORECAST!A5112,1,10)</f>
        <v/>
      </c>
      <c r="B5113" s="218" t="str">
        <f t="shared" si="614"/>
        <v/>
      </c>
      <c r="C5113" s="218" t="str">
        <f t="shared" si="615"/>
        <v/>
      </c>
      <c r="D5113" s="218" t="str">
        <f t="shared" si="616"/>
        <v/>
      </c>
      <c r="E5113" s="219" t="e">
        <f t="shared" si="617"/>
        <v>#VALUE!</v>
      </c>
      <c r="F5113" s="219" t="str">
        <f t="shared" si="618"/>
        <v/>
      </c>
      <c r="G5113" s="219">
        <f t="shared" si="619"/>
        <v>45291</v>
      </c>
      <c r="H5113" s="218" t="str">
        <f>IF(ISERROR(VLOOKUP(FORECAST!$A5113,$AY$2:$BA$9,3,FALSE)),"",VLOOKUP(FORECAST!$A5113,$AY$2:$BA$9,3,FALSE))</f>
        <v/>
      </c>
      <c r="I5113" s="218" t="str">
        <f>IF(ISNUMBER(FORECAST!G:G),FORECAST!G:G,"")</f>
        <v/>
      </c>
      <c r="J5113" s="222" t="str">
        <f>IF(ISNUMBER(FORECAST!H:H),FORECAST!H:H,"")</f>
        <v/>
      </c>
      <c r="BF5113" s="4"/>
    </row>
    <row r="5114" spans="1:58">
      <c r="A5114" s="218" t="str">
        <f>MID(FORECAST!A5113,1,10)</f>
        <v/>
      </c>
      <c r="B5114" s="218" t="str">
        <f t="shared" si="614"/>
        <v/>
      </c>
      <c r="C5114" s="218" t="str">
        <f t="shared" si="615"/>
        <v/>
      </c>
      <c r="D5114" s="218" t="str">
        <f t="shared" si="616"/>
        <v/>
      </c>
      <c r="E5114" s="219" t="e">
        <f t="shared" si="617"/>
        <v>#VALUE!</v>
      </c>
      <c r="F5114" s="219" t="str">
        <f t="shared" si="618"/>
        <v/>
      </c>
      <c r="G5114" s="219">
        <f t="shared" si="619"/>
        <v>45291</v>
      </c>
      <c r="H5114" s="218" t="str">
        <f>IF(ISERROR(VLOOKUP(FORECAST!$A5114,$AY$2:$BA$9,3,FALSE)),"",VLOOKUP(FORECAST!$A5114,$AY$2:$BA$9,3,FALSE))</f>
        <v/>
      </c>
      <c r="I5114" s="218" t="str">
        <f>IF(ISNUMBER(FORECAST!G:G),FORECAST!G:G,"")</f>
        <v/>
      </c>
      <c r="J5114" s="222" t="str">
        <f>IF(ISNUMBER(FORECAST!H:H),FORECAST!H:H,"")</f>
        <v/>
      </c>
      <c r="BF5114" s="4"/>
    </row>
    <row r="5115" spans="1:58">
      <c r="A5115" s="218" t="str">
        <f>MID(FORECAST!A5114,1,10)</f>
        <v/>
      </c>
      <c r="B5115" s="218" t="str">
        <f t="shared" si="614"/>
        <v/>
      </c>
      <c r="C5115" s="218" t="str">
        <f t="shared" si="615"/>
        <v/>
      </c>
      <c r="D5115" s="218" t="str">
        <f t="shared" si="616"/>
        <v/>
      </c>
      <c r="E5115" s="219" t="e">
        <f t="shared" si="617"/>
        <v>#VALUE!</v>
      </c>
      <c r="F5115" s="219" t="str">
        <f t="shared" si="618"/>
        <v/>
      </c>
      <c r="G5115" s="219">
        <f t="shared" si="619"/>
        <v>45291</v>
      </c>
      <c r="H5115" s="218" t="str">
        <f>IF(ISERROR(VLOOKUP(FORECAST!$A5115,$AY$2:$BA$9,3,FALSE)),"",VLOOKUP(FORECAST!$A5115,$AY$2:$BA$9,3,FALSE))</f>
        <v/>
      </c>
      <c r="I5115" s="218" t="str">
        <f>IF(ISNUMBER(FORECAST!G:G),FORECAST!G:G,"")</f>
        <v/>
      </c>
      <c r="J5115" s="222" t="str">
        <f>IF(ISNUMBER(FORECAST!H:H),FORECAST!H:H,"")</f>
        <v/>
      </c>
      <c r="BF5115" s="4"/>
    </row>
    <row r="5116" spans="1:58">
      <c r="A5116" s="218" t="str">
        <f>MID(FORECAST!A5115,1,10)</f>
        <v/>
      </c>
      <c r="B5116" s="218" t="str">
        <f t="shared" si="614"/>
        <v/>
      </c>
      <c r="C5116" s="218" t="str">
        <f t="shared" si="615"/>
        <v/>
      </c>
      <c r="D5116" s="218" t="str">
        <f t="shared" si="616"/>
        <v/>
      </c>
      <c r="E5116" s="219" t="e">
        <f t="shared" si="617"/>
        <v>#VALUE!</v>
      </c>
      <c r="F5116" s="219" t="str">
        <f t="shared" si="618"/>
        <v/>
      </c>
      <c r="G5116" s="219">
        <f t="shared" si="619"/>
        <v>45291</v>
      </c>
      <c r="H5116" s="218" t="str">
        <f>IF(ISERROR(VLOOKUP(FORECAST!$A5116,$AY$2:$BA$9,3,FALSE)),"",VLOOKUP(FORECAST!$A5116,$AY$2:$BA$9,3,FALSE))</f>
        <v/>
      </c>
      <c r="I5116" s="218" t="str">
        <f>IF(ISNUMBER(FORECAST!G:G),FORECAST!G:G,"")</f>
        <v/>
      </c>
      <c r="J5116" s="222" t="str">
        <f>IF(ISNUMBER(FORECAST!H:H),FORECAST!H:H,"")</f>
        <v/>
      </c>
      <c r="BF5116" s="4"/>
    </row>
    <row r="5117" spans="1:58">
      <c r="A5117" s="218" t="str">
        <f>MID(FORECAST!A5116,1,10)</f>
        <v/>
      </c>
      <c r="B5117" s="218" t="str">
        <f t="shared" si="614"/>
        <v/>
      </c>
      <c r="C5117" s="218" t="str">
        <f t="shared" si="615"/>
        <v/>
      </c>
      <c r="D5117" s="218" t="str">
        <f t="shared" si="616"/>
        <v/>
      </c>
      <c r="E5117" s="219" t="e">
        <f t="shared" si="617"/>
        <v>#VALUE!</v>
      </c>
      <c r="F5117" s="219" t="str">
        <f t="shared" si="618"/>
        <v/>
      </c>
      <c r="G5117" s="219">
        <f t="shared" si="619"/>
        <v>45291</v>
      </c>
      <c r="H5117" s="218" t="str">
        <f>IF(ISERROR(VLOOKUP(FORECAST!$A5117,$AY$2:$BA$9,3,FALSE)),"",VLOOKUP(FORECAST!$A5117,$AY$2:$BA$9,3,FALSE))</f>
        <v/>
      </c>
      <c r="I5117" s="218" t="str">
        <f>IF(ISNUMBER(FORECAST!G:G),FORECAST!G:G,"")</f>
        <v/>
      </c>
      <c r="J5117" s="222" t="str">
        <f>IF(ISNUMBER(FORECAST!H:H),FORECAST!H:H,"")</f>
        <v/>
      </c>
      <c r="BF5117" s="4"/>
    </row>
    <row r="5118" spans="1:58">
      <c r="A5118" s="218" t="str">
        <f>MID(FORECAST!A5117,1,10)</f>
        <v/>
      </c>
      <c r="B5118" s="218" t="str">
        <f t="shared" si="614"/>
        <v/>
      </c>
      <c r="C5118" s="218" t="str">
        <f t="shared" si="615"/>
        <v/>
      </c>
      <c r="D5118" s="218" t="str">
        <f t="shared" si="616"/>
        <v/>
      </c>
      <c r="E5118" s="219" t="e">
        <f t="shared" si="617"/>
        <v>#VALUE!</v>
      </c>
      <c r="F5118" s="219" t="str">
        <f t="shared" si="618"/>
        <v/>
      </c>
      <c r="G5118" s="219">
        <f t="shared" si="619"/>
        <v>45291</v>
      </c>
      <c r="H5118" s="218" t="str">
        <f>IF(ISERROR(VLOOKUP(FORECAST!$A5118,$AY$2:$BA$9,3,FALSE)),"",VLOOKUP(FORECAST!$A5118,$AY$2:$BA$9,3,FALSE))</f>
        <v/>
      </c>
      <c r="I5118" s="218" t="str">
        <f>IF(ISNUMBER(FORECAST!G:G),FORECAST!G:G,"")</f>
        <v/>
      </c>
      <c r="J5118" s="222" t="str">
        <f>IF(ISNUMBER(FORECAST!H:H),FORECAST!H:H,"")</f>
        <v/>
      </c>
      <c r="BF5118" s="4"/>
    </row>
    <row r="5119" spans="1:58">
      <c r="A5119" s="218" t="str">
        <f>MID(FORECAST!A5118,1,10)</f>
        <v/>
      </c>
      <c r="B5119" s="218" t="str">
        <f t="shared" si="614"/>
        <v/>
      </c>
      <c r="C5119" s="218" t="str">
        <f t="shared" si="615"/>
        <v/>
      </c>
      <c r="D5119" s="218" t="str">
        <f t="shared" si="616"/>
        <v/>
      </c>
      <c r="E5119" s="219" t="e">
        <f t="shared" si="617"/>
        <v>#VALUE!</v>
      </c>
      <c r="F5119" s="219" t="str">
        <f t="shared" si="618"/>
        <v/>
      </c>
      <c r="G5119" s="219">
        <f t="shared" si="619"/>
        <v>45291</v>
      </c>
      <c r="H5119" s="218" t="str">
        <f>IF(ISERROR(VLOOKUP(FORECAST!$A5119,$AY$2:$BA$9,3,FALSE)),"",VLOOKUP(FORECAST!$A5119,$AY$2:$BA$9,3,FALSE))</f>
        <v/>
      </c>
      <c r="I5119" s="218" t="str">
        <f>IF(ISNUMBER(FORECAST!G:G),FORECAST!G:G,"")</f>
        <v/>
      </c>
      <c r="J5119" s="222" t="str">
        <f>IF(ISNUMBER(FORECAST!H:H),FORECAST!H:H,"")</f>
        <v/>
      </c>
      <c r="BF5119" s="4"/>
    </row>
    <row r="5120" spans="1:58">
      <c r="A5120" s="218" t="str">
        <f>MID(FORECAST!A5119,1,10)</f>
        <v/>
      </c>
      <c r="B5120" s="218" t="str">
        <f t="shared" si="614"/>
        <v/>
      </c>
      <c r="C5120" s="218" t="str">
        <f t="shared" si="615"/>
        <v/>
      </c>
      <c r="D5120" s="218" t="str">
        <f t="shared" si="616"/>
        <v/>
      </c>
      <c r="E5120" s="219" t="e">
        <f t="shared" si="617"/>
        <v>#VALUE!</v>
      </c>
      <c r="F5120" s="219" t="str">
        <f t="shared" si="618"/>
        <v/>
      </c>
      <c r="G5120" s="219">
        <f t="shared" si="619"/>
        <v>45291</v>
      </c>
      <c r="H5120" s="218" t="str">
        <f>IF(ISERROR(VLOOKUP(FORECAST!$A5120,$AY$2:$BA$9,3,FALSE)),"",VLOOKUP(FORECAST!$A5120,$AY$2:$BA$9,3,FALSE))</f>
        <v/>
      </c>
      <c r="I5120" s="218" t="str">
        <f>IF(ISNUMBER(FORECAST!G:G),FORECAST!G:G,"")</f>
        <v/>
      </c>
      <c r="J5120" s="222" t="str">
        <f>IF(ISNUMBER(FORECAST!H:H),FORECAST!H:H,"")</f>
        <v/>
      </c>
      <c r="BF5120" s="4"/>
    </row>
    <row r="5121" spans="1:58">
      <c r="A5121" s="218" t="str">
        <f>MID(FORECAST!A5120,1,10)</f>
        <v/>
      </c>
      <c r="B5121" s="218" t="str">
        <f t="shared" si="614"/>
        <v/>
      </c>
      <c r="C5121" s="218" t="str">
        <f t="shared" si="615"/>
        <v/>
      </c>
      <c r="D5121" s="218" t="str">
        <f t="shared" si="616"/>
        <v/>
      </c>
      <c r="E5121" s="219" t="e">
        <f t="shared" si="617"/>
        <v>#VALUE!</v>
      </c>
      <c r="F5121" s="219" t="str">
        <f t="shared" si="618"/>
        <v/>
      </c>
      <c r="G5121" s="219">
        <f t="shared" si="619"/>
        <v>45291</v>
      </c>
      <c r="H5121" s="218" t="str">
        <f>IF(ISERROR(VLOOKUP(FORECAST!$A5121,$AY$2:$BA$9,3,FALSE)),"",VLOOKUP(FORECAST!$A5121,$AY$2:$BA$9,3,FALSE))</f>
        <v/>
      </c>
      <c r="I5121" s="218" t="str">
        <f>IF(ISNUMBER(FORECAST!G:G),FORECAST!G:G,"")</f>
        <v/>
      </c>
      <c r="J5121" s="222" t="str">
        <f>IF(ISNUMBER(FORECAST!H:H),FORECAST!H:H,"")</f>
        <v/>
      </c>
      <c r="BF5121" s="4"/>
    </row>
    <row r="5122" spans="1:58">
      <c r="A5122" s="218" t="str">
        <f>MID(FORECAST!A5121,1,10)</f>
        <v/>
      </c>
      <c r="B5122" s="218" t="str">
        <f t="shared" si="614"/>
        <v/>
      </c>
      <c r="C5122" s="218" t="str">
        <f t="shared" si="615"/>
        <v/>
      </c>
      <c r="D5122" s="218" t="str">
        <f t="shared" si="616"/>
        <v/>
      </c>
      <c r="E5122" s="219" t="e">
        <f t="shared" si="617"/>
        <v>#VALUE!</v>
      </c>
      <c r="F5122" s="219" t="str">
        <f t="shared" si="618"/>
        <v/>
      </c>
      <c r="G5122" s="219">
        <f t="shared" si="619"/>
        <v>45291</v>
      </c>
      <c r="H5122" s="218" t="str">
        <f>IF(ISERROR(VLOOKUP(FORECAST!$A5122,$AY$2:$BA$9,3,FALSE)),"",VLOOKUP(FORECAST!$A5122,$AY$2:$BA$9,3,FALSE))</f>
        <v/>
      </c>
      <c r="I5122" s="218" t="str">
        <f>IF(ISNUMBER(FORECAST!G:G),FORECAST!G:G,"")</f>
        <v/>
      </c>
      <c r="J5122" s="222" t="str">
        <f>IF(ISNUMBER(FORECAST!H:H),FORECAST!H:H,"")</f>
        <v/>
      </c>
      <c r="BF5122" s="4"/>
    </row>
    <row r="5123" spans="1:58">
      <c r="A5123" s="218" t="str">
        <f>MID(FORECAST!A5122,1,10)</f>
        <v/>
      </c>
      <c r="B5123" s="218" t="str">
        <f t="shared" si="614"/>
        <v/>
      </c>
      <c r="C5123" s="218" t="str">
        <f t="shared" si="615"/>
        <v/>
      </c>
      <c r="D5123" s="218" t="str">
        <f t="shared" si="616"/>
        <v/>
      </c>
      <c r="E5123" s="219" t="e">
        <f t="shared" si="617"/>
        <v>#VALUE!</v>
      </c>
      <c r="F5123" s="219" t="str">
        <f t="shared" si="618"/>
        <v/>
      </c>
      <c r="G5123" s="219">
        <f t="shared" si="619"/>
        <v>45291</v>
      </c>
      <c r="H5123" s="218" t="str">
        <f>IF(ISERROR(VLOOKUP(FORECAST!$A5123,$AY$2:$BA$9,3,FALSE)),"",VLOOKUP(FORECAST!$A5123,$AY$2:$BA$9,3,FALSE))</f>
        <v/>
      </c>
      <c r="I5123" s="218" t="str">
        <f>IF(ISNUMBER(FORECAST!G:G),FORECAST!G:G,"")</f>
        <v/>
      </c>
      <c r="J5123" s="222" t="str">
        <f>IF(ISNUMBER(FORECAST!H:H),FORECAST!H:H,"")</f>
        <v/>
      </c>
      <c r="BF5123" s="4"/>
    </row>
    <row r="5124" spans="1:58">
      <c r="A5124" s="218" t="str">
        <f>MID(FORECAST!A5123,1,10)</f>
        <v/>
      </c>
      <c r="B5124" s="218" t="str">
        <f t="shared" si="614"/>
        <v/>
      </c>
      <c r="C5124" s="218" t="str">
        <f t="shared" si="615"/>
        <v/>
      </c>
      <c r="D5124" s="218" t="str">
        <f t="shared" si="616"/>
        <v/>
      </c>
      <c r="E5124" s="219" t="e">
        <f t="shared" si="617"/>
        <v>#VALUE!</v>
      </c>
      <c r="F5124" s="219" t="str">
        <f t="shared" si="618"/>
        <v/>
      </c>
      <c r="G5124" s="219">
        <f t="shared" si="619"/>
        <v>45291</v>
      </c>
      <c r="H5124" s="218" t="str">
        <f>IF(ISERROR(VLOOKUP(FORECAST!$A5124,$AY$2:$BA$9,3,FALSE)),"",VLOOKUP(FORECAST!$A5124,$AY$2:$BA$9,3,FALSE))</f>
        <v/>
      </c>
      <c r="I5124" s="218" t="str">
        <f>IF(ISNUMBER(FORECAST!G:G),FORECAST!G:G,"")</f>
        <v/>
      </c>
      <c r="J5124" s="222" t="str">
        <f>IF(ISNUMBER(FORECAST!H:H),FORECAST!H:H,"")</f>
        <v/>
      </c>
      <c r="BF5124" s="4"/>
    </row>
    <row r="5125" spans="1:58">
      <c r="A5125" s="218" t="str">
        <f>MID(FORECAST!A5124,1,10)</f>
        <v/>
      </c>
      <c r="B5125" s="218" t="str">
        <f t="shared" si="614"/>
        <v/>
      </c>
      <c r="C5125" s="218" t="str">
        <f t="shared" si="615"/>
        <v/>
      </c>
      <c r="D5125" s="218" t="str">
        <f t="shared" si="616"/>
        <v/>
      </c>
      <c r="E5125" s="219" t="e">
        <f t="shared" si="617"/>
        <v>#VALUE!</v>
      </c>
      <c r="F5125" s="219" t="str">
        <f t="shared" si="618"/>
        <v/>
      </c>
      <c r="G5125" s="219">
        <f t="shared" si="619"/>
        <v>45291</v>
      </c>
      <c r="H5125" s="218" t="str">
        <f>IF(ISERROR(VLOOKUP(FORECAST!$A5125,$AY$2:$BA$9,3,FALSE)),"",VLOOKUP(FORECAST!$A5125,$AY$2:$BA$9,3,FALSE))</f>
        <v/>
      </c>
      <c r="I5125" s="218" t="str">
        <f>IF(ISNUMBER(FORECAST!G:G),FORECAST!G:G,"")</f>
        <v/>
      </c>
      <c r="J5125" s="222" t="str">
        <f>IF(ISNUMBER(FORECAST!H:H),FORECAST!H:H,"")</f>
        <v/>
      </c>
      <c r="BF5125" s="4"/>
    </row>
    <row r="5126" spans="1:58">
      <c r="A5126" s="218" t="str">
        <f>MID(FORECAST!A5125,1,10)</f>
        <v/>
      </c>
      <c r="B5126" s="218" t="str">
        <f t="shared" si="614"/>
        <v/>
      </c>
      <c r="C5126" s="218" t="str">
        <f t="shared" si="615"/>
        <v/>
      </c>
      <c r="D5126" s="218" t="str">
        <f t="shared" si="616"/>
        <v/>
      </c>
      <c r="E5126" s="219" t="e">
        <f t="shared" si="617"/>
        <v>#VALUE!</v>
      </c>
      <c r="F5126" s="219" t="str">
        <f t="shared" si="618"/>
        <v/>
      </c>
      <c r="G5126" s="219">
        <f t="shared" si="619"/>
        <v>45291</v>
      </c>
      <c r="H5126" s="218" t="str">
        <f>IF(ISERROR(VLOOKUP(FORECAST!$A5126,$AY$2:$BA$9,3,FALSE)),"",VLOOKUP(FORECAST!$A5126,$AY$2:$BA$9,3,FALSE))</f>
        <v/>
      </c>
      <c r="I5126" s="218" t="str">
        <f>IF(ISNUMBER(FORECAST!G:G),FORECAST!G:G,"")</f>
        <v/>
      </c>
      <c r="J5126" s="222" t="str">
        <f>IF(ISNUMBER(FORECAST!H:H),FORECAST!H:H,"")</f>
        <v/>
      </c>
      <c r="BF5126" s="4"/>
    </row>
    <row r="5127" spans="1:58">
      <c r="A5127" s="218" t="str">
        <f>MID(FORECAST!A5126,1,10)</f>
        <v/>
      </c>
      <c r="B5127" s="218" t="str">
        <f t="shared" si="614"/>
        <v/>
      </c>
      <c r="C5127" s="218" t="str">
        <f t="shared" si="615"/>
        <v/>
      </c>
      <c r="D5127" s="218" t="str">
        <f t="shared" si="616"/>
        <v/>
      </c>
      <c r="E5127" s="219" t="e">
        <f t="shared" si="617"/>
        <v>#VALUE!</v>
      </c>
      <c r="F5127" s="219" t="str">
        <f t="shared" si="618"/>
        <v/>
      </c>
      <c r="G5127" s="219">
        <f t="shared" si="619"/>
        <v>45291</v>
      </c>
      <c r="H5127" s="218" t="str">
        <f>IF(ISERROR(VLOOKUP(FORECAST!$A5127,$AY$2:$BA$9,3,FALSE)),"",VLOOKUP(FORECAST!$A5127,$AY$2:$BA$9,3,FALSE))</f>
        <v/>
      </c>
      <c r="I5127" s="218" t="str">
        <f>IF(ISNUMBER(FORECAST!G:G),FORECAST!G:G,"")</f>
        <v/>
      </c>
      <c r="J5127" s="222" t="str">
        <f>IF(ISNUMBER(FORECAST!H:H),FORECAST!H:H,"")</f>
        <v/>
      </c>
      <c r="BF5127" s="4"/>
    </row>
    <row r="5128" spans="1:58">
      <c r="A5128" s="218" t="str">
        <f>MID(FORECAST!A5127,1,10)</f>
        <v/>
      </c>
      <c r="B5128" s="218" t="str">
        <f t="shared" si="614"/>
        <v/>
      </c>
      <c r="C5128" s="218" t="str">
        <f t="shared" si="615"/>
        <v/>
      </c>
      <c r="D5128" s="218" t="str">
        <f t="shared" si="616"/>
        <v/>
      </c>
      <c r="E5128" s="219" t="e">
        <f t="shared" si="617"/>
        <v>#VALUE!</v>
      </c>
      <c r="F5128" s="219" t="str">
        <f t="shared" si="618"/>
        <v/>
      </c>
      <c r="G5128" s="219">
        <f t="shared" si="619"/>
        <v>45291</v>
      </c>
      <c r="H5128" s="218" t="str">
        <f>IF(ISERROR(VLOOKUP(FORECAST!$A5128,$AY$2:$BA$9,3,FALSE)),"",VLOOKUP(FORECAST!$A5128,$AY$2:$BA$9,3,FALSE))</f>
        <v/>
      </c>
      <c r="I5128" s="218" t="str">
        <f>IF(ISNUMBER(FORECAST!G:G),FORECAST!G:G,"")</f>
        <v/>
      </c>
      <c r="J5128" s="222" t="str">
        <f>IF(ISNUMBER(FORECAST!H:H),FORECAST!H:H,"")</f>
        <v/>
      </c>
      <c r="BF5128" s="4"/>
    </row>
    <row r="5129" spans="1:58">
      <c r="A5129" s="218" t="str">
        <f>MID(FORECAST!A5128,1,10)</f>
        <v/>
      </c>
      <c r="B5129" s="218" t="str">
        <f t="shared" si="614"/>
        <v/>
      </c>
      <c r="C5129" s="218" t="str">
        <f t="shared" si="615"/>
        <v/>
      </c>
      <c r="D5129" s="218" t="str">
        <f t="shared" si="616"/>
        <v/>
      </c>
      <c r="E5129" s="219" t="e">
        <f t="shared" si="617"/>
        <v>#VALUE!</v>
      </c>
      <c r="F5129" s="219" t="str">
        <f t="shared" si="618"/>
        <v/>
      </c>
      <c r="G5129" s="219">
        <f t="shared" si="619"/>
        <v>45291</v>
      </c>
      <c r="H5129" s="218" t="str">
        <f>IF(ISERROR(VLOOKUP(FORECAST!$A5129,$AY$2:$BA$9,3,FALSE)),"",VLOOKUP(FORECAST!$A5129,$AY$2:$BA$9,3,FALSE))</f>
        <v/>
      </c>
      <c r="I5129" s="218" t="str">
        <f>IF(ISNUMBER(FORECAST!G:G),FORECAST!G:G,"")</f>
        <v/>
      </c>
      <c r="J5129" s="222" t="str">
        <f>IF(ISNUMBER(FORECAST!H:H),FORECAST!H:H,"")</f>
        <v/>
      </c>
      <c r="BF5129" s="4"/>
    </row>
    <row r="5130" spans="1:58">
      <c r="A5130" s="218" t="str">
        <f>MID(FORECAST!A5129,1,10)</f>
        <v/>
      </c>
      <c r="B5130" s="218" t="str">
        <f t="shared" si="614"/>
        <v/>
      </c>
      <c r="C5130" s="218" t="str">
        <f t="shared" si="615"/>
        <v/>
      </c>
      <c r="D5130" s="218" t="str">
        <f t="shared" si="616"/>
        <v/>
      </c>
      <c r="E5130" s="219" t="e">
        <f t="shared" si="617"/>
        <v>#VALUE!</v>
      </c>
      <c r="F5130" s="219" t="str">
        <f t="shared" si="618"/>
        <v/>
      </c>
      <c r="G5130" s="219">
        <f t="shared" si="619"/>
        <v>45291</v>
      </c>
      <c r="H5130" s="218" t="str">
        <f>IF(ISERROR(VLOOKUP(FORECAST!$A5130,$AY$2:$BA$9,3,FALSE)),"",VLOOKUP(FORECAST!$A5130,$AY$2:$BA$9,3,FALSE))</f>
        <v/>
      </c>
      <c r="I5130" s="218" t="str">
        <f>IF(ISNUMBER(FORECAST!G:G),FORECAST!G:G,"")</f>
        <v/>
      </c>
      <c r="J5130" s="222" t="str">
        <f>IF(ISNUMBER(FORECAST!H:H),FORECAST!H:H,"")</f>
        <v/>
      </c>
      <c r="BF5130" s="4"/>
    </row>
    <row r="5131" spans="1:58">
      <c r="A5131" s="218" t="str">
        <f>MID(FORECAST!A5130,1,10)</f>
        <v/>
      </c>
      <c r="B5131" s="218" t="str">
        <f t="shared" si="614"/>
        <v/>
      </c>
      <c r="C5131" s="218" t="str">
        <f t="shared" si="615"/>
        <v/>
      </c>
      <c r="D5131" s="218" t="str">
        <f t="shared" si="616"/>
        <v/>
      </c>
      <c r="E5131" s="219" t="e">
        <f t="shared" si="617"/>
        <v>#VALUE!</v>
      </c>
      <c r="F5131" s="219" t="str">
        <f t="shared" si="618"/>
        <v/>
      </c>
      <c r="G5131" s="219">
        <f t="shared" si="619"/>
        <v>45291</v>
      </c>
      <c r="H5131" s="218" t="str">
        <f>IF(ISERROR(VLOOKUP(FORECAST!$A5131,$AY$2:$BA$9,3,FALSE)),"",VLOOKUP(FORECAST!$A5131,$AY$2:$BA$9,3,FALSE))</f>
        <v/>
      </c>
      <c r="I5131" s="218" t="str">
        <f>IF(ISNUMBER(FORECAST!G:G),FORECAST!G:G,"")</f>
        <v/>
      </c>
      <c r="J5131" s="222" t="str">
        <f>IF(ISNUMBER(FORECAST!H:H),FORECAST!H:H,"")</f>
        <v/>
      </c>
      <c r="BF5131" s="4"/>
    </row>
    <row r="5132" spans="1:58">
      <c r="A5132" s="218" t="str">
        <f>MID(FORECAST!A5131,1,10)</f>
        <v/>
      </c>
      <c r="B5132" s="218" t="str">
        <f t="shared" si="614"/>
        <v/>
      </c>
      <c r="C5132" s="218" t="str">
        <f t="shared" si="615"/>
        <v/>
      </c>
      <c r="D5132" s="218" t="str">
        <f t="shared" si="616"/>
        <v/>
      </c>
      <c r="E5132" s="219" t="e">
        <f t="shared" si="617"/>
        <v>#VALUE!</v>
      </c>
      <c r="F5132" s="219" t="str">
        <f t="shared" si="618"/>
        <v/>
      </c>
      <c r="G5132" s="219">
        <f t="shared" si="619"/>
        <v>45291</v>
      </c>
      <c r="H5132" s="218" t="str">
        <f>IF(ISERROR(VLOOKUP(FORECAST!$A5132,$AY$2:$BA$9,3,FALSE)),"",VLOOKUP(FORECAST!$A5132,$AY$2:$BA$9,3,FALSE))</f>
        <v/>
      </c>
      <c r="I5132" s="218" t="str">
        <f>IF(ISNUMBER(FORECAST!G:G),FORECAST!G:G,"")</f>
        <v/>
      </c>
      <c r="J5132" s="222" t="str">
        <f>IF(ISNUMBER(FORECAST!H:H),FORECAST!H:H,"")</f>
        <v/>
      </c>
      <c r="BF5132" s="4"/>
    </row>
    <row r="5133" spans="1:58">
      <c r="A5133" s="218" t="str">
        <f>MID(FORECAST!A5132,1,10)</f>
        <v/>
      </c>
      <c r="B5133" s="218" t="str">
        <f t="shared" si="614"/>
        <v/>
      </c>
      <c r="C5133" s="218" t="str">
        <f t="shared" si="615"/>
        <v/>
      </c>
      <c r="D5133" s="218" t="str">
        <f t="shared" si="616"/>
        <v/>
      </c>
      <c r="E5133" s="219" t="e">
        <f t="shared" si="617"/>
        <v>#VALUE!</v>
      </c>
      <c r="F5133" s="219" t="str">
        <f t="shared" si="618"/>
        <v/>
      </c>
      <c r="G5133" s="219">
        <f t="shared" si="619"/>
        <v>45291</v>
      </c>
      <c r="H5133" s="218" t="str">
        <f>IF(ISERROR(VLOOKUP(FORECAST!$A5133,$AY$2:$BA$9,3,FALSE)),"",VLOOKUP(FORECAST!$A5133,$AY$2:$BA$9,3,FALSE))</f>
        <v/>
      </c>
      <c r="I5133" s="218" t="str">
        <f>IF(ISNUMBER(FORECAST!G:G),FORECAST!G:G,"")</f>
        <v/>
      </c>
      <c r="J5133" s="222" t="str">
        <f>IF(ISNUMBER(FORECAST!H:H),FORECAST!H:H,"")</f>
        <v/>
      </c>
      <c r="BF5133" s="4"/>
    </row>
    <row r="5134" spans="1:58">
      <c r="A5134" s="218" t="str">
        <f>MID(FORECAST!A5133,1,10)</f>
        <v/>
      </c>
      <c r="B5134" s="218" t="str">
        <f t="shared" si="614"/>
        <v/>
      </c>
      <c r="C5134" s="218" t="str">
        <f t="shared" si="615"/>
        <v/>
      </c>
      <c r="D5134" s="218" t="str">
        <f t="shared" si="616"/>
        <v/>
      </c>
      <c r="E5134" s="219" t="e">
        <f t="shared" si="617"/>
        <v>#VALUE!</v>
      </c>
      <c r="F5134" s="219" t="str">
        <f t="shared" si="618"/>
        <v/>
      </c>
      <c r="G5134" s="219">
        <f t="shared" si="619"/>
        <v>45291</v>
      </c>
      <c r="H5134" s="218" t="str">
        <f>IF(ISERROR(VLOOKUP(FORECAST!$A5134,$AY$2:$BA$9,3,FALSE)),"",VLOOKUP(FORECAST!$A5134,$AY$2:$BA$9,3,FALSE))</f>
        <v/>
      </c>
      <c r="I5134" s="218" t="str">
        <f>IF(ISNUMBER(FORECAST!G:G),FORECAST!G:G,"")</f>
        <v/>
      </c>
      <c r="J5134" s="222" t="str">
        <f>IF(ISNUMBER(FORECAST!H:H),FORECAST!H:H,"")</f>
        <v/>
      </c>
      <c r="BF5134" s="4"/>
    </row>
    <row r="5135" spans="1:58">
      <c r="A5135" s="218" t="str">
        <f>MID(FORECAST!A5134,1,10)</f>
        <v/>
      </c>
      <c r="B5135" s="218" t="str">
        <f t="shared" si="614"/>
        <v/>
      </c>
      <c r="C5135" s="218" t="str">
        <f t="shared" si="615"/>
        <v/>
      </c>
      <c r="D5135" s="218" t="str">
        <f t="shared" si="616"/>
        <v/>
      </c>
      <c r="E5135" s="219" t="e">
        <f t="shared" si="617"/>
        <v>#VALUE!</v>
      </c>
      <c r="F5135" s="219" t="str">
        <f t="shared" si="618"/>
        <v/>
      </c>
      <c r="G5135" s="219">
        <f t="shared" si="619"/>
        <v>45291</v>
      </c>
      <c r="H5135" s="218" t="str">
        <f>IF(ISERROR(VLOOKUP(FORECAST!$A5135,$AY$2:$BA$9,3,FALSE)),"",VLOOKUP(FORECAST!$A5135,$AY$2:$BA$9,3,FALSE))</f>
        <v/>
      </c>
      <c r="I5135" s="218" t="str">
        <f>IF(ISNUMBER(FORECAST!G:G),FORECAST!G:G,"")</f>
        <v/>
      </c>
      <c r="J5135" s="222" t="str">
        <f>IF(ISNUMBER(FORECAST!H:H),FORECAST!H:H,"")</f>
        <v/>
      </c>
      <c r="BF5135" s="4"/>
    </row>
    <row r="5136" spans="1:58">
      <c r="A5136" s="218" t="str">
        <f>MID(FORECAST!A5135,1,10)</f>
        <v/>
      </c>
      <c r="B5136" s="218" t="str">
        <f t="shared" ref="B5136:B5199" si="620">MID(A5136,1,2)</f>
        <v/>
      </c>
      <c r="C5136" s="218" t="str">
        <f t="shared" ref="C5136:C5199" si="621">MID(A5136,4,2)</f>
        <v/>
      </c>
      <c r="D5136" s="218" t="str">
        <f t="shared" ref="D5136:D5199" si="622">MID(A5136,7,4)</f>
        <v/>
      </c>
      <c r="E5136" s="219" t="e">
        <f t="shared" ref="E5136:E5199" si="623">DATE(D5136,C5136,B5136)</f>
        <v>#VALUE!</v>
      </c>
      <c r="F5136" s="219" t="str">
        <f t="shared" ref="F5136:F5199" si="624">IF(ISERROR(E5136),"",E5136)</f>
        <v/>
      </c>
      <c r="G5136" s="219">
        <f t="shared" ref="G5136:G5199" si="625">IF(F5136="",G5135,F5136)</f>
        <v>45291</v>
      </c>
      <c r="H5136" s="218" t="str">
        <f>IF(ISERROR(VLOOKUP(FORECAST!$A5136,$AY$2:$BA$9,3,FALSE)),"",VLOOKUP(FORECAST!$A5136,$AY$2:$BA$9,3,FALSE))</f>
        <v/>
      </c>
      <c r="I5136" s="218" t="str">
        <f>IF(ISNUMBER(FORECAST!G:G),FORECAST!G:G,"")</f>
        <v/>
      </c>
      <c r="J5136" s="222" t="str">
        <f>IF(ISNUMBER(FORECAST!H:H),FORECAST!H:H,"")</f>
        <v/>
      </c>
      <c r="BF5136" s="4"/>
    </row>
    <row r="5137" spans="1:58">
      <c r="A5137" s="218" t="str">
        <f>MID(FORECAST!A5136,1,10)</f>
        <v/>
      </c>
      <c r="B5137" s="218" t="str">
        <f t="shared" si="620"/>
        <v/>
      </c>
      <c r="C5137" s="218" t="str">
        <f t="shared" si="621"/>
        <v/>
      </c>
      <c r="D5137" s="218" t="str">
        <f t="shared" si="622"/>
        <v/>
      </c>
      <c r="E5137" s="219" t="e">
        <f t="shared" si="623"/>
        <v>#VALUE!</v>
      </c>
      <c r="F5137" s="219" t="str">
        <f t="shared" si="624"/>
        <v/>
      </c>
      <c r="G5137" s="219">
        <f t="shared" si="625"/>
        <v>45291</v>
      </c>
      <c r="H5137" s="218" t="str">
        <f>IF(ISERROR(VLOOKUP(FORECAST!$A5137,$AY$2:$BA$9,3,FALSE)),"",VLOOKUP(FORECAST!$A5137,$AY$2:$BA$9,3,FALSE))</f>
        <v/>
      </c>
      <c r="I5137" s="218" t="str">
        <f>IF(ISNUMBER(FORECAST!G:G),FORECAST!G:G,"")</f>
        <v/>
      </c>
      <c r="J5137" s="222" t="str">
        <f>IF(ISNUMBER(FORECAST!H:H),FORECAST!H:H,"")</f>
        <v/>
      </c>
      <c r="BF5137" s="4"/>
    </row>
    <row r="5138" spans="1:58">
      <c r="A5138" s="218" t="str">
        <f>MID(FORECAST!A5137,1,10)</f>
        <v/>
      </c>
      <c r="B5138" s="218" t="str">
        <f t="shared" si="620"/>
        <v/>
      </c>
      <c r="C5138" s="218" t="str">
        <f t="shared" si="621"/>
        <v/>
      </c>
      <c r="D5138" s="218" t="str">
        <f t="shared" si="622"/>
        <v/>
      </c>
      <c r="E5138" s="219" t="e">
        <f t="shared" si="623"/>
        <v>#VALUE!</v>
      </c>
      <c r="F5138" s="219" t="str">
        <f t="shared" si="624"/>
        <v/>
      </c>
      <c r="G5138" s="219">
        <f t="shared" si="625"/>
        <v>45291</v>
      </c>
      <c r="H5138" s="218" t="str">
        <f>IF(ISERROR(VLOOKUP(FORECAST!$A5138,$AY$2:$BA$9,3,FALSE)),"",VLOOKUP(FORECAST!$A5138,$AY$2:$BA$9,3,FALSE))</f>
        <v/>
      </c>
      <c r="I5138" s="218" t="str">
        <f>IF(ISNUMBER(FORECAST!G:G),FORECAST!G:G,"")</f>
        <v/>
      </c>
      <c r="J5138" s="222" t="str">
        <f>IF(ISNUMBER(FORECAST!H:H),FORECAST!H:H,"")</f>
        <v/>
      </c>
      <c r="BF5138" s="4"/>
    </row>
    <row r="5139" spans="1:58">
      <c r="A5139" s="218" t="str">
        <f>MID(FORECAST!A5138,1,10)</f>
        <v/>
      </c>
      <c r="B5139" s="218" t="str">
        <f t="shared" si="620"/>
        <v/>
      </c>
      <c r="C5139" s="218" t="str">
        <f t="shared" si="621"/>
        <v/>
      </c>
      <c r="D5139" s="218" t="str">
        <f t="shared" si="622"/>
        <v/>
      </c>
      <c r="E5139" s="219" t="e">
        <f t="shared" si="623"/>
        <v>#VALUE!</v>
      </c>
      <c r="F5139" s="219" t="str">
        <f t="shared" si="624"/>
        <v/>
      </c>
      <c r="G5139" s="219">
        <f t="shared" si="625"/>
        <v>45291</v>
      </c>
      <c r="H5139" s="218" t="str">
        <f>IF(ISERROR(VLOOKUP(FORECAST!$A5139,$AY$2:$BA$9,3,FALSE)),"",VLOOKUP(FORECAST!$A5139,$AY$2:$BA$9,3,FALSE))</f>
        <v/>
      </c>
      <c r="I5139" s="218" t="str">
        <f>IF(ISNUMBER(FORECAST!G:G),FORECAST!G:G,"")</f>
        <v/>
      </c>
      <c r="J5139" s="222" t="str">
        <f>IF(ISNUMBER(FORECAST!H:H),FORECAST!H:H,"")</f>
        <v/>
      </c>
      <c r="BF5139" s="4"/>
    </row>
    <row r="5140" spans="1:58">
      <c r="A5140" s="218" t="str">
        <f>MID(FORECAST!A5139,1,10)</f>
        <v/>
      </c>
      <c r="B5140" s="218" t="str">
        <f t="shared" si="620"/>
        <v/>
      </c>
      <c r="C5140" s="218" t="str">
        <f t="shared" si="621"/>
        <v/>
      </c>
      <c r="D5140" s="218" t="str">
        <f t="shared" si="622"/>
        <v/>
      </c>
      <c r="E5140" s="219" t="e">
        <f t="shared" si="623"/>
        <v>#VALUE!</v>
      </c>
      <c r="F5140" s="219" t="str">
        <f t="shared" si="624"/>
        <v/>
      </c>
      <c r="G5140" s="219">
        <f t="shared" si="625"/>
        <v>45291</v>
      </c>
      <c r="H5140" s="218" t="str">
        <f>IF(ISERROR(VLOOKUP(FORECAST!$A5140,$AY$2:$BA$9,3,FALSE)),"",VLOOKUP(FORECAST!$A5140,$AY$2:$BA$9,3,FALSE))</f>
        <v/>
      </c>
      <c r="I5140" s="218" t="str">
        <f>IF(ISNUMBER(FORECAST!G:G),FORECAST!G:G,"")</f>
        <v/>
      </c>
      <c r="J5140" s="222" t="str">
        <f>IF(ISNUMBER(FORECAST!H:H),FORECAST!H:H,"")</f>
        <v/>
      </c>
      <c r="BF5140" s="4"/>
    </row>
    <row r="5141" spans="1:58">
      <c r="A5141" s="218" t="str">
        <f>MID(FORECAST!A5140,1,10)</f>
        <v/>
      </c>
      <c r="B5141" s="218" t="str">
        <f t="shared" si="620"/>
        <v/>
      </c>
      <c r="C5141" s="218" t="str">
        <f t="shared" si="621"/>
        <v/>
      </c>
      <c r="D5141" s="218" t="str">
        <f t="shared" si="622"/>
        <v/>
      </c>
      <c r="E5141" s="219" t="e">
        <f t="shared" si="623"/>
        <v>#VALUE!</v>
      </c>
      <c r="F5141" s="219" t="str">
        <f t="shared" si="624"/>
        <v/>
      </c>
      <c r="G5141" s="219">
        <f t="shared" si="625"/>
        <v>45291</v>
      </c>
      <c r="H5141" s="218" t="str">
        <f>IF(ISERROR(VLOOKUP(FORECAST!$A5141,$AY$2:$BA$9,3,FALSE)),"",VLOOKUP(FORECAST!$A5141,$AY$2:$BA$9,3,FALSE))</f>
        <v/>
      </c>
      <c r="I5141" s="218" t="str">
        <f>IF(ISNUMBER(FORECAST!G:G),FORECAST!G:G,"")</f>
        <v/>
      </c>
      <c r="J5141" s="222" t="str">
        <f>IF(ISNUMBER(FORECAST!H:H),FORECAST!H:H,"")</f>
        <v/>
      </c>
      <c r="BF5141" s="4"/>
    </row>
    <row r="5142" spans="1:58">
      <c r="A5142" s="218" t="str">
        <f>MID(FORECAST!A5141,1,10)</f>
        <v/>
      </c>
      <c r="B5142" s="218" t="str">
        <f t="shared" si="620"/>
        <v/>
      </c>
      <c r="C5142" s="218" t="str">
        <f t="shared" si="621"/>
        <v/>
      </c>
      <c r="D5142" s="218" t="str">
        <f t="shared" si="622"/>
        <v/>
      </c>
      <c r="E5142" s="219" t="e">
        <f t="shared" si="623"/>
        <v>#VALUE!</v>
      </c>
      <c r="F5142" s="219" t="str">
        <f t="shared" si="624"/>
        <v/>
      </c>
      <c r="G5142" s="219">
        <f t="shared" si="625"/>
        <v>45291</v>
      </c>
      <c r="H5142" s="218" t="str">
        <f>IF(ISERROR(VLOOKUP(FORECAST!$A5142,$AY$2:$BA$9,3,FALSE)),"",VLOOKUP(FORECAST!$A5142,$AY$2:$BA$9,3,FALSE))</f>
        <v/>
      </c>
      <c r="I5142" s="218" t="str">
        <f>IF(ISNUMBER(FORECAST!G:G),FORECAST!G:G,"")</f>
        <v/>
      </c>
      <c r="J5142" s="222" t="str">
        <f>IF(ISNUMBER(FORECAST!H:H),FORECAST!H:H,"")</f>
        <v/>
      </c>
      <c r="BF5142" s="4"/>
    </row>
    <row r="5143" spans="1:58">
      <c r="A5143" s="218" t="str">
        <f>MID(FORECAST!A5142,1,10)</f>
        <v/>
      </c>
      <c r="B5143" s="218" t="str">
        <f t="shared" si="620"/>
        <v/>
      </c>
      <c r="C5143" s="218" t="str">
        <f t="shared" si="621"/>
        <v/>
      </c>
      <c r="D5143" s="218" t="str">
        <f t="shared" si="622"/>
        <v/>
      </c>
      <c r="E5143" s="219" t="e">
        <f t="shared" si="623"/>
        <v>#VALUE!</v>
      </c>
      <c r="F5143" s="219" t="str">
        <f t="shared" si="624"/>
        <v/>
      </c>
      <c r="G5143" s="219">
        <f t="shared" si="625"/>
        <v>45291</v>
      </c>
      <c r="H5143" s="218" t="str">
        <f>IF(ISERROR(VLOOKUP(FORECAST!$A5143,$AY$2:$BA$9,3,FALSE)),"",VLOOKUP(FORECAST!$A5143,$AY$2:$BA$9,3,FALSE))</f>
        <v/>
      </c>
      <c r="I5143" s="218" t="str">
        <f>IF(ISNUMBER(FORECAST!G:G),FORECAST!G:G,"")</f>
        <v/>
      </c>
      <c r="J5143" s="222" t="str">
        <f>IF(ISNUMBER(FORECAST!H:H),FORECAST!H:H,"")</f>
        <v/>
      </c>
      <c r="BF5143" s="4"/>
    </row>
    <row r="5144" spans="1:58">
      <c r="A5144" s="218" t="str">
        <f>MID(FORECAST!A5143,1,10)</f>
        <v/>
      </c>
      <c r="B5144" s="218" t="str">
        <f t="shared" si="620"/>
        <v/>
      </c>
      <c r="C5144" s="218" t="str">
        <f t="shared" si="621"/>
        <v/>
      </c>
      <c r="D5144" s="218" t="str">
        <f t="shared" si="622"/>
        <v/>
      </c>
      <c r="E5144" s="219" t="e">
        <f t="shared" si="623"/>
        <v>#VALUE!</v>
      </c>
      <c r="F5144" s="219" t="str">
        <f t="shared" si="624"/>
        <v/>
      </c>
      <c r="G5144" s="219">
        <f t="shared" si="625"/>
        <v>45291</v>
      </c>
      <c r="H5144" s="218" t="str">
        <f>IF(ISERROR(VLOOKUP(FORECAST!$A5144,$AY$2:$BA$9,3,FALSE)),"",VLOOKUP(FORECAST!$A5144,$AY$2:$BA$9,3,FALSE))</f>
        <v/>
      </c>
      <c r="I5144" s="218" t="str">
        <f>IF(ISNUMBER(FORECAST!G:G),FORECAST!G:G,"")</f>
        <v/>
      </c>
      <c r="J5144" s="222" t="str">
        <f>IF(ISNUMBER(FORECAST!H:H),FORECAST!H:H,"")</f>
        <v/>
      </c>
      <c r="BF5144" s="4"/>
    </row>
    <row r="5145" spans="1:58">
      <c r="A5145" s="218" t="str">
        <f>MID(FORECAST!A5144,1,10)</f>
        <v/>
      </c>
      <c r="B5145" s="218" t="str">
        <f t="shared" si="620"/>
        <v/>
      </c>
      <c r="C5145" s="218" t="str">
        <f t="shared" si="621"/>
        <v/>
      </c>
      <c r="D5145" s="218" t="str">
        <f t="shared" si="622"/>
        <v/>
      </c>
      <c r="E5145" s="219" t="e">
        <f t="shared" si="623"/>
        <v>#VALUE!</v>
      </c>
      <c r="F5145" s="219" t="str">
        <f t="shared" si="624"/>
        <v/>
      </c>
      <c r="G5145" s="219">
        <f t="shared" si="625"/>
        <v>45291</v>
      </c>
      <c r="H5145" s="218" t="str">
        <f>IF(ISERROR(VLOOKUP(FORECAST!$A5145,$AY$2:$BA$9,3,FALSE)),"",VLOOKUP(FORECAST!$A5145,$AY$2:$BA$9,3,FALSE))</f>
        <v/>
      </c>
      <c r="I5145" s="218" t="str">
        <f>IF(ISNUMBER(FORECAST!G:G),FORECAST!G:G,"")</f>
        <v/>
      </c>
      <c r="J5145" s="222" t="str">
        <f>IF(ISNUMBER(FORECAST!H:H),FORECAST!H:H,"")</f>
        <v/>
      </c>
      <c r="BF5145" s="4"/>
    </row>
    <row r="5146" spans="1:58">
      <c r="A5146" s="218" t="str">
        <f>MID(FORECAST!A5145,1,10)</f>
        <v/>
      </c>
      <c r="B5146" s="218" t="str">
        <f t="shared" si="620"/>
        <v/>
      </c>
      <c r="C5146" s="218" t="str">
        <f t="shared" si="621"/>
        <v/>
      </c>
      <c r="D5146" s="218" t="str">
        <f t="shared" si="622"/>
        <v/>
      </c>
      <c r="E5146" s="219" t="e">
        <f t="shared" si="623"/>
        <v>#VALUE!</v>
      </c>
      <c r="F5146" s="219" t="str">
        <f t="shared" si="624"/>
        <v/>
      </c>
      <c r="G5146" s="219">
        <f t="shared" si="625"/>
        <v>45291</v>
      </c>
      <c r="H5146" s="218" t="str">
        <f>IF(ISERROR(VLOOKUP(FORECAST!$A5146,$AY$2:$BA$9,3,FALSE)),"",VLOOKUP(FORECAST!$A5146,$AY$2:$BA$9,3,FALSE))</f>
        <v/>
      </c>
      <c r="I5146" s="218" t="str">
        <f>IF(ISNUMBER(FORECAST!G:G),FORECAST!G:G,"")</f>
        <v/>
      </c>
      <c r="J5146" s="222" t="str">
        <f>IF(ISNUMBER(FORECAST!H:H),FORECAST!H:H,"")</f>
        <v/>
      </c>
      <c r="BF5146" s="4"/>
    </row>
    <row r="5147" spans="1:58">
      <c r="A5147" s="218" t="str">
        <f>MID(FORECAST!A5146,1,10)</f>
        <v/>
      </c>
      <c r="B5147" s="218" t="str">
        <f t="shared" si="620"/>
        <v/>
      </c>
      <c r="C5147" s="218" t="str">
        <f t="shared" si="621"/>
        <v/>
      </c>
      <c r="D5147" s="218" t="str">
        <f t="shared" si="622"/>
        <v/>
      </c>
      <c r="E5147" s="219" t="e">
        <f t="shared" si="623"/>
        <v>#VALUE!</v>
      </c>
      <c r="F5147" s="219" t="str">
        <f t="shared" si="624"/>
        <v/>
      </c>
      <c r="G5147" s="219">
        <f t="shared" si="625"/>
        <v>45291</v>
      </c>
      <c r="H5147" s="218" t="str">
        <f>IF(ISERROR(VLOOKUP(FORECAST!$A5147,$AY$2:$BA$9,3,FALSE)),"",VLOOKUP(FORECAST!$A5147,$AY$2:$BA$9,3,FALSE))</f>
        <v/>
      </c>
      <c r="I5147" s="218" t="str">
        <f>IF(ISNUMBER(FORECAST!G:G),FORECAST!G:G,"")</f>
        <v/>
      </c>
      <c r="J5147" s="222" t="str">
        <f>IF(ISNUMBER(FORECAST!H:H),FORECAST!H:H,"")</f>
        <v/>
      </c>
      <c r="BF5147" s="4"/>
    </row>
    <row r="5148" spans="1:58">
      <c r="A5148" s="218" t="str">
        <f>MID(FORECAST!A5147,1,10)</f>
        <v/>
      </c>
      <c r="B5148" s="218" t="str">
        <f t="shared" si="620"/>
        <v/>
      </c>
      <c r="C5148" s="218" t="str">
        <f t="shared" si="621"/>
        <v/>
      </c>
      <c r="D5148" s="218" t="str">
        <f t="shared" si="622"/>
        <v/>
      </c>
      <c r="E5148" s="219" t="e">
        <f t="shared" si="623"/>
        <v>#VALUE!</v>
      </c>
      <c r="F5148" s="219" t="str">
        <f t="shared" si="624"/>
        <v/>
      </c>
      <c r="G5148" s="219">
        <f t="shared" si="625"/>
        <v>45291</v>
      </c>
      <c r="H5148" s="218" t="str">
        <f>IF(ISERROR(VLOOKUP(FORECAST!$A5148,$AY$2:$BA$9,3,FALSE)),"",VLOOKUP(FORECAST!$A5148,$AY$2:$BA$9,3,FALSE))</f>
        <v/>
      </c>
      <c r="I5148" s="218" t="str">
        <f>IF(ISNUMBER(FORECAST!G:G),FORECAST!G:G,"")</f>
        <v/>
      </c>
      <c r="J5148" s="222" t="str">
        <f>IF(ISNUMBER(FORECAST!H:H),FORECAST!H:H,"")</f>
        <v/>
      </c>
      <c r="BF5148" s="4"/>
    </row>
    <row r="5149" spans="1:58">
      <c r="A5149" s="218" t="str">
        <f>MID(FORECAST!A5148,1,10)</f>
        <v/>
      </c>
      <c r="B5149" s="218" t="str">
        <f t="shared" si="620"/>
        <v/>
      </c>
      <c r="C5149" s="218" t="str">
        <f t="shared" si="621"/>
        <v/>
      </c>
      <c r="D5149" s="218" t="str">
        <f t="shared" si="622"/>
        <v/>
      </c>
      <c r="E5149" s="219" t="e">
        <f t="shared" si="623"/>
        <v>#VALUE!</v>
      </c>
      <c r="F5149" s="219" t="str">
        <f t="shared" si="624"/>
        <v/>
      </c>
      <c r="G5149" s="219">
        <f t="shared" si="625"/>
        <v>45291</v>
      </c>
      <c r="H5149" s="218" t="str">
        <f>IF(ISERROR(VLOOKUP(FORECAST!$A5149,$AY$2:$BA$9,3,FALSE)),"",VLOOKUP(FORECAST!$A5149,$AY$2:$BA$9,3,FALSE))</f>
        <v/>
      </c>
      <c r="I5149" s="218" t="str">
        <f>IF(ISNUMBER(FORECAST!G:G),FORECAST!G:G,"")</f>
        <v/>
      </c>
      <c r="J5149" s="222" t="str">
        <f>IF(ISNUMBER(FORECAST!H:H),FORECAST!H:H,"")</f>
        <v/>
      </c>
      <c r="BF5149" s="4"/>
    </row>
    <row r="5150" spans="1:58">
      <c r="A5150" s="218" t="str">
        <f>MID(FORECAST!A5149,1,10)</f>
        <v/>
      </c>
      <c r="B5150" s="218" t="str">
        <f t="shared" si="620"/>
        <v/>
      </c>
      <c r="C5150" s="218" t="str">
        <f t="shared" si="621"/>
        <v/>
      </c>
      <c r="D5150" s="218" t="str">
        <f t="shared" si="622"/>
        <v/>
      </c>
      <c r="E5150" s="219" t="e">
        <f t="shared" si="623"/>
        <v>#VALUE!</v>
      </c>
      <c r="F5150" s="219" t="str">
        <f t="shared" si="624"/>
        <v/>
      </c>
      <c r="G5150" s="219">
        <f t="shared" si="625"/>
        <v>45291</v>
      </c>
      <c r="H5150" s="218" t="str">
        <f>IF(ISERROR(VLOOKUP(FORECAST!$A5150,$AY$2:$BA$9,3,FALSE)),"",VLOOKUP(FORECAST!$A5150,$AY$2:$BA$9,3,FALSE))</f>
        <v/>
      </c>
      <c r="I5150" s="218" t="str">
        <f>IF(ISNUMBER(FORECAST!G:G),FORECAST!G:G,"")</f>
        <v/>
      </c>
      <c r="J5150" s="222" t="str">
        <f>IF(ISNUMBER(FORECAST!H:H),FORECAST!H:H,"")</f>
        <v/>
      </c>
      <c r="BF5150" s="4"/>
    </row>
    <row r="5151" spans="1:58">
      <c r="A5151" s="218" t="str">
        <f>MID(FORECAST!A5150,1,10)</f>
        <v/>
      </c>
      <c r="B5151" s="218" t="str">
        <f t="shared" si="620"/>
        <v/>
      </c>
      <c r="C5151" s="218" t="str">
        <f t="shared" si="621"/>
        <v/>
      </c>
      <c r="D5151" s="218" t="str">
        <f t="shared" si="622"/>
        <v/>
      </c>
      <c r="E5151" s="219" t="e">
        <f t="shared" si="623"/>
        <v>#VALUE!</v>
      </c>
      <c r="F5151" s="219" t="str">
        <f t="shared" si="624"/>
        <v/>
      </c>
      <c r="G5151" s="219">
        <f t="shared" si="625"/>
        <v>45291</v>
      </c>
      <c r="H5151" s="218" t="str">
        <f>IF(ISERROR(VLOOKUP(FORECAST!$A5151,$AY$2:$BA$9,3,FALSE)),"",VLOOKUP(FORECAST!$A5151,$AY$2:$BA$9,3,FALSE))</f>
        <v/>
      </c>
      <c r="I5151" s="218" t="str">
        <f>IF(ISNUMBER(FORECAST!G:G),FORECAST!G:G,"")</f>
        <v/>
      </c>
      <c r="J5151" s="222" t="str">
        <f>IF(ISNUMBER(FORECAST!H:H),FORECAST!H:H,"")</f>
        <v/>
      </c>
      <c r="BF5151" s="4"/>
    </row>
    <row r="5152" spans="1:58">
      <c r="A5152" s="218" t="str">
        <f>MID(FORECAST!A5151,1,10)</f>
        <v/>
      </c>
      <c r="B5152" s="218" t="str">
        <f t="shared" si="620"/>
        <v/>
      </c>
      <c r="C5152" s="218" t="str">
        <f t="shared" si="621"/>
        <v/>
      </c>
      <c r="D5152" s="218" t="str">
        <f t="shared" si="622"/>
        <v/>
      </c>
      <c r="E5152" s="219" t="e">
        <f t="shared" si="623"/>
        <v>#VALUE!</v>
      </c>
      <c r="F5152" s="219" t="str">
        <f t="shared" si="624"/>
        <v/>
      </c>
      <c r="G5152" s="219">
        <f t="shared" si="625"/>
        <v>45291</v>
      </c>
      <c r="H5152" s="218" t="str">
        <f>IF(ISERROR(VLOOKUP(FORECAST!$A5152,$AY$2:$BA$9,3,FALSE)),"",VLOOKUP(FORECAST!$A5152,$AY$2:$BA$9,3,FALSE))</f>
        <v/>
      </c>
      <c r="I5152" s="218" t="str">
        <f>IF(ISNUMBER(FORECAST!G:G),FORECAST!G:G,"")</f>
        <v/>
      </c>
      <c r="J5152" s="222" t="str">
        <f>IF(ISNUMBER(FORECAST!H:H),FORECAST!H:H,"")</f>
        <v/>
      </c>
      <c r="BF5152" s="4"/>
    </row>
    <row r="5153" spans="1:58">
      <c r="A5153" s="218" t="str">
        <f>MID(FORECAST!A5152,1,10)</f>
        <v/>
      </c>
      <c r="B5153" s="218" t="str">
        <f t="shared" si="620"/>
        <v/>
      </c>
      <c r="C5153" s="218" t="str">
        <f t="shared" si="621"/>
        <v/>
      </c>
      <c r="D5153" s="218" t="str">
        <f t="shared" si="622"/>
        <v/>
      </c>
      <c r="E5153" s="219" t="e">
        <f t="shared" si="623"/>
        <v>#VALUE!</v>
      </c>
      <c r="F5153" s="219" t="str">
        <f t="shared" si="624"/>
        <v/>
      </c>
      <c r="G5153" s="219">
        <f t="shared" si="625"/>
        <v>45291</v>
      </c>
      <c r="H5153" s="218" t="str">
        <f>IF(ISERROR(VLOOKUP(FORECAST!$A5153,$AY$2:$BA$9,3,FALSE)),"",VLOOKUP(FORECAST!$A5153,$AY$2:$BA$9,3,FALSE))</f>
        <v/>
      </c>
      <c r="I5153" s="218" t="str">
        <f>IF(ISNUMBER(FORECAST!G:G),FORECAST!G:G,"")</f>
        <v/>
      </c>
      <c r="J5153" s="222" t="str">
        <f>IF(ISNUMBER(FORECAST!H:H),FORECAST!H:H,"")</f>
        <v/>
      </c>
      <c r="BF5153" s="4"/>
    </row>
    <row r="5154" spans="1:58">
      <c r="A5154" s="218" t="str">
        <f>MID(FORECAST!A5153,1,10)</f>
        <v/>
      </c>
      <c r="B5154" s="218" t="str">
        <f t="shared" si="620"/>
        <v/>
      </c>
      <c r="C5154" s="218" t="str">
        <f t="shared" si="621"/>
        <v/>
      </c>
      <c r="D5154" s="218" t="str">
        <f t="shared" si="622"/>
        <v/>
      </c>
      <c r="E5154" s="219" t="e">
        <f t="shared" si="623"/>
        <v>#VALUE!</v>
      </c>
      <c r="F5154" s="219" t="str">
        <f t="shared" si="624"/>
        <v/>
      </c>
      <c r="G5154" s="219">
        <f t="shared" si="625"/>
        <v>45291</v>
      </c>
      <c r="H5154" s="218" t="str">
        <f>IF(ISERROR(VLOOKUP(FORECAST!$A5154,$AY$2:$BA$9,3,FALSE)),"",VLOOKUP(FORECAST!$A5154,$AY$2:$BA$9,3,FALSE))</f>
        <v/>
      </c>
      <c r="I5154" s="218" t="str">
        <f>IF(ISNUMBER(FORECAST!G:G),FORECAST!G:G,"")</f>
        <v/>
      </c>
      <c r="J5154" s="222" t="str">
        <f>IF(ISNUMBER(FORECAST!H:H),FORECAST!H:H,"")</f>
        <v/>
      </c>
      <c r="BF5154" s="4"/>
    </row>
    <row r="5155" spans="1:58">
      <c r="A5155" s="218" t="str">
        <f>MID(FORECAST!A5154,1,10)</f>
        <v/>
      </c>
      <c r="B5155" s="218" t="str">
        <f t="shared" si="620"/>
        <v/>
      </c>
      <c r="C5155" s="218" t="str">
        <f t="shared" si="621"/>
        <v/>
      </c>
      <c r="D5155" s="218" t="str">
        <f t="shared" si="622"/>
        <v/>
      </c>
      <c r="E5155" s="219" t="e">
        <f t="shared" si="623"/>
        <v>#VALUE!</v>
      </c>
      <c r="F5155" s="219" t="str">
        <f t="shared" si="624"/>
        <v/>
      </c>
      <c r="G5155" s="219">
        <f t="shared" si="625"/>
        <v>45291</v>
      </c>
      <c r="H5155" s="218" t="str">
        <f>IF(ISERROR(VLOOKUP(FORECAST!$A5155,$AY$2:$BA$9,3,FALSE)),"",VLOOKUP(FORECAST!$A5155,$AY$2:$BA$9,3,FALSE))</f>
        <v/>
      </c>
      <c r="I5155" s="218" t="str">
        <f>IF(ISNUMBER(FORECAST!G:G),FORECAST!G:G,"")</f>
        <v/>
      </c>
      <c r="J5155" s="222" t="str">
        <f>IF(ISNUMBER(FORECAST!H:H),FORECAST!H:H,"")</f>
        <v/>
      </c>
      <c r="BF5155" s="4"/>
    </row>
    <row r="5156" spans="1:58">
      <c r="A5156" s="218" t="str">
        <f>MID(FORECAST!A5155,1,10)</f>
        <v/>
      </c>
      <c r="B5156" s="218" t="str">
        <f t="shared" si="620"/>
        <v/>
      </c>
      <c r="C5156" s="218" t="str">
        <f t="shared" si="621"/>
        <v/>
      </c>
      <c r="D5156" s="218" t="str">
        <f t="shared" si="622"/>
        <v/>
      </c>
      <c r="E5156" s="219" t="e">
        <f t="shared" si="623"/>
        <v>#VALUE!</v>
      </c>
      <c r="F5156" s="219" t="str">
        <f t="shared" si="624"/>
        <v/>
      </c>
      <c r="G5156" s="219">
        <f t="shared" si="625"/>
        <v>45291</v>
      </c>
      <c r="H5156" s="218" t="str">
        <f>IF(ISERROR(VLOOKUP(FORECAST!$A5156,$AY$2:$BA$9,3,FALSE)),"",VLOOKUP(FORECAST!$A5156,$AY$2:$BA$9,3,FALSE))</f>
        <v/>
      </c>
      <c r="I5156" s="218" t="str">
        <f>IF(ISNUMBER(FORECAST!G:G),FORECAST!G:G,"")</f>
        <v/>
      </c>
      <c r="J5156" s="222" t="str">
        <f>IF(ISNUMBER(FORECAST!H:H),FORECAST!H:H,"")</f>
        <v/>
      </c>
      <c r="BF5156" s="4"/>
    </row>
    <row r="5157" spans="1:58">
      <c r="A5157" s="218" t="str">
        <f>MID(FORECAST!A5156,1,10)</f>
        <v/>
      </c>
      <c r="B5157" s="218" t="str">
        <f t="shared" si="620"/>
        <v/>
      </c>
      <c r="C5157" s="218" t="str">
        <f t="shared" si="621"/>
        <v/>
      </c>
      <c r="D5157" s="218" t="str">
        <f t="shared" si="622"/>
        <v/>
      </c>
      <c r="E5157" s="219" t="e">
        <f t="shared" si="623"/>
        <v>#VALUE!</v>
      </c>
      <c r="F5157" s="219" t="str">
        <f t="shared" si="624"/>
        <v/>
      </c>
      <c r="G5157" s="219">
        <f t="shared" si="625"/>
        <v>45291</v>
      </c>
      <c r="H5157" s="218" t="str">
        <f>IF(ISERROR(VLOOKUP(FORECAST!$A5157,$AY$2:$BA$9,3,FALSE)),"",VLOOKUP(FORECAST!$A5157,$AY$2:$BA$9,3,FALSE))</f>
        <v/>
      </c>
      <c r="I5157" s="218" t="str">
        <f>IF(ISNUMBER(FORECAST!G:G),FORECAST!G:G,"")</f>
        <v/>
      </c>
      <c r="J5157" s="222" t="str">
        <f>IF(ISNUMBER(FORECAST!H:H),FORECAST!H:H,"")</f>
        <v/>
      </c>
      <c r="BF5157" s="4"/>
    </row>
    <row r="5158" spans="1:58">
      <c r="A5158" s="218" t="str">
        <f>MID(FORECAST!A5157,1,10)</f>
        <v/>
      </c>
      <c r="B5158" s="218" t="str">
        <f t="shared" si="620"/>
        <v/>
      </c>
      <c r="C5158" s="218" t="str">
        <f t="shared" si="621"/>
        <v/>
      </c>
      <c r="D5158" s="218" t="str">
        <f t="shared" si="622"/>
        <v/>
      </c>
      <c r="E5158" s="219" t="e">
        <f t="shared" si="623"/>
        <v>#VALUE!</v>
      </c>
      <c r="F5158" s="219" t="str">
        <f t="shared" si="624"/>
        <v/>
      </c>
      <c r="G5158" s="219">
        <f t="shared" si="625"/>
        <v>45291</v>
      </c>
      <c r="H5158" s="218" t="str">
        <f>IF(ISERROR(VLOOKUP(FORECAST!$A5158,$AY$2:$BA$9,3,FALSE)),"",VLOOKUP(FORECAST!$A5158,$AY$2:$BA$9,3,FALSE))</f>
        <v/>
      </c>
      <c r="I5158" s="218" t="str">
        <f>IF(ISNUMBER(FORECAST!G:G),FORECAST!G:G,"")</f>
        <v/>
      </c>
      <c r="J5158" s="222" t="str">
        <f>IF(ISNUMBER(FORECAST!H:H),FORECAST!H:H,"")</f>
        <v/>
      </c>
      <c r="BF5158" s="4"/>
    </row>
    <row r="5159" spans="1:58">
      <c r="A5159" s="218" t="str">
        <f>MID(FORECAST!A5158,1,10)</f>
        <v/>
      </c>
      <c r="B5159" s="218" t="str">
        <f t="shared" si="620"/>
        <v/>
      </c>
      <c r="C5159" s="218" t="str">
        <f t="shared" si="621"/>
        <v/>
      </c>
      <c r="D5159" s="218" t="str">
        <f t="shared" si="622"/>
        <v/>
      </c>
      <c r="E5159" s="219" t="e">
        <f t="shared" si="623"/>
        <v>#VALUE!</v>
      </c>
      <c r="F5159" s="219" t="str">
        <f t="shared" si="624"/>
        <v/>
      </c>
      <c r="G5159" s="219">
        <f t="shared" si="625"/>
        <v>45291</v>
      </c>
      <c r="H5159" s="218" t="str">
        <f>IF(ISERROR(VLOOKUP(FORECAST!$A5159,$AY$2:$BA$9,3,FALSE)),"",VLOOKUP(FORECAST!$A5159,$AY$2:$BA$9,3,FALSE))</f>
        <v/>
      </c>
      <c r="I5159" s="218" t="str">
        <f>IF(ISNUMBER(FORECAST!G:G),FORECAST!G:G,"")</f>
        <v/>
      </c>
      <c r="J5159" s="222" t="str">
        <f>IF(ISNUMBER(FORECAST!H:H),FORECAST!H:H,"")</f>
        <v/>
      </c>
      <c r="BF5159" s="4"/>
    </row>
    <row r="5160" spans="1:58">
      <c r="A5160" s="218" t="str">
        <f>MID(FORECAST!A5159,1,10)</f>
        <v/>
      </c>
      <c r="B5160" s="218" t="str">
        <f t="shared" si="620"/>
        <v/>
      </c>
      <c r="C5160" s="218" t="str">
        <f t="shared" si="621"/>
        <v/>
      </c>
      <c r="D5160" s="218" t="str">
        <f t="shared" si="622"/>
        <v/>
      </c>
      <c r="E5160" s="219" t="e">
        <f t="shared" si="623"/>
        <v>#VALUE!</v>
      </c>
      <c r="F5160" s="219" t="str">
        <f t="shared" si="624"/>
        <v/>
      </c>
      <c r="G5160" s="219">
        <f t="shared" si="625"/>
        <v>45291</v>
      </c>
      <c r="H5160" s="218" t="str">
        <f>IF(ISERROR(VLOOKUP(FORECAST!$A5160,$AY$2:$BA$9,3,FALSE)),"",VLOOKUP(FORECAST!$A5160,$AY$2:$BA$9,3,FALSE))</f>
        <v/>
      </c>
      <c r="I5160" s="218" t="str">
        <f>IF(ISNUMBER(FORECAST!G:G),FORECAST!G:G,"")</f>
        <v/>
      </c>
      <c r="J5160" s="222" t="str">
        <f>IF(ISNUMBER(FORECAST!H:H),FORECAST!H:H,"")</f>
        <v/>
      </c>
      <c r="BF5160" s="4"/>
    </row>
    <row r="5161" spans="1:58">
      <c r="A5161" s="218" t="str">
        <f>MID(FORECAST!A5160,1,10)</f>
        <v/>
      </c>
      <c r="B5161" s="218" t="str">
        <f t="shared" si="620"/>
        <v/>
      </c>
      <c r="C5161" s="218" t="str">
        <f t="shared" si="621"/>
        <v/>
      </c>
      <c r="D5161" s="218" t="str">
        <f t="shared" si="622"/>
        <v/>
      </c>
      <c r="E5161" s="219" t="e">
        <f t="shared" si="623"/>
        <v>#VALUE!</v>
      </c>
      <c r="F5161" s="219" t="str">
        <f t="shared" si="624"/>
        <v/>
      </c>
      <c r="G5161" s="219">
        <f t="shared" si="625"/>
        <v>45291</v>
      </c>
      <c r="H5161" s="218" t="str">
        <f>IF(ISERROR(VLOOKUP(FORECAST!$A5161,$AY$2:$BA$9,3,FALSE)),"",VLOOKUP(FORECAST!$A5161,$AY$2:$BA$9,3,FALSE))</f>
        <v/>
      </c>
      <c r="I5161" s="218" t="str">
        <f>IF(ISNUMBER(FORECAST!G:G),FORECAST!G:G,"")</f>
        <v/>
      </c>
      <c r="J5161" s="222" t="str">
        <f>IF(ISNUMBER(FORECAST!H:H),FORECAST!H:H,"")</f>
        <v/>
      </c>
      <c r="BF5161" s="4"/>
    </row>
    <row r="5162" spans="1:58">
      <c r="A5162" s="218" t="str">
        <f>MID(FORECAST!A5161,1,10)</f>
        <v/>
      </c>
      <c r="B5162" s="218" t="str">
        <f t="shared" si="620"/>
        <v/>
      </c>
      <c r="C5162" s="218" t="str">
        <f t="shared" si="621"/>
        <v/>
      </c>
      <c r="D5162" s="218" t="str">
        <f t="shared" si="622"/>
        <v/>
      </c>
      <c r="E5162" s="219" t="e">
        <f t="shared" si="623"/>
        <v>#VALUE!</v>
      </c>
      <c r="F5162" s="219" t="str">
        <f t="shared" si="624"/>
        <v/>
      </c>
      <c r="G5162" s="219">
        <f t="shared" si="625"/>
        <v>45291</v>
      </c>
      <c r="H5162" s="218" t="str">
        <f>IF(ISERROR(VLOOKUP(FORECAST!$A5162,$AY$2:$BA$9,3,FALSE)),"",VLOOKUP(FORECAST!$A5162,$AY$2:$BA$9,3,FALSE))</f>
        <v/>
      </c>
      <c r="I5162" s="218" t="str">
        <f>IF(ISNUMBER(FORECAST!G:G),FORECAST!G:G,"")</f>
        <v/>
      </c>
      <c r="J5162" s="222" t="str">
        <f>IF(ISNUMBER(FORECAST!H:H),FORECAST!H:H,"")</f>
        <v/>
      </c>
      <c r="BF5162" s="4"/>
    </row>
    <row r="5163" spans="1:58">
      <c r="A5163" s="218" t="str">
        <f>MID(FORECAST!A5162,1,10)</f>
        <v/>
      </c>
      <c r="B5163" s="218" t="str">
        <f t="shared" si="620"/>
        <v/>
      </c>
      <c r="C5163" s="218" t="str">
        <f t="shared" si="621"/>
        <v/>
      </c>
      <c r="D5163" s="218" t="str">
        <f t="shared" si="622"/>
        <v/>
      </c>
      <c r="E5163" s="219" t="e">
        <f t="shared" si="623"/>
        <v>#VALUE!</v>
      </c>
      <c r="F5163" s="219" t="str">
        <f t="shared" si="624"/>
        <v/>
      </c>
      <c r="G5163" s="219">
        <f t="shared" si="625"/>
        <v>45291</v>
      </c>
      <c r="H5163" s="218" t="str">
        <f>IF(ISERROR(VLOOKUP(FORECAST!$A5163,$AY$2:$BA$9,3,FALSE)),"",VLOOKUP(FORECAST!$A5163,$AY$2:$BA$9,3,FALSE))</f>
        <v/>
      </c>
      <c r="I5163" s="218" t="str">
        <f>IF(ISNUMBER(FORECAST!G:G),FORECAST!G:G,"")</f>
        <v/>
      </c>
      <c r="J5163" s="222" t="str">
        <f>IF(ISNUMBER(FORECAST!H:H),FORECAST!H:H,"")</f>
        <v/>
      </c>
      <c r="BF5163" s="4"/>
    </row>
    <row r="5164" spans="1:58">
      <c r="A5164" s="218" t="str">
        <f>MID(FORECAST!A5163,1,10)</f>
        <v/>
      </c>
      <c r="B5164" s="218" t="str">
        <f t="shared" si="620"/>
        <v/>
      </c>
      <c r="C5164" s="218" t="str">
        <f t="shared" si="621"/>
        <v/>
      </c>
      <c r="D5164" s="218" t="str">
        <f t="shared" si="622"/>
        <v/>
      </c>
      <c r="E5164" s="219" t="e">
        <f t="shared" si="623"/>
        <v>#VALUE!</v>
      </c>
      <c r="F5164" s="219" t="str">
        <f t="shared" si="624"/>
        <v/>
      </c>
      <c r="G5164" s="219">
        <f t="shared" si="625"/>
        <v>45291</v>
      </c>
      <c r="H5164" s="218" t="str">
        <f>IF(ISERROR(VLOOKUP(FORECAST!$A5164,$AY$2:$BA$9,3,FALSE)),"",VLOOKUP(FORECAST!$A5164,$AY$2:$BA$9,3,FALSE))</f>
        <v/>
      </c>
      <c r="I5164" s="218" t="str">
        <f>IF(ISNUMBER(FORECAST!G:G),FORECAST!G:G,"")</f>
        <v/>
      </c>
      <c r="J5164" s="222" t="str">
        <f>IF(ISNUMBER(FORECAST!H:H),FORECAST!H:H,"")</f>
        <v/>
      </c>
      <c r="BF5164" s="4"/>
    </row>
    <row r="5165" spans="1:58">
      <c r="A5165" s="218" t="str">
        <f>MID(FORECAST!A5164,1,10)</f>
        <v/>
      </c>
      <c r="B5165" s="218" t="str">
        <f t="shared" si="620"/>
        <v/>
      </c>
      <c r="C5165" s="218" t="str">
        <f t="shared" si="621"/>
        <v/>
      </c>
      <c r="D5165" s="218" t="str">
        <f t="shared" si="622"/>
        <v/>
      </c>
      <c r="E5165" s="219" t="e">
        <f t="shared" si="623"/>
        <v>#VALUE!</v>
      </c>
      <c r="F5165" s="219" t="str">
        <f t="shared" si="624"/>
        <v/>
      </c>
      <c r="G5165" s="219">
        <f t="shared" si="625"/>
        <v>45291</v>
      </c>
      <c r="H5165" s="218" t="str">
        <f>IF(ISERROR(VLOOKUP(FORECAST!$A5165,$AY$2:$BA$9,3,FALSE)),"",VLOOKUP(FORECAST!$A5165,$AY$2:$BA$9,3,FALSE))</f>
        <v/>
      </c>
      <c r="I5165" s="218" t="str">
        <f>IF(ISNUMBER(FORECAST!G:G),FORECAST!G:G,"")</f>
        <v/>
      </c>
      <c r="J5165" s="222" t="str">
        <f>IF(ISNUMBER(FORECAST!H:H),FORECAST!H:H,"")</f>
        <v/>
      </c>
      <c r="BF5165" s="4"/>
    </row>
    <row r="5166" spans="1:58">
      <c r="A5166" s="218" t="str">
        <f>MID(FORECAST!A5165,1,10)</f>
        <v/>
      </c>
      <c r="B5166" s="218" t="str">
        <f t="shared" si="620"/>
        <v/>
      </c>
      <c r="C5166" s="218" t="str">
        <f t="shared" si="621"/>
        <v/>
      </c>
      <c r="D5166" s="218" t="str">
        <f t="shared" si="622"/>
        <v/>
      </c>
      <c r="E5166" s="219" t="e">
        <f t="shared" si="623"/>
        <v>#VALUE!</v>
      </c>
      <c r="F5166" s="219" t="str">
        <f t="shared" si="624"/>
        <v/>
      </c>
      <c r="G5166" s="219">
        <f t="shared" si="625"/>
        <v>45291</v>
      </c>
      <c r="H5166" s="218" t="str">
        <f>IF(ISERROR(VLOOKUP(FORECAST!$A5166,$AY$2:$BA$9,3,FALSE)),"",VLOOKUP(FORECAST!$A5166,$AY$2:$BA$9,3,FALSE))</f>
        <v/>
      </c>
      <c r="I5166" s="218" t="str">
        <f>IF(ISNUMBER(FORECAST!G:G),FORECAST!G:G,"")</f>
        <v/>
      </c>
      <c r="J5166" s="222" t="str">
        <f>IF(ISNUMBER(FORECAST!H:H),FORECAST!H:H,"")</f>
        <v/>
      </c>
      <c r="BF5166" s="4"/>
    </row>
    <row r="5167" spans="1:58">
      <c r="A5167" s="218" t="str">
        <f>MID(FORECAST!A5166,1,10)</f>
        <v/>
      </c>
      <c r="B5167" s="218" t="str">
        <f t="shared" si="620"/>
        <v/>
      </c>
      <c r="C5167" s="218" t="str">
        <f t="shared" si="621"/>
        <v/>
      </c>
      <c r="D5167" s="218" t="str">
        <f t="shared" si="622"/>
        <v/>
      </c>
      <c r="E5167" s="219" t="e">
        <f t="shared" si="623"/>
        <v>#VALUE!</v>
      </c>
      <c r="F5167" s="219" t="str">
        <f t="shared" si="624"/>
        <v/>
      </c>
      <c r="G5167" s="219">
        <f t="shared" si="625"/>
        <v>45291</v>
      </c>
      <c r="H5167" s="218" t="str">
        <f>IF(ISERROR(VLOOKUP(FORECAST!$A5167,$AY$2:$BA$9,3,FALSE)),"",VLOOKUP(FORECAST!$A5167,$AY$2:$BA$9,3,FALSE))</f>
        <v/>
      </c>
      <c r="I5167" s="218" t="str">
        <f>IF(ISNUMBER(FORECAST!G:G),FORECAST!G:G,"")</f>
        <v/>
      </c>
      <c r="J5167" s="222" t="str">
        <f>IF(ISNUMBER(FORECAST!H:H),FORECAST!H:H,"")</f>
        <v/>
      </c>
      <c r="BF5167" s="4"/>
    </row>
    <row r="5168" spans="1:58">
      <c r="A5168" s="218" t="str">
        <f>MID(FORECAST!A5167,1,10)</f>
        <v/>
      </c>
      <c r="B5168" s="218" t="str">
        <f t="shared" si="620"/>
        <v/>
      </c>
      <c r="C5168" s="218" t="str">
        <f t="shared" si="621"/>
        <v/>
      </c>
      <c r="D5168" s="218" t="str">
        <f t="shared" si="622"/>
        <v/>
      </c>
      <c r="E5168" s="219" t="e">
        <f t="shared" si="623"/>
        <v>#VALUE!</v>
      </c>
      <c r="F5168" s="219" t="str">
        <f t="shared" si="624"/>
        <v/>
      </c>
      <c r="G5168" s="219">
        <f t="shared" si="625"/>
        <v>45291</v>
      </c>
      <c r="H5168" s="218" t="str">
        <f>IF(ISERROR(VLOOKUP(FORECAST!$A5168,$AY$2:$BA$9,3,FALSE)),"",VLOOKUP(FORECAST!$A5168,$AY$2:$BA$9,3,FALSE))</f>
        <v/>
      </c>
      <c r="I5168" s="218" t="str">
        <f>IF(ISNUMBER(FORECAST!G:G),FORECAST!G:G,"")</f>
        <v/>
      </c>
      <c r="J5168" s="222" t="str">
        <f>IF(ISNUMBER(FORECAST!H:H),FORECAST!H:H,"")</f>
        <v/>
      </c>
      <c r="BF5168" s="4"/>
    </row>
    <row r="5169" spans="1:58">
      <c r="A5169" s="218" t="str">
        <f>MID(FORECAST!A5168,1,10)</f>
        <v/>
      </c>
      <c r="B5169" s="218" t="str">
        <f t="shared" si="620"/>
        <v/>
      </c>
      <c r="C5169" s="218" t="str">
        <f t="shared" si="621"/>
        <v/>
      </c>
      <c r="D5169" s="218" t="str">
        <f t="shared" si="622"/>
        <v/>
      </c>
      <c r="E5169" s="219" t="e">
        <f t="shared" si="623"/>
        <v>#VALUE!</v>
      </c>
      <c r="F5169" s="219" t="str">
        <f t="shared" si="624"/>
        <v/>
      </c>
      <c r="G5169" s="219">
        <f t="shared" si="625"/>
        <v>45291</v>
      </c>
      <c r="H5169" s="218" t="str">
        <f>IF(ISERROR(VLOOKUP(FORECAST!$A5169,$AY$2:$BA$9,3,FALSE)),"",VLOOKUP(FORECAST!$A5169,$AY$2:$BA$9,3,FALSE))</f>
        <v/>
      </c>
      <c r="I5169" s="218" t="str">
        <f>IF(ISNUMBER(FORECAST!G:G),FORECAST!G:G,"")</f>
        <v/>
      </c>
      <c r="J5169" s="222" t="str">
        <f>IF(ISNUMBER(FORECAST!H:H),FORECAST!H:H,"")</f>
        <v/>
      </c>
      <c r="BF5169" s="4"/>
    </row>
    <row r="5170" spans="1:58">
      <c r="A5170" s="218" t="str">
        <f>MID(FORECAST!A5169,1,10)</f>
        <v/>
      </c>
      <c r="B5170" s="218" t="str">
        <f t="shared" si="620"/>
        <v/>
      </c>
      <c r="C5170" s="218" t="str">
        <f t="shared" si="621"/>
        <v/>
      </c>
      <c r="D5170" s="218" t="str">
        <f t="shared" si="622"/>
        <v/>
      </c>
      <c r="E5170" s="219" t="e">
        <f t="shared" si="623"/>
        <v>#VALUE!</v>
      </c>
      <c r="F5170" s="219" t="str">
        <f t="shared" si="624"/>
        <v/>
      </c>
      <c r="G5170" s="219">
        <f t="shared" si="625"/>
        <v>45291</v>
      </c>
      <c r="H5170" s="218" t="str">
        <f>IF(ISERROR(VLOOKUP(FORECAST!$A5170,$AY$2:$BA$9,3,FALSE)),"",VLOOKUP(FORECAST!$A5170,$AY$2:$BA$9,3,FALSE))</f>
        <v/>
      </c>
      <c r="I5170" s="218" t="str">
        <f>IF(ISNUMBER(FORECAST!G:G),FORECAST!G:G,"")</f>
        <v/>
      </c>
      <c r="J5170" s="222" t="str">
        <f>IF(ISNUMBER(FORECAST!H:H),FORECAST!H:H,"")</f>
        <v/>
      </c>
      <c r="BF5170" s="4"/>
    </row>
    <row r="5171" spans="1:58">
      <c r="A5171" s="218" t="str">
        <f>MID(FORECAST!A5170,1,10)</f>
        <v/>
      </c>
      <c r="B5171" s="218" t="str">
        <f t="shared" si="620"/>
        <v/>
      </c>
      <c r="C5171" s="218" t="str">
        <f t="shared" si="621"/>
        <v/>
      </c>
      <c r="D5171" s="218" t="str">
        <f t="shared" si="622"/>
        <v/>
      </c>
      <c r="E5171" s="219" t="e">
        <f t="shared" si="623"/>
        <v>#VALUE!</v>
      </c>
      <c r="F5171" s="219" t="str">
        <f t="shared" si="624"/>
        <v/>
      </c>
      <c r="G5171" s="219">
        <f t="shared" si="625"/>
        <v>45291</v>
      </c>
      <c r="H5171" s="218" t="str">
        <f>IF(ISERROR(VLOOKUP(FORECAST!$A5171,$AY$2:$BA$9,3,FALSE)),"",VLOOKUP(FORECAST!$A5171,$AY$2:$BA$9,3,FALSE))</f>
        <v/>
      </c>
      <c r="I5171" s="218" t="str">
        <f>IF(ISNUMBER(FORECAST!G:G),FORECAST!G:G,"")</f>
        <v/>
      </c>
      <c r="J5171" s="222" t="str">
        <f>IF(ISNUMBER(FORECAST!H:H),FORECAST!H:H,"")</f>
        <v/>
      </c>
      <c r="BF5171" s="4"/>
    </row>
    <row r="5172" spans="1:58">
      <c r="A5172" s="218" t="str">
        <f>MID(FORECAST!A5171,1,10)</f>
        <v/>
      </c>
      <c r="B5172" s="218" t="str">
        <f t="shared" si="620"/>
        <v/>
      </c>
      <c r="C5172" s="218" t="str">
        <f t="shared" si="621"/>
        <v/>
      </c>
      <c r="D5172" s="218" t="str">
        <f t="shared" si="622"/>
        <v/>
      </c>
      <c r="E5172" s="219" t="e">
        <f t="shared" si="623"/>
        <v>#VALUE!</v>
      </c>
      <c r="F5172" s="219" t="str">
        <f t="shared" si="624"/>
        <v/>
      </c>
      <c r="G5172" s="219">
        <f t="shared" si="625"/>
        <v>45291</v>
      </c>
      <c r="H5172" s="218" t="str">
        <f>IF(ISERROR(VLOOKUP(FORECAST!$A5172,$AY$2:$BA$9,3,FALSE)),"",VLOOKUP(FORECAST!$A5172,$AY$2:$BA$9,3,FALSE))</f>
        <v/>
      </c>
      <c r="I5172" s="218" t="str">
        <f>IF(ISNUMBER(FORECAST!G:G),FORECAST!G:G,"")</f>
        <v/>
      </c>
      <c r="J5172" s="222" t="str">
        <f>IF(ISNUMBER(FORECAST!H:H),FORECAST!H:H,"")</f>
        <v/>
      </c>
      <c r="BF5172" s="4"/>
    </row>
    <row r="5173" spans="1:58">
      <c r="A5173" s="218" t="str">
        <f>MID(FORECAST!A5172,1,10)</f>
        <v/>
      </c>
      <c r="B5173" s="218" t="str">
        <f t="shared" si="620"/>
        <v/>
      </c>
      <c r="C5173" s="218" t="str">
        <f t="shared" si="621"/>
        <v/>
      </c>
      <c r="D5173" s="218" t="str">
        <f t="shared" si="622"/>
        <v/>
      </c>
      <c r="E5173" s="219" t="e">
        <f t="shared" si="623"/>
        <v>#VALUE!</v>
      </c>
      <c r="F5173" s="219" t="str">
        <f t="shared" si="624"/>
        <v/>
      </c>
      <c r="G5173" s="219">
        <f t="shared" si="625"/>
        <v>45291</v>
      </c>
      <c r="H5173" s="218" t="str">
        <f>IF(ISERROR(VLOOKUP(FORECAST!$A5173,$AY$2:$BA$9,3,FALSE)),"",VLOOKUP(FORECAST!$A5173,$AY$2:$BA$9,3,FALSE))</f>
        <v/>
      </c>
      <c r="I5173" s="218" t="str">
        <f>IF(ISNUMBER(FORECAST!G:G),FORECAST!G:G,"")</f>
        <v/>
      </c>
      <c r="J5173" s="222" t="str">
        <f>IF(ISNUMBER(FORECAST!H:H),FORECAST!H:H,"")</f>
        <v/>
      </c>
      <c r="BF5173" s="4"/>
    </row>
    <row r="5174" spans="1:58">
      <c r="A5174" s="218" t="str">
        <f>MID(FORECAST!A5173,1,10)</f>
        <v/>
      </c>
      <c r="B5174" s="218" t="str">
        <f t="shared" si="620"/>
        <v/>
      </c>
      <c r="C5174" s="218" t="str">
        <f t="shared" si="621"/>
        <v/>
      </c>
      <c r="D5174" s="218" t="str">
        <f t="shared" si="622"/>
        <v/>
      </c>
      <c r="E5174" s="219" t="e">
        <f t="shared" si="623"/>
        <v>#VALUE!</v>
      </c>
      <c r="F5174" s="219" t="str">
        <f t="shared" si="624"/>
        <v/>
      </c>
      <c r="G5174" s="219">
        <f t="shared" si="625"/>
        <v>45291</v>
      </c>
      <c r="H5174" s="218" t="str">
        <f>IF(ISERROR(VLOOKUP(FORECAST!$A5174,$AY$2:$BA$9,3,FALSE)),"",VLOOKUP(FORECAST!$A5174,$AY$2:$BA$9,3,FALSE))</f>
        <v/>
      </c>
      <c r="I5174" s="218" t="str">
        <f>IF(ISNUMBER(FORECAST!G:G),FORECAST!G:G,"")</f>
        <v/>
      </c>
      <c r="J5174" s="222" t="str">
        <f>IF(ISNUMBER(FORECAST!H:H),FORECAST!H:H,"")</f>
        <v/>
      </c>
      <c r="BF5174" s="4"/>
    </row>
    <row r="5175" spans="1:58">
      <c r="A5175" s="218" t="str">
        <f>MID(FORECAST!A5174,1,10)</f>
        <v/>
      </c>
      <c r="B5175" s="218" t="str">
        <f t="shared" si="620"/>
        <v/>
      </c>
      <c r="C5175" s="218" t="str">
        <f t="shared" si="621"/>
        <v/>
      </c>
      <c r="D5175" s="218" t="str">
        <f t="shared" si="622"/>
        <v/>
      </c>
      <c r="E5175" s="219" t="e">
        <f t="shared" si="623"/>
        <v>#VALUE!</v>
      </c>
      <c r="F5175" s="219" t="str">
        <f t="shared" si="624"/>
        <v/>
      </c>
      <c r="G5175" s="219">
        <f t="shared" si="625"/>
        <v>45291</v>
      </c>
      <c r="H5175" s="218" t="str">
        <f>IF(ISERROR(VLOOKUP(FORECAST!$A5175,$AY$2:$BA$9,3,FALSE)),"",VLOOKUP(FORECAST!$A5175,$AY$2:$BA$9,3,FALSE))</f>
        <v/>
      </c>
      <c r="I5175" s="218" t="str">
        <f>IF(ISNUMBER(FORECAST!G:G),FORECAST!G:G,"")</f>
        <v/>
      </c>
      <c r="J5175" s="222" t="str">
        <f>IF(ISNUMBER(FORECAST!H:H),FORECAST!H:H,"")</f>
        <v/>
      </c>
      <c r="BF5175" s="4"/>
    </row>
    <row r="5176" spans="1:58">
      <c r="A5176" s="218" t="str">
        <f>MID(FORECAST!A5175,1,10)</f>
        <v/>
      </c>
      <c r="B5176" s="218" t="str">
        <f t="shared" si="620"/>
        <v/>
      </c>
      <c r="C5176" s="218" t="str">
        <f t="shared" si="621"/>
        <v/>
      </c>
      <c r="D5176" s="218" t="str">
        <f t="shared" si="622"/>
        <v/>
      </c>
      <c r="E5176" s="219" t="e">
        <f t="shared" si="623"/>
        <v>#VALUE!</v>
      </c>
      <c r="F5176" s="219" t="str">
        <f t="shared" si="624"/>
        <v/>
      </c>
      <c r="G5176" s="219">
        <f t="shared" si="625"/>
        <v>45291</v>
      </c>
      <c r="H5176" s="218" t="str">
        <f>IF(ISERROR(VLOOKUP(FORECAST!$A5176,$AY$2:$BA$9,3,FALSE)),"",VLOOKUP(FORECAST!$A5176,$AY$2:$BA$9,3,FALSE))</f>
        <v/>
      </c>
      <c r="I5176" s="218" t="str">
        <f>IF(ISNUMBER(FORECAST!G:G),FORECAST!G:G,"")</f>
        <v/>
      </c>
      <c r="J5176" s="222" t="str">
        <f>IF(ISNUMBER(FORECAST!H:H),FORECAST!H:H,"")</f>
        <v/>
      </c>
      <c r="BF5176" s="4"/>
    </row>
    <row r="5177" spans="1:58">
      <c r="A5177" s="218" t="str">
        <f>MID(FORECAST!A5176,1,10)</f>
        <v/>
      </c>
      <c r="B5177" s="218" t="str">
        <f t="shared" si="620"/>
        <v/>
      </c>
      <c r="C5177" s="218" t="str">
        <f t="shared" si="621"/>
        <v/>
      </c>
      <c r="D5177" s="218" t="str">
        <f t="shared" si="622"/>
        <v/>
      </c>
      <c r="E5177" s="219" t="e">
        <f t="shared" si="623"/>
        <v>#VALUE!</v>
      </c>
      <c r="F5177" s="219" t="str">
        <f t="shared" si="624"/>
        <v/>
      </c>
      <c r="G5177" s="219">
        <f t="shared" si="625"/>
        <v>45291</v>
      </c>
      <c r="H5177" s="218" t="str">
        <f>IF(ISERROR(VLOOKUP(FORECAST!$A5177,$AY$2:$BA$9,3,FALSE)),"",VLOOKUP(FORECAST!$A5177,$AY$2:$BA$9,3,FALSE))</f>
        <v/>
      </c>
      <c r="I5177" s="218" t="str">
        <f>IF(ISNUMBER(FORECAST!G:G),FORECAST!G:G,"")</f>
        <v/>
      </c>
      <c r="J5177" s="222" t="str">
        <f>IF(ISNUMBER(FORECAST!H:H),FORECAST!H:H,"")</f>
        <v/>
      </c>
      <c r="BF5177" s="4"/>
    </row>
    <row r="5178" spans="1:58">
      <c r="A5178" s="218" t="str">
        <f>MID(FORECAST!A5177,1,10)</f>
        <v/>
      </c>
      <c r="B5178" s="218" t="str">
        <f t="shared" si="620"/>
        <v/>
      </c>
      <c r="C5178" s="218" t="str">
        <f t="shared" si="621"/>
        <v/>
      </c>
      <c r="D5178" s="218" t="str">
        <f t="shared" si="622"/>
        <v/>
      </c>
      <c r="E5178" s="219" t="e">
        <f t="shared" si="623"/>
        <v>#VALUE!</v>
      </c>
      <c r="F5178" s="219" t="str">
        <f t="shared" si="624"/>
        <v/>
      </c>
      <c r="G5178" s="219">
        <f t="shared" si="625"/>
        <v>45291</v>
      </c>
      <c r="H5178" s="218" t="str">
        <f>IF(ISERROR(VLOOKUP(FORECAST!$A5178,$AY$2:$BA$9,3,FALSE)),"",VLOOKUP(FORECAST!$A5178,$AY$2:$BA$9,3,FALSE))</f>
        <v/>
      </c>
      <c r="I5178" s="218" t="str">
        <f>IF(ISNUMBER(FORECAST!G:G),FORECAST!G:G,"")</f>
        <v/>
      </c>
      <c r="J5178" s="222" t="str">
        <f>IF(ISNUMBER(FORECAST!H:H),FORECAST!H:H,"")</f>
        <v/>
      </c>
      <c r="BF5178" s="4"/>
    </row>
    <row r="5179" spans="1:58">
      <c r="A5179" s="218" t="str">
        <f>MID(FORECAST!A5178,1,10)</f>
        <v/>
      </c>
      <c r="B5179" s="218" t="str">
        <f t="shared" si="620"/>
        <v/>
      </c>
      <c r="C5179" s="218" t="str">
        <f t="shared" si="621"/>
        <v/>
      </c>
      <c r="D5179" s="218" t="str">
        <f t="shared" si="622"/>
        <v/>
      </c>
      <c r="E5179" s="219" t="e">
        <f t="shared" si="623"/>
        <v>#VALUE!</v>
      </c>
      <c r="F5179" s="219" t="str">
        <f t="shared" si="624"/>
        <v/>
      </c>
      <c r="G5179" s="219">
        <f t="shared" si="625"/>
        <v>45291</v>
      </c>
      <c r="H5179" s="218" t="str">
        <f>IF(ISERROR(VLOOKUP(FORECAST!$A5179,$AY$2:$BA$9,3,FALSE)),"",VLOOKUP(FORECAST!$A5179,$AY$2:$BA$9,3,FALSE))</f>
        <v/>
      </c>
      <c r="I5179" s="218" t="str">
        <f>IF(ISNUMBER(FORECAST!G:G),FORECAST!G:G,"")</f>
        <v/>
      </c>
      <c r="J5179" s="222" t="str">
        <f>IF(ISNUMBER(FORECAST!H:H),FORECAST!H:H,"")</f>
        <v/>
      </c>
      <c r="BF5179" s="4"/>
    </row>
    <row r="5180" spans="1:58">
      <c r="A5180" s="218" t="str">
        <f>MID(FORECAST!A5179,1,10)</f>
        <v/>
      </c>
      <c r="B5180" s="218" t="str">
        <f t="shared" si="620"/>
        <v/>
      </c>
      <c r="C5180" s="218" t="str">
        <f t="shared" si="621"/>
        <v/>
      </c>
      <c r="D5180" s="218" t="str">
        <f t="shared" si="622"/>
        <v/>
      </c>
      <c r="E5180" s="219" t="e">
        <f t="shared" si="623"/>
        <v>#VALUE!</v>
      </c>
      <c r="F5180" s="219" t="str">
        <f t="shared" si="624"/>
        <v/>
      </c>
      <c r="G5180" s="219">
        <f t="shared" si="625"/>
        <v>45291</v>
      </c>
      <c r="H5180" s="218" t="str">
        <f>IF(ISERROR(VLOOKUP(FORECAST!$A5180,$AY$2:$BA$9,3,FALSE)),"",VLOOKUP(FORECAST!$A5180,$AY$2:$BA$9,3,FALSE))</f>
        <v/>
      </c>
      <c r="I5180" s="218" t="str">
        <f>IF(ISNUMBER(FORECAST!G:G),FORECAST!G:G,"")</f>
        <v/>
      </c>
      <c r="J5180" s="222" t="str">
        <f>IF(ISNUMBER(FORECAST!H:H),FORECAST!H:H,"")</f>
        <v/>
      </c>
      <c r="BF5180" s="4"/>
    </row>
    <row r="5181" spans="1:58">
      <c r="A5181" s="218" t="str">
        <f>MID(FORECAST!A5180,1,10)</f>
        <v/>
      </c>
      <c r="B5181" s="218" t="str">
        <f t="shared" si="620"/>
        <v/>
      </c>
      <c r="C5181" s="218" t="str">
        <f t="shared" si="621"/>
        <v/>
      </c>
      <c r="D5181" s="218" t="str">
        <f t="shared" si="622"/>
        <v/>
      </c>
      <c r="E5181" s="219" t="e">
        <f t="shared" si="623"/>
        <v>#VALUE!</v>
      </c>
      <c r="F5181" s="219" t="str">
        <f t="shared" si="624"/>
        <v/>
      </c>
      <c r="G5181" s="219">
        <f t="shared" si="625"/>
        <v>45291</v>
      </c>
      <c r="H5181" s="218" t="str">
        <f>IF(ISERROR(VLOOKUP(FORECAST!$A5181,$AY$2:$BA$9,3,FALSE)),"",VLOOKUP(FORECAST!$A5181,$AY$2:$BA$9,3,FALSE))</f>
        <v/>
      </c>
      <c r="I5181" s="218" t="str">
        <f>IF(ISNUMBER(FORECAST!G:G),FORECAST!G:G,"")</f>
        <v/>
      </c>
      <c r="J5181" s="222" t="str">
        <f>IF(ISNUMBER(FORECAST!H:H),FORECAST!H:H,"")</f>
        <v/>
      </c>
      <c r="BF5181" s="4"/>
    </row>
    <row r="5182" spans="1:58">
      <c r="A5182" s="218" t="str">
        <f>MID(FORECAST!A5181,1,10)</f>
        <v/>
      </c>
      <c r="B5182" s="218" t="str">
        <f t="shared" si="620"/>
        <v/>
      </c>
      <c r="C5182" s="218" t="str">
        <f t="shared" si="621"/>
        <v/>
      </c>
      <c r="D5182" s="218" t="str">
        <f t="shared" si="622"/>
        <v/>
      </c>
      <c r="E5182" s="219" t="e">
        <f t="shared" si="623"/>
        <v>#VALUE!</v>
      </c>
      <c r="F5182" s="219" t="str">
        <f t="shared" si="624"/>
        <v/>
      </c>
      <c r="G5182" s="219">
        <f t="shared" si="625"/>
        <v>45291</v>
      </c>
      <c r="H5182" s="218" t="str">
        <f>IF(ISERROR(VLOOKUP(FORECAST!$A5182,$AY$2:$BA$9,3,FALSE)),"",VLOOKUP(FORECAST!$A5182,$AY$2:$BA$9,3,FALSE))</f>
        <v/>
      </c>
      <c r="I5182" s="218" t="str">
        <f>IF(ISNUMBER(FORECAST!G:G),FORECAST!G:G,"")</f>
        <v/>
      </c>
      <c r="J5182" s="222" t="str">
        <f>IF(ISNUMBER(FORECAST!H:H),FORECAST!H:H,"")</f>
        <v/>
      </c>
      <c r="BF5182" s="4"/>
    </row>
    <row r="5183" spans="1:58">
      <c r="A5183" s="218" t="str">
        <f>MID(FORECAST!A5182,1,10)</f>
        <v/>
      </c>
      <c r="B5183" s="218" t="str">
        <f t="shared" si="620"/>
        <v/>
      </c>
      <c r="C5183" s="218" t="str">
        <f t="shared" si="621"/>
        <v/>
      </c>
      <c r="D5183" s="218" t="str">
        <f t="shared" si="622"/>
        <v/>
      </c>
      <c r="E5183" s="219" t="e">
        <f t="shared" si="623"/>
        <v>#VALUE!</v>
      </c>
      <c r="F5183" s="219" t="str">
        <f t="shared" si="624"/>
        <v/>
      </c>
      <c r="G5183" s="219">
        <f t="shared" si="625"/>
        <v>45291</v>
      </c>
      <c r="H5183" s="218" t="str">
        <f>IF(ISERROR(VLOOKUP(FORECAST!$A5183,$AY$2:$BA$9,3,FALSE)),"",VLOOKUP(FORECAST!$A5183,$AY$2:$BA$9,3,FALSE))</f>
        <v/>
      </c>
      <c r="I5183" s="218" t="str">
        <f>IF(ISNUMBER(FORECAST!G:G),FORECAST!G:G,"")</f>
        <v/>
      </c>
      <c r="J5183" s="222" t="str">
        <f>IF(ISNUMBER(FORECAST!H:H),FORECAST!H:H,"")</f>
        <v/>
      </c>
      <c r="BF5183" s="4"/>
    </row>
    <row r="5184" spans="1:58">
      <c r="A5184" s="218" t="str">
        <f>MID(FORECAST!A5183,1,10)</f>
        <v/>
      </c>
      <c r="B5184" s="218" t="str">
        <f t="shared" si="620"/>
        <v/>
      </c>
      <c r="C5184" s="218" t="str">
        <f t="shared" si="621"/>
        <v/>
      </c>
      <c r="D5184" s="218" t="str">
        <f t="shared" si="622"/>
        <v/>
      </c>
      <c r="E5184" s="219" t="e">
        <f t="shared" si="623"/>
        <v>#VALUE!</v>
      </c>
      <c r="F5184" s="219" t="str">
        <f t="shared" si="624"/>
        <v/>
      </c>
      <c r="G5184" s="219">
        <f t="shared" si="625"/>
        <v>45291</v>
      </c>
      <c r="H5184" s="218" t="str">
        <f>IF(ISERROR(VLOOKUP(FORECAST!$A5184,$AY$2:$BA$9,3,FALSE)),"",VLOOKUP(FORECAST!$A5184,$AY$2:$BA$9,3,FALSE))</f>
        <v/>
      </c>
      <c r="I5184" s="218" t="str">
        <f>IF(ISNUMBER(FORECAST!G:G),FORECAST!G:G,"")</f>
        <v/>
      </c>
      <c r="J5184" s="222" t="str">
        <f>IF(ISNUMBER(FORECAST!H:H),FORECAST!H:H,"")</f>
        <v/>
      </c>
      <c r="BF5184" s="4"/>
    </row>
    <row r="5185" spans="1:58">
      <c r="A5185" s="218" t="str">
        <f>MID(FORECAST!A5184,1,10)</f>
        <v/>
      </c>
      <c r="B5185" s="218" t="str">
        <f t="shared" si="620"/>
        <v/>
      </c>
      <c r="C5185" s="218" t="str">
        <f t="shared" si="621"/>
        <v/>
      </c>
      <c r="D5185" s="218" t="str">
        <f t="shared" si="622"/>
        <v/>
      </c>
      <c r="E5185" s="219" t="e">
        <f t="shared" si="623"/>
        <v>#VALUE!</v>
      </c>
      <c r="F5185" s="219" t="str">
        <f t="shared" si="624"/>
        <v/>
      </c>
      <c r="G5185" s="219">
        <f t="shared" si="625"/>
        <v>45291</v>
      </c>
      <c r="H5185" s="218" t="str">
        <f>IF(ISERROR(VLOOKUP(FORECAST!$A5185,$AY$2:$BA$9,3,FALSE)),"",VLOOKUP(FORECAST!$A5185,$AY$2:$BA$9,3,FALSE))</f>
        <v/>
      </c>
      <c r="I5185" s="218" t="str">
        <f>IF(ISNUMBER(FORECAST!G:G),FORECAST!G:G,"")</f>
        <v/>
      </c>
      <c r="J5185" s="222" t="str">
        <f>IF(ISNUMBER(FORECAST!H:H),FORECAST!H:H,"")</f>
        <v/>
      </c>
      <c r="BF5185" s="4"/>
    </row>
    <row r="5186" spans="1:58">
      <c r="A5186" s="218" t="str">
        <f>MID(FORECAST!A5185,1,10)</f>
        <v/>
      </c>
      <c r="B5186" s="218" t="str">
        <f t="shared" si="620"/>
        <v/>
      </c>
      <c r="C5186" s="218" t="str">
        <f t="shared" si="621"/>
        <v/>
      </c>
      <c r="D5186" s="218" t="str">
        <f t="shared" si="622"/>
        <v/>
      </c>
      <c r="E5186" s="219" t="e">
        <f t="shared" si="623"/>
        <v>#VALUE!</v>
      </c>
      <c r="F5186" s="219" t="str">
        <f t="shared" si="624"/>
        <v/>
      </c>
      <c r="G5186" s="219">
        <f t="shared" si="625"/>
        <v>45291</v>
      </c>
      <c r="H5186" s="218" t="str">
        <f>IF(ISERROR(VLOOKUP(FORECAST!$A5186,$AY$2:$BA$9,3,FALSE)),"",VLOOKUP(FORECAST!$A5186,$AY$2:$BA$9,3,FALSE))</f>
        <v/>
      </c>
      <c r="I5186" s="218" t="str">
        <f>IF(ISNUMBER(FORECAST!G:G),FORECAST!G:G,"")</f>
        <v/>
      </c>
      <c r="J5186" s="222" t="str">
        <f>IF(ISNUMBER(FORECAST!H:H),FORECAST!H:H,"")</f>
        <v/>
      </c>
      <c r="BF5186" s="4"/>
    </row>
    <row r="5187" spans="1:58">
      <c r="A5187" s="218" t="str">
        <f>MID(FORECAST!A5186,1,10)</f>
        <v/>
      </c>
      <c r="B5187" s="218" t="str">
        <f t="shared" si="620"/>
        <v/>
      </c>
      <c r="C5187" s="218" t="str">
        <f t="shared" si="621"/>
        <v/>
      </c>
      <c r="D5187" s="218" t="str">
        <f t="shared" si="622"/>
        <v/>
      </c>
      <c r="E5187" s="219" t="e">
        <f t="shared" si="623"/>
        <v>#VALUE!</v>
      </c>
      <c r="F5187" s="219" t="str">
        <f t="shared" si="624"/>
        <v/>
      </c>
      <c r="G5187" s="219">
        <f t="shared" si="625"/>
        <v>45291</v>
      </c>
      <c r="H5187" s="218" t="str">
        <f>IF(ISERROR(VLOOKUP(FORECAST!$A5187,$AY$2:$BA$9,3,FALSE)),"",VLOOKUP(FORECAST!$A5187,$AY$2:$BA$9,3,FALSE))</f>
        <v/>
      </c>
      <c r="I5187" s="218" t="str">
        <f>IF(ISNUMBER(FORECAST!G:G),FORECAST!G:G,"")</f>
        <v/>
      </c>
      <c r="J5187" s="222" t="str">
        <f>IF(ISNUMBER(FORECAST!H:H),FORECAST!H:H,"")</f>
        <v/>
      </c>
      <c r="BF5187" s="4"/>
    </row>
    <row r="5188" spans="1:58">
      <c r="A5188" s="218" t="str">
        <f>MID(FORECAST!A5187,1,10)</f>
        <v/>
      </c>
      <c r="B5188" s="218" t="str">
        <f t="shared" si="620"/>
        <v/>
      </c>
      <c r="C5188" s="218" t="str">
        <f t="shared" si="621"/>
        <v/>
      </c>
      <c r="D5188" s="218" t="str">
        <f t="shared" si="622"/>
        <v/>
      </c>
      <c r="E5188" s="219" t="e">
        <f t="shared" si="623"/>
        <v>#VALUE!</v>
      </c>
      <c r="F5188" s="219" t="str">
        <f t="shared" si="624"/>
        <v/>
      </c>
      <c r="G5188" s="219">
        <f t="shared" si="625"/>
        <v>45291</v>
      </c>
      <c r="H5188" s="218" t="str">
        <f>IF(ISERROR(VLOOKUP(FORECAST!$A5188,$AY$2:$BA$9,3,FALSE)),"",VLOOKUP(FORECAST!$A5188,$AY$2:$BA$9,3,FALSE))</f>
        <v/>
      </c>
      <c r="I5188" s="218" t="str">
        <f>IF(ISNUMBER(FORECAST!G:G),FORECAST!G:G,"")</f>
        <v/>
      </c>
      <c r="J5188" s="222" t="str">
        <f>IF(ISNUMBER(FORECAST!H:H),FORECAST!H:H,"")</f>
        <v/>
      </c>
      <c r="BF5188" s="4"/>
    </row>
    <row r="5189" spans="1:58">
      <c r="A5189" s="218" t="str">
        <f>MID(FORECAST!A5188,1,10)</f>
        <v/>
      </c>
      <c r="B5189" s="218" t="str">
        <f t="shared" si="620"/>
        <v/>
      </c>
      <c r="C5189" s="218" t="str">
        <f t="shared" si="621"/>
        <v/>
      </c>
      <c r="D5189" s="218" t="str">
        <f t="shared" si="622"/>
        <v/>
      </c>
      <c r="E5189" s="219" t="e">
        <f t="shared" si="623"/>
        <v>#VALUE!</v>
      </c>
      <c r="F5189" s="219" t="str">
        <f t="shared" si="624"/>
        <v/>
      </c>
      <c r="G5189" s="219">
        <f t="shared" si="625"/>
        <v>45291</v>
      </c>
      <c r="H5189" s="218" t="str">
        <f>IF(ISERROR(VLOOKUP(FORECAST!$A5189,$AY$2:$BA$9,3,FALSE)),"",VLOOKUP(FORECAST!$A5189,$AY$2:$BA$9,3,FALSE))</f>
        <v/>
      </c>
      <c r="I5189" s="218" t="str">
        <f>IF(ISNUMBER(FORECAST!G:G),FORECAST!G:G,"")</f>
        <v/>
      </c>
      <c r="J5189" s="222" t="str">
        <f>IF(ISNUMBER(FORECAST!H:H),FORECAST!H:H,"")</f>
        <v/>
      </c>
      <c r="BF5189" s="4"/>
    </row>
    <row r="5190" spans="1:58">
      <c r="A5190" s="218" t="str">
        <f>MID(FORECAST!A5189,1,10)</f>
        <v/>
      </c>
      <c r="B5190" s="218" t="str">
        <f t="shared" si="620"/>
        <v/>
      </c>
      <c r="C5190" s="218" t="str">
        <f t="shared" si="621"/>
        <v/>
      </c>
      <c r="D5190" s="218" t="str">
        <f t="shared" si="622"/>
        <v/>
      </c>
      <c r="E5190" s="219" t="e">
        <f t="shared" si="623"/>
        <v>#VALUE!</v>
      </c>
      <c r="F5190" s="219" t="str">
        <f t="shared" si="624"/>
        <v/>
      </c>
      <c r="G5190" s="219">
        <f t="shared" si="625"/>
        <v>45291</v>
      </c>
      <c r="H5190" s="218" t="str">
        <f>IF(ISERROR(VLOOKUP(FORECAST!$A5190,$AY$2:$BA$9,3,FALSE)),"",VLOOKUP(FORECAST!$A5190,$AY$2:$BA$9,3,FALSE))</f>
        <v/>
      </c>
      <c r="I5190" s="218" t="str">
        <f>IF(ISNUMBER(FORECAST!G:G),FORECAST!G:G,"")</f>
        <v/>
      </c>
      <c r="J5190" s="222" t="str">
        <f>IF(ISNUMBER(FORECAST!H:H),FORECAST!H:H,"")</f>
        <v/>
      </c>
      <c r="BF5190" s="4"/>
    </row>
    <row r="5191" spans="1:58">
      <c r="A5191" s="218" t="str">
        <f>MID(FORECAST!A5190,1,10)</f>
        <v/>
      </c>
      <c r="B5191" s="218" t="str">
        <f t="shared" si="620"/>
        <v/>
      </c>
      <c r="C5191" s="218" t="str">
        <f t="shared" si="621"/>
        <v/>
      </c>
      <c r="D5191" s="218" t="str">
        <f t="shared" si="622"/>
        <v/>
      </c>
      <c r="E5191" s="219" t="e">
        <f t="shared" si="623"/>
        <v>#VALUE!</v>
      </c>
      <c r="F5191" s="219" t="str">
        <f t="shared" si="624"/>
        <v/>
      </c>
      <c r="G5191" s="219">
        <f t="shared" si="625"/>
        <v>45291</v>
      </c>
      <c r="H5191" s="218" t="str">
        <f>IF(ISERROR(VLOOKUP(FORECAST!$A5191,$AY$2:$BA$9,3,FALSE)),"",VLOOKUP(FORECAST!$A5191,$AY$2:$BA$9,3,FALSE))</f>
        <v/>
      </c>
      <c r="I5191" s="218" t="str">
        <f>IF(ISNUMBER(FORECAST!G:G),FORECAST!G:G,"")</f>
        <v/>
      </c>
      <c r="J5191" s="222" t="str">
        <f>IF(ISNUMBER(FORECAST!H:H),FORECAST!H:H,"")</f>
        <v/>
      </c>
      <c r="BF5191" s="4"/>
    </row>
    <row r="5192" spans="1:58">
      <c r="A5192" s="218" t="str">
        <f>MID(FORECAST!A5191,1,10)</f>
        <v/>
      </c>
      <c r="B5192" s="218" t="str">
        <f t="shared" si="620"/>
        <v/>
      </c>
      <c r="C5192" s="218" t="str">
        <f t="shared" si="621"/>
        <v/>
      </c>
      <c r="D5192" s="218" t="str">
        <f t="shared" si="622"/>
        <v/>
      </c>
      <c r="E5192" s="219" t="e">
        <f t="shared" si="623"/>
        <v>#VALUE!</v>
      </c>
      <c r="F5192" s="219" t="str">
        <f t="shared" si="624"/>
        <v/>
      </c>
      <c r="G5192" s="219">
        <f t="shared" si="625"/>
        <v>45291</v>
      </c>
      <c r="H5192" s="218" t="str">
        <f>IF(ISERROR(VLOOKUP(FORECAST!$A5192,$AY$2:$BA$9,3,FALSE)),"",VLOOKUP(FORECAST!$A5192,$AY$2:$BA$9,3,FALSE))</f>
        <v/>
      </c>
      <c r="I5192" s="218" t="str">
        <f>IF(ISNUMBER(FORECAST!G:G),FORECAST!G:G,"")</f>
        <v/>
      </c>
      <c r="J5192" s="222" t="str">
        <f>IF(ISNUMBER(FORECAST!H:H),FORECAST!H:H,"")</f>
        <v/>
      </c>
      <c r="BF5192" s="4"/>
    </row>
    <row r="5193" spans="1:58">
      <c r="A5193" s="218" t="str">
        <f>MID(FORECAST!A5192,1,10)</f>
        <v/>
      </c>
      <c r="B5193" s="218" t="str">
        <f t="shared" si="620"/>
        <v/>
      </c>
      <c r="C5193" s="218" t="str">
        <f t="shared" si="621"/>
        <v/>
      </c>
      <c r="D5193" s="218" t="str">
        <f t="shared" si="622"/>
        <v/>
      </c>
      <c r="E5193" s="219" t="e">
        <f t="shared" si="623"/>
        <v>#VALUE!</v>
      </c>
      <c r="F5193" s="219" t="str">
        <f t="shared" si="624"/>
        <v/>
      </c>
      <c r="G5193" s="219">
        <f t="shared" si="625"/>
        <v>45291</v>
      </c>
      <c r="H5193" s="218" t="str">
        <f>IF(ISERROR(VLOOKUP(FORECAST!$A5193,$AY$2:$BA$9,3,FALSE)),"",VLOOKUP(FORECAST!$A5193,$AY$2:$BA$9,3,FALSE))</f>
        <v/>
      </c>
      <c r="I5193" s="218" t="str">
        <f>IF(ISNUMBER(FORECAST!G:G),FORECAST!G:G,"")</f>
        <v/>
      </c>
      <c r="J5193" s="222" t="str">
        <f>IF(ISNUMBER(FORECAST!H:H),FORECAST!H:H,"")</f>
        <v/>
      </c>
      <c r="BF5193" s="4"/>
    </row>
    <row r="5194" spans="1:58">
      <c r="A5194" s="218" t="str">
        <f>MID(FORECAST!A5193,1,10)</f>
        <v/>
      </c>
      <c r="B5194" s="218" t="str">
        <f t="shared" si="620"/>
        <v/>
      </c>
      <c r="C5194" s="218" t="str">
        <f t="shared" si="621"/>
        <v/>
      </c>
      <c r="D5194" s="218" t="str">
        <f t="shared" si="622"/>
        <v/>
      </c>
      <c r="E5194" s="219" t="e">
        <f t="shared" si="623"/>
        <v>#VALUE!</v>
      </c>
      <c r="F5194" s="219" t="str">
        <f t="shared" si="624"/>
        <v/>
      </c>
      <c r="G5194" s="219">
        <f t="shared" si="625"/>
        <v>45291</v>
      </c>
      <c r="H5194" s="218" t="str">
        <f>IF(ISERROR(VLOOKUP(FORECAST!$A5194,$AY$2:$BA$9,3,FALSE)),"",VLOOKUP(FORECAST!$A5194,$AY$2:$BA$9,3,FALSE))</f>
        <v/>
      </c>
      <c r="I5194" s="218" t="str">
        <f>IF(ISNUMBER(FORECAST!G:G),FORECAST!G:G,"")</f>
        <v/>
      </c>
      <c r="J5194" s="222" t="str">
        <f>IF(ISNUMBER(FORECAST!H:H),FORECAST!H:H,"")</f>
        <v/>
      </c>
      <c r="BF5194" s="4"/>
    </row>
    <row r="5195" spans="1:58">
      <c r="A5195" s="218" t="str">
        <f>MID(FORECAST!A5194,1,10)</f>
        <v/>
      </c>
      <c r="B5195" s="218" t="str">
        <f t="shared" si="620"/>
        <v/>
      </c>
      <c r="C5195" s="218" t="str">
        <f t="shared" si="621"/>
        <v/>
      </c>
      <c r="D5195" s="218" t="str">
        <f t="shared" si="622"/>
        <v/>
      </c>
      <c r="E5195" s="219" t="e">
        <f t="shared" si="623"/>
        <v>#VALUE!</v>
      </c>
      <c r="F5195" s="219" t="str">
        <f t="shared" si="624"/>
        <v/>
      </c>
      <c r="G5195" s="219">
        <f t="shared" si="625"/>
        <v>45291</v>
      </c>
      <c r="H5195" s="218" t="str">
        <f>IF(ISERROR(VLOOKUP(FORECAST!$A5195,$AY$2:$BA$9,3,FALSE)),"",VLOOKUP(FORECAST!$A5195,$AY$2:$BA$9,3,FALSE))</f>
        <v/>
      </c>
      <c r="I5195" s="218" t="str">
        <f>IF(ISNUMBER(FORECAST!G:G),FORECAST!G:G,"")</f>
        <v/>
      </c>
      <c r="J5195" s="222" t="str">
        <f>IF(ISNUMBER(FORECAST!H:H),FORECAST!H:H,"")</f>
        <v/>
      </c>
      <c r="BF5195" s="4"/>
    </row>
    <row r="5196" spans="1:58">
      <c r="A5196" s="218" t="str">
        <f>MID(FORECAST!A5195,1,10)</f>
        <v/>
      </c>
      <c r="B5196" s="218" t="str">
        <f t="shared" si="620"/>
        <v/>
      </c>
      <c r="C5196" s="218" t="str">
        <f t="shared" si="621"/>
        <v/>
      </c>
      <c r="D5196" s="218" t="str">
        <f t="shared" si="622"/>
        <v/>
      </c>
      <c r="E5196" s="219" t="e">
        <f t="shared" si="623"/>
        <v>#VALUE!</v>
      </c>
      <c r="F5196" s="219" t="str">
        <f t="shared" si="624"/>
        <v/>
      </c>
      <c r="G5196" s="219">
        <f t="shared" si="625"/>
        <v>45291</v>
      </c>
      <c r="H5196" s="218" t="str">
        <f>IF(ISERROR(VLOOKUP(FORECAST!$A5196,$AY$2:$BA$9,3,FALSE)),"",VLOOKUP(FORECAST!$A5196,$AY$2:$BA$9,3,FALSE))</f>
        <v/>
      </c>
      <c r="I5196" s="218" t="str">
        <f>IF(ISNUMBER(FORECAST!G:G),FORECAST!G:G,"")</f>
        <v/>
      </c>
      <c r="J5196" s="222" t="str">
        <f>IF(ISNUMBER(FORECAST!H:H),FORECAST!H:H,"")</f>
        <v/>
      </c>
      <c r="BF5196" s="4"/>
    </row>
    <row r="5197" spans="1:58">
      <c r="A5197" s="218" t="str">
        <f>MID(FORECAST!A5196,1,10)</f>
        <v/>
      </c>
      <c r="B5197" s="218" t="str">
        <f t="shared" si="620"/>
        <v/>
      </c>
      <c r="C5197" s="218" t="str">
        <f t="shared" si="621"/>
        <v/>
      </c>
      <c r="D5197" s="218" t="str">
        <f t="shared" si="622"/>
        <v/>
      </c>
      <c r="E5197" s="219" t="e">
        <f t="shared" si="623"/>
        <v>#VALUE!</v>
      </c>
      <c r="F5197" s="219" t="str">
        <f t="shared" si="624"/>
        <v/>
      </c>
      <c r="G5197" s="219">
        <f t="shared" si="625"/>
        <v>45291</v>
      </c>
      <c r="H5197" s="218" t="str">
        <f>IF(ISERROR(VLOOKUP(FORECAST!$A5197,$AY$2:$BA$9,3,FALSE)),"",VLOOKUP(FORECAST!$A5197,$AY$2:$BA$9,3,FALSE))</f>
        <v/>
      </c>
      <c r="I5197" s="218" t="str">
        <f>IF(ISNUMBER(FORECAST!G:G),FORECAST!G:G,"")</f>
        <v/>
      </c>
      <c r="J5197" s="222" t="str">
        <f>IF(ISNUMBER(FORECAST!H:H),FORECAST!H:H,"")</f>
        <v/>
      </c>
      <c r="BF5197" s="4"/>
    </row>
    <row r="5198" spans="1:58">
      <c r="A5198" s="218" t="str">
        <f>MID(FORECAST!A5197,1,10)</f>
        <v/>
      </c>
      <c r="B5198" s="218" t="str">
        <f t="shared" si="620"/>
        <v/>
      </c>
      <c r="C5198" s="218" t="str">
        <f t="shared" si="621"/>
        <v/>
      </c>
      <c r="D5198" s="218" t="str">
        <f t="shared" si="622"/>
        <v/>
      </c>
      <c r="E5198" s="219" t="e">
        <f t="shared" si="623"/>
        <v>#VALUE!</v>
      </c>
      <c r="F5198" s="219" t="str">
        <f t="shared" si="624"/>
        <v/>
      </c>
      <c r="G5198" s="219">
        <f t="shared" si="625"/>
        <v>45291</v>
      </c>
      <c r="H5198" s="218" t="str">
        <f>IF(ISERROR(VLOOKUP(FORECAST!$A5198,$AY$2:$BA$9,3,FALSE)),"",VLOOKUP(FORECAST!$A5198,$AY$2:$BA$9,3,FALSE))</f>
        <v/>
      </c>
      <c r="I5198" s="218" t="str">
        <f>IF(ISNUMBER(FORECAST!G:G),FORECAST!G:G,"")</f>
        <v/>
      </c>
      <c r="J5198" s="222" t="str">
        <f>IF(ISNUMBER(FORECAST!H:H),FORECAST!H:H,"")</f>
        <v/>
      </c>
      <c r="BF5198" s="4"/>
    </row>
    <row r="5199" spans="1:58">
      <c r="A5199" s="218" t="str">
        <f>MID(FORECAST!A5198,1,10)</f>
        <v/>
      </c>
      <c r="B5199" s="218" t="str">
        <f t="shared" si="620"/>
        <v/>
      </c>
      <c r="C5199" s="218" t="str">
        <f t="shared" si="621"/>
        <v/>
      </c>
      <c r="D5199" s="218" t="str">
        <f t="shared" si="622"/>
        <v/>
      </c>
      <c r="E5199" s="219" t="e">
        <f t="shared" si="623"/>
        <v>#VALUE!</v>
      </c>
      <c r="F5199" s="219" t="str">
        <f t="shared" si="624"/>
        <v/>
      </c>
      <c r="G5199" s="219">
        <f t="shared" si="625"/>
        <v>45291</v>
      </c>
      <c r="H5199" s="218" t="str">
        <f>IF(ISERROR(VLOOKUP(FORECAST!$A5199,$AY$2:$BA$9,3,FALSE)),"",VLOOKUP(FORECAST!$A5199,$AY$2:$BA$9,3,FALSE))</f>
        <v/>
      </c>
      <c r="I5199" s="218" t="str">
        <f>IF(ISNUMBER(FORECAST!G:G),FORECAST!G:G,"")</f>
        <v/>
      </c>
      <c r="J5199" s="222" t="str">
        <f>IF(ISNUMBER(FORECAST!H:H),FORECAST!H:H,"")</f>
        <v/>
      </c>
      <c r="BF5199" s="4"/>
    </row>
    <row r="5200" spans="1:58">
      <c r="A5200" s="218" t="str">
        <f>MID(FORECAST!A5199,1,10)</f>
        <v/>
      </c>
      <c r="B5200" s="218" t="str">
        <f t="shared" ref="B5200:B5263" si="626">MID(A5200,1,2)</f>
        <v/>
      </c>
      <c r="C5200" s="218" t="str">
        <f t="shared" ref="C5200:C5263" si="627">MID(A5200,4,2)</f>
        <v/>
      </c>
      <c r="D5200" s="218" t="str">
        <f t="shared" ref="D5200:D5263" si="628">MID(A5200,7,4)</f>
        <v/>
      </c>
      <c r="E5200" s="219" t="e">
        <f t="shared" ref="E5200:E5263" si="629">DATE(D5200,C5200,B5200)</f>
        <v>#VALUE!</v>
      </c>
      <c r="F5200" s="219" t="str">
        <f t="shared" ref="F5200:F5263" si="630">IF(ISERROR(E5200),"",E5200)</f>
        <v/>
      </c>
      <c r="G5200" s="219">
        <f t="shared" ref="G5200:G5263" si="631">IF(F5200="",G5199,F5200)</f>
        <v>45291</v>
      </c>
      <c r="H5200" s="218" t="str">
        <f>IF(ISERROR(VLOOKUP(FORECAST!$A5200,$AY$2:$BA$9,3,FALSE)),"",VLOOKUP(FORECAST!$A5200,$AY$2:$BA$9,3,FALSE))</f>
        <v/>
      </c>
      <c r="I5200" s="218" t="str">
        <f>IF(ISNUMBER(FORECAST!G:G),FORECAST!G:G,"")</f>
        <v/>
      </c>
      <c r="J5200" s="222" t="str">
        <f>IF(ISNUMBER(FORECAST!H:H),FORECAST!H:H,"")</f>
        <v/>
      </c>
      <c r="BF5200" s="4"/>
    </row>
    <row r="5201" spans="1:58">
      <c r="A5201" s="218" t="str">
        <f>MID(FORECAST!A5200,1,10)</f>
        <v/>
      </c>
      <c r="B5201" s="218" t="str">
        <f t="shared" si="626"/>
        <v/>
      </c>
      <c r="C5201" s="218" t="str">
        <f t="shared" si="627"/>
        <v/>
      </c>
      <c r="D5201" s="218" t="str">
        <f t="shared" si="628"/>
        <v/>
      </c>
      <c r="E5201" s="219" t="e">
        <f t="shared" si="629"/>
        <v>#VALUE!</v>
      </c>
      <c r="F5201" s="219" t="str">
        <f t="shared" si="630"/>
        <v/>
      </c>
      <c r="G5201" s="219">
        <f t="shared" si="631"/>
        <v>45291</v>
      </c>
      <c r="H5201" s="218" t="str">
        <f>IF(ISERROR(VLOOKUP(FORECAST!$A5201,$AY$2:$BA$9,3,FALSE)),"",VLOOKUP(FORECAST!$A5201,$AY$2:$BA$9,3,FALSE))</f>
        <v/>
      </c>
      <c r="I5201" s="218" t="str">
        <f>IF(ISNUMBER(FORECAST!G:G),FORECAST!G:G,"")</f>
        <v/>
      </c>
      <c r="J5201" s="222" t="str">
        <f>IF(ISNUMBER(FORECAST!H:H),FORECAST!H:H,"")</f>
        <v/>
      </c>
      <c r="BF5201" s="4"/>
    </row>
    <row r="5202" spans="1:58">
      <c r="A5202" s="218" t="str">
        <f>MID(FORECAST!A5201,1,10)</f>
        <v/>
      </c>
      <c r="B5202" s="218" t="str">
        <f t="shared" si="626"/>
        <v/>
      </c>
      <c r="C5202" s="218" t="str">
        <f t="shared" si="627"/>
        <v/>
      </c>
      <c r="D5202" s="218" t="str">
        <f t="shared" si="628"/>
        <v/>
      </c>
      <c r="E5202" s="219" t="e">
        <f t="shared" si="629"/>
        <v>#VALUE!</v>
      </c>
      <c r="F5202" s="219" t="str">
        <f t="shared" si="630"/>
        <v/>
      </c>
      <c r="G5202" s="219">
        <f t="shared" si="631"/>
        <v>45291</v>
      </c>
      <c r="H5202" s="218" t="str">
        <f>IF(ISERROR(VLOOKUP(FORECAST!$A5202,$AY$2:$BA$9,3,FALSE)),"",VLOOKUP(FORECAST!$A5202,$AY$2:$BA$9,3,FALSE))</f>
        <v/>
      </c>
      <c r="I5202" s="218" t="str">
        <f>IF(ISNUMBER(FORECAST!G:G),FORECAST!G:G,"")</f>
        <v/>
      </c>
      <c r="J5202" s="222" t="str">
        <f>IF(ISNUMBER(FORECAST!H:H),FORECAST!H:H,"")</f>
        <v/>
      </c>
      <c r="BF5202" s="4"/>
    </row>
    <row r="5203" spans="1:58">
      <c r="A5203" s="218" t="str">
        <f>MID(FORECAST!A5202,1,10)</f>
        <v/>
      </c>
      <c r="B5203" s="218" t="str">
        <f t="shared" si="626"/>
        <v/>
      </c>
      <c r="C5203" s="218" t="str">
        <f t="shared" si="627"/>
        <v/>
      </c>
      <c r="D5203" s="218" t="str">
        <f t="shared" si="628"/>
        <v/>
      </c>
      <c r="E5203" s="219" t="e">
        <f t="shared" si="629"/>
        <v>#VALUE!</v>
      </c>
      <c r="F5203" s="219" t="str">
        <f t="shared" si="630"/>
        <v/>
      </c>
      <c r="G5203" s="219">
        <f t="shared" si="631"/>
        <v>45291</v>
      </c>
      <c r="H5203" s="218" t="str">
        <f>IF(ISERROR(VLOOKUP(FORECAST!$A5203,$AY$2:$BA$9,3,FALSE)),"",VLOOKUP(FORECAST!$A5203,$AY$2:$BA$9,3,FALSE))</f>
        <v/>
      </c>
      <c r="I5203" s="218" t="str">
        <f>IF(ISNUMBER(FORECAST!G:G),FORECAST!G:G,"")</f>
        <v/>
      </c>
      <c r="J5203" s="222" t="str">
        <f>IF(ISNUMBER(FORECAST!H:H),FORECAST!H:H,"")</f>
        <v/>
      </c>
      <c r="BF5203" s="4"/>
    </row>
    <row r="5204" spans="1:58">
      <c r="A5204" s="218" t="str">
        <f>MID(FORECAST!A5203,1,10)</f>
        <v/>
      </c>
      <c r="B5204" s="218" t="str">
        <f t="shared" si="626"/>
        <v/>
      </c>
      <c r="C5204" s="218" t="str">
        <f t="shared" si="627"/>
        <v/>
      </c>
      <c r="D5204" s="218" t="str">
        <f t="shared" si="628"/>
        <v/>
      </c>
      <c r="E5204" s="219" t="e">
        <f t="shared" si="629"/>
        <v>#VALUE!</v>
      </c>
      <c r="F5204" s="219" t="str">
        <f t="shared" si="630"/>
        <v/>
      </c>
      <c r="G5204" s="219">
        <f t="shared" si="631"/>
        <v>45291</v>
      </c>
      <c r="H5204" s="218" t="str">
        <f>IF(ISERROR(VLOOKUP(FORECAST!$A5204,$AY$2:$BA$9,3,FALSE)),"",VLOOKUP(FORECAST!$A5204,$AY$2:$BA$9,3,FALSE))</f>
        <v/>
      </c>
      <c r="I5204" s="218" t="str">
        <f>IF(ISNUMBER(FORECAST!G:G),FORECAST!G:G,"")</f>
        <v/>
      </c>
      <c r="J5204" s="222" t="str">
        <f>IF(ISNUMBER(FORECAST!H:H),FORECAST!H:H,"")</f>
        <v/>
      </c>
      <c r="BF5204" s="4"/>
    </row>
    <row r="5205" spans="1:58">
      <c r="A5205" s="218" t="str">
        <f>MID(FORECAST!A5204,1,10)</f>
        <v/>
      </c>
      <c r="B5205" s="218" t="str">
        <f t="shared" si="626"/>
        <v/>
      </c>
      <c r="C5205" s="218" t="str">
        <f t="shared" si="627"/>
        <v/>
      </c>
      <c r="D5205" s="218" t="str">
        <f t="shared" si="628"/>
        <v/>
      </c>
      <c r="E5205" s="219" t="e">
        <f t="shared" si="629"/>
        <v>#VALUE!</v>
      </c>
      <c r="F5205" s="219" t="str">
        <f t="shared" si="630"/>
        <v/>
      </c>
      <c r="G5205" s="219">
        <f t="shared" si="631"/>
        <v>45291</v>
      </c>
      <c r="H5205" s="218" t="str">
        <f>IF(ISERROR(VLOOKUP(FORECAST!$A5205,$AY$2:$BA$9,3,FALSE)),"",VLOOKUP(FORECAST!$A5205,$AY$2:$BA$9,3,FALSE))</f>
        <v/>
      </c>
      <c r="I5205" s="218" t="str">
        <f>IF(ISNUMBER(FORECAST!G:G),FORECAST!G:G,"")</f>
        <v/>
      </c>
      <c r="J5205" s="222" t="str">
        <f>IF(ISNUMBER(FORECAST!H:H),FORECAST!H:H,"")</f>
        <v/>
      </c>
      <c r="BF5205" s="4"/>
    </row>
    <row r="5206" spans="1:58">
      <c r="A5206" s="218" t="str">
        <f>MID(FORECAST!A5205,1,10)</f>
        <v/>
      </c>
      <c r="B5206" s="218" t="str">
        <f t="shared" si="626"/>
        <v/>
      </c>
      <c r="C5206" s="218" t="str">
        <f t="shared" si="627"/>
        <v/>
      </c>
      <c r="D5206" s="218" t="str">
        <f t="shared" si="628"/>
        <v/>
      </c>
      <c r="E5206" s="219" t="e">
        <f t="shared" si="629"/>
        <v>#VALUE!</v>
      </c>
      <c r="F5206" s="219" t="str">
        <f t="shared" si="630"/>
        <v/>
      </c>
      <c r="G5206" s="219">
        <f t="shared" si="631"/>
        <v>45291</v>
      </c>
      <c r="H5206" s="218" t="str">
        <f>IF(ISERROR(VLOOKUP(FORECAST!$A5206,$AY$2:$BA$9,3,FALSE)),"",VLOOKUP(FORECAST!$A5206,$AY$2:$BA$9,3,FALSE))</f>
        <v/>
      </c>
      <c r="I5206" s="218" t="str">
        <f>IF(ISNUMBER(FORECAST!G:G),FORECAST!G:G,"")</f>
        <v/>
      </c>
      <c r="J5206" s="222" t="str">
        <f>IF(ISNUMBER(FORECAST!H:H),FORECAST!H:H,"")</f>
        <v/>
      </c>
      <c r="BF5206" s="4"/>
    </row>
    <row r="5207" spans="1:58">
      <c r="A5207" s="218" t="str">
        <f>MID(FORECAST!A5206,1,10)</f>
        <v/>
      </c>
      <c r="B5207" s="218" t="str">
        <f t="shared" si="626"/>
        <v/>
      </c>
      <c r="C5207" s="218" t="str">
        <f t="shared" si="627"/>
        <v/>
      </c>
      <c r="D5207" s="218" t="str">
        <f t="shared" si="628"/>
        <v/>
      </c>
      <c r="E5207" s="219" t="e">
        <f t="shared" si="629"/>
        <v>#VALUE!</v>
      </c>
      <c r="F5207" s="219" t="str">
        <f t="shared" si="630"/>
        <v/>
      </c>
      <c r="G5207" s="219">
        <f t="shared" si="631"/>
        <v>45291</v>
      </c>
      <c r="H5207" s="218" t="str">
        <f>IF(ISERROR(VLOOKUP(FORECAST!$A5207,$AY$2:$BA$9,3,FALSE)),"",VLOOKUP(FORECAST!$A5207,$AY$2:$BA$9,3,FALSE))</f>
        <v/>
      </c>
      <c r="I5207" s="218" t="str">
        <f>IF(ISNUMBER(FORECAST!G:G),FORECAST!G:G,"")</f>
        <v/>
      </c>
      <c r="J5207" s="222" t="str">
        <f>IF(ISNUMBER(FORECAST!H:H),FORECAST!H:H,"")</f>
        <v/>
      </c>
      <c r="BF5207" s="4"/>
    </row>
    <row r="5208" spans="1:58">
      <c r="A5208" s="218" t="str">
        <f>MID(FORECAST!A5207,1,10)</f>
        <v/>
      </c>
      <c r="B5208" s="218" t="str">
        <f t="shared" si="626"/>
        <v/>
      </c>
      <c r="C5208" s="218" t="str">
        <f t="shared" si="627"/>
        <v/>
      </c>
      <c r="D5208" s="218" t="str">
        <f t="shared" si="628"/>
        <v/>
      </c>
      <c r="E5208" s="219" t="e">
        <f t="shared" si="629"/>
        <v>#VALUE!</v>
      </c>
      <c r="F5208" s="219" t="str">
        <f t="shared" si="630"/>
        <v/>
      </c>
      <c r="G5208" s="219">
        <f t="shared" si="631"/>
        <v>45291</v>
      </c>
      <c r="H5208" s="218" t="str">
        <f>IF(ISERROR(VLOOKUP(FORECAST!$A5208,$AY$2:$BA$9,3,FALSE)),"",VLOOKUP(FORECAST!$A5208,$AY$2:$BA$9,3,FALSE))</f>
        <v/>
      </c>
      <c r="I5208" s="218" t="str">
        <f>IF(ISNUMBER(FORECAST!G:G),FORECAST!G:G,"")</f>
        <v/>
      </c>
      <c r="J5208" s="222" t="str">
        <f>IF(ISNUMBER(FORECAST!H:H),FORECAST!H:H,"")</f>
        <v/>
      </c>
      <c r="BF5208" s="4"/>
    </row>
    <row r="5209" spans="1:58">
      <c r="A5209" s="218" t="str">
        <f>MID(FORECAST!A5208,1,10)</f>
        <v/>
      </c>
      <c r="B5209" s="218" t="str">
        <f t="shared" si="626"/>
        <v/>
      </c>
      <c r="C5209" s="218" t="str">
        <f t="shared" si="627"/>
        <v/>
      </c>
      <c r="D5209" s="218" t="str">
        <f t="shared" si="628"/>
        <v/>
      </c>
      <c r="E5209" s="219" t="e">
        <f t="shared" si="629"/>
        <v>#VALUE!</v>
      </c>
      <c r="F5209" s="219" t="str">
        <f t="shared" si="630"/>
        <v/>
      </c>
      <c r="G5209" s="219">
        <f t="shared" si="631"/>
        <v>45291</v>
      </c>
      <c r="H5209" s="218" t="str">
        <f>IF(ISERROR(VLOOKUP(FORECAST!$A5209,$AY$2:$BA$9,3,FALSE)),"",VLOOKUP(FORECAST!$A5209,$AY$2:$BA$9,3,FALSE))</f>
        <v/>
      </c>
      <c r="I5209" s="218" t="str">
        <f>IF(ISNUMBER(FORECAST!G:G),FORECAST!G:G,"")</f>
        <v/>
      </c>
      <c r="J5209" s="222" t="str">
        <f>IF(ISNUMBER(FORECAST!H:H),FORECAST!H:H,"")</f>
        <v/>
      </c>
      <c r="BF5209" s="4"/>
    </row>
    <row r="5210" spans="1:58">
      <c r="A5210" s="218" t="str">
        <f>MID(FORECAST!A5209,1,10)</f>
        <v/>
      </c>
      <c r="B5210" s="218" t="str">
        <f t="shared" si="626"/>
        <v/>
      </c>
      <c r="C5210" s="218" t="str">
        <f t="shared" si="627"/>
        <v/>
      </c>
      <c r="D5210" s="218" t="str">
        <f t="shared" si="628"/>
        <v/>
      </c>
      <c r="E5210" s="219" t="e">
        <f t="shared" si="629"/>
        <v>#VALUE!</v>
      </c>
      <c r="F5210" s="219" t="str">
        <f t="shared" si="630"/>
        <v/>
      </c>
      <c r="G5210" s="219">
        <f t="shared" si="631"/>
        <v>45291</v>
      </c>
      <c r="H5210" s="218" t="str">
        <f>IF(ISERROR(VLOOKUP(FORECAST!$A5210,$AY$2:$BA$9,3,FALSE)),"",VLOOKUP(FORECAST!$A5210,$AY$2:$BA$9,3,FALSE))</f>
        <v/>
      </c>
      <c r="I5210" s="218" t="str">
        <f>IF(ISNUMBER(FORECAST!G:G),FORECAST!G:G,"")</f>
        <v/>
      </c>
      <c r="J5210" s="222" t="str">
        <f>IF(ISNUMBER(FORECAST!H:H),FORECAST!H:H,"")</f>
        <v/>
      </c>
      <c r="BF5210" s="4"/>
    </row>
    <row r="5211" spans="1:58">
      <c r="A5211" s="218" t="str">
        <f>MID(FORECAST!A5210,1,10)</f>
        <v/>
      </c>
      <c r="B5211" s="218" t="str">
        <f t="shared" si="626"/>
        <v/>
      </c>
      <c r="C5211" s="218" t="str">
        <f t="shared" si="627"/>
        <v/>
      </c>
      <c r="D5211" s="218" t="str">
        <f t="shared" si="628"/>
        <v/>
      </c>
      <c r="E5211" s="219" t="e">
        <f t="shared" si="629"/>
        <v>#VALUE!</v>
      </c>
      <c r="F5211" s="219" t="str">
        <f t="shared" si="630"/>
        <v/>
      </c>
      <c r="G5211" s="219">
        <f t="shared" si="631"/>
        <v>45291</v>
      </c>
      <c r="H5211" s="218" t="str">
        <f>IF(ISERROR(VLOOKUP(FORECAST!$A5211,$AY$2:$BA$9,3,FALSE)),"",VLOOKUP(FORECAST!$A5211,$AY$2:$BA$9,3,FALSE))</f>
        <v/>
      </c>
      <c r="I5211" s="218" t="str">
        <f>IF(ISNUMBER(FORECAST!G:G),FORECAST!G:G,"")</f>
        <v/>
      </c>
      <c r="J5211" s="222" t="str">
        <f>IF(ISNUMBER(FORECAST!H:H),FORECAST!H:H,"")</f>
        <v/>
      </c>
      <c r="BF5211" s="4"/>
    </row>
    <row r="5212" spans="1:58">
      <c r="A5212" s="218" t="str">
        <f>MID(FORECAST!A5211,1,10)</f>
        <v/>
      </c>
      <c r="B5212" s="218" t="str">
        <f t="shared" si="626"/>
        <v/>
      </c>
      <c r="C5212" s="218" t="str">
        <f t="shared" si="627"/>
        <v/>
      </c>
      <c r="D5212" s="218" t="str">
        <f t="shared" si="628"/>
        <v/>
      </c>
      <c r="E5212" s="219" t="e">
        <f t="shared" si="629"/>
        <v>#VALUE!</v>
      </c>
      <c r="F5212" s="219" t="str">
        <f t="shared" si="630"/>
        <v/>
      </c>
      <c r="G5212" s="219">
        <f t="shared" si="631"/>
        <v>45291</v>
      </c>
      <c r="H5212" s="218" t="str">
        <f>IF(ISERROR(VLOOKUP(FORECAST!$A5212,$AY$2:$BA$9,3,FALSE)),"",VLOOKUP(FORECAST!$A5212,$AY$2:$BA$9,3,FALSE))</f>
        <v/>
      </c>
      <c r="I5212" s="218" t="str">
        <f>IF(ISNUMBER(FORECAST!G:G),FORECAST!G:G,"")</f>
        <v/>
      </c>
      <c r="J5212" s="222" t="str">
        <f>IF(ISNUMBER(FORECAST!H:H),FORECAST!H:H,"")</f>
        <v/>
      </c>
      <c r="BF5212" s="4"/>
    </row>
    <row r="5213" spans="1:58">
      <c r="A5213" s="218" t="str">
        <f>MID(FORECAST!A5212,1,10)</f>
        <v/>
      </c>
      <c r="B5213" s="218" t="str">
        <f t="shared" si="626"/>
        <v/>
      </c>
      <c r="C5213" s="218" t="str">
        <f t="shared" si="627"/>
        <v/>
      </c>
      <c r="D5213" s="218" t="str">
        <f t="shared" si="628"/>
        <v/>
      </c>
      <c r="E5213" s="219" t="e">
        <f t="shared" si="629"/>
        <v>#VALUE!</v>
      </c>
      <c r="F5213" s="219" t="str">
        <f t="shared" si="630"/>
        <v/>
      </c>
      <c r="G5213" s="219">
        <f t="shared" si="631"/>
        <v>45291</v>
      </c>
      <c r="H5213" s="218" t="str">
        <f>IF(ISERROR(VLOOKUP(FORECAST!$A5213,$AY$2:$BA$9,3,FALSE)),"",VLOOKUP(FORECAST!$A5213,$AY$2:$BA$9,3,FALSE))</f>
        <v/>
      </c>
      <c r="I5213" s="218" t="str">
        <f>IF(ISNUMBER(FORECAST!G:G),FORECAST!G:G,"")</f>
        <v/>
      </c>
      <c r="J5213" s="222" t="str">
        <f>IF(ISNUMBER(FORECAST!H:H),FORECAST!H:H,"")</f>
        <v/>
      </c>
      <c r="BF5213" s="4"/>
    </row>
    <row r="5214" spans="1:58">
      <c r="A5214" s="218" t="str">
        <f>MID(FORECAST!A5213,1,10)</f>
        <v/>
      </c>
      <c r="B5214" s="218" t="str">
        <f t="shared" si="626"/>
        <v/>
      </c>
      <c r="C5214" s="218" t="str">
        <f t="shared" si="627"/>
        <v/>
      </c>
      <c r="D5214" s="218" t="str">
        <f t="shared" si="628"/>
        <v/>
      </c>
      <c r="E5214" s="219" t="e">
        <f t="shared" si="629"/>
        <v>#VALUE!</v>
      </c>
      <c r="F5214" s="219" t="str">
        <f t="shared" si="630"/>
        <v/>
      </c>
      <c r="G5214" s="219">
        <f t="shared" si="631"/>
        <v>45291</v>
      </c>
      <c r="H5214" s="218" t="str">
        <f>IF(ISERROR(VLOOKUP(FORECAST!$A5214,$AY$2:$BA$9,3,FALSE)),"",VLOOKUP(FORECAST!$A5214,$AY$2:$BA$9,3,FALSE))</f>
        <v/>
      </c>
      <c r="I5214" s="218" t="str">
        <f>IF(ISNUMBER(FORECAST!G:G),FORECAST!G:G,"")</f>
        <v/>
      </c>
      <c r="J5214" s="222" t="str">
        <f>IF(ISNUMBER(FORECAST!H:H),FORECAST!H:H,"")</f>
        <v/>
      </c>
      <c r="BF5214" s="4"/>
    </row>
    <row r="5215" spans="1:58">
      <c r="A5215" s="218" t="str">
        <f>MID(FORECAST!A5214,1,10)</f>
        <v/>
      </c>
      <c r="B5215" s="218" t="str">
        <f t="shared" si="626"/>
        <v/>
      </c>
      <c r="C5215" s="218" t="str">
        <f t="shared" si="627"/>
        <v/>
      </c>
      <c r="D5215" s="218" t="str">
        <f t="shared" si="628"/>
        <v/>
      </c>
      <c r="E5215" s="219" t="e">
        <f t="shared" si="629"/>
        <v>#VALUE!</v>
      </c>
      <c r="F5215" s="219" t="str">
        <f t="shared" si="630"/>
        <v/>
      </c>
      <c r="G5215" s="219">
        <f t="shared" si="631"/>
        <v>45291</v>
      </c>
      <c r="H5215" s="218" t="str">
        <f>IF(ISERROR(VLOOKUP(FORECAST!$A5215,$AY$2:$BA$9,3,FALSE)),"",VLOOKUP(FORECAST!$A5215,$AY$2:$BA$9,3,FALSE))</f>
        <v/>
      </c>
      <c r="I5215" s="218" t="str">
        <f>IF(ISNUMBER(FORECAST!G:G),FORECAST!G:G,"")</f>
        <v/>
      </c>
      <c r="J5215" s="222" t="str">
        <f>IF(ISNUMBER(FORECAST!H:H),FORECAST!H:H,"")</f>
        <v/>
      </c>
      <c r="BF5215" s="4"/>
    </row>
    <row r="5216" spans="1:58">
      <c r="A5216" s="218" t="str">
        <f>MID(FORECAST!A5215,1,10)</f>
        <v/>
      </c>
      <c r="B5216" s="218" t="str">
        <f t="shared" si="626"/>
        <v/>
      </c>
      <c r="C5216" s="218" t="str">
        <f t="shared" si="627"/>
        <v/>
      </c>
      <c r="D5216" s="218" t="str">
        <f t="shared" si="628"/>
        <v/>
      </c>
      <c r="E5216" s="219" t="e">
        <f t="shared" si="629"/>
        <v>#VALUE!</v>
      </c>
      <c r="F5216" s="219" t="str">
        <f t="shared" si="630"/>
        <v/>
      </c>
      <c r="G5216" s="219">
        <f t="shared" si="631"/>
        <v>45291</v>
      </c>
      <c r="H5216" s="218" t="str">
        <f>IF(ISERROR(VLOOKUP(FORECAST!$A5216,$AY$2:$BA$9,3,FALSE)),"",VLOOKUP(FORECAST!$A5216,$AY$2:$BA$9,3,FALSE))</f>
        <v/>
      </c>
      <c r="I5216" s="218" t="str">
        <f>IF(ISNUMBER(FORECAST!G:G),FORECAST!G:G,"")</f>
        <v/>
      </c>
      <c r="J5216" s="222" t="str">
        <f>IF(ISNUMBER(FORECAST!H:H),FORECAST!H:H,"")</f>
        <v/>
      </c>
      <c r="BF5216" s="4"/>
    </row>
    <row r="5217" spans="1:58">
      <c r="A5217" s="218" t="str">
        <f>MID(FORECAST!A5216,1,10)</f>
        <v/>
      </c>
      <c r="B5217" s="218" t="str">
        <f t="shared" si="626"/>
        <v/>
      </c>
      <c r="C5217" s="218" t="str">
        <f t="shared" si="627"/>
        <v/>
      </c>
      <c r="D5217" s="218" t="str">
        <f t="shared" si="628"/>
        <v/>
      </c>
      <c r="E5217" s="219" t="e">
        <f t="shared" si="629"/>
        <v>#VALUE!</v>
      </c>
      <c r="F5217" s="219" t="str">
        <f t="shared" si="630"/>
        <v/>
      </c>
      <c r="G5217" s="219">
        <f t="shared" si="631"/>
        <v>45291</v>
      </c>
      <c r="H5217" s="218" t="str">
        <f>IF(ISERROR(VLOOKUP(FORECAST!$A5217,$AY$2:$BA$9,3,FALSE)),"",VLOOKUP(FORECAST!$A5217,$AY$2:$BA$9,3,FALSE))</f>
        <v/>
      </c>
      <c r="I5217" s="218" t="str">
        <f>IF(ISNUMBER(FORECAST!G:G),FORECAST!G:G,"")</f>
        <v/>
      </c>
      <c r="J5217" s="222" t="str">
        <f>IF(ISNUMBER(FORECAST!H:H),FORECAST!H:H,"")</f>
        <v/>
      </c>
      <c r="BF5217" s="4"/>
    </row>
    <row r="5218" spans="1:58">
      <c r="A5218" s="218" t="str">
        <f>MID(FORECAST!A5217,1,10)</f>
        <v/>
      </c>
      <c r="B5218" s="218" t="str">
        <f t="shared" si="626"/>
        <v/>
      </c>
      <c r="C5218" s="218" t="str">
        <f t="shared" si="627"/>
        <v/>
      </c>
      <c r="D5218" s="218" t="str">
        <f t="shared" si="628"/>
        <v/>
      </c>
      <c r="E5218" s="219" t="e">
        <f t="shared" si="629"/>
        <v>#VALUE!</v>
      </c>
      <c r="F5218" s="219" t="str">
        <f t="shared" si="630"/>
        <v/>
      </c>
      <c r="G5218" s="219">
        <f t="shared" si="631"/>
        <v>45291</v>
      </c>
      <c r="H5218" s="218" t="str">
        <f>IF(ISERROR(VLOOKUP(FORECAST!$A5218,$AY$2:$BA$9,3,FALSE)),"",VLOOKUP(FORECAST!$A5218,$AY$2:$BA$9,3,FALSE))</f>
        <v/>
      </c>
      <c r="I5218" s="218" t="str">
        <f>IF(ISNUMBER(FORECAST!G:G),FORECAST!G:G,"")</f>
        <v/>
      </c>
      <c r="J5218" s="222" t="str">
        <f>IF(ISNUMBER(FORECAST!H:H),FORECAST!H:H,"")</f>
        <v/>
      </c>
      <c r="BF5218" s="4"/>
    </row>
    <row r="5219" spans="1:58">
      <c r="A5219" s="218" t="str">
        <f>MID(FORECAST!A5218,1,10)</f>
        <v/>
      </c>
      <c r="B5219" s="218" t="str">
        <f t="shared" si="626"/>
        <v/>
      </c>
      <c r="C5219" s="218" t="str">
        <f t="shared" si="627"/>
        <v/>
      </c>
      <c r="D5219" s="218" t="str">
        <f t="shared" si="628"/>
        <v/>
      </c>
      <c r="E5219" s="219" t="e">
        <f t="shared" si="629"/>
        <v>#VALUE!</v>
      </c>
      <c r="F5219" s="219" t="str">
        <f t="shared" si="630"/>
        <v/>
      </c>
      <c r="G5219" s="219">
        <f t="shared" si="631"/>
        <v>45291</v>
      </c>
      <c r="H5219" s="218" t="str">
        <f>IF(ISERROR(VLOOKUP(FORECAST!$A5219,$AY$2:$BA$9,3,FALSE)),"",VLOOKUP(FORECAST!$A5219,$AY$2:$BA$9,3,FALSE))</f>
        <v/>
      </c>
      <c r="I5219" s="218" t="str">
        <f>IF(ISNUMBER(FORECAST!G:G),FORECAST!G:G,"")</f>
        <v/>
      </c>
      <c r="J5219" s="222" t="str">
        <f>IF(ISNUMBER(FORECAST!H:H),FORECAST!H:H,"")</f>
        <v/>
      </c>
      <c r="BF5219" s="4"/>
    </row>
    <row r="5220" spans="1:58">
      <c r="A5220" s="218" t="str">
        <f>MID(FORECAST!A5219,1,10)</f>
        <v/>
      </c>
      <c r="B5220" s="218" t="str">
        <f t="shared" si="626"/>
        <v/>
      </c>
      <c r="C5220" s="218" t="str">
        <f t="shared" si="627"/>
        <v/>
      </c>
      <c r="D5220" s="218" t="str">
        <f t="shared" si="628"/>
        <v/>
      </c>
      <c r="E5220" s="219" t="e">
        <f t="shared" si="629"/>
        <v>#VALUE!</v>
      </c>
      <c r="F5220" s="219" t="str">
        <f t="shared" si="630"/>
        <v/>
      </c>
      <c r="G5220" s="219">
        <f t="shared" si="631"/>
        <v>45291</v>
      </c>
      <c r="H5220" s="218" t="str">
        <f>IF(ISERROR(VLOOKUP(FORECAST!$A5220,$AY$2:$BA$9,3,FALSE)),"",VLOOKUP(FORECAST!$A5220,$AY$2:$BA$9,3,FALSE))</f>
        <v/>
      </c>
      <c r="I5220" s="218" t="str">
        <f>IF(ISNUMBER(FORECAST!G:G),FORECAST!G:G,"")</f>
        <v/>
      </c>
      <c r="J5220" s="222" t="str">
        <f>IF(ISNUMBER(FORECAST!H:H),FORECAST!H:H,"")</f>
        <v/>
      </c>
      <c r="BF5220" s="4"/>
    </row>
    <row r="5221" spans="1:58">
      <c r="A5221" s="218" t="str">
        <f>MID(FORECAST!A5220,1,10)</f>
        <v/>
      </c>
      <c r="B5221" s="218" t="str">
        <f t="shared" si="626"/>
        <v/>
      </c>
      <c r="C5221" s="218" t="str">
        <f t="shared" si="627"/>
        <v/>
      </c>
      <c r="D5221" s="218" t="str">
        <f t="shared" si="628"/>
        <v/>
      </c>
      <c r="E5221" s="219" t="e">
        <f t="shared" si="629"/>
        <v>#VALUE!</v>
      </c>
      <c r="F5221" s="219" t="str">
        <f t="shared" si="630"/>
        <v/>
      </c>
      <c r="G5221" s="219">
        <f t="shared" si="631"/>
        <v>45291</v>
      </c>
      <c r="H5221" s="218" t="str">
        <f>IF(ISERROR(VLOOKUP(FORECAST!$A5221,$AY$2:$BA$9,3,FALSE)),"",VLOOKUP(FORECAST!$A5221,$AY$2:$BA$9,3,FALSE))</f>
        <v/>
      </c>
      <c r="I5221" s="218" t="str">
        <f>IF(ISNUMBER(FORECAST!G:G),FORECAST!G:G,"")</f>
        <v/>
      </c>
      <c r="J5221" s="222" t="str">
        <f>IF(ISNUMBER(FORECAST!H:H),FORECAST!H:H,"")</f>
        <v/>
      </c>
      <c r="BF5221" s="4"/>
    </row>
    <row r="5222" spans="1:58">
      <c r="A5222" s="218" t="str">
        <f>MID(FORECAST!A5221,1,10)</f>
        <v/>
      </c>
      <c r="B5222" s="218" t="str">
        <f t="shared" si="626"/>
        <v/>
      </c>
      <c r="C5222" s="218" t="str">
        <f t="shared" si="627"/>
        <v/>
      </c>
      <c r="D5222" s="218" t="str">
        <f t="shared" si="628"/>
        <v/>
      </c>
      <c r="E5222" s="219" t="e">
        <f t="shared" si="629"/>
        <v>#VALUE!</v>
      </c>
      <c r="F5222" s="219" t="str">
        <f t="shared" si="630"/>
        <v/>
      </c>
      <c r="G5222" s="219">
        <f t="shared" si="631"/>
        <v>45291</v>
      </c>
      <c r="H5222" s="218" t="str">
        <f>IF(ISERROR(VLOOKUP(FORECAST!$A5222,$AY$2:$BA$9,3,FALSE)),"",VLOOKUP(FORECAST!$A5222,$AY$2:$BA$9,3,FALSE))</f>
        <v/>
      </c>
      <c r="I5222" s="218" t="str">
        <f>IF(ISNUMBER(FORECAST!G:G),FORECAST!G:G,"")</f>
        <v/>
      </c>
      <c r="J5222" s="222" t="str">
        <f>IF(ISNUMBER(FORECAST!H:H),FORECAST!H:H,"")</f>
        <v/>
      </c>
      <c r="BF5222" s="4"/>
    </row>
    <row r="5223" spans="1:58">
      <c r="A5223" s="218" t="str">
        <f>MID(FORECAST!A5222,1,10)</f>
        <v/>
      </c>
      <c r="B5223" s="218" t="str">
        <f t="shared" si="626"/>
        <v/>
      </c>
      <c r="C5223" s="218" t="str">
        <f t="shared" si="627"/>
        <v/>
      </c>
      <c r="D5223" s="218" t="str">
        <f t="shared" si="628"/>
        <v/>
      </c>
      <c r="E5223" s="219" t="e">
        <f t="shared" si="629"/>
        <v>#VALUE!</v>
      </c>
      <c r="F5223" s="219" t="str">
        <f t="shared" si="630"/>
        <v/>
      </c>
      <c r="G5223" s="219">
        <f t="shared" si="631"/>
        <v>45291</v>
      </c>
      <c r="H5223" s="218" t="str">
        <f>IF(ISERROR(VLOOKUP(FORECAST!$A5223,$AY$2:$BA$9,3,FALSE)),"",VLOOKUP(FORECAST!$A5223,$AY$2:$BA$9,3,FALSE))</f>
        <v/>
      </c>
      <c r="I5223" s="218" t="str">
        <f>IF(ISNUMBER(FORECAST!G:G),FORECAST!G:G,"")</f>
        <v/>
      </c>
      <c r="J5223" s="222" t="str">
        <f>IF(ISNUMBER(FORECAST!H:H),FORECAST!H:H,"")</f>
        <v/>
      </c>
      <c r="BF5223" s="4"/>
    </row>
    <row r="5224" spans="1:58">
      <c r="A5224" s="218" t="str">
        <f>MID(FORECAST!A5223,1,10)</f>
        <v/>
      </c>
      <c r="B5224" s="218" t="str">
        <f t="shared" si="626"/>
        <v/>
      </c>
      <c r="C5224" s="218" t="str">
        <f t="shared" si="627"/>
        <v/>
      </c>
      <c r="D5224" s="218" t="str">
        <f t="shared" si="628"/>
        <v/>
      </c>
      <c r="E5224" s="219" t="e">
        <f t="shared" si="629"/>
        <v>#VALUE!</v>
      </c>
      <c r="F5224" s="219" t="str">
        <f t="shared" si="630"/>
        <v/>
      </c>
      <c r="G5224" s="219">
        <f t="shared" si="631"/>
        <v>45291</v>
      </c>
      <c r="H5224" s="218" t="str">
        <f>IF(ISERROR(VLOOKUP(FORECAST!$A5224,$AY$2:$BA$9,3,FALSE)),"",VLOOKUP(FORECAST!$A5224,$AY$2:$BA$9,3,FALSE))</f>
        <v/>
      </c>
      <c r="I5224" s="218" t="str">
        <f>IF(ISNUMBER(FORECAST!G:G),FORECAST!G:G,"")</f>
        <v/>
      </c>
      <c r="J5224" s="222" t="str">
        <f>IF(ISNUMBER(FORECAST!H:H),FORECAST!H:H,"")</f>
        <v/>
      </c>
      <c r="BF5224" s="4"/>
    </row>
    <row r="5225" spans="1:58">
      <c r="A5225" s="218" t="str">
        <f>MID(FORECAST!A5224,1,10)</f>
        <v/>
      </c>
      <c r="B5225" s="218" t="str">
        <f t="shared" si="626"/>
        <v/>
      </c>
      <c r="C5225" s="218" t="str">
        <f t="shared" si="627"/>
        <v/>
      </c>
      <c r="D5225" s="218" t="str">
        <f t="shared" si="628"/>
        <v/>
      </c>
      <c r="E5225" s="219" t="e">
        <f t="shared" si="629"/>
        <v>#VALUE!</v>
      </c>
      <c r="F5225" s="219" t="str">
        <f t="shared" si="630"/>
        <v/>
      </c>
      <c r="G5225" s="219">
        <f t="shared" si="631"/>
        <v>45291</v>
      </c>
      <c r="H5225" s="218" t="str">
        <f>IF(ISERROR(VLOOKUP(FORECAST!$A5225,$AY$2:$BA$9,3,FALSE)),"",VLOOKUP(FORECAST!$A5225,$AY$2:$BA$9,3,FALSE))</f>
        <v/>
      </c>
      <c r="I5225" s="218" t="str">
        <f>IF(ISNUMBER(FORECAST!G:G),FORECAST!G:G,"")</f>
        <v/>
      </c>
      <c r="J5225" s="222" t="str">
        <f>IF(ISNUMBER(FORECAST!H:H),FORECAST!H:H,"")</f>
        <v/>
      </c>
      <c r="BF5225" s="4"/>
    </row>
    <row r="5226" spans="1:58">
      <c r="A5226" s="218" t="str">
        <f>MID(FORECAST!A5225,1,10)</f>
        <v/>
      </c>
      <c r="B5226" s="218" t="str">
        <f t="shared" si="626"/>
        <v/>
      </c>
      <c r="C5226" s="218" t="str">
        <f t="shared" si="627"/>
        <v/>
      </c>
      <c r="D5226" s="218" t="str">
        <f t="shared" si="628"/>
        <v/>
      </c>
      <c r="E5226" s="219" t="e">
        <f t="shared" si="629"/>
        <v>#VALUE!</v>
      </c>
      <c r="F5226" s="219" t="str">
        <f t="shared" si="630"/>
        <v/>
      </c>
      <c r="G5226" s="219">
        <f t="shared" si="631"/>
        <v>45291</v>
      </c>
      <c r="H5226" s="218" t="str">
        <f>IF(ISERROR(VLOOKUP(FORECAST!$A5226,$AY$2:$BA$9,3,FALSE)),"",VLOOKUP(FORECAST!$A5226,$AY$2:$BA$9,3,FALSE))</f>
        <v/>
      </c>
      <c r="I5226" s="218" t="str">
        <f>IF(ISNUMBER(FORECAST!G:G),FORECAST!G:G,"")</f>
        <v/>
      </c>
      <c r="J5226" s="222" t="str">
        <f>IF(ISNUMBER(FORECAST!H:H),FORECAST!H:H,"")</f>
        <v/>
      </c>
      <c r="BF5226" s="4"/>
    </row>
    <row r="5227" spans="1:58">
      <c r="A5227" s="218" t="str">
        <f>MID(FORECAST!A5226,1,10)</f>
        <v/>
      </c>
      <c r="B5227" s="218" t="str">
        <f t="shared" si="626"/>
        <v/>
      </c>
      <c r="C5227" s="218" t="str">
        <f t="shared" si="627"/>
        <v/>
      </c>
      <c r="D5227" s="218" t="str">
        <f t="shared" si="628"/>
        <v/>
      </c>
      <c r="E5227" s="219" t="e">
        <f t="shared" si="629"/>
        <v>#VALUE!</v>
      </c>
      <c r="F5227" s="219" t="str">
        <f t="shared" si="630"/>
        <v/>
      </c>
      <c r="G5227" s="219">
        <f t="shared" si="631"/>
        <v>45291</v>
      </c>
      <c r="H5227" s="218" t="str">
        <f>IF(ISERROR(VLOOKUP(FORECAST!$A5227,$AY$2:$BA$9,3,FALSE)),"",VLOOKUP(FORECAST!$A5227,$AY$2:$BA$9,3,FALSE))</f>
        <v/>
      </c>
      <c r="I5227" s="218" t="str">
        <f>IF(ISNUMBER(FORECAST!G:G),FORECAST!G:G,"")</f>
        <v/>
      </c>
      <c r="J5227" s="222" t="str">
        <f>IF(ISNUMBER(FORECAST!H:H),FORECAST!H:H,"")</f>
        <v/>
      </c>
      <c r="BF5227" s="4"/>
    </row>
    <row r="5228" spans="1:58">
      <c r="A5228" s="218" t="str">
        <f>MID(FORECAST!A5227,1,10)</f>
        <v/>
      </c>
      <c r="B5228" s="218" t="str">
        <f t="shared" si="626"/>
        <v/>
      </c>
      <c r="C5228" s="218" t="str">
        <f t="shared" si="627"/>
        <v/>
      </c>
      <c r="D5228" s="218" t="str">
        <f t="shared" si="628"/>
        <v/>
      </c>
      <c r="E5228" s="219" t="e">
        <f t="shared" si="629"/>
        <v>#VALUE!</v>
      </c>
      <c r="F5228" s="219" t="str">
        <f t="shared" si="630"/>
        <v/>
      </c>
      <c r="G5228" s="219">
        <f t="shared" si="631"/>
        <v>45291</v>
      </c>
      <c r="H5228" s="218" t="str">
        <f>IF(ISERROR(VLOOKUP(FORECAST!$A5228,$AY$2:$BA$9,3,FALSE)),"",VLOOKUP(FORECAST!$A5228,$AY$2:$BA$9,3,FALSE))</f>
        <v/>
      </c>
      <c r="I5228" s="218" t="str">
        <f>IF(ISNUMBER(FORECAST!G:G),FORECAST!G:G,"")</f>
        <v/>
      </c>
      <c r="J5228" s="222" t="str">
        <f>IF(ISNUMBER(FORECAST!H:H),FORECAST!H:H,"")</f>
        <v/>
      </c>
      <c r="BF5228" s="4"/>
    </row>
    <row r="5229" spans="1:58">
      <c r="A5229" s="218" t="str">
        <f>MID(FORECAST!A5228,1,10)</f>
        <v/>
      </c>
      <c r="B5229" s="218" t="str">
        <f t="shared" si="626"/>
        <v/>
      </c>
      <c r="C5229" s="218" t="str">
        <f t="shared" si="627"/>
        <v/>
      </c>
      <c r="D5229" s="218" t="str">
        <f t="shared" si="628"/>
        <v/>
      </c>
      <c r="E5229" s="219" t="e">
        <f t="shared" si="629"/>
        <v>#VALUE!</v>
      </c>
      <c r="F5229" s="219" t="str">
        <f t="shared" si="630"/>
        <v/>
      </c>
      <c r="G5229" s="219">
        <f t="shared" si="631"/>
        <v>45291</v>
      </c>
      <c r="H5229" s="218" t="str">
        <f>IF(ISERROR(VLOOKUP(FORECAST!$A5229,$AY$2:$BA$9,3,FALSE)),"",VLOOKUP(FORECAST!$A5229,$AY$2:$BA$9,3,FALSE))</f>
        <v/>
      </c>
      <c r="I5229" s="218" t="str">
        <f>IF(ISNUMBER(FORECAST!G:G),FORECAST!G:G,"")</f>
        <v/>
      </c>
      <c r="J5229" s="222" t="str">
        <f>IF(ISNUMBER(FORECAST!H:H),FORECAST!H:H,"")</f>
        <v/>
      </c>
      <c r="BF5229" s="4"/>
    </row>
    <row r="5230" spans="1:58">
      <c r="A5230" s="218" t="str">
        <f>MID(FORECAST!A5229,1,10)</f>
        <v/>
      </c>
      <c r="B5230" s="218" t="str">
        <f t="shared" si="626"/>
        <v/>
      </c>
      <c r="C5230" s="218" t="str">
        <f t="shared" si="627"/>
        <v/>
      </c>
      <c r="D5230" s="218" t="str">
        <f t="shared" si="628"/>
        <v/>
      </c>
      <c r="E5230" s="219" t="e">
        <f t="shared" si="629"/>
        <v>#VALUE!</v>
      </c>
      <c r="F5230" s="219" t="str">
        <f t="shared" si="630"/>
        <v/>
      </c>
      <c r="G5230" s="219">
        <f t="shared" si="631"/>
        <v>45291</v>
      </c>
      <c r="H5230" s="218" t="str">
        <f>IF(ISERROR(VLOOKUP(FORECAST!$A5230,$AY$2:$BA$9,3,FALSE)),"",VLOOKUP(FORECAST!$A5230,$AY$2:$BA$9,3,FALSE))</f>
        <v/>
      </c>
      <c r="I5230" s="218" t="str">
        <f>IF(ISNUMBER(FORECAST!G:G),FORECAST!G:G,"")</f>
        <v/>
      </c>
      <c r="J5230" s="222" t="str">
        <f>IF(ISNUMBER(FORECAST!H:H),FORECAST!H:H,"")</f>
        <v/>
      </c>
      <c r="BF5230" s="4"/>
    </row>
    <row r="5231" spans="1:58">
      <c r="A5231" s="218" t="str">
        <f>MID(FORECAST!A5230,1,10)</f>
        <v/>
      </c>
      <c r="B5231" s="218" t="str">
        <f t="shared" si="626"/>
        <v/>
      </c>
      <c r="C5231" s="218" t="str">
        <f t="shared" si="627"/>
        <v/>
      </c>
      <c r="D5231" s="218" t="str">
        <f t="shared" si="628"/>
        <v/>
      </c>
      <c r="E5231" s="219" t="e">
        <f t="shared" si="629"/>
        <v>#VALUE!</v>
      </c>
      <c r="F5231" s="219" t="str">
        <f t="shared" si="630"/>
        <v/>
      </c>
      <c r="G5231" s="219">
        <f t="shared" si="631"/>
        <v>45291</v>
      </c>
      <c r="H5231" s="218" t="str">
        <f>IF(ISERROR(VLOOKUP(FORECAST!$A5231,$AY$2:$BA$9,3,FALSE)),"",VLOOKUP(FORECAST!$A5231,$AY$2:$BA$9,3,FALSE))</f>
        <v/>
      </c>
      <c r="I5231" s="218" t="str">
        <f>IF(ISNUMBER(FORECAST!G:G),FORECAST!G:G,"")</f>
        <v/>
      </c>
      <c r="J5231" s="222" t="str">
        <f>IF(ISNUMBER(FORECAST!H:H),FORECAST!H:H,"")</f>
        <v/>
      </c>
      <c r="BF5231" s="4"/>
    </row>
    <row r="5232" spans="1:58">
      <c r="A5232" s="218" t="str">
        <f>MID(FORECAST!A5231,1,10)</f>
        <v/>
      </c>
      <c r="B5232" s="218" t="str">
        <f t="shared" si="626"/>
        <v/>
      </c>
      <c r="C5232" s="218" t="str">
        <f t="shared" si="627"/>
        <v/>
      </c>
      <c r="D5232" s="218" t="str">
        <f t="shared" si="628"/>
        <v/>
      </c>
      <c r="E5232" s="219" t="e">
        <f t="shared" si="629"/>
        <v>#VALUE!</v>
      </c>
      <c r="F5232" s="219" t="str">
        <f t="shared" si="630"/>
        <v/>
      </c>
      <c r="G5232" s="219">
        <f t="shared" si="631"/>
        <v>45291</v>
      </c>
      <c r="H5232" s="218" t="str">
        <f>IF(ISERROR(VLOOKUP(FORECAST!$A5232,$AY$2:$BA$9,3,FALSE)),"",VLOOKUP(FORECAST!$A5232,$AY$2:$BA$9,3,FALSE))</f>
        <v/>
      </c>
      <c r="I5232" s="218" t="str">
        <f>IF(ISNUMBER(FORECAST!G:G),FORECAST!G:G,"")</f>
        <v/>
      </c>
      <c r="J5232" s="222" t="str">
        <f>IF(ISNUMBER(FORECAST!H:H),FORECAST!H:H,"")</f>
        <v/>
      </c>
      <c r="BF5232" s="4"/>
    </row>
    <row r="5233" spans="1:58">
      <c r="A5233" s="218" t="str">
        <f>MID(FORECAST!A5232,1,10)</f>
        <v/>
      </c>
      <c r="B5233" s="218" t="str">
        <f t="shared" si="626"/>
        <v/>
      </c>
      <c r="C5233" s="218" t="str">
        <f t="shared" si="627"/>
        <v/>
      </c>
      <c r="D5233" s="218" t="str">
        <f t="shared" si="628"/>
        <v/>
      </c>
      <c r="E5233" s="219" t="e">
        <f t="shared" si="629"/>
        <v>#VALUE!</v>
      </c>
      <c r="F5233" s="219" t="str">
        <f t="shared" si="630"/>
        <v/>
      </c>
      <c r="G5233" s="219">
        <f t="shared" si="631"/>
        <v>45291</v>
      </c>
      <c r="H5233" s="218" t="str">
        <f>IF(ISERROR(VLOOKUP(FORECAST!$A5233,$AY$2:$BA$9,3,FALSE)),"",VLOOKUP(FORECAST!$A5233,$AY$2:$BA$9,3,FALSE))</f>
        <v/>
      </c>
      <c r="I5233" s="218" t="str">
        <f>IF(ISNUMBER(FORECAST!G:G),FORECAST!G:G,"")</f>
        <v/>
      </c>
      <c r="J5233" s="222" t="str">
        <f>IF(ISNUMBER(FORECAST!H:H),FORECAST!H:H,"")</f>
        <v/>
      </c>
      <c r="BF5233" s="4"/>
    </row>
    <row r="5234" spans="1:58">
      <c r="A5234" s="218" t="str">
        <f>MID(FORECAST!A5233,1,10)</f>
        <v/>
      </c>
      <c r="B5234" s="218" t="str">
        <f t="shared" si="626"/>
        <v/>
      </c>
      <c r="C5234" s="218" t="str">
        <f t="shared" si="627"/>
        <v/>
      </c>
      <c r="D5234" s="218" t="str">
        <f t="shared" si="628"/>
        <v/>
      </c>
      <c r="E5234" s="219" t="e">
        <f t="shared" si="629"/>
        <v>#VALUE!</v>
      </c>
      <c r="F5234" s="219" t="str">
        <f t="shared" si="630"/>
        <v/>
      </c>
      <c r="G5234" s="219">
        <f t="shared" si="631"/>
        <v>45291</v>
      </c>
      <c r="H5234" s="218" t="str">
        <f>IF(ISERROR(VLOOKUP(FORECAST!$A5234,$AY$2:$BA$9,3,FALSE)),"",VLOOKUP(FORECAST!$A5234,$AY$2:$BA$9,3,FALSE))</f>
        <v/>
      </c>
      <c r="I5234" s="218" t="str">
        <f>IF(ISNUMBER(FORECAST!G:G),FORECAST!G:G,"")</f>
        <v/>
      </c>
      <c r="J5234" s="222" t="str">
        <f>IF(ISNUMBER(FORECAST!H:H),FORECAST!H:H,"")</f>
        <v/>
      </c>
      <c r="BF5234" s="4"/>
    </row>
    <row r="5235" spans="1:58">
      <c r="A5235" s="218" t="str">
        <f>MID(FORECAST!A5234,1,10)</f>
        <v/>
      </c>
      <c r="B5235" s="218" t="str">
        <f t="shared" si="626"/>
        <v/>
      </c>
      <c r="C5235" s="218" t="str">
        <f t="shared" si="627"/>
        <v/>
      </c>
      <c r="D5235" s="218" t="str">
        <f t="shared" si="628"/>
        <v/>
      </c>
      <c r="E5235" s="219" t="e">
        <f t="shared" si="629"/>
        <v>#VALUE!</v>
      </c>
      <c r="F5235" s="219" t="str">
        <f t="shared" si="630"/>
        <v/>
      </c>
      <c r="G5235" s="219">
        <f t="shared" si="631"/>
        <v>45291</v>
      </c>
      <c r="H5235" s="218" t="str">
        <f>IF(ISERROR(VLOOKUP(FORECAST!$A5235,$AY$2:$BA$9,3,FALSE)),"",VLOOKUP(FORECAST!$A5235,$AY$2:$BA$9,3,FALSE))</f>
        <v/>
      </c>
      <c r="I5235" s="218" t="str">
        <f>IF(ISNUMBER(FORECAST!G:G),FORECAST!G:G,"")</f>
        <v/>
      </c>
      <c r="J5235" s="222" t="str">
        <f>IF(ISNUMBER(FORECAST!H:H),FORECAST!H:H,"")</f>
        <v/>
      </c>
      <c r="BF5235" s="4"/>
    </row>
    <row r="5236" spans="1:58">
      <c r="A5236" s="218" t="str">
        <f>MID(FORECAST!A5235,1,10)</f>
        <v/>
      </c>
      <c r="B5236" s="218" t="str">
        <f t="shared" si="626"/>
        <v/>
      </c>
      <c r="C5236" s="218" t="str">
        <f t="shared" si="627"/>
        <v/>
      </c>
      <c r="D5236" s="218" t="str">
        <f t="shared" si="628"/>
        <v/>
      </c>
      <c r="E5236" s="219" t="e">
        <f t="shared" si="629"/>
        <v>#VALUE!</v>
      </c>
      <c r="F5236" s="219" t="str">
        <f t="shared" si="630"/>
        <v/>
      </c>
      <c r="G5236" s="219">
        <f t="shared" si="631"/>
        <v>45291</v>
      </c>
      <c r="H5236" s="218" t="str">
        <f>IF(ISERROR(VLOOKUP(FORECAST!$A5236,$AY$2:$BA$9,3,FALSE)),"",VLOOKUP(FORECAST!$A5236,$AY$2:$BA$9,3,FALSE))</f>
        <v/>
      </c>
      <c r="I5236" s="218" t="str">
        <f>IF(ISNUMBER(FORECAST!G:G),FORECAST!G:G,"")</f>
        <v/>
      </c>
      <c r="J5236" s="222" t="str">
        <f>IF(ISNUMBER(FORECAST!H:H),FORECAST!H:H,"")</f>
        <v/>
      </c>
      <c r="BF5236" s="4"/>
    </row>
    <row r="5237" spans="1:58">
      <c r="A5237" s="218" t="str">
        <f>MID(FORECAST!A5236,1,10)</f>
        <v/>
      </c>
      <c r="B5237" s="218" t="str">
        <f t="shared" si="626"/>
        <v/>
      </c>
      <c r="C5237" s="218" t="str">
        <f t="shared" si="627"/>
        <v/>
      </c>
      <c r="D5237" s="218" t="str">
        <f t="shared" si="628"/>
        <v/>
      </c>
      <c r="E5237" s="219" t="e">
        <f t="shared" si="629"/>
        <v>#VALUE!</v>
      </c>
      <c r="F5237" s="219" t="str">
        <f t="shared" si="630"/>
        <v/>
      </c>
      <c r="G5237" s="219">
        <f t="shared" si="631"/>
        <v>45291</v>
      </c>
      <c r="H5237" s="218" t="str">
        <f>IF(ISERROR(VLOOKUP(FORECAST!$A5237,$AY$2:$BA$9,3,FALSE)),"",VLOOKUP(FORECAST!$A5237,$AY$2:$BA$9,3,FALSE))</f>
        <v/>
      </c>
      <c r="I5237" s="218" t="str">
        <f>IF(ISNUMBER(FORECAST!G:G),FORECAST!G:G,"")</f>
        <v/>
      </c>
      <c r="J5237" s="222" t="str">
        <f>IF(ISNUMBER(FORECAST!H:H),FORECAST!H:H,"")</f>
        <v/>
      </c>
      <c r="BF5237" s="4"/>
    </row>
    <row r="5238" spans="1:58">
      <c r="A5238" s="218" t="str">
        <f>MID(FORECAST!A5237,1,10)</f>
        <v/>
      </c>
      <c r="B5238" s="218" t="str">
        <f t="shared" si="626"/>
        <v/>
      </c>
      <c r="C5238" s="218" t="str">
        <f t="shared" si="627"/>
        <v/>
      </c>
      <c r="D5238" s="218" t="str">
        <f t="shared" si="628"/>
        <v/>
      </c>
      <c r="E5238" s="219" t="e">
        <f t="shared" si="629"/>
        <v>#VALUE!</v>
      </c>
      <c r="F5238" s="219" t="str">
        <f t="shared" si="630"/>
        <v/>
      </c>
      <c r="G5238" s="219">
        <f t="shared" si="631"/>
        <v>45291</v>
      </c>
      <c r="H5238" s="218" t="str">
        <f>IF(ISERROR(VLOOKUP(FORECAST!$A5238,$AY$2:$BA$9,3,FALSE)),"",VLOOKUP(FORECAST!$A5238,$AY$2:$BA$9,3,FALSE))</f>
        <v/>
      </c>
      <c r="I5238" s="218" t="str">
        <f>IF(ISNUMBER(FORECAST!G:G),FORECAST!G:G,"")</f>
        <v/>
      </c>
      <c r="J5238" s="222" t="str">
        <f>IF(ISNUMBER(FORECAST!H:H),FORECAST!H:H,"")</f>
        <v/>
      </c>
      <c r="BF5238" s="4"/>
    </row>
    <row r="5239" spans="1:58">
      <c r="A5239" s="218" t="str">
        <f>MID(FORECAST!A5238,1,10)</f>
        <v/>
      </c>
      <c r="B5239" s="218" t="str">
        <f t="shared" si="626"/>
        <v/>
      </c>
      <c r="C5239" s="218" t="str">
        <f t="shared" si="627"/>
        <v/>
      </c>
      <c r="D5239" s="218" t="str">
        <f t="shared" si="628"/>
        <v/>
      </c>
      <c r="E5239" s="219" t="e">
        <f t="shared" si="629"/>
        <v>#VALUE!</v>
      </c>
      <c r="F5239" s="219" t="str">
        <f t="shared" si="630"/>
        <v/>
      </c>
      <c r="G5239" s="219">
        <f t="shared" si="631"/>
        <v>45291</v>
      </c>
      <c r="H5239" s="218" t="str">
        <f>IF(ISERROR(VLOOKUP(FORECAST!$A5239,$AY$2:$BA$9,3,FALSE)),"",VLOOKUP(FORECAST!$A5239,$AY$2:$BA$9,3,FALSE))</f>
        <v/>
      </c>
      <c r="I5239" s="218" t="str">
        <f>IF(ISNUMBER(FORECAST!G:G),FORECAST!G:G,"")</f>
        <v/>
      </c>
      <c r="J5239" s="222" t="str">
        <f>IF(ISNUMBER(FORECAST!H:H),FORECAST!H:H,"")</f>
        <v/>
      </c>
      <c r="BF5239" s="4"/>
    </row>
    <row r="5240" spans="1:58">
      <c r="A5240" s="218" t="str">
        <f>MID(FORECAST!A5239,1,10)</f>
        <v/>
      </c>
      <c r="B5240" s="218" t="str">
        <f t="shared" si="626"/>
        <v/>
      </c>
      <c r="C5240" s="218" t="str">
        <f t="shared" si="627"/>
        <v/>
      </c>
      <c r="D5240" s="218" t="str">
        <f t="shared" si="628"/>
        <v/>
      </c>
      <c r="E5240" s="219" t="e">
        <f t="shared" si="629"/>
        <v>#VALUE!</v>
      </c>
      <c r="F5240" s="219" t="str">
        <f t="shared" si="630"/>
        <v/>
      </c>
      <c r="G5240" s="219">
        <f t="shared" si="631"/>
        <v>45291</v>
      </c>
      <c r="H5240" s="218" t="str">
        <f>IF(ISERROR(VLOOKUP(FORECAST!$A5240,$AY$2:$BA$9,3,FALSE)),"",VLOOKUP(FORECAST!$A5240,$AY$2:$BA$9,3,FALSE))</f>
        <v/>
      </c>
      <c r="I5240" s="218" t="str">
        <f>IF(ISNUMBER(FORECAST!G:G),FORECAST!G:G,"")</f>
        <v/>
      </c>
      <c r="J5240" s="222" t="str">
        <f>IF(ISNUMBER(FORECAST!H:H),FORECAST!H:H,"")</f>
        <v/>
      </c>
      <c r="BF5240" s="4"/>
    </row>
    <row r="5241" spans="1:58">
      <c r="A5241" s="218" t="str">
        <f>MID(FORECAST!A5240,1,10)</f>
        <v/>
      </c>
      <c r="B5241" s="218" t="str">
        <f t="shared" si="626"/>
        <v/>
      </c>
      <c r="C5241" s="218" t="str">
        <f t="shared" si="627"/>
        <v/>
      </c>
      <c r="D5241" s="218" t="str">
        <f t="shared" si="628"/>
        <v/>
      </c>
      <c r="E5241" s="219" t="e">
        <f t="shared" si="629"/>
        <v>#VALUE!</v>
      </c>
      <c r="F5241" s="219" t="str">
        <f t="shared" si="630"/>
        <v/>
      </c>
      <c r="G5241" s="219">
        <f t="shared" si="631"/>
        <v>45291</v>
      </c>
      <c r="H5241" s="218" t="str">
        <f>IF(ISERROR(VLOOKUP(FORECAST!$A5241,$AY$2:$BA$9,3,FALSE)),"",VLOOKUP(FORECAST!$A5241,$AY$2:$BA$9,3,FALSE))</f>
        <v/>
      </c>
      <c r="I5241" s="218" t="str">
        <f>IF(ISNUMBER(FORECAST!G:G),FORECAST!G:G,"")</f>
        <v/>
      </c>
      <c r="J5241" s="222" t="str">
        <f>IF(ISNUMBER(FORECAST!H:H),FORECAST!H:H,"")</f>
        <v/>
      </c>
      <c r="BF5241" s="4"/>
    </row>
    <row r="5242" spans="1:58">
      <c r="A5242" s="218" t="str">
        <f>MID(FORECAST!A5241,1,10)</f>
        <v/>
      </c>
      <c r="B5242" s="218" t="str">
        <f t="shared" si="626"/>
        <v/>
      </c>
      <c r="C5242" s="218" t="str">
        <f t="shared" si="627"/>
        <v/>
      </c>
      <c r="D5242" s="218" t="str">
        <f t="shared" si="628"/>
        <v/>
      </c>
      <c r="E5242" s="219" t="e">
        <f t="shared" si="629"/>
        <v>#VALUE!</v>
      </c>
      <c r="F5242" s="219" t="str">
        <f t="shared" si="630"/>
        <v/>
      </c>
      <c r="G5242" s="219">
        <f t="shared" si="631"/>
        <v>45291</v>
      </c>
      <c r="H5242" s="218" t="str">
        <f>IF(ISERROR(VLOOKUP(FORECAST!$A5242,$AY$2:$BA$9,3,FALSE)),"",VLOOKUP(FORECAST!$A5242,$AY$2:$BA$9,3,FALSE))</f>
        <v/>
      </c>
      <c r="I5242" s="218" t="str">
        <f>IF(ISNUMBER(FORECAST!G:G),FORECAST!G:G,"")</f>
        <v/>
      </c>
      <c r="J5242" s="222" t="str">
        <f>IF(ISNUMBER(FORECAST!H:H),FORECAST!H:H,"")</f>
        <v/>
      </c>
      <c r="BF5242" s="4"/>
    </row>
    <row r="5243" spans="1:58">
      <c r="A5243" s="218" t="str">
        <f>MID(FORECAST!A5242,1,10)</f>
        <v/>
      </c>
      <c r="B5243" s="218" t="str">
        <f t="shared" si="626"/>
        <v/>
      </c>
      <c r="C5243" s="218" t="str">
        <f t="shared" si="627"/>
        <v/>
      </c>
      <c r="D5243" s="218" t="str">
        <f t="shared" si="628"/>
        <v/>
      </c>
      <c r="E5243" s="219" t="e">
        <f t="shared" si="629"/>
        <v>#VALUE!</v>
      </c>
      <c r="F5243" s="219" t="str">
        <f t="shared" si="630"/>
        <v/>
      </c>
      <c r="G5243" s="219">
        <f t="shared" si="631"/>
        <v>45291</v>
      </c>
      <c r="H5243" s="218" t="str">
        <f>IF(ISERROR(VLOOKUP(FORECAST!$A5243,$AY$2:$BA$9,3,FALSE)),"",VLOOKUP(FORECAST!$A5243,$AY$2:$BA$9,3,FALSE))</f>
        <v/>
      </c>
      <c r="I5243" s="218" t="str">
        <f>IF(ISNUMBER(FORECAST!G:G),FORECAST!G:G,"")</f>
        <v/>
      </c>
      <c r="J5243" s="222" t="str">
        <f>IF(ISNUMBER(FORECAST!H:H),FORECAST!H:H,"")</f>
        <v/>
      </c>
      <c r="BF5243" s="4"/>
    </row>
    <row r="5244" spans="1:58">
      <c r="A5244" s="218" t="str">
        <f>MID(FORECAST!A5243,1,10)</f>
        <v/>
      </c>
      <c r="B5244" s="218" t="str">
        <f t="shared" si="626"/>
        <v/>
      </c>
      <c r="C5244" s="218" t="str">
        <f t="shared" si="627"/>
        <v/>
      </c>
      <c r="D5244" s="218" t="str">
        <f t="shared" si="628"/>
        <v/>
      </c>
      <c r="E5244" s="219" t="e">
        <f t="shared" si="629"/>
        <v>#VALUE!</v>
      </c>
      <c r="F5244" s="219" t="str">
        <f t="shared" si="630"/>
        <v/>
      </c>
      <c r="G5244" s="219">
        <f t="shared" si="631"/>
        <v>45291</v>
      </c>
      <c r="H5244" s="218" t="str">
        <f>IF(ISERROR(VLOOKUP(FORECAST!$A5244,$AY$2:$BA$9,3,FALSE)),"",VLOOKUP(FORECAST!$A5244,$AY$2:$BA$9,3,FALSE))</f>
        <v/>
      </c>
      <c r="I5244" s="218" t="str">
        <f>IF(ISNUMBER(FORECAST!G:G),FORECAST!G:G,"")</f>
        <v/>
      </c>
      <c r="J5244" s="222" t="str">
        <f>IF(ISNUMBER(FORECAST!H:H),FORECAST!H:H,"")</f>
        <v/>
      </c>
      <c r="BF5244" s="4"/>
    </row>
    <row r="5245" spans="1:58">
      <c r="A5245" s="218" t="str">
        <f>MID(FORECAST!A5244,1,10)</f>
        <v/>
      </c>
      <c r="B5245" s="218" t="str">
        <f t="shared" si="626"/>
        <v/>
      </c>
      <c r="C5245" s="218" t="str">
        <f t="shared" si="627"/>
        <v/>
      </c>
      <c r="D5245" s="218" t="str">
        <f t="shared" si="628"/>
        <v/>
      </c>
      <c r="E5245" s="219" t="e">
        <f t="shared" si="629"/>
        <v>#VALUE!</v>
      </c>
      <c r="F5245" s="219" t="str">
        <f t="shared" si="630"/>
        <v/>
      </c>
      <c r="G5245" s="219">
        <f t="shared" si="631"/>
        <v>45291</v>
      </c>
      <c r="H5245" s="218" t="str">
        <f>IF(ISERROR(VLOOKUP(FORECAST!$A5245,$AY$2:$BA$9,3,FALSE)),"",VLOOKUP(FORECAST!$A5245,$AY$2:$BA$9,3,FALSE))</f>
        <v/>
      </c>
      <c r="I5245" s="218" t="str">
        <f>IF(ISNUMBER(FORECAST!G:G),FORECAST!G:G,"")</f>
        <v/>
      </c>
      <c r="J5245" s="222" t="str">
        <f>IF(ISNUMBER(FORECAST!H:H),FORECAST!H:H,"")</f>
        <v/>
      </c>
      <c r="BF5245" s="4"/>
    </row>
    <row r="5246" spans="1:58">
      <c r="A5246" s="218" t="str">
        <f>MID(FORECAST!A5245,1,10)</f>
        <v/>
      </c>
      <c r="B5246" s="218" t="str">
        <f t="shared" si="626"/>
        <v/>
      </c>
      <c r="C5246" s="218" t="str">
        <f t="shared" si="627"/>
        <v/>
      </c>
      <c r="D5246" s="218" t="str">
        <f t="shared" si="628"/>
        <v/>
      </c>
      <c r="E5246" s="219" t="e">
        <f t="shared" si="629"/>
        <v>#VALUE!</v>
      </c>
      <c r="F5246" s="219" t="str">
        <f t="shared" si="630"/>
        <v/>
      </c>
      <c r="G5246" s="219">
        <f t="shared" si="631"/>
        <v>45291</v>
      </c>
      <c r="H5246" s="218" t="str">
        <f>IF(ISERROR(VLOOKUP(FORECAST!$A5246,$AY$2:$BA$9,3,FALSE)),"",VLOOKUP(FORECAST!$A5246,$AY$2:$BA$9,3,FALSE))</f>
        <v/>
      </c>
      <c r="I5246" s="218" t="str">
        <f>IF(ISNUMBER(FORECAST!G:G),FORECAST!G:G,"")</f>
        <v/>
      </c>
      <c r="J5246" s="222" t="str">
        <f>IF(ISNUMBER(FORECAST!H:H),FORECAST!H:H,"")</f>
        <v/>
      </c>
      <c r="BF5246" s="4"/>
    </row>
    <row r="5247" spans="1:58">
      <c r="A5247" s="218" t="str">
        <f>MID(FORECAST!A5246,1,10)</f>
        <v/>
      </c>
      <c r="B5247" s="218" t="str">
        <f t="shared" si="626"/>
        <v/>
      </c>
      <c r="C5247" s="218" t="str">
        <f t="shared" si="627"/>
        <v/>
      </c>
      <c r="D5247" s="218" t="str">
        <f t="shared" si="628"/>
        <v/>
      </c>
      <c r="E5247" s="219" t="e">
        <f t="shared" si="629"/>
        <v>#VALUE!</v>
      </c>
      <c r="F5247" s="219" t="str">
        <f t="shared" si="630"/>
        <v/>
      </c>
      <c r="G5247" s="219">
        <f t="shared" si="631"/>
        <v>45291</v>
      </c>
      <c r="H5247" s="218" t="str">
        <f>IF(ISERROR(VLOOKUP(FORECAST!$A5247,$AY$2:$BA$9,3,FALSE)),"",VLOOKUP(FORECAST!$A5247,$AY$2:$BA$9,3,FALSE))</f>
        <v/>
      </c>
      <c r="I5247" s="218" t="str">
        <f>IF(ISNUMBER(FORECAST!G:G),FORECAST!G:G,"")</f>
        <v/>
      </c>
      <c r="J5247" s="222" t="str">
        <f>IF(ISNUMBER(FORECAST!H:H),FORECAST!H:H,"")</f>
        <v/>
      </c>
      <c r="BF5247" s="4"/>
    </row>
    <row r="5248" spans="1:58">
      <c r="A5248" s="218" t="str">
        <f>MID(FORECAST!A5247,1,10)</f>
        <v/>
      </c>
      <c r="B5248" s="218" t="str">
        <f t="shared" si="626"/>
        <v/>
      </c>
      <c r="C5248" s="218" t="str">
        <f t="shared" si="627"/>
        <v/>
      </c>
      <c r="D5248" s="218" t="str">
        <f t="shared" si="628"/>
        <v/>
      </c>
      <c r="E5248" s="219" t="e">
        <f t="shared" si="629"/>
        <v>#VALUE!</v>
      </c>
      <c r="F5248" s="219" t="str">
        <f t="shared" si="630"/>
        <v/>
      </c>
      <c r="G5248" s="219">
        <f t="shared" si="631"/>
        <v>45291</v>
      </c>
      <c r="H5248" s="218" t="str">
        <f>IF(ISERROR(VLOOKUP(FORECAST!$A5248,$AY$2:$BA$9,3,FALSE)),"",VLOOKUP(FORECAST!$A5248,$AY$2:$BA$9,3,FALSE))</f>
        <v/>
      </c>
      <c r="I5248" s="218" t="str">
        <f>IF(ISNUMBER(FORECAST!G:G),FORECAST!G:G,"")</f>
        <v/>
      </c>
      <c r="J5248" s="222" t="str">
        <f>IF(ISNUMBER(FORECAST!H:H),FORECAST!H:H,"")</f>
        <v/>
      </c>
      <c r="BF5248" s="4"/>
    </row>
    <row r="5249" spans="1:58">
      <c r="A5249" s="218" t="str">
        <f>MID(FORECAST!A5248,1,10)</f>
        <v/>
      </c>
      <c r="B5249" s="218" t="str">
        <f t="shared" si="626"/>
        <v/>
      </c>
      <c r="C5249" s="218" t="str">
        <f t="shared" si="627"/>
        <v/>
      </c>
      <c r="D5249" s="218" t="str">
        <f t="shared" si="628"/>
        <v/>
      </c>
      <c r="E5249" s="219" t="e">
        <f t="shared" si="629"/>
        <v>#VALUE!</v>
      </c>
      <c r="F5249" s="219" t="str">
        <f t="shared" si="630"/>
        <v/>
      </c>
      <c r="G5249" s="219">
        <f t="shared" si="631"/>
        <v>45291</v>
      </c>
      <c r="H5249" s="218" t="str">
        <f>IF(ISERROR(VLOOKUP(FORECAST!$A5249,$AY$2:$BA$9,3,FALSE)),"",VLOOKUP(FORECAST!$A5249,$AY$2:$BA$9,3,FALSE))</f>
        <v/>
      </c>
      <c r="I5249" s="218" t="str">
        <f>IF(ISNUMBER(FORECAST!G:G),FORECAST!G:G,"")</f>
        <v/>
      </c>
      <c r="J5249" s="222" t="str">
        <f>IF(ISNUMBER(FORECAST!H:H),FORECAST!H:H,"")</f>
        <v/>
      </c>
      <c r="BF5249" s="4"/>
    </row>
    <row r="5250" spans="1:58">
      <c r="A5250" s="218" t="str">
        <f>MID(FORECAST!A5249,1,10)</f>
        <v/>
      </c>
      <c r="B5250" s="218" t="str">
        <f t="shared" si="626"/>
        <v/>
      </c>
      <c r="C5250" s="218" t="str">
        <f t="shared" si="627"/>
        <v/>
      </c>
      <c r="D5250" s="218" t="str">
        <f t="shared" si="628"/>
        <v/>
      </c>
      <c r="E5250" s="219" t="e">
        <f t="shared" si="629"/>
        <v>#VALUE!</v>
      </c>
      <c r="F5250" s="219" t="str">
        <f t="shared" si="630"/>
        <v/>
      </c>
      <c r="G5250" s="219">
        <f t="shared" si="631"/>
        <v>45291</v>
      </c>
      <c r="H5250" s="218" t="str">
        <f>IF(ISERROR(VLOOKUP(FORECAST!$A5250,$AY$2:$BA$9,3,FALSE)),"",VLOOKUP(FORECAST!$A5250,$AY$2:$BA$9,3,FALSE))</f>
        <v/>
      </c>
      <c r="I5250" s="218" t="str">
        <f>IF(ISNUMBER(FORECAST!G:G),FORECAST!G:G,"")</f>
        <v/>
      </c>
      <c r="J5250" s="222" t="str">
        <f>IF(ISNUMBER(FORECAST!H:H),FORECAST!H:H,"")</f>
        <v/>
      </c>
      <c r="BF5250" s="4"/>
    </row>
    <row r="5251" spans="1:58">
      <c r="A5251" s="218" t="str">
        <f>MID(FORECAST!A5250,1,10)</f>
        <v/>
      </c>
      <c r="B5251" s="218" t="str">
        <f t="shared" si="626"/>
        <v/>
      </c>
      <c r="C5251" s="218" t="str">
        <f t="shared" si="627"/>
        <v/>
      </c>
      <c r="D5251" s="218" t="str">
        <f t="shared" si="628"/>
        <v/>
      </c>
      <c r="E5251" s="219" t="e">
        <f t="shared" si="629"/>
        <v>#VALUE!</v>
      </c>
      <c r="F5251" s="219" t="str">
        <f t="shared" si="630"/>
        <v/>
      </c>
      <c r="G5251" s="219">
        <f t="shared" si="631"/>
        <v>45291</v>
      </c>
      <c r="H5251" s="218" t="str">
        <f>IF(ISERROR(VLOOKUP(FORECAST!$A5251,$AY$2:$BA$9,3,FALSE)),"",VLOOKUP(FORECAST!$A5251,$AY$2:$BA$9,3,FALSE))</f>
        <v/>
      </c>
      <c r="I5251" s="218" t="str">
        <f>IF(ISNUMBER(FORECAST!G:G),FORECAST!G:G,"")</f>
        <v/>
      </c>
      <c r="J5251" s="222" t="str">
        <f>IF(ISNUMBER(FORECAST!H:H),FORECAST!H:H,"")</f>
        <v/>
      </c>
      <c r="BF5251" s="4"/>
    </row>
    <row r="5252" spans="1:58">
      <c r="A5252" s="218" t="str">
        <f>MID(FORECAST!A5251,1,10)</f>
        <v/>
      </c>
      <c r="B5252" s="218" t="str">
        <f t="shared" si="626"/>
        <v/>
      </c>
      <c r="C5252" s="218" t="str">
        <f t="shared" si="627"/>
        <v/>
      </c>
      <c r="D5252" s="218" t="str">
        <f t="shared" si="628"/>
        <v/>
      </c>
      <c r="E5252" s="219" t="e">
        <f t="shared" si="629"/>
        <v>#VALUE!</v>
      </c>
      <c r="F5252" s="219" t="str">
        <f t="shared" si="630"/>
        <v/>
      </c>
      <c r="G5252" s="219">
        <f t="shared" si="631"/>
        <v>45291</v>
      </c>
      <c r="H5252" s="218" t="str">
        <f>IF(ISERROR(VLOOKUP(FORECAST!$A5252,$AY$2:$BA$9,3,FALSE)),"",VLOOKUP(FORECAST!$A5252,$AY$2:$BA$9,3,FALSE))</f>
        <v/>
      </c>
      <c r="I5252" s="218" t="str">
        <f>IF(ISNUMBER(FORECAST!G:G),FORECAST!G:G,"")</f>
        <v/>
      </c>
      <c r="J5252" s="222" t="str">
        <f>IF(ISNUMBER(FORECAST!H:H),FORECAST!H:H,"")</f>
        <v/>
      </c>
      <c r="BF5252" s="4"/>
    </row>
    <row r="5253" spans="1:58">
      <c r="A5253" s="218" t="str">
        <f>MID(FORECAST!A5252,1,10)</f>
        <v/>
      </c>
      <c r="B5253" s="218" t="str">
        <f t="shared" si="626"/>
        <v/>
      </c>
      <c r="C5253" s="218" t="str">
        <f t="shared" si="627"/>
        <v/>
      </c>
      <c r="D5253" s="218" t="str">
        <f t="shared" si="628"/>
        <v/>
      </c>
      <c r="E5253" s="219" t="e">
        <f t="shared" si="629"/>
        <v>#VALUE!</v>
      </c>
      <c r="F5253" s="219" t="str">
        <f t="shared" si="630"/>
        <v/>
      </c>
      <c r="G5253" s="219">
        <f t="shared" si="631"/>
        <v>45291</v>
      </c>
      <c r="H5253" s="218" t="str">
        <f>IF(ISERROR(VLOOKUP(FORECAST!$A5253,$AY$2:$BA$9,3,FALSE)),"",VLOOKUP(FORECAST!$A5253,$AY$2:$BA$9,3,FALSE))</f>
        <v/>
      </c>
      <c r="I5253" s="218" t="str">
        <f>IF(ISNUMBER(FORECAST!G:G),FORECAST!G:G,"")</f>
        <v/>
      </c>
      <c r="J5253" s="222" t="str">
        <f>IF(ISNUMBER(FORECAST!H:H),FORECAST!H:H,"")</f>
        <v/>
      </c>
      <c r="BF5253" s="4"/>
    </row>
    <row r="5254" spans="1:58">
      <c r="A5254" s="218" t="str">
        <f>MID(FORECAST!A5253,1,10)</f>
        <v/>
      </c>
      <c r="B5254" s="218" t="str">
        <f t="shared" si="626"/>
        <v/>
      </c>
      <c r="C5254" s="218" t="str">
        <f t="shared" si="627"/>
        <v/>
      </c>
      <c r="D5254" s="218" t="str">
        <f t="shared" si="628"/>
        <v/>
      </c>
      <c r="E5254" s="219" t="e">
        <f t="shared" si="629"/>
        <v>#VALUE!</v>
      </c>
      <c r="F5254" s="219" t="str">
        <f t="shared" si="630"/>
        <v/>
      </c>
      <c r="G5254" s="219">
        <f t="shared" si="631"/>
        <v>45291</v>
      </c>
      <c r="H5254" s="218" t="str">
        <f>IF(ISERROR(VLOOKUP(FORECAST!$A5254,$AY$2:$BA$9,3,FALSE)),"",VLOOKUP(FORECAST!$A5254,$AY$2:$BA$9,3,FALSE))</f>
        <v/>
      </c>
      <c r="I5254" s="218" t="str">
        <f>IF(ISNUMBER(FORECAST!G:G),FORECAST!G:G,"")</f>
        <v/>
      </c>
      <c r="J5254" s="222" t="str">
        <f>IF(ISNUMBER(FORECAST!H:H),FORECAST!H:H,"")</f>
        <v/>
      </c>
      <c r="BF5254" s="4"/>
    </row>
    <row r="5255" spans="1:58">
      <c r="A5255" s="218" t="str">
        <f>MID(FORECAST!A5254,1,10)</f>
        <v/>
      </c>
      <c r="B5255" s="218" t="str">
        <f t="shared" si="626"/>
        <v/>
      </c>
      <c r="C5255" s="218" t="str">
        <f t="shared" si="627"/>
        <v/>
      </c>
      <c r="D5255" s="218" t="str">
        <f t="shared" si="628"/>
        <v/>
      </c>
      <c r="E5255" s="219" t="e">
        <f t="shared" si="629"/>
        <v>#VALUE!</v>
      </c>
      <c r="F5255" s="219" t="str">
        <f t="shared" si="630"/>
        <v/>
      </c>
      <c r="G5255" s="219">
        <f t="shared" si="631"/>
        <v>45291</v>
      </c>
      <c r="H5255" s="218" t="str">
        <f>IF(ISERROR(VLOOKUP(FORECAST!$A5255,$AY$2:$BA$9,3,FALSE)),"",VLOOKUP(FORECAST!$A5255,$AY$2:$BA$9,3,FALSE))</f>
        <v/>
      </c>
      <c r="I5255" s="218" t="str">
        <f>IF(ISNUMBER(FORECAST!G:G),FORECAST!G:G,"")</f>
        <v/>
      </c>
      <c r="J5255" s="222" t="str">
        <f>IF(ISNUMBER(FORECAST!H:H),FORECAST!H:H,"")</f>
        <v/>
      </c>
      <c r="BF5255" s="4"/>
    </row>
    <row r="5256" spans="1:58">
      <c r="A5256" s="218" t="str">
        <f>MID(FORECAST!A5255,1,10)</f>
        <v/>
      </c>
      <c r="B5256" s="218" t="str">
        <f t="shared" si="626"/>
        <v/>
      </c>
      <c r="C5256" s="218" t="str">
        <f t="shared" si="627"/>
        <v/>
      </c>
      <c r="D5256" s="218" t="str">
        <f t="shared" si="628"/>
        <v/>
      </c>
      <c r="E5256" s="219" t="e">
        <f t="shared" si="629"/>
        <v>#VALUE!</v>
      </c>
      <c r="F5256" s="219" t="str">
        <f t="shared" si="630"/>
        <v/>
      </c>
      <c r="G5256" s="219">
        <f t="shared" si="631"/>
        <v>45291</v>
      </c>
      <c r="H5256" s="218" t="str">
        <f>IF(ISERROR(VLOOKUP(FORECAST!$A5256,$AY$2:$BA$9,3,FALSE)),"",VLOOKUP(FORECAST!$A5256,$AY$2:$BA$9,3,FALSE))</f>
        <v/>
      </c>
      <c r="I5256" s="218" t="str">
        <f>IF(ISNUMBER(FORECAST!G:G),FORECAST!G:G,"")</f>
        <v/>
      </c>
      <c r="J5256" s="222" t="str">
        <f>IF(ISNUMBER(FORECAST!H:H),FORECAST!H:H,"")</f>
        <v/>
      </c>
      <c r="BF5256" s="4"/>
    </row>
    <row r="5257" spans="1:58">
      <c r="A5257" s="218" t="str">
        <f>MID(FORECAST!A5256,1,10)</f>
        <v/>
      </c>
      <c r="B5257" s="218" t="str">
        <f t="shared" si="626"/>
        <v/>
      </c>
      <c r="C5257" s="218" t="str">
        <f t="shared" si="627"/>
        <v/>
      </c>
      <c r="D5257" s="218" t="str">
        <f t="shared" si="628"/>
        <v/>
      </c>
      <c r="E5257" s="219" t="e">
        <f t="shared" si="629"/>
        <v>#VALUE!</v>
      </c>
      <c r="F5257" s="219" t="str">
        <f t="shared" si="630"/>
        <v/>
      </c>
      <c r="G5257" s="219">
        <f t="shared" si="631"/>
        <v>45291</v>
      </c>
      <c r="H5257" s="218" t="str">
        <f>IF(ISERROR(VLOOKUP(FORECAST!$A5257,$AY$2:$BA$9,3,FALSE)),"",VLOOKUP(FORECAST!$A5257,$AY$2:$BA$9,3,FALSE))</f>
        <v/>
      </c>
      <c r="I5257" s="218" t="str">
        <f>IF(ISNUMBER(FORECAST!G:G),FORECAST!G:G,"")</f>
        <v/>
      </c>
      <c r="J5257" s="222" t="str">
        <f>IF(ISNUMBER(FORECAST!H:H),FORECAST!H:H,"")</f>
        <v/>
      </c>
      <c r="BF5257" s="4"/>
    </row>
    <row r="5258" spans="1:58">
      <c r="A5258" s="218" t="str">
        <f>MID(FORECAST!A5257,1,10)</f>
        <v/>
      </c>
      <c r="B5258" s="218" t="str">
        <f t="shared" si="626"/>
        <v/>
      </c>
      <c r="C5258" s="218" t="str">
        <f t="shared" si="627"/>
        <v/>
      </c>
      <c r="D5258" s="218" t="str">
        <f t="shared" si="628"/>
        <v/>
      </c>
      <c r="E5258" s="219" t="e">
        <f t="shared" si="629"/>
        <v>#VALUE!</v>
      </c>
      <c r="F5258" s="219" t="str">
        <f t="shared" si="630"/>
        <v/>
      </c>
      <c r="G5258" s="219">
        <f t="shared" si="631"/>
        <v>45291</v>
      </c>
      <c r="H5258" s="218" t="str">
        <f>IF(ISERROR(VLOOKUP(FORECAST!$A5258,$AY$2:$BA$9,3,FALSE)),"",VLOOKUP(FORECAST!$A5258,$AY$2:$BA$9,3,FALSE))</f>
        <v/>
      </c>
      <c r="I5258" s="218" t="str">
        <f>IF(ISNUMBER(FORECAST!G:G),FORECAST!G:G,"")</f>
        <v/>
      </c>
      <c r="J5258" s="222" t="str">
        <f>IF(ISNUMBER(FORECAST!H:H),FORECAST!H:H,"")</f>
        <v/>
      </c>
      <c r="BF5258" s="4"/>
    </row>
    <row r="5259" spans="1:58">
      <c r="A5259" s="218" t="str">
        <f>MID(FORECAST!A5258,1,10)</f>
        <v/>
      </c>
      <c r="B5259" s="218" t="str">
        <f t="shared" si="626"/>
        <v/>
      </c>
      <c r="C5259" s="218" t="str">
        <f t="shared" si="627"/>
        <v/>
      </c>
      <c r="D5259" s="218" t="str">
        <f t="shared" si="628"/>
        <v/>
      </c>
      <c r="E5259" s="219" t="e">
        <f t="shared" si="629"/>
        <v>#VALUE!</v>
      </c>
      <c r="F5259" s="219" t="str">
        <f t="shared" si="630"/>
        <v/>
      </c>
      <c r="G5259" s="219">
        <f t="shared" si="631"/>
        <v>45291</v>
      </c>
      <c r="H5259" s="218" t="str">
        <f>IF(ISERROR(VLOOKUP(FORECAST!$A5259,$AY$2:$BA$9,3,FALSE)),"",VLOOKUP(FORECAST!$A5259,$AY$2:$BA$9,3,FALSE))</f>
        <v/>
      </c>
      <c r="I5259" s="218" t="str">
        <f>IF(ISNUMBER(FORECAST!G:G),FORECAST!G:G,"")</f>
        <v/>
      </c>
      <c r="J5259" s="222" t="str">
        <f>IF(ISNUMBER(FORECAST!H:H),FORECAST!H:H,"")</f>
        <v/>
      </c>
      <c r="BF5259" s="4"/>
    </row>
    <row r="5260" spans="1:58">
      <c r="A5260" s="218" t="str">
        <f>MID(FORECAST!A5259,1,10)</f>
        <v/>
      </c>
      <c r="B5260" s="218" t="str">
        <f t="shared" si="626"/>
        <v/>
      </c>
      <c r="C5260" s="218" t="str">
        <f t="shared" si="627"/>
        <v/>
      </c>
      <c r="D5260" s="218" t="str">
        <f t="shared" si="628"/>
        <v/>
      </c>
      <c r="E5260" s="219" t="e">
        <f t="shared" si="629"/>
        <v>#VALUE!</v>
      </c>
      <c r="F5260" s="219" t="str">
        <f t="shared" si="630"/>
        <v/>
      </c>
      <c r="G5260" s="219">
        <f t="shared" si="631"/>
        <v>45291</v>
      </c>
      <c r="H5260" s="218" t="str">
        <f>IF(ISERROR(VLOOKUP(FORECAST!$A5260,$AY$2:$BA$9,3,FALSE)),"",VLOOKUP(FORECAST!$A5260,$AY$2:$BA$9,3,FALSE))</f>
        <v/>
      </c>
      <c r="I5260" s="218" t="str">
        <f>IF(ISNUMBER(FORECAST!G:G),FORECAST!G:G,"")</f>
        <v/>
      </c>
      <c r="J5260" s="222" t="str">
        <f>IF(ISNUMBER(FORECAST!H:H),FORECAST!H:H,"")</f>
        <v/>
      </c>
      <c r="BF5260" s="4"/>
    </row>
    <row r="5261" spans="1:58">
      <c r="A5261" s="218" t="str">
        <f>MID(FORECAST!A5260,1,10)</f>
        <v/>
      </c>
      <c r="B5261" s="218" t="str">
        <f t="shared" si="626"/>
        <v/>
      </c>
      <c r="C5261" s="218" t="str">
        <f t="shared" si="627"/>
        <v/>
      </c>
      <c r="D5261" s="218" t="str">
        <f t="shared" si="628"/>
        <v/>
      </c>
      <c r="E5261" s="219" t="e">
        <f t="shared" si="629"/>
        <v>#VALUE!</v>
      </c>
      <c r="F5261" s="219" t="str">
        <f t="shared" si="630"/>
        <v/>
      </c>
      <c r="G5261" s="219">
        <f t="shared" si="631"/>
        <v>45291</v>
      </c>
      <c r="H5261" s="218" t="str">
        <f>IF(ISERROR(VLOOKUP(FORECAST!$A5261,$AY$2:$BA$9,3,FALSE)),"",VLOOKUP(FORECAST!$A5261,$AY$2:$BA$9,3,FALSE))</f>
        <v/>
      </c>
      <c r="I5261" s="218" t="str">
        <f>IF(ISNUMBER(FORECAST!G:G),FORECAST!G:G,"")</f>
        <v/>
      </c>
      <c r="J5261" s="222" t="str">
        <f>IF(ISNUMBER(FORECAST!H:H),FORECAST!H:H,"")</f>
        <v/>
      </c>
      <c r="BF5261" s="4"/>
    </row>
    <row r="5262" spans="1:58">
      <c r="A5262" s="218" t="str">
        <f>MID(FORECAST!A5261,1,10)</f>
        <v/>
      </c>
      <c r="B5262" s="218" t="str">
        <f t="shared" si="626"/>
        <v/>
      </c>
      <c r="C5262" s="218" t="str">
        <f t="shared" si="627"/>
        <v/>
      </c>
      <c r="D5262" s="218" t="str">
        <f t="shared" si="628"/>
        <v/>
      </c>
      <c r="E5262" s="219" t="e">
        <f t="shared" si="629"/>
        <v>#VALUE!</v>
      </c>
      <c r="F5262" s="219" t="str">
        <f t="shared" si="630"/>
        <v/>
      </c>
      <c r="G5262" s="219">
        <f t="shared" si="631"/>
        <v>45291</v>
      </c>
      <c r="H5262" s="218" t="str">
        <f>IF(ISERROR(VLOOKUP(FORECAST!$A5262,$AY$2:$BA$9,3,FALSE)),"",VLOOKUP(FORECAST!$A5262,$AY$2:$BA$9,3,FALSE))</f>
        <v/>
      </c>
      <c r="I5262" s="218" t="str">
        <f>IF(ISNUMBER(FORECAST!G:G),FORECAST!G:G,"")</f>
        <v/>
      </c>
      <c r="J5262" s="222" t="str">
        <f>IF(ISNUMBER(FORECAST!H:H),FORECAST!H:H,"")</f>
        <v/>
      </c>
      <c r="BF5262" s="4"/>
    </row>
    <row r="5263" spans="1:58">
      <c r="A5263" s="218" t="str">
        <f>MID(FORECAST!A5262,1,10)</f>
        <v/>
      </c>
      <c r="B5263" s="218" t="str">
        <f t="shared" si="626"/>
        <v/>
      </c>
      <c r="C5263" s="218" t="str">
        <f t="shared" si="627"/>
        <v/>
      </c>
      <c r="D5263" s="218" t="str">
        <f t="shared" si="628"/>
        <v/>
      </c>
      <c r="E5263" s="219" t="e">
        <f t="shared" si="629"/>
        <v>#VALUE!</v>
      </c>
      <c r="F5263" s="219" t="str">
        <f t="shared" si="630"/>
        <v/>
      </c>
      <c r="G5263" s="219">
        <f t="shared" si="631"/>
        <v>45291</v>
      </c>
      <c r="H5263" s="218" t="str">
        <f>IF(ISERROR(VLOOKUP(FORECAST!$A5263,$AY$2:$BA$9,3,FALSE)),"",VLOOKUP(FORECAST!$A5263,$AY$2:$BA$9,3,FALSE))</f>
        <v/>
      </c>
      <c r="I5263" s="218" t="str">
        <f>IF(ISNUMBER(FORECAST!G:G),FORECAST!G:G,"")</f>
        <v/>
      </c>
      <c r="J5263" s="222" t="str">
        <f>IF(ISNUMBER(FORECAST!H:H),FORECAST!H:H,"")</f>
        <v/>
      </c>
      <c r="BF5263" s="4"/>
    </row>
    <row r="5264" spans="1:58">
      <c r="A5264" s="218" t="str">
        <f>MID(FORECAST!A5263,1,10)</f>
        <v/>
      </c>
      <c r="B5264" s="218" t="str">
        <f t="shared" ref="B5264:B5327" si="632">MID(A5264,1,2)</f>
        <v/>
      </c>
      <c r="C5264" s="218" t="str">
        <f t="shared" ref="C5264:C5327" si="633">MID(A5264,4,2)</f>
        <v/>
      </c>
      <c r="D5264" s="218" t="str">
        <f t="shared" ref="D5264:D5327" si="634">MID(A5264,7,4)</f>
        <v/>
      </c>
      <c r="E5264" s="219" t="e">
        <f t="shared" ref="E5264:E5327" si="635">DATE(D5264,C5264,B5264)</f>
        <v>#VALUE!</v>
      </c>
      <c r="F5264" s="219" t="str">
        <f t="shared" ref="F5264:F5327" si="636">IF(ISERROR(E5264),"",E5264)</f>
        <v/>
      </c>
      <c r="G5264" s="219">
        <f t="shared" ref="G5264:G5327" si="637">IF(F5264="",G5263,F5264)</f>
        <v>45291</v>
      </c>
      <c r="H5264" s="218" t="str">
        <f>IF(ISERROR(VLOOKUP(FORECAST!$A5264,$AY$2:$BA$9,3,FALSE)),"",VLOOKUP(FORECAST!$A5264,$AY$2:$BA$9,3,FALSE))</f>
        <v/>
      </c>
      <c r="I5264" s="218" t="str">
        <f>IF(ISNUMBER(FORECAST!G:G),FORECAST!G:G,"")</f>
        <v/>
      </c>
      <c r="J5264" s="222" t="str">
        <f>IF(ISNUMBER(FORECAST!H:H),FORECAST!H:H,"")</f>
        <v/>
      </c>
      <c r="BF5264" s="4"/>
    </row>
    <row r="5265" spans="1:58">
      <c r="A5265" s="218" t="str">
        <f>MID(FORECAST!A5264,1,10)</f>
        <v/>
      </c>
      <c r="B5265" s="218" t="str">
        <f t="shared" si="632"/>
        <v/>
      </c>
      <c r="C5265" s="218" t="str">
        <f t="shared" si="633"/>
        <v/>
      </c>
      <c r="D5265" s="218" t="str">
        <f t="shared" si="634"/>
        <v/>
      </c>
      <c r="E5265" s="219" t="e">
        <f t="shared" si="635"/>
        <v>#VALUE!</v>
      </c>
      <c r="F5265" s="219" t="str">
        <f t="shared" si="636"/>
        <v/>
      </c>
      <c r="G5265" s="219">
        <f t="shared" si="637"/>
        <v>45291</v>
      </c>
      <c r="H5265" s="218" t="str">
        <f>IF(ISERROR(VLOOKUP(FORECAST!$A5265,$AY$2:$BA$9,3,FALSE)),"",VLOOKUP(FORECAST!$A5265,$AY$2:$BA$9,3,FALSE))</f>
        <v/>
      </c>
      <c r="I5265" s="218" t="str">
        <f>IF(ISNUMBER(FORECAST!G:G),FORECAST!G:G,"")</f>
        <v/>
      </c>
      <c r="J5265" s="222" t="str">
        <f>IF(ISNUMBER(FORECAST!H:H),FORECAST!H:H,"")</f>
        <v/>
      </c>
      <c r="BF5265" s="4"/>
    </row>
    <row r="5266" spans="1:58">
      <c r="A5266" s="218" t="str">
        <f>MID(FORECAST!A5265,1,10)</f>
        <v/>
      </c>
      <c r="B5266" s="218" t="str">
        <f t="shared" si="632"/>
        <v/>
      </c>
      <c r="C5266" s="218" t="str">
        <f t="shared" si="633"/>
        <v/>
      </c>
      <c r="D5266" s="218" t="str">
        <f t="shared" si="634"/>
        <v/>
      </c>
      <c r="E5266" s="219" t="e">
        <f t="shared" si="635"/>
        <v>#VALUE!</v>
      </c>
      <c r="F5266" s="219" t="str">
        <f t="shared" si="636"/>
        <v/>
      </c>
      <c r="G5266" s="219">
        <f t="shared" si="637"/>
        <v>45291</v>
      </c>
      <c r="H5266" s="218" t="str">
        <f>IF(ISERROR(VLOOKUP(FORECAST!$A5266,$AY$2:$BA$9,3,FALSE)),"",VLOOKUP(FORECAST!$A5266,$AY$2:$BA$9,3,FALSE))</f>
        <v/>
      </c>
      <c r="I5266" s="218" t="str">
        <f>IF(ISNUMBER(FORECAST!G:G),FORECAST!G:G,"")</f>
        <v/>
      </c>
      <c r="J5266" s="222" t="str">
        <f>IF(ISNUMBER(FORECAST!H:H),FORECAST!H:H,"")</f>
        <v/>
      </c>
      <c r="BF5266" s="4"/>
    </row>
    <row r="5267" spans="1:58">
      <c r="A5267" s="218" t="str">
        <f>MID(FORECAST!A5266,1,10)</f>
        <v/>
      </c>
      <c r="B5267" s="218" t="str">
        <f t="shared" si="632"/>
        <v/>
      </c>
      <c r="C5267" s="218" t="str">
        <f t="shared" si="633"/>
        <v/>
      </c>
      <c r="D5267" s="218" t="str">
        <f t="shared" si="634"/>
        <v/>
      </c>
      <c r="E5267" s="219" t="e">
        <f t="shared" si="635"/>
        <v>#VALUE!</v>
      </c>
      <c r="F5267" s="219" t="str">
        <f t="shared" si="636"/>
        <v/>
      </c>
      <c r="G5267" s="219">
        <f t="shared" si="637"/>
        <v>45291</v>
      </c>
      <c r="H5267" s="218" t="str">
        <f>IF(ISERROR(VLOOKUP(FORECAST!$A5267,$AY$2:$BA$9,3,FALSE)),"",VLOOKUP(FORECAST!$A5267,$AY$2:$BA$9,3,FALSE))</f>
        <v/>
      </c>
      <c r="I5267" s="218" t="str">
        <f>IF(ISNUMBER(FORECAST!G:G),FORECAST!G:G,"")</f>
        <v/>
      </c>
      <c r="J5267" s="222" t="str">
        <f>IF(ISNUMBER(FORECAST!H:H),FORECAST!H:H,"")</f>
        <v/>
      </c>
      <c r="BF5267" s="4"/>
    </row>
    <row r="5268" spans="1:58">
      <c r="A5268" s="218" t="str">
        <f>MID(FORECAST!A5267,1,10)</f>
        <v/>
      </c>
      <c r="B5268" s="218" t="str">
        <f t="shared" si="632"/>
        <v/>
      </c>
      <c r="C5268" s="218" t="str">
        <f t="shared" si="633"/>
        <v/>
      </c>
      <c r="D5268" s="218" t="str">
        <f t="shared" si="634"/>
        <v/>
      </c>
      <c r="E5268" s="219" t="e">
        <f t="shared" si="635"/>
        <v>#VALUE!</v>
      </c>
      <c r="F5268" s="219" t="str">
        <f t="shared" si="636"/>
        <v/>
      </c>
      <c r="G5268" s="219">
        <f t="shared" si="637"/>
        <v>45291</v>
      </c>
      <c r="H5268" s="218" t="str">
        <f>IF(ISERROR(VLOOKUP(FORECAST!$A5268,$AY$2:$BA$9,3,FALSE)),"",VLOOKUP(FORECAST!$A5268,$AY$2:$BA$9,3,FALSE))</f>
        <v/>
      </c>
      <c r="I5268" s="218" t="str">
        <f>IF(ISNUMBER(FORECAST!G:G),FORECAST!G:G,"")</f>
        <v/>
      </c>
      <c r="J5268" s="222" t="str">
        <f>IF(ISNUMBER(FORECAST!H:H),FORECAST!H:H,"")</f>
        <v/>
      </c>
      <c r="BF5268" s="4"/>
    </row>
    <row r="5269" spans="1:58">
      <c r="A5269" s="218" t="str">
        <f>MID(FORECAST!A5268,1,10)</f>
        <v/>
      </c>
      <c r="B5269" s="218" t="str">
        <f t="shared" si="632"/>
        <v/>
      </c>
      <c r="C5269" s="218" t="str">
        <f t="shared" si="633"/>
        <v/>
      </c>
      <c r="D5269" s="218" t="str">
        <f t="shared" si="634"/>
        <v/>
      </c>
      <c r="E5269" s="219" t="e">
        <f t="shared" si="635"/>
        <v>#VALUE!</v>
      </c>
      <c r="F5269" s="219" t="str">
        <f t="shared" si="636"/>
        <v/>
      </c>
      <c r="G5269" s="219">
        <f t="shared" si="637"/>
        <v>45291</v>
      </c>
      <c r="H5269" s="218" t="str">
        <f>IF(ISERROR(VLOOKUP(FORECAST!$A5269,$AY$2:$BA$9,3,FALSE)),"",VLOOKUP(FORECAST!$A5269,$AY$2:$BA$9,3,FALSE))</f>
        <v/>
      </c>
      <c r="I5269" s="218" t="str">
        <f>IF(ISNUMBER(FORECAST!G:G),FORECAST!G:G,"")</f>
        <v/>
      </c>
      <c r="J5269" s="222" t="str">
        <f>IF(ISNUMBER(FORECAST!H:H),FORECAST!H:H,"")</f>
        <v/>
      </c>
      <c r="BF5269" s="4"/>
    </row>
    <row r="5270" spans="1:58">
      <c r="A5270" s="218" t="str">
        <f>MID(FORECAST!A5269,1,10)</f>
        <v/>
      </c>
      <c r="B5270" s="218" t="str">
        <f t="shared" si="632"/>
        <v/>
      </c>
      <c r="C5270" s="218" t="str">
        <f t="shared" si="633"/>
        <v/>
      </c>
      <c r="D5270" s="218" t="str">
        <f t="shared" si="634"/>
        <v/>
      </c>
      <c r="E5270" s="219" t="e">
        <f t="shared" si="635"/>
        <v>#VALUE!</v>
      </c>
      <c r="F5270" s="219" t="str">
        <f t="shared" si="636"/>
        <v/>
      </c>
      <c r="G5270" s="219">
        <f t="shared" si="637"/>
        <v>45291</v>
      </c>
      <c r="H5270" s="218" t="str">
        <f>IF(ISERROR(VLOOKUP(FORECAST!$A5270,$AY$2:$BA$9,3,FALSE)),"",VLOOKUP(FORECAST!$A5270,$AY$2:$BA$9,3,FALSE))</f>
        <v/>
      </c>
      <c r="I5270" s="218" t="str">
        <f>IF(ISNUMBER(FORECAST!G:G),FORECAST!G:G,"")</f>
        <v/>
      </c>
      <c r="J5270" s="222" t="str">
        <f>IF(ISNUMBER(FORECAST!H:H),FORECAST!H:H,"")</f>
        <v/>
      </c>
      <c r="BF5270" s="4"/>
    </row>
    <row r="5271" spans="1:58">
      <c r="A5271" s="218" t="str">
        <f>MID(FORECAST!A5270,1,10)</f>
        <v/>
      </c>
      <c r="B5271" s="218" t="str">
        <f t="shared" si="632"/>
        <v/>
      </c>
      <c r="C5271" s="218" t="str">
        <f t="shared" si="633"/>
        <v/>
      </c>
      <c r="D5271" s="218" t="str">
        <f t="shared" si="634"/>
        <v/>
      </c>
      <c r="E5271" s="219" t="e">
        <f t="shared" si="635"/>
        <v>#VALUE!</v>
      </c>
      <c r="F5271" s="219" t="str">
        <f t="shared" si="636"/>
        <v/>
      </c>
      <c r="G5271" s="219">
        <f t="shared" si="637"/>
        <v>45291</v>
      </c>
      <c r="H5271" s="218" t="str">
        <f>IF(ISERROR(VLOOKUP(FORECAST!$A5271,$AY$2:$BA$9,3,FALSE)),"",VLOOKUP(FORECAST!$A5271,$AY$2:$BA$9,3,FALSE))</f>
        <v/>
      </c>
      <c r="I5271" s="218" t="str">
        <f>IF(ISNUMBER(FORECAST!G:G),FORECAST!G:G,"")</f>
        <v/>
      </c>
      <c r="J5271" s="222" t="str">
        <f>IF(ISNUMBER(FORECAST!H:H),FORECAST!H:H,"")</f>
        <v/>
      </c>
      <c r="BF5271" s="4"/>
    </row>
    <row r="5272" spans="1:58">
      <c r="A5272" s="218" t="str">
        <f>MID(FORECAST!A5271,1,10)</f>
        <v/>
      </c>
      <c r="B5272" s="218" t="str">
        <f t="shared" si="632"/>
        <v/>
      </c>
      <c r="C5272" s="218" t="str">
        <f t="shared" si="633"/>
        <v/>
      </c>
      <c r="D5272" s="218" t="str">
        <f t="shared" si="634"/>
        <v/>
      </c>
      <c r="E5272" s="219" t="e">
        <f t="shared" si="635"/>
        <v>#VALUE!</v>
      </c>
      <c r="F5272" s="219" t="str">
        <f t="shared" si="636"/>
        <v/>
      </c>
      <c r="G5272" s="219">
        <f t="shared" si="637"/>
        <v>45291</v>
      </c>
      <c r="H5272" s="218" t="str">
        <f>IF(ISERROR(VLOOKUP(FORECAST!$A5272,$AY$2:$BA$9,3,FALSE)),"",VLOOKUP(FORECAST!$A5272,$AY$2:$BA$9,3,FALSE))</f>
        <v/>
      </c>
      <c r="I5272" s="218" t="str">
        <f>IF(ISNUMBER(FORECAST!G:G),FORECAST!G:G,"")</f>
        <v/>
      </c>
      <c r="J5272" s="222" t="str">
        <f>IF(ISNUMBER(FORECAST!H:H),FORECAST!H:H,"")</f>
        <v/>
      </c>
      <c r="BF5272" s="4"/>
    </row>
    <row r="5273" spans="1:58">
      <c r="A5273" s="218" t="str">
        <f>MID(FORECAST!A5272,1,10)</f>
        <v/>
      </c>
      <c r="B5273" s="218" t="str">
        <f t="shared" si="632"/>
        <v/>
      </c>
      <c r="C5273" s="218" t="str">
        <f t="shared" si="633"/>
        <v/>
      </c>
      <c r="D5273" s="218" t="str">
        <f t="shared" si="634"/>
        <v/>
      </c>
      <c r="E5273" s="219" t="e">
        <f t="shared" si="635"/>
        <v>#VALUE!</v>
      </c>
      <c r="F5273" s="219" t="str">
        <f t="shared" si="636"/>
        <v/>
      </c>
      <c r="G5273" s="219">
        <f t="shared" si="637"/>
        <v>45291</v>
      </c>
      <c r="H5273" s="218" t="str">
        <f>IF(ISERROR(VLOOKUP(FORECAST!$A5273,$AY$2:$BA$9,3,FALSE)),"",VLOOKUP(FORECAST!$A5273,$AY$2:$BA$9,3,FALSE))</f>
        <v/>
      </c>
      <c r="I5273" s="218" t="str">
        <f>IF(ISNUMBER(FORECAST!G:G),FORECAST!G:G,"")</f>
        <v/>
      </c>
      <c r="J5273" s="222" t="str">
        <f>IF(ISNUMBER(FORECAST!H:H),FORECAST!H:H,"")</f>
        <v/>
      </c>
      <c r="BF5273" s="4"/>
    </row>
    <row r="5274" spans="1:58">
      <c r="A5274" s="218" t="str">
        <f>MID(FORECAST!A5273,1,10)</f>
        <v/>
      </c>
      <c r="B5274" s="218" t="str">
        <f t="shared" si="632"/>
        <v/>
      </c>
      <c r="C5274" s="218" t="str">
        <f t="shared" si="633"/>
        <v/>
      </c>
      <c r="D5274" s="218" t="str">
        <f t="shared" si="634"/>
        <v/>
      </c>
      <c r="E5274" s="219" t="e">
        <f t="shared" si="635"/>
        <v>#VALUE!</v>
      </c>
      <c r="F5274" s="219" t="str">
        <f t="shared" si="636"/>
        <v/>
      </c>
      <c r="G5274" s="219">
        <f t="shared" si="637"/>
        <v>45291</v>
      </c>
      <c r="H5274" s="218" t="str">
        <f>IF(ISERROR(VLOOKUP(FORECAST!$A5274,$AY$2:$BA$9,3,FALSE)),"",VLOOKUP(FORECAST!$A5274,$AY$2:$BA$9,3,FALSE))</f>
        <v/>
      </c>
      <c r="I5274" s="218" t="str">
        <f>IF(ISNUMBER(FORECAST!G:G),FORECAST!G:G,"")</f>
        <v/>
      </c>
      <c r="J5274" s="222" t="str">
        <f>IF(ISNUMBER(FORECAST!H:H),FORECAST!H:H,"")</f>
        <v/>
      </c>
      <c r="BF5274" s="4"/>
    </row>
    <row r="5275" spans="1:58">
      <c r="A5275" s="218" t="str">
        <f>MID(FORECAST!A5274,1,10)</f>
        <v/>
      </c>
      <c r="B5275" s="218" t="str">
        <f t="shared" si="632"/>
        <v/>
      </c>
      <c r="C5275" s="218" t="str">
        <f t="shared" si="633"/>
        <v/>
      </c>
      <c r="D5275" s="218" t="str">
        <f t="shared" si="634"/>
        <v/>
      </c>
      <c r="E5275" s="219" t="e">
        <f t="shared" si="635"/>
        <v>#VALUE!</v>
      </c>
      <c r="F5275" s="219" t="str">
        <f t="shared" si="636"/>
        <v/>
      </c>
      <c r="G5275" s="219">
        <f t="shared" si="637"/>
        <v>45291</v>
      </c>
      <c r="H5275" s="218" t="str">
        <f>IF(ISERROR(VLOOKUP(FORECAST!$A5275,$AY$2:$BA$9,3,FALSE)),"",VLOOKUP(FORECAST!$A5275,$AY$2:$BA$9,3,FALSE))</f>
        <v/>
      </c>
      <c r="I5275" s="218" t="str">
        <f>IF(ISNUMBER(FORECAST!G:G),FORECAST!G:G,"")</f>
        <v/>
      </c>
      <c r="J5275" s="222" t="str">
        <f>IF(ISNUMBER(FORECAST!H:H),FORECAST!H:H,"")</f>
        <v/>
      </c>
      <c r="BF5275" s="4"/>
    </row>
    <row r="5276" spans="1:58">
      <c r="A5276" s="218" t="str">
        <f>MID(FORECAST!A5275,1,10)</f>
        <v/>
      </c>
      <c r="B5276" s="218" t="str">
        <f t="shared" si="632"/>
        <v/>
      </c>
      <c r="C5276" s="218" t="str">
        <f t="shared" si="633"/>
        <v/>
      </c>
      <c r="D5276" s="218" t="str">
        <f t="shared" si="634"/>
        <v/>
      </c>
      <c r="E5276" s="219" t="e">
        <f t="shared" si="635"/>
        <v>#VALUE!</v>
      </c>
      <c r="F5276" s="219" t="str">
        <f t="shared" si="636"/>
        <v/>
      </c>
      <c r="G5276" s="219">
        <f t="shared" si="637"/>
        <v>45291</v>
      </c>
      <c r="H5276" s="218" t="str">
        <f>IF(ISERROR(VLOOKUP(FORECAST!$A5276,$AY$2:$BA$9,3,FALSE)),"",VLOOKUP(FORECAST!$A5276,$AY$2:$BA$9,3,FALSE))</f>
        <v/>
      </c>
      <c r="I5276" s="218" t="str">
        <f>IF(ISNUMBER(FORECAST!G:G),FORECAST!G:G,"")</f>
        <v/>
      </c>
      <c r="J5276" s="222" t="str">
        <f>IF(ISNUMBER(FORECAST!H:H),FORECAST!H:H,"")</f>
        <v/>
      </c>
      <c r="BF5276" s="4"/>
    </row>
    <row r="5277" spans="1:58">
      <c r="A5277" s="218" t="str">
        <f>MID(FORECAST!A5276,1,10)</f>
        <v/>
      </c>
      <c r="B5277" s="218" t="str">
        <f t="shared" si="632"/>
        <v/>
      </c>
      <c r="C5277" s="218" t="str">
        <f t="shared" si="633"/>
        <v/>
      </c>
      <c r="D5277" s="218" t="str">
        <f t="shared" si="634"/>
        <v/>
      </c>
      <c r="E5277" s="219" t="e">
        <f t="shared" si="635"/>
        <v>#VALUE!</v>
      </c>
      <c r="F5277" s="219" t="str">
        <f t="shared" si="636"/>
        <v/>
      </c>
      <c r="G5277" s="219">
        <f t="shared" si="637"/>
        <v>45291</v>
      </c>
      <c r="H5277" s="218" t="str">
        <f>IF(ISERROR(VLOOKUP(FORECAST!$A5277,$AY$2:$BA$9,3,FALSE)),"",VLOOKUP(FORECAST!$A5277,$AY$2:$BA$9,3,FALSE))</f>
        <v/>
      </c>
      <c r="I5277" s="218" t="str">
        <f>IF(ISNUMBER(FORECAST!G:G),FORECAST!G:G,"")</f>
        <v/>
      </c>
      <c r="J5277" s="222" t="str">
        <f>IF(ISNUMBER(FORECAST!H:H),FORECAST!H:H,"")</f>
        <v/>
      </c>
      <c r="BF5277" s="4"/>
    </row>
    <row r="5278" spans="1:58">
      <c r="A5278" s="218" t="str">
        <f>MID(FORECAST!A5277,1,10)</f>
        <v/>
      </c>
      <c r="B5278" s="218" t="str">
        <f t="shared" si="632"/>
        <v/>
      </c>
      <c r="C5278" s="218" t="str">
        <f t="shared" si="633"/>
        <v/>
      </c>
      <c r="D5278" s="218" t="str">
        <f t="shared" si="634"/>
        <v/>
      </c>
      <c r="E5278" s="219" t="e">
        <f t="shared" si="635"/>
        <v>#VALUE!</v>
      </c>
      <c r="F5278" s="219" t="str">
        <f t="shared" si="636"/>
        <v/>
      </c>
      <c r="G5278" s="219">
        <f t="shared" si="637"/>
        <v>45291</v>
      </c>
      <c r="H5278" s="218" t="str">
        <f>IF(ISERROR(VLOOKUP(FORECAST!$A5278,$AY$2:$BA$9,3,FALSE)),"",VLOOKUP(FORECAST!$A5278,$AY$2:$BA$9,3,FALSE))</f>
        <v/>
      </c>
      <c r="I5278" s="218" t="str">
        <f>IF(ISNUMBER(FORECAST!G:G),FORECAST!G:G,"")</f>
        <v/>
      </c>
      <c r="J5278" s="222" t="str">
        <f>IF(ISNUMBER(FORECAST!H:H),FORECAST!H:H,"")</f>
        <v/>
      </c>
      <c r="BF5278" s="4"/>
    </row>
    <row r="5279" spans="1:58">
      <c r="A5279" s="218" t="str">
        <f>MID(FORECAST!A5278,1,10)</f>
        <v/>
      </c>
      <c r="B5279" s="218" t="str">
        <f t="shared" si="632"/>
        <v/>
      </c>
      <c r="C5279" s="218" t="str">
        <f t="shared" si="633"/>
        <v/>
      </c>
      <c r="D5279" s="218" t="str">
        <f t="shared" si="634"/>
        <v/>
      </c>
      <c r="E5279" s="219" t="e">
        <f t="shared" si="635"/>
        <v>#VALUE!</v>
      </c>
      <c r="F5279" s="219" t="str">
        <f t="shared" si="636"/>
        <v/>
      </c>
      <c r="G5279" s="219">
        <f t="shared" si="637"/>
        <v>45291</v>
      </c>
      <c r="H5279" s="218" t="str">
        <f>IF(ISERROR(VLOOKUP(FORECAST!$A5279,$AY$2:$BA$9,3,FALSE)),"",VLOOKUP(FORECAST!$A5279,$AY$2:$BA$9,3,FALSE))</f>
        <v/>
      </c>
      <c r="I5279" s="218" t="str">
        <f>IF(ISNUMBER(FORECAST!G:G),FORECAST!G:G,"")</f>
        <v/>
      </c>
      <c r="J5279" s="222" t="str">
        <f>IF(ISNUMBER(FORECAST!H:H),FORECAST!H:H,"")</f>
        <v/>
      </c>
      <c r="BF5279" s="4"/>
    </row>
    <row r="5280" spans="1:58">
      <c r="A5280" s="218" t="str">
        <f>MID(FORECAST!A5279,1,10)</f>
        <v/>
      </c>
      <c r="B5280" s="218" t="str">
        <f t="shared" si="632"/>
        <v/>
      </c>
      <c r="C5280" s="218" t="str">
        <f t="shared" si="633"/>
        <v/>
      </c>
      <c r="D5280" s="218" t="str">
        <f t="shared" si="634"/>
        <v/>
      </c>
      <c r="E5280" s="219" t="e">
        <f t="shared" si="635"/>
        <v>#VALUE!</v>
      </c>
      <c r="F5280" s="219" t="str">
        <f t="shared" si="636"/>
        <v/>
      </c>
      <c r="G5280" s="219">
        <f t="shared" si="637"/>
        <v>45291</v>
      </c>
      <c r="H5280" s="218" t="str">
        <f>IF(ISERROR(VLOOKUP(FORECAST!$A5280,$AY$2:$BA$9,3,FALSE)),"",VLOOKUP(FORECAST!$A5280,$AY$2:$BA$9,3,FALSE))</f>
        <v/>
      </c>
      <c r="I5280" s="218" t="str">
        <f>IF(ISNUMBER(FORECAST!G:G),FORECAST!G:G,"")</f>
        <v/>
      </c>
      <c r="J5280" s="222" t="str">
        <f>IF(ISNUMBER(FORECAST!H:H),FORECAST!H:H,"")</f>
        <v/>
      </c>
      <c r="BF5280" s="4"/>
    </row>
    <row r="5281" spans="1:58">
      <c r="A5281" s="218" t="str">
        <f>MID(FORECAST!A5280,1,10)</f>
        <v/>
      </c>
      <c r="B5281" s="218" t="str">
        <f t="shared" si="632"/>
        <v/>
      </c>
      <c r="C5281" s="218" t="str">
        <f t="shared" si="633"/>
        <v/>
      </c>
      <c r="D5281" s="218" t="str">
        <f t="shared" si="634"/>
        <v/>
      </c>
      <c r="E5281" s="219" t="e">
        <f t="shared" si="635"/>
        <v>#VALUE!</v>
      </c>
      <c r="F5281" s="219" t="str">
        <f t="shared" si="636"/>
        <v/>
      </c>
      <c r="G5281" s="219">
        <f t="shared" si="637"/>
        <v>45291</v>
      </c>
      <c r="H5281" s="218" t="str">
        <f>IF(ISERROR(VLOOKUP(FORECAST!$A5281,$AY$2:$BA$9,3,FALSE)),"",VLOOKUP(FORECAST!$A5281,$AY$2:$BA$9,3,FALSE))</f>
        <v/>
      </c>
      <c r="I5281" s="218" t="str">
        <f>IF(ISNUMBER(FORECAST!G:G),FORECAST!G:G,"")</f>
        <v/>
      </c>
      <c r="J5281" s="222" t="str">
        <f>IF(ISNUMBER(FORECAST!H:H),FORECAST!H:H,"")</f>
        <v/>
      </c>
      <c r="BF5281" s="4"/>
    </row>
    <row r="5282" spans="1:58">
      <c r="A5282" s="218" t="str">
        <f>MID(FORECAST!A5281,1,10)</f>
        <v/>
      </c>
      <c r="B5282" s="218" t="str">
        <f t="shared" si="632"/>
        <v/>
      </c>
      <c r="C5282" s="218" t="str">
        <f t="shared" si="633"/>
        <v/>
      </c>
      <c r="D5282" s="218" t="str">
        <f t="shared" si="634"/>
        <v/>
      </c>
      <c r="E5282" s="219" t="e">
        <f t="shared" si="635"/>
        <v>#VALUE!</v>
      </c>
      <c r="F5282" s="219" t="str">
        <f t="shared" si="636"/>
        <v/>
      </c>
      <c r="G5282" s="219">
        <f t="shared" si="637"/>
        <v>45291</v>
      </c>
      <c r="H5282" s="218" t="str">
        <f>IF(ISERROR(VLOOKUP(FORECAST!$A5282,$AY$2:$BA$9,3,FALSE)),"",VLOOKUP(FORECAST!$A5282,$AY$2:$BA$9,3,FALSE))</f>
        <v/>
      </c>
      <c r="I5282" s="218" t="str">
        <f>IF(ISNUMBER(FORECAST!G:G),FORECAST!G:G,"")</f>
        <v/>
      </c>
      <c r="J5282" s="222" t="str">
        <f>IF(ISNUMBER(FORECAST!H:H),FORECAST!H:H,"")</f>
        <v/>
      </c>
      <c r="BF5282" s="4"/>
    </row>
    <row r="5283" spans="1:58">
      <c r="A5283" s="218" t="str">
        <f>MID(FORECAST!A5282,1,10)</f>
        <v/>
      </c>
      <c r="B5283" s="218" t="str">
        <f t="shared" si="632"/>
        <v/>
      </c>
      <c r="C5283" s="218" t="str">
        <f t="shared" si="633"/>
        <v/>
      </c>
      <c r="D5283" s="218" t="str">
        <f t="shared" si="634"/>
        <v/>
      </c>
      <c r="E5283" s="219" t="e">
        <f t="shared" si="635"/>
        <v>#VALUE!</v>
      </c>
      <c r="F5283" s="219" t="str">
        <f t="shared" si="636"/>
        <v/>
      </c>
      <c r="G5283" s="219">
        <f t="shared" si="637"/>
        <v>45291</v>
      </c>
      <c r="H5283" s="218" t="str">
        <f>IF(ISERROR(VLOOKUP(FORECAST!$A5283,$AY$2:$BA$9,3,FALSE)),"",VLOOKUP(FORECAST!$A5283,$AY$2:$BA$9,3,FALSE))</f>
        <v/>
      </c>
      <c r="I5283" s="218" t="str">
        <f>IF(ISNUMBER(FORECAST!G:G),FORECAST!G:G,"")</f>
        <v/>
      </c>
      <c r="J5283" s="222" t="str">
        <f>IF(ISNUMBER(FORECAST!H:H),FORECAST!H:H,"")</f>
        <v/>
      </c>
      <c r="BF5283" s="4"/>
    </row>
    <row r="5284" spans="1:58">
      <c r="A5284" s="218" t="str">
        <f>MID(FORECAST!A5283,1,10)</f>
        <v/>
      </c>
      <c r="B5284" s="218" t="str">
        <f t="shared" si="632"/>
        <v/>
      </c>
      <c r="C5284" s="218" t="str">
        <f t="shared" si="633"/>
        <v/>
      </c>
      <c r="D5284" s="218" t="str">
        <f t="shared" si="634"/>
        <v/>
      </c>
      <c r="E5284" s="219" t="e">
        <f t="shared" si="635"/>
        <v>#VALUE!</v>
      </c>
      <c r="F5284" s="219" t="str">
        <f t="shared" si="636"/>
        <v/>
      </c>
      <c r="G5284" s="219">
        <f t="shared" si="637"/>
        <v>45291</v>
      </c>
      <c r="H5284" s="218" t="str">
        <f>IF(ISERROR(VLOOKUP(FORECAST!$A5284,$AY$2:$BA$9,3,FALSE)),"",VLOOKUP(FORECAST!$A5284,$AY$2:$BA$9,3,FALSE))</f>
        <v/>
      </c>
      <c r="I5284" s="218" t="str">
        <f>IF(ISNUMBER(FORECAST!G:G),FORECAST!G:G,"")</f>
        <v/>
      </c>
      <c r="J5284" s="222" t="str">
        <f>IF(ISNUMBER(FORECAST!H:H),FORECAST!H:H,"")</f>
        <v/>
      </c>
      <c r="BF5284" s="4"/>
    </row>
    <row r="5285" spans="1:58">
      <c r="A5285" s="218" t="str">
        <f>MID(FORECAST!A5284,1,10)</f>
        <v/>
      </c>
      <c r="B5285" s="218" t="str">
        <f t="shared" si="632"/>
        <v/>
      </c>
      <c r="C5285" s="218" t="str">
        <f t="shared" si="633"/>
        <v/>
      </c>
      <c r="D5285" s="218" t="str">
        <f t="shared" si="634"/>
        <v/>
      </c>
      <c r="E5285" s="219" t="e">
        <f t="shared" si="635"/>
        <v>#VALUE!</v>
      </c>
      <c r="F5285" s="219" t="str">
        <f t="shared" si="636"/>
        <v/>
      </c>
      <c r="G5285" s="219">
        <f t="shared" si="637"/>
        <v>45291</v>
      </c>
      <c r="H5285" s="218" t="str">
        <f>IF(ISERROR(VLOOKUP(FORECAST!$A5285,$AY$2:$BA$9,3,FALSE)),"",VLOOKUP(FORECAST!$A5285,$AY$2:$BA$9,3,FALSE))</f>
        <v/>
      </c>
      <c r="I5285" s="218" t="str">
        <f>IF(ISNUMBER(FORECAST!G:G),FORECAST!G:G,"")</f>
        <v/>
      </c>
      <c r="J5285" s="222" t="str">
        <f>IF(ISNUMBER(FORECAST!H:H),FORECAST!H:H,"")</f>
        <v/>
      </c>
      <c r="BF5285" s="4"/>
    </row>
    <row r="5286" spans="1:58">
      <c r="A5286" s="218" t="str">
        <f>MID(FORECAST!A5285,1,10)</f>
        <v/>
      </c>
      <c r="B5286" s="218" t="str">
        <f t="shared" si="632"/>
        <v/>
      </c>
      <c r="C5286" s="218" t="str">
        <f t="shared" si="633"/>
        <v/>
      </c>
      <c r="D5286" s="218" t="str">
        <f t="shared" si="634"/>
        <v/>
      </c>
      <c r="E5286" s="219" t="e">
        <f t="shared" si="635"/>
        <v>#VALUE!</v>
      </c>
      <c r="F5286" s="219" t="str">
        <f t="shared" si="636"/>
        <v/>
      </c>
      <c r="G5286" s="219">
        <f t="shared" si="637"/>
        <v>45291</v>
      </c>
      <c r="H5286" s="218" t="str">
        <f>IF(ISERROR(VLOOKUP(FORECAST!$A5286,$AY$2:$BA$9,3,FALSE)),"",VLOOKUP(FORECAST!$A5286,$AY$2:$BA$9,3,FALSE))</f>
        <v/>
      </c>
      <c r="I5286" s="218" t="str">
        <f>IF(ISNUMBER(FORECAST!G:G),FORECAST!G:G,"")</f>
        <v/>
      </c>
      <c r="J5286" s="222" t="str">
        <f>IF(ISNUMBER(FORECAST!H:H),FORECAST!H:H,"")</f>
        <v/>
      </c>
      <c r="BF5286" s="4"/>
    </row>
    <row r="5287" spans="1:58">
      <c r="A5287" s="218" t="str">
        <f>MID(FORECAST!A5286,1,10)</f>
        <v/>
      </c>
      <c r="B5287" s="218" t="str">
        <f t="shared" si="632"/>
        <v/>
      </c>
      <c r="C5287" s="218" t="str">
        <f t="shared" si="633"/>
        <v/>
      </c>
      <c r="D5287" s="218" t="str">
        <f t="shared" si="634"/>
        <v/>
      </c>
      <c r="E5287" s="219" t="e">
        <f t="shared" si="635"/>
        <v>#VALUE!</v>
      </c>
      <c r="F5287" s="219" t="str">
        <f t="shared" si="636"/>
        <v/>
      </c>
      <c r="G5287" s="219">
        <f t="shared" si="637"/>
        <v>45291</v>
      </c>
      <c r="H5287" s="218" t="str">
        <f>IF(ISERROR(VLOOKUP(FORECAST!$A5287,$AY$2:$BA$9,3,FALSE)),"",VLOOKUP(FORECAST!$A5287,$AY$2:$BA$9,3,FALSE))</f>
        <v/>
      </c>
      <c r="I5287" s="218" t="str">
        <f>IF(ISNUMBER(FORECAST!G:G),FORECAST!G:G,"")</f>
        <v/>
      </c>
      <c r="J5287" s="222" t="str">
        <f>IF(ISNUMBER(FORECAST!H:H),FORECAST!H:H,"")</f>
        <v/>
      </c>
      <c r="BF5287" s="4"/>
    </row>
    <row r="5288" spans="1:58">
      <c r="A5288" s="218" t="str">
        <f>MID(FORECAST!A5287,1,10)</f>
        <v/>
      </c>
      <c r="B5288" s="218" t="str">
        <f t="shared" si="632"/>
        <v/>
      </c>
      <c r="C5288" s="218" t="str">
        <f t="shared" si="633"/>
        <v/>
      </c>
      <c r="D5288" s="218" t="str">
        <f t="shared" si="634"/>
        <v/>
      </c>
      <c r="E5288" s="219" t="e">
        <f t="shared" si="635"/>
        <v>#VALUE!</v>
      </c>
      <c r="F5288" s="219" t="str">
        <f t="shared" si="636"/>
        <v/>
      </c>
      <c r="G5288" s="219">
        <f t="shared" si="637"/>
        <v>45291</v>
      </c>
      <c r="H5288" s="218" t="str">
        <f>IF(ISERROR(VLOOKUP(FORECAST!$A5288,$AY$2:$BA$9,3,FALSE)),"",VLOOKUP(FORECAST!$A5288,$AY$2:$BA$9,3,FALSE))</f>
        <v/>
      </c>
      <c r="I5288" s="218" t="str">
        <f>IF(ISNUMBER(FORECAST!G:G),FORECAST!G:G,"")</f>
        <v/>
      </c>
      <c r="J5288" s="222" t="str">
        <f>IF(ISNUMBER(FORECAST!H:H),FORECAST!H:H,"")</f>
        <v/>
      </c>
      <c r="BF5288" s="4"/>
    </row>
    <row r="5289" spans="1:58">
      <c r="A5289" s="218" t="str">
        <f>MID(FORECAST!A5288,1,10)</f>
        <v/>
      </c>
      <c r="B5289" s="218" t="str">
        <f t="shared" si="632"/>
        <v/>
      </c>
      <c r="C5289" s="218" t="str">
        <f t="shared" si="633"/>
        <v/>
      </c>
      <c r="D5289" s="218" t="str">
        <f t="shared" si="634"/>
        <v/>
      </c>
      <c r="E5289" s="219" t="e">
        <f t="shared" si="635"/>
        <v>#VALUE!</v>
      </c>
      <c r="F5289" s="219" t="str">
        <f t="shared" si="636"/>
        <v/>
      </c>
      <c r="G5289" s="219">
        <f t="shared" si="637"/>
        <v>45291</v>
      </c>
      <c r="H5289" s="218" t="str">
        <f>IF(ISERROR(VLOOKUP(FORECAST!$A5289,$AY$2:$BA$9,3,FALSE)),"",VLOOKUP(FORECAST!$A5289,$AY$2:$BA$9,3,FALSE))</f>
        <v/>
      </c>
      <c r="I5289" s="218" t="str">
        <f>IF(ISNUMBER(FORECAST!G:G),FORECAST!G:G,"")</f>
        <v/>
      </c>
      <c r="J5289" s="222" t="str">
        <f>IF(ISNUMBER(FORECAST!H:H),FORECAST!H:H,"")</f>
        <v/>
      </c>
      <c r="BF5289" s="4"/>
    </row>
    <row r="5290" spans="1:58">
      <c r="A5290" s="218" t="str">
        <f>MID(FORECAST!A5289,1,10)</f>
        <v/>
      </c>
      <c r="B5290" s="218" t="str">
        <f t="shared" si="632"/>
        <v/>
      </c>
      <c r="C5290" s="218" t="str">
        <f t="shared" si="633"/>
        <v/>
      </c>
      <c r="D5290" s="218" t="str">
        <f t="shared" si="634"/>
        <v/>
      </c>
      <c r="E5290" s="219" t="e">
        <f t="shared" si="635"/>
        <v>#VALUE!</v>
      </c>
      <c r="F5290" s="219" t="str">
        <f t="shared" si="636"/>
        <v/>
      </c>
      <c r="G5290" s="219">
        <f t="shared" si="637"/>
        <v>45291</v>
      </c>
      <c r="H5290" s="218" t="str">
        <f>IF(ISERROR(VLOOKUP(FORECAST!$A5290,$AY$2:$BA$9,3,FALSE)),"",VLOOKUP(FORECAST!$A5290,$AY$2:$BA$9,3,FALSE))</f>
        <v/>
      </c>
      <c r="I5290" s="218" t="str">
        <f>IF(ISNUMBER(FORECAST!G:G),FORECAST!G:G,"")</f>
        <v/>
      </c>
      <c r="J5290" s="222" t="str">
        <f>IF(ISNUMBER(FORECAST!H:H),FORECAST!H:H,"")</f>
        <v/>
      </c>
      <c r="BF5290" s="4"/>
    </row>
    <row r="5291" spans="1:58">
      <c r="A5291" s="218" t="str">
        <f>MID(FORECAST!A5290,1,10)</f>
        <v/>
      </c>
      <c r="B5291" s="218" t="str">
        <f t="shared" si="632"/>
        <v/>
      </c>
      <c r="C5291" s="218" t="str">
        <f t="shared" si="633"/>
        <v/>
      </c>
      <c r="D5291" s="218" t="str">
        <f t="shared" si="634"/>
        <v/>
      </c>
      <c r="E5291" s="219" t="e">
        <f t="shared" si="635"/>
        <v>#VALUE!</v>
      </c>
      <c r="F5291" s="219" t="str">
        <f t="shared" si="636"/>
        <v/>
      </c>
      <c r="G5291" s="219">
        <f t="shared" si="637"/>
        <v>45291</v>
      </c>
      <c r="H5291" s="218" t="str">
        <f>IF(ISERROR(VLOOKUP(FORECAST!$A5291,$AY$2:$BA$9,3,FALSE)),"",VLOOKUP(FORECAST!$A5291,$AY$2:$BA$9,3,FALSE))</f>
        <v/>
      </c>
      <c r="I5291" s="218" t="str">
        <f>IF(ISNUMBER(FORECAST!G:G),FORECAST!G:G,"")</f>
        <v/>
      </c>
      <c r="J5291" s="222" t="str">
        <f>IF(ISNUMBER(FORECAST!H:H),FORECAST!H:H,"")</f>
        <v/>
      </c>
      <c r="BF5291" s="4"/>
    </row>
    <row r="5292" spans="1:58">
      <c r="A5292" s="218" t="str">
        <f>MID(FORECAST!A5291,1,10)</f>
        <v/>
      </c>
      <c r="B5292" s="218" t="str">
        <f t="shared" si="632"/>
        <v/>
      </c>
      <c r="C5292" s="218" t="str">
        <f t="shared" si="633"/>
        <v/>
      </c>
      <c r="D5292" s="218" t="str">
        <f t="shared" si="634"/>
        <v/>
      </c>
      <c r="E5292" s="219" t="e">
        <f t="shared" si="635"/>
        <v>#VALUE!</v>
      </c>
      <c r="F5292" s="219" t="str">
        <f t="shared" si="636"/>
        <v/>
      </c>
      <c r="G5292" s="219">
        <f t="shared" si="637"/>
        <v>45291</v>
      </c>
      <c r="H5292" s="218" t="str">
        <f>IF(ISERROR(VLOOKUP(FORECAST!$A5292,$AY$2:$BA$9,3,FALSE)),"",VLOOKUP(FORECAST!$A5292,$AY$2:$BA$9,3,FALSE))</f>
        <v/>
      </c>
      <c r="I5292" s="218" t="str">
        <f>IF(ISNUMBER(FORECAST!G:G),FORECAST!G:G,"")</f>
        <v/>
      </c>
      <c r="J5292" s="222" t="str">
        <f>IF(ISNUMBER(FORECAST!H:H),FORECAST!H:H,"")</f>
        <v/>
      </c>
      <c r="BF5292" s="4"/>
    </row>
    <row r="5293" spans="1:58">
      <c r="A5293" s="218" t="str">
        <f>MID(FORECAST!A5292,1,10)</f>
        <v/>
      </c>
      <c r="B5293" s="218" t="str">
        <f t="shared" si="632"/>
        <v/>
      </c>
      <c r="C5293" s="218" t="str">
        <f t="shared" si="633"/>
        <v/>
      </c>
      <c r="D5293" s="218" t="str">
        <f t="shared" si="634"/>
        <v/>
      </c>
      <c r="E5293" s="219" t="e">
        <f t="shared" si="635"/>
        <v>#VALUE!</v>
      </c>
      <c r="F5293" s="219" t="str">
        <f t="shared" si="636"/>
        <v/>
      </c>
      <c r="G5293" s="219">
        <f t="shared" si="637"/>
        <v>45291</v>
      </c>
      <c r="H5293" s="218" t="str">
        <f>IF(ISERROR(VLOOKUP(FORECAST!$A5293,$AY$2:$BA$9,3,FALSE)),"",VLOOKUP(FORECAST!$A5293,$AY$2:$BA$9,3,FALSE))</f>
        <v/>
      </c>
      <c r="I5293" s="218" t="str">
        <f>IF(ISNUMBER(FORECAST!G:G),FORECAST!G:G,"")</f>
        <v/>
      </c>
      <c r="J5293" s="222" t="str">
        <f>IF(ISNUMBER(FORECAST!H:H),FORECAST!H:H,"")</f>
        <v/>
      </c>
      <c r="BF5293" s="4"/>
    </row>
    <row r="5294" spans="1:58">
      <c r="A5294" s="218" t="str">
        <f>MID(FORECAST!A5293,1,10)</f>
        <v/>
      </c>
      <c r="B5294" s="218" t="str">
        <f t="shared" si="632"/>
        <v/>
      </c>
      <c r="C5294" s="218" t="str">
        <f t="shared" si="633"/>
        <v/>
      </c>
      <c r="D5294" s="218" t="str">
        <f t="shared" si="634"/>
        <v/>
      </c>
      <c r="E5294" s="219" t="e">
        <f t="shared" si="635"/>
        <v>#VALUE!</v>
      </c>
      <c r="F5294" s="219" t="str">
        <f t="shared" si="636"/>
        <v/>
      </c>
      <c r="G5294" s="219">
        <f t="shared" si="637"/>
        <v>45291</v>
      </c>
      <c r="H5294" s="218" t="str">
        <f>IF(ISERROR(VLOOKUP(FORECAST!$A5294,$AY$2:$BA$9,3,FALSE)),"",VLOOKUP(FORECAST!$A5294,$AY$2:$BA$9,3,FALSE))</f>
        <v/>
      </c>
      <c r="I5294" s="218" t="str">
        <f>IF(ISNUMBER(FORECAST!G:G),FORECAST!G:G,"")</f>
        <v/>
      </c>
      <c r="J5294" s="222" t="str">
        <f>IF(ISNUMBER(FORECAST!H:H),FORECAST!H:H,"")</f>
        <v/>
      </c>
      <c r="BF5294" s="4"/>
    </row>
    <row r="5295" spans="1:58">
      <c r="A5295" s="218" t="str">
        <f>MID(FORECAST!A5294,1,10)</f>
        <v/>
      </c>
      <c r="B5295" s="218" t="str">
        <f t="shared" si="632"/>
        <v/>
      </c>
      <c r="C5295" s="218" t="str">
        <f t="shared" si="633"/>
        <v/>
      </c>
      <c r="D5295" s="218" t="str">
        <f t="shared" si="634"/>
        <v/>
      </c>
      <c r="E5295" s="219" t="e">
        <f t="shared" si="635"/>
        <v>#VALUE!</v>
      </c>
      <c r="F5295" s="219" t="str">
        <f t="shared" si="636"/>
        <v/>
      </c>
      <c r="G5295" s="219">
        <f t="shared" si="637"/>
        <v>45291</v>
      </c>
      <c r="H5295" s="218" t="str">
        <f>IF(ISERROR(VLOOKUP(FORECAST!$A5295,$AY$2:$BA$9,3,FALSE)),"",VLOOKUP(FORECAST!$A5295,$AY$2:$BA$9,3,FALSE))</f>
        <v/>
      </c>
      <c r="I5295" s="218" t="str">
        <f>IF(ISNUMBER(FORECAST!G:G),FORECAST!G:G,"")</f>
        <v/>
      </c>
      <c r="J5295" s="222" t="str">
        <f>IF(ISNUMBER(FORECAST!H:H),FORECAST!H:H,"")</f>
        <v/>
      </c>
      <c r="BF5295" s="4"/>
    </row>
    <row r="5296" spans="1:58">
      <c r="A5296" s="218" t="str">
        <f>MID(FORECAST!A5295,1,10)</f>
        <v/>
      </c>
      <c r="B5296" s="218" t="str">
        <f t="shared" si="632"/>
        <v/>
      </c>
      <c r="C5296" s="218" t="str">
        <f t="shared" si="633"/>
        <v/>
      </c>
      <c r="D5296" s="218" t="str">
        <f t="shared" si="634"/>
        <v/>
      </c>
      <c r="E5296" s="219" t="e">
        <f t="shared" si="635"/>
        <v>#VALUE!</v>
      </c>
      <c r="F5296" s="219" t="str">
        <f t="shared" si="636"/>
        <v/>
      </c>
      <c r="G5296" s="219">
        <f t="shared" si="637"/>
        <v>45291</v>
      </c>
      <c r="H5296" s="218" t="str">
        <f>IF(ISERROR(VLOOKUP(FORECAST!$A5296,$AY$2:$BA$9,3,FALSE)),"",VLOOKUP(FORECAST!$A5296,$AY$2:$BA$9,3,FALSE))</f>
        <v/>
      </c>
      <c r="I5296" s="218" t="str">
        <f>IF(ISNUMBER(FORECAST!G:G),FORECAST!G:G,"")</f>
        <v/>
      </c>
      <c r="J5296" s="222" t="str">
        <f>IF(ISNUMBER(FORECAST!H:H),FORECAST!H:H,"")</f>
        <v/>
      </c>
      <c r="BF5296" s="4"/>
    </row>
    <row r="5297" spans="1:58">
      <c r="A5297" s="218" t="str">
        <f>MID(FORECAST!A5296,1,10)</f>
        <v/>
      </c>
      <c r="B5297" s="218" t="str">
        <f t="shared" si="632"/>
        <v/>
      </c>
      <c r="C5297" s="218" t="str">
        <f t="shared" si="633"/>
        <v/>
      </c>
      <c r="D5297" s="218" t="str">
        <f t="shared" si="634"/>
        <v/>
      </c>
      <c r="E5297" s="219" t="e">
        <f t="shared" si="635"/>
        <v>#VALUE!</v>
      </c>
      <c r="F5297" s="219" t="str">
        <f t="shared" si="636"/>
        <v/>
      </c>
      <c r="G5297" s="219">
        <f t="shared" si="637"/>
        <v>45291</v>
      </c>
      <c r="H5297" s="218" t="str">
        <f>IF(ISERROR(VLOOKUP(FORECAST!$A5297,$AY$2:$BA$9,3,FALSE)),"",VLOOKUP(FORECAST!$A5297,$AY$2:$BA$9,3,FALSE))</f>
        <v/>
      </c>
      <c r="I5297" s="218" t="str">
        <f>IF(ISNUMBER(FORECAST!G:G),FORECAST!G:G,"")</f>
        <v/>
      </c>
      <c r="J5297" s="222" t="str">
        <f>IF(ISNUMBER(FORECAST!H:H),FORECAST!H:H,"")</f>
        <v/>
      </c>
      <c r="BF5297" s="4"/>
    </row>
    <row r="5298" spans="1:58">
      <c r="A5298" s="218" t="str">
        <f>MID(FORECAST!A5297,1,10)</f>
        <v/>
      </c>
      <c r="B5298" s="218" t="str">
        <f t="shared" si="632"/>
        <v/>
      </c>
      <c r="C5298" s="218" t="str">
        <f t="shared" si="633"/>
        <v/>
      </c>
      <c r="D5298" s="218" t="str">
        <f t="shared" si="634"/>
        <v/>
      </c>
      <c r="E5298" s="219" t="e">
        <f t="shared" si="635"/>
        <v>#VALUE!</v>
      </c>
      <c r="F5298" s="219" t="str">
        <f t="shared" si="636"/>
        <v/>
      </c>
      <c r="G5298" s="219">
        <f t="shared" si="637"/>
        <v>45291</v>
      </c>
      <c r="H5298" s="218" t="str">
        <f>IF(ISERROR(VLOOKUP(FORECAST!$A5298,$AY$2:$BA$9,3,FALSE)),"",VLOOKUP(FORECAST!$A5298,$AY$2:$BA$9,3,FALSE))</f>
        <v/>
      </c>
      <c r="I5298" s="218" t="str">
        <f>IF(ISNUMBER(FORECAST!G:G),FORECAST!G:G,"")</f>
        <v/>
      </c>
      <c r="J5298" s="222" t="str">
        <f>IF(ISNUMBER(FORECAST!H:H),FORECAST!H:H,"")</f>
        <v/>
      </c>
      <c r="BF5298" s="4"/>
    </row>
    <row r="5299" spans="1:58">
      <c r="A5299" s="218" t="str">
        <f>MID(FORECAST!A5298,1,10)</f>
        <v/>
      </c>
      <c r="B5299" s="218" t="str">
        <f t="shared" si="632"/>
        <v/>
      </c>
      <c r="C5299" s="218" t="str">
        <f t="shared" si="633"/>
        <v/>
      </c>
      <c r="D5299" s="218" t="str">
        <f t="shared" si="634"/>
        <v/>
      </c>
      <c r="E5299" s="219" t="e">
        <f t="shared" si="635"/>
        <v>#VALUE!</v>
      </c>
      <c r="F5299" s="219" t="str">
        <f t="shared" si="636"/>
        <v/>
      </c>
      <c r="G5299" s="219">
        <f t="shared" si="637"/>
        <v>45291</v>
      </c>
      <c r="H5299" s="218" t="str">
        <f>IF(ISERROR(VLOOKUP(FORECAST!$A5299,$AY$2:$BA$9,3,FALSE)),"",VLOOKUP(FORECAST!$A5299,$AY$2:$BA$9,3,FALSE))</f>
        <v/>
      </c>
      <c r="I5299" s="218" t="str">
        <f>IF(ISNUMBER(FORECAST!G:G),FORECAST!G:G,"")</f>
        <v/>
      </c>
      <c r="J5299" s="222" t="str">
        <f>IF(ISNUMBER(FORECAST!H:H),FORECAST!H:H,"")</f>
        <v/>
      </c>
      <c r="BF5299" s="4"/>
    </row>
    <row r="5300" spans="1:58">
      <c r="A5300" s="218" t="str">
        <f>MID(FORECAST!A5299,1,10)</f>
        <v/>
      </c>
      <c r="B5300" s="218" t="str">
        <f t="shared" si="632"/>
        <v/>
      </c>
      <c r="C5300" s="218" t="str">
        <f t="shared" si="633"/>
        <v/>
      </c>
      <c r="D5300" s="218" t="str">
        <f t="shared" si="634"/>
        <v/>
      </c>
      <c r="E5300" s="219" t="e">
        <f t="shared" si="635"/>
        <v>#VALUE!</v>
      </c>
      <c r="F5300" s="219" t="str">
        <f t="shared" si="636"/>
        <v/>
      </c>
      <c r="G5300" s="219">
        <f t="shared" si="637"/>
        <v>45291</v>
      </c>
      <c r="H5300" s="218" t="str">
        <f>IF(ISERROR(VLOOKUP(FORECAST!$A5300,$AY$2:$BA$9,3,FALSE)),"",VLOOKUP(FORECAST!$A5300,$AY$2:$BA$9,3,FALSE))</f>
        <v/>
      </c>
      <c r="I5300" s="218" t="str">
        <f>IF(ISNUMBER(FORECAST!G:G),FORECAST!G:G,"")</f>
        <v/>
      </c>
      <c r="J5300" s="222" t="str">
        <f>IF(ISNUMBER(FORECAST!H:H),FORECAST!H:H,"")</f>
        <v/>
      </c>
      <c r="BF5300" s="4"/>
    </row>
    <row r="5301" spans="1:58">
      <c r="A5301" s="218" t="str">
        <f>MID(FORECAST!A5300,1,10)</f>
        <v/>
      </c>
      <c r="B5301" s="218" t="str">
        <f t="shared" si="632"/>
        <v/>
      </c>
      <c r="C5301" s="218" t="str">
        <f t="shared" si="633"/>
        <v/>
      </c>
      <c r="D5301" s="218" t="str">
        <f t="shared" si="634"/>
        <v/>
      </c>
      <c r="E5301" s="219" t="e">
        <f t="shared" si="635"/>
        <v>#VALUE!</v>
      </c>
      <c r="F5301" s="219" t="str">
        <f t="shared" si="636"/>
        <v/>
      </c>
      <c r="G5301" s="219">
        <f t="shared" si="637"/>
        <v>45291</v>
      </c>
      <c r="H5301" s="218" t="str">
        <f>IF(ISERROR(VLOOKUP(FORECAST!$A5301,$AY$2:$BA$9,3,FALSE)),"",VLOOKUP(FORECAST!$A5301,$AY$2:$BA$9,3,FALSE))</f>
        <v/>
      </c>
      <c r="I5301" s="218" t="str">
        <f>IF(ISNUMBER(FORECAST!G:G),FORECAST!G:G,"")</f>
        <v/>
      </c>
      <c r="J5301" s="222" t="str">
        <f>IF(ISNUMBER(FORECAST!H:H),FORECAST!H:H,"")</f>
        <v/>
      </c>
      <c r="BF5301" s="4"/>
    </row>
    <row r="5302" spans="1:58">
      <c r="A5302" s="218" t="str">
        <f>MID(FORECAST!A5301,1,10)</f>
        <v/>
      </c>
      <c r="B5302" s="218" t="str">
        <f t="shared" si="632"/>
        <v/>
      </c>
      <c r="C5302" s="218" t="str">
        <f t="shared" si="633"/>
        <v/>
      </c>
      <c r="D5302" s="218" t="str">
        <f t="shared" si="634"/>
        <v/>
      </c>
      <c r="E5302" s="219" t="e">
        <f t="shared" si="635"/>
        <v>#VALUE!</v>
      </c>
      <c r="F5302" s="219" t="str">
        <f t="shared" si="636"/>
        <v/>
      </c>
      <c r="G5302" s="219">
        <f t="shared" si="637"/>
        <v>45291</v>
      </c>
      <c r="H5302" s="218" t="str">
        <f>IF(ISERROR(VLOOKUP(FORECAST!$A5302,$AY$2:$BA$9,3,FALSE)),"",VLOOKUP(FORECAST!$A5302,$AY$2:$BA$9,3,FALSE))</f>
        <v/>
      </c>
      <c r="I5302" s="218" t="str">
        <f>IF(ISNUMBER(FORECAST!G:G),FORECAST!G:G,"")</f>
        <v/>
      </c>
      <c r="J5302" s="222" t="str">
        <f>IF(ISNUMBER(FORECAST!H:H),FORECAST!H:H,"")</f>
        <v/>
      </c>
      <c r="BF5302" s="4"/>
    </row>
    <row r="5303" spans="1:58">
      <c r="A5303" s="218" t="str">
        <f>MID(FORECAST!A5302,1,10)</f>
        <v/>
      </c>
      <c r="B5303" s="218" t="str">
        <f t="shared" si="632"/>
        <v/>
      </c>
      <c r="C5303" s="218" t="str">
        <f t="shared" si="633"/>
        <v/>
      </c>
      <c r="D5303" s="218" t="str">
        <f t="shared" si="634"/>
        <v/>
      </c>
      <c r="E5303" s="219" t="e">
        <f t="shared" si="635"/>
        <v>#VALUE!</v>
      </c>
      <c r="F5303" s="219" t="str">
        <f t="shared" si="636"/>
        <v/>
      </c>
      <c r="G5303" s="219">
        <f t="shared" si="637"/>
        <v>45291</v>
      </c>
      <c r="H5303" s="218" t="str">
        <f>IF(ISERROR(VLOOKUP(FORECAST!$A5303,$AY$2:$BA$9,3,FALSE)),"",VLOOKUP(FORECAST!$A5303,$AY$2:$BA$9,3,FALSE))</f>
        <v/>
      </c>
      <c r="I5303" s="218" t="str">
        <f>IF(ISNUMBER(FORECAST!G:G),FORECAST!G:G,"")</f>
        <v/>
      </c>
      <c r="J5303" s="222" t="str">
        <f>IF(ISNUMBER(FORECAST!H:H),FORECAST!H:H,"")</f>
        <v/>
      </c>
      <c r="BF5303" s="4"/>
    </row>
    <row r="5304" spans="1:58">
      <c r="A5304" s="218" t="str">
        <f>MID(FORECAST!A5303,1,10)</f>
        <v/>
      </c>
      <c r="B5304" s="218" t="str">
        <f t="shared" si="632"/>
        <v/>
      </c>
      <c r="C5304" s="218" t="str">
        <f t="shared" si="633"/>
        <v/>
      </c>
      <c r="D5304" s="218" t="str">
        <f t="shared" si="634"/>
        <v/>
      </c>
      <c r="E5304" s="219" t="e">
        <f t="shared" si="635"/>
        <v>#VALUE!</v>
      </c>
      <c r="F5304" s="219" t="str">
        <f t="shared" si="636"/>
        <v/>
      </c>
      <c r="G5304" s="219">
        <f t="shared" si="637"/>
        <v>45291</v>
      </c>
      <c r="H5304" s="218" t="str">
        <f>IF(ISERROR(VLOOKUP(FORECAST!$A5304,$AY$2:$BA$9,3,FALSE)),"",VLOOKUP(FORECAST!$A5304,$AY$2:$BA$9,3,FALSE))</f>
        <v/>
      </c>
      <c r="I5304" s="218" t="str">
        <f>IF(ISNUMBER(FORECAST!G:G),FORECAST!G:G,"")</f>
        <v/>
      </c>
      <c r="J5304" s="222" t="str">
        <f>IF(ISNUMBER(FORECAST!H:H),FORECAST!H:H,"")</f>
        <v/>
      </c>
      <c r="BF5304" s="4"/>
    </row>
    <row r="5305" spans="1:58">
      <c r="A5305" s="218" t="str">
        <f>MID(FORECAST!A5304,1,10)</f>
        <v/>
      </c>
      <c r="B5305" s="218" t="str">
        <f t="shared" si="632"/>
        <v/>
      </c>
      <c r="C5305" s="218" t="str">
        <f t="shared" si="633"/>
        <v/>
      </c>
      <c r="D5305" s="218" t="str">
        <f t="shared" si="634"/>
        <v/>
      </c>
      <c r="E5305" s="219" t="e">
        <f t="shared" si="635"/>
        <v>#VALUE!</v>
      </c>
      <c r="F5305" s="219" t="str">
        <f t="shared" si="636"/>
        <v/>
      </c>
      <c r="G5305" s="219">
        <f t="shared" si="637"/>
        <v>45291</v>
      </c>
      <c r="H5305" s="218" t="str">
        <f>IF(ISERROR(VLOOKUP(FORECAST!$A5305,$AY$2:$BA$9,3,FALSE)),"",VLOOKUP(FORECAST!$A5305,$AY$2:$BA$9,3,FALSE))</f>
        <v/>
      </c>
      <c r="I5305" s="218" t="str">
        <f>IF(ISNUMBER(FORECAST!G:G),FORECAST!G:G,"")</f>
        <v/>
      </c>
      <c r="J5305" s="222" t="str">
        <f>IF(ISNUMBER(FORECAST!H:H),FORECAST!H:H,"")</f>
        <v/>
      </c>
      <c r="BF5305" s="4"/>
    </row>
    <row r="5306" spans="1:58">
      <c r="A5306" s="218" t="str">
        <f>MID(FORECAST!A5305,1,10)</f>
        <v/>
      </c>
      <c r="B5306" s="218" t="str">
        <f t="shared" si="632"/>
        <v/>
      </c>
      <c r="C5306" s="218" t="str">
        <f t="shared" si="633"/>
        <v/>
      </c>
      <c r="D5306" s="218" t="str">
        <f t="shared" si="634"/>
        <v/>
      </c>
      <c r="E5306" s="219" t="e">
        <f t="shared" si="635"/>
        <v>#VALUE!</v>
      </c>
      <c r="F5306" s="219" t="str">
        <f t="shared" si="636"/>
        <v/>
      </c>
      <c r="G5306" s="219">
        <f t="shared" si="637"/>
        <v>45291</v>
      </c>
      <c r="H5306" s="218" t="str">
        <f>IF(ISERROR(VLOOKUP(FORECAST!$A5306,$AY$2:$BA$9,3,FALSE)),"",VLOOKUP(FORECAST!$A5306,$AY$2:$BA$9,3,FALSE))</f>
        <v/>
      </c>
      <c r="I5306" s="218" t="str">
        <f>IF(ISNUMBER(FORECAST!G:G),FORECAST!G:G,"")</f>
        <v/>
      </c>
      <c r="J5306" s="222" t="str">
        <f>IF(ISNUMBER(FORECAST!H:H),FORECAST!H:H,"")</f>
        <v/>
      </c>
      <c r="BF5306" s="4"/>
    </row>
    <row r="5307" spans="1:58">
      <c r="A5307" s="218" t="str">
        <f>MID(FORECAST!A5306,1,10)</f>
        <v/>
      </c>
      <c r="B5307" s="218" t="str">
        <f t="shared" si="632"/>
        <v/>
      </c>
      <c r="C5307" s="218" t="str">
        <f t="shared" si="633"/>
        <v/>
      </c>
      <c r="D5307" s="218" t="str">
        <f t="shared" si="634"/>
        <v/>
      </c>
      <c r="E5307" s="219" t="e">
        <f t="shared" si="635"/>
        <v>#VALUE!</v>
      </c>
      <c r="F5307" s="219" t="str">
        <f t="shared" si="636"/>
        <v/>
      </c>
      <c r="G5307" s="219">
        <f t="shared" si="637"/>
        <v>45291</v>
      </c>
      <c r="H5307" s="218" t="str">
        <f>IF(ISERROR(VLOOKUP(FORECAST!$A5307,$AY$2:$BA$9,3,FALSE)),"",VLOOKUP(FORECAST!$A5307,$AY$2:$BA$9,3,FALSE))</f>
        <v/>
      </c>
      <c r="I5307" s="218" t="str">
        <f>IF(ISNUMBER(FORECAST!G:G),FORECAST!G:G,"")</f>
        <v/>
      </c>
      <c r="J5307" s="222" t="str">
        <f>IF(ISNUMBER(FORECAST!H:H),FORECAST!H:H,"")</f>
        <v/>
      </c>
      <c r="BF5307" s="4"/>
    </row>
    <row r="5308" spans="1:58">
      <c r="A5308" s="218" t="str">
        <f>MID(FORECAST!A5307,1,10)</f>
        <v/>
      </c>
      <c r="B5308" s="218" t="str">
        <f t="shared" si="632"/>
        <v/>
      </c>
      <c r="C5308" s="218" t="str">
        <f t="shared" si="633"/>
        <v/>
      </c>
      <c r="D5308" s="218" t="str">
        <f t="shared" si="634"/>
        <v/>
      </c>
      <c r="E5308" s="219" t="e">
        <f t="shared" si="635"/>
        <v>#VALUE!</v>
      </c>
      <c r="F5308" s="219" t="str">
        <f t="shared" si="636"/>
        <v/>
      </c>
      <c r="G5308" s="219">
        <f t="shared" si="637"/>
        <v>45291</v>
      </c>
      <c r="H5308" s="218" t="str">
        <f>IF(ISERROR(VLOOKUP(FORECAST!$A5308,$AY$2:$BA$9,3,FALSE)),"",VLOOKUP(FORECAST!$A5308,$AY$2:$BA$9,3,FALSE))</f>
        <v/>
      </c>
      <c r="I5308" s="218" t="str">
        <f>IF(ISNUMBER(FORECAST!G:G),FORECAST!G:G,"")</f>
        <v/>
      </c>
      <c r="J5308" s="222" t="str">
        <f>IF(ISNUMBER(FORECAST!H:H),FORECAST!H:H,"")</f>
        <v/>
      </c>
      <c r="BF5308" s="4"/>
    </row>
    <row r="5309" spans="1:58">
      <c r="A5309" s="218" t="str">
        <f>MID(FORECAST!A5308,1,10)</f>
        <v/>
      </c>
      <c r="B5309" s="218" t="str">
        <f t="shared" si="632"/>
        <v/>
      </c>
      <c r="C5309" s="218" t="str">
        <f t="shared" si="633"/>
        <v/>
      </c>
      <c r="D5309" s="218" t="str">
        <f t="shared" si="634"/>
        <v/>
      </c>
      <c r="E5309" s="219" t="e">
        <f t="shared" si="635"/>
        <v>#VALUE!</v>
      </c>
      <c r="F5309" s="219" t="str">
        <f t="shared" si="636"/>
        <v/>
      </c>
      <c r="G5309" s="219">
        <f t="shared" si="637"/>
        <v>45291</v>
      </c>
      <c r="H5309" s="218" t="str">
        <f>IF(ISERROR(VLOOKUP(FORECAST!$A5309,$AY$2:$BA$9,3,FALSE)),"",VLOOKUP(FORECAST!$A5309,$AY$2:$BA$9,3,FALSE))</f>
        <v/>
      </c>
      <c r="I5309" s="218" t="str">
        <f>IF(ISNUMBER(FORECAST!G:G),FORECAST!G:G,"")</f>
        <v/>
      </c>
      <c r="J5309" s="222" t="str">
        <f>IF(ISNUMBER(FORECAST!H:H),FORECAST!H:H,"")</f>
        <v/>
      </c>
      <c r="BF5309" s="4"/>
    </row>
    <row r="5310" spans="1:58">
      <c r="A5310" s="218" t="str">
        <f>MID(FORECAST!A5309,1,10)</f>
        <v/>
      </c>
      <c r="B5310" s="218" t="str">
        <f t="shared" si="632"/>
        <v/>
      </c>
      <c r="C5310" s="218" t="str">
        <f t="shared" si="633"/>
        <v/>
      </c>
      <c r="D5310" s="218" t="str">
        <f t="shared" si="634"/>
        <v/>
      </c>
      <c r="E5310" s="219" t="e">
        <f t="shared" si="635"/>
        <v>#VALUE!</v>
      </c>
      <c r="F5310" s="219" t="str">
        <f t="shared" si="636"/>
        <v/>
      </c>
      <c r="G5310" s="219">
        <f t="shared" si="637"/>
        <v>45291</v>
      </c>
      <c r="H5310" s="218" t="str">
        <f>IF(ISERROR(VLOOKUP(FORECAST!$A5310,$AY$2:$BA$9,3,FALSE)),"",VLOOKUP(FORECAST!$A5310,$AY$2:$BA$9,3,FALSE))</f>
        <v/>
      </c>
      <c r="I5310" s="218" t="str">
        <f>IF(ISNUMBER(FORECAST!G:G),FORECAST!G:G,"")</f>
        <v/>
      </c>
      <c r="J5310" s="222" t="str">
        <f>IF(ISNUMBER(FORECAST!H:H),FORECAST!H:H,"")</f>
        <v/>
      </c>
      <c r="BF5310" s="4"/>
    </row>
    <row r="5311" spans="1:58">
      <c r="A5311" s="218" t="str">
        <f>MID(FORECAST!A5310,1,10)</f>
        <v/>
      </c>
      <c r="B5311" s="218" t="str">
        <f t="shared" si="632"/>
        <v/>
      </c>
      <c r="C5311" s="218" t="str">
        <f t="shared" si="633"/>
        <v/>
      </c>
      <c r="D5311" s="218" t="str">
        <f t="shared" si="634"/>
        <v/>
      </c>
      <c r="E5311" s="219" t="e">
        <f t="shared" si="635"/>
        <v>#VALUE!</v>
      </c>
      <c r="F5311" s="219" t="str">
        <f t="shared" si="636"/>
        <v/>
      </c>
      <c r="G5311" s="219">
        <f t="shared" si="637"/>
        <v>45291</v>
      </c>
      <c r="H5311" s="218" t="str">
        <f>IF(ISERROR(VLOOKUP(FORECAST!$A5311,$AY$2:$BA$9,3,FALSE)),"",VLOOKUP(FORECAST!$A5311,$AY$2:$BA$9,3,FALSE))</f>
        <v/>
      </c>
      <c r="I5311" s="218" t="str">
        <f>IF(ISNUMBER(FORECAST!G:G),FORECAST!G:G,"")</f>
        <v/>
      </c>
      <c r="J5311" s="222" t="str">
        <f>IF(ISNUMBER(FORECAST!H:H),FORECAST!H:H,"")</f>
        <v/>
      </c>
      <c r="BF5311" s="4"/>
    </row>
    <row r="5312" spans="1:58">
      <c r="A5312" s="218" t="str">
        <f>MID(FORECAST!A5311,1,10)</f>
        <v/>
      </c>
      <c r="B5312" s="218" t="str">
        <f t="shared" si="632"/>
        <v/>
      </c>
      <c r="C5312" s="218" t="str">
        <f t="shared" si="633"/>
        <v/>
      </c>
      <c r="D5312" s="218" t="str">
        <f t="shared" si="634"/>
        <v/>
      </c>
      <c r="E5312" s="219" t="e">
        <f t="shared" si="635"/>
        <v>#VALUE!</v>
      </c>
      <c r="F5312" s="219" t="str">
        <f t="shared" si="636"/>
        <v/>
      </c>
      <c r="G5312" s="219">
        <f t="shared" si="637"/>
        <v>45291</v>
      </c>
      <c r="H5312" s="218" t="str">
        <f>IF(ISERROR(VLOOKUP(FORECAST!$A5312,$AY$2:$BA$9,3,FALSE)),"",VLOOKUP(FORECAST!$A5312,$AY$2:$BA$9,3,FALSE))</f>
        <v/>
      </c>
      <c r="I5312" s="218" t="str">
        <f>IF(ISNUMBER(FORECAST!G:G),FORECAST!G:G,"")</f>
        <v/>
      </c>
      <c r="J5312" s="222" t="str">
        <f>IF(ISNUMBER(FORECAST!H:H),FORECAST!H:H,"")</f>
        <v/>
      </c>
      <c r="BF5312" s="4"/>
    </row>
    <row r="5313" spans="1:58">
      <c r="A5313" s="218" t="str">
        <f>MID(FORECAST!A5312,1,10)</f>
        <v/>
      </c>
      <c r="B5313" s="218" t="str">
        <f t="shared" si="632"/>
        <v/>
      </c>
      <c r="C5313" s="218" t="str">
        <f t="shared" si="633"/>
        <v/>
      </c>
      <c r="D5313" s="218" t="str">
        <f t="shared" si="634"/>
        <v/>
      </c>
      <c r="E5313" s="219" t="e">
        <f t="shared" si="635"/>
        <v>#VALUE!</v>
      </c>
      <c r="F5313" s="219" t="str">
        <f t="shared" si="636"/>
        <v/>
      </c>
      <c r="G5313" s="219">
        <f t="shared" si="637"/>
        <v>45291</v>
      </c>
      <c r="H5313" s="218" t="str">
        <f>IF(ISERROR(VLOOKUP(FORECAST!$A5313,$AY$2:$BA$9,3,FALSE)),"",VLOOKUP(FORECAST!$A5313,$AY$2:$BA$9,3,FALSE))</f>
        <v/>
      </c>
      <c r="I5313" s="218" t="str">
        <f>IF(ISNUMBER(FORECAST!G:G),FORECAST!G:G,"")</f>
        <v/>
      </c>
      <c r="J5313" s="222" t="str">
        <f>IF(ISNUMBER(FORECAST!H:H),FORECAST!H:H,"")</f>
        <v/>
      </c>
      <c r="BF5313" s="4"/>
    </row>
    <row r="5314" spans="1:58">
      <c r="A5314" s="218" t="str">
        <f>MID(FORECAST!A5313,1,10)</f>
        <v/>
      </c>
      <c r="B5314" s="218" t="str">
        <f t="shared" si="632"/>
        <v/>
      </c>
      <c r="C5314" s="218" t="str">
        <f t="shared" si="633"/>
        <v/>
      </c>
      <c r="D5314" s="218" t="str">
        <f t="shared" si="634"/>
        <v/>
      </c>
      <c r="E5314" s="219" t="e">
        <f t="shared" si="635"/>
        <v>#VALUE!</v>
      </c>
      <c r="F5314" s="219" t="str">
        <f t="shared" si="636"/>
        <v/>
      </c>
      <c r="G5314" s="219">
        <f t="shared" si="637"/>
        <v>45291</v>
      </c>
      <c r="H5314" s="218" t="str">
        <f>IF(ISERROR(VLOOKUP(FORECAST!$A5314,$AY$2:$BA$9,3,FALSE)),"",VLOOKUP(FORECAST!$A5314,$AY$2:$BA$9,3,FALSE))</f>
        <v/>
      </c>
      <c r="I5314" s="218" t="str">
        <f>IF(ISNUMBER(FORECAST!G:G),FORECAST!G:G,"")</f>
        <v/>
      </c>
      <c r="J5314" s="222" t="str">
        <f>IF(ISNUMBER(FORECAST!H:H),FORECAST!H:H,"")</f>
        <v/>
      </c>
      <c r="BF5314" s="4"/>
    </row>
    <row r="5315" spans="1:58">
      <c r="A5315" s="218" t="str">
        <f>MID(FORECAST!A5314,1,10)</f>
        <v/>
      </c>
      <c r="B5315" s="218" t="str">
        <f t="shared" si="632"/>
        <v/>
      </c>
      <c r="C5315" s="218" t="str">
        <f t="shared" si="633"/>
        <v/>
      </c>
      <c r="D5315" s="218" t="str">
        <f t="shared" si="634"/>
        <v/>
      </c>
      <c r="E5315" s="219" t="e">
        <f t="shared" si="635"/>
        <v>#VALUE!</v>
      </c>
      <c r="F5315" s="219" t="str">
        <f t="shared" si="636"/>
        <v/>
      </c>
      <c r="G5315" s="219">
        <f t="shared" si="637"/>
        <v>45291</v>
      </c>
      <c r="H5315" s="218" t="str">
        <f>IF(ISERROR(VLOOKUP(FORECAST!$A5315,$AY$2:$BA$9,3,FALSE)),"",VLOOKUP(FORECAST!$A5315,$AY$2:$BA$9,3,FALSE))</f>
        <v/>
      </c>
      <c r="I5315" s="218" t="str">
        <f>IF(ISNUMBER(FORECAST!G:G),FORECAST!G:G,"")</f>
        <v/>
      </c>
      <c r="J5315" s="222" t="str">
        <f>IF(ISNUMBER(FORECAST!H:H),FORECAST!H:H,"")</f>
        <v/>
      </c>
      <c r="BF5315" s="4"/>
    </row>
    <row r="5316" spans="1:58">
      <c r="A5316" s="218" t="str">
        <f>MID(FORECAST!A5315,1,10)</f>
        <v/>
      </c>
      <c r="B5316" s="218" t="str">
        <f t="shared" si="632"/>
        <v/>
      </c>
      <c r="C5316" s="218" t="str">
        <f t="shared" si="633"/>
        <v/>
      </c>
      <c r="D5316" s="218" t="str">
        <f t="shared" si="634"/>
        <v/>
      </c>
      <c r="E5316" s="219" t="e">
        <f t="shared" si="635"/>
        <v>#VALUE!</v>
      </c>
      <c r="F5316" s="219" t="str">
        <f t="shared" si="636"/>
        <v/>
      </c>
      <c r="G5316" s="219">
        <f t="shared" si="637"/>
        <v>45291</v>
      </c>
      <c r="H5316" s="218" t="str">
        <f>IF(ISERROR(VLOOKUP(FORECAST!$A5316,$AY$2:$BA$9,3,FALSE)),"",VLOOKUP(FORECAST!$A5316,$AY$2:$BA$9,3,FALSE))</f>
        <v/>
      </c>
      <c r="I5316" s="218" t="str">
        <f>IF(ISNUMBER(FORECAST!G:G),FORECAST!G:G,"")</f>
        <v/>
      </c>
      <c r="J5316" s="222" t="str">
        <f>IF(ISNUMBER(FORECAST!H:H),FORECAST!H:H,"")</f>
        <v/>
      </c>
      <c r="BF5316" s="4"/>
    </row>
    <row r="5317" spans="1:58">
      <c r="A5317" s="218" t="str">
        <f>MID(FORECAST!A5316,1,10)</f>
        <v/>
      </c>
      <c r="B5317" s="218" t="str">
        <f t="shared" si="632"/>
        <v/>
      </c>
      <c r="C5317" s="218" t="str">
        <f t="shared" si="633"/>
        <v/>
      </c>
      <c r="D5317" s="218" t="str">
        <f t="shared" si="634"/>
        <v/>
      </c>
      <c r="E5317" s="219" t="e">
        <f t="shared" si="635"/>
        <v>#VALUE!</v>
      </c>
      <c r="F5317" s="219" t="str">
        <f t="shared" si="636"/>
        <v/>
      </c>
      <c r="G5317" s="219">
        <f t="shared" si="637"/>
        <v>45291</v>
      </c>
      <c r="H5317" s="218" t="str">
        <f>IF(ISERROR(VLOOKUP(FORECAST!$A5317,$AY$2:$BA$9,3,FALSE)),"",VLOOKUP(FORECAST!$A5317,$AY$2:$BA$9,3,FALSE))</f>
        <v/>
      </c>
      <c r="I5317" s="218" t="str">
        <f>IF(ISNUMBER(FORECAST!G:G),FORECAST!G:G,"")</f>
        <v/>
      </c>
      <c r="J5317" s="222" t="str">
        <f>IF(ISNUMBER(FORECAST!H:H),FORECAST!H:H,"")</f>
        <v/>
      </c>
      <c r="BF5317" s="4"/>
    </row>
    <row r="5318" spans="1:58">
      <c r="A5318" s="218" t="str">
        <f>MID(FORECAST!A5317,1,10)</f>
        <v/>
      </c>
      <c r="B5318" s="218" t="str">
        <f t="shared" si="632"/>
        <v/>
      </c>
      <c r="C5318" s="218" t="str">
        <f t="shared" si="633"/>
        <v/>
      </c>
      <c r="D5318" s="218" t="str">
        <f t="shared" si="634"/>
        <v/>
      </c>
      <c r="E5318" s="219" t="e">
        <f t="shared" si="635"/>
        <v>#VALUE!</v>
      </c>
      <c r="F5318" s="219" t="str">
        <f t="shared" si="636"/>
        <v/>
      </c>
      <c r="G5318" s="219">
        <f t="shared" si="637"/>
        <v>45291</v>
      </c>
      <c r="H5318" s="218" t="str">
        <f>IF(ISERROR(VLOOKUP(FORECAST!$A5318,$AY$2:$BA$9,3,FALSE)),"",VLOOKUP(FORECAST!$A5318,$AY$2:$BA$9,3,FALSE))</f>
        <v/>
      </c>
      <c r="I5318" s="218" t="str">
        <f>IF(ISNUMBER(FORECAST!G:G),FORECAST!G:G,"")</f>
        <v/>
      </c>
      <c r="J5318" s="222" t="str">
        <f>IF(ISNUMBER(FORECAST!H:H),FORECAST!H:H,"")</f>
        <v/>
      </c>
      <c r="BF5318" s="4"/>
    </row>
    <row r="5319" spans="1:58">
      <c r="A5319" s="218" t="str">
        <f>MID(FORECAST!A5318,1,10)</f>
        <v/>
      </c>
      <c r="B5319" s="218" t="str">
        <f t="shared" si="632"/>
        <v/>
      </c>
      <c r="C5319" s="218" t="str">
        <f t="shared" si="633"/>
        <v/>
      </c>
      <c r="D5319" s="218" t="str">
        <f t="shared" si="634"/>
        <v/>
      </c>
      <c r="E5319" s="219" t="e">
        <f t="shared" si="635"/>
        <v>#VALUE!</v>
      </c>
      <c r="F5319" s="219" t="str">
        <f t="shared" si="636"/>
        <v/>
      </c>
      <c r="G5319" s="219">
        <f t="shared" si="637"/>
        <v>45291</v>
      </c>
      <c r="H5319" s="218" t="str">
        <f>IF(ISERROR(VLOOKUP(FORECAST!$A5319,$AY$2:$BA$9,3,FALSE)),"",VLOOKUP(FORECAST!$A5319,$AY$2:$BA$9,3,FALSE))</f>
        <v/>
      </c>
      <c r="I5319" s="218" t="str">
        <f>IF(ISNUMBER(FORECAST!G:G),FORECAST!G:G,"")</f>
        <v/>
      </c>
      <c r="J5319" s="222" t="str">
        <f>IF(ISNUMBER(FORECAST!H:H),FORECAST!H:H,"")</f>
        <v/>
      </c>
      <c r="BF5319" s="4"/>
    </row>
    <row r="5320" spans="1:58">
      <c r="A5320" s="218" t="str">
        <f>MID(FORECAST!A5319,1,10)</f>
        <v/>
      </c>
      <c r="B5320" s="218" t="str">
        <f t="shared" si="632"/>
        <v/>
      </c>
      <c r="C5320" s="218" t="str">
        <f t="shared" si="633"/>
        <v/>
      </c>
      <c r="D5320" s="218" t="str">
        <f t="shared" si="634"/>
        <v/>
      </c>
      <c r="E5320" s="219" t="e">
        <f t="shared" si="635"/>
        <v>#VALUE!</v>
      </c>
      <c r="F5320" s="219" t="str">
        <f t="shared" si="636"/>
        <v/>
      </c>
      <c r="G5320" s="219">
        <f t="shared" si="637"/>
        <v>45291</v>
      </c>
      <c r="H5320" s="218" t="str">
        <f>IF(ISERROR(VLOOKUP(FORECAST!$A5320,$AY$2:$BA$9,3,FALSE)),"",VLOOKUP(FORECAST!$A5320,$AY$2:$BA$9,3,FALSE))</f>
        <v/>
      </c>
      <c r="I5320" s="218" t="str">
        <f>IF(ISNUMBER(FORECAST!G:G),FORECAST!G:G,"")</f>
        <v/>
      </c>
      <c r="J5320" s="222" t="str">
        <f>IF(ISNUMBER(FORECAST!H:H),FORECAST!H:H,"")</f>
        <v/>
      </c>
      <c r="BF5320" s="4"/>
    </row>
    <row r="5321" spans="1:58">
      <c r="A5321" s="218" t="str">
        <f>MID(FORECAST!A5320,1,10)</f>
        <v/>
      </c>
      <c r="B5321" s="218" t="str">
        <f t="shared" si="632"/>
        <v/>
      </c>
      <c r="C5321" s="218" t="str">
        <f t="shared" si="633"/>
        <v/>
      </c>
      <c r="D5321" s="218" t="str">
        <f t="shared" si="634"/>
        <v/>
      </c>
      <c r="E5321" s="219" t="e">
        <f t="shared" si="635"/>
        <v>#VALUE!</v>
      </c>
      <c r="F5321" s="219" t="str">
        <f t="shared" si="636"/>
        <v/>
      </c>
      <c r="G5321" s="219">
        <f t="shared" si="637"/>
        <v>45291</v>
      </c>
      <c r="H5321" s="218" t="str">
        <f>IF(ISERROR(VLOOKUP(FORECAST!$A5321,$AY$2:$BA$9,3,FALSE)),"",VLOOKUP(FORECAST!$A5321,$AY$2:$BA$9,3,FALSE))</f>
        <v/>
      </c>
      <c r="I5321" s="218" t="str">
        <f>IF(ISNUMBER(FORECAST!G:G),FORECAST!G:G,"")</f>
        <v/>
      </c>
      <c r="J5321" s="222" t="str">
        <f>IF(ISNUMBER(FORECAST!H:H),FORECAST!H:H,"")</f>
        <v/>
      </c>
      <c r="BF5321" s="4"/>
    </row>
    <row r="5322" spans="1:58">
      <c r="A5322" s="218" t="str">
        <f>MID(FORECAST!A5321,1,10)</f>
        <v/>
      </c>
      <c r="B5322" s="218" t="str">
        <f t="shared" si="632"/>
        <v/>
      </c>
      <c r="C5322" s="218" t="str">
        <f t="shared" si="633"/>
        <v/>
      </c>
      <c r="D5322" s="218" t="str">
        <f t="shared" si="634"/>
        <v/>
      </c>
      <c r="E5322" s="219" t="e">
        <f t="shared" si="635"/>
        <v>#VALUE!</v>
      </c>
      <c r="F5322" s="219" t="str">
        <f t="shared" si="636"/>
        <v/>
      </c>
      <c r="G5322" s="219">
        <f t="shared" si="637"/>
        <v>45291</v>
      </c>
      <c r="H5322" s="218" t="str">
        <f>IF(ISERROR(VLOOKUP(FORECAST!$A5322,$AY$2:$BA$9,3,FALSE)),"",VLOOKUP(FORECAST!$A5322,$AY$2:$BA$9,3,FALSE))</f>
        <v/>
      </c>
      <c r="I5322" s="218" t="str">
        <f>IF(ISNUMBER(FORECAST!G:G),FORECAST!G:G,"")</f>
        <v/>
      </c>
      <c r="J5322" s="222" t="str">
        <f>IF(ISNUMBER(FORECAST!H:H),FORECAST!H:H,"")</f>
        <v/>
      </c>
      <c r="BF5322" s="4"/>
    </row>
    <row r="5323" spans="1:58">
      <c r="A5323" s="218" t="str">
        <f>MID(FORECAST!A5322,1,10)</f>
        <v/>
      </c>
      <c r="B5323" s="218" t="str">
        <f t="shared" si="632"/>
        <v/>
      </c>
      <c r="C5323" s="218" t="str">
        <f t="shared" si="633"/>
        <v/>
      </c>
      <c r="D5323" s="218" t="str">
        <f t="shared" si="634"/>
        <v/>
      </c>
      <c r="E5323" s="219" t="e">
        <f t="shared" si="635"/>
        <v>#VALUE!</v>
      </c>
      <c r="F5323" s="219" t="str">
        <f t="shared" si="636"/>
        <v/>
      </c>
      <c r="G5323" s="219">
        <f t="shared" si="637"/>
        <v>45291</v>
      </c>
      <c r="H5323" s="218" t="str">
        <f>IF(ISERROR(VLOOKUP(FORECAST!$A5323,$AY$2:$BA$9,3,FALSE)),"",VLOOKUP(FORECAST!$A5323,$AY$2:$BA$9,3,FALSE))</f>
        <v/>
      </c>
      <c r="I5323" s="218" t="str">
        <f>IF(ISNUMBER(FORECAST!G:G),FORECAST!G:G,"")</f>
        <v/>
      </c>
      <c r="J5323" s="222" t="str">
        <f>IF(ISNUMBER(FORECAST!H:H),FORECAST!H:H,"")</f>
        <v/>
      </c>
      <c r="BF5323" s="4"/>
    </row>
    <row r="5324" spans="1:58">
      <c r="A5324" s="218" t="str">
        <f>MID(FORECAST!A5323,1,10)</f>
        <v/>
      </c>
      <c r="B5324" s="218" t="str">
        <f t="shared" si="632"/>
        <v/>
      </c>
      <c r="C5324" s="218" t="str">
        <f t="shared" si="633"/>
        <v/>
      </c>
      <c r="D5324" s="218" t="str">
        <f t="shared" si="634"/>
        <v/>
      </c>
      <c r="E5324" s="219" t="e">
        <f t="shared" si="635"/>
        <v>#VALUE!</v>
      </c>
      <c r="F5324" s="219" t="str">
        <f t="shared" si="636"/>
        <v/>
      </c>
      <c r="G5324" s="219">
        <f t="shared" si="637"/>
        <v>45291</v>
      </c>
      <c r="H5324" s="218" t="str">
        <f>IF(ISERROR(VLOOKUP(FORECAST!$A5324,$AY$2:$BA$9,3,FALSE)),"",VLOOKUP(FORECAST!$A5324,$AY$2:$BA$9,3,FALSE))</f>
        <v/>
      </c>
      <c r="I5324" s="218" t="str">
        <f>IF(ISNUMBER(FORECAST!G:G),FORECAST!G:G,"")</f>
        <v/>
      </c>
      <c r="J5324" s="222" t="str">
        <f>IF(ISNUMBER(FORECAST!H:H),FORECAST!H:H,"")</f>
        <v/>
      </c>
      <c r="BF5324" s="4"/>
    </row>
    <row r="5325" spans="1:58">
      <c r="A5325" s="218" t="str">
        <f>MID(FORECAST!A5324,1,10)</f>
        <v/>
      </c>
      <c r="B5325" s="218" t="str">
        <f t="shared" si="632"/>
        <v/>
      </c>
      <c r="C5325" s="218" t="str">
        <f t="shared" si="633"/>
        <v/>
      </c>
      <c r="D5325" s="218" t="str">
        <f t="shared" si="634"/>
        <v/>
      </c>
      <c r="E5325" s="219" t="e">
        <f t="shared" si="635"/>
        <v>#VALUE!</v>
      </c>
      <c r="F5325" s="219" t="str">
        <f t="shared" si="636"/>
        <v/>
      </c>
      <c r="G5325" s="219">
        <f t="shared" si="637"/>
        <v>45291</v>
      </c>
      <c r="H5325" s="218" t="str">
        <f>IF(ISERROR(VLOOKUP(FORECAST!$A5325,$AY$2:$BA$9,3,FALSE)),"",VLOOKUP(FORECAST!$A5325,$AY$2:$BA$9,3,FALSE))</f>
        <v/>
      </c>
      <c r="I5325" s="218" t="str">
        <f>IF(ISNUMBER(FORECAST!G:G),FORECAST!G:G,"")</f>
        <v/>
      </c>
      <c r="J5325" s="222" t="str">
        <f>IF(ISNUMBER(FORECAST!H:H),FORECAST!H:H,"")</f>
        <v/>
      </c>
      <c r="BF5325" s="4"/>
    </row>
    <row r="5326" spans="1:58">
      <c r="A5326" s="218" t="str">
        <f>MID(FORECAST!A5325,1,10)</f>
        <v/>
      </c>
      <c r="B5326" s="218" t="str">
        <f t="shared" si="632"/>
        <v/>
      </c>
      <c r="C5326" s="218" t="str">
        <f t="shared" si="633"/>
        <v/>
      </c>
      <c r="D5326" s="218" t="str">
        <f t="shared" si="634"/>
        <v/>
      </c>
      <c r="E5326" s="219" t="e">
        <f t="shared" si="635"/>
        <v>#VALUE!</v>
      </c>
      <c r="F5326" s="219" t="str">
        <f t="shared" si="636"/>
        <v/>
      </c>
      <c r="G5326" s="219">
        <f t="shared" si="637"/>
        <v>45291</v>
      </c>
      <c r="H5326" s="218" t="str">
        <f>IF(ISERROR(VLOOKUP(FORECAST!$A5326,$AY$2:$BA$9,3,FALSE)),"",VLOOKUP(FORECAST!$A5326,$AY$2:$BA$9,3,FALSE))</f>
        <v/>
      </c>
      <c r="I5326" s="218" t="str">
        <f>IF(ISNUMBER(FORECAST!G:G),FORECAST!G:G,"")</f>
        <v/>
      </c>
      <c r="J5326" s="222" t="str">
        <f>IF(ISNUMBER(FORECAST!H:H),FORECAST!H:H,"")</f>
        <v/>
      </c>
      <c r="BF5326" s="4"/>
    </row>
    <row r="5327" spans="1:58">
      <c r="A5327" s="218" t="str">
        <f>MID(FORECAST!A5326,1,10)</f>
        <v/>
      </c>
      <c r="B5327" s="218" t="str">
        <f t="shared" si="632"/>
        <v/>
      </c>
      <c r="C5327" s="218" t="str">
        <f t="shared" si="633"/>
        <v/>
      </c>
      <c r="D5327" s="218" t="str">
        <f t="shared" si="634"/>
        <v/>
      </c>
      <c r="E5327" s="219" t="e">
        <f t="shared" si="635"/>
        <v>#VALUE!</v>
      </c>
      <c r="F5327" s="219" t="str">
        <f t="shared" si="636"/>
        <v/>
      </c>
      <c r="G5327" s="219">
        <f t="shared" si="637"/>
        <v>45291</v>
      </c>
      <c r="H5327" s="218" t="str">
        <f>IF(ISERROR(VLOOKUP(FORECAST!$A5327,$AY$2:$BA$9,3,FALSE)),"",VLOOKUP(FORECAST!$A5327,$AY$2:$BA$9,3,FALSE))</f>
        <v/>
      </c>
      <c r="I5327" s="218" t="str">
        <f>IF(ISNUMBER(FORECAST!G:G),FORECAST!G:G,"")</f>
        <v/>
      </c>
      <c r="J5327" s="222" t="str">
        <f>IF(ISNUMBER(FORECAST!H:H),FORECAST!H:H,"")</f>
        <v/>
      </c>
      <c r="BF5327" s="4"/>
    </row>
    <row r="5328" spans="1:58">
      <c r="A5328" s="218" t="str">
        <f>MID(FORECAST!A5327,1,10)</f>
        <v/>
      </c>
      <c r="B5328" s="218" t="str">
        <f t="shared" ref="B5328:B5391" si="638">MID(A5328,1,2)</f>
        <v/>
      </c>
      <c r="C5328" s="218" t="str">
        <f t="shared" ref="C5328:C5391" si="639">MID(A5328,4,2)</f>
        <v/>
      </c>
      <c r="D5328" s="218" t="str">
        <f t="shared" ref="D5328:D5391" si="640">MID(A5328,7,4)</f>
        <v/>
      </c>
      <c r="E5328" s="219" t="e">
        <f t="shared" ref="E5328:E5391" si="641">DATE(D5328,C5328,B5328)</f>
        <v>#VALUE!</v>
      </c>
      <c r="F5328" s="219" t="str">
        <f t="shared" ref="F5328:F5391" si="642">IF(ISERROR(E5328),"",E5328)</f>
        <v/>
      </c>
      <c r="G5328" s="219">
        <f t="shared" ref="G5328:G5391" si="643">IF(F5328="",G5327,F5328)</f>
        <v>45291</v>
      </c>
      <c r="H5328" s="218" t="str">
        <f>IF(ISERROR(VLOOKUP(FORECAST!$A5328,$AY$2:$BA$9,3,FALSE)),"",VLOOKUP(FORECAST!$A5328,$AY$2:$BA$9,3,FALSE))</f>
        <v/>
      </c>
      <c r="I5328" s="218" t="str">
        <f>IF(ISNUMBER(FORECAST!G:G),FORECAST!G:G,"")</f>
        <v/>
      </c>
      <c r="J5328" s="222" t="str">
        <f>IF(ISNUMBER(FORECAST!H:H),FORECAST!H:H,"")</f>
        <v/>
      </c>
      <c r="BF5328" s="4"/>
    </row>
    <row r="5329" spans="1:58">
      <c r="A5329" s="218" t="str">
        <f>MID(FORECAST!A5328,1,10)</f>
        <v/>
      </c>
      <c r="B5329" s="218" t="str">
        <f t="shared" si="638"/>
        <v/>
      </c>
      <c r="C5329" s="218" t="str">
        <f t="shared" si="639"/>
        <v/>
      </c>
      <c r="D5329" s="218" t="str">
        <f t="shared" si="640"/>
        <v/>
      </c>
      <c r="E5329" s="219" t="e">
        <f t="shared" si="641"/>
        <v>#VALUE!</v>
      </c>
      <c r="F5329" s="219" t="str">
        <f t="shared" si="642"/>
        <v/>
      </c>
      <c r="G5329" s="219">
        <f t="shared" si="643"/>
        <v>45291</v>
      </c>
      <c r="H5329" s="218" t="str">
        <f>IF(ISERROR(VLOOKUP(FORECAST!$A5329,$AY$2:$BA$9,3,FALSE)),"",VLOOKUP(FORECAST!$A5329,$AY$2:$BA$9,3,FALSE))</f>
        <v/>
      </c>
      <c r="I5329" s="218" t="str">
        <f>IF(ISNUMBER(FORECAST!G:G),FORECAST!G:G,"")</f>
        <v/>
      </c>
      <c r="J5329" s="222" t="str">
        <f>IF(ISNUMBER(FORECAST!H:H),FORECAST!H:H,"")</f>
        <v/>
      </c>
      <c r="BF5329" s="4"/>
    </row>
    <row r="5330" spans="1:58">
      <c r="A5330" s="218" t="str">
        <f>MID(FORECAST!A5329,1,10)</f>
        <v/>
      </c>
      <c r="B5330" s="218" t="str">
        <f t="shared" si="638"/>
        <v/>
      </c>
      <c r="C5330" s="218" t="str">
        <f t="shared" si="639"/>
        <v/>
      </c>
      <c r="D5330" s="218" t="str">
        <f t="shared" si="640"/>
        <v/>
      </c>
      <c r="E5330" s="219" t="e">
        <f t="shared" si="641"/>
        <v>#VALUE!</v>
      </c>
      <c r="F5330" s="219" t="str">
        <f t="shared" si="642"/>
        <v/>
      </c>
      <c r="G5330" s="219">
        <f t="shared" si="643"/>
        <v>45291</v>
      </c>
      <c r="H5330" s="218" t="str">
        <f>IF(ISERROR(VLOOKUP(FORECAST!$A5330,$AY$2:$BA$9,3,FALSE)),"",VLOOKUP(FORECAST!$A5330,$AY$2:$BA$9,3,FALSE))</f>
        <v/>
      </c>
      <c r="I5330" s="218" t="str">
        <f>IF(ISNUMBER(FORECAST!G:G),FORECAST!G:G,"")</f>
        <v/>
      </c>
      <c r="J5330" s="222" t="str">
        <f>IF(ISNUMBER(FORECAST!H:H),FORECAST!H:H,"")</f>
        <v/>
      </c>
      <c r="BF5330" s="4"/>
    </row>
    <row r="5331" spans="1:58">
      <c r="A5331" s="218" t="str">
        <f>MID(FORECAST!A5330,1,10)</f>
        <v/>
      </c>
      <c r="B5331" s="218" t="str">
        <f t="shared" si="638"/>
        <v/>
      </c>
      <c r="C5331" s="218" t="str">
        <f t="shared" si="639"/>
        <v/>
      </c>
      <c r="D5331" s="218" t="str">
        <f t="shared" si="640"/>
        <v/>
      </c>
      <c r="E5331" s="219" t="e">
        <f t="shared" si="641"/>
        <v>#VALUE!</v>
      </c>
      <c r="F5331" s="219" t="str">
        <f t="shared" si="642"/>
        <v/>
      </c>
      <c r="G5331" s="219">
        <f t="shared" si="643"/>
        <v>45291</v>
      </c>
      <c r="H5331" s="218" t="str">
        <f>IF(ISERROR(VLOOKUP(FORECAST!$A5331,$AY$2:$BA$9,3,FALSE)),"",VLOOKUP(FORECAST!$A5331,$AY$2:$BA$9,3,FALSE))</f>
        <v/>
      </c>
      <c r="I5331" s="218" t="str">
        <f>IF(ISNUMBER(FORECAST!G:G),FORECAST!G:G,"")</f>
        <v/>
      </c>
      <c r="J5331" s="222" t="str">
        <f>IF(ISNUMBER(FORECAST!H:H),FORECAST!H:H,"")</f>
        <v/>
      </c>
      <c r="BF5331" s="4"/>
    </row>
    <row r="5332" spans="1:58">
      <c r="A5332" s="218" t="str">
        <f>MID(FORECAST!A5331,1,10)</f>
        <v/>
      </c>
      <c r="B5332" s="218" t="str">
        <f t="shared" si="638"/>
        <v/>
      </c>
      <c r="C5332" s="218" t="str">
        <f t="shared" si="639"/>
        <v/>
      </c>
      <c r="D5332" s="218" t="str">
        <f t="shared" si="640"/>
        <v/>
      </c>
      <c r="E5332" s="219" t="e">
        <f t="shared" si="641"/>
        <v>#VALUE!</v>
      </c>
      <c r="F5332" s="219" t="str">
        <f t="shared" si="642"/>
        <v/>
      </c>
      <c r="G5332" s="219">
        <f t="shared" si="643"/>
        <v>45291</v>
      </c>
      <c r="H5332" s="218" t="str">
        <f>IF(ISERROR(VLOOKUP(FORECAST!$A5332,$AY$2:$BA$9,3,FALSE)),"",VLOOKUP(FORECAST!$A5332,$AY$2:$BA$9,3,FALSE))</f>
        <v/>
      </c>
      <c r="I5332" s="218" t="str">
        <f>IF(ISNUMBER(FORECAST!G:G),FORECAST!G:G,"")</f>
        <v/>
      </c>
      <c r="J5332" s="222" t="str">
        <f>IF(ISNUMBER(FORECAST!H:H),FORECAST!H:H,"")</f>
        <v/>
      </c>
      <c r="BF5332" s="4"/>
    </row>
    <row r="5333" spans="1:58">
      <c r="A5333" s="218" t="str">
        <f>MID(FORECAST!A5332,1,10)</f>
        <v/>
      </c>
      <c r="B5333" s="218" t="str">
        <f t="shared" si="638"/>
        <v/>
      </c>
      <c r="C5333" s="218" t="str">
        <f t="shared" si="639"/>
        <v/>
      </c>
      <c r="D5333" s="218" t="str">
        <f t="shared" si="640"/>
        <v/>
      </c>
      <c r="E5333" s="219" t="e">
        <f t="shared" si="641"/>
        <v>#VALUE!</v>
      </c>
      <c r="F5333" s="219" t="str">
        <f t="shared" si="642"/>
        <v/>
      </c>
      <c r="G5333" s="219">
        <f t="shared" si="643"/>
        <v>45291</v>
      </c>
      <c r="H5333" s="218" t="str">
        <f>IF(ISERROR(VLOOKUP(FORECAST!$A5333,$AY$2:$BA$9,3,FALSE)),"",VLOOKUP(FORECAST!$A5333,$AY$2:$BA$9,3,FALSE))</f>
        <v/>
      </c>
      <c r="I5333" s="218" t="str">
        <f>IF(ISNUMBER(FORECAST!G:G),FORECAST!G:G,"")</f>
        <v/>
      </c>
      <c r="J5333" s="222" t="str">
        <f>IF(ISNUMBER(FORECAST!H:H),FORECAST!H:H,"")</f>
        <v/>
      </c>
      <c r="BF5333" s="4"/>
    </row>
    <row r="5334" spans="1:58">
      <c r="A5334" s="218" t="str">
        <f>MID(FORECAST!A5333,1,10)</f>
        <v/>
      </c>
      <c r="B5334" s="218" t="str">
        <f t="shared" si="638"/>
        <v/>
      </c>
      <c r="C5334" s="218" t="str">
        <f t="shared" si="639"/>
        <v/>
      </c>
      <c r="D5334" s="218" t="str">
        <f t="shared" si="640"/>
        <v/>
      </c>
      <c r="E5334" s="219" t="e">
        <f t="shared" si="641"/>
        <v>#VALUE!</v>
      </c>
      <c r="F5334" s="219" t="str">
        <f t="shared" si="642"/>
        <v/>
      </c>
      <c r="G5334" s="219">
        <f t="shared" si="643"/>
        <v>45291</v>
      </c>
      <c r="H5334" s="218" t="str">
        <f>IF(ISERROR(VLOOKUP(FORECAST!$A5334,$AY$2:$BA$9,3,FALSE)),"",VLOOKUP(FORECAST!$A5334,$AY$2:$BA$9,3,FALSE))</f>
        <v/>
      </c>
      <c r="I5334" s="218" t="str">
        <f>IF(ISNUMBER(FORECAST!G:G),FORECAST!G:G,"")</f>
        <v/>
      </c>
      <c r="J5334" s="222" t="str">
        <f>IF(ISNUMBER(FORECAST!H:H),FORECAST!H:H,"")</f>
        <v/>
      </c>
      <c r="BF5334" s="4"/>
    </row>
    <row r="5335" spans="1:58">
      <c r="A5335" s="218" t="str">
        <f>MID(FORECAST!A5334,1,10)</f>
        <v/>
      </c>
      <c r="B5335" s="218" t="str">
        <f t="shared" si="638"/>
        <v/>
      </c>
      <c r="C5335" s="218" t="str">
        <f t="shared" si="639"/>
        <v/>
      </c>
      <c r="D5335" s="218" t="str">
        <f t="shared" si="640"/>
        <v/>
      </c>
      <c r="E5335" s="219" t="e">
        <f t="shared" si="641"/>
        <v>#VALUE!</v>
      </c>
      <c r="F5335" s="219" t="str">
        <f t="shared" si="642"/>
        <v/>
      </c>
      <c r="G5335" s="219">
        <f t="shared" si="643"/>
        <v>45291</v>
      </c>
      <c r="H5335" s="218" t="str">
        <f>IF(ISERROR(VLOOKUP(FORECAST!$A5335,$AY$2:$BA$9,3,FALSE)),"",VLOOKUP(FORECAST!$A5335,$AY$2:$BA$9,3,FALSE))</f>
        <v/>
      </c>
      <c r="I5335" s="218" t="str">
        <f>IF(ISNUMBER(FORECAST!G:G),FORECAST!G:G,"")</f>
        <v/>
      </c>
      <c r="J5335" s="222" t="str">
        <f>IF(ISNUMBER(FORECAST!H:H),FORECAST!H:H,"")</f>
        <v/>
      </c>
      <c r="BF5335" s="4"/>
    </row>
    <row r="5336" spans="1:58">
      <c r="A5336" s="218" t="str">
        <f>MID(FORECAST!A5335,1,10)</f>
        <v/>
      </c>
      <c r="B5336" s="218" t="str">
        <f t="shared" si="638"/>
        <v/>
      </c>
      <c r="C5336" s="218" t="str">
        <f t="shared" si="639"/>
        <v/>
      </c>
      <c r="D5336" s="218" t="str">
        <f t="shared" si="640"/>
        <v/>
      </c>
      <c r="E5336" s="219" t="e">
        <f t="shared" si="641"/>
        <v>#VALUE!</v>
      </c>
      <c r="F5336" s="219" t="str">
        <f t="shared" si="642"/>
        <v/>
      </c>
      <c r="G5336" s="219">
        <f t="shared" si="643"/>
        <v>45291</v>
      </c>
      <c r="H5336" s="218" t="str">
        <f>IF(ISERROR(VLOOKUP(FORECAST!$A5336,$AY$2:$BA$9,3,FALSE)),"",VLOOKUP(FORECAST!$A5336,$AY$2:$BA$9,3,FALSE))</f>
        <v/>
      </c>
      <c r="I5336" s="218" t="str">
        <f>IF(ISNUMBER(FORECAST!G:G),FORECAST!G:G,"")</f>
        <v/>
      </c>
      <c r="J5336" s="222" t="str">
        <f>IF(ISNUMBER(FORECAST!H:H),FORECAST!H:H,"")</f>
        <v/>
      </c>
      <c r="BF5336" s="4"/>
    </row>
    <row r="5337" spans="1:58">
      <c r="A5337" s="218" t="str">
        <f>MID(FORECAST!A5336,1,10)</f>
        <v/>
      </c>
      <c r="B5337" s="218" t="str">
        <f t="shared" si="638"/>
        <v/>
      </c>
      <c r="C5337" s="218" t="str">
        <f t="shared" si="639"/>
        <v/>
      </c>
      <c r="D5337" s="218" t="str">
        <f t="shared" si="640"/>
        <v/>
      </c>
      <c r="E5337" s="219" t="e">
        <f t="shared" si="641"/>
        <v>#VALUE!</v>
      </c>
      <c r="F5337" s="219" t="str">
        <f t="shared" si="642"/>
        <v/>
      </c>
      <c r="G5337" s="219">
        <f t="shared" si="643"/>
        <v>45291</v>
      </c>
      <c r="H5337" s="218" t="str">
        <f>IF(ISERROR(VLOOKUP(FORECAST!$A5337,$AY$2:$BA$9,3,FALSE)),"",VLOOKUP(FORECAST!$A5337,$AY$2:$BA$9,3,FALSE))</f>
        <v/>
      </c>
      <c r="I5337" s="218" t="str">
        <f>IF(ISNUMBER(FORECAST!G:G),FORECAST!G:G,"")</f>
        <v/>
      </c>
      <c r="J5337" s="222" t="str">
        <f>IF(ISNUMBER(FORECAST!H:H),FORECAST!H:H,"")</f>
        <v/>
      </c>
      <c r="BF5337" s="4"/>
    </row>
    <row r="5338" spans="1:58">
      <c r="A5338" s="218" t="str">
        <f>MID(FORECAST!A5337,1,10)</f>
        <v/>
      </c>
      <c r="B5338" s="218" t="str">
        <f t="shared" si="638"/>
        <v/>
      </c>
      <c r="C5338" s="218" t="str">
        <f t="shared" si="639"/>
        <v/>
      </c>
      <c r="D5338" s="218" t="str">
        <f t="shared" si="640"/>
        <v/>
      </c>
      <c r="E5338" s="219" t="e">
        <f t="shared" si="641"/>
        <v>#VALUE!</v>
      </c>
      <c r="F5338" s="219" t="str">
        <f t="shared" si="642"/>
        <v/>
      </c>
      <c r="G5338" s="219">
        <f t="shared" si="643"/>
        <v>45291</v>
      </c>
      <c r="H5338" s="218" t="str">
        <f>IF(ISERROR(VLOOKUP(FORECAST!$A5338,$AY$2:$BA$9,3,FALSE)),"",VLOOKUP(FORECAST!$A5338,$AY$2:$BA$9,3,FALSE))</f>
        <v/>
      </c>
      <c r="I5338" s="218" t="str">
        <f>IF(ISNUMBER(FORECAST!G:G),FORECAST!G:G,"")</f>
        <v/>
      </c>
      <c r="J5338" s="222" t="str">
        <f>IF(ISNUMBER(FORECAST!H:H),FORECAST!H:H,"")</f>
        <v/>
      </c>
      <c r="BF5338" s="4"/>
    </row>
    <row r="5339" spans="1:58">
      <c r="A5339" s="218" t="str">
        <f>MID(FORECAST!A5338,1,10)</f>
        <v/>
      </c>
      <c r="B5339" s="218" t="str">
        <f t="shared" si="638"/>
        <v/>
      </c>
      <c r="C5339" s="218" t="str">
        <f t="shared" si="639"/>
        <v/>
      </c>
      <c r="D5339" s="218" t="str">
        <f t="shared" si="640"/>
        <v/>
      </c>
      <c r="E5339" s="219" t="e">
        <f t="shared" si="641"/>
        <v>#VALUE!</v>
      </c>
      <c r="F5339" s="219" t="str">
        <f t="shared" si="642"/>
        <v/>
      </c>
      <c r="G5339" s="219">
        <f t="shared" si="643"/>
        <v>45291</v>
      </c>
      <c r="H5339" s="218" t="str">
        <f>IF(ISERROR(VLOOKUP(FORECAST!$A5339,$AY$2:$BA$9,3,FALSE)),"",VLOOKUP(FORECAST!$A5339,$AY$2:$BA$9,3,FALSE))</f>
        <v/>
      </c>
      <c r="I5339" s="218" t="str">
        <f>IF(ISNUMBER(FORECAST!G:G),FORECAST!G:G,"")</f>
        <v/>
      </c>
      <c r="J5339" s="222" t="str">
        <f>IF(ISNUMBER(FORECAST!H:H),FORECAST!H:H,"")</f>
        <v/>
      </c>
      <c r="BF5339" s="4"/>
    </row>
    <row r="5340" spans="1:58">
      <c r="A5340" s="218" t="str">
        <f>MID(FORECAST!A5339,1,10)</f>
        <v/>
      </c>
      <c r="B5340" s="218" t="str">
        <f t="shared" si="638"/>
        <v/>
      </c>
      <c r="C5340" s="218" t="str">
        <f t="shared" si="639"/>
        <v/>
      </c>
      <c r="D5340" s="218" t="str">
        <f t="shared" si="640"/>
        <v/>
      </c>
      <c r="E5340" s="219" t="e">
        <f t="shared" si="641"/>
        <v>#VALUE!</v>
      </c>
      <c r="F5340" s="219" t="str">
        <f t="shared" si="642"/>
        <v/>
      </c>
      <c r="G5340" s="219">
        <f t="shared" si="643"/>
        <v>45291</v>
      </c>
      <c r="H5340" s="218" t="str">
        <f>IF(ISERROR(VLOOKUP(FORECAST!$A5340,$AY$2:$BA$9,3,FALSE)),"",VLOOKUP(FORECAST!$A5340,$AY$2:$BA$9,3,FALSE))</f>
        <v/>
      </c>
      <c r="I5340" s="218" t="str">
        <f>IF(ISNUMBER(FORECAST!G:G),FORECAST!G:G,"")</f>
        <v/>
      </c>
      <c r="J5340" s="222" t="str">
        <f>IF(ISNUMBER(FORECAST!H:H),FORECAST!H:H,"")</f>
        <v/>
      </c>
      <c r="BF5340" s="4"/>
    </row>
    <row r="5341" spans="1:58">
      <c r="A5341" s="218" t="str">
        <f>MID(FORECAST!A5340,1,10)</f>
        <v/>
      </c>
      <c r="B5341" s="218" t="str">
        <f t="shared" si="638"/>
        <v/>
      </c>
      <c r="C5341" s="218" t="str">
        <f t="shared" si="639"/>
        <v/>
      </c>
      <c r="D5341" s="218" t="str">
        <f t="shared" si="640"/>
        <v/>
      </c>
      <c r="E5341" s="219" t="e">
        <f t="shared" si="641"/>
        <v>#VALUE!</v>
      </c>
      <c r="F5341" s="219" t="str">
        <f t="shared" si="642"/>
        <v/>
      </c>
      <c r="G5341" s="219">
        <f t="shared" si="643"/>
        <v>45291</v>
      </c>
      <c r="H5341" s="218" t="str">
        <f>IF(ISERROR(VLOOKUP(FORECAST!$A5341,$AY$2:$BA$9,3,FALSE)),"",VLOOKUP(FORECAST!$A5341,$AY$2:$BA$9,3,FALSE))</f>
        <v/>
      </c>
      <c r="I5341" s="218" t="str">
        <f>IF(ISNUMBER(FORECAST!G:G),FORECAST!G:G,"")</f>
        <v/>
      </c>
      <c r="J5341" s="222" t="str">
        <f>IF(ISNUMBER(FORECAST!H:H),FORECAST!H:H,"")</f>
        <v/>
      </c>
      <c r="BF5341" s="4"/>
    </row>
    <row r="5342" spans="1:58">
      <c r="A5342" s="218" t="str">
        <f>MID(FORECAST!A5341,1,10)</f>
        <v/>
      </c>
      <c r="B5342" s="218" t="str">
        <f t="shared" si="638"/>
        <v/>
      </c>
      <c r="C5342" s="218" t="str">
        <f t="shared" si="639"/>
        <v/>
      </c>
      <c r="D5342" s="218" t="str">
        <f t="shared" si="640"/>
        <v/>
      </c>
      <c r="E5342" s="219" t="e">
        <f t="shared" si="641"/>
        <v>#VALUE!</v>
      </c>
      <c r="F5342" s="219" t="str">
        <f t="shared" si="642"/>
        <v/>
      </c>
      <c r="G5342" s="219">
        <f t="shared" si="643"/>
        <v>45291</v>
      </c>
      <c r="H5342" s="218" t="str">
        <f>IF(ISERROR(VLOOKUP(FORECAST!$A5342,$AY$2:$BA$9,3,FALSE)),"",VLOOKUP(FORECAST!$A5342,$AY$2:$BA$9,3,FALSE))</f>
        <v/>
      </c>
      <c r="I5342" s="218" t="str">
        <f>IF(ISNUMBER(FORECAST!G:G),FORECAST!G:G,"")</f>
        <v/>
      </c>
      <c r="J5342" s="222" t="str">
        <f>IF(ISNUMBER(FORECAST!H:H),FORECAST!H:H,"")</f>
        <v/>
      </c>
      <c r="BF5342" s="4"/>
    </row>
    <row r="5343" spans="1:58">
      <c r="A5343" s="218" t="str">
        <f>MID(FORECAST!A5342,1,10)</f>
        <v/>
      </c>
      <c r="B5343" s="218" t="str">
        <f t="shared" si="638"/>
        <v/>
      </c>
      <c r="C5343" s="218" t="str">
        <f t="shared" si="639"/>
        <v/>
      </c>
      <c r="D5343" s="218" t="str">
        <f t="shared" si="640"/>
        <v/>
      </c>
      <c r="E5343" s="219" t="e">
        <f t="shared" si="641"/>
        <v>#VALUE!</v>
      </c>
      <c r="F5343" s="219" t="str">
        <f t="shared" si="642"/>
        <v/>
      </c>
      <c r="G5343" s="219">
        <f t="shared" si="643"/>
        <v>45291</v>
      </c>
      <c r="H5343" s="218" t="str">
        <f>IF(ISERROR(VLOOKUP(FORECAST!$A5343,$AY$2:$BA$9,3,FALSE)),"",VLOOKUP(FORECAST!$A5343,$AY$2:$BA$9,3,FALSE))</f>
        <v/>
      </c>
      <c r="I5343" s="218" t="str">
        <f>IF(ISNUMBER(FORECAST!G:G),FORECAST!G:G,"")</f>
        <v/>
      </c>
      <c r="J5343" s="222" t="str">
        <f>IF(ISNUMBER(FORECAST!H:H),FORECAST!H:H,"")</f>
        <v/>
      </c>
      <c r="BF5343" s="4"/>
    </row>
    <row r="5344" spans="1:58">
      <c r="A5344" s="218" t="str">
        <f>MID(FORECAST!A5343,1,10)</f>
        <v/>
      </c>
      <c r="B5344" s="218" t="str">
        <f t="shared" si="638"/>
        <v/>
      </c>
      <c r="C5344" s="218" t="str">
        <f t="shared" si="639"/>
        <v/>
      </c>
      <c r="D5344" s="218" t="str">
        <f t="shared" si="640"/>
        <v/>
      </c>
      <c r="E5344" s="219" t="e">
        <f t="shared" si="641"/>
        <v>#VALUE!</v>
      </c>
      <c r="F5344" s="219" t="str">
        <f t="shared" si="642"/>
        <v/>
      </c>
      <c r="G5344" s="219">
        <f t="shared" si="643"/>
        <v>45291</v>
      </c>
      <c r="H5344" s="218" t="str">
        <f>IF(ISERROR(VLOOKUP(FORECAST!$A5344,$AY$2:$BA$9,3,FALSE)),"",VLOOKUP(FORECAST!$A5344,$AY$2:$BA$9,3,FALSE))</f>
        <v/>
      </c>
      <c r="I5344" s="218" t="str">
        <f>IF(ISNUMBER(FORECAST!G:G),FORECAST!G:G,"")</f>
        <v/>
      </c>
      <c r="J5344" s="222" t="str">
        <f>IF(ISNUMBER(FORECAST!H:H),FORECAST!H:H,"")</f>
        <v/>
      </c>
      <c r="BF5344" s="4"/>
    </row>
    <row r="5345" spans="1:58">
      <c r="A5345" s="218" t="str">
        <f>MID(FORECAST!A5344,1,10)</f>
        <v/>
      </c>
      <c r="B5345" s="218" t="str">
        <f t="shared" si="638"/>
        <v/>
      </c>
      <c r="C5345" s="218" t="str">
        <f t="shared" si="639"/>
        <v/>
      </c>
      <c r="D5345" s="218" t="str">
        <f t="shared" si="640"/>
        <v/>
      </c>
      <c r="E5345" s="219" t="e">
        <f t="shared" si="641"/>
        <v>#VALUE!</v>
      </c>
      <c r="F5345" s="219" t="str">
        <f t="shared" si="642"/>
        <v/>
      </c>
      <c r="G5345" s="219">
        <f t="shared" si="643"/>
        <v>45291</v>
      </c>
      <c r="H5345" s="218" t="str">
        <f>IF(ISERROR(VLOOKUP(FORECAST!$A5345,$AY$2:$BA$9,3,FALSE)),"",VLOOKUP(FORECAST!$A5345,$AY$2:$BA$9,3,FALSE))</f>
        <v/>
      </c>
      <c r="I5345" s="218" t="str">
        <f>IF(ISNUMBER(FORECAST!G:G),FORECAST!G:G,"")</f>
        <v/>
      </c>
      <c r="J5345" s="222" t="str">
        <f>IF(ISNUMBER(FORECAST!H:H),FORECAST!H:H,"")</f>
        <v/>
      </c>
      <c r="BF5345" s="4"/>
    </row>
    <row r="5346" spans="1:58">
      <c r="A5346" s="218" t="str">
        <f>MID(FORECAST!A5345,1,10)</f>
        <v/>
      </c>
      <c r="B5346" s="218" t="str">
        <f t="shared" si="638"/>
        <v/>
      </c>
      <c r="C5346" s="218" t="str">
        <f t="shared" si="639"/>
        <v/>
      </c>
      <c r="D5346" s="218" t="str">
        <f t="shared" si="640"/>
        <v/>
      </c>
      <c r="E5346" s="219" t="e">
        <f t="shared" si="641"/>
        <v>#VALUE!</v>
      </c>
      <c r="F5346" s="219" t="str">
        <f t="shared" si="642"/>
        <v/>
      </c>
      <c r="G5346" s="219">
        <f t="shared" si="643"/>
        <v>45291</v>
      </c>
      <c r="H5346" s="218" t="str">
        <f>IF(ISERROR(VLOOKUP(FORECAST!$A5346,$AY$2:$BA$9,3,FALSE)),"",VLOOKUP(FORECAST!$A5346,$AY$2:$BA$9,3,FALSE))</f>
        <v/>
      </c>
      <c r="I5346" s="218" t="str">
        <f>IF(ISNUMBER(FORECAST!G:G),FORECAST!G:G,"")</f>
        <v/>
      </c>
      <c r="J5346" s="222" t="str">
        <f>IF(ISNUMBER(FORECAST!H:H),FORECAST!H:H,"")</f>
        <v/>
      </c>
      <c r="BF5346" s="4"/>
    </row>
    <row r="5347" spans="1:58">
      <c r="A5347" s="218" t="str">
        <f>MID(FORECAST!A5346,1,10)</f>
        <v/>
      </c>
      <c r="B5347" s="218" t="str">
        <f t="shared" si="638"/>
        <v/>
      </c>
      <c r="C5347" s="218" t="str">
        <f t="shared" si="639"/>
        <v/>
      </c>
      <c r="D5347" s="218" t="str">
        <f t="shared" si="640"/>
        <v/>
      </c>
      <c r="E5347" s="219" t="e">
        <f t="shared" si="641"/>
        <v>#VALUE!</v>
      </c>
      <c r="F5347" s="219" t="str">
        <f t="shared" si="642"/>
        <v/>
      </c>
      <c r="G5347" s="219">
        <f t="shared" si="643"/>
        <v>45291</v>
      </c>
      <c r="H5347" s="218" t="str">
        <f>IF(ISERROR(VLOOKUP(FORECAST!$A5347,$AY$2:$BA$9,3,FALSE)),"",VLOOKUP(FORECAST!$A5347,$AY$2:$BA$9,3,FALSE))</f>
        <v/>
      </c>
      <c r="I5347" s="218" t="str">
        <f>IF(ISNUMBER(FORECAST!G:G),FORECAST!G:G,"")</f>
        <v/>
      </c>
      <c r="J5347" s="222" t="str">
        <f>IF(ISNUMBER(FORECAST!H:H),FORECAST!H:H,"")</f>
        <v/>
      </c>
      <c r="BF5347" s="4"/>
    </row>
    <row r="5348" spans="1:58">
      <c r="A5348" s="218" t="str">
        <f>MID(FORECAST!A5347,1,10)</f>
        <v/>
      </c>
      <c r="B5348" s="218" t="str">
        <f t="shared" si="638"/>
        <v/>
      </c>
      <c r="C5348" s="218" t="str">
        <f t="shared" si="639"/>
        <v/>
      </c>
      <c r="D5348" s="218" t="str">
        <f t="shared" si="640"/>
        <v/>
      </c>
      <c r="E5348" s="219" t="e">
        <f t="shared" si="641"/>
        <v>#VALUE!</v>
      </c>
      <c r="F5348" s="219" t="str">
        <f t="shared" si="642"/>
        <v/>
      </c>
      <c r="G5348" s="219">
        <f t="shared" si="643"/>
        <v>45291</v>
      </c>
      <c r="H5348" s="218" t="str">
        <f>IF(ISERROR(VLOOKUP(FORECAST!$A5348,$AY$2:$BA$9,3,FALSE)),"",VLOOKUP(FORECAST!$A5348,$AY$2:$BA$9,3,FALSE))</f>
        <v/>
      </c>
      <c r="I5348" s="218" t="str">
        <f>IF(ISNUMBER(FORECAST!G:G),FORECAST!G:G,"")</f>
        <v/>
      </c>
      <c r="J5348" s="222" t="str">
        <f>IF(ISNUMBER(FORECAST!H:H),FORECAST!H:H,"")</f>
        <v/>
      </c>
      <c r="BF5348" s="4"/>
    </row>
    <row r="5349" spans="1:58">
      <c r="A5349" s="218" t="str">
        <f>MID(FORECAST!A5348,1,10)</f>
        <v/>
      </c>
      <c r="B5349" s="218" t="str">
        <f t="shared" si="638"/>
        <v/>
      </c>
      <c r="C5349" s="218" t="str">
        <f t="shared" si="639"/>
        <v/>
      </c>
      <c r="D5349" s="218" t="str">
        <f t="shared" si="640"/>
        <v/>
      </c>
      <c r="E5349" s="219" t="e">
        <f t="shared" si="641"/>
        <v>#VALUE!</v>
      </c>
      <c r="F5349" s="219" t="str">
        <f t="shared" si="642"/>
        <v/>
      </c>
      <c r="G5349" s="219">
        <f t="shared" si="643"/>
        <v>45291</v>
      </c>
      <c r="H5349" s="218" t="str">
        <f>IF(ISERROR(VLOOKUP(FORECAST!$A5349,$AY$2:$BA$9,3,FALSE)),"",VLOOKUP(FORECAST!$A5349,$AY$2:$BA$9,3,FALSE))</f>
        <v/>
      </c>
      <c r="I5349" s="218" t="str">
        <f>IF(ISNUMBER(FORECAST!G:G),FORECAST!G:G,"")</f>
        <v/>
      </c>
      <c r="J5349" s="222" t="str">
        <f>IF(ISNUMBER(FORECAST!H:H),FORECAST!H:H,"")</f>
        <v/>
      </c>
      <c r="BF5349" s="4"/>
    </row>
    <row r="5350" spans="1:58">
      <c r="A5350" s="218" t="str">
        <f>MID(FORECAST!A5349,1,10)</f>
        <v/>
      </c>
      <c r="B5350" s="218" t="str">
        <f t="shared" si="638"/>
        <v/>
      </c>
      <c r="C5350" s="218" t="str">
        <f t="shared" si="639"/>
        <v/>
      </c>
      <c r="D5350" s="218" t="str">
        <f t="shared" si="640"/>
        <v/>
      </c>
      <c r="E5350" s="219" t="e">
        <f t="shared" si="641"/>
        <v>#VALUE!</v>
      </c>
      <c r="F5350" s="219" t="str">
        <f t="shared" si="642"/>
        <v/>
      </c>
      <c r="G5350" s="219">
        <f t="shared" si="643"/>
        <v>45291</v>
      </c>
      <c r="H5350" s="218" t="str">
        <f>IF(ISERROR(VLOOKUP(FORECAST!$A5350,$AY$2:$BA$9,3,FALSE)),"",VLOOKUP(FORECAST!$A5350,$AY$2:$BA$9,3,FALSE))</f>
        <v/>
      </c>
      <c r="I5350" s="218" t="str">
        <f>IF(ISNUMBER(FORECAST!G:G),FORECAST!G:G,"")</f>
        <v/>
      </c>
      <c r="J5350" s="222" t="str">
        <f>IF(ISNUMBER(FORECAST!H:H),FORECAST!H:H,"")</f>
        <v/>
      </c>
      <c r="BF5350" s="4"/>
    </row>
    <row r="5351" spans="1:58">
      <c r="A5351" s="218" t="str">
        <f>MID(FORECAST!A5350,1,10)</f>
        <v/>
      </c>
      <c r="B5351" s="218" t="str">
        <f t="shared" si="638"/>
        <v/>
      </c>
      <c r="C5351" s="218" t="str">
        <f t="shared" si="639"/>
        <v/>
      </c>
      <c r="D5351" s="218" t="str">
        <f t="shared" si="640"/>
        <v/>
      </c>
      <c r="E5351" s="219" t="e">
        <f t="shared" si="641"/>
        <v>#VALUE!</v>
      </c>
      <c r="F5351" s="219" t="str">
        <f t="shared" si="642"/>
        <v/>
      </c>
      <c r="G5351" s="219">
        <f t="shared" si="643"/>
        <v>45291</v>
      </c>
      <c r="H5351" s="218" t="str">
        <f>IF(ISERROR(VLOOKUP(FORECAST!$A5351,$AY$2:$BA$9,3,FALSE)),"",VLOOKUP(FORECAST!$A5351,$AY$2:$BA$9,3,FALSE))</f>
        <v/>
      </c>
      <c r="I5351" s="218" t="str">
        <f>IF(ISNUMBER(FORECAST!G:G),FORECAST!G:G,"")</f>
        <v/>
      </c>
      <c r="J5351" s="222" t="str">
        <f>IF(ISNUMBER(FORECAST!H:H),FORECAST!H:H,"")</f>
        <v/>
      </c>
      <c r="BF5351" s="4"/>
    </row>
    <row r="5352" spans="1:58">
      <c r="A5352" s="218" t="str">
        <f>MID(FORECAST!A5351,1,10)</f>
        <v/>
      </c>
      <c r="B5352" s="218" t="str">
        <f t="shared" si="638"/>
        <v/>
      </c>
      <c r="C5352" s="218" t="str">
        <f t="shared" si="639"/>
        <v/>
      </c>
      <c r="D5352" s="218" t="str">
        <f t="shared" si="640"/>
        <v/>
      </c>
      <c r="E5352" s="219" t="e">
        <f t="shared" si="641"/>
        <v>#VALUE!</v>
      </c>
      <c r="F5352" s="219" t="str">
        <f t="shared" si="642"/>
        <v/>
      </c>
      <c r="G5352" s="219">
        <f t="shared" si="643"/>
        <v>45291</v>
      </c>
      <c r="H5352" s="218" t="str">
        <f>IF(ISERROR(VLOOKUP(FORECAST!$A5352,$AY$2:$BA$9,3,FALSE)),"",VLOOKUP(FORECAST!$A5352,$AY$2:$BA$9,3,FALSE))</f>
        <v/>
      </c>
      <c r="I5352" s="218" t="str">
        <f>IF(ISNUMBER(FORECAST!G:G),FORECAST!G:G,"")</f>
        <v/>
      </c>
      <c r="J5352" s="222" t="str">
        <f>IF(ISNUMBER(FORECAST!H:H),FORECAST!H:H,"")</f>
        <v/>
      </c>
      <c r="BF5352" s="4"/>
    </row>
    <row r="5353" spans="1:58">
      <c r="A5353" s="218" t="str">
        <f>MID(FORECAST!A5352,1,10)</f>
        <v/>
      </c>
      <c r="B5353" s="218" t="str">
        <f t="shared" si="638"/>
        <v/>
      </c>
      <c r="C5353" s="218" t="str">
        <f t="shared" si="639"/>
        <v/>
      </c>
      <c r="D5353" s="218" t="str">
        <f t="shared" si="640"/>
        <v/>
      </c>
      <c r="E5353" s="219" t="e">
        <f t="shared" si="641"/>
        <v>#VALUE!</v>
      </c>
      <c r="F5353" s="219" t="str">
        <f t="shared" si="642"/>
        <v/>
      </c>
      <c r="G5353" s="219">
        <f t="shared" si="643"/>
        <v>45291</v>
      </c>
      <c r="H5353" s="218" t="str">
        <f>IF(ISERROR(VLOOKUP(FORECAST!$A5353,$AY$2:$BA$9,3,FALSE)),"",VLOOKUP(FORECAST!$A5353,$AY$2:$BA$9,3,FALSE))</f>
        <v/>
      </c>
      <c r="I5353" s="218" t="str">
        <f>IF(ISNUMBER(FORECAST!G:G),FORECAST!G:G,"")</f>
        <v/>
      </c>
      <c r="J5353" s="222" t="str">
        <f>IF(ISNUMBER(FORECAST!H:H),FORECAST!H:H,"")</f>
        <v/>
      </c>
      <c r="BF5353" s="4"/>
    </row>
    <row r="5354" spans="1:58">
      <c r="A5354" s="218" t="str">
        <f>MID(FORECAST!A5353,1,10)</f>
        <v/>
      </c>
      <c r="B5354" s="218" t="str">
        <f t="shared" si="638"/>
        <v/>
      </c>
      <c r="C5354" s="218" t="str">
        <f t="shared" si="639"/>
        <v/>
      </c>
      <c r="D5354" s="218" t="str">
        <f t="shared" si="640"/>
        <v/>
      </c>
      <c r="E5354" s="219" t="e">
        <f t="shared" si="641"/>
        <v>#VALUE!</v>
      </c>
      <c r="F5354" s="219" t="str">
        <f t="shared" si="642"/>
        <v/>
      </c>
      <c r="G5354" s="219">
        <f t="shared" si="643"/>
        <v>45291</v>
      </c>
      <c r="H5354" s="218" t="str">
        <f>IF(ISERROR(VLOOKUP(FORECAST!$A5354,$AY$2:$BA$9,3,FALSE)),"",VLOOKUP(FORECAST!$A5354,$AY$2:$BA$9,3,FALSE))</f>
        <v/>
      </c>
      <c r="I5354" s="218" t="str">
        <f>IF(ISNUMBER(FORECAST!G:G),FORECAST!G:G,"")</f>
        <v/>
      </c>
      <c r="J5354" s="222" t="str">
        <f>IF(ISNUMBER(FORECAST!H:H),FORECAST!H:H,"")</f>
        <v/>
      </c>
      <c r="BF5354" s="4"/>
    </row>
    <row r="5355" spans="1:58">
      <c r="A5355" s="218" t="str">
        <f>MID(FORECAST!A5354,1,10)</f>
        <v/>
      </c>
      <c r="B5355" s="218" t="str">
        <f t="shared" si="638"/>
        <v/>
      </c>
      <c r="C5355" s="218" t="str">
        <f t="shared" si="639"/>
        <v/>
      </c>
      <c r="D5355" s="218" t="str">
        <f t="shared" si="640"/>
        <v/>
      </c>
      <c r="E5355" s="219" t="e">
        <f t="shared" si="641"/>
        <v>#VALUE!</v>
      </c>
      <c r="F5355" s="219" t="str">
        <f t="shared" si="642"/>
        <v/>
      </c>
      <c r="G5355" s="219">
        <f t="shared" si="643"/>
        <v>45291</v>
      </c>
      <c r="H5355" s="218" t="str">
        <f>IF(ISERROR(VLOOKUP(FORECAST!$A5355,$AY$2:$BA$9,3,FALSE)),"",VLOOKUP(FORECAST!$A5355,$AY$2:$BA$9,3,FALSE))</f>
        <v/>
      </c>
      <c r="I5355" s="218" t="str">
        <f>IF(ISNUMBER(FORECAST!G:G),FORECAST!G:G,"")</f>
        <v/>
      </c>
      <c r="J5355" s="222" t="str">
        <f>IF(ISNUMBER(FORECAST!H:H),FORECAST!H:H,"")</f>
        <v/>
      </c>
      <c r="BF5355" s="4"/>
    </row>
    <row r="5356" spans="1:58">
      <c r="A5356" s="218" t="str">
        <f>MID(FORECAST!A5355,1,10)</f>
        <v/>
      </c>
      <c r="B5356" s="218" t="str">
        <f t="shared" si="638"/>
        <v/>
      </c>
      <c r="C5356" s="218" t="str">
        <f t="shared" si="639"/>
        <v/>
      </c>
      <c r="D5356" s="218" t="str">
        <f t="shared" si="640"/>
        <v/>
      </c>
      <c r="E5356" s="219" t="e">
        <f t="shared" si="641"/>
        <v>#VALUE!</v>
      </c>
      <c r="F5356" s="219" t="str">
        <f t="shared" si="642"/>
        <v/>
      </c>
      <c r="G5356" s="219">
        <f t="shared" si="643"/>
        <v>45291</v>
      </c>
      <c r="H5356" s="218" t="str">
        <f>IF(ISERROR(VLOOKUP(FORECAST!$A5356,$AY$2:$BA$9,3,FALSE)),"",VLOOKUP(FORECAST!$A5356,$AY$2:$BA$9,3,FALSE))</f>
        <v/>
      </c>
      <c r="I5356" s="218" t="str">
        <f>IF(ISNUMBER(FORECAST!G:G),FORECAST!G:G,"")</f>
        <v/>
      </c>
      <c r="J5356" s="222" t="str">
        <f>IF(ISNUMBER(FORECAST!H:H),FORECAST!H:H,"")</f>
        <v/>
      </c>
      <c r="BF5356" s="4"/>
    </row>
    <row r="5357" spans="1:58">
      <c r="A5357" s="218" t="str">
        <f>MID(FORECAST!A5356,1,10)</f>
        <v/>
      </c>
      <c r="B5357" s="218" t="str">
        <f t="shared" si="638"/>
        <v/>
      </c>
      <c r="C5357" s="218" t="str">
        <f t="shared" si="639"/>
        <v/>
      </c>
      <c r="D5357" s="218" t="str">
        <f t="shared" si="640"/>
        <v/>
      </c>
      <c r="E5357" s="219" t="e">
        <f t="shared" si="641"/>
        <v>#VALUE!</v>
      </c>
      <c r="F5357" s="219" t="str">
        <f t="shared" si="642"/>
        <v/>
      </c>
      <c r="G5357" s="219">
        <f t="shared" si="643"/>
        <v>45291</v>
      </c>
      <c r="H5357" s="218" t="str">
        <f>IF(ISERROR(VLOOKUP(FORECAST!$A5357,$AY$2:$BA$9,3,FALSE)),"",VLOOKUP(FORECAST!$A5357,$AY$2:$BA$9,3,FALSE))</f>
        <v/>
      </c>
      <c r="I5357" s="218" t="str">
        <f>IF(ISNUMBER(FORECAST!G:G),FORECAST!G:G,"")</f>
        <v/>
      </c>
      <c r="J5357" s="222" t="str">
        <f>IF(ISNUMBER(FORECAST!H:H),FORECAST!H:H,"")</f>
        <v/>
      </c>
      <c r="BF5357" s="4"/>
    </row>
    <row r="5358" spans="1:58">
      <c r="A5358" s="218" t="str">
        <f>MID(FORECAST!A5357,1,10)</f>
        <v/>
      </c>
      <c r="B5358" s="218" t="str">
        <f t="shared" si="638"/>
        <v/>
      </c>
      <c r="C5358" s="218" t="str">
        <f t="shared" si="639"/>
        <v/>
      </c>
      <c r="D5358" s="218" t="str">
        <f t="shared" si="640"/>
        <v/>
      </c>
      <c r="E5358" s="219" t="e">
        <f t="shared" si="641"/>
        <v>#VALUE!</v>
      </c>
      <c r="F5358" s="219" t="str">
        <f t="shared" si="642"/>
        <v/>
      </c>
      <c r="G5358" s="219">
        <f t="shared" si="643"/>
        <v>45291</v>
      </c>
      <c r="H5358" s="218" t="str">
        <f>IF(ISERROR(VLOOKUP(FORECAST!$A5358,$AY$2:$BA$9,3,FALSE)),"",VLOOKUP(FORECAST!$A5358,$AY$2:$BA$9,3,FALSE))</f>
        <v/>
      </c>
      <c r="I5358" s="218" t="str">
        <f>IF(ISNUMBER(FORECAST!G:G),FORECAST!G:G,"")</f>
        <v/>
      </c>
      <c r="J5358" s="222" t="str">
        <f>IF(ISNUMBER(FORECAST!H:H),FORECAST!H:H,"")</f>
        <v/>
      </c>
      <c r="BF5358" s="4"/>
    </row>
    <row r="5359" spans="1:58">
      <c r="A5359" s="218" t="str">
        <f>MID(FORECAST!A5358,1,10)</f>
        <v/>
      </c>
      <c r="B5359" s="218" t="str">
        <f t="shared" si="638"/>
        <v/>
      </c>
      <c r="C5359" s="218" t="str">
        <f t="shared" si="639"/>
        <v/>
      </c>
      <c r="D5359" s="218" t="str">
        <f t="shared" si="640"/>
        <v/>
      </c>
      <c r="E5359" s="219" t="e">
        <f t="shared" si="641"/>
        <v>#VALUE!</v>
      </c>
      <c r="F5359" s="219" t="str">
        <f t="shared" si="642"/>
        <v/>
      </c>
      <c r="G5359" s="219">
        <f t="shared" si="643"/>
        <v>45291</v>
      </c>
      <c r="H5359" s="218" t="str">
        <f>IF(ISERROR(VLOOKUP(FORECAST!$A5359,$AY$2:$BA$9,3,FALSE)),"",VLOOKUP(FORECAST!$A5359,$AY$2:$BA$9,3,FALSE))</f>
        <v/>
      </c>
      <c r="I5359" s="218" t="str">
        <f>IF(ISNUMBER(FORECAST!G:G),FORECAST!G:G,"")</f>
        <v/>
      </c>
      <c r="J5359" s="222" t="str">
        <f>IF(ISNUMBER(FORECAST!H:H),FORECAST!H:H,"")</f>
        <v/>
      </c>
      <c r="BF5359" s="4"/>
    </row>
    <row r="5360" spans="1:58">
      <c r="A5360" s="218" t="str">
        <f>MID(FORECAST!A5359,1,10)</f>
        <v/>
      </c>
      <c r="B5360" s="218" t="str">
        <f t="shared" si="638"/>
        <v/>
      </c>
      <c r="C5360" s="218" t="str">
        <f t="shared" si="639"/>
        <v/>
      </c>
      <c r="D5360" s="218" t="str">
        <f t="shared" si="640"/>
        <v/>
      </c>
      <c r="E5360" s="219" t="e">
        <f t="shared" si="641"/>
        <v>#VALUE!</v>
      </c>
      <c r="F5360" s="219" t="str">
        <f t="shared" si="642"/>
        <v/>
      </c>
      <c r="G5360" s="219">
        <f t="shared" si="643"/>
        <v>45291</v>
      </c>
      <c r="H5360" s="218" t="str">
        <f>IF(ISERROR(VLOOKUP(FORECAST!$A5360,$AY$2:$BA$9,3,FALSE)),"",VLOOKUP(FORECAST!$A5360,$AY$2:$BA$9,3,FALSE))</f>
        <v/>
      </c>
      <c r="I5360" s="218" t="str">
        <f>IF(ISNUMBER(FORECAST!G:G),FORECAST!G:G,"")</f>
        <v/>
      </c>
      <c r="J5360" s="222" t="str">
        <f>IF(ISNUMBER(FORECAST!H:H),FORECAST!H:H,"")</f>
        <v/>
      </c>
      <c r="BF5360" s="4"/>
    </row>
    <row r="5361" spans="1:58">
      <c r="A5361" s="218" t="str">
        <f>MID(FORECAST!A5360,1,10)</f>
        <v/>
      </c>
      <c r="B5361" s="218" t="str">
        <f t="shared" si="638"/>
        <v/>
      </c>
      <c r="C5361" s="218" t="str">
        <f t="shared" si="639"/>
        <v/>
      </c>
      <c r="D5361" s="218" t="str">
        <f t="shared" si="640"/>
        <v/>
      </c>
      <c r="E5361" s="219" t="e">
        <f t="shared" si="641"/>
        <v>#VALUE!</v>
      </c>
      <c r="F5361" s="219" t="str">
        <f t="shared" si="642"/>
        <v/>
      </c>
      <c r="G5361" s="219">
        <f t="shared" si="643"/>
        <v>45291</v>
      </c>
      <c r="H5361" s="218" t="str">
        <f>IF(ISERROR(VLOOKUP(FORECAST!$A5361,$AY$2:$BA$9,3,FALSE)),"",VLOOKUP(FORECAST!$A5361,$AY$2:$BA$9,3,FALSE))</f>
        <v/>
      </c>
      <c r="I5361" s="218" t="str">
        <f>IF(ISNUMBER(FORECAST!G:G),FORECAST!G:G,"")</f>
        <v/>
      </c>
      <c r="J5361" s="222" t="str">
        <f>IF(ISNUMBER(FORECAST!H:H),FORECAST!H:H,"")</f>
        <v/>
      </c>
      <c r="BF5361" s="4"/>
    </row>
    <row r="5362" spans="1:58">
      <c r="A5362" s="218" t="str">
        <f>MID(FORECAST!A5361,1,10)</f>
        <v/>
      </c>
      <c r="B5362" s="218" t="str">
        <f t="shared" si="638"/>
        <v/>
      </c>
      <c r="C5362" s="218" t="str">
        <f t="shared" si="639"/>
        <v/>
      </c>
      <c r="D5362" s="218" t="str">
        <f t="shared" si="640"/>
        <v/>
      </c>
      <c r="E5362" s="219" t="e">
        <f t="shared" si="641"/>
        <v>#VALUE!</v>
      </c>
      <c r="F5362" s="219" t="str">
        <f t="shared" si="642"/>
        <v/>
      </c>
      <c r="G5362" s="219">
        <f t="shared" si="643"/>
        <v>45291</v>
      </c>
      <c r="H5362" s="218" t="str">
        <f>IF(ISERROR(VLOOKUP(FORECAST!$A5362,$AY$2:$BA$9,3,FALSE)),"",VLOOKUP(FORECAST!$A5362,$AY$2:$BA$9,3,FALSE))</f>
        <v/>
      </c>
      <c r="I5362" s="218" t="str">
        <f>IF(ISNUMBER(FORECAST!G:G),FORECAST!G:G,"")</f>
        <v/>
      </c>
      <c r="J5362" s="222" t="str">
        <f>IF(ISNUMBER(FORECAST!H:H),FORECAST!H:H,"")</f>
        <v/>
      </c>
      <c r="BF5362" s="4"/>
    </row>
    <row r="5363" spans="1:58">
      <c r="A5363" s="218" t="str">
        <f>MID(FORECAST!A5362,1,10)</f>
        <v/>
      </c>
      <c r="B5363" s="218" t="str">
        <f t="shared" si="638"/>
        <v/>
      </c>
      <c r="C5363" s="218" t="str">
        <f t="shared" si="639"/>
        <v/>
      </c>
      <c r="D5363" s="218" t="str">
        <f t="shared" si="640"/>
        <v/>
      </c>
      <c r="E5363" s="219" t="e">
        <f t="shared" si="641"/>
        <v>#VALUE!</v>
      </c>
      <c r="F5363" s="219" t="str">
        <f t="shared" si="642"/>
        <v/>
      </c>
      <c r="G5363" s="219">
        <f t="shared" si="643"/>
        <v>45291</v>
      </c>
      <c r="H5363" s="218" t="str">
        <f>IF(ISERROR(VLOOKUP(FORECAST!$A5363,$AY$2:$BA$9,3,FALSE)),"",VLOOKUP(FORECAST!$A5363,$AY$2:$BA$9,3,FALSE))</f>
        <v/>
      </c>
      <c r="I5363" s="218" t="str">
        <f>IF(ISNUMBER(FORECAST!G:G),FORECAST!G:G,"")</f>
        <v/>
      </c>
      <c r="J5363" s="222" t="str">
        <f>IF(ISNUMBER(FORECAST!H:H),FORECAST!H:H,"")</f>
        <v/>
      </c>
      <c r="BF5363" s="4"/>
    </row>
    <row r="5364" spans="1:58">
      <c r="A5364" s="218" t="str">
        <f>MID(FORECAST!A5363,1,10)</f>
        <v/>
      </c>
      <c r="B5364" s="218" t="str">
        <f t="shared" si="638"/>
        <v/>
      </c>
      <c r="C5364" s="218" t="str">
        <f t="shared" si="639"/>
        <v/>
      </c>
      <c r="D5364" s="218" t="str">
        <f t="shared" si="640"/>
        <v/>
      </c>
      <c r="E5364" s="219" t="e">
        <f t="shared" si="641"/>
        <v>#VALUE!</v>
      </c>
      <c r="F5364" s="219" t="str">
        <f t="shared" si="642"/>
        <v/>
      </c>
      <c r="G5364" s="219">
        <f t="shared" si="643"/>
        <v>45291</v>
      </c>
      <c r="H5364" s="218" t="str">
        <f>IF(ISERROR(VLOOKUP(FORECAST!$A5364,$AY$2:$BA$9,3,FALSE)),"",VLOOKUP(FORECAST!$A5364,$AY$2:$BA$9,3,FALSE))</f>
        <v/>
      </c>
      <c r="I5364" s="218" t="str">
        <f>IF(ISNUMBER(FORECAST!G:G),FORECAST!G:G,"")</f>
        <v/>
      </c>
      <c r="J5364" s="222" t="str">
        <f>IF(ISNUMBER(FORECAST!H:H),FORECAST!H:H,"")</f>
        <v/>
      </c>
      <c r="BF5364" s="4"/>
    </row>
    <row r="5365" spans="1:58">
      <c r="A5365" s="218" t="str">
        <f>MID(FORECAST!A5364,1,10)</f>
        <v/>
      </c>
      <c r="B5365" s="218" t="str">
        <f t="shared" si="638"/>
        <v/>
      </c>
      <c r="C5365" s="218" t="str">
        <f t="shared" si="639"/>
        <v/>
      </c>
      <c r="D5365" s="218" t="str">
        <f t="shared" si="640"/>
        <v/>
      </c>
      <c r="E5365" s="219" t="e">
        <f t="shared" si="641"/>
        <v>#VALUE!</v>
      </c>
      <c r="F5365" s="219" t="str">
        <f t="shared" si="642"/>
        <v/>
      </c>
      <c r="G5365" s="219">
        <f t="shared" si="643"/>
        <v>45291</v>
      </c>
      <c r="H5365" s="218" t="str">
        <f>IF(ISERROR(VLOOKUP(FORECAST!$A5365,$AY$2:$BA$9,3,FALSE)),"",VLOOKUP(FORECAST!$A5365,$AY$2:$BA$9,3,FALSE))</f>
        <v/>
      </c>
      <c r="I5365" s="218" t="str">
        <f>IF(ISNUMBER(FORECAST!G:G),FORECAST!G:G,"")</f>
        <v/>
      </c>
      <c r="J5365" s="222" t="str">
        <f>IF(ISNUMBER(FORECAST!H:H),FORECAST!H:H,"")</f>
        <v/>
      </c>
      <c r="BF5365" s="4"/>
    </row>
    <row r="5366" spans="1:58">
      <c r="A5366" s="218" t="str">
        <f>MID(FORECAST!A5365,1,10)</f>
        <v/>
      </c>
      <c r="B5366" s="218" t="str">
        <f t="shared" si="638"/>
        <v/>
      </c>
      <c r="C5366" s="218" t="str">
        <f t="shared" si="639"/>
        <v/>
      </c>
      <c r="D5366" s="218" t="str">
        <f t="shared" si="640"/>
        <v/>
      </c>
      <c r="E5366" s="219" t="e">
        <f t="shared" si="641"/>
        <v>#VALUE!</v>
      </c>
      <c r="F5366" s="219" t="str">
        <f t="shared" si="642"/>
        <v/>
      </c>
      <c r="G5366" s="219">
        <f t="shared" si="643"/>
        <v>45291</v>
      </c>
      <c r="H5366" s="218" t="str">
        <f>IF(ISERROR(VLOOKUP(FORECAST!$A5366,$AY$2:$BA$9,3,FALSE)),"",VLOOKUP(FORECAST!$A5366,$AY$2:$BA$9,3,FALSE))</f>
        <v/>
      </c>
      <c r="I5366" s="218" t="str">
        <f>IF(ISNUMBER(FORECAST!G:G),FORECAST!G:G,"")</f>
        <v/>
      </c>
      <c r="J5366" s="222" t="str">
        <f>IF(ISNUMBER(FORECAST!H:H),FORECAST!H:H,"")</f>
        <v/>
      </c>
      <c r="BF5366" s="4"/>
    </row>
    <row r="5367" spans="1:58">
      <c r="A5367" s="218" t="str">
        <f>MID(FORECAST!A5366,1,10)</f>
        <v/>
      </c>
      <c r="B5367" s="218" t="str">
        <f t="shared" si="638"/>
        <v/>
      </c>
      <c r="C5367" s="218" t="str">
        <f t="shared" si="639"/>
        <v/>
      </c>
      <c r="D5367" s="218" t="str">
        <f t="shared" si="640"/>
        <v/>
      </c>
      <c r="E5367" s="219" t="e">
        <f t="shared" si="641"/>
        <v>#VALUE!</v>
      </c>
      <c r="F5367" s="219" t="str">
        <f t="shared" si="642"/>
        <v/>
      </c>
      <c r="G5367" s="219">
        <f t="shared" si="643"/>
        <v>45291</v>
      </c>
      <c r="H5367" s="218" t="str">
        <f>IF(ISERROR(VLOOKUP(FORECAST!$A5367,$AY$2:$BA$9,3,FALSE)),"",VLOOKUP(FORECAST!$A5367,$AY$2:$BA$9,3,FALSE))</f>
        <v/>
      </c>
      <c r="I5367" s="218" t="str">
        <f>IF(ISNUMBER(FORECAST!G:G),FORECAST!G:G,"")</f>
        <v/>
      </c>
      <c r="J5367" s="222" t="str">
        <f>IF(ISNUMBER(FORECAST!H:H),FORECAST!H:H,"")</f>
        <v/>
      </c>
      <c r="BF5367" s="4"/>
    </row>
    <row r="5368" spans="1:58">
      <c r="A5368" s="218" t="str">
        <f>MID(FORECAST!A5367,1,10)</f>
        <v/>
      </c>
      <c r="B5368" s="218" t="str">
        <f t="shared" si="638"/>
        <v/>
      </c>
      <c r="C5368" s="218" t="str">
        <f t="shared" si="639"/>
        <v/>
      </c>
      <c r="D5368" s="218" t="str">
        <f t="shared" si="640"/>
        <v/>
      </c>
      <c r="E5368" s="219" t="e">
        <f t="shared" si="641"/>
        <v>#VALUE!</v>
      </c>
      <c r="F5368" s="219" t="str">
        <f t="shared" si="642"/>
        <v/>
      </c>
      <c r="G5368" s="219">
        <f t="shared" si="643"/>
        <v>45291</v>
      </c>
      <c r="H5368" s="218" t="str">
        <f>IF(ISERROR(VLOOKUP(FORECAST!$A5368,$AY$2:$BA$9,3,FALSE)),"",VLOOKUP(FORECAST!$A5368,$AY$2:$BA$9,3,FALSE))</f>
        <v/>
      </c>
      <c r="I5368" s="218" t="str">
        <f>IF(ISNUMBER(FORECAST!G:G),FORECAST!G:G,"")</f>
        <v/>
      </c>
      <c r="J5368" s="222" t="str">
        <f>IF(ISNUMBER(FORECAST!H:H),FORECAST!H:H,"")</f>
        <v/>
      </c>
      <c r="BF5368" s="4"/>
    </row>
    <row r="5369" spans="1:58">
      <c r="A5369" s="218" t="str">
        <f>MID(FORECAST!A5368,1,10)</f>
        <v/>
      </c>
      <c r="B5369" s="218" t="str">
        <f t="shared" si="638"/>
        <v/>
      </c>
      <c r="C5369" s="218" t="str">
        <f t="shared" si="639"/>
        <v/>
      </c>
      <c r="D5369" s="218" t="str">
        <f t="shared" si="640"/>
        <v/>
      </c>
      <c r="E5369" s="219" t="e">
        <f t="shared" si="641"/>
        <v>#VALUE!</v>
      </c>
      <c r="F5369" s="219" t="str">
        <f t="shared" si="642"/>
        <v/>
      </c>
      <c r="G5369" s="219">
        <f t="shared" si="643"/>
        <v>45291</v>
      </c>
      <c r="H5369" s="218" t="str">
        <f>IF(ISERROR(VLOOKUP(FORECAST!$A5369,$AY$2:$BA$9,3,FALSE)),"",VLOOKUP(FORECAST!$A5369,$AY$2:$BA$9,3,FALSE))</f>
        <v/>
      </c>
      <c r="I5369" s="218" t="str">
        <f>IF(ISNUMBER(FORECAST!G:G),FORECAST!G:G,"")</f>
        <v/>
      </c>
      <c r="J5369" s="222" t="str">
        <f>IF(ISNUMBER(FORECAST!H:H),FORECAST!H:H,"")</f>
        <v/>
      </c>
      <c r="BF5369" s="4"/>
    </row>
    <row r="5370" spans="1:58">
      <c r="A5370" s="218" t="str">
        <f>MID(FORECAST!A5369,1,10)</f>
        <v/>
      </c>
      <c r="B5370" s="218" t="str">
        <f t="shared" si="638"/>
        <v/>
      </c>
      <c r="C5370" s="218" t="str">
        <f t="shared" si="639"/>
        <v/>
      </c>
      <c r="D5370" s="218" t="str">
        <f t="shared" si="640"/>
        <v/>
      </c>
      <c r="E5370" s="219" t="e">
        <f t="shared" si="641"/>
        <v>#VALUE!</v>
      </c>
      <c r="F5370" s="219" t="str">
        <f t="shared" si="642"/>
        <v/>
      </c>
      <c r="G5370" s="219">
        <f t="shared" si="643"/>
        <v>45291</v>
      </c>
      <c r="H5370" s="218" t="str">
        <f>IF(ISERROR(VLOOKUP(FORECAST!$A5370,$AY$2:$BA$9,3,FALSE)),"",VLOOKUP(FORECAST!$A5370,$AY$2:$BA$9,3,FALSE))</f>
        <v/>
      </c>
      <c r="I5370" s="218" t="str">
        <f>IF(ISNUMBER(FORECAST!G:G),FORECAST!G:G,"")</f>
        <v/>
      </c>
      <c r="J5370" s="222" t="str">
        <f>IF(ISNUMBER(FORECAST!H:H),FORECAST!H:H,"")</f>
        <v/>
      </c>
      <c r="BF5370" s="4"/>
    </row>
    <row r="5371" spans="1:58">
      <c r="A5371" s="218" t="str">
        <f>MID(FORECAST!A5370,1,10)</f>
        <v/>
      </c>
      <c r="B5371" s="218" t="str">
        <f t="shared" si="638"/>
        <v/>
      </c>
      <c r="C5371" s="218" t="str">
        <f t="shared" si="639"/>
        <v/>
      </c>
      <c r="D5371" s="218" t="str">
        <f t="shared" si="640"/>
        <v/>
      </c>
      <c r="E5371" s="219" t="e">
        <f t="shared" si="641"/>
        <v>#VALUE!</v>
      </c>
      <c r="F5371" s="219" t="str">
        <f t="shared" si="642"/>
        <v/>
      </c>
      <c r="G5371" s="219">
        <f t="shared" si="643"/>
        <v>45291</v>
      </c>
      <c r="H5371" s="218" t="str">
        <f>IF(ISERROR(VLOOKUP(FORECAST!$A5371,$AY$2:$BA$9,3,FALSE)),"",VLOOKUP(FORECAST!$A5371,$AY$2:$BA$9,3,FALSE))</f>
        <v/>
      </c>
      <c r="I5371" s="218" t="str">
        <f>IF(ISNUMBER(FORECAST!G:G),FORECAST!G:G,"")</f>
        <v/>
      </c>
      <c r="J5371" s="222" t="str">
        <f>IF(ISNUMBER(FORECAST!H:H),FORECAST!H:H,"")</f>
        <v/>
      </c>
      <c r="BF5371" s="4"/>
    </row>
    <row r="5372" spans="1:58">
      <c r="A5372" s="218" t="str">
        <f>MID(FORECAST!A5371,1,10)</f>
        <v/>
      </c>
      <c r="B5372" s="218" t="str">
        <f t="shared" si="638"/>
        <v/>
      </c>
      <c r="C5372" s="218" t="str">
        <f t="shared" si="639"/>
        <v/>
      </c>
      <c r="D5372" s="218" t="str">
        <f t="shared" si="640"/>
        <v/>
      </c>
      <c r="E5372" s="219" t="e">
        <f t="shared" si="641"/>
        <v>#VALUE!</v>
      </c>
      <c r="F5372" s="219" t="str">
        <f t="shared" si="642"/>
        <v/>
      </c>
      <c r="G5372" s="219">
        <f t="shared" si="643"/>
        <v>45291</v>
      </c>
      <c r="H5372" s="218" t="str">
        <f>IF(ISERROR(VLOOKUP(FORECAST!$A5372,$AY$2:$BA$9,3,FALSE)),"",VLOOKUP(FORECAST!$A5372,$AY$2:$BA$9,3,FALSE))</f>
        <v/>
      </c>
      <c r="I5372" s="218" t="str">
        <f>IF(ISNUMBER(FORECAST!G:G),FORECAST!G:G,"")</f>
        <v/>
      </c>
      <c r="J5372" s="222" t="str">
        <f>IF(ISNUMBER(FORECAST!H:H),FORECAST!H:H,"")</f>
        <v/>
      </c>
      <c r="BF5372" s="4"/>
    </row>
    <row r="5373" spans="1:58">
      <c r="A5373" s="218" t="str">
        <f>MID(FORECAST!A5372,1,10)</f>
        <v/>
      </c>
      <c r="B5373" s="218" t="str">
        <f t="shared" si="638"/>
        <v/>
      </c>
      <c r="C5373" s="218" t="str">
        <f t="shared" si="639"/>
        <v/>
      </c>
      <c r="D5373" s="218" t="str">
        <f t="shared" si="640"/>
        <v/>
      </c>
      <c r="E5373" s="219" t="e">
        <f t="shared" si="641"/>
        <v>#VALUE!</v>
      </c>
      <c r="F5373" s="219" t="str">
        <f t="shared" si="642"/>
        <v/>
      </c>
      <c r="G5373" s="219">
        <f t="shared" si="643"/>
        <v>45291</v>
      </c>
      <c r="H5373" s="218" t="str">
        <f>IF(ISERROR(VLOOKUP(FORECAST!$A5373,$AY$2:$BA$9,3,FALSE)),"",VLOOKUP(FORECAST!$A5373,$AY$2:$BA$9,3,FALSE))</f>
        <v/>
      </c>
      <c r="I5373" s="218" t="str">
        <f>IF(ISNUMBER(FORECAST!G:G),FORECAST!G:G,"")</f>
        <v/>
      </c>
      <c r="J5373" s="222" t="str">
        <f>IF(ISNUMBER(FORECAST!H:H),FORECAST!H:H,"")</f>
        <v/>
      </c>
      <c r="BF5373" s="4"/>
    </row>
    <row r="5374" spans="1:58">
      <c r="A5374" s="218" t="str">
        <f>MID(FORECAST!A5373,1,10)</f>
        <v/>
      </c>
      <c r="B5374" s="218" t="str">
        <f t="shared" si="638"/>
        <v/>
      </c>
      <c r="C5374" s="218" t="str">
        <f t="shared" si="639"/>
        <v/>
      </c>
      <c r="D5374" s="218" t="str">
        <f t="shared" si="640"/>
        <v/>
      </c>
      <c r="E5374" s="219" t="e">
        <f t="shared" si="641"/>
        <v>#VALUE!</v>
      </c>
      <c r="F5374" s="219" t="str">
        <f t="shared" si="642"/>
        <v/>
      </c>
      <c r="G5374" s="219">
        <f t="shared" si="643"/>
        <v>45291</v>
      </c>
      <c r="H5374" s="218" t="str">
        <f>IF(ISERROR(VLOOKUP(FORECAST!$A5374,$AY$2:$BA$9,3,FALSE)),"",VLOOKUP(FORECAST!$A5374,$AY$2:$BA$9,3,FALSE))</f>
        <v/>
      </c>
      <c r="I5374" s="218" t="str">
        <f>IF(ISNUMBER(FORECAST!G:G),FORECAST!G:G,"")</f>
        <v/>
      </c>
      <c r="J5374" s="222" t="str">
        <f>IF(ISNUMBER(FORECAST!H:H),FORECAST!H:H,"")</f>
        <v/>
      </c>
      <c r="BF5374" s="4"/>
    </row>
    <row r="5375" spans="1:58">
      <c r="A5375" s="218" t="str">
        <f>MID(FORECAST!A5374,1,10)</f>
        <v/>
      </c>
      <c r="B5375" s="218" t="str">
        <f t="shared" si="638"/>
        <v/>
      </c>
      <c r="C5375" s="218" t="str">
        <f t="shared" si="639"/>
        <v/>
      </c>
      <c r="D5375" s="218" t="str">
        <f t="shared" si="640"/>
        <v/>
      </c>
      <c r="E5375" s="219" t="e">
        <f t="shared" si="641"/>
        <v>#VALUE!</v>
      </c>
      <c r="F5375" s="219" t="str">
        <f t="shared" si="642"/>
        <v/>
      </c>
      <c r="G5375" s="219">
        <f t="shared" si="643"/>
        <v>45291</v>
      </c>
      <c r="H5375" s="218" t="str">
        <f>IF(ISERROR(VLOOKUP(FORECAST!$A5375,$AY$2:$BA$9,3,FALSE)),"",VLOOKUP(FORECAST!$A5375,$AY$2:$BA$9,3,FALSE))</f>
        <v/>
      </c>
      <c r="I5375" s="218" t="str">
        <f>IF(ISNUMBER(FORECAST!G:G),FORECAST!G:G,"")</f>
        <v/>
      </c>
      <c r="J5375" s="222" t="str">
        <f>IF(ISNUMBER(FORECAST!H:H),FORECAST!H:H,"")</f>
        <v/>
      </c>
      <c r="BF5375" s="4"/>
    </row>
    <row r="5376" spans="1:58">
      <c r="A5376" s="218" t="str">
        <f>MID(FORECAST!A5375,1,10)</f>
        <v/>
      </c>
      <c r="B5376" s="218" t="str">
        <f t="shared" si="638"/>
        <v/>
      </c>
      <c r="C5376" s="218" t="str">
        <f t="shared" si="639"/>
        <v/>
      </c>
      <c r="D5376" s="218" t="str">
        <f t="shared" si="640"/>
        <v/>
      </c>
      <c r="E5376" s="219" t="e">
        <f t="shared" si="641"/>
        <v>#VALUE!</v>
      </c>
      <c r="F5376" s="219" t="str">
        <f t="shared" si="642"/>
        <v/>
      </c>
      <c r="G5376" s="219">
        <f t="shared" si="643"/>
        <v>45291</v>
      </c>
      <c r="H5376" s="218" t="str">
        <f>IF(ISERROR(VLOOKUP(FORECAST!$A5376,$AY$2:$BA$9,3,FALSE)),"",VLOOKUP(FORECAST!$A5376,$AY$2:$BA$9,3,FALSE))</f>
        <v/>
      </c>
      <c r="I5376" s="218" t="str">
        <f>IF(ISNUMBER(FORECAST!G:G),FORECAST!G:G,"")</f>
        <v/>
      </c>
      <c r="J5376" s="222" t="str">
        <f>IF(ISNUMBER(FORECAST!H:H),FORECAST!H:H,"")</f>
        <v/>
      </c>
      <c r="BF5376" s="4"/>
    </row>
    <row r="5377" spans="1:58">
      <c r="A5377" s="218" t="str">
        <f>MID(FORECAST!A5376,1,10)</f>
        <v/>
      </c>
      <c r="B5377" s="218" t="str">
        <f t="shared" si="638"/>
        <v/>
      </c>
      <c r="C5377" s="218" t="str">
        <f t="shared" si="639"/>
        <v/>
      </c>
      <c r="D5377" s="218" t="str">
        <f t="shared" si="640"/>
        <v/>
      </c>
      <c r="E5377" s="219" t="e">
        <f t="shared" si="641"/>
        <v>#VALUE!</v>
      </c>
      <c r="F5377" s="219" t="str">
        <f t="shared" si="642"/>
        <v/>
      </c>
      <c r="G5377" s="219">
        <f t="shared" si="643"/>
        <v>45291</v>
      </c>
      <c r="H5377" s="218" t="str">
        <f>IF(ISERROR(VLOOKUP(FORECAST!$A5377,$AY$2:$BA$9,3,FALSE)),"",VLOOKUP(FORECAST!$A5377,$AY$2:$BA$9,3,FALSE))</f>
        <v/>
      </c>
      <c r="I5377" s="218" t="str">
        <f>IF(ISNUMBER(FORECAST!G:G),FORECAST!G:G,"")</f>
        <v/>
      </c>
      <c r="J5377" s="222" t="str">
        <f>IF(ISNUMBER(FORECAST!H:H),FORECAST!H:H,"")</f>
        <v/>
      </c>
      <c r="BF5377" s="4"/>
    </row>
    <row r="5378" spans="1:58">
      <c r="A5378" s="218" t="str">
        <f>MID(FORECAST!A5377,1,10)</f>
        <v/>
      </c>
      <c r="B5378" s="218" t="str">
        <f t="shared" si="638"/>
        <v/>
      </c>
      <c r="C5378" s="218" t="str">
        <f t="shared" si="639"/>
        <v/>
      </c>
      <c r="D5378" s="218" t="str">
        <f t="shared" si="640"/>
        <v/>
      </c>
      <c r="E5378" s="219" t="e">
        <f t="shared" si="641"/>
        <v>#VALUE!</v>
      </c>
      <c r="F5378" s="219" t="str">
        <f t="shared" si="642"/>
        <v/>
      </c>
      <c r="G5378" s="219">
        <f t="shared" si="643"/>
        <v>45291</v>
      </c>
      <c r="H5378" s="218" t="str">
        <f>IF(ISERROR(VLOOKUP(FORECAST!$A5378,$AY$2:$BA$9,3,FALSE)),"",VLOOKUP(FORECAST!$A5378,$AY$2:$BA$9,3,FALSE))</f>
        <v/>
      </c>
      <c r="I5378" s="218" t="str">
        <f>IF(ISNUMBER(FORECAST!G:G),FORECAST!G:G,"")</f>
        <v/>
      </c>
      <c r="J5378" s="222" t="str">
        <f>IF(ISNUMBER(FORECAST!H:H),FORECAST!H:H,"")</f>
        <v/>
      </c>
      <c r="BF5378" s="4"/>
    </row>
    <row r="5379" spans="1:58">
      <c r="A5379" s="218" t="str">
        <f>MID(FORECAST!A5378,1,10)</f>
        <v/>
      </c>
      <c r="B5379" s="218" t="str">
        <f t="shared" si="638"/>
        <v/>
      </c>
      <c r="C5379" s="218" t="str">
        <f t="shared" si="639"/>
        <v/>
      </c>
      <c r="D5379" s="218" t="str">
        <f t="shared" si="640"/>
        <v/>
      </c>
      <c r="E5379" s="219" t="e">
        <f t="shared" si="641"/>
        <v>#VALUE!</v>
      </c>
      <c r="F5379" s="219" t="str">
        <f t="shared" si="642"/>
        <v/>
      </c>
      <c r="G5379" s="219">
        <f t="shared" si="643"/>
        <v>45291</v>
      </c>
      <c r="H5379" s="218" t="str">
        <f>IF(ISERROR(VLOOKUP(FORECAST!$A5379,$AY$2:$BA$9,3,FALSE)),"",VLOOKUP(FORECAST!$A5379,$AY$2:$BA$9,3,FALSE))</f>
        <v/>
      </c>
      <c r="I5379" s="218" t="str">
        <f>IF(ISNUMBER(FORECAST!G:G),FORECAST!G:G,"")</f>
        <v/>
      </c>
      <c r="J5379" s="222" t="str">
        <f>IF(ISNUMBER(FORECAST!H:H),FORECAST!H:H,"")</f>
        <v/>
      </c>
      <c r="BF5379" s="4"/>
    </row>
    <row r="5380" spans="1:58">
      <c r="A5380" s="218" t="str">
        <f>MID(FORECAST!A5379,1,10)</f>
        <v/>
      </c>
      <c r="B5380" s="218" t="str">
        <f t="shared" si="638"/>
        <v/>
      </c>
      <c r="C5380" s="218" t="str">
        <f t="shared" si="639"/>
        <v/>
      </c>
      <c r="D5380" s="218" t="str">
        <f t="shared" si="640"/>
        <v/>
      </c>
      <c r="E5380" s="219" t="e">
        <f t="shared" si="641"/>
        <v>#VALUE!</v>
      </c>
      <c r="F5380" s="219" t="str">
        <f t="shared" si="642"/>
        <v/>
      </c>
      <c r="G5380" s="219">
        <f t="shared" si="643"/>
        <v>45291</v>
      </c>
      <c r="H5380" s="218" t="str">
        <f>IF(ISERROR(VLOOKUP(FORECAST!$A5380,$AY$2:$BA$9,3,FALSE)),"",VLOOKUP(FORECAST!$A5380,$AY$2:$BA$9,3,FALSE))</f>
        <v/>
      </c>
      <c r="I5380" s="218" t="str">
        <f>IF(ISNUMBER(FORECAST!G:G),FORECAST!G:G,"")</f>
        <v/>
      </c>
      <c r="J5380" s="222" t="str">
        <f>IF(ISNUMBER(FORECAST!H:H),FORECAST!H:H,"")</f>
        <v/>
      </c>
      <c r="BF5380" s="4"/>
    </row>
    <row r="5381" spans="1:58">
      <c r="A5381" s="218" t="str">
        <f>MID(FORECAST!A5380,1,10)</f>
        <v/>
      </c>
      <c r="B5381" s="218" t="str">
        <f t="shared" si="638"/>
        <v/>
      </c>
      <c r="C5381" s="218" t="str">
        <f t="shared" si="639"/>
        <v/>
      </c>
      <c r="D5381" s="218" t="str">
        <f t="shared" si="640"/>
        <v/>
      </c>
      <c r="E5381" s="219" t="e">
        <f t="shared" si="641"/>
        <v>#VALUE!</v>
      </c>
      <c r="F5381" s="219" t="str">
        <f t="shared" si="642"/>
        <v/>
      </c>
      <c r="G5381" s="219">
        <f t="shared" si="643"/>
        <v>45291</v>
      </c>
      <c r="H5381" s="218" t="str">
        <f>IF(ISERROR(VLOOKUP(FORECAST!$A5381,$AY$2:$BA$9,3,FALSE)),"",VLOOKUP(FORECAST!$A5381,$AY$2:$BA$9,3,FALSE))</f>
        <v/>
      </c>
      <c r="I5381" s="218" t="str">
        <f>IF(ISNUMBER(FORECAST!G:G),FORECAST!G:G,"")</f>
        <v/>
      </c>
      <c r="J5381" s="222" t="str">
        <f>IF(ISNUMBER(FORECAST!H:H),FORECAST!H:H,"")</f>
        <v/>
      </c>
      <c r="BF5381" s="4"/>
    </row>
    <row r="5382" spans="1:58">
      <c r="A5382" s="218" t="str">
        <f>MID(FORECAST!A5381,1,10)</f>
        <v/>
      </c>
      <c r="B5382" s="218" t="str">
        <f t="shared" si="638"/>
        <v/>
      </c>
      <c r="C5382" s="218" t="str">
        <f t="shared" si="639"/>
        <v/>
      </c>
      <c r="D5382" s="218" t="str">
        <f t="shared" si="640"/>
        <v/>
      </c>
      <c r="E5382" s="219" t="e">
        <f t="shared" si="641"/>
        <v>#VALUE!</v>
      </c>
      <c r="F5382" s="219" t="str">
        <f t="shared" si="642"/>
        <v/>
      </c>
      <c r="G5382" s="219">
        <f t="shared" si="643"/>
        <v>45291</v>
      </c>
      <c r="H5382" s="218" t="str">
        <f>IF(ISERROR(VLOOKUP(FORECAST!$A5382,$AY$2:$BA$9,3,FALSE)),"",VLOOKUP(FORECAST!$A5382,$AY$2:$BA$9,3,FALSE))</f>
        <v/>
      </c>
      <c r="I5382" s="218" t="str">
        <f>IF(ISNUMBER(FORECAST!G:G),FORECAST!G:G,"")</f>
        <v/>
      </c>
      <c r="J5382" s="222" t="str">
        <f>IF(ISNUMBER(FORECAST!H:H),FORECAST!H:H,"")</f>
        <v/>
      </c>
      <c r="BF5382" s="4"/>
    </row>
    <row r="5383" spans="1:58">
      <c r="A5383" s="218" t="str">
        <f>MID(FORECAST!A5382,1,10)</f>
        <v/>
      </c>
      <c r="B5383" s="218" t="str">
        <f t="shared" si="638"/>
        <v/>
      </c>
      <c r="C5383" s="218" t="str">
        <f t="shared" si="639"/>
        <v/>
      </c>
      <c r="D5383" s="218" t="str">
        <f t="shared" si="640"/>
        <v/>
      </c>
      <c r="E5383" s="219" t="e">
        <f t="shared" si="641"/>
        <v>#VALUE!</v>
      </c>
      <c r="F5383" s="219" t="str">
        <f t="shared" si="642"/>
        <v/>
      </c>
      <c r="G5383" s="219">
        <f t="shared" si="643"/>
        <v>45291</v>
      </c>
      <c r="H5383" s="218" t="str">
        <f>IF(ISERROR(VLOOKUP(FORECAST!$A5383,$AY$2:$BA$9,3,FALSE)),"",VLOOKUP(FORECAST!$A5383,$AY$2:$BA$9,3,FALSE))</f>
        <v/>
      </c>
      <c r="I5383" s="218" t="str">
        <f>IF(ISNUMBER(FORECAST!G:G),FORECAST!G:G,"")</f>
        <v/>
      </c>
      <c r="J5383" s="222" t="str">
        <f>IF(ISNUMBER(FORECAST!H:H),FORECAST!H:H,"")</f>
        <v/>
      </c>
      <c r="BF5383" s="4"/>
    </row>
    <row r="5384" spans="1:58">
      <c r="A5384" s="218" t="str">
        <f>MID(FORECAST!A5383,1,10)</f>
        <v/>
      </c>
      <c r="B5384" s="218" t="str">
        <f t="shared" si="638"/>
        <v/>
      </c>
      <c r="C5384" s="218" t="str">
        <f t="shared" si="639"/>
        <v/>
      </c>
      <c r="D5384" s="218" t="str">
        <f t="shared" si="640"/>
        <v/>
      </c>
      <c r="E5384" s="219" t="e">
        <f t="shared" si="641"/>
        <v>#VALUE!</v>
      </c>
      <c r="F5384" s="219" t="str">
        <f t="shared" si="642"/>
        <v/>
      </c>
      <c r="G5384" s="219">
        <f t="shared" si="643"/>
        <v>45291</v>
      </c>
      <c r="H5384" s="218" t="str">
        <f>IF(ISERROR(VLOOKUP(FORECAST!$A5384,$AY$2:$BA$9,3,FALSE)),"",VLOOKUP(FORECAST!$A5384,$AY$2:$BA$9,3,FALSE))</f>
        <v/>
      </c>
      <c r="I5384" s="218" t="str">
        <f>IF(ISNUMBER(FORECAST!G:G),FORECAST!G:G,"")</f>
        <v/>
      </c>
      <c r="J5384" s="222" t="str">
        <f>IF(ISNUMBER(FORECAST!H:H),FORECAST!H:H,"")</f>
        <v/>
      </c>
      <c r="BF5384" s="4"/>
    </row>
    <row r="5385" spans="1:58">
      <c r="A5385" s="218" t="str">
        <f>MID(FORECAST!A5384,1,10)</f>
        <v/>
      </c>
      <c r="B5385" s="218" t="str">
        <f t="shared" si="638"/>
        <v/>
      </c>
      <c r="C5385" s="218" t="str">
        <f t="shared" si="639"/>
        <v/>
      </c>
      <c r="D5385" s="218" t="str">
        <f t="shared" si="640"/>
        <v/>
      </c>
      <c r="E5385" s="219" t="e">
        <f t="shared" si="641"/>
        <v>#VALUE!</v>
      </c>
      <c r="F5385" s="219" t="str">
        <f t="shared" si="642"/>
        <v/>
      </c>
      <c r="G5385" s="219">
        <f t="shared" si="643"/>
        <v>45291</v>
      </c>
      <c r="H5385" s="218" t="str">
        <f>IF(ISERROR(VLOOKUP(FORECAST!$A5385,$AY$2:$BA$9,3,FALSE)),"",VLOOKUP(FORECAST!$A5385,$AY$2:$BA$9,3,FALSE))</f>
        <v/>
      </c>
      <c r="I5385" s="218" t="str">
        <f>IF(ISNUMBER(FORECAST!G:G),FORECAST!G:G,"")</f>
        <v/>
      </c>
      <c r="J5385" s="222" t="str">
        <f>IF(ISNUMBER(FORECAST!H:H),FORECAST!H:H,"")</f>
        <v/>
      </c>
      <c r="BF5385" s="4"/>
    </row>
    <row r="5386" spans="1:58">
      <c r="A5386" s="218" t="str">
        <f>MID(FORECAST!A5385,1,10)</f>
        <v/>
      </c>
      <c r="B5386" s="218" t="str">
        <f t="shared" si="638"/>
        <v/>
      </c>
      <c r="C5386" s="218" t="str">
        <f t="shared" si="639"/>
        <v/>
      </c>
      <c r="D5386" s="218" t="str">
        <f t="shared" si="640"/>
        <v/>
      </c>
      <c r="E5386" s="219" t="e">
        <f t="shared" si="641"/>
        <v>#VALUE!</v>
      </c>
      <c r="F5386" s="219" t="str">
        <f t="shared" si="642"/>
        <v/>
      </c>
      <c r="G5386" s="219">
        <f t="shared" si="643"/>
        <v>45291</v>
      </c>
      <c r="H5386" s="218" t="str">
        <f>IF(ISERROR(VLOOKUP(FORECAST!$A5386,$AY$2:$BA$9,3,FALSE)),"",VLOOKUP(FORECAST!$A5386,$AY$2:$BA$9,3,FALSE))</f>
        <v/>
      </c>
      <c r="I5386" s="218" t="str">
        <f>IF(ISNUMBER(FORECAST!G:G),FORECAST!G:G,"")</f>
        <v/>
      </c>
      <c r="J5386" s="222" t="str">
        <f>IF(ISNUMBER(FORECAST!H:H),FORECAST!H:H,"")</f>
        <v/>
      </c>
      <c r="BF5386" s="4"/>
    </row>
    <row r="5387" spans="1:58">
      <c r="A5387" s="218" t="str">
        <f>MID(FORECAST!A5386,1,10)</f>
        <v/>
      </c>
      <c r="B5387" s="218" t="str">
        <f t="shared" si="638"/>
        <v/>
      </c>
      <c r="C5387" s="218" t="str">
        <f t="shared" si="639"/>
        <v/>
      </c>
      <c r="D5387" s="218" t="str">
        <f t="shared" si="640"/>
        <v/>
      </c>
      <c r="E5387" s="219" t="e">
        <f t="shared" si="641"/>
        <v>#VALUE!</v>
      </c>
      <c r="F5387" s="219" t="str">
        <f t="shared" si="642"/>
        <v/>
      </c>
      <c r="G5387" s="219">
        <f t="shared" si="643"/>
        <v>45291</v>
      </c>
      <c r="H5387" s="218" t="str">
        <f>IF(ISERROR(VLOOKUP(FORECAST!$A5387,$AY$2:$BA$9,3,FALSE)),"",VLOOKUP(FORECAST!$A5387,$AY$2:$BA$9,3,FALSE))</f>
        <v/>
      </c>
      <c r="I5387" s="218" t="str">
        <f>IF(ISNUMBER(FORECAST!G:G),FORECAST!G:G,"")</f>
        <v/>
      </c>
      <c r="J5387" s="222" t="str">
        <f>IF(ISNUMBER(FORECAST!H:H),FORECAST!H:H,"")</f>
        <v/>
      </c>
      <c r="BF5387" s="4"/>
    </row>
    <row r="5388" spans="1:58">
      <c r="A5388" s="218" t="str">
        <f>MID(FORECAST!A5387,1,10)</f>
        <v/>
      </c>
      <c r="B5388" s="218" t="str">
        <f t="shared" si="638"/>
        <v/>
      </c>
      <c r="C5388" s="218" t="str">
        <f t="shared" si="639"/>
        <v/>
      </c>
      <c r="D5388" s="218" t="str">
        <f t="shared" si="640"/>
        <v/>
      </c>
      <c r="E5388" s="219" t="e">
        <f t="shared" si="641"/>
        <v>#VALUE!</v>
      </c>
      <c r="F5388" s="219" t="str">
        <f t="shared" si="642"/>
        <v/>
      </c>
      <c r="G5388" s="219">
        <f t="shared" si="643"/>
        <v>45291</v>
      </c>
      <c r="H5388" s="218" t="str">
        <f>IF(ISERROR(VLOOKUP(FORECAST!$A5388,$AY$2:$BA$9,3,FALSE)),"",VLOOKUP(FORECAST!$A5388,$AY$2:$BA$9,3,FALSE))</f>
        <v/>
      </c>
      <c r="I5388" s="218" t="str">
        <f>IF(ISNUMBER(FORECAST!G:G),FORECAST!G:G,"")</f>
        <v/>
      </c>
      <c r="J5388" s="222" t="str">
        <f>IF(ISNUMBER(FORECAST!H:H),FORECAST!H:H,"")</f>
        <v/>
      </c>
      <c r="BF5388" s="4"/>
    </row>
    <row r="5389" spans="1:58">
      <c r="A5389" s="218" t="str">
        <f>MID(FORECAST!A5388,1,10)</f>
        <v/>
      </c>
      <c r="B5389" s="218" t="str">
        <f t="shared" si="638"/>
        <v/>
      </c>
      <c r="C5389" s="218" t="str">
        <f t="shared" si="639"/>
        <v/>
      </c>
      <c r="D5389" s="218" t="str">
        <f t="shared" si="640"/>
        <v/>
      </c>
      <c r="E5389" s="219" t="e">
        <f t="shared" si="641"/>
        <v>#VALUE!</v>
      </c>
      <c r="F5389" s="219" t="str">
        <f t="shared" si="642"/>
        <v/>
      </c>
      <c r="G5389" s="219">
        <f t="shared" si="643"/>
        <v>45291</v>
      </c>
      <c r="H5389" s="218" t="str">
        <f>IF(ISERROR(VLOOKUP(FORECAST!$A5389,$AY$2:$BA$9,3,FALSE)),"",VLOOKUP(FORECAST!$A5389,$AY$2:$BA$9,3,FALSE))</f>
        <v/>
      </c>
      <c r="I5389" s="218" t="str">
        <f>IF(ISNUMBER(FORECAST!G:G),FORECAST!G:G,"")</f>
        <v/>
      </c>
      <c r="J5389" s="222" t="str">
        <f>IF(ISNUMBER(FORECAST!H:H),FORECAST!H:H,"")</f>
        <v/>
      </c>
      <c r="BF5389" s="4"/>
    </row>
    <row r="5390" spans="1:58">
      <c r="A5390" s="218" t="str">
        <f>MID(FORECAST!A5389,1,10)</f>
        <v/>
      </c>
      <c r="B5390" s="218" t="str">
        <f t="shared" si="638"/>
        <v/>
      </c>
      <c r="C5390" s="218" t="str">
        <f t="shared" si="639"/>
        <v/>
      </c>
      <c r="D5390" s="218" t="str">
        <f t="shared" si="640"/>
        <v/>
      </c>
      <c r="E5390" s="219" t="e">
        <f t="shared" si="641"/>
        <v>#VALUE!</v>
      </c>
      <c r="F5390" s="219" t="str">
        <f t="shared" si="642"/>
        <v/>
      </c>
      <c r="G5390" s="219">
        <f t="shared" si="643"/>
        <v>45291</v>
      </c>
      <c r="H5390" s="218" t="str">
        <f>IF(ISERROR(VLOOKUP(FORECAST!$A5390,$AY$2:$BA$9,3,FALSE)),"",VLOOKUP(FORECAST!$A5390,$AY$2:$BA$9,3,FALSE))</f>
        <v/>
      </c>
      <c r="I5390" s="218" t="str">
        <f>IF(ISNUMBER(FORECAST!G:G),FORECAST!G:G,"")</f>
        <v/>
      </c>
      <c r="J5390" s="222" t="str">
        <f>IF(ISNUMBER(FORECAST!H:H),FORECAST!H:H,"")</f>
        <v/>
      </c>
      <c r="BF5390" s="4"/>
    </row>
    <row r="5391" spans="1:58">
      <c r="A5391" s="218" t="str">
        <f>MID(FORECAST!A5390,1,10)</f>
        <v/>
      </c>
      <c r="B5391" s="218" t="str">
        <f t="shared" si="638"/>
        <v/>
      </c>
      <c r="C5391" s="218" t="str">
        <f t="shared" si="639"/>
        <v/>
      </c>
      <c r="D5391" s="218" t="str">
        <f t="shared" si="640"/>
        <v/>
      </c>
      <c r="E5391" s="219" t="e">
        <f t="shared" si="641"/>
        <v>#VALUE!</v>
      </c>
      <c r="F5391" s="219" t="str">
        <f t="shared" si="642"/>
        <v/>
      </c>
      <c r="G5391" s="219">
        <f t="shared" si="643"/>
        <v>45291</v>
      </c>
      <c r="H5391" s="218" t="str">
        <f>IF(ISERROR(VLOOKUP(FORECAST!$A5391,$AY$2:$BA$9,3,FALSE)),"",VLOOKUP(FORECAST!$A5391,$AY$2:$BA$9,3,FALSE))</f>
        <v/>
      </c>
      <c r="I5391" s="218" t="str">
        <f>IF(ISNUMBER(FORECAST!G:G),FORECAST!G:G,"")</f>
        <v/>
      </c>
      <c r="J5391" s="222" t="str">
        <f>IF(ISNUMBER(FORECAST!H:H),FORECAST!H:H,"")</f>
        <v/>
      </c>
      <c r="BF5391" s="4"/>
    </row>
    <row r="5392" spans="1:58">
      <c r="A5392" s="218" t="str">
        <f>MID(FORECAST!A5391,1,10)</f>
        <v/>
      </c>
      <c r="B5392" s="218" t="str">
        <f t="shared" ref="B5392:B5455" si="644">MID(A5392,1,2)</f>
        <v/>
      </c>
      <c r="C5392" s="218" t="str">
        <f t="shared" ref="C5392:C5455" si="645">MID(A5392,4,2)</f>
        <v/>
      </c>
      <c r="D5392" s="218" t="str">
        <f t="shared" ref="D5392:D5455" si="646">MID(A5392,7,4)</f>
        <v/>
      </c>
      <c r="E5392" s="219" t="e">
        <f t="shared" ref="E5392:E5455" si="647">DATE(D5392,C5392,B5392)</f>
        <v>#VALUE!</v>
      </c>
      <c r="F5392" s="219" t="str">
        <f t="shared" ref="F5392:F5455" si="648">IF(ISERROR(E5392),"",E5392)</f>
        <v/>
      </c>
      <c r="G5392" s="219">
        <f t="shared" ref="G5392:G5455" si="649">IF(F5392="",G5391,F5392)</f>
        <v>45291</v>
      </c>
      <c r="H5392" s="218" t="str">
        <f>IF(ISERROR(VLOOKUP(FORECAST!$A5392,$AY$2:$BA$9,3,FALSE)),"",VLOOKUP(FORECAST!$A5392,$AY$2:$BA$9,3,FALSE))</f>
        <v/>
      </c>
      <c r="I5392" s="218" t="str">
        <f>IF(ISNUMBER(FORECAST!G:G),FORECAST!G:G,"")</f>
        <v/>
      </c>
      <c r="J5392" s="222" t="str">
        <f>IF(ISNUMBER(FORECAST!H:H),FORECAST!H:H,"")</f>
        <v/>
      </c>
      <c r="BF5392" s="4"/>
    </row>
    <row r="5393" spans="1:58">
      <c r="A5393" s="218" t="str">
        <f>MID(FORECAST!A5392,1,10)</f>
        <v/>
      </c>
      <c r="B5393" s="218" t="str">
        <f t="shared" si="644"/>
        <v/>
      </c>
      <c r="C5393" s="218" t="str">
        <f t="shared" si="645"/>
        <v/>
      </c>
      <c r="D5393" s="218" t="str">
        <f t="shared" si="646"/>
        <v/>
      </c>
      <c r="E5393" s="219" t="e">
        <f t="shared" si="647"/>
        <v>#VALUE!</v>
      </c>
      <c r="F5393" s="219" t="str">
        <f t="shared" si="648"/>
        <v/>
      </c>
      <c r="G5393" s="219">
        <f t="shared" si="649"/>
        <v>45291</v>
      </c>
      <c r="H5393" s="218" t="str">
        <f>IF(ISERROR(VLOOKUP(FORECAST!$A5393,$AY$2:$BA$9,3,FALSE)),"",VLOOKUP(FORECAST!$A5393,$AY$2:$BA$9,3,FALSE))</f>
        <v/>
      </c>
      <c r="I5393" s="218" t="str">
        <f>IF(ISNUMBER(FORECAST!G:G),FORECAST!G:G,"")</f>
        <v/>
      </c>
      <c r="J5393" s="222" t="str">
        <f>IF(ISNUMBER(FORECAST!H:H),FORECAST!H:H,"")</f>
        <v/>
      </c>
      <c r="BF5393" s="4"/>
    </row>
    <row r="5394" spans="1:58">
      <c r="A5394" s="218" t="str">
        <f>MID(FORECAST!A5393,1,10)</f>
        <v/>
      </c>
      <c r="B5394" s="218" t="str">
        <f t="shared" si="644"/>
        <v/>
      </c>
      <c r="C5394" s="218" t="str">
        <f t="shared" si="645"/>
        <v/>
      </c>
      <c r="D5394" s="218" t="str">
        <f t="shared" si="646"/>
        <v/>
      </c>
      <c r="E5394" s="219" t="e">
        <f t="shared" si="647"/>
        <v>#VALUE!</v>
      </c>
      <c r="F5394" s="219" t="str">
        <f t="shared" si="648"/>
        <v/>
      </c>
      <c r="G5394" s="219">
        <f t="shared" si="649"/>
        <v>45291</v>
      </c>
      <c r="H5394" s="218" t="str">
        <f>IF(ISERROR(VLOOKUP(FORECAST!$A5394,$AY$2:$BA$9,3,FALSE)),"",VLOOKUP(FORECAST!$A5394,$AY$2:$BA$9,3,FALSE))</f>
        <v/>
      </c>
      <c r="I5394" s="218" t="str">
        <f>IF(ISNUMBER(FORECAST!G:G),FORECAST!G:G,"")</f>
        <v/>
      </c>
      <c r="J5394" s="222" t="str">
        <f>IF(ISNUMBER(FORECAST!H:H),FORECAST!H:H,"")</f>
        <v/>
      </c>
      <c r="BF5394" s="4"/>
    </row>
    <row r="5395" spans="1:58">
      <c r="A5395" s="218" t="str">
        <f>MID(FORECAST!A5394,1,10)</f>
        <v/>
      </c>
      <c r="B5395" s="218" t="str">
        <f t="shared" si="644"/>
        <v/>
      </c>
      <c r="C5395" s="218" t="str">
        <f t="shared" si="645"/>
        <v/>
      </c>
      <c r="D5395" s="218" t="str">
        <f t="shared" si="646"/>
        <v/>
      </c>
      <c r="E5395" s="219" t="e">
        <f t="shared" si="647"/>
        <v>#VALUE!</v>
      </c>
      <c r="F5395" s="219" t="str">
        <f t="shared" si="648"/>
        <v/>
      </c>
      <c r="G5395" s="219">
        <f t="shared" si="649"/>
        <v>45291</v>
      </c>
      <c r="H5395" s="218" t="str">
        <f>IF(ISERROR(VLOOKUP(FORECAST!$A5395,$AY$2:$BA$9,3,FALSE)),"",VLOOKUP(FORECAST!$A5395,$AY$2:$BA$9,3,FALSE))</f>
        <v/>
      </c>
      <c r="I5395" s="218" t="str">
        <f>IF(ISNUMBER(FORECAST!G:G),FORECAST!G:G,"")</f>
        <v/>
      </c>
      <c r="J5395" s="222" t="str">
        <f>IF(ISNUMBER(FORECAST!H:H),FORECAST!H:H,"")</f>
        <v/>
      </c>
      <c r="BF5395" s="4"/>
    </row>
    <row r="5396" spans="1:58">
      <c r="A5396" s="218" t="str">
        <f>MID(FORECAST!A5395,1,10)</f>
        <v/>
      </c>
      <c r="B5396" s="218" t="str">
        <f t="shared" si="644"/>
        <v/>
      </c>
      <c r="C5396" s="218" t="str">
        <f t="shared" si="645"/>
        <v/>
      </c>
      <c r="D5396" s="218" t="str">
        <f t="shared" si="646"/>
        <v/>
      </c>
      <c r="E5396" s="219" t="e">
        <f t="shared" si="647"/>
        <v>#VALUE!</v>
      </c>
      <c r="F5396" s="219" t="str">
        <f t="shared" si="648"/>
        <v/>
      </c>
      <c r="G5396" s="219">
        <f t="shared" si="649"/>
        <v>45291</v>
      </c>
      <c r="H5396" s="218" t="str">
        <f>IF(ISERROR(VLOOKUP(FORECAST!$A5396,$AY$2:$BA$9,3,FALSE)),"",VLOOKUP(FORECAST!$A5396,$AY$2:$BA$9,3,FALSE))</f>
        <v/>
      </c>
      <c r="I5396" s="218" t="str">
        <f>IF(ISNUMBER(FORECAST!G:G),FORECAST!G:G,"")</f>
        <v/>
      </c>
      <c r="J5396" s="222" t="str">
        <f>IF(ISNUMBER(FORECAST!H:H),FORECAST!H:H,"")</f>
        <v/>
      </c>
      <c r="BF5396" s="4"/>
    </row>
    <row r="5397" spans="1:58">
      <c r="A5397" s="218" t="str">
        <f>MID(FORECAST!A5396,1,10)</f>
        <v/>
      </c>
      <c r="B5397" s="218" t="str">
        <f t="shared" si="644"/>
        <v/>
      </c>
      <c r="C5397" s="218" t="str">
        <f t="shared" si="645"/>
        <v/>
      </c>
      <c r="D5397" s="218" t="str">
        <f t="shared" si="646"/>
        <v/>
      </c>
      <c r="E5397" s="219" t="e">
        <f t="shared" si="647"/>
        <v>#VALUE!</v>
      </c>
      <c r="F5397" s="219" t="str">
        <f t="shared" si="648"/>
        <v/>
      </c>
      <c r="G5397" s="219">
        <f t="shared" si="649"/>
        <v>45291</v>
      </c>
      <c r="H5397" s="218" t="str">
        <f>IF(ISERROR(VLOOKUP(FORECAST!$A5397,$AY$2:$BA$9,3,FALSE)),"",VLOOKUP(FORECAST!$A5397,$AY$2:$BA$9,3,FALSE))</f>
        <v/>
      </c>
      <c r="I5397" s="218" t="str">
        <f>IF(ISNUMBER(FORECAST!G:G),FORECAST!G:G,"")</f>
        <v/>
      </c>
      <c r="J5397" s="222" t="str">
        <f>IF(ISNUMBER(FORECAST!H:H),FORECAST!H:H,"")</f>
        <v/>
      </c>
      <c r="BF5397" s="4"/>
    </row>
    <row r="5398" spans="1:58">
      <c r="A5398" s="218" t="str">
        <f>MID(FORECAST!A5397,1,10)</f>
        <v/>
      </c>
      <c r="B5398" s="218" t="str">
        <f t="shared" si="644"/>
        <v/>
      </c>
      <c r="C5398" s="218" t="str">
        <f t="shared" si="645"/>
        <v/>
      </c>
      <c r="D5398" s="218" t="str">
        <f t="shared" si="646"/>
        <v/>
      </c>
      <c r="E5398" s="219" t="e">
        <f t="shared" si="647"/>
        <v>#VALUE!</v>
      </c>
      <c r="F5398" s="219" t="str">
        <f t="shared" si="648"/>
        <v/>
      </c>
      <c r="G5398" s="219">
        <f t="shared" si="649"/>
        <v>45291</v>
      </c>
      <c r="H5398" s="218" t="str">
        <f>IF(ISERROR(VLOOKUP(FORECAST!$A5398,$AY$2:$BA$9,3,FALSE)),"",VLOOKUP(FORECAST!$A5398,$AY$2:$BA$9,3,FALSE))</f>
        <v/>
      </c>
      <c r="I5398" s="218" t="str">
        <f>IF(ISNUMBER(FORECAST!G:G),FORECAST!G:G,"")</f>
        <v/>
      </c>
      <c r="J5398" s="222" t="str">
        <f>IF(ISNUMBER(FORECAST!H:H),FORECAST!H:H,"")</f>
        <v/>
      </c>
      <c r="BF5398" s="4"/>
    </row>
    <row r="5399" spans="1:58">
      <c r="A5399" s="218" t="str">
        <f>MID(FORECAST!A5398,1,10)</f>
        <v/>
      </c>
      <c r="B5399" s="218" t="str">
        <f t="shared" si="644"/>
        <v/>
      </c>
      <c r="C5399" s="218" t="str">
        <f t="shared" si="645"/>
        <v/>
      </c>
      <c r="D5399" s="218" t="str">
        <f t="shared" si="646"/>
        <v/>
      </c>
      <c r="E5399" s="219" t="e">
        <f t="shared" si="647"/>
        <v>#VALUE!</v>
      </c>
      <c r="F5399" s="219" t="str">
        <f t="shared" si="648"/>
        <v/>
      </c>
      <c r="G5399" s="219">
        <f t="shared" si="649"/>
        <v>45291</v>
      </c>
      <c r="H5399" s="218" t="str">
        <f>IF(ISERROR(VLOOKUP(FORECAST!$A5399,$AY$2:$BA$9,3,FALSE)),"",VLOOKUP(FORECAST!$A5399,$AY$2:$BA$9,3,FALSE))</f>
        <v/>
      </c>
      <c r="I5399" s="218" t="str">
        <f>IF(ISNUMBER(FORECAST!G:G),FORECAST!G:G,"")</f>
        <v/>
      </c>
      <c r="J5399" s="222" t="str">
        <f>IF(ISNUMBER(FORECAST!H:H),FORECAST!H:H,"")</f>
        <v/>
      </c>
      <c r="BF5399" s="4"/>
    </row>
    <row r="5400" spans="1:58">
      <c r="A5400" s="218" t="str">
        <f>MID(FORECAST!A5399,1,10)</f>
        <v/>
      </c>
      <c r="B5400" s="218" t="str">
        <f t="shared" si="644"/>
        <v/>
      </c>
      <c r="C5400" s="218" t="str">
        <f t="shared" si="645"/>
        <v/>
      </c>
      <c r="D5400" s="218" t="str">
        <f t="shared" si="646"/>
        <v/>
      </c>
      <c r="E5400" s="219" t="e">
        <f t="shared" si="647"/>
        <v>#VALUE!</v>
      </c>
      <c r="F5400" s="219" t="str">
        <f t="shared" si="648"/>
        <v/>
      </c>
      <c r="G5400" s="219">
        <f t="shared" si="649"/>
        <v>45291</v>
      </c>
      <c r="H5400" s="218" t="str">
        <f>IF(ISERROR(VLOOKUP(FORECAST!$A5400,$AY$2:$BA$9,3,FALSE)),"",VLOOKUP(FORECAST!$A5400,$AY$2:$BA$9,3,FALSE))</f>
        <v/>
      </c>
      <c r="I5400" s="218" t="str">
        <f>IF(ISNUMBER(FORECAST!G:G),FORECAST!G:G,"")</f>
        <v/>
      </c>
      <c r="J5400" s="222" t="str">
        <f>IF(ISNUMBER(FORECAST!H:H),FORECAST!H:H,"")</f>
        <v/>
      </c>
      <c r="BF5400" s="4"/>
    </row>
    <row r="5401" spans="1:58">
      <c r="A5401" s="218" t="str">
        <f>MID(FORECAST!A5400,1,10)</f>
        <v/>
      </c>
      <c r="B5401" s="218" t="str">
        <f t="shared" si="644"/>
        <v/>
      </c>
      <c r="C5401" s="218" t="str">
        <f t="shared" si="645"/>
        <v/>
      </c>
      <c r="D5401" s="218" t="str">
        <f t="shared" si="646"/>
        <v/>
      </c>
      <c r="E5401" s="219" t="e">
        <f t="shared" si="647"/>
        <v>#VALUE!</v>
      </c>
      <c r="F5401" s="219" t="str">
        <f t="shared" si="648"/>
        <v/>
      </c>
      <c r="G5401" s="219">
        <f t="shared" si="649"/>
        <v>45291</v>
      </c>
      <c r="H5401" s="218" t="str">
        <f>IF(ISERROR(VLOOKUP(FORECAST!$A5401,$AY$2:$BA$9,3,FALSE)),"",VLOOKUP(FORECAST!$A5401,$AY$2:$BA$9,3,FALSE))</f>
        <v/>
      </c>
      <c r="I5401" s="218" t="str">
        <f>IF(ISNUMBER(FORECAST!G:G),FORECAST!G:G,"")</f>
        <v/>
      </c>
      <c r="J5401" s="222" t="str">
        <f>IF(ISNUMBER(FORECAST!H:H),FORECAST!H:H,"")</f>
        <v/>
      </c>
      <c r="BF5401" s="4"/>
    </row>
    <row r="5402" spans="1:58">
      <c r="A5402" s="218" t="str">
        <f>MID(FORECAST!A5401,1,10)</f>
        <v/>
      </c>
      <c r="B5402" s="218" t="str">
        <f t="shared" si="644"/>
        <v/>
      </c>
      <c r="C5402" s="218" t="str">
        <f t="shared" si="645"/>
        <v/>
      </c>
      <c r="D5402" s="218" t="str">
        <f t="shared" si="646"/>
        <v/>
      </c>
      <c r="E5402" s="219" t="e">
        <f t="shared" si="647"/>
        <v>#VALUE!</v>
      </c>
      <c r="F5402" s="219" t="str">
        <f t="shared" si="648"/>
        <v/>
      </c>
      <c r="G5402" s="219">
        <f t="shared" si="649"/>
        <v>45291</v>
      </c>
      <c r="H5402" s="218" t="str">
        <f>IF(ISERROR(VLOOKUP(FORECAST!$A5402,$AY$2:$BA$9,3,FALSE)),"",VLOOKUP(FORECAST!$A5402,$AY$2:$BA$9,3,FALSE))</f>
        <v/>
      </c>
      <c r="I5402" s="218" t="str">
        <f>IF(ISNUMBER(FORECAST!G:G),FORECAST!G:G,"")</f>
        <v/>
      </c>
      <c r="J5402" s="222" t="str">
        <f>IF(ISNUMBER(FORECAST!H:H),FORECAST!H:H,"")</f>
        <v/>
      </c>
      <c r="BF5402" s="4"/>
    </row>
    <row r="5403" spans="1:58">
      <c r="A5403" s="218" t="str">
        <f>MID(FORECAST!A5402,1,10)</f>
        <v/>
      </c>
      <c r="B5403" s="218" t="str">
        <f t="shared" si="644"/>
        <v/>
      </c>
      <c r="C5403" s="218" t="str">
        <f t="shared" si="645"/>
        <v/>
      </c>
      <c r="D5403" s="218" t="str">
        <f t="shared" si="646"/>
        <v/>
      </c>
      <c r="E5403" s="219" t="e">
        <f t="shared" si="647"/>
        <v>#VALUE!</v>
      </c>
      <c r="F5403" s="219" t="str">
        <f t="shared" si="648"/>
        <v/>
      </c>
      <c r="G5403" s="219">
        <f t="shared" si="649"/>
        <v>45291</v>
      </c>
      <c r="H5403" s="218" t="str">
        <f>IF(ISERROR(VLOOKUP(FORECAST!$A5403,$AY$2:$BA$9,3,FALSE)),"",VLOOKUP(FORECAST!$A5403,$AY$2:$BA$9,3,FALSE))</f>
        <v/>
      </c>
      <c r="I5403" s="218" t="str">
        <f>IF(ISNUMBER(FORECAST!G:G),FORECAST!G:G,"")</f>
        <v/>
      </c>
      <c r="J5403" s="222" t="str">
        <f>IF(ISNUMBER(FORECAST!H:H),FORECAST!H:H,"")</f>
        <v/>
      </c>
      <c r="BF5403" s="4"/>
    </row>
    <row r="5404" spans="1:58">
      <c r="A5404" s="218" t="str">
        <f>MID(FORECAST!A5403,1,10)</f>
        <v/>
      </c>
      <c r="B5404" s="218" t="str">
        <f t="shared" si="644"/>
        <v/>
      </c>
      <c r="C5404" s="218" t="str">
        <f t="shared" si="645"/>
        <v/>
      </c>
      <c r="D5404" s="218" t="str">
        <f t="shared" si="646"/>
        <v/>
      </c>
      <c r="E5404" s="219" t="e">
        <f t="shared" si="647"/>
        <v>#VALUE!</v>
      </c>
      <c r="F5404" s="219" t="str">
        <f t="shared" si="648"/>
        <v/>
      </c>
      <c r="G5404" s="219">
        <f t="shared" si="649"/>
        <v>45291</v>
      </c>
      <c r="H5404" s="218" t="str">
        <f>IF(ISERROR(VLOOKUP(FORECAST!$A5404,$AY$2:$BA$9,3,FALSE)),"",VLOOKUP(FORECAST!$A5404,$AY$2:$BA$9,3,FALSE))</f>
        <v/>
      </c>
      <c r="I5404" s="218" t="str">
        <f>IF(ISNUMBER(FORECAST!G:G),FORECAST!G:G,"")</f>
        <v/>
      </c>
      <c r="J5404" s="222" t="str">
        <f>IF(ISNUMBER(FORECAST!H:H),FORECAST!H:H,"")</f>
        <v/>
      </c>
      <c r="BF5404" s="4"/>
    </row>
    <row r="5405" spans="1:58">
      <c r="A5405" s="218" t="str">
        <f>MID(FORECAST!A5404,1,10)</f>
        <v/>
      </c>
      <c r="B5405" s="218" t="str">
        <f t="shared" si="644"/>
        <v/>
      </c>
      <c r="C5405" s="218" t="str">
        <f t="shared" si="645"/>
        <v/>
      </c>
      <c r="D5405" s="218" t="str">
        <f t="shared" si="646"/>
        <v/>
      </c>
      <c r="E5405" s="219" t="e">
        <f t="shared" si="647"/>
        <v>#VALUE!</v>
      </c>
      <c r="F5405" s="219" t="str">
        <f t="shared" si="648"/>
        <v/>
      </c>
      <c r="G5405" s="219">
        <f t="shared" si="649"/>
        <v>45291</v>
      </c>
      <c r="H5405" s="218" t="str">
        <f>IF(ISERROR(VLOOKUP(FORECAST!$A5405,$AY$2:$BA$9,3,FALSE)),"",VLOOKUP(FORECAST!$A5405,$AY$2:$BA$9,3,FALSE))</f>
        <v/>
      </c>
      <c r="I5405" s="218" t="str">
        <f>IF(ISNUMBER(FORECAST!G:G),FORECAST!G:G,"")</f>
        <v/>
      </c>
      <c r="J5405" s="222" t="str">
        <f>IF(ISNUMBER(FORECAST!H:H),FORECAST!H:H,"")</f>
        <v/>
      </c>
      <c r="BF5405" s="4"/>
    </row>
    <row r="5406" spans="1:58">
      <c r="A5406" s="218" t="str">
        <f>MID(FORECAST!A5405,1,10)</f>
        <v/>
      </c>
      <c r="B5406" s="218" t="str">
        <f t="shared" si="644"/>
        <v/>
      </c>
      <c r="C5406" s="218" t="str">
        <f t="shared" si="645"/>
        <v/>
      </c>
      <c r="D5406" s="218" t="str">
        <f t="shared" si="646"/>
        <v/>
      </c>
      <c r="E5406" s="219" t="e">
        <f t="shared" si="647"/>
        <v>#VALUE!</v>
      </c>
      <c r="F5406" s="219" t="str">
        <f t="shared" si="648"/>
        <v/>
      </c>
      <c r="G5406" s="219">
        <f t="shared" si="649"/>
        <v>45291</v>
      </c>
      <c r="H5406" s="218" t="str">
        <f>IF(ISERROR(VLOOKUP(FORECAST!$A5406,$AY$2:$BA$9,3,FALSE)),"",VLOOKUP(FORECAST!$A5406,$AY$2:$BA$9,3,FALSE))</f>
        <v/>
      </c>
      <c r="I5406" s="218" t="str">
        <f>IF(ISNUMBER(FORECAST!G:G),FORECAST!G:G,"")</f>
        <v/>
      </c>
      <c r="J5406" s="222" t="str">
        <f>IF(ISNUMBER(FORECAST!H:H),FORECAST!H:H,"")</f>
        <v/>
      </c>
      <c r="BF5406" s="4"/>
    </row>
    <row r="5407" spans="1:58">
      <c r="A5407" s="218" t="str">
        <f>MID(FORECAST!A5406,1,10)</f>
        <v/>
      </c>
      <c r="B5407" s="218" t="str">
        <f t="shared" si="644"/>
        <v/>
      </c>
      <c r="C5407" s="218" t="str">
        <f t="shared" si="645"/>
        <v/>
      </c>
      <c r="D5407" s="218" t="str">
        <f t="shared" si="646"/>
        <v/>
      </c>
      <c r="E5407" s="219" t="e">
        <f t="shared" si="647"/>
        <v>#VALUE!</v>
      </c>
      <c r="F5407" s="219" t="str">
        <f t="shared" si="648"/>
        <v/>
      </c>
      <c r="G5407" s="219">
        <f t="shared" si="649"/>
        <v>45291</v>
      </c>
      <c r="H5407" s="218" t="str">
        <f>IF(ISERROR(VLOOKUP(FORECAST!$A5407,$AY$2:$BA$9,3,FALSE)),"",VLOOKUP(FORECAST!$A5407,$AY$2:$BA$9,3,FALSE))</f>
        <v/>
      </c>
      <c r="I5407" s="218" t="str">
        <f>IF(ISNUMBER(FORECAST!G:G),FORECAST!G:G,"")</f>
        <v/>
      </c>
      <c r="J5407" s="222" t="str">
        <f>IF(ISNUMBER(FORECAST!H:H),FORECAST!H:H,"")</f>
        <v/>
      </c>
      <c r="BF5407" s="4"/>
    </row>
    <row r="5408" spans="1:58">
      <c r="A5408" s="218" t="str">
        <f>MID(FORECAST!A5407,1,10)</f>
        <v/>
      </c>
      <c r="B5408" s="218" t="str">
        <f t="shared" si="644"/>
        <v/>
      </c>
      <c r="C5408" s="218" t="str">
        <f t="shared" si="645"/>
        <v/>
      </c>
      <c r="D5408" s="218" t="str">
        <f t="shared" si="646"/>
        <v/>
      </c>
      <c r="E5408" s="219" t="e">
        <f t="shared" si="647"/>
        <v>#VALUE!</v>
      </c>
      <c r="F5408" s="219" t="str">
        <f t="shared" si="648"/>
        <v/>
      </c>
      <c r="G5408" s="219">
        <f t="shared" si="649"/>
        <v>45291</v>
      </c>
      <c r="H5408" s="218" t="str">
        <f>IF(ISERROR(VLOOKUP(FORECAST!$A5408,$AY$2:$BA$9,3,FALSE)),"",VLOOKUP(FORECAST!$A5408,$AY$2:$BA$9,3,FALSE))</f>
        <v/>
      </c>
      <c r="I5408" s="218" t="str">
        <f>IF(ISNUMBER(FORECAST!G:G),FORECAST!G:G,"")</f>
        <v/>
      </c>
      <c r="J5408" s="222" t="str">
        <f>IF(ISNUMBER(FORECAST!H:H),FORECAST!H:H,"")</f>
        <v/>
      </c>
      <c r="BF5408" s="4"/>
    </row>
    <row r="5409" spans="1:58">
      <c r="A5409" s="218" t="str">
        <f>MID(FORECAST!A5408,1,10)</f>
        <v/>
      </c>
      <c r="B5409" s="218" t="str">
        <f t="shared" si="644"/>
        <v/>
      </c>
      <c r="C5409" s="218" t="str">
        <f t="shared" si="645"/>
        <v/>
      </c>
      <c r="D5409" s="218" t="str">
        <f t="shared" si="646"/>
        <v/>
      </c>
      <c r="E5409" s="219" t="e">
        <f t="shared" si="647"/>
        <v>#VALUE!</v>
      </c>
      <c r="F5409" s="219" t="str">
        <f t="shared" si="648"/>
        <v/>
      </c>
      <c r="G5409" s="219">
        <f t="shared" si="649"/>
        <v>45291</v>
      </c>
      <c r="H5409" s="218" t="str">
        <f>IF(ISERROR(VLOOKUP(FORECAST!$A5409,$AY$2:$BA$9,3,FALSE)),"",VLOOKUP(FORECAST!$A5409,$AY$2:$BA$9,3,FALSE))</f>
        <v/>
      </c>
      <c r="I5409" s="218" t="str">
        <f>IF(ISNUMBER(FORECAST!G:G),FORECAST!G:G,"")</f>
        <v/>
      </c>
      <c r="J5409" s="222" t="str">
        <f>IF(ISNUMBER(FORECAST!H:H),FORECAST!H:H,"")</f>
        <v/>
      </c>
      <c r="BF5409" s="4"/>
    </row>
    <row r="5410" spans="1:58">
      <c r="A5410" s="218" t="str">
        <f>MID(FORECAST!A5409,1,10)</f>
        <v/>
      </c>
      <c r="B5410" s="218" t="str">
        <f t="shared" si="644"/>
        <v/>
      </c>
      <c r="C5410" s="218" t="str">
        <f t="shared" si="645"/>
        <v/>
      </c>
      <c r="D5410" s="218" t="str">
        <f t="shared" si="646"/>
        <v/>
      </c>
      <c r="E5410" s="219" t="e">
        <f t="shared" si="647"/>
        <v>#VALUE!</v>
      </c>
      <c r="F5410" s="219" t="str">
        <f t="shared" si="648"/>
        <v/>
      </c>
      <c r="G5410" s="219">
        <f t="shared" si="649"/>
        <v>45291</v>
      </c>
      <c r="H5410" s="218" t="str">
        <f>IF(ISERROR(VLOOKUP(FORECAST!$A5410,$AY$2:$BA$9,3,FALSE)),"",VLOOKUP(FORECAST!$A5410,$AY$2:$BA$9,3,FALSE))</f>
        <v/>
      </c>
      <c r="I5410" s="218" t="str">
        <f>IF(ISNUMBER(FORECAST!G:G),FORECAST!G:G,"")</f>
        <v/>
      </c>
      <c r="J5410" s="222" t="str">
        <f>IF(ISNUMBER(FORECAST!H:H),FORECAST!H:H,"")</f>
        <v/>
      </c>
      <c r="BF5410" s="4"/>
    </row>
    <row r="5411" spans="1:58">
      <c r="A5411" s="218" t="str">
        <f>MID(FORECAST!A5410,1,10)</f>
        <v/>
      </c>
      <c r="B5411" s="218" t="str">
        <f t="shared" si="644"/>
        <v/>
      </c>
      <c r="C5411" s="218" t="str">
        <f t="shared" si="645"/>
        <v/>
      </c>
      <c r="D5411" s="218" t="str">
        <f t="shared" si="646"/>
        <v/>
      </c>
      <c r="E5411" s="219" t="e">
        <f t="shared" si="647"/>
        <v>#VALUE!</v>
      </c>
      <c r="F5411" s="219" t="str">
        <f t="shared" si="648"/>
        <v/>
      </c>
      <c r="G5411" s="219">
        <f t="shared" si="649"/>
        <v>45291</v>
      </c>
      <c r="H5411" s="218" t="str">
        <f>IF(ISERROR(VLOOKUP(FORECAST!$A5411,$AY$2:$BA$9,3,FALSE)),"",VLOOKUP(FORECAST!$A5411,$AY$2:$BA$9,3,FALSE))</f>
        <v/>
      </c>
      <c r="I5411" s="218" t="str">
        <f>IF(ISNUMBER(FORECAST!G:G),FORECAST!G:G,"")</f>
        <v/>
      </c>
      <c r="J5411" s="222" t="str">
        <f>IF(ISNUMBER(FORECAST!H:H),FORECAST!H:H,"")</f>
        <v/>
      </c>
      <c r="BF5411" s="4"/>
    </row>
    <row r="5412" spans="1:58">
      <c r="A5412" s="218" t="str">
        <f>MID(FORECAST!A5411,1,10)</f>
        <v/>
      </c>
      <c r="B5412" s="218" t="str">
        <f t="shared" si="644"/>
        <v/>
      </c>
      <c r="C5412" s="218" t="str">
        <f t="shared" si="645"/>
        <v/>
      </c>
      <c r="D5412" s="218" t="str">
        <f t="shared" si="646"/>
        <v/>
      </c>
      <c r="E5412" s="219" t="e">
        <f t="shared" si="647"/>
        <v>#VALUE!</v>
      </c>
      <c r="F5412" s="219" t="str">
        <f t="shared" si="648"/>
        <v/>
      </c>
      <c r="G5412" s="219">
        <f t="shared" si="649"/>
        <v>45291</v>
      </c>
      <c r="H5412" s="218" t="str">
        <f>IF(ISERROR(VLOOKUP(FORECAST!$A5412,$AY$2:$BA$9,3,FALSE)),"",VLOOKUP(FORECAST!$A5412,$AY$2:$BA$9,3,FALSE))</f>
        <v/>
      </c>
      <c r="I5412" s="218" t="str">
        <f>IF(ISNUMBER(FORECAST!G:G),FORECAST!G:G,"")</f>
        <v/>
      </c>
      <c r="J5412" s="222" t="str">
        <f>IF(ISNUMBER(FORECAST!H:H),FORECAST!H:H,"")</f>
        <v/>
      </c>
      <c r="BF5412" s="4"/>
    </row>
    <row r="5413" spans="1:58">
      <c r="A5413" s="218" t="str">
        <f>MID(FORECAST!A5412,1,10)</f>
        <v/>
      </c>
      <c r="B5413" s="218" t="str">
        <f t="shared" si="644"/>
        <v/>
      </c>
      <c r="C5413" s="218" t="str">
        <f t="shared" si="645"/>
        <v/>
      </c>
      <c r="D5413" s="218" t="str">
        <f t="shared" si="646"/>
        <v/>
      </c>
      <c r="E5413" s="219" t="e">
        <f t="shared" si="647"/>
        <v>#VALUE!</v>
      </c>
      <c r="F5413" s="219" t="str">
        <f t="shared" si="648"/>
        <v/>
      </c>
      <c r="G5413" s="219">
        <f t="shared" si="649"/>
        <v>45291</v>
      </c>
      <c r="H5413" s="218" t="str">
        <f>IF(ISERROR(VLOOKUP(FORECAST!$A5413,$AY$2:$BA$9,3,FALSE)),"",VLOOKUP(FORECAST!$A5413,$AY$2:$BA$9,3,FALSE))</f>
        <v/>
      </c>
      <c r="I5413" s="218" t="str">
        <f>IF(ISNUMBER(FORECAST!G:G),FORECAST!G:G,"")</f>
        <v/>
      </c>
      <c r="J5413" s="222" t="str">
        <f>IF(ISNUMBER(FORECAST!H:H),FORECAST!H:H,"")</f>
        <v/>
      </c>
      <c r="BF5413" s="4"/>
    </row>
    <row r="5414" spans="1:58">
      <c r="A5414" s="218" t="str">
        <f>MID(FORECAST!A5413,1,10)</f>
        <v/>
      </c>
      <c r="B5414" s="218" t="str">
        <f t="shared" si="644"/>
        <v/>
      </c>
      <c r="C5414" s="218" t="str">
        <f t="shared" si="645"/>
        <v/>
      </c>
      <c r="D5414" s="218" t="str">
        <f t="shared" si="646"/>
        <v/>
      </c>
      <c r="E5414" s="219" t="e">
        <f t="shared" si="647"/>
        <v>#VALUE!</v>
      </c>
      <c r="F5414" s="219" t="str">
        <f t="shared" si="648"/>
        <v/>
      </c>
      <c r="G5414" s="219">
        <f t="shared" si="649"/>
        <v>45291</v>
      </c>
      <c r="H5414" s="218" t="str">
        <f>IF(ISERROR(VLOOKUP(FORECAST!$A5414,$AY$2:$BA$9,3,FALSE)),"",VLOOKUP(FORECAST!$A5414,$AY$2:$BA$9,3,FALSE))</f>
        <v/>
      </c>
      <c r="I5414" s="218" t="str">
        <f>IF(ISNUMBER(FORECAST!G:G),FORECAST!G:G,"")</f>
        <v/>
      </c>
      <c r="J5414" s="222" t="str">
        <f>IF(ISNUMBER(FORECAST!H:H),FORECAST!H:H,"")</f>
        <v/>
      </c>
      <c r="BF5414" s="4"/>
    </row>
    <row r="5415" spans="1:58">
      <c r="A5415" s="218" t="str">
        <f>MID(FORECAST!A5414,1,10)</f>
        <v/>
      </c>
      <c r="B5415" s="218" t="str">
        <f t="shared" si="644"/>
        <v/>
      </c>
      <c r="C5415" s="218" t="str">
        <f t="shared" si="645"/>
        <v/>
      </c>
      <c r="D5415" s="218" t="str">
        <f t="shared" si="646"/>
        <v/>
      </c>
      <c r="E5415" s="219" t="e">
        <f t="shared" si="647"/>
        <v>#VALUE!</v>
      </c>
      <c r="F5415" s="219" t="str">
        <f t="shared" si="648"/>
        <v/>
      </c>
      <c r="G5415" s="219">
        <f t="shared" si="649"/>
        <v>45291</v>
      </c>
      <c r="H5415" s="218" t="str">
        <f>IF(ISERROR(VLOOKUP(FORECAST!$A5415,$AY$2:$BA$9,3,FALSE)),"",VLOOKUP(FORECAST!$A5415,$AY$2:$BA$9,3,FALSE))</f>
        <v/>
      </c>
      <c r="I5415" s="218" t="str">
        <f>IF(ISNUMBER(FORECAST!G:G),FORECAST!G:G,"")</f>
        <v/>
      </c>
      <c r="J5415" s="222" t="str">
        <f>IF(ISNUMBER(FORECAST!H:H),FORECAST!H:H,"")</f>
        <v/>
      </c>
      <c r="BF5415" s="4"/>
    </row>
    <row r="5416" spans="1:58">
      <c r="A5416" s="218" t="str">
        <f>MID(FORECAST!A5415,1,10)</f>
        <v/>
      </c>
      <c r="B5416" s="218" t="str">
        <f t="shared" si="644"/>
        <v/>
      </c>
      <c r="C5416" s="218" t="str">
        <f t="shared" si="645"/>
        <v/>
      </c>
      <c r="D5416" s="218" t="str">
        <f t="shared" si="646"/>
        <v/>
      </c>
      <c r="E5416" s="219" t="e">
        <f t="shared" si="647"/>
        <v>#VALUE!</v>
      </c>
      <c r="F5416" s="219" t="str">
        <f t="shared" si="648"/>
        <v/>
      </c>
      <c r="G5416" s="219">
        <f t="shared" si="649"/>
        <v>45291</v>
      </c>
      <c r="H5416" s="218" t="str">
        <f>IF(ISERROR(VLOOKUP(FORECAST!$A5416,$AY$2:$BA$9,3,FALSE)),"",VLOOKUP(FORECAST!$A5416,$AY$2:$BA$9,3,FALSE))</f>
        <v/>
      </c>
      <c r="I5416" s="218" t="str">
        <f>IF(ISNUMBER(FORECAST!G:G),FORECAST!G:G,"")</f>
        <v/>
      </c>
      <c r="J5416" s="222" t="str">
        <f>IF(ISNUMBER(FORECAST!H:H),FORECAST!H:H,"")</f>
        <v/>
      </c>
      <c r="BF5416" s="4"/>
    </row>
    <row r="5417" spans="1:58">
      <c r="A5417" s="218" t="str">
        <f>MID(FORECAST!A5416,1,10)</f>
        <v/>
      </c>
      <c r="B5417" s="218" t="str">
        <f t="shared" si="644"/>
        <v/>
      </c>
      <c r="C5417" s="218" t="str">
        <f t="shared" si="645"/>
        <v/>
      </c>
      <c r="D5417" s="218" t="str">
        <f t="shared" si="646"/>
        <v/>
      </c>
      <c r="E5417" s="219" t="e">
        <f t="shared" si="647"/>
        <v>#VALUE!</v>
      </c>
      <c r="F5417" s="219" t="str">
        <f t="shared" si="648"/>
        <v/>
      </c>
      <c r="G5417" s="219">
        <f t="shared" si="649"/>
        <v>45291</v>
      </c>
      <c r="H5417" s="218" t="str">
        <f>IF(ISERROR(VLOOKUP(FORECAST!$A5417,$AY$2:$BA$9,3,FALSE)),"",VLOOKUP(FORECAST!$A5417,$AY$2:$BA$9,3,FALSE))</f>
        <v/>
      </c>
      <c r="I5417" s="218" t="str">
        <f>IF(ISNUMBER(FORECAST!G:G),FORECAST!G:G,"")</f>
        <v/>
      </c>
      <c r="J5417" s="222" t="str">
        <f>IF(ISNUMBER(FORECAST!H:H),FORECAST!H:H,"")</f>
        <v/>
      </c>
      <c r="BF5417" s="4"/>
    </row>
    <row r="5418" spans="1:58">
      <c r="A5418" s="218" t="str">
        <f>MID(FORECAST!A5417,1,10)</f>
        <v/>
      </c>
      <c r="B5418" s="218" t="str">
        <f t="shared" si="644"/>
        <v/>
      </c>
      <c r="C5418" s="218" t="str">
        <f t="shared" si="645"/>
        <v/>
      </c>
      <c r="D5418" s="218" t="str">
        <f t="shared" si="646"/>
        <v/>
      </c>
      <c r="E5418" s="219" t="e">
        <f t="shared" si="647"/>
        <v>#VALUE!</v>
      </c>
      <c r="F5418" s="219" t="str">
        <f t="shared" si="648"/>
        <v/>
      </c>
      <c r="G5418" s="219">
        <f t="shared" si="649"/>
        <v>45291</v>
      </c>
      <c r="H5418" s="218" t="str">
        <f>IF(ISERROR(VLOOKUP(FORECAST!$A5418,$AY$2:$BA$9,3,FALSE)),"",VLOOKUP(FORECAST!$A5418,$AY$2:$BA$9,3,FALSE))</f>
        <v/>
      </c>
      <c r="I5418" s="218" t="str">
        <f>IF(ISNUMBER(FORECAST!G:G),FORECAST!G:G,"")</f>
        <v/>
      </c>
      <c r="J5418" s="222" t="str">
        <f>IF(ISNUMBER(FORECAST!H:H),FORECAST!H:H,"")</f>
        <v/>
      </c>
      <c r="BF5418" s="4"/>
    </row>
    <row r="5419" spans="1:58">
      <c r="A5419" s="218" t="str">
        <f>MID(FORECAST!A5418,1,10)</f>
        <v/>
      </c>
      <c r="B5419" s="218" t="str">
        <f t="shared" si="644"/>
        <v/>
      </c>
      <c r="C5419" s="218" t="str">
        <f t="shared" si="645"/>
        <v/>
      </c>
      <c r="D5419" s="218" t="str">
        <f t="shared" si="646"/>
        <v/>
      </c>
      <c r="E5419" s="219" t="e">
        <f t="shared" si="647"/>
        <v>#VALUE!</v>
      </c>
      <c r="F5419" s="219" t="str">
        <f t="shared" si="648"/>
        <v/>
      </c>
      <c r="G5419" s="219">
        <f t="shared" si="649"/>
        <v>45291</v>
      </c>
      <c r="H5419" s="218" t="str">
        <f>IF(ISERROR(VLOOKUP(FORECAST!$A5419,$AY$2:$BA$9,3,FALSE)),"",VLOOKUP(FORECAST!$A5419,$AY$2:$BA$9,3,FALSE))</f>
        <v/>
      </c>
      <c r="I5419" s="218" t="str">
        <f>IF(ISNUMBER(FORECAST!G:G),FORECAST!G:G,"")</f>
        <v/>
      </c>
      <c r="J5419" s="222" t="str">
        <f>IF(ISNUMBER(FORECAST!H:H),FORECAST!H:H,"")</f>
        <v/>
      </c>
      <c r="BF5419" s="4"/>
    </row>
    <row r="5420" spans="1:58">
      <c r="A5420" s="218" t="str">
        <f>MID(FORECAST!A5419,1,10)</f>
        <v/>
      </c>
      <c r="B5420" s="218" t="str">
        <f t="shared" si="644"/>
        <v/>
      </c>
      <c r="C5420" s="218" t="str">
        <f t="shared" si="645"/>
        <v/>
      </c>
      <c r="D5420" s="218" t="str">
        <f t="shared" si="646"/>
        <v/>
      </c>
      <c r="E5420" s="219" t="e">
        <f t="shared" si="647"/>
        <v>#VALUE!</v>
      </c>
      <c r="F5420" s="219" t="str">
        <f t="shared" si="648"/>
        <v/>
      </c>
      <c r="G5420" s="219">
        <f t="shared" si="649"/>
        <v>45291</v>
      </c>
      <c r="H5420" s="218" t="str">
        <f>IF(ISERROR(VLOOKUP(FORECAST!$A5420,$AY$2:$BA$9,3,FALSE)),"",VLOOKUP(FORECAST!$A5420,$AY$2:$BA$9,3,FALSE))</f>
        <v/>
      </c>
      <c r="I5420" s="218" t="str">
        <f>IF(ISNUMBER(FORECAST!G:G),FORECAST!G:G,"")</f>
        <v/>
      </c>
      <c r="J5420" s="222" t="str">
        <f>IF(ISNUMBER(FORECAST!H:H),FORECAST!H:H,"")</f>
        <v/>
      </c>
      <c r="BF5420" s="4"/>
    </row>
    <row r="5421" spans="1:58">
      <c r="A5421" s="218" t="str">
        <f>MID(FORECAST!A5420,1,10)</f>
        <v/>
      </c>
      <c r="B5421" s="218" t="str">
        <f t="shared" si="644"/>
        <v/>
      </c>
      <c r="C5421" s="218" t="str">
        <f t="shared" si="645"/>
        <v/>
      </c>
      <c r="D5421" s="218" t="str">
        <f t="shared" si="646"/>
        <v/>
      </c>
      <c r="E5421" s="219" t="e">
        <f t="shared" si="647"/>
        <v>#VALUE!</v>
      </c>
      <c r="F5421" s="219" t="str">
        <f t="shared" si="648"/>
        <v/>
      </c>
      <c r="G5421" s="219">
        <f t="shared" si="649"/>
        <v>45291</v>
      </c>
      <c r="H5421" s="218" t="str">
        <f>IF(ISERROR(VLOOKUP(FORECAST!$A5421,$AY$2:$BA$9,3,FALSE)),"",VLOOKUP(FORECAST!$A5421,$AY$2:$BA$9,3,FALSE))</f>
        <v/>
      </c>
      <c r="I5421" s="218" t="str">
        <f>IF(ISNUMBER(FORECAST!G:G),FORECAST!G:G,"")</f>
        <v/>
      </c>
      <c r="J5421" s="222" t="str">
        <f>IF(ISNUMBER(FORECAST!H:H),FORECAST!H:H,"")</f>
        <v/>
      </c>
      <c r="BF5421" s="4"/>
    </row>
    <row r="5422" spans="1:58">
      <c r="A5422" s="218" t="str">
        <f>MID(FORECAST!A5421,1,10)</f>
        <v/>
      </c>
      <c r="B5422" s="218" t="str">
        <f t="shared" si="644"/>
        <v/>
      </c>
      <c r="C5422" s="218" t="str">
        <f t="shared" si="645"/>
        <v/>
      </c>
      <c r="D5422" s="218" t="str">
        <f t="shared" si="646"/>
        <v/>
      </c>
      <c r="E5422" s="219" t="e">
        <f t="shared" si="647"/>
        <v>#VALUE!</v>
      </c>
      <c r="F5422" s="219" t="str">
        <f t="shared" si="648"/>
        <v/>
      </c>
      <c r="G5422" s="219">
        <f t="shared" si="649"/>
        <v>45291</v>
      </c>
      <c r="H5422" s="218" t="str">
        <f>IF(ISERROR(VLOOKUP(FORECAST!$A5422,$AY$2:$BA$9,3,FALSE)),"",VLOOKUP(FORECAST!$A5422,$AY$2:$BA$9,3,FALSE))</f>
        <v/>
      </c>
      <c r="I5422" s="218" t="str">
        <f>IF(ISNUMBER(FORECAST!G:G),FORECAST!G:G,"")</f>
        <v/>
      </c>
      <c r="J5422" s="222" t="str">
        <f>IF(ISNUMBER(FORECAST!H:H),FORECAST!H:H,"")</f>
        <v/>
      </c>
      <c r="BF5422" s="4"/>
    </row>
    <row r="5423" spans="1:58">
      <c r="A5423" s="218" t="str">
        <f>MID(FORECAST!A5422,1,10)</f>
        <v/>
      </c>
      <c r="B5423" s="218" t="str">
        <f t="shared" si="644"/>
        <v/>
      </c>
      <c r="C5423" s="218" t="str">
        <f t="shared" si="645"/>
        <v/>
      </c>
      <c r="D5423" s="218" t="str">
        <f t="shared" si="646"/>
        <v/>
      </c>
      <c r="E5423" s="219" t="e">
        <f t="shared" si="647"/>
        <v>#VALUE!</v>
      </c>
      <c r="F5423" s="219" t="str">
        <f t="shared" si="648"/>
        <v/>
      </c>
      <c r="G5423" s="219">
        <f t="shared" si="649"/>
        <v>45291</v>
      </c>
      <c r="H5423" s="218" t="str">
        <f>IF(ISERROR(VLOOKUP(FORECAST!$A5423,$AY$2:$BA$9,3,FALSE)),"",VLOOKUP(FORECAST!$A5423,$AY$2:$BA$9,3,FALSE))</f>
        <v/>
      </c>
      <c r="I5423" s="218" t="str">
        <f>IF(ISNUMBER(FORECAST!G:G),FORECAST!G:G,"")</f>
        <v/>
      </c>
      <c r="J5423" s="222" t="str">
        <f>IF(ISNUMBER(FORECAST!H:H),FORECAST!H:H,"")</f>
        <v/>
      </c>
      <c r="BF5423" s="4"/>
    </row>
    <row r="5424" spans="1:58">
      <c r="A5424" s="218" t="str">
        <f>MID(FORECAST!A5423,1,10)</f>
        <v/>
      </c>
      <c r="B5424" s="218" t="str">
        <f t="shared" si="644"/>
        <v/>
      </c>
      <c r="C5424" s="218" t="str">
        <f t="shared" si="645"/>
        <v/>
      </c>
      <c r="D5424" s="218" t="str">
        <f t="shared" si="646"/>
        <v/>
      </c>
      <c r="E5424" s="219" t="e">
        <f t="shared" si="647"/>
        <v>#VALUE!</v>
      </c>
      <c r="F5424" s="219" t="str">
        <f t="shared" si="648"/>
        <v/>
      </c>
      <c r="G5424" s="219">
        <f t="shared" si="649"/>
        <v>45291</v>
      </c>
      <c r="H5424" s="218" t="str">
        <f>IF(ISERROR(VLOOKUP(FORECAST!$A5424,$AY$2:$BA$9,3,FALSE)),"",VLOOKUP(FORECAST!$A5424,$AY$2:$BA$9,3,FALSE))</f>
        <v/>
      </c>
      <c r="I5424" s="218" t="str">
        <f>IF(ISNUMBER(FORECAST!G:G),FORECAST!G:G,"")</f>
        <v/>
      </c>
      <c r="J5424" s="222" t="str">
        <f>IF(ISNUMBER(FORECAST!H:H),FORECAST!H:H,"")</f>
        <v/>
      </c>
      <c r="BF5424" s="4"/>
    </row>
    <row r="5425" spans="1:58">
      <c r="A5425" s="218" t="str">
        <f>MID(FORECAST!A5424,1,10)</f>
        <v/>
      </c>
      <c r="B5425" s="218" t="str">
        <f t="shared" si="644"/>
        <v/>
      </c>
      <c r="C5425" s="218" t="str">
        <f t="shared" si="645"/>
        <v/>
      </c>
      <c r="D5425" s="218" t="str">
        <f t="shared" si="646"/>
        <v/>
      </c>
      <c r="E5425" s="219" t="e">
        <f t="shared" si="647"/>
        <v>#VALUE!</v>
      </c>
      <c r="F5425" s="219" t="str">
        <f t="shared" si="648"/>
        <v/>
      </c>
      <c r="G5425" s="219">
        <f t="shared" si="649"/>
        <v>45291</v>
      </c>
      <c r="H5425" s="218" t="str">
        <f>IF(ISERROR(VLOOKUP(FORECAST!$A5425,$AY$2:$BA$9,3,FALSE)),"",VLOOKUP(FORECAST!$A5425,$AY$2:$BA$9,3,FALSE))</f>
        <v/>
      </c>
      <c r="I5425" s="218" t="str">
        <f>IF(ISNUMBER(FORECAST!G:G),FORECAST!G:G,"")</f>
        <v/>
      </c>
      <c r="J5425" s="222" t="str">
        <f>IF(ISNUMBER(FORECAST!H:H),FORECAST!H:H,"")</f>
        <v/>
      </c>
      <c r="BF5425" s="4"/>
    </row>
    <row r="5426" spans="1:58">
      <c r="A5426" s="218" t="str">
        <f>MID(FORECAST!A5425,1,10)</f>
        <v/>
      </c>
      <c r="B5426" s="218" t="str">
        <f t="shared" si="644"/>
        <v/>
      </c>
      <c r="C5426" s="218" t="str">
        <f t="shared" si="645"/>
        <v/>
      </c>
      <c r="D5426" s="218" t="str">
        <f t="shared" si="646"/>
        <v/>
      </c>
      <c r="E5426" s="219" t="e">
        <f t="shared" si="647"/>
        <v>#VALUE!</v>
      </c>
      <c r="F5426" s="219" t="str">
        <f t="shared" si="648"/>
        <v/>
      </c>
      <c r="G5426" s="219">
        <f t="shared" si="649"/>
        <v>45291</v>
      </c>
      <c r="H5426" s="218" t="str">
        <f>IF(ISERROR(VLOOKUP(FORECAST!$A5426,$AY$2:$BA$9,3,FALSE)),"",VLOOKUP(FORECAST!$A5426,$AY$2:$BA$9,3,FALSE))</f>
        <v/>
      </c>
      <c r="I5426" s="218" t="str">
        <f>IF(ISNUMBER(FORECAST!G:G),FORECAST!G:G,"")</f>
        <v/>
      </c>
      <c r="J5426" s="222" t="str">
        <f>IF(ISNUMBER(FORECAST!H:H),FORECAST!H:H,"")</f>
        <v/>
      </c>
      <c r="BF5426" s="4"/>
    </row>
    <row r="5427" spans="1:58">
      <c r="A5427" s="218" t="str">
        <f>MID(FORECAST!A5426,1,10)</f>
        <v/>
      </c>
      <c r="B5427" s="218" t="str">
        <f t="shared" si="644"/>
        <v/>
      </c>
      <c r="C5427" s="218" t="str">
        <f t="shared" si="645"/>
        <v/>
      </c>
      <c r="D5427" s="218" t="str">
        <f t="shared" si="646"/>
        <v/>
      </c>
      <c r="E5427" s="219" t="e">
        <f t="shared" si="647"/>
        <v>#VALUE!</v>
      </c>
      <c r="F5427" s="219" t="str">
        <f t="shared" si="648"/>
        <v/>
      </c>
      <c r="G5427" s="219">
        <f t="shared" si="649"/>
        <v>45291</v>
      </c>
      <c r="H5427" s="218" t="str">
        <f>IF(ISERROR(VLOOKUP(FORECAST!$A5427,$AY$2:$BA$9,3,FALSE)),"",VLOOKUP(FORECAST!$A5427,$AY$2:$BA$9,3,FALSE))</f>
        <v/>
      </c>
      <c r="I5427" s="218" t="str">
        <f>IF(ISNUMBER(FORECAST!G:G),FORECAST!G:G,"")</f>
        <v/>
      </c>
      <c r="J5427" s="222" t="str">
        <f>IF(ISNUMBER(FORECAST!H:H),FORECAST!H:H,"")</f>
        <v/>
      </c>
      <c r="BF5427" s="4"/>
    </row>
    <row r="5428" spans="1:58">
      <c r="A5428" s="218" t="str">
        <f>MID(FORECAST!A5427,1,10)</f>
        <v/>
      </c>
      <c r="B5428" s="218" t="str">
        <f t="shared" si="644"/>
        <v/>
      </c>
      <c r="C5428" s="218" t="str">
        <f t="shared" si="645"/>
        <v/>
      </c>
      <c r="D5428" s="218" t="str">
        <f t="shared" si="646"/>
        <v/>
      </c>
      <c r="E5428" s="219" t="e">
        <f t="shared" si="647"/>
        <v>#VALUE!</v>
      </c>
      <c r="F5428" s="219" t="str">
        <f t="shared" si="648"/>
        <v/>
      </c>
      <c r="G5428" s="219">
        <f t="shared" si="649"/>
        <v>45291</v>
      </c>
      <c r="H5428" s="218" t="str">
        <f>IF(ISERROR(VLOOKUP(FORECAST!$A5428,$AY$2:$BA$9,3,FALSE)),"",VLOOKUP(FORECAST!$A5428,$AY$2:$BA$9,3,FALSE))</f>
        <v/>
      </c>
      <c r="I5428" s="218" t="str">
        <f>IF(ISNUMBER(FORECAST!G:G),FORECAST!G:G,"")</f>
        <v/>
      </c>
      <c r="J5428" s="222" t="str">
        <f>IF(ISNUMBER(FORECAST!H:H),FORECAST!H:H,"")</f>
        <v/>
      </c>
      <c r="BF5428" s="4"/>
    </row>
    <row r="5429" spans="1:58">
      <c r="A5429" s="218" t="str">
        <f>MID(FORECAST!A5428,1,10)</f>
        <v/>
      </c>
      <c r="B5429" s="218" t="str">
        <f t="shared" si="644"/>
        <v/>
      </c>
      <c r="C5429" s="218" t="str">
        <f t="shared" si="645"/>
        <v/>
      </c>
      <c r="D5429" s="218" t="str">
        <f t="shared" si="646"/>
        <v/>
      </c>
      <c r="E5429" s="219" t="e">
        <f t="shared" si="647"/>
        <v>#VALUE!</v>
      </c>
      <c r="F5429" s="219" t="str">
        <f t="shared" si="648"/>
        <v/>
      </c>
      <c r="G5429" s="219">
        <f t="shared" si="649"/>
        <v>45291</v>
      </c>
      <c r="H5429" s="218" t="str">
        <f>IF(ISERROR(VLOOKUP(FORECAST!$A5429,$AY$2:$BA$9,3,FALSE)),"",VLOOKUP(FORECAST!$A5429,$AY$2:$BA$9,3,FALSE))</f>
        <v/>
      </c>
      <c r="I5429" s="218" t="str">
        <f>IF(ISNUMBER(FORECAST!G:G),FORECAST!G:G,"")</f>
        <v/>
      </c>
      <c r="J5429" s="222" t="str">
        <f>IF(ISNUMBER(FORECAST!H:H),FORECAST!H:H,"")</f>
        <v/>
      </c>
      <c r="BF5429" s="4"/>
    </row>
    <row r="5430" spans="1:58">
      <c r="A5430" s="218" t="str">
        <f>MID(FORECAST!A5429,1,10)</f>
        <v/>
      </c>
      <c r="B5430" s="218" t="str">
        <f t="shared" si="644"/>
        <v/>
      </c>
      <c r="C5430" s="218" t="str">
        <f t="shared" si="645"/>
        <v/>
      </c>
      <c r="D5430" s="218" t="str">
        <f t="shared" si="646"/>
        <v/>
      </c>
      <c r="E5430" s="219" t="e">
        <f t="shared" si="647"/>
        <v>#VALUE!</v>
      </c>
      <c r="F5430" s="219" t="str">
        <f t="shared" si="648"/>
        <v/>
      </c>
      <c r="G5430" s="219">
        <f t="shared" si="649"/>
        <v>45291</v>
      </c>
      <c r="H5430" s="218" t="str">
        <f>IF(ISERROR(VLOOKUP(FORECAST!$A5430,$AY$2:$BA$9,3,FALSE)),"",VLOOKUP(FORECAST!$A5430,$AY$2:$BA$9,3,FALSE))</f>
        <v/>
      </c>
      <c r="I5430" s="218" t="str">
        <f>IF(ISNUMBER(FORECAST!G:G),FORECAST!G:G,"")</f>
        <v/>
      </c>
      <c r="J5430" s="222" t="str">
        <f>IF(ISNUMBER(FORECAST!H:H),FORECAST!H:H,"")</f>
        <v/>
      </c>
      <c r="BF5430" s="4"/>
    </row>
    <row r="5431" spans="1:58">
      <c r="A5431" s="218" t="str">
        <f>MID(FORECAST!A5430,1,10)</f>
        <v/>
      </c>
      <c r="B5431" s="218" t="str">
        <f t="shared" si="644"/>
        <v/>
      </c>
      <c r="C5431" s="218" t="str">
        <f t="shared" si="645"/>
        <v/>
      </c>
      <c r="D5431" s="218" t="str">
        <f t="shared" si="646"/>
        <v/>
      </c>
      <c r="E5431" s="219" t="e">
        <f t="shared" si="647"/>
        <v>#VALUE!</v>
      </c>
      <c r="F5431" s="219" t="str">
        <f t="shared" si="648"/>
        <v/>
      </c>
      <c r="G5431" s="219">
        <f t="shared" si="649"/>
        <v>45291</v>
      </c>
      <c r="H5431" s="218" t="str">
        <f>IF(ISERROR(VLOOKUP(FORECAST!$A5431,$AY$2:$BA$9,3,FALSE)),"",VLOOKUP(FORECAST!$A5431,$AY$2:$BA$9,3,FALSE))</f>
        <v/>
      </c>
      <c r="I5431" s="218" t="str">
        <f>IF(ISNUMBER(FORECAST!G:G),FORECAST!G:G,"")</f>
        <v/>
      </c>
      <c r="J5431" s="222" t="str">
        <f>IF(ISNUMBER(FORECAST!H:H),FORECAST!H:H,"")</f>
        <v/>
      </c>
      <c r="BF5431" s="4"/>
    </row>
    <row r="5432" spans="1:58">
      <c r="A5432" s="218" t="str">
        <f>MID(FORECAST!A5431,1,10)</f>
        <v/>
      </c>
      <c r="B5432" s="218" t="str">
        <f t="shared" si="644"/>
        <v/>
      </c>
      <c r="C5432" s="218" t="str">
        <f t="shared" si="645"/>
        <v/>
      </c>
      <c r="D5432" s="218" t="str">
        <f t="shared" si="646"/>
        <v/>
      </c>
      <c r="E5432" s="219" t="e">
        <f t="shared" si="647"/>
        <v>#VALUE!</v>
      </c>
      <c r="F5432" s="219" t="str">
        <f t="shared" si="648"/>
        <v/>
      </c>
      <c r="G5432" s="219">
        <f t="shared" si="649"/>
        <v>45291</v>
      </c>
      <c r="H5432" s="218" t="str">
        <f>IF(ISERROR(VLOOKUP(FORECAST!$A5432,$AY$2:$BA$9,3,FALSE)),"",VLOOKUP(FORECAST!$A5432,$AY$2:$BA$9,3,FALSE))</f>
        <v/>
      </c>
      <c r="I5432" s="218" t="str">
        <f>IF(ISNUMBER(FORECAST!G:G),FORECAST!G:G,"")</f>
        <v/>
      </c>
      <c r="J5432" s="222" t="str">
        <f>IF(ISNUMBER(FORECAST!H:H),FORECAST!H:H,"")</f>
        <v/>
      </c>
      <c r="BF5432" s="4"/>
    </row>
    <row r="5433" spans="1:58">
      <c r="A5433" s="218" t="str">
        <f>MID(FORECAST!A5432,1,10)</f>
        <v/>
      </c>
      <c r="B5433" s="218" t="str">
        <f t="shared" si="644"/>
        <v/>
      </c>
      <c r="C5433" s="218" t="str">
        <f t="shared" si="645"/>
        <v/>
      </c>
      <c r="D5433" s="218" t="str">
        <f t="shared" si="646"/>
        <v/>
      </c>
      <c r="E5433" s="219" t="e">
        <f t="shared" si="647"/>
        <v>#VALUE!</v>
      </c>
      <c r="F5433" s="219" t="str">
        <f t="shared" si="648"/>
        <v/>
      </c>
      <c r="G5433" s="219">
        <f t="shared" si="649"/>
        <v>45291</v>
      </c>
      <c r="H5433" s="218" t="str">
        <f>IF(ISERROR(VLOOKUP(FORECAST!$A5433,$AY$2:$BA$9,3,FALSE)),"",VLOOKUP(FORECAST!$A5433,$AY$2:$BA$9,3,FALSE))</f>
        <v/>
      </c>
      <c r="I5433" s="218" t="str">
        <f>IF(ISNUMBER(FORECAST!G:G),FORECAST!G:G,"")</f>
        <v/>
      </c>
      <c r="J5433" s="222" t="str">
        <f>IF(ISNUMBER(FORECAST!H:H),FORECAST!H:H,"")</f>
        <v/>
      </c>
      <c r="BF5433" s="4"/>
    </row>
    <row r="5434" spans="1:58">
      <c r="A5434" s="218" t="str">
        <f>MID(FORECAST!A5433,1,10)</f>
        <v/>
      </c>
      <c r="B5434" s="218" t="str">
        <f t="shared" si="644"/>
        <v/>
      </c>
      <c r="C5434" s="218" t="str">
        <f t="shared" si="645"/>
        <v/>
      </c>
      <c r="D5434" s="218" t="str">
        <f t="shared" si="646"/>
        <v/>
      </c>
      <c r="E5434" s="219" t="e">
        <f t="shared" si="647"/>
        <v>#VALUE!</v>
      </c>
      <c r="F5434" s="219" t="str">
        <f t="shared" si="648"/>
        <v/>
      </c>
      <c r="G5434" s="219">
        <f t="shared" si="649"/>
        <v>45291</v>
      </c>
      <c r="H5434" s="218" t="str">
        <f>IF(ISERROR(VLOOKUP(FORECAST!$A5434,$AY$2:$BA$9,3,FALSE)),"",VLOOKUP(FORECAST!$A5434,$AY$2:$BA$9,3,FALSE))</f>
        <v/>
      </c>
      <c r="I5434" s="218" t="str">
        <f>IF(ISNUMBER(FORECAST!G:G),FORECAST!G:G,"")</f>
        <v/>
      </c>
      <c r="J5434" s="222" t="str">
        <f>IF(ISNUMBER(FORECAST!H:H),FORECAST!H:H,"")</f>
        <v/>
      </c>
      <c r="BF5434" s="4"/>
    </row>
    <row r="5435" spans="1:58">
      <c r="A5435" s="218" t="str">
        <f>MID(FORECAST!A5434,1,10)</f>
        <v/>
      </c>
      <c r="B5435" s="218" t="str">
        <f t="shared" si="644"/>
        <v/>
      </c>
      <c r="C5435" s="218" t="str">
        <f t="shared" si="645"/>
        <v/>
      </c>
      <c r="D5435" s="218" t="str">
        <f t="shared" si="646"/>
        <v/>
      </c>
      <c r="E5435" s="219" t="e">
        <f t="shared" si="647"/>
        <v>#VALUE!</v>
      </c>
      <c r="F5435" s="219" t="str">
        <f t="shared" si="648"/>
        <v/>
      </c>
      <c r="G5435" s="219">
        <f t="shared" si="649"/>
        <v>45291</v>
      </c>
      <c r="H5435" s="218" t="str">
        <f>IF(ISERROR(VLOOKUP(FORECAST!$A5435,$AY$2:$BA$9,3,FALSE)),"",VLOOKUP(FORECAST!$A5435,$AY$2:$BA$9,3,FALSE))</f>
        <v/>
      </c>
      <c r="I5435" s="218" t="str">
        <f>IF(ISNUMBER(FORECAST!G:G),FORECAST!G:G,"")</f>
        <v/>
      </c>
      <c r="J5435" s="222" t="str">
        <f>IF(ISNUMBER(FORECAST!H:H),FORECAST!H:H,"")</f>
        <v/>
      </c>
      <c r="BF5435" s="4"/>
    </row>
    <row r="5436" spans="1:58">
      <c r="A5436" s="218" t="str">
        <f>MID(FORECAST!A5435,1,10)</f>
        <v/>
      </c>
      <c r="B5436" s="218" t="str">
        <f t="shared" si="644"/>
        <v/>
      </c>
      <c r="C5436" s="218" t="str">
        <f t="shared" si="645"/>
        <v/>
      </c>
      <c r="D5436" s="218" t="str">
        <f t="shared" si="646"/>
        <v/>
      </c>
      <c r="E5436" s="219" t="e">
        <f t="shared" si="647"/>
        <v>#VALUE!</v>
      </c>
      <c r="F5436" s="219" t="str">
        <f t="shared" si="648"/>
        <v/>
      </c>
      <c r="G5436" s="219">
        <f t="shared" si="649"/>
        <v>45291</v>
      </c>
      <c r="H5436" s="218" t="str">
        <f>IF(ISERROR(VLOOKUP(FORECAST!$A5436,$AY$2:$BA$9,3,FALSE)),"",VLOOKUP(FORECAST!$A5436,$AY$2:$BA$9,3,FALSE))</f>
        <v/>
      </c>
      <c r="I5436" s="218" t="str">
        <f>IF(ISNUMBER(FORECAST!G:G),FORECAST!G:G,"")</f>
        <v/>
      </c>
      <c r="J5436" s="222" t="str">
        <f>IF(ISNUMBER(FORECAST!H:H),FORECAST!H:H,"")</f>
        <v/>
      </c>
      <c r="BF5436" s="4"/>
    </row>
    <row r="5437" spans="1:58">
      <c r="A5437" s="218" t="str">
        <f>MID(FORECAST!A5436,1,10)</f>
        <v/>
      </c>
      <c r="B5437" s="218" t="str">
        <f t="shared" si="644"/>
        <v/>
      </c>
      <c r="C5437" s="218" t="str">
        <f t="shared" si="645"/>
        <v/>
      </c>
      <c r="D5437" s="218" t="str">
        <f t="shared" si="646"/>
        <v/>
      </c>
      <c r="E5437" s="219" t="e">
        <f t="shared" si="647"/>
        <v>#VALUE!</v>
      </c>
      <c r="F5437" s="219" t="str">
        <f t="shared" si="648"/>
        <v/>
      </c>
      <c r="G5437" s="219">
        <f t="shared" si="649"/>
        <v>45291</v>
      </c>
      <c r="H5437" s="218" t="str">
        <f>IF(ISERROR(VLOOKUP(FORECAST!$A5437,$AY$2:$BA$9,3,FALSE)),"",VLOOKUP(FORECAST!$A5437,$AY$2:$BA$9,3,FALSE))</f>
        <v/>
      </c>
      <c r="I5437" s="218" t="str">
        <f>IF(ISNUMBER(FORECAST!G:G),FORECAST!G:G,"")</f>
        <v/>
      </c>
      <c r="J5437" s="222" t="str">
        <f>IF(ISNUMBER(FORECAST!H:H),FORECAST!H:H,"")</f>
        <v/>
      </c>
      <c r="BF5437" s="4"/>
    </row>
    <row r="5438" spans="1:58">
      <c r="A5438" s="218" t="str">
        <f>MID(FORECAST!A5437,1,10)</f>
        <v/>
      </c>
      <c r="B5438" s="218" t="str">
        <f t="shared" si="644"/>
        <v/>
      </c>
      <c r="C5438" s="218" t="str">
        <f t="shared" si="645"/>
        <v/>
      </c>
      <c r="D5438" s="218" t="str">
        <f t="shared" si="646"/>
        <v/>
      </c>
      <c r="E5438" s="219" t="e">
        <f t="shared" si="647"/>
        <v>#VALUE!</v>
      </c>
      <c r="F5438" s="219" t="str">
        <f t="shared" si="648"/>
        <v/>
      </c>
      <c r="G5438" s="219">
        <f t="shared" si="649"/>
        <v>45291</v>
      </c>
      <c r="H5438" s="218" t="str">
        <f>IF(ISERROR(VLOOKUP(FORECAST!$A5438,$AY$2:$BA$9,3,FALSE)),"",VLOOKUP(FORECAST!$A5438,$AY$2:$BA$9,3,FALSE))</f>
        <v/>
      </c>
      <c r="I5438" s="218" t="str">
        <f>IF(ISNUMBER(FORECAST!G:G),FORECAST!G:G,"")</f>
        <v/>
      </c>
      <c r="J5438" s="222" t="str">
        <f>IF(ISNUMBER(FORECAST!H:H),FORECAST!H:H,"")</f>
        <v/>
      </c>
      <c r="BF5438" s="4"/>
    </row>
    <row r="5439" spans="1:58">
      <c r="A5439" s="218" t="str">
        <f>MID(FORECAST!A5438,1,10)</f>
        <v/>
      </c>
      <c r="B5439" s="218" t="str">
        <f t="shared" si="644"/>
        <v/>
      </c>
      <c r="C5439" s="218" t="str">
        <f t="shared" si="645"/>
        <v/>
      </c>
      <c r="D5439" s="218" t="str">
        <f t="shared" si="646"/>
        <v/>
      </c>
      <c r="E5439" s="219" t="e">
        <f t="shared" si="647"/>
        <v>#VALUE!</v>
      </c>
      <c r="F5439" s="219" t="str">
        <f t="shared" si="648"/>
        <v/>
      </c>
      <c r="G5439" s="219">
        <f t="shared" si="649"/>
        <v>45291</v>
      </c>
      <c r="H5439" s="218" t="str">
        <f>IF(ISERROR(VLOOKUP(FORECAST!$A5439,$AY$2:$BA$9,3,FALSE)),"",VLOOKUP(FORECAST!$A5439,$AY$2:$BA$9,3,FALSE))</f>
        <v/>
      </c>
      <c r="I5439" s="218" t="str">
        <f>IF(ISNUMBER(FORECAST!G:G),FORECAST!G:G,"")</f>
        <v/>
      </c>
      <c r="J5439" s="222" t="str">
        <f>IF(ISNUMBER(FORECAST!H:H),FORECAST!H:H,"")</f>
        <v/>
      </c>
      <c r="BF5439" s="4"/>
    </row>
    <row r="5440" spans="1:58">
      <c r="A5440" s="218" t="str">
        <f>MID(FORECAST!A5439,1,10)</f>
        <v/>
      </c>
      <c r="B5440" s="218" t="str">
        <f t="shared" si="644"/>
        <v/>
      </c>
      <c r="C5440" s="218" t="str">
        <f t="shared" si="645"/>
        <v/>
      </c>
      <c r="D5440" s="218" t="str">
        <f t="shared" si="646"/>
        <v/>
      </c>
      <c r="E5440" s="219" t="e">
        <f t="shared" si="647"/>
        <v>#VALUE!</v>
      </c>
      <c r="F5440" s="219" t="str">
        <f t="shared" si="648"/>
        <v/>
      </c>
      <c r="G5440" s="219">
        <f t="shared" si="649"/>
        <v>45291</v>
      </c>
      <c r="H5440" s="218" t="str">
        <f>IF(ISERROR(VLOOKUP(FORECAST!$A5440,$AY$2:$BA$9,3,FALSE)),"",VLOOKUP(FORECAST!$A5440,$AY$2:$BA$9,3,FALSE))</f>
        <v/>
      </c>
      <c r="I5440" s="218" t="str">
        <f>IF(ISNUMBER(FORECAST!G:G),FORECAST!G:G,"")</f>
        <v/>
      </c>
      <c r="J5440" s="222" t="str">
        <f>IF(ISNUMBER(FORECAST!H:H),FORECAST!H:H,"")</f>
        <v/>
      </c>
      <c r="BF5440" s="4"/>
    </row>
    <row r="5441" spans="1:58">
      <c r="A5441" s="218" t="str">
        <f>MID(FORECAST!A5440,1,10)</f>
        <v/>
      </c>
      <c r="B5441" s="218" t="str">
        <f t="shared" si="644"/>
        <v/>
      </c>
      <c r="C5441" s="218" t="str">
        <f t="shared" si="645"/>
        <v/>
      </c>
      <c r="D5441" s="218" t="str">
        <f t="shared" si="646"/>
        <v/>
      </c>
      <c r="E5441" s="219" t="e">
        <f t="shared" si="647"/>
        <v>#VALUE!</v>
      </c>
      <c r="F5441" s="219" t="str">
        <f t="shared" si="648"/>
        <v/>
      </c>
      <c r="G5441" s="219">
        <f t="shared" si="649"/>
        <v>45291</v>
      </c>
      <c r="H5441" s="218" t="str">
        <f>IF(ISERROR(VLOOKUP(FORECAST!$A5441,$AY$2:$BA$9,3,FALSE)),"",VLOOKUP(FORECAST!$A5441,$AY$2:$BA$9,3,FALSE))</f>
        <v/>
      </c>
      <c r="I5441" s="218" t="str">
        <f>IF(ISNUMBER(FORECAST!G:G),FORECAST!G:G,"")</f>
        <v/>
      </c>
      <c r="J5441" s="222" t="str">
        <f>IF(ISNUMBER(FORECAST!H:H),FORECAST!H:H,"")</f>
        <v/>
      </c>
      <c r="BF5441" s="4"/>
    </row>
    <row r="5442" spans="1:58">
      <c r="A5442" s="218" t="str">
        <f>MID(FORECAST!A5441,1,10)</f>
        <v/>
      </c>
      <c r="B5442" s="218" t="str">
        <f t="shared" si="644"/>
        <v/>
      </c>
      <c r="C5442" s="218" t="str">
        <f t="shared" si="645"/>
        <v/>
      </c>
      <c r="D5442" s="218" t="str">
        <f t="shared" si="646"/>
        <v/>
      </c>
      <c r="E5442" s="219" t="e">
        <f t="shared" si="647"/>
        <v>#VALUE!</v>
      </c>
      <c r="F5442" s="219" t="str">
        <f t="shared" si="648"/>
        <v/>
      </c>
      <c r="G5442" s="219">
        <f t="shared" si="649"/>
        <v>45291</v>
      </c>
      <c r="H5442" s="218" t="str">
        <f>IF(ISERROR(VLOOKUP(FORECAST!$A5442,$AY$2:$BA$9,3,FALSE)),"",VLOOKUP(FORECAST!$A5442,$AY$2:$BA$9,3,FALSE))</f>
        <v/>
      </c>
      <c r="I5442" s="218" t="str">
        <f>IF(ISNUMBER(FORECAST!G:G),FORECAST!G:G,"")</f>
        <v/>
      </c>
      <c r="J5442" s="222" t="str">
        <f>IF(ISNUMBER(FORECAST!H:H),FORECAST!H:H,"")</f>
        <v/>
      </c>
      <c r="BF5442" s="4"/>
    </row>
    <row r="5443" spans="1:58">
      <c r="A5443" s="218" t="str">
        <f>MID(FORECAST!A5442,1,10)</f>
        <v/>
      </c>
      <c r="B5443" s="218" t="str">
        <f t="shared" si="644"/>
        <v/>
      </c>
      <c r="C5443" s="218" t="str">
        <f t="shared" si="645"/>
        <v/>
      </c>
      <c r="D5443" s="218" t="str">
        <f t="shared" si="646"/>
        <v/>
      </c>
      <c r="E5443" s="219" t="e">
        <f t="shared" si="647"/>
        <v>#VALUE!</v>
      </c>
      <c r="F5443" s="219" t="str">
        <f t="shared" si="648"/>
        <v/>
      </c>
      <c r="G5443" s="219">
        <f t="shared" si="649"/>
        <v>45291</v>
      </c>
      <c r="H5443" s="218" t="str">
        <f>IF(ISERROR(VLOOKUP(FORECAST!$A5443,$AY$2:$BA$9,3,FALSE)),"",VLOOKUP(FORECAST!$A5443,$AY$2:$BA$9,3,FALSE))</f>
        <v/>
      </c>
      <c r="I5443" s="218" t="str">
        <f>IF(ISNUMBER(FORECAST!G:G),FORECAST!G:G,"")</f>
        <v/>
      </c>
      <c r="J5443" s="222" t="str">
        <f>IF(ISNUMBER(FORECAST!H:H),FORECAST!H:H,"")</f>
        <v/>
      </c>
      <c r="BF5443" s="4"/>
    </row>
    <row r="5444" spans="1:58">
      <c r="A5444" s="218" t="str">
        <f>MID(FORECAST!A5443,1,10)</f>
        <v/>
      </c>
      <c r="B5444" s="218" t="str">
        <f t="shared" si="644"/>
        <v/>
      </c>
      <c r="C5444" s="218" t="str">
        <f t="shared" si="645"/>
        <v/>
      </c>
      <c r="D5444" s="218" t="str">
        <f t="shared" si="646"/>
        <v/>
      </c>
      <c r="E5444" s="219" t="e">
        <f t="shared" si="647"/>
        <v>#VALUE!</v>
      </c>
      <c r="F5444" s="219" t="str">
        <f t="shared" si="648"/>
        <v/>
      </c>
      <c r="G5444" s="219">
        <f t="shared" si="649"/>
        <v>45291</v>
      </c>
      <c r="H5444" s="218" t="str">
        <f>IF(ISERROR(VLOOKUP(FORECAST!$A5444,$AY$2:$BA$9,3,FALSE)),"",VLOOKUP(FORECAST!$A5444,$AY$2:$BA$9,3,FALSE))</f>
        <v/>
      </c>
      <c r="I5444" s="218" t="str">
        <f>IF(ISNUMBER(FORECAST!G:G),FORECAST!G:G,"")</f>
        <v/>
      </c>
      <c r="J5444" s="222" t="str">
        <f>IF(ISNUMBER(FORECAST!H:H),FORECAST!H:H,"")</f>
        <v/>
      </c>
      <c r="BF5444" s="4"/>
    </row>
    <row r="5445" spans="1:58">
      <c r="A5445" s="218" t="str">
        <f>MID(FORECAST!A5444,1,10)</f>
        <v/>
      </c>
      <c r="B5445" s="218" t="str">
        <f t="shared" si="644"/>
        <v/>
      </c>
      <c r="C5445" s="218" t="str">
        <f t="shared" si="645"/>
        <v/>
      </c>
      <c r="D5445" s="218" t="str">
        <f t="shared" si="646"/>
        <v/>
      </c>
      <c r="E5445" s="219" t="e">
        <f t="shared" si="647"/>
        <v>#VALUE!</v>
      </c>
      <c r="F5445" s="219" t="str">
        <f t="shared" si="648"/>
        <v/>
      </c>
      <c r="G5445" s="219">
        <f t="shared" si="649"/>
        <v>45291</v>
      </c>
      <c r="H5445" s="218" t="str">
        <f>IF(ISERROR(VLOOKUP(FORECAST!$A5445,$AY$2:$BA$9,3,FALSE)),"",VLOOKUP(FORECAST!$A5445,$AY$2:$BA$9,3,FALSE))</f>
        <v/>
      </c>
      <c r="I5445" s="218" t="str">
        <f>IF(ISNUMBER(FORECAST!G:G),FORECAST!G:G,"")</f>
        <v/>
      </c>
      <c r="J5445" s="222" t="str">
        <f>IF(ISNUMBER(FORECAST!H:H),FORECAST!H:H,"")</f>
        <v/>
      </c>
      <c r="BF5445" s="4"/>
    </row>
    <row r="5446" spans="1:58">
      <c r="A5446" s="218" t="str">
        <f>MID(FORECAST!A5445,1,10)</f>
        <v/>
      </c>
      <c r="B5446" s="218" t="str">
        <f t="shared" si="644"/>
        <v/>
      </c>
      <c r="C5446" s="218" t="str">
        <f t="shared" si="645"/>
        <v/>
      </c>
      <c r="D5446" s="218" t="str">
        <f t="shared" si="646"/>
        <v/>
      </c>
      <c r="E5446" s="219" t="e">
        <f t="shared" si="647"/>
        <v>#VALUE!</v>
      </c>
      <c r="F5446" s="219" t="str">
        <f t="shared" si="648"/>
        <v/>
      </c>
      <c r="G5446" s="219">
        <f t="shared" si="649"/>
        <v>45291</v>
      </c>
      <c r="H5446" s="218" t="str">
        <f>IF(ISERROR(VLOOKUP(FORECAST!$A5446,$AY$2:$BA$9,3,FALSE)),"",VLOOKUP(FORECAST!$A5446,$AY$2:$BA$9,3,FALSE))</f>
        <v/>
      </c>
      <c r="I5446" s="218" t="str">
        <f>IF(ISNUMBER(FORECAST!G:G),FORECAST!G:G,"")</f>
        <v/>
      </c>
      <c r="J5446" s="222" t="str">
        <f>IF(ISNUMBER(FORECAST!H:H),FORECAST!H:H,"")</f>
        <v/>
      </c>
      <c r="BF5446" s="4"/>
    </row>
    <row r="5447" spans="1:58">
      <c r="A5447" s="218" t="str">
        <f>MID(FORECAST!A5446,1,10)</f>
        <v/>
      </c>
      <c r="B5447" s="218" t="str">
        <f t="shared" si="644"/>
        <v/>
      </c>
      <c r="C5447" s="218" t="str">
        <f t="shared" si="645"/>
        <v/>
      </c>
      <c r="D5447" s="218" t="str">
        <f t="shared" si="646"/>
        <v/>
      </c>
      <c r="E5447" s="219" t="e">
        <f t="shared" si="647"/>
        <v>#VALUE!</v>
      </c>
      <c r="F5447" s="219" t="str">
        <f t="shared" si="648"/>
        <v/>
      </c>
      <c r="G5447" s="219">
        <f t="shared" si="649"/>
        <v>45291</v>
      </c>
      <c r="H5447" s="218" t="str">
        <f>IF(ISERROR(VLOOKUP(FORECAST!$A5447,$AY$2:$BA$9,3,FALSE)),"",VLOOKUP(FORECAST!$A5447,$AY$2:$BA$9,3,FALSE))</f>
        <v/>
      </c>
      <c r="I5447" s="218" t="str">
        <f>IF(ISNUMBER(FORECAST!G:G),FORECAST!G:G,"")</f>
        <v/>
      </c>
      <c r="J5447" s="222" t="str">
        <f>IF(ISNUMBER(FORECAST!H:H),FORECAST!H:H,"")</f>
        <v/>
      </c>
      <c r="BF5447" s="4"/>
    </row>
    <row r="5448" spans="1:58">
      <c r="A5448" s="218" t="str">
        <f>MID(FORECAST!A5447,1,10)</f>
        <v/>
      </c>
      <c r="B5448" s="218" t="str">
        <f t="shared" si="644"/>
        <v/>
      </c>
      <c r="C5448" s="218" t="str">
        <f t="shared" si="645"/>
        <v/>
      </c>
      <c r="D5448" s="218" t="str">
        <f t="shared" si="646"/>
        <v/>
      </c>
      <c r="E5448" s="219" t="e">
        <f t="shared" si="647"/>
        <v>#VALUE!</v>
      </c>
      <c r="F5448" s="219" t="str">
        <f t="shared" si="648"/>
        <v/>
      </c>
      <c r="G5448" s="219">
        <f t="shared" si="649"/>
        <v>45291</v>
      </c>
      <c r="H5448" s="218" t="str">
        <f>IF(ISERROR(VLOOKUP(FORECAST!$A5448,$AY$2:$BA$9,3,FALSE)),"",VLOOKUP(FORECAST!$A5448,$AY$2:$BA$9,3,FALSE))</f>
        <v/>
      </c>
      <c r="I5448" s="218" t="str">
        <f>IF(ISNUMBER(FORECAST!G:G),FORECAST!G:G,"")</f>
        <v/>
      </c>
      <c r="J5448" s="222" t="str">
        <f>IF(ISNUMBER(FORECAST!H:H),FORECAST!H:H,"")</f>
        <v/>
      </c>
      <c r="BF5448" s="4"/>
    </row>
    <row r="5449" spans="1:58">
      <c r="A5449" s="218" t="str">
        <f>MID(FORECAST!A5448,1,10)</f>
        <v/>
      </c>
      <c r="B5449" s="218" t="str">
        <f t="shared" si="644"/>
        <v/>
      </c>
      <c r="C5449" s="218" t="str">
        <f t="shared" si="645"/>
        <v/>
      </c>
      <c r="D5449" s="218" t="str">
        <f t="shared" si="646"/>
        <v/>
      </c>
      <c r="E5449" s="219" t="e">
        <f t="shared" si="647"/>
        <v>#VALUE!</v>
      </c>
      <c r="F5449" s="219" t="str">
        <f t="shared" si="648"/>
        <v/>
      </c>
      <c r="G5449" s="219">
        <f t="shared" si="649"/>
        <v>45291</v>
      </c>
      <c r="H5449" s="218" t="str">
        <f>IF(ISERROR(VLOOKUP(FORECAST!$A5449,$AY$2:$BA$9,3,FALSE)),"",VLOOKUP(FORECAST!$A5449,$AY$2:$BA$9,3,FALSE))</f>
        <v/>
      </c>
      <c r="I5449" s="218" t="str">
        <f>IF(ISNUMBER(FORECAST!G:G),FORECAST!G:G,"")</f>
        <v/>
      </c>
      <c r="J5449" s="222" t="str">
        <f>IF(ISNUMBER(FORECAST!H:H),FORECAST!H:H,"")</f>
        <v/>
      </c>
      <c r="BF5449" s="4"/>
    </row>
    <row r="5450" spans="1:58">
      <c r="A5450" s="218" t="str">
        <f>MID(FORECAST!A5449,1,10)</f>
        <v/>
      </c>
      <c r="B5450" s="218" t="str">
        <f t="shared" si="644"/>
        <v/>
      </c>
      <c r="C5450" s="218" t="str">
        <f t="shared" si="645"/>
        <v/>
      </c>
      <c r="D5450" s="218" t="str">
        <f t="shared" si="646"/>
        <v/>
      </c>
      <c r="E5450" s="219" t="e">
        <f t="shared" si="647"/>
        <v>#VALUE!</v>
      </c>
      <c r="F5450" s="219" t="str">
        <f t="shared" si="648"/>
        <v/>
      </c>
      <c r="G5450" s="219">
        <f t="shared" si="649"/>
        <v>45291</v>
      </c>
      <c r="H5450" s="218" t="str">
        <f>IF(ISERROR(VLOOKUP(FORECAST!$A5450,$AY$2:$BA$9,3,FALSE)),"",VLOOKUP(FORECAST!$A5450,$AY$2:$BA$9,3,FALSE))</f>
        <v/>
      </c>
      <c r="I5450" s="218" t="str">
        <f>IF(ISNUMBER(FORECAST!G:G),FORECAST!G:G,"")</f>
        <v/>
      </c>
      <c r="J5450" s="222" t="str">
        <f>IF(ISNUMBER(FORECAST!H:H),FORECAST!H:H,"")</f>
        <v/>
      </c>
      <c r="BF5450" s="4"/>
    </row>
    <row r="5451" spans="1:58">
      <c r="A5451" s="218" t="str">
        <f>MID(FORECAST!A5450,1,10)</f>
        <v/>
      </c>
      <c r="B5451" s="218" t="str">
        <f t="shared" si="644"/>
        <v/>
      </c>
      <c r="C5451" s="218" t="str">
        <f t="shared" si="645"/>
        <v/>
      </c>
      <c r="D5451" s="218" t="str">
        <f t="shared" si="646"/>
        <v/>
      </c>
      <c r="E5451" s="219" t="e">
        <f t="shared" si="647"/>
        <v>#VALUE!</v>
      </c>
      <c r="F5451" s="219" t="str">
        <f t="shared" si="648"/>
        <v/>
      </c>
      <c r="G5451" s="219">
        <f t="shared" si="649"/>
        <v>45291</v>
      </c>
      <c r="H5451" s="218" t="str">
        <f>IF(ISERROR(VLOOKUP(FORECAST!$A5451,$AY$2:$BA$9,3,FALSE)),"",VLOOKUP(FORECAST!$A5451,$AY$2:$BA$9,3,FALSE))</f>
        <v/>
      </c>
      <c r="I5451" s="218" t="str">
        <f>IF(ISNUMBER(FORECAST!G:G),FORECAST!G:G,"")</f>
        <v/>
      </c>
      <c r="J5451" s="222" t="str">
        <f>IF(ISNUMBER(FORECAST!H:H),FORECAST!H:H,"")</f>
        <v/>
      </c>
      <c r="BF5451" s="4"/>
    </row>
    <row r="5452" spans="1:58">
      <c r="A5452" s="218" t="str">
        <f>MID(FORECAST!A5451,1,10)</f>
        <v/>
      </c>
      <c r="B5452" s="218" t="str">
        <f t="shared" si="644"/>
        <v/>
      </c>
      <c r="C5452" s="218" t="str">
        <f t="shared" si="645"/>
        <v/>
      </c>
      <c r="D5452" s="218" t="str">
        <f t="shared" si="646"/>
        <v/>
      </c>
      <c r="E5452" s="219" t="e">
        <f t="shared" si="647"/>
        <v>#VALUE!</v>
      </c>
      <c r="F5452" s="219" t="str">
        <f t="shared" si="648"/>
        <v/>
      </c>
      <c r="G5452" s="219">
        <f t="shared" si="649"/>
        <v>45291</v>
      </c>
      <c r="H5452" s="218" t="str">
        <f>IF(ISERROR(VLOOKUP(FORECAST!$A5452,$AY$2:$BA$9,3,FALSE)),"",VLOOKUP(FORECAST!$A5452,$AY$2:$BA$9,3,FALSE))</f>
        <v/>
      </c>
      <c r="I5452" s="218" t="str">
        <f>IF(ISNUMBER(FORECAST!G:G),FORECAST!G:G,"")</f>
        <v/>
      </c>
      <c r="J5452" s="222" t="str">
        <f>IF(ISNUMBER(FORECAST!H:H),FORECAST!H:H,"")</f>
        <v/>
      </c>
      <c r="BF5452" s="4"/>
    </row>
    <row r="5453" spans="1:58">
      <c r="A5453" s="218" t="str">
        <f>MID(FORECAST!A5452,1,10)</f>
        <v/>
      </c>
      <c r="B5453" s="218" t="str">
        <f t="shared" si="644"/>
        <v/>
      </c>
      <c r="C5453" s="218" t="str">
        <f t="shared" si="645"/>
        <v/>
      </c>
      <c r="D5453" s="218" t="str">
        <f t="shared" si="646"/>
        <v/>
      </c>
      <c r="E5453" s="219" t="e">
        <f t="shared" si="647"/>
        <v>#VALUE!</v>
      </c>
      <c r="F5453" s="219" t="str">
        <f t="shared" si="648"/>
        <v/>
      </c>
      <c r="G5453" s="219">
        <f t="shared" si="649"/>
        <v>45291</v>
      </c>
      <c r="H5453" s="218" t="str">
        <f>IF(ISERROR(VLOOKUP(FORECAST!$A5453,$AY$2:$BA$9,3,FALSE)),"",VLOOKUP(FORECAST!$A5453,$AY$2:$BA$9,3,FALSE))</f>
        <v/>
      </c>
      <c r="I5453" s="218" t="str">
        <f>IF(ISNUMBER(FORECAST!G:G),FORECAST!G:G,"")</f>
        <v/>
      </c>
      <c r="J5453" s="222" t="str">
        <f>IF(ISNUMBER(FORECAST!H:H),FORECAST!H:H,"")</f>
        <v/>
      </c>
      <c r="BF5453" s="4"/>
    </row>
    <row r="5454" spans="1:58">
      <c r="A5454" s="218" t="str">
        <f>MID(FORECAST!A5453,1,10)</f>
        <v/>
      </c>
      <c r="B5454" s="218" t="str">
        <f t="shared" si="644"/>
        <v/>
      </c>
      <c r="C5454" s="218" t="str">
        <f t="shared" si="645"/>
        <v/>
      </c>
      <c r="D5454" s="218" t="str">
        <f t="shared" si="646"/>
        <v/>
      </c>
      <c r="E5454" s="219" t="e">
        <f t="shared" si="647"/>
        <v>#VALUE!</v>
      </c>
      <c r="F5454" s="219" t="str">
        <f t="shared" si="648"/>
        <v/>
      </c>
      <c r="G5454" s="219">
        <f t="shared" si="649"/>
        <v>45291</v>
      </c>
      <c r="H5454" s="218" t="str">
        <f>IF(ISERROR(VLOOKUP(FORECAST!$A5454,$AY$2:$BA$9,3,FALSE)),"",VLOOKUP(FORECAST!$A5454,$AY$2:$BA$9,3,FALSE))</f>
        <v/>
      </c>
      <c r="I5454" s="218" t="str">
        <f>IF(ISNUMBER(FORECAST!G:G),FORECAST!G:G,"")</f>
        <v/>
      </c>
      <c r="J5454" s="222" t="str">
        <f>IF(ISNUMBER(FORECAST!H:H),FORECAST!H:H,"")</f>
        <v/>
      </c>
      <c r="BF5454" s="4"/>
    </row>
    <row r="5455" spans="1:58">
      <c r="A5455" s="218" t="str">
        <f>MID(FORECAST!A5454,1,10)</f>
        <v/>
      </c>
      <c r="B5455" s="218" t="str">
        <f t="shared" si="644"/>
        <v/>
      </c>
      <c r="C5455" s="218" t="str">
        <f t="shared" si="645"/>
        <v/>
      </c>
      <c r="D5455" s="218" t="str">
        <f t="shared" si="646"/>
        <v/>
      </c>
      <c r="E5455" s="219" t="e">
        <f t="shared" si="647"/>
        <v>#VALUE!</v>
      </c>
      <c r="F5455" s="219" t="str">
        <f t="shared" si="648"/>
        <v/>
      </c>
      <c r="G5455" s="219">
        <f t="shared" si="649"/>
        <v>45291</v>
      </c>
      <c r="H5455" s="218" t="str">
        <f>IF(ISERROR(VLOOKUP(FORECAST!$A5455,$AY$2:$BA$9,3,FALSE)),"",VLOOKUP(FORECAST!$A5455,$AY$2:$BA$9,3,FALSE))</f>
        <v/>
      </c>
      <c r="I5455" s="218" t="str">
        <f>IF(ISNUMBER(FORECAST!G:G),FORECAST!G:G,"")</f>
        <v/>
      </c>
      <c r="J5455" s="222" t="str">
        <f>IF(ISNUMBER(FORECAST!H:H),FORECAST!H:H,"")</f>
        <v/>
      </c>
      <c r="BF5455" s="4"/>
    </row>
    <row r="5456" spans="1:58">
      <c r="A5456" s="218" t="str">
        <f>MID(FORECAST!A5455,1,10)</f>
        <v/>
      </c>
      <c r="B5456" s="218" t="str">
        <f t="shared" ref="B5456:B5519" si="650">MID(A5456,1,2)</f>
        <v/>
      </c>
      <c r="C5456" s="218" t="str">
        <f t="shared" ref="C5456:C5519" si="651">MID(A5456,4,2)</f>
        <v/>
      </c>
      <c r="D5456" s="218" t="str">
        <f t="shared" ref="D5456:D5519" si="652">MID(A5456,7,4)</f>
        <v/>
      </c>
      <c r="E5456" s="219" t="e">
        <f t="shared" ref="E5456:E5519" si="653">DATE(D5456,C5456,B5456)</f>
        <v>#VALUE!</v>
      </c>
      <c r="F5456" s="219" t="str">
        <f t="shared" ref="F5456:F5519" si="654">IF(ISERROR(E5456),"",E5456)</f>
        <v/>
      </c>
      <c r="G5456" s="219">
        <f t="shared" ref="G5456:G5519" si="655">IF(F5456="",G5455,F5456)</f>
        <v>45291</v>
      </c>
      <c r="H5456" s="218" t="str">
        <f>IF(ISERROR(VLOOKUP(FORECAST!$A5456,$AY$2:$BA$9,3,FALSE)),"",VLOOKUP(FORECAST!$A5456,$AY$2:$BA$9,3,FALSE))</f>
        <v/>
      </c>
      <c r="I5456" s="218" t="str">
        <f>IF(ISNUMBER(FORECAST!G:G),FORECAST!G:G,"")</f>
        <v/>
      </c>
      <c r="J5456" s="222" t="str">
        <f>IF(ISNUMBER(FORECAST!H:H),FORECAST!H:H,"")</f>
        <v/>
      </c>
      <c r="BF5456" s="4"/>
    </row>
    <row r="5457" spans="1:58">
      <c r="A5457" s="218" t="str">
        <f>MID(FORECAST!A5456,1,10)</f>
        <v/>
      </c>
      <c r="B5457" s="218" t="str">
        <f t="shared" si="650"/>
        <v/>
      </c>
      <c r="C5457" s="218" t="str">
        <f t="shared" si="651"/>
        <v/>
      </c>
      <c r="D5457" s="218" t="str">
        <f t="shared" si="652"/>
        <v/>
      </c>
      <c r="E5457" s="219" t="e">
        <f t="shared" si="653"/>
        <v>#VALUE!</v>
      </c>
      <c r="F5457" s="219" t="str">
        <f t="shared" si="654"/>
        <v/>
      </c>
      <c r="G5457" s="219">
        <f t="shared" si="655"/>
        <v>45291</v>
      </c>
      <c r="H5457" s="218" t="str">
        <f>IF(ISERROR(VLOOKUP(FORECAST!$A5457,$AY$2:$BA$9,3,FALSE)),"",VLOOKUP(FORECAST!$A5457,$AY$2:$BA$9,3,FALSE))</f>
        <v/>
      </c>
      <c r="I5457" s="218" t="str">
        <f>IF(ISNUMBER(FORECAST!G:G),FORECAST!G:G,"")</f>
        <v/>
      </c>
      <c r="J5457" s="222" t="str">
        <f>IF(ISNUMBER(FORECAST!H:H),FORECAST!H:H,"")</f>
        <v/>
      </c>
      <c r="BF5457" s="4"/>
    </row>
    <row r="5458" spans="1:58">
      <c r="A5458" s="218" t="str">
        <f>MID(FORECAST!A5457,1,10)</f>
        <v/>
      </c>
      <c r="B5458" s="218" t="str">
        <f t="shared" si="650"/>
        <v/>
      </c>
      <c r="C5458" s="218" t="str">
        <f t="shared" si="651"/>
        <v/>
      </c>
      <c r="D5458" s="218" t="str">
        <f t="shared" si="652"/>
        <v/>
      </c>
      <c r="E5458" s="219" t="e">
        <f t="shared" si="653"/>
        <v>#VALUE!</v>
      </c>
      <c r="F5458" s="219" t="str">
        <f t="shared" si="654"/>
        <v/>
      </c>
      <c r="G5458" s="219">
        <f t="shared" si="655"/>
        <v>45291</v>
      </c>
      <c r="H5458" s="218" t="str">
        <f>IF(ISERROR(VLOOKUP(FORECAST!$A5458,$AY$2:$BA$9,3,FALSE)),"",VLOOKUP(FORECAST!$A5458,$AY$2:$BA$9,3,FALSE))</f>
        <v/>
      </c>
      <c r="I5458" s="218" t="str">
        <f>IF(ISNUMBER(FORECAST!G:G),FORECAST!G:G,"")</f>
        <v/>
      </c>
      <c r="J5458" s="222" t="str">
        <f>IF(ISNUMBER(FORECAST!H:H),FORECAST!H:H,"")</f>
        <v/>
      </c>
      <c r="BF5458" s="4"/>
    </row>
    <row r="5459" spans="1:58">
      <c r="A5459" s="218" t="str">
        <f>MID(FORECAST!A5458,1,10)</f>
        <v/>
      </c>
      <c r="B5459" s="218" t="str">
        <f t="shared" si="650"/>
        <v/>
      </c>
      <c r="C5459" s="218" t="str">
        <f t="shared" si="651"/>
        <v/>
      </c>
      <c r="D5459" s="218" t="str">
        <f t="shared" si="652"/>
        <v/>
      </c>
      <c r="E5459" s="219" t="e">
        <f t="shared" si="653"/>
        <v>#VALUE!</v>
      </c>
      <c r="F5459" s="219" t="str">
        <f t="shared" si="654"/>
        <v/>
      </c>
      <c r="G5459" s="219">
        <f t="shared" si="655"/>
        <v>45291</v>
      </c>
      <c r="H5459" s="218" t="str">
        <f>IF(ISERROR(VLOOKUP(FORECAST!$A5459,$AY$2:$BA$9,3,FALSE)),"",VLOOKUP(FORECAST!$A5459,$AY$2:$BA$9,3,FALSE))</f>
        <v/>
      </c>
      <c r="I5459" s="218" t="str">
        <f>IF(ISNUMBER(FORECAST!G:G),FORECAST!G:G,"")</f>
        <v/>
      </c>
      <c r="J5459" s="222" t="str">
        <f>IF(ISNUMBER(FORECAST!H:H),FORECAST!H:H,"")</f>
        <v/>
      </c>
      <c r="BF5459" s="4"/>
    </row>
    <row r="5460" spans="1:58">
      <c r="A5460" s="218" t="str">
        <f>MID(FORECAST!A5459,1,10)</f>
        <v/>
      </c>
      <c r="B5460" s="218" t="str">
        <f t="shared" si="650"/>
        <v/>
      </c>
      <c r="C5460" s="218" t="str">
        <f t="shared" si="651"/>
        <v/>
      </c>
      <c r="D5460" s="218" t="str">
        <f t="shared" si="652"/>
        <v/>
      </c>
      <c r="E5460" s="219" t="e">
        <f t="shared" si="653"/>
        <v>#VALUE!</v>
      </c>
      <c r="F5460" s="219" t="str">
        <f t="shared" si="654"/>
        <v/>
      </c>
      <c r="G5460" s="219">
        <f t="shared" si="655"/>
        <v>45291</v>
      </c>
      <c r="H5460" s="218" t="str">
        <f>IF(ISERROR(VLOOKUP(FORECAST!$A5460,$AY$2:$BA$9,3,FALSE)),"",VLOOKUP(FORECAST!$A5460,$AY$2:$BA$9,3,FALSE))</f>
        <v/>
      </c>
      <c r="I5460" s="218" t="str">
        <f>IF(ISNUMBER(FORECAST!G:G),FORECAST!G:G,"")</f>
        <v/>
      </c>
      <c r="J5460" s="222" t="str">
        <f>IF(ISNUMBER(FORECAST!H:H),FORECAST!H:H,"")</f>
        <v/>
      </c>
      <c r="BF5460" s="4"/>
    </row>
    <row r="5461" spans="1:58">
      <c r="A5461" s="218" t="str">
        <f>MID(FORECAST!A5460,1,10)</f>
        <v/>
      </c>
      <c r="B5461" s="218" t="str">
        <f t="shared" si="650"/>
        <v/>
      </c>
      <c r="C5461" s="218" t="str">
        <f t="shared" si="651"/>
        <v/>
      </c>
      <c r="D5461" s="218" t="str">
        <f t="shared" si="652"/>
        <v/>
      </c>
      <c r="E5461" s="219" t="e">
        <f t="shared" si="653"/>
        <v>#VALUE!</v>
      </c>
      <c r="F5461" s="219" t="str">
        <f t="shared" si="654"/>
        <v/>
      </c>
      <c r="G5461" s="219">
        <f t="shared" si="655"/>
        <v>45291</v>
      </c>
      <c r="H5461" s="218" t="str">
        <f>IF(ISERROR(VLOOKUP(FORECAST!$A5461,$AY$2:$BA$9,3,FALSE)),"",VLOOKUP(FORECAST!$A5461,$AY$2:$BA$9,3,FALSE))</f>
        <v/>
      </c>
      <c r="I5461" s="218" t="str">
        <f>IF(ISNUMBER(FORECAST!G:G),FORECAST!G:G,"")</f>
        <v/>
      </c>
      <c r="J5461" s="222" t="str">
        <f>IF(ISNUMBER(FORECAST!H:H),FORECAST!H:H,"")</f>
        <v/>
      </c>
      <c r="BF5461" s="4"/>
    </row>
    <row r="5462" spans="1:58">
      <c r="A5462" s="218" t="str">
        <f>MID(FORECAST!A5461,1,10)</f>
        <v/>
      </c>
      <c r="B5462" s="218" t="str">
        <f t="shared" si="650"/>
        <v/>
      </c>
      <c r="C5462" s="218" t="str">
        <f t="shared" si="651"/>
        <v/>
      </c>
      <c r="D5462" s="218" t="str">
        <f t="shared" si="652"/>
        <v/>
      </c>
      <c r="E5462" s="219" t="e">
        <f t="shared" si="653"/>
        <v>#VALUE!</v>
      </c>
      <c r="F5462" s="219" t="str">
        <f t="shared" si="654"/>
        <v/>
      </c>
      <c r="G5462" s="219">
        <f t="shared" si="655"/>
        <v>45291</v>
      </c>
      <c r="H5462" s="218" t="str">
        <f>IF(ISERROR(VLOOKUP(FORECAST!$A5462,$AY$2:$BA$9,3,FALSE)),"",VLOOKUP(FORECAST!$A5462,$AY$2:$BA$9,3,FALSE))</f>
        <v/>
      </c>
      <c r="I5462" s="218" t="str">
        <f>IF(ISNUMBER(FORECAST!G:G),FORECAST!G:G,"")</f>
        <v/>
      </c>
      <c r="J5462" s="222" t="str">
        <f>IF(ISNUMBER(FORECAST!H:H),FORECAST!H:H,"")</f>
        <v/>
      </c>
      <c r="BF5462" s="4"/>
    </row>
    <row r="5463" spans="1:58">
      <c r="A5463" s="218" t="str">
        <f>MID(FORECAST!A5462,1,10)</f>
        <v/>
      </c>
      <c r="B5463" s="218" t="str">
        <f t="shared" si="650"/>
        <v/>
      </c>
      <c r="C5463" s="218" t="str">
        <f t="shared" si="651"/>
        <v/>
      </c>
      <c r="D5463" s="218" t="str">
        <f t="shared" si="652"/>
        <v/>
      </c>
      <c r="E5463" s="219" t="e">
        <f t="shared" si="653"/>
        <v>#VALUE!</v>
      </c>
      <c r="F5463" s="219" t="str">
        <f t="shared" si="654"/>
        <v/>
      </c>
      <c r="G5463" s="219">
        <f t="shared" si="655"/>
        <v>45291</v>
      </c>
      <c r="H5463" s="218" t="str">
        <f>IF(ISERROR(VLOOKUP(FORECAST!$A5463,$AY$2:$BA$9,3,FALSE)),"",VLOOKUP(FORECAST!$A5463,$AY$2:$BA$9,3,FALSE))</f>
        <v/>
      </c>
      <c r="I5463" s="218" t="str">
        <f>IF(ISNUMBER(FORECAST!G:G),FORECAST!G:G,"")</f>
        <v/>
      </c>
      <c r="J5463" s="222" t="str">
        <f>IF(ISNUMBER(FORECAST!H:H),FORECAST!H:H,"")</f>
        <v/>
      </c>
      <c r="BF5463" s="4"/>
    </row>
    <row r="5464" spans="1:58">
      <c r="A5464" s="218" t="str">
        <f>MID(FORECAST!A5463,1,10)</f>
        <v/>
      </c>
      <c r="B5464" s="218" t="str">
        <f t="shared" si="650"/>
        <v/>
      </c>
      <c r="C5464" s="218" t="str">
        <f t="shared" si="651"/>
        <v/>
      </c>
      <c r="D5464" s="218" t="str">
        <f t="shared" si="652"/>
        <v/>
      </c>
      <c r="E5464" s="219" t="e">
        <f t="shared" si="653"/>
        <v>#VALUE!</v>
      </c>
      <c r="F5464" s="219" t="str">
        <f t="shared" si="654"/>
        <v/>
      </c>
      <c r="G5464" s="219">
        <f t="shared" si="655"/>
        <v>45291</v>
      </c>
      <c r="H5464" s="218" t="str">
        <f>IF(ISERROR(VLOOKUP(FORECAST!$A5464,$AY$2:$BA$9,3,FALSE)),"",VLOOKUP(FORECAST!$A5464,$AY$2:$BA$9,3,FALSE))</f>
        <v/>
      </c>
      <c r="I5464" s="218" t="str">
        <f>IF(ISNUMBER(FORECAST!G:G),FORECAST!G:G,"")</f>
        <v/>
      </c>
      <c r="J5464" s="222" t="str">
        <f>IF(ISNUMBER(FORECAST!H:H),FORECAST!H:H,"")</f>
        <v/>
      </c>
      <c r="BF5464" s="4"/>
    </row>
    <row r="5465" spans="1:58">
      <c r="A5465" s="218" t="str">
        <f>MID(FORECAST!A5464,1,10)</f>
        <v/>
      </c>
      <c r="B5465" s="218" t="str">
        <f t="shared" si="650"/>
        <v/>
      </c>
      <c r="C5465" s="218" t="str">
        <f t="shared" si="651"/>
        <v/>
      </c>
      <c r="D5465" s="218" t="str">
        <f t="shared" si="652"/>
        <v/>
      </c>
      <c r="E5465" s="219" t="e">
        <f t="shared" si="653"/>
        <v>#VALUE!</v>
      </c>
      <c r="F5465" s="219" t="str">
        <f t="shared" si="654"/>
        <v/>
      </c>
      <c r="G5465" s="219">
        <f t="shared" si="655"/>
        <v>45291</v>
      </c>
      <c r="H5465" s="218" t="str">
        <f>IF(ISERROR(VLOOKUP(FORECAST!$A5465,$AY$2:$BA$9,3,FALSE)),"",VLOOKUP(FORECAST!$A5465,$AY$2:$BA$9,3,FALSE))</f>
        <v/>
      </c>
      <c r="I5465" s="218" t="str">
        <f>IF(ISNUMBER(FORECAST!G:G),FORECAST!G:G,"")</f>
        <v/>
      </c>
      <c r="J5465" s="222" t="str">
        <f>IF(ISNUMBER(FORECAST!H:H),FORECAST!H:H,"")</f>
        <v/>
      </c>
      <c r="BF5465" s="4"/>
    </row>
    <row r="5466" spans="1:58">
      <c r="A5466" s="218" t="str">
        <f>MID(FORECAST!A5465,1,10)</f>
        <v/>
      </c>
      <c r="B5466" s="218" t="str">
        <f t="shared" si="650"/>
        <v/>
      </c>
      <c r="C5466" s="218" t="str">
        <f t="shared" si="651"/>
        <v/>
      </c>
      <c r="D5466" s="218" t="str">
        <f t="shared" si="652"/>
        <v/>
      </c>
      <c r="E5466" s="219" t="e">
        <f t="shared" si="653"/>
        <v>#VALUE!</v>
      </c>
      <c r="F5466" s="219" t="str">
        <f t="shared" si="654"/>
        <v/>
      </c>
      <c r="G5466" s="219">
        <f t="shared" si="655"/>
        <v>45291</v>
      </c>
      <c r="H5466" s="218" t="str">
        <f>IF(ISERROR(VLOOKUP(FORECAST!$A5466,$AY$2:$BA$9,3,FALSE)),"",VLOOKUP(FORECAST!$A5466,$AY$2:$BA$9,3,FALSE))</f>
        <v/>
      </c>
      <c r="I5466" s="218" t="str">
        <f>IF(ISNUMBER(FORECAST!G:G),FORECAST!G:G,"")</f>
        <v/>
      </c>
      <c r="J5466" s="222" t="str">
        <f>IF(ISNUMBER(FORECAST!H:H),FORECAST!H:H,"")</f>
        <v/>
      </c>
      <c r="BF5466" s="4"/>
    </row>
    <row r="5467" spans="1:58">
      <c r="A5467" s="218" t="str">
        <f>MID(FORECAST!A5466,1,10)</f>
        <v/>
      </c>
      <c r="B5467" s="218" t="str">
        <f t="shared" si="650"/>
        <v/>
      </c>
      <c r="C5467" s="218" t="str">
        <f t="shared" si="651"/>
        <v/>
      </c>
      <c r="D5467" s="218" t="str">
        <f t="shared" si="652"/>
        <v/>
      </c>
      <c r="E5467" s="219" t="e">
        <f t="shared" si="653"/>
        <v>#VALUE!</v>
      </c>
      <c r="F5467" s="219" t="str">
        <f t="shared" si="654"/>
        <v/>
      </c>
      <c r="G5467" s="219">
        <f t="shared" si="655"/>
        <v>45291</v>
      </c>
      <c r="H5467" s="218" t="str">
        <f>IF(ISERROR(VLOOKUP(FORECAST!$A5467,$AY$2:$BA$9,3,FALSE)),"",VLOOKUP(FORECAST!$A5467,$AY$2:$BA$9,3,FALSE))</f>
        <v/>
      </c>
      <c r="I5467" s="218" t="str">
        <f>IF(ISNUMBER(FORECAST!G:G),FORECAST!G:G,"")</f>
        <v/>
      </c>
      <c r="J5467" s="222" t="str">
        <f>IF(ISNUMBER(FORECAST!H:H),FORECAST!H:H,"")</f>
        <v/>
      </c>
      <c r="BF5467" s="4"/>
    </row>
    <row r="5468" spans="1:58">
      <c r="A5468" s="218" t="str">
        <f>MID(FORECAST!A5467,1,10)</f>
        <v/>
      </c>
      <c r="B5468" s="218" t="str">
        <f t="shared" si="650"/>
        <v/>
      </c>
      <c r="C5468" s="218" t="str">
        <f t="shared" si="651"/>
        <v/>
      </c>
      <c r="D5468" s="218" t="str">
        <f t="shared" si="652"/>
        <v/>
      </c>
      <c r="E5468" s="219" t="e">
        <f t="shared" si="653"/>
        <v>#VALUE!</v>
      </c>
      <c r="F5468" s="219" t="str">
        <f t="shared" si="654"/>
        <v/>
      </c>
      <c r="G5468" s="219">
        <f t="shared" si="655"/>
        <v>45291</v>
      </c>
      <c r="H5468" s="218" t="str">
        <f>IF(ISERROR(VLOOKUP(FORECAST!$A5468,$AY$2:$BA$9,3,FALSE)),"",VLOOKUP(FORECAST!$A5468,$AY$2:$BA$9,3,FALSE))</f>
        <v/>
      </c>
      <c r="I5468" s="218" t="str">
        <f>IF(ISNUMBER(FORECAST!G:G),FORECAST!G:G,"")</f>
        <v/>
      </c>
      <c r="J5468" s="222" t="str">
        <f>IF(ISNUMBER(FORECAST!H:H),FORECAST!H:H,"")</f>
        <v/>
      </c>
      <c r="BF5468" s="4"/>
    </row>
    <row r="5469" spans="1:58">
      <c r="A5469" s="218" t="str">
        <f>MID(FORECAST!A5468,1,10)</f>
        <v/>
      </c>
      <c r="B5469" s="218" t="str">
        <f t="shared" si="650"/>
        <v/>
      </c>
      <c r="C5469" s="218" t="str">
        <f t="shared" si="651"/>
        <v/>
      </c>
      <c r="D5469" s="218" t="str">
        <f t="shared" si="652"/>
        <v/>
      </c>
      <c r="E5469" s="219" t="e">
        <f t="shared" si="653"/>
        <v>#VALUE!</v>
      </c>
      <c r="F5469" s="219" t="str">
        <f t="shared" si="654"/>
        <v/>
      </c>
      <c r="G5469" s="219">
        <f t="shared" si="655"/>
        <v>45291</v>
      </c>
      <c r="H5469" s="218" t="str">
        <f>IF(ISERROR(VLOOKUP(FORECAST!$A5469,$AY$2:$BA$9,3,FALSE)),"",VLOOKUP(FORECAST!$A5469,$AY$2:$BA$9,3,FALSE))</f>
        <v/>
      </c>
      <c r="I5469" s="218" t="str">
        <f>IF(ISNUMBER(FORECAST!G:G),FORECAST!G:G,"")</f>
        <v/>
      </c>
      <c r="J5469" s="222" t="str">
        <f>IF(ISNUMBER(FORECAST!H:H),FORECAST!H:H,"")</f>
        <v/>
      </c>
      <c r="BF5469" s="4"/>
    </row>
    <row r="5470" spans="1:58">
      <c r="A5470" s="218" t="str">
        <f>MID(FORECAST!A5469,1,10)</f>
        <v/>
      </c>
      <c r="B5470" s="218" t="str">
        <f t="shared" si="650"/>
        <v/>
      </c>
      <c r="C5470" s="218" t="str">
        <f t="shared" si="651"/>
        <v/>
      </c>
      <c r="D5470" s="218" t="str">
        <f t="shared" si="652"/>
        <v/>
      </c>
      <c r="E5470" s="219" t="e">
        <f t="shared" si="653"/>
        <v>#VALUE!</v>
      </c>
      <c r="F5470" s="219" t="str">
        <f t="shared" si="654"/>
        <v/>
      </c>
      <c r="G5470" s="219">
        <f t="shared" si="655"/>
        <v>45291</v>
      </c>
      <c r="H5470" s="218" t="str">
        <f>IF(ISERROR(VLOOKUP(FORECAST!$A5470,$AY$2:$BA$9,3,FALSE)),"",VLOOKUP(FORECAST!$A5470,$AY$2:$BA$9,3,FALSE))</f>
        <v/>
      </c>
      <c r="I5470" s="218" t="str">
        <f>IF(ISNUMBER(FORECAST!G:G),FORECAST!G:G,"")</f>
        <v/>
      </c>
      <c r="J5470" s="222" t="str">
        <f>IF(ISNUMBER(FORECAST!H:H),FORECAST!H:H,"")</f>
        <v/>
      </c>
      <c r="BF5470" s="4"/>
    </row>
    <row r="5471" spans="1:58">
      <c r="A5471" s="218" t="str">
        <f>MID(FORECAST!A5470,1,10)</f>
        <v/>
      </c>
      <c r="B5471" s="218" t="str">
        <f t="shared" si="650"/>
        <v/>
      </c>
      <c r="C5471" s="218" t="str">
        <f t="shared" si="651"/>
        <v/>
      </c>
      <c r="D5471" s="218" t="str">
        <f t="shared" si="652"/>
        <v/>
      </c>
      <c r="E5471" s="219" t="e">
        <f t="shared" si="653"/>
        <v>#VALUE!</v>
      </c>
      <c r="F5471" s="219" t="str">
        <f t="shared" si="654"/>
        <v/>
      </c>
      <c r="G5471" s="219">
        <f t="shared" si="655"/>
        <v>45291</v>
      </c>
      <c r="H5471" s="218" t="str">
        <f>IF(ISERROR(VLOOKUP(FORECAST!$A5471,$AY$2:$BA$9,3,FALSE)),"",VLOOKUP(FORECAST!$A5471,$AY$2:$BA$9,3,FALSE))</f>
        <v/>
      </c>
      <c r="I5471" s="218" t="str">
        <f>IF(ISNUMBER(FORECAST!G:G),FORECAST!G:G,"")</f>
        <v/>
      </c>
      <c r="J5471" s="222" t="str">
        <f>IF(ISNUMBER(FORECAST!H:H),FORECAST!H:H,"")</f>
        <v/>
      </c>
      <c r="BF5471" s="4"/>
    </row>
    <row r="5472" spans="1:58">
      <c r="A5472" s="218" t="str">
        <f>MID(FORECAST!A5471,1,10)</f>
        <v/>
      </c>
      <c r="B5472" s="218" t="str">
        <f t="shared" si="650"/>
        <v/>
      </c>
      <c r="C5472" s="218" t="str">
        <f t="shared" si="651"/>
        <v/>
      </c>
      <c r="D5472" s="218" t="str">
        <f t="shared" si="652"/>
        <v/>
      </c>
      <c r="E5472" s="219" t="e">
        <f t="shared" si="653"/>
        <v>#VALUE!</v>
      </c>
      <c r="F5472" s="219" t="str">
        <f t="shared" si="654"/>
        <v/>
      </c>
      <c r="G5472" s="219">
        <f t="shared" si="655"/>
        <v>45291</v>
      </c>
      <c r="H5472" s="218" t="str">
        <f>IF(ISERROR(VLOOKUP(FORECAST!$A5472,$AY$2:$BA$9,3,FALSE)),"",VLOOKUP(FORECAST!$A5472,$AY$2:$BA$9,3,FALSE))</f>
        <v/>
      </c>
      <c r="I5472" s="218" t="str">
        <f>IF(ISNUMBER(FORECAST!G:G),FORECAST!G:G,"")</f>
        <v/>
      </c>
      <c r="J5472" s="222" t="str">
        <f>IF(ISNUMBER(FORECAST!H:H),FORECAST!H:H,"")</f>
        <v/>
      </c>
      <c r="BF5472" s="4"/>
    </row>
    <row r="5473" spans="1:58">
      <c r="A5473" s="218" t="str">
        <f>MID(FORECAST!A5472,1,10)</f>
        <v/>
      </c>
      <c r="B5473" s="218" t="str">
        <f t="shared" si="650"/>
        <v/>
      </c>
      <c r="C5473" s="218" t="str">
        <f t="shared" si="651"/>
        <v/>
      </c>
      <c r="D5473" s="218" t="str">
        <f t="shared" si="652"/>
        <v/>
      </c>
      <c r="E5473" s="219" t="e">
        <f t="shared" si="653"/>
        <v>#VALUE!</v>
      </c>
      <c r="F5473" s="219" t="str">
        <f t="shared" si="654"/>
        <v/>
      </c>
      <c r="G5473" s="219">
        <f t="shared" si="655"/>
        <v>45291</v>
      </c>
      <c r="H5473" s="218" t="str">
        <f>IF(ISERROR(VLOOKUP(FORECAST!$A5473,$AY$2:$BA$9,3,FALSE)),"",VLOOKUP(FORECAST!$A5473,$AY$2:$BA$9,3,FALSE))</f>
        <v/>
      </c>
      <c r="I5473" s="218" t="str">
        <f>IF(ISNUMBER(FORECAST!G:G),FORECAST!G:G,"")</f>
        <v/>
      </c>
      <c r="J5473" s="222" t="str">
        <f>IF(ISNUMBER(FORECAST!H:H),FORECAST!H:H,"")</f>
        <v/>
      </c>
      <c r="BF5473" s="4"/>
    </row>
    <row r="5474" spans="1:58">
      <c r="A5474" s="218" t="str">
        <f>MID(FORECAST!A5473,1,10)</f>
        <v/>
      </c>
      <c r="B5474" s="218" t="str">
        <f t="shared" si="650"/>
        <v/>
      </c>
      <c r="C5474" s="218" t="str">
        <f t="shared" si="651"/>
        <v/>
      </c>
      <c r="D5474" s="218" t="str">
        <f t="shared" si="652"/>
        <v/>
      </c>
      <c r="E5474" s="219" t="e">
        <f t="shared" si="653"/>
        <v>#VALUE!</v>
      </c>
      <c r="F5474" s="219" t="str">
        <f t="shared" si="654"/>
        <v/>
      </c>
      <c r="G5474" s="219">
        <f t="shared" si="655"/>
        <v>45291</v>
      </c>
      <c r="H5474" s="218" t="str">
        <f>IF(ISERROR(VLOOKUP(FORECAST!$A5474,$AY$2:$BA$9,3,FALSE)),"",VLOOKUP(FORECAST!$A5474,$AY$2:$BA$9,3,FALSE))</f>
        <v/>
      </c>
      <c r="I5474" s="218" t="str">
        <f>IF(ISNUMBER(FORECAST!G:G),FORECAST!G:G,"")</f>
        <v/>
      </c>
      <c r="J5474" s="222" t="str">
        <f>IF(ISNUMBER(FORECAST!H:H),FORECAST!H:H,"")</f>
        <v/>
      </c>
      <c r="BF5474" s="4"/>
    </row>
    <row r="5475" spans="1:58">
      <c r="A5475" s="218" t="str">
        <f>MID(FORECAST!A5474,1,10)</f>
        <v/>
      </c>
      <c r="B5475" s="218" t="str">
        <f t="shared" si="650"/>
        <v/>
      </c>
      <c r="C5475" s="218" t="str">
        <f t="shared" si="651"/>
        <v/>
      </c>
      <c r="D5475" s="218" t="str">
        <f t="shared" si="652"/>
        <v/>
      </c>
      <c r="E5475" s="219" t="e">
        <f t="shared" si="653"/>
        <v>#VALUE!</v>
      </c>
      <c r="F5475" s="219" t="str">
        <f t="shared" si="654"/>
        <v/>
      </c>
      <c r="G5475" s="219">
        <f t="shared" si="655"/>
        <v>45291</v>
      </c>
      <c r="H5475" s="218" t="str">
        <f>IF(ISERROR(VLOOKUP(FORECAST!$A5475,$AY$2:$BA$9,3,FALSE)),"",VLOOKUP(FORECAST!$A5475,$AY$2:$BA$9,3,FALSE))</f>
        <v/>
      </c>
      <c r="I5475" s="218" t="str">
        <f>IF(ISNUMBER(FORECAST!G:G),FORECAST!G:G,"")</f>
        <v/>
      </c>
      <c r="J5475" s="222" t="str">
        <f>IF(ISNUMBER(FORECAST!H:H),FORECAST!H:H,"")</f>
        <v/>
      </c>
      <c r="BF5475" s="4"/>
    </row>
    <row r="5476" spans="1:58">
      <c r="A5476" s="218" t="str">
        <f>MID(FORECAST!A5475,1,10)</f>
        <v/>
      </c>
      <c r="B5476" s="218" t="str">
        <f t="shared" si="650"/>
        <v/>
      </c>
      <c r="C5476" s="218" t="str">
        <f t="shared" si="651"/>
        <v/>
      </c>
      <c r="D5476" s="218" t="str">
        <f t="shared" si="652"/>
        <v/>
      </c>
      <c r="E5476" s="219" t="e">
        <f t="shared" si="653"/>
        <v>#VALUE!</v>
      </c>
      <c r="F5476" s="219" t="str">
        <f t="shared" si="654"/>
        <v/>
      </c>
      <c r="G5476" s="219">
        <f t="shared" si="655"/>
        <v>45291</v>
      </c>
      <c r="H5476" s="218" t="str">
        <f>IF(ISERROR(VLOOKUP(FORECAST!$A5476,$AY$2:$BA$9,3,FALSE)),"",VLOOKUP(FORECAST!$A5476,$AY$2:$BA$9,3,FALSE))</f>
        <v/>
      </c>
      <c r="I5476" s="218" t="str">
        <f>IF(ISNUMBER(FORECAST!G:G),FORECAST!G:G,"")</f>
        <v/>
      </c>
      <c r="J5476" s="222" t="str">
        <f>IF(ISNUMBER(FORECAST!H:H),FORECAST!H:H,"")</f>
        <v/>
      </c>
      <c r="BF5476" s="4"/>
    </row>
    <row r="5477" spans="1:58">
      <c r="A5477" s="218" t="str">
        <f>MID(FORECAST!A5476,1,10)</f>
        <v/>
      </c>
      <c r="B5477" s="218" t="str">
        <f t="shared" si="650"/>
        <v/>
      </c>
      <c r="C5477" s="218" t="str">
        <f t="shared" si="651"/>
        <v/>
      </c>
      <c r="D5477" s="218" t="str">
        <f t="shared" si="652"/>
        <v/>
      </c>
      <c r="E5477" s="219" t="e">
        <f t="shared" si="653"/>
        <v>#VALUE!</v>
      </c>
      <c r="F5477" s="219" t="str">
        <f t="shared" si="654"/>
        <v/>
      </c>
      <c r="G5477" s="219">
        <f t="shared" si="655"/>
        <v>45291</v>
      </c>
      <c r="H5477" s="218" t="str">
        <f>IF(ISERROR(VLOOKUP(FORECAST!$A5477,$AY$2:$BA$9,3,FALSE)),"",VLOOKUP(FORECAST!$A5477,$AY$2:$BA$9,3,FALSE))</f>
        <v/>
      </c>
      <c r="I5477" s="218" t="str">
        <f>IF(ISNUMBER(FORECAST!G:G),FORECAST!G:G,"")</f>
        <v/>
      </c>
      <c r="J5477" s="222" t="str">
        <f>IF(ISNUMBER(FORECAST!H:H),FORECAST!H:H,"")</f>
        <v/>
      </c>
      <c r="BF5477" s="4"/>
    </row>
    <row r="5478" spans="1:58">
      <c r="A5478" s="218" t="str">
        <f>MID(FORECAST!A5477,1,10)</f>
        <v/>
      </c>
      <c r="B5478" s="218" t="str">
        <f t="shared" si="650"/>
        <v/>
      </c>
      <c r="C5478" s="218" t="str">
        <f t="shared" si="651"/>
        <v/>
      </c>
      <c r="D5478" s="218" t="str">
        <f t="shared" si="652"/>
        <v/>
      </c>
      <c r="E5478" s="219" t="e">
        <f t="shared" si="653"/>
        <v>#VALUE!</v>
      </c>
      <c r="F5478" s="219" t="str">
        <f t="shared" si="654"/>
        <v/>
      </c>
      <c r="G5478" s="219">
        <f t="shared" si="655"/>
        <v>45291</v>
      </c>
      <c r="H5478" s="218" t="str">
        <f>IF(ISERROR(VLOOKUP(FORECAST!$A5478,$AY$2:$BA$9,3,FALSE)),"",VLOOKUP(FORECAST!$A5478,$AY$2:$BA$9,3,FALSE))</f>
        <v/>
      </c>
      <c r="I5478" s="218" t="str">
        <f>IF(ISNUMBER(FORECAST!G:G),FORECAST!G:G,"")</f>
        <v/>
      </c>
      <c r="J5478" s="222" t="str">
        <f>IF(ISNUMBER(FORECAST!H:H),FORECAST!H:H,"")</f>
        <v/>
      </c>
      <c r="BF5478" s="4"/>
    </row>
    <row r="5479" spans="1:58">
      <c r="A5479" s="218" t="str">
        <f>MID(FORECAST!A5478,1,10)</f>
        <v/>
      </c>
      <c r="B5479" s="218" t="str">
        <f t="shared" si="650"/>
        <v/>
      </c>
      <c r="C5479" s="218" t="str">
        <f t="shared" si="651"/>
        <v/>
      </c>
      <c r="D5479" s="218" t="str">
        <f t="shared" si="652"/>
        <v/>
      </c>
      <c r="E5479" s="219" t="e">
        <f t="shared" si="653"/>
        <v>#VALUE!</v>
      </c>
      <c r="F5479" s="219" t="str">
        <f t="shared" si="654"/>
        <v/>
      </c>
      <c r="G5479" s="219">
        <f t="shared" si="655"/>
        <v>45291</v>
      </c>
      <c r="H5479" s="218" t="str">
        <f>IF(ISERROR(VLOOKUP(FORECAST!$A5479,$AY$2:$BA$9,3,FALSE)),"",VLOOKUP(FORECAST!$A5479,$AY$2:$BA$9,3,FALSE))</f>
        <v/>
      </c>
      <c r="I5479" s="218" t="str">
        <f>IF(ISNUMBER(FORECAST!G:G),FORECAST!G:G,"")</f>
        <v/>
      </c>
      <c r="J5479" s="222" t="str">
        <f>IF(ISNUMBER(FORECAST!H:H),FORECAST!H:H,"")</f>
        <v/>
      </c>
      <c r="BF5479" s="4"/>
    </row>
    <row r="5480" spans="1:58">
      <c r="A5480" s="218" t="str">
        <f>MID(FORECAST!A5479,1,10)</f>
        <v/>
      </c>
      <c r="B5480" s="218" t="str">
        <f t="shared" si="650"/>
        <v/>
      </c>
      <c r="C5480" s="218" t="str">
        <f t="shared" si="651"/>
        <v/>
      </c>
      <c r="D5480" s="218" t="str">
        <f t="shared" si="652"/>
        <v/>
      </c>
      <c r="E5480" s="219" t="e">
        <f t="shared" si="653"/>
        <v>#VALUE!</v>
      </c>
      <c r="F5480" s="219" t="str">
        <f t="shared" si="654"/>
        <v/>
      </c>
      <c r="G5480" s="219">
        <f t="shared" si="655"/>
        <v>45291</v>
      </c>
      <c r="H5480" s="218" t="str">
        <f>IF(ISERROR(VLOOKUP(FORECAST!$A5480,$AY$2:$BA$9,3,FALSE)),"",VLOOKUP(FORECAST!$A5480,$AY$2:$BA$9,3,FALSE))</f>
        <v/>
      </c>
      <c r="I5480" s="218" t="str">
        <f>IF(ISNUMBER(FORECAST!G:G),FORECAST!G:G,"")</f>
        <v/>
      </c>
      <c r="J5480" s="222" t="str">
        <f>IF(ISNUMBER(FORECAST!H:H),FORECAST!H:H,"")</f>
        <v/>
      </c>
      <c r="BF5480" s="4"/>
    </row>
    <row r="5481" spans="1:58">
      <c r="A5481" s="218" t="str">
        <f>MID(FORECAST!A5480,1,10)</f>
        <v/>
      </c>
      <c r="B5481" s="218" t="str">
        <f t="shared" si="650"/>
        <v/>
      </c>
      <c r="C5481" s="218" t="str">
        <f t="shared" si="651"/>
        <v/>
      </c>
      <c r="D5481" s="218" t="str">
        <f t="shared" si="652"/>
        <v/>
      </c>
      <c r="E5481" s="219" t="e">
        <f t="shared" si="653"/>
        <v>#VALUE!</v>
      </c>
      <c r="F5481" s="219" t="str">
        <f t="shared" si="654"/>
        <v/>
      </c>
      <c r="G5481" s="219">
        <f t="shared" si="655"/>
        <v>45291</v>
      </c>
      <c r="H5481" s="218" t="str">
        <f>IF(ISERROR(VLOOKUP(FORECAST!$A5481,$AY$2:$BA$9,3,FALSE)),"",VLOOKUP(FORECAST!$A5481,$AY$2:$BA$9,3,FALSE))</f>
        <v/>
      </c>
      <c r="I5481" s="218" t="str">
        <f>IF(ISNUMBER(FORECAST!G:G),FORECAST!G:G,"")</f>
        <v/>
      </c>
      <c r="J5481" s="222" t="str">
        <f>IF(ISNUMBER(FORECAST!H:H),FORECAST!H:H,"")</f>
        <v/>
      </c>
      <c r="BF5481" s="4"/>
    </row>
    <row r="5482" spans="1:58">
      <c r="A5482" s="218" t="str">
        <f>MID(FORECAST!A5481,1,10)</f>
        <v/>
      </c>
      <c r="B5482" s="218" t="str">
        <f t="shared" si="650"/>
        <v/>
      </c>
      <c r="C5482" s="218" t="str">
        <f t="shared" si="651"/>
        <v/>
      </c>
      <c r="D5482" s="218" t="str">
        <f t="shared" si="652"/>
        <v/>
      </c>
      <c r="E5482" s="219" t="e">
        <f t="shared" si="653"/>
        <v>#VALUE!</v>
      </c>
      <c r="F5482" s="219" t="str">
        <f t="shared" si="654"/>
        <v/>
      </c>
      <c r="G5482" s="219">
        <f t="shared" si="655"/>
        <v>45291</v>
      </c>
      <c r="H5482" s="218" t="str">
        <f>IF(ISERROR(VLOOKUP(FORECAST!$A5482,$AY$2:$BA$9,3,FALSE)),"",VLOOKUP(FORECAST!$A5482,$AY$2:$BA$9,3,FALSE))</f>
        <v/>
      </c>
      <c r="I5482" s="218" t="str">
        <f>IF(ISNUMBER(FORECAST!G:G),FORECAST!G:G,"")</f>
        <v/>
      </c>
      <c r="J5482" s="222" t="str">
        <f>IF(ISNUMBER(FORECAST!H:H),FORECAST!H:H,"")</f>
        <v/>
      </c>
      <c r="BF5482" s="4"/>
    </row>
    <row r="5483" spans="1:58">
      <c r="A5483" s="218" t="str">
        <f>MID(FORECAST!A5482,1,10)</f>
        <v/>
      </c>
      <c r="B5483" s="218" t="str">
        <f t="shared" si="650"/>
        <v/>
      </c>
      <c r="C5483" s="218" t="str">
        <f t="shared" si="651"/>
        <v/>
      </c>
      <c r="D5483" s="218" t="str">
        <f t="shared" si="652"/>
        <v/>
      </c>
      <c r="E5483" s="219" t="e">
        <f t="shared" si="653"/>
        <v>#VALUE!</v>
      </c>
      <c r="F5483" s="219" t="str">
        <f t="shared" si="654"/>
        <v/>
      </c>
      <c r="G5483" s="219">
        <f t="shared" si="655"/>
        <v>45291</v>
      </c>
      <c r="H5483" s="218" t="str">
        <f>IF(ISERROR(VLOOKUP(FORECAST!$A5483,$AY$2:$BA$9,3,FALSE)),"",VLOOKUP(FORECAST!$A5483,$AY$2:$BA$9,3,FALSE))</f>
        <v/>
      </c>
      <c r="I5483" s="218" t="str">
        <f>IF(ISNUMBER(FORECAST!G:G),FORECAST!G:G,"")</f>
        <v/>
      </c>
      <c r="J5483" s="222" t="str">
        <f>IF(ISNUMBER(FORECAST!H:H),FORECAST!H:H,"")</f>
        <v/>
      </c>
      <c r="BF5483" s="4"/>
    </row>
    <row r="5484" spans="1:58">
      <c r="A5484" s="218" t="str">
        <f>MID(FORECAST!A5483,1,10)</f>
        <v/>
      </c>
      <c r="B5484" s="218" t="str">
        <f t="shared" si="650"/>
        <v/>
      </c>
      <c r="C5484" s="218" t="str">
        <f t="shared" si="651"/>
        <v/>
      </c>
      <c r="D5484" s="218" t="str">
        <f t="shared" si="652"/>
        <v/>
      </c>
      <c r="E5484" s="219" t="e">
        <f t="shared" si="653"/>
        <v>#VALUE!</v>
      </c>
      <c r="F5484" s="219" t="str">
        <f t="shared" si="654"/>
        <v/>
      </c>
      <c r="G5484" s="219">
        <f t="shared" si="655"/>
        <v>45291</v>
      </c>
      <c r="H5484" s="218" t="str">
        <f>IF(ISERROR(VLOOKUP(FORECAST!$A5484,$AY$2:$BA$9,3,FALSE)),"",VLOOKUP(FORECAST!$A5484,$AY$2:$BA$9,3,FALSE))</f>
        <v/>
      </c>
      <c r="I5484" s="218" t="str">
        <f>IF(ISNUMBER(FORECAST!G:G),FORECAST!G:G,"")</f>
        <v/>
      </c>
      <c r="J5484" s="222" t="str">
        <f>IF(ISNUMBER(FORECAST!H:H),FORECAST!H:H,"")</f>
        <v/>
      </c>
      <c r="BF5484" s="4"/>
    </row>
    <row r="5485" spans="1:58">
      <c r="A5485" s="218" t="str">
        <f>MID(FORECAST!A5484,1,10)</f>
        <v/>
      </c>
      <c r="B5485" s="218" t="str">
        <f t="shared" si="650"/>
        <v/>
      </c>
      <c r="C5485" s="218" t="str">
        <f t="shared" si="651"/>
        <v/>
      </c>
      <c r="D5485" s="218" t="str">
        <f t="shared" si="652"/>
        <v/>
      </c>
      <c r="E5485" s="219" t="e">
        <f t="shared" si="653"/>
        <v>#VALUE!</v>
      </c>
      <c r="F5485" s="219" t="str">
        <f t="shared" si="654"/>
        <v/>
      </c>
      <c r="G5485" s="219">
        <f t="shared" si="655"/>
        <v>45291</v>
      </c>
      <c r="H5485" s="218" t="str">
        <f>IF(ISERROR(VLOOKUP(FORECAST!$A5485,$AY$2:$BA$9,3,FALSE)),"",VLOOKUP(FORECAST!$A5485,$AY$2:$BA$9,3,FALSE))</f>
        <v/>
      </c>
      <c r="I5485" s="218" t="str">
        <f>IF(ISNUMBER(FORECAST!G:G),FORECAST!G:G,"")</f>
        <v/>
      </c>
      <c r="J5485" s="222" t="str">
        <f>IF(ISNUMBER(FORECAST!H:H),FORECAST!H:H,"")</f>
        <v/>
      </c>
      <c r="BF5485" s="4"/>
    </row>
    <row r="5486" spans="1:58">
      <c r="A5486" s="218" t="str">
        <f>MID(FORECAST!A5485,1,10)</f>
        <v/>
      </c>
      <c r="B5486" s="218" t="str">
        <f t="shared" si="650"/>
        <v/>
      </c>
      <c r="C5486" s="218" t="str">
        <f t="shared" si="651"/>
        <v/>
      </c>
      <c r="D5486" s="218" t="str">
        <f t="shared" si="652"/>
        <v/>
      </c>
      <c r="E5486" s="219" t="e">
        <f t="shared" si="653"/>
        <v>#VALUE!</v>
      </c>
      <c r="F5486" s="219" t="str">
        <f t="shared" si="654"/>
        <v/>
      </c>
      <c r="G5486" s="219">
        <f t="shared" si="655"/>
        <v>45291</v>
      </c>
      <c r="H5486" s="218" t="str">
        <f>IF(ISERROR(VLOOKUP(FORECAST!$A5486,$AY$2:$BA$9,3,FALSE)),"",VLOOKUP(FORECAST!$A5486,$AY$2:$BA$9,3,FALSE))</f>
        <v/>
      </c>
      <c r="I5486" s="218" t="str">
        <f>IF(ISNUMBER(FORECAST!G:G),FORECAST!G:G,"")</f>
        <v/>
      </c>
      <c r="J5486" s="222" t="str">
        <f>IF(ISNUMBER(FORECAST!H:H),FORECAST!H:H,"")</f>
        <v/>
      </c>
      <c r="BF5486" s="4"/>
    </row>
    <row r="5487" spans="1:58">
      <c r="A5487" s="218" t="str">
        <f>MID(FORECAST!A5486,1,10)</f>
        <v/>
      </c>
      <c r="B5487" s="218" t="str">
        <f t="shared" si="650"/>
        <v/>
      </c>
      <c r="C5487" s="218" t="str">
        <f t="shared" si="651"/>
        <v/>
      </c>
      <c r="D5487" s="218" t="str">
        <f t="shared" si="652"/>
        <v/>
      </c>
      <c r="E5487" s="219" t="e">
        <f t="shared" si="653"/>
        <v>#VALUE!</v>
      </c>
      <c r="F5487" s="219" t="str">
        <f t="shared" si="654"/>
        <v/>
      </c>
      <c r="G5487" s="219">
        <f t="shared" si="655"/>
        <v>45291</v>
      </c>
      <c r="H5487" s="218" t="str">
        <f>IF(ISERROR(VLOOKUP(FORECAST!$A5487,$AY$2:$BA$9,3,FALSE)),"",VLOOKUP(FORECAST!$A5487,$AY$2:$BA$9,3,FALSE))</f>
        <v/>
      </c>
      <c r="I5487" s="218" t="str">
        <f>IF(ISNUMBER(FORECAST!G:G),FORECAST!G:G,"")</f>
        <v/>
      </c>
      <c r="J5487" s="222" t="str">
        <f>IF(ISNUMBER(FORECAST!H:H),FORECAST!H:H,"")</f>
        <v/>
      </c>
      <c r="BF5487" s="4"/>
    </row>
    <row r="5488" spans="1:58">
      <c r="A5488" s="218" t="str">
        <f>MID(FORECAST!A5487,1,10)</f>
        <v/>
      </c>
      <c r="B5488" s="218" t="str">
        <f t="shared" si="650"/>
        <v/>
      </c>
      <c r="C5488" s="218" t="str">
        <f t="shared" si="651"/>
        <v/>
      </c>
      <c r="D5488" s="218" t="str">
        <f t="shared" si="652"/>
        <v/>
      </c>
      <c r="E5488" s="219" t="e">
        <f t="shared" si="653"/>
        <v>#VALUE!</v>
      </c>
      <c r="F5488" s="219" t="str">
        <f t="shared" si="654"/>
        <v/>
      </c>
      <c r="G5488" s="219">
        <f t="shared" si="655"/>
        <v>45291</v>
      </c>
      <c r="H5488" s="218" t="str">
        <f>IF(ISERROR(VLOOKUP(FORECAST!$A5488,$AY$2:$BA$9,3,FALSE)),"",VLOOKUP(FORECAST!$A5488,$AY$2:$BA$9,3,FALSE))</f>
        <v/>
      </c>
      <c r="I5488" s="218" t="str">
        <f>IF(ISNUMBER(FORECAST!G:G),FORECAST!G:G,"")</f>
        <v/>
      </c>
      <c r="J5488" s="222" t="str">
        <f>IF(ISNUMBER(FORECAST!H:H),FORECAST!H:H,"")</f>
        <v/>
      </c>
      <c r="BF5488" s="4"/>
    </row>
    <row r="5489" spans="1:58">
      <c r="A5489" s="218" t="str">
        <f>MID(FORECAST!A5488,1,10)</f>
        <v/>
      </c>
      <c r="B5489" s="218" t="str">
        <f t="shared" si="650"/>
        <v/>
      </c>
      <c r="C5489" s="218" t="str">
        <f t="shared" si="651"/>
        <v/>
      </c>
      <c r="D5489" s="218" t="str">
        <f t="shared" si="652"/>
        <v/>
      </c>
      <c r="E5489" s="219" t="e">
        <f t="shared" si="653"/>
        <v>#VALUE!</v>
      </c>
      <c r="F5489" s="219" t="str">
        <f t="shared" si="654"/>
        <v/>
      </c>
      <c r="G5489" s="219">
        <f t="shared" si="655"/>
        <v>45291</v>
      </c>
      <c r="H5489" s="218" t="str">
        <f>IF(ISERROR(VLOOKUP(FORECAST!$A5489,$AY$2:$BA$9,3,FALSE)),"",VLOOKUP(FORECAST!$A5489,$AY$2:$BA$9,3,FALSE))</f>
        <v/>
      </c>
      <c r="I5489" s="218" t="str">
        <f>IF(ISNUMBER(FORECAST!G:G),FORECAST!G:G,"")</f>
        <v/>
      </c>
      <c r="J5489" s="222" t="str">
        <f>IF(ISNUMBER(FORECAST!H:H),FORECAST!H:H,"")</f>
        <v/>
      </c>
      <c r="BF5489" s="4"/>
    </row>
    <row r="5490" spans="1:58">
      <c r="A5490" s="218" t="str">
        <f>MID(FORECAST!A5489,1,10)</f>
        <v/>
      </c>
      <c r="B5490" s="218" t="str">
        <f t="shared" si="650"/>
        <v/>
      </c>
      <c r="C5490" s="218" t="str">
        <f t="shared" si="651"/>
        <v/>
      </c>
      <c r="D5490" s="218" t="str">
        <f t="shared" si="652"/>
        <v/>
      </c>
      <c r="E5490" s="219" t="e">
        <f t="shared" si="653"/>
        <v>#VALUE!</v>
      </c>
      <c r="F5490" s="219" t="str">
        <f t="shared" si="654"/>
        <v/>
      </c>
      <c r="G5490" s="219">
        <f t="shared" si="655"/>
        <v>45291</v>
      </c>
      <c r="H5490" s="218" t="str">
        <f>IF(ISERROR(VLOOKUP(FORECAST!$A5490,$AY$2:$BA$9,3,FALSE)),"",VLOOKUP(FORECAST!$A5490,$AY$2:$BA$9,3,FALSE))</f>
        <v/>
      </c>
      <c r="I5490" s="218" t="str">
        <f>IF(ISNUMBER(FORECAST!G:G),FORECAST!G:G,"")</f>
        <v/>
      </c>
      <c r="J5490" s="222" t="str">
        <f>IF(ISNUMBER(FORECAST!H:H),FORECAST!H:H,"")</f>
        <v/>
      </c>
      <c r="BF5490" s="4"/>
    </row>
    <row r="5491" spans="1:58">
      <c r="A5491" s="218" t="str">
        <f>MID(FORECAST!A5490,1,10)</f>
        <v/>
      </c>
      <c r="B5491" s="218" t="str">
        <f t="shared" si="650"/>
        <v/>
      </c>
      <c r="C5491" s="218" t="str">
        <f t="shared" si="651"/>
        <v/>
      </c>
      <c r="D5491" s="218" t="str">
        <f t="shared" si="652"/>
        <v/>
      </c>
      <c r="E5491" s="219" t="e">
        <f t="shared" si="653"/>
        <v>#VALUE!</v>
      </c>
      <c r="F5491" s="219" t="str">
        <f t="shared" si="654"/>
        <v/>
      </c>
      <c r="G5491" s="219">
        <f t="shared" si="655"/>
        <v>45291</v>
      </c>
      <c r="H5491" s="218" t="str">
        <f>IF(ISERROR(VLOOKUP(FORECAST!$A5491,$AY$2:$BA$9,3,FALSE)),"",VLOOKUP(FORECAST!$A5491,$AY$2:$BA$9,3,FALSE))</f>
        <v/>
      </c>
      <c r="I5491" s="218" t="str">
        <f>IF(ISNUMBER(FORECAST!G:G),FORECAST!G:G,"")</f>
        <v/>
      </c>
      <c r="J5491" s="222" t="str">
        <f>IF(ISNUMBER(FORECAST!H:H),FORECAST!H:H,"")</f>
        <v/>
      </c>
      <c r="BF5491" s="4"/>
    </row>
    <row r="5492" spans="1:58">
      <c r="A5492" s="218" t="str">
        <f>MID(FORECAST!A5491,1,10)</f>
        <v/>
      </c>
      <c r="B5492" s="218" t="str">
        <f t="shared" si="650"/>
        <v/>
      </c>
      <c r="C5492" s="218" t="str">
        <f t="shared" si="651"/>
        <v/>
      </c>
      <c r="D5492" s="218" t="str">
        <f t="shared" si="652"/>
        <v/>
      </c>
      <c r="E5492" s="219" t="e">
        <f t="shared" si="653"/>
        <v>#VALUE!</v>
      </c>
      <c r="F5492" s="219" t="str">
        <f t="shared" si="654"/>
        <v/>
      </c>
      <c r="G5492" s="219">
        <f t="shared" si="655"/>
        <v>45291</v>
      </c>
      <c r="H5492" s="218" t="str">
        <f>IF(ISERROR(VLOOKUP(FORECAST!$A5492,$AY$2:$BA$9,3,FALSE)),"",VLOOKUP(FORECAST!$A5492,$AY$2:$BA$9,3,FALSE))</f>
        <v/>
      </c>
      <c r="I5492" s="218" t="str">
        <f>IF(ISNUMBER(FORECAST!G:G),FORECAST!G:G,"")</f>
        <v/>
      </c>
      <c r="J5492" s="222" t="str">
        <f>IF(ISNUMBER(FORECAST!H:H),FORECAST!H:H,"")</f>
        <v/>
      </c>
      <c r="BF5492" s="4"/>
    </row>
    <row r="5493" spans="1:58">
      <c r="A5493" s="218" t="str">
        <f>MID(FORECAST!A5492,1,10)</f>
        <v/>
      </c>
      <c r="B5493" s="218" t="str">
        <f t="shared" si="650"/>
        <v/>
      </c>
      <c r="C5493" s="218" t="str">
        <f t="shared" si="651"/>
        <v/>
      </c>
      <c r="D5493" s="218" t="str">
        <f t="shared" si="652"/>
        <v/>
      </c>
      <c r="E5493" s="219" t="e">
        <f t="shared" si="653"/>
        <v>#VALUE!</v>
      </c>
      <c r="F5493" s="219" t="str">
        <f t="shared" si="654"/>
        <v/>
      </c>
      <c r="G5493" s="219">
        <f t="shared" si="655"/>
        <v>45291</v>
      </c>
      <c r="H5493" s="218" t="str">
        <f>IF(ISERROR(VLOOKUP(FORECAST!$A5493,$AY$2:$BA$9,3,FALSE)),"",VLOOKUP(FORECAST!$A5493,$AY$2:$BA$9,3,FALSE))</f>
        <v/>
      </c>
      <c r="I5493" s="218" t="str">
        <f>IF(ISNUMBER(FORECAST!G:G),FORECAST!G:G,"")</f>
        <v/>
      </c>
      <c r="J5493" s="222" t="str">
        <f>IF(ISNUMBER(FORECAST!H:H),FORECAST!H:H,"")</f>
        <v/>
      </c>
      <c r="BF5493" s="4"/>
    </row>
    <row r="5494" spans="1:58">
      <c r="A5494" s="218" t="str">
        <f>MID(FORECAST!A5493,1,10)</f>
        <v/>
      </c>
      <c r="B5494" s="218" t="str">
        <f t="shared" si="650"/>
        <v/>
      </c>
      <c r="C5494" s="218" t="str">
        <f t="shared" si="651"/>
        <v/>
      </c>
      <c r="D5494" s="218" t="str">
        <f t="shared" si="652"/>
        <v/>
      </c>
      <c r="E5494" s="219" t="e">
        <f t="shared" si="653"/>
        <v>#VALUE!</v>
      </c>
      <c r="F5494" s="219" t="str">
        <f t="shared" si="654"/>
        <v/>
      </c>
      <c r="G5494" s="219">
        <f t="shared" si="655"/>
        <v>45291</v>
      </c>
      <c r="H5494" s="218" t="str">
        <f>IF(ISERROR(VLOOKUP(FORECAST!$A5494,$AY$2:$BA$9,3,FALSE)),"",VLOOKUP(FORECAST!$A5494,$AY$2:$BA$9,3,FALSE))</f>
        <v/>
      </c>
      <c r="I5494" s="218" t="str">
        <f>IF(ISNUMBER(FORECAST!G:G),FORECAST!G:G,"")</f>
        <v/>
      </c>
      <c r="J5494" s="222" t="str">
        <f>IF(ISNUMBER(FORECAST!H:H),FORECAST!H:H,"")</f>
        <v/>
      </c>
      <c r="BF5494" s="4"/>
    </row>
    <row r="5495" spans="1:58">
      <c r="A5495" s="218" t="str">
        <f>MID(FORECAST!A5494,1,10)</f>
        <v/>
      </c>
      <c r="B5495" s="218" t="str">
        <f t="shared" si="650"/>
        <v/>
      </c>
      <c r="C5495" s="218" t="str">
        <f t="shared" si="651"/>
        <v/>
      </c>
      <c r="D5495" s="218" t="str">
        <f t="shared" si="652"/>
        <v/>
      </c>
      <c r="E5495" s="219" t="e">
        <f t="shared" si="653"/>
        <v>#VALUE!</v>
      </c>
      <c r="F5495" s="219" t="str">
        <f t="shared" si="654"/>
        <v/>
      </c>
      <c r="G5495" s="219">
        <f t="shared" si="655"/>
        <v>45291</v>
      </c>
      <c r="H5495" s="218" t="str">
        <f>IF(ISERROR(VLOOKUP(FORECAST!$A5495,$AY$2:$BA$9,3,FALSE)),"",VLOOKUP(FORECAST!$A5495,$AY$2:$BA$9,3,FALSE))</f>
        <v/>
      </c>
      <c r="I5495" s="218" t="str">
        <f>IF(ISNUMBER(FORECAST!G:G),FORECAST!G:G,"")</f>
        <v/>
      </c>
      <c r="J5495" s="222" t="str">
        <f>IF(ISNUMBER(FORECAST!H:H),FORECAST!H:H,"")</f>
        <v/>
      </c>
      <c r="BF5495" s="4"/>
    </row>
    <row r="5496" spans="1:58">
      <c r="A5496" s="218" t="str">
        <f>MID(FORECAST!A5495,1,10)</f>
        <v/>
      </c>
      <c r="B5496" s="218" t="str">
        <f t="shared" si="650"/>
        <v/>
      </c>
      <c r="C5496" s="218" t="str">
        <f t="shared" si="651"/>
        <v/>
      </c>
      <c r="D5496" s="218" t="str">
        <f t="shared" si="652"/>
        <v/>
      </c>
      <c r="E5496" s="219" t="e">
        <f t="shared" si="653"/>
        <v>#VALUE!</v>
      </c>
      <c r="F5496" s="219" t="str">
        <f t="shared" si="654"/>
        <v/>
      </c>
      <c r="G5496" s="219">
        <f t="shared" si="655"/>
        <v>45291</v>
      </c>
      <c r="H5496" s="218" t="str">
        <f>IF(ISERROR(VLOOKUP(FORECAST!$A5496,$AY$2:$BA$9,3,FALSE)),"",VLOOKUP(FORECAST!$A5496,$AY$2:$BA$9,3,FALSE))</f>
        <v/>
      </c>
      <c r="I5496" s="218" t="str">
        <f>IF(ISNUMBER(FORECAST!G:G),FORECAST!G:G,"")</f>
        <v/>
      </c>
      <c r="J5496" s="222" t="str">
        <f>IF(ISNUMBER(FORECAST!H:H),FORECAST!H:H,"")</f>
        <v/>
      </c>
      <c r="BF5496" s="4"/>
    </row>
    <row r="5497" spans="1:58">
      <c r="A5497" s="218" t="str">
        <f>MID(FORECAST!A5496,1,10)</f>
        <v/>
      </c>
      <c r="B5497" s="218" t="str">
        <f t="shared" si="650"/>
        <v/>
      </c>
      <c r="C5497" s="218" t="str">
        <f t="shared" si="651"/>
        <v/>
      </c>
      <c r="D5497" s="218" t="str">
        <f t="shared" si="652"/>
        <v/>
      </c>
      <c r="E5497" s="219" t="e">
        <f t="shared" si="653"/>
        <v>#VALUE!</v>
      </c>
      <c r="F5497" s="219" t="str">
        <f t="shared" si="654"/>
        <v/>
      </c>
      <c r="G5497" s="219">
        <f t="shared" si="655"/>
        <v>45291</v>
      </c>
      <c r="H5497" s="218" t="str">
        <f>IF(ISERROR(VLOOKUP(FORECAST!$A5497,$AY$2:$BA$9,3,FALSE)),"",VLOOKUP(FORECAST!$A5497,$AY$2:$BA$9,3,FALSE))</f>
        <v/>
      </c>
      <c r="I5497" s="218" t="str">
        <f>IF(ISNUMBER(FORECAST!G:G),FORECAST!G:G,"")</f>
        <v/>
      </c>
      <c r="J5497" s="222" t="str">
        <f>IF(ISNUMBER(FORECAST!H:H),FORECAST!H:H,"")</f>
        <v/>
      </c>
      <c r="BF5497" s="4"/>
    </row>
    <row r="5498" spans="1:58">
      <c r="A5498" s="218" t="str">
        <f>MID(FORECAST!A5497,1,10)</f>
        <v/>
      </c>
      <c r="B5498" s="218" t="str">
        <f t="shared" si="650"/>
        <v/>
      </c>
      <c r="C5498" s="218" t="str">
        <f t="shared" si="651"/>
        <v/>
      </c>
      <c r="D5498" s="218" t="str">
        <f t="shared" si="652"/>
        <v/>
      </c>
      <c r="E5498" s="219" t="e">
        <f t="shared" si="653"/>
        <v>#VALUE!</v>
      </c>
      <c r="F5498" s="219" t="str">
        <f t="shared" si="654"/>
        <v/>
      </c>
      <c r="G5498" s="219">
        <f t="shared" si="655"/>
        <v>45291</v>
      </c>
      <c r="H5498" s="218" t="str">
        <f>IF(ISERROR(VLOOKUP(FORECAST!$A5498,$AY$2:$BA$9,3,FALSE)),"",VLOOKUP(FORECAST!$A5498,$AY$2:$BA$9,3,FALSE))</f>
        <v/>
      </c>
      <c r="I5498" s="218" t="str">
        <f>IF(ISNUMBER(FORECAST!G:G),FORECAST!G:G,"")</f>
        <v/>
      </c>
      <c r="J5498" s="222" t="str">
        <f>IF(ISNUMBER(FORECAST!H:H),FORECAST!H:H,"")</f>
        <v/>
      </c>
      <c r="BF5498" s="4"/>
    </row>
    <row r="5499" spans="1:58">
      <c r="A5499" s="218" t="str">
        <f>MID(FORECAST!A5498,1,10)</f>
        <v/>
      </c>
      <c r="B5499" s="218" t="str">
        <f t="shared" si="650"/>
        <v/>
      </c>
      <c r="C5499" s="218" t="str">
        <f t="shared" si="651"/>
        <v/>
      </c>
      <c r="D5499" s="218" t="str">
        <f t="shared" si="652"/>
        <v/>
      </c>
      <c r="E5499" s="219" t="e">
        <f t="shared" si="653"/>
        <v>#VALUE!</v>
      </c>
      <c r="F5499" s="219" t="str">
        <f t="shared" si="654"/>
        <v/>
      </c>
      <c r="G5499" s="219">
        <f t="shared" si="655"/>
        <v>45291</v>
      </c>
      <c r="H5499" s="218" t="str">
        <f>IF(ISERROR(VLOOKUP(FORECAST!$A5499,$AY$2:$BA$9,3,FALSE)),"",VLOOKUP(FORECAST!$A5499,$AY$2:$BA$9,3,FALSE))</f>
        <v/>
      </c>
      <c r="I5499" s="218" t="str">
        <f>IF(ISNUMBER(FORECAST!G:G),FORECAST!G:G,"")</f>
        <v/>
      </c>
      <c r="J5499" s="222" t="str">
        <f>IF(ISNUMBER(FORECAST!H:H),FORECAST!H:H,"")</f>
        <v/>
      </c>
      <c r="BF5499" s="4"/>
    </row>
    <row r="5500" spans="1:58">
      <c r="A5500" s="218" t="str">
        <f>MID(FORECAST!A5499,1,10)</f>
        <v/>
      </c>
      <c r="B5500" s="218" t="str">
        <f t="shared" si="650"/>
        <v/>
      </c>
      <c r="C5500" s="218" t="str">
        <f t="shared" si="651"/>
        <v/>
      </c>
      <c r="D5500" s="218" t="str">
        <f t="shared" si="652"/>
        <v/>
      </c>
      <c r="E5500" s="219" t="e">
        <f t="shared" si="653"/>
        <v>#VALUE!</v>
      </c>
      <c r="F5500" s="219" t="str">
        <f t="shared" si="654"/>
        <v/>
      </c>
      <c r="G5500" s="219">
        <f t="shared" si="655"/>
        <v>45291</v>
      </c>
      <c r="H5500" s="218" t="str">
        <f>IF(ISERROR(VLOOKUP(FORECAST!$A5500,$AY$2:$BA$9,3,FALSE)),"",VLOOKUP(FORECAST!$A5500,$AY$2:$BA$9,3,FALSE))</f>
        <v/>
      </c>
      <c r="I5500" s="218" t="str">
        <f>IF(ISNUMBER(FORECAST!G:G),FORECAST!G:G,"")</f>
        <v/>
      </c>
      <c r="J5500" s="222" t="str">
        <f>IF(ISNUMBER(FORECAST!H:H),FORECAST!H:H,"")</f>
        <v/>
      </c>
      <c r="BF5500" s="4"/>
    </row>
    <row r="5501" spans="1:58">
      <c r="A5501" s="218" t="str">
        <f>MID(FORECAST!A5500,1,10)</f>
        <v/>
      </c>
      <c r="B5501" s="218" t="str">
        <f t="shared" si="650"/>
        <v/>
      </c>
      <c r="C5501" s="218" t="str">
        <f t="shared" si="651"/>
        <v/>
      </c>
      <c r="D5501" s="218" t="str">
        <f t="shared" si="652"/>
        <v/>
      </c>
      <c r="E5501" s="219" t="e">
        <f t="shared" si="653"/>
        <v>#VALUE!</v>
      </c>
      <c r="F5501" s="219" t="str">
        <f t="shared" si="654"/>
        <v/>
      </c>
      <c r="G5501" s="219">
        <f t="shared" si="655"/>
        <v>45291</v>
      </c>
      <c r="H5501" s="218" t="str">
        <f>IF(ISERROR(VLOOKUP(FORECAST!$A5501,$AY$2:$BA$9,3,FALSE)),"",VLOOKUP(FORECAST!$A5501,$AY$2:$BA$9,3,FALSE))</f>
        <v/>
      </c>
      <c r="I5501" s="218" t="str">
        <f>IF(ISNUMBER(FORECAST!G:G),FORECAST!G:G,"")</f>
        <v/>
      </c>
      <c r="J5501" s="222" t="str">
        <f>IF(ISNUMBER(FORECAST!H:H),FORECAST!H:H,"")</f>
        <v/>
      </c>
      <c r="BF5501" s="4"/>
    </row>
    <row r="5502" spans="1:58">
      <c r="A5502" s="218" t="str">
        <f>MID(FORECAST!A5501,1,10)</f>
        <v/>
      </c>
      <c r="B5502" s="218" t="str">
        <f t="shared" si="650"/>
        <v/>
      </c>
      <c r="C5502" s="218" t="str">
        <f t="shared" si="651"/>
        <v/>
      </c>
      <c r="D5502" s="218" t="str">
        <f t="shared" si="652"/>
        <v/>
      </c>
      <c r="E5502" s="219" t="e">
        <f t="shared" si="653"/>
        <v>#VALUE!</v>
      </c>
      <c r="F5502" s="219" t="str">
        <f t="shared" si="654"/>
        <v/>
      </c>
      <c r="G5502" s="219">
        <f t="shared" si="655"/>
        <v>45291</v>
      </c>
      <c r="H5502" s="218" t="str">
        <f>IF(ISERROR(VLOOKUP(FORECAST!$A5502,$AY$2:$BA$9,3,FALSE)),"",VLOOKUP(FORECAST!$A5502,$AY$2:$BA$9,3,FALSE))</f>
        <v/>
      </c>
      <c r="I5502" s="218" t="str">
        <f>IF(ISNUMBER(FORECAST!G:G),FORECAST!G:G,"")</f>
        <v/>
      </c>
      <c r="J5502" s="222" t="str">
        <f>IF(ISNUMBER(FORECAST!H:H),FORECAST!H:H,"")</f>
        <v/>
      </c>
      <c r="BF5502" s="4"/>
    </row>
    <row r="5503" spans="1:58">
      <c r="A5503" s="218" t="str">
        <f>MID(FORECAST!A5502,1,10)</f>
        <v/>
      </c>
      <c r="B5503" s="218" t="str">
        <f t="shared" si="650"/>
        <v/>
      </c>
      <c r="C5503" s="218" t="str">
        <f t="shared" si="651"/>
        <v/>
      </c>
      <c r="D5503" s="218" t="str">
        <f t="shared" si="652"/>
        <v/>
      </c>
      <c r="E5503" s="219" t="e">
        <f t="shared" si="653"/>
        <v>#VALUE!</v>
      </c>
      <c r="F5503" s="219" t="str">
        <f t="shared" si="654"/>
        <v/>
      </c>
      <c r="G5503" s="219">
        <f t="shared" si="655"/>
        <v>45291</v>
      </c>
      <c r="H5503" s="218" t="str">
        <f>IF(ISERROR(VLOOKUP(FORECAST!$A5503,$AY$2:$BA$9,3,FALSE)),"",VLOOKUP(FORECAST!$A5503,$AY$2:$BA$9,3,FALSE))</f>
        <v/>
      </c>
      <c r="I5503" s="218" t="str">
        <f>IF(ISNUMBER(FORECAST!G:G),FORECAST!G:G,"")</f>
        <v/>
      </c>
      <c r="J5503" s="222" t="str">
        <f>IF(ISNUMBER(FORECAST!H:H),FORECAST!H:H,"")</f>
        <v/>
      </c>
      <c r="BF5503" s="4"/>
    </row>
    <row r="5504" spans="1:58">
      <c r="A5504" s="218" t="str">
        <f>MID(FORECAST!A5503,1,10)</f>
        <v/>
      </c>
      <c r="B5504" s="218" t="str">
        <f t="shared" si="650"/>
        <v/>
      </c>
      <c r="C5504" s="218" t="str">
        <f t="shared" si="651"/>
        <v/>
      </c>
      <c r="D5504" s="218" t="str">
        <f t="shared" si="652"/>
        <v/>
      </c>
      <c r="E5504" s="219" t="e">
        <f t="shared" si="653"/>
        <v>#VALUE!</v>
      </c>
      <c r="F5504" s="219" t="str">
        <f t="shared" si="654"/>
        <v/>
      </c>
      <c r="G5504" s="219">
        <f t="shared" si="655"/>
        <v>45291</v>
      </c>
      <c r="H5504" s="218" t="str">
        <f>IF(ISERROR(VLOOKUP(FORECAST!$A5504,$AY$2:$BA$9,3,FALSE)),"",VLOOKUP(FORECAST!$A5504,$AY$2:$BA$9,3,FALSE))</f>
        <v/>
      </c>
      <c r="I5504" s="218" t="str">
        <f>IF(ISNUMBER(FORECAST!G:G),FORECAST!G:G,"")</f>
        <v/>
      </c>
      <c r="J5504" s="222" t="str">
        <f>IF(ISNUMBER(FORECAST!H:H),FORECAST!H:H,"")</f>
        <v/>
      </c>
      <c r="BF5504" s="4"/>
    </row>
    <row r="5505" spans="1:58">
      <c r="A5505" s="218" t="str">
        <f>MID(FORECAST!A5504,1,10)</f>
        <v/>
      </c>
      <c r="B5505" s="218" t="str">
        <f t="shared" si="650"/>
        <v/>
      </c>
      <c r="C5505" s="218" t="str">
        <f t="shared" si="651"/>
        <v/>
      </c>
      <c r="D5505" s="218" t="str">
        <f t="shared" si="652"/>
        <v/>
      </c>
      <c r="E5505" s="219" t="e">
        <f t="shared" si="653"/>
        <v>#VALUE!</v>
      </c>
      <c r="F5505" s="219" t="str">
        <f t="shared" si="654"/>
        <v/>
      </c>
      <c r="G5505" s="219">
        <f t="shared" si="655"/>
        <v>45291</v>
      </c>
      <c r="H5505" s="218" t="str">
        <f>IF(ISERROR(VLOOKUP(FORECAST!$A5505,$AY$2:$BA$9,3,FALSE)),"",VLOOKUP(FORECAST!$A5505,$AY$2:$BA$9,3,FALSE))</f>
        <v/>
      </c>
      <c r="I5505" s="218" t="str">
        <f>IF(ISNUMBER(FORECAST!G:G),FORECAST!G:G,"")</f>
        <v/>
      </c>
      <c r="J5505" s="222" t="str">
        <f>IF(ISNUMBER(FORECAST!H:H),FORECAST!H:H,"")</f>
        <v/>
      </c>
      <c r="BF5505" s="4"/>
    </row>
    <row r="5506" spans="1:58">
      <c r="A5506" s="218" t="str">
        <f>MID(FORECAST!A5505,1,10)</f>
        <v/>
      </c>
      <c r="B5506" s="218" t="str">
        <f t="shared" si="650"/>
        <v/>
      </c>
      <c r="C5506" s="218" t="str">
        <f t="shared" si="651"/>
        <v/>
      </c>
      <c r="D5506" s="218" t="str">
        <f t="shared" si="652"/>
        <v/>
      </c>
      <c r="E5506" s="219" t="e">
        <f t="shared" si="653"/>
        <v>#VALUE!</v>
      </c>
      <c r="F5506" s="219" t="str">
        <f t="shared" si="654"/>
        <v/>
      </c>
      <c r="G5506" s="219">
        <f t="shared" si="655"/>
        <v>45291</v>
      </c>
      <c r="H5506" s="218" t="str">
        <f>IF(ISERROR(VLOOKUP(FORECAST!$A5506,$AY$2:$BA$9,3,FALSE)),"",VLOOKUP(FORECAST!$A5506,$AY$2:$BA$9,3,FALSE))</f>
        <v/>
      </c>
      <c r="I5506" s="218" t="str">
        <f>IF(ISNUMBER(FORECAST!G:G),FORECAST!G:G,"")</f>
        <v/>
      </c>
      <c r="J5506" s="222" t="str">
        <f>IF(ISNUMBER(FORECAST!H:H),FORECAST!H:H,"")</f>
        <v/>
      </c>
      <c r="BF5506" s="4"/>
    </row>
    <row r="5507" spans="1:58">
      <c r="A5507" s="218" t="str">
        <f>MID(FORECAST!A5506,1,10)</f>
        <v/>
      </c>
      <c r="B5507" s="218" t="str">
        <f t="shared" si="650"/>
        <v/>
      </c>
      <c r="C5507" s="218" t="str">
        <f t="shared" si="651"/>
        <v/>
      </c>
      <c r="D5507" s="218" t="str">
        <f t="shared" si="652"/>
        <v/>
      </c>
      <c r="E5507" s="219" t="e">
        <f t="shared" si="653"/>
        <v>#VALUE!</v>
      </c>
      <c r="F5507" s="219" t="str">
        <f t="shared" si="654"/>
        <v/>
      </c>
      <c r="G5507" s="219">
        <f t="shared" si="655"/>
        <v>45291</v>
      </c>
      <c r="H5507" s="218" t="str">
        <f>IF(ISERROR(VLOOKUP(FORECAST!$A5507,$AY$2:$BA$9,3,FALSE)),"",VLOOKUP(FORECAST!$A5507,$AY$2:$BA$9,3,FALSE))</f>
        <v/>
      </c>
      <c r="I5507" s="218" t="str">
        <f>IF(ISNUMBER(FORECAST!G:G),FORECAST!G:G,"")</f>
        <v/>
      </c>
      <c r="J5507" s="222" t="str">
        <f>IF(ISNUMBER(FORECAST!H:H),FORECAST!H:H,"")</f>
        <v/>
      </c>
      <c r="BF5507" s="4"/>
    </row>
    <row r="5508" spans="1:58">
      <c r="A5508" s="218" t="str">
        <f>MID(FORECAST!A5507,1,10)</f>
        <v/>
      </c>
      <c r="B5508" s="218" t="str">
        <f t="shared" si="650"/>
        <v/>
      </c>
      <c r="C5508" s="218" t="str">
        <f t="shared" si="651"/>
        <v/>
      </c>
      <c r="D5508" s="218" t="str">
        <f t="shared" si="652"/>
        <v/>
      </c>
      <c r="E5508" s="219" t="e">
        <f t="shared" si="653"/>
        <v>#VALUE!</v>
      </c>
      <c r="F5508" s="219" t="str">
        <f t="shared" si="654"/>
        <v/>
      </c>
      <c r="G5508" s="219">
        <f t="shared" si="655"/>
        <v>45291</v>
      </c>
      <c r="H5508" s="218" t="str">
        <f>IF(ISERROR(VLOOKUP(FORECAST!$A5508,$AY$2:$BA$9,3,FALSE)),"",VLOOKUP(FORECAST!$A5508,$AY$2:$BA$9,3,FALSE))</f>
        <v/>
      </c>
      <c r="I5508" s="218" t="str">
        <f>IF(ISNUMBER(FORECAST!G:G),FORECAST!G:G,"")</f>
        <v/>
      </c>
      <c r="J5508" s="222" t="str">
        <f>IF(ISNUMBER(FORECAST!H:H),FORECAST!H:H,"")</f>
        <v/>
      </c>
      <c r="BF5508" s="4"/>
    </row>
    <row r="5509" spans="1:58">
      <c r="A5509" s="218" t="str">
        <f>MID(FORECAST!A5508,1,10)</f>
        <v/>
      </c>
      <c r="B5509" s="218" t="str">
        <f t="shared" si="650"/>
        <v/>
      </c>
      <c r="C5509" s="218" t="str">
        <f t="shared" si="651"/>
        <v/>
      </c>
      <c r="D5509" s="218" t="str">
        <f t="shared" si="652"/>
        <v/>
      </c>
      <c r="E5509" s="219" t="e">
        <f t="shared" si="653"/>
        <v>#VALUE!</v>
      </c>
      <c r="F5509" s="219" t="str">
        <f t="shared" si="654"/>
        <v/>
      </c>
      <c r="G5509" s="219">
        <f t="shared" si="655"/>
        <v>45291</v>
      </c>
      <c r="H5509" s="218" t="str">
        <f>IF(ISERROR(VLOOKUP(FORECAST!$A5509,$AY$2:$BA$9,3,FALSE)),"",VLOOKUP(FORECAST!$A5509,$AY$2:$BA$9,3,FALSE))</f>
        <v/>
      </c>
      <c r="I5509" s="218" t="str">
        <f>IF(ISNUMBER(FORECAST!G:G),FORECAST!G:G,"")</f>
        <v/>
      </c>
      <c r="J5509" s="222" t="str">
        <f>IF(ISNUMBER(FORECAST!H:H),FORECAST!H:H,"")</f>
        <v/>
      </c>
      <c r="BF5509" s="4"/>
    </row>
    <row r="5510" spans="1:58">
      <c r="A5510" s="218" t="str">
        <f>MID(FORECAST!A5509,1,10)</f>
        <v/>
      </c>
      <c r="B5510" s="218" t="str">
        <f t="shared" si="650"/>
        <v/>
      </c>
      <c r="C5510" s="218" t="str">
        <f t="shared" si="651"/>
        <v/>
      </c>
      <c r="D5510" s="218" t="str">
        <f t="shared" si="652"/>
        <v/>
      </c>
      <c r="E5510" s="219" t="e">
        <f t="shared" si="653"/>
        <v>#VALUE!</v>
      </c>
      <c r="F5510" s="219" t="str">
        <f t="shared" si="654"/>
        <v/>
      </c>
      <c r="G5510" s="219">
        <f t="shared" si="655"/>
        <v>45291</v>
      </c>
      <c r="H5510" s="218" t="str">
        <f>IF(ISERROR(VLOOKUP(FORECAST!$A5510,$AY$2:$BA$9,3,FALSE)),"",VLOOKUP(FORECAST!$A5510,$AY$2:$BA$9,3,FALSE))</f>
        <v/>
      </c>
      <c r="I5510" s="218" t="str">
        <f>IF(ISNUMBER(FORECAST!G:G),FORECAST!G:G,"")</f>
        <v/>
      </c>
      <c r="J5510" s="222" t="str">
        <f>IF(ISNUMBER(FORECAST!H:H),FORECAST!H:H,"")</f>
        <v/>
      </c>
      <c r="BF5510" s="4"/>
    </row>
    <row r="5511" spans="1:58">
      <c r="A5511" s="218" t="str">
        <f>MID(FORECAST!A5510,1,10)</f>
        <v/>
      </c>
      <c r="B5511" s="218" t="str">
        <f t="shared" si="650"/>
        <v/>
      </c>
      <c r="C5511" s="218" t="str">
        <f t="shared" si="651"/>
        <v/>
      </c>
      <c r="D5511" s="218" t="str">
        <f t="shared" si="652"/>
        <v/>
      </c>
      <c r="E5511" s="219" t="e">
        <f t="shared" si="653"/>
        <v>#VALUE!</v>
      </c>
      <c r="F5511" s="219" t="str">
        <f t="shared" si="654"/>
        <v/>
      </c>
      <c r="G5511" s="219">
        <f t="shared" si="655"/>
        <v>45291</v>
      </c>
      <c r="H5511" s="218" t="str">
        <f>IF(ISERROR(VLOOKUP(FORECAST!$A5511,$AY$2:$BA$9,3,FALSE)),"",VLOOKUP(FORECAST!$A5511,$AY$2:$BA$9,3,FALSE))</f>
        <v/>
      </c>
      <c r="I5511" s="218" t="str">
        <f>IF(ISNUMBER(FORECAST!G:G),FORECAST!G:G,"")</f>
        <v/>
      </c>
      <c r="J5511" s="222" t="str">
        <f>IF(ISNUMBER(FORECAST!H:H),FORECAST!H:H,"")</f>
        <v/>
      </c>
      <c r="BF5511" s="4"/>
    </row>
    <row r="5512" spans="1:58">
      <c r="A5512" s="218" t="str">
        <f>MID(FORECAST!A5511,1,10)</f>
        <v/>
      </c>
      <c r="B5512" s="218" t="str">
        <f t="shared" si="650"/>
        <v/>
      </c>
      <c r="C5512" s="218" t="str">
        <f t="shared" si="651"/>
        <v/>
      </c>
      <c r="D5512" s="218" t="str">
        <f t="shared" si="652"/>
        <v/>
      </c>
      <c r="E5512" s="219" t="e">
        <f t="shared" si="653"/>
        <v>#VALUE!</v>
      </c>
      <c r="F5512" s="219" t="str">
        <f t="shared" si="654"/>
        <v/>
      </c>
      <c r="G5512" s="219">
        <f t="shared" si="655"/>
        <v>45291</v>
      </c>
      <c r="H5512" s="218" t="str">
        <f>IF(ISERROR(VLOOKUP(FORECAST!$A5512,$AY$2:$BA$9,3,FALSE)),"",VLOOKUP(FORECAST!$A5512,$AY$2:$BA$9,3,FALSE))</f>
        <v/>
      </c>
      <c r="I5512" s="218" t="str">
        <f>IF(ISNUMBER(FORECAST!G:G),FORECAST!G:G,"")</f>
        <v/>
      </c>
      <c r="J5512" s="222" t="str">
        <f>IF(ISNUMBER(FORECAST!H:H),FORECAST!H:H,"")</f>
        <v/>
      </c>
      <c r="BF5512" s="4"/>
    </row>
    <row r="5513" spans="1:58">
      <c r="A5513" s="218" t="str">
        <f>MID(FORECAST!A5512,1,10)</f>
        <v/>
      </c>
      <c r="B5513" s="218" t="str">
        <f t="shared" si="650"/>
        <v/>
      </c>
      <c r="C5513" s="218" t="str">
        <f t="shared" si="651"/>
        <v/>
      </c>
      <c r="D5513" s="218" t="str">
        <f t="shared" si="652"/>
        <v/>
      </c>
      <c r="E5513" s="219" t="e">
        <f t="shared" si="653"/>
        <v>#VALUE!</v>
      </c>
      <c r="F5513" s="219" t="str">
        <f t="shared" si="654"/>
        <v/>
      </c>
      <c r="G5513" s="219">
        <f t="shared" si="655"/>
        <v>45291</v>
      </c>
      <c r="H5513" s="218" t="str">
        <f>IF(ISERROR(VLOOKUP(FORECAST!$A5513,$AY$2:$BA$9,3,FALSE)),"",VLOOKUP(FORECAST!$A5513,$AY$2:$BA$9,3,FALSE))</f>
        <v/>
      </c>
      <c r="I5513" s="218" t="str">
        <f>IF(ISNUMBER(FORECAST!G:G),FORECAST!G:G,"")</f>
        <v/>
      </c>
      <c r="J5513" s="222" t="str">
        <f>IF(ISNUMBER(FORECAST!H:H),FORECAST!H:H,"")</f>
        <v/>
      </c>
      <c r="BF5513" s="4"/>
    </row>
    <row r="5514" spans="1:58">
      <c r="A5514" s="218" t="str">
        <f>MID(FORECAST!A5513,1,10)</f>
        <v/>
      </c>
      <c r="B5514" s="218" t="str">
        <f t="shared" si="650"/>
        <v/>
      </c>
      <c r="C5514" s="218" t="str">
        <f t="shared" si="651"/>
        <v/>
      </c>
      <c r="D5514" s="218" t="str">
        <f t="shared" si="652"/>
        <v/>
      </c>
      <c r="E5514" s="219" t="e">
        <f t="shared" si="653"/>
        <v>#VALUE!</v>
      </c>
      <c r="F5514" s="219" t="str">
        <f t="shared" si="654"/>
        <v/>
      </c>
      <c r="G5514" s="219">
        <f t="shared" si="655"/>
        <v>45291</v>
      </c>
      <c r="H5514" s="218" t="str">
        <f>IF(ISERROR(VLOOKUP(FORECAST!$A5514,$AY$2:$BA$9,3,FALSE)),"",VLOOKUP(FORECAST!$A5514,$AY$2:$BA$9,3,FALSE))</f>
        <v/>
      </c>
      <c r="I5514" s="218" t="str">
        <f>IF(ISNUMBER(FORECAST!G:G),FORECAST!G:G,"")</f>
        <v/>
      </c>
      <c r="J5514" s="222" t="str">
        <f>IF(ISNUMBER(FORECAST!H:H),FORECAST!H:H,"")</f>
        <v/>
      </c>
      <c r="BF5514" s="4"/>
    </row>
    <row r="5515" spans="1:58">
      <c r="A5515" s="218" t="str">
        <f>MID(FORECAST!A5514,1,10)</f>
        <v/>
      </c>
      <c r="B5515" s="218" t="str">
        <f t="shared" si="650"/>
        <v/>
      </c>
      <c r="C5515" s="218" t="str">
        <f t="shared" si="651"/>
        <v/>
      </c>
      <c r="D5515" s="218" t="str">
        <f t="shared" si="652"/>
        <v/>
      </c>
      <c r="E5515" s="219" t="e">
        <f t="shared" si="653"/>
        <v>#VALUE!</v>
      </c>
      <c r="F5515" s="219" t="str">
        <f t="shared" si="654"/>
        <v/>
      </c>
      <c r="G5515" s="219">
        <f t="shared" si="655"/>
        <v>45291</v>
      </c>
      <c r="H5515" s="218" t="str">
        <f>IF(ISERROR(VLOOKUP(FORECAST!$A5515,$AY$2:$BA$9,3,FALSE)),"",VLOOKUP(FORECAST!$A5515,$AY$2:$BA$9,3,FALSE))</f>
        <v/>
      </c>
      <c r="I5515" s="218" t="str">
        <f>IF(ISNUMBER(FORECAST!G:G),FORECAST!G:G,"")</f>
        <v/>
      </c>
      <c r="J5515" s="222" t="str">
        <f>IF(ISNUMBER(FORECAST!H:H),FORECAST!H:H,"")</f>
        <v/>
      </c>
      <c r="BF5515" s="4"/>
    </row>
    <row r="5516" spans="1:58">
      <c r="A5516" s="218" t="str">
        <f>MID(FORECAST!A5515,1,10)</f>
        <v/>
      </c>
      <c r="B5516" s="218" t="str">
        <f t="shared" si="650"/>
        <v/>
      </c>
      <c r="C5516" s="218" t="str">
        <f t="shared" si="651"/>
        <v/>
      </c>
      <c r="D5516" s="218" t="str">
        <f t="shared" si="652"/>
        <v/>
      </c>
      <c r="E5516" s="219" t="e">
        <f t="shared" si="653"/>
        <v>#VALUE!</v>
      </c>
      <c r="F5516" s="219" t="str">
        <f t="shared" si="654"/>
        <v/>
      </c>
      <c r="G5516" s="219">
        <f t="shared" si="655"/>
        <v>45291</v>
      </c>
      <c r="H5516" s="218" t="str">
        <f>IF(ISERROR(VLOOKUP(FORECAST!$A5516,$AY$2:$BA$9,3,FALSE)),"",VLOOKUP(FORECAST!$A5516,$AY$2:$BA$9,3,FALSE))</f>
        <v/>
      </c>
      <c r="I5516" s="218" t="str">
        <f>IF(ISNUMBER(FORECAST!G:G),FORECAST!G:G,"")</f>
        <v/>
      </c>
      <c r="J5516" s="222" t="str">
        <f>IF(ISNUMBER(FORECAST!H:H),FORECAST!H:H,"")</f>
        <v/>
      </c>
      <c r="BF5516" s="4"/>
    </row>
    <row r="5517" spans="1:58">
      <c r="A5517" s="218" t="str">
        <f>MID(FORECAST!A5516,1,10)</f>
        <v/>
      </c>
      <c r="B5517" s="218" t="str">
        <f t="shared" si="650"/>
        <v/>
      </c>
      <c r="C5517" s="218" t="str">
        <f t="shared" si="651"/>
        <v/>
      </c>
      <c r="D5517" s="218" t="str">
        <f t="shared" si="652"/>
        <v/>
      </c>
      <c r="E5517" s="219" t="e">
        <f t="shared" si="653"/>
        <v>#VALUE!</v>
      </c>
      <c r="F5517" s="219" t="str">
        <f t="shared" si="654"/>
        <v/>
      </c>
      <c r="G5517" s="219">
        <f t="shared" si="655"/>
        <v>45291</v>
      </c>
      <c r="H5517" s="218" t="str">
        <f>IF(ISERROR(VLOOKUP(FORECAST!$A5517,$AY$2:$BA$9,3,FALSE)),"",VLOOKUP(FORECAST!$A5517,$AY$2:$BA$9,3,FALSE))</f>
        <v/>
      </c>
      <c r="I5517" s="218" t="str">
        <f>IF(ISNUMBER(FORECAST!G:G),FORECAST!G:G,"")</f>
        <v/>
      </c>
      <c r="J5517" s="222" t="str">
        <f>IF(ISNUMBER(FORECAST!H:H),FORECAST!H:H,"")</f>
        <v/>
      </c>
      <c r="BF5517" s="4"/>
    </row>
    <row r="5518" spans="1:58">
      <c r="A5518" s="218" t="str">
        <f>MID(FORECAST!A5517,1,10)</f>
        <v/>
      </c>
      <c r="B5518" s="218" t="str">
        <f t="shared" si="650"/>
        <v/>
      </c>
      <c r="C5518" s="218" t="str">
        <f t="shared" si="651"/>
        <v/>
      </c>
      <c r="D5518" s="218" t="str">
        <f t="shared" si="652"/>
        <v/>
      </c>
      <c r="E5518" s="219" t="e">
        <f t="shared" si="653"/>
        <v>#VALUE!</v>
      </c>
      <c r="F5518" s="219" t="str">
        <f t="shared" si="654"/>
        <v/>
      </c>
      <c r="G5518" s="219">
        <f t="shared" si="655"/>
        <v>45291</v>
      </c>
      <c r="H5518" s="218" t="str">
        <f>IF(ISERROR(VLOOKUP(FORECAST!$A5518,$AY$2:$BA$9,3,FALSE)),"",VLOOKUP(FORECAST!$A5518,$AY$2:$BA$9,3,FALSE))</f>
        <v/>
      </c>
      <c r="I5518" s="218" t="str">
        <f>IF(ISNUMBER(FORECAST!G:G),FORECAST!G:G,"")</f>
        <v/>
      </c>
      <c r="J5518" s="222" t="str">
        <f>IF(ISNUMBER(FORECAST!H:H),FORECAST!H:H,"")</f>
        <v/>
      </c>
      <c r="BF5518" s="4"/>
    </row>
    <row r="5519" spans="1:58">
      <c r="A5519" s="218" t="str">
        <f>MID(FORECAST!A5518,1,10)</f>
        <v/>
      </c>
      <c r="B5519" s="218" t="str">
        <f t="shared" si="650"/>
        <v/>
      </c>
      <c r="C5519" s="218" t="str">
        <f t="shared" si="651"/>
        <v/>
      </c>
      <c r="D5519" s="218" t="str">
        <f t="shared" si="652"/>
        <v/>
      </c>
      <c r="E5519" s="219" t="e">
        <f t="shared" si="653"/>
        <v>#VALUE!</v>
      </c>
      <c r="F5519" s="219" t="str">
        <f t="shared" si="654"/>
        <v/>
      </c>
      <c r="G5519" s="219">
        <f t="shared" si="655"/>
        <v>45291</v>
      </c>
      <c r="H5519" s="218" t="str">
        <f>IF(ISERROR(VLOOKUP(FORECAST!$A5519,$AY$2:$BA$9,3,FALSE)),"",VLOOKUP(FORECAST!$A5519,$AY$2:$BA$9,3,FALSE))</f>
        <v/>
      </c>
      <c r="I5519" s="218" t="str">
        <f>IF(ISNUMBER(FORECAST!G:G),FORECAST!G:G,"")</f>
        <v/>
      </c>
      <c r="J5519" s="222" t="str">
        <f>IF(ISNUMBER(FORECAST!H:H),FORECAST!H:H,"")</f>
        <v/>
      </c>
      <c r="BF5519" s="4"/>
    </row>
    <row r="5520" spans="1:58">
      <c r="A5520" s="218" t="str">
        <f>MID(FORECAST!A5519,1,10)</f>
        <v/>
      </c>
      <c r="B5520" s="218" t="str">
        <f t="shared" ref="B5520:B5583" si="656">MID(A5520,1,2)</f>
        <v/>
      </c>
      <c r="C5520" s="218" t="str">
        <f t="shared" ref="C5520:C5583" si="657">MID(A5520,4,2)</f>
        <v/>
      </c>
      <c r="D5520" s="218" t="str">
        <f t="shared" ref="D5520:D5583" si="658">MID(A5520,7,4)</f>
        <v/>
      </c>
      <c r="E5520" s="219" t="e">
        <f t="shared" ref="E5520:E5583" si="659">DATE(D5520,C5520,B5520)</f>
        <v>#VALUE!</v>
      </c>
      <c r="F5520" s="219" t="str">
        <f t="shared" ref="F5520:F5583" si="660">IF(ISERROR(E5520),"",E5520)</f>
        <v/>
      </c>
      <c r="G5520" s="219">
        <f t="shared" ref="G5520:G5583" si="661">IF(F5520="",G5519,F5520)</f>
        <v>45291</v>
      </c>
      <c r="H5520" s="218" t="str">
        <f>IF(ISERROR(VLOOKUP(FORECAST!$A5520,$AY$2:$BA$9,3,FALSE)),"",VLOOKUP(FORECAST!$A5520,$AY$2:$BA$9,3,FALSE))</f>
        <v/>
      </c>
      <c r="I5520" s="218" t="str">
        <f>IF(ISNUMBER(FORECAST!G:G),FORECAST!G:G,"")</f>
        <v/>
      </c>
      <c r="J5520" s="222" t="str">
        <f>IF(ISNUMBER(FORECAST!H:H),FORECAST!H:H,"")</f>
        <v/>
      </c>
      <c r="BF5520" s="4"/>
    </row>
    <row r="5521" spans="1:58">
      <c r="A5521" s="218" t="str">
        <f>MID(FORECAST!A5520,1,10)</f>
        <v/>
      </c>
      <c r="B5521" s="218" t="str">
        <f t="shared" si="656"/>
        <v/>
      </c>
      <c r="C5521" s="218" t="str">
        <f t="shared" si="657"/>
        <v/>
      </c>
      <c r="D5521" s="218" t="str">
        <f t="shared" si="658"/>
        <v/>
      </c>
      <c r="E5521" s="219" t="e">
        <f t="shared" si="659"/>
        <v>#VALUE!</v>
      </c>
      <c r="F5521" s="219" t="str">
        <f t="shared" si="660"/>
        <v/>
      </c>
      <c r="G5521" s="219">
        <f t="shared" si="661"/>
        <v>45291</v>
      </c>
      <c r="H5521" s="218" t="str">
        <f>IF(ISERROR(VLOOKUP(FORECAST!$A5521,$AY$2:$BA$9,3,FALSE)),"",VLOOKUP(FORECAST!$A5521,$AY$2:$BA$9,3,FALSE))</f>
        <v/>
      </c>
      <c r="I5521" s="218" t="str">
        <f>IF(ISNUMBER(FORECAST!G:G),FORECAST!G:G,"")</f>
        <v/>
      </c>
      <c r="J5521" s="222" t="str">
        <f>IF(ISNUMBER(FORECAST!H:H),FORECAST!H:H,"")</f>
        <v/>
      </c>
      <c r="BF5521" s="4"/>
    </row>
    <row r="5522" spans="1:58">
      <c r="A5522" s="218" t="str">
        <f>MID(FORECAST!A5521,1,10)</f>
        <v/>
      </c>
      <c r="B5522" s="218" t="str">
        <f t="shared" si="656"/>
        <v/>
      </c>
      <c r="C5522" s="218" t="str">
        <f t="shared" si="657"/>
        <v/>
      </c>
      <c r="D5522" s="218" t="str">
        <f t="shared" si="658"/>
        <v/>
      </c>
      <c r="E5522" s="219" t="e">
        <f t="shared" si="659"/>
        <v>#VALUE!</v>
      </c>
      <c r="F5522" s="219" t="str">
        <f t="shared" si="660"/>
        <v/>
      </c>
      <c r="G5522" s="219">
        <f t="shared" si="661"/>
        <v>45291</v>
      </c>
      <c r="H5522" s="218" t="str">
        <f>IF(ISERROR(VLOOKUP(FORECAST!$A5522,$AY$2:$BA$9,3,FALSE)),"",VLOOKUP(FORECAST!$A5522,$AY$2:$BA$9,3,FALSE))</f>
        <v/>
      </c>
      <c r="I5522" s="218" t="str">
        <f>IF(ISNUMBER(FORECAST!G:G),FORECAST!G:G,"")</f>
        <v/>
      </c>
      <c r="J5522" s="222" t="str">
        <f>IF(ISNUMBER(FORECAST!H:H),FORECAST!H:H,"")</f>
        <v/>
      </c>
      <c r="BF5522" s="4"/>
    </row>
    <row r="5523" spans="1:58">
      <c r="A5523" s="218" t="str">
        <f>MID(FORECAST!A5522,1,10)</f>
        <v/>
      </c>
      <c r="B5523" s="218" t="str">
        <f t="shared" si="656"/>
        <v/>
      </c>
      <c r="C5523" s="218" t="str">
        <f t="shared" si="657"/>
        <v/>
      </c>
      <c r="D5523" s="218" t="str">
        <f t="shared" si="658"/>
        <v/>
      </c>
      <c r="E5523" s="219" t="e">
        <f t="shared" si="659"/>
        <v>#VALUE!</v>
      </c>
      <c r="F5523" s="219" t="str">
        <f t="shared" si="660"/>
        <v/>
      </c>
      <c r="G5523" s="219">
        <f t="shared" si="661"/>
        <v>45291</v>
      </c>
      <c r="H5523" s="218" t="str">
        <f>IF(ISERROR(VLOOKUP(FORECAST!$A5523,$AY$2:$BA$9,3,FALSE)),"",VLOOKUP(FORECAST!$A5523,$AY$2:$BA$9,3,FALSE))</f>
        <v/>
      </c>
      <c r="I5523" s="218" t="str">
        <f>IF(ISNUMBER(FORECAST!G:G),FORECAST!G:G,"")</f>
        <v/>
      </c>
      <c r="J5523" s="222" t="str">
        <f>IF(ISNUMBER(FORECAST!H:H),FORECAST!H:H,"")</f>
        <v/>
      </c>
      <c r="BF5523" s="4"/>
    </row>
    <row r="5524" spans="1:58">
      <c r="A5524" s="218" t="str">
        <f>MID(FORECAST!A5523,1,10)</f>
        <v/>
      </c>
      <c r="B5524" s="218" t="str">
        <f t="shared" si="656"/>
        <v/>
      </c>
      <c r="C5524" s="218" t="str">
        <f t="shared" si="657"/>
        <v/>
      </c>
      <c r="D5524" s="218" t="str">
        <f t="shared" si="658"/>
        <v/>
      </c>
      <c r="E5524" s="219" t="e">
        <f t="shared" si="659"/>
        <v>#VALUE!</v>
      </c>
      <c r="F5524" s="219" t="str">
        <f t="shared" si="660"/>
        <v/>
      </c>
      <c r="G5524" s="219">
        <f t="shared" si="661"/>
        <v>45291</v>
      </c>
      <c r="H5524" s="218" t="str">
        <f>IF(ISERROR(VLOOKUP(FORECAST!$A5524,$AY$2:$BA$9,3,FALSE)),"",VLOOKUP(FORECAST!$A5524,$AY$2:$BA$9,3,FALSE))</f>
        <v/>
      </c>
      <c r="I5524" s="218" t="str">
        <f>IF(ISNUMBER(FORECAST!G:G),FORECAST!G:G,"")</f>
        <v/>
      </c>
      <c r="J5524" s="222" t="str">
        <f>IF(ISNUMBER(FORECAST!H:H),FORECAST!H:H,"")</f>
        <v/>
      </c>
      <c r="BF5524" s="4"/>
    </row>
    <row r="5525" spans="1:58">
      <c r="A5525" s="218" t="str">
        <f>MID(FORECAST!A5524,1,10)</f>
        <v/>
      </c>
      <c r="B5525" s="218" t="str">
        <f t="shared" si="656"/>
        <v/>
      </c>
      <c r="C5525" s="218" t="str">
        <f t="shared" si="657"/>
        <v/>
      </c>
      <c r="D5525" s="218" t="str">
        <f t="shared" si="658"/>
        <v/>
      </c>
      <c r="E5525" s="219" t="e">
        <f t="shared" si="659"/>
        <v>#VALUE!</v>
      </c>
      <c r="F5525" s="219" t="str">
        <f t="shared" si="660"/>
        <v/>
      </c>
      <c r="G5525" s="219">
        <f t="shared" si="661"/>
        <v>45291</v>
      </c>
      <c r="H5525" s="218" t="str">
        <f>IF(ISERROR(VLOOKUP(FORECAST!$A5525,$AY$2:$BA$9,3,FALSE)),"",VLOOKUP(FORECAST!$A5525,$AY$2:$BA$9,3,FALSE))</f>
        <v/>
      </c>
      <c r="I5525" s="218" t="str">
        <f>IF(ISNUMBER(FORECAST!G:G),FORECAST!G:G,"")</f>
        <v/>
      </c>
      <c r="J5525" s="222" t="str">
        <f>IF(ISNUMBER(FORECAST!H:H),FORECAST!H:H,"")</f>
        <v/>
      </c>
      <c r="BF5525" s="4"/>
    </row>
    <row r="5526" spans="1:58">
      <c r="A5526" s="218" t="str">
        <f>MID(FORECAST!A5525,1,10)</f>
        <v/>
      </c>
      <c r="B5526" s="218" t="str">
        <f t="shared" si="656"/>
        <v/>
      </c>
      <c r="C5526" s="218" t="str">
        <f t="shared" si="657"/>
        <v/>
      </c>
      <c r="D5526" s="218" t="str">
        <f t="shared" si="658"/>
        <v/>
      </c>
      <c r="E5526" s="219" t="e">
        <f t="shared" si="659"/>
        <v>#VALUE!</v>
      </c>
      <c r="F5526" s="219" t="str">
        <f t="shared" si="660"/>
        <v/>
      </c>
      <c r="G5526" s="219">
        <f t="shared" si="661"/>
        <v>45291</v>
      </c>
      <c r="H5526" s="218" t="str">
        <f>IF(ISERROR(VLOOKUP(FORECAST!$A5526,$AY$2:$BA$9,3,FALSE)),"",VLOOKUP(FORECAST!$A5526,$AY$2:$BA$9,3,FALSE))</f>
        <v/>
      </c>
      <c r="I5526" s="218" t="str">
        <f>IF(ISNUMBER(FORECAST!G:G),FORECAST!G:G,"")</f>
        <v/>
      </c>
      <c r="J5526" s="222" t="str">
        <f>IF(ISNUMBER(FORECAST!H:H),FORECAST!H:H,"")</f>
        <v/>
      </c>
      <c r="BF5526" s="4"/>
    </row>
    <row r="5527" spans="1:58">
      <c r="A5527" s="218" t="str">
        <f>MID(FORECAST!A5526,1,10)</f>
        <v/>
      </c>
      <c r="B5527" s="218" t="str">
        <f t="shared" si="656"/>
        <v/>
      </c>
      <c r="C5527" s="218" t="str">
        <f t="shared" si="657"/>
        <v/>
      </c>
      <c r="D5527" s="218" t="str">
        <f t="shared" si="658"/>
        <v/>
      </c>
      <c r="E5527" s="219" t="e">
        <f t="shared" si="659"/>
        <v>#VALUE!</v>
      </c>
      <c r="F5527" s="219" t="str">
        <f t="shared" si="660"/>
        <v/>
      </c>
      <c r="G5527" s="219">
        <f t="shared" si="661"/>
        <v>45291</v>
      </c>
      <c r="H5527" s="218" t="str">
        <f>IF(ISERROR(VLOOKUP(FORECAST!$A5527,$AY$2:$BA$9,3,FALSE)),"",VLOOKUP(FORECAST!$A5527,$AY$2:$BA$9,3,FALSE))</f>
        <v/>
      </c>
      <c r="I5527" s="218" t="str">
        <f>IF(ISNUMBER(FORECAST!G:G),FORECAST!G:G,"")</f>
        <v/>
      </c>
      <c r="J5527" s="222" t="str">
        <f>IF(ISNUMBER(FORECAST!H:H),FORECAST!H:H,"")</f>
        <v/>
      </c>
      <c r="BF5527" s="4"/>
    </row>
    <row r="5528" spans="1:58">
      <c r="A5528" s="218" t="str">
        <f>MID(FORECAST!A5527,1,10)</f>
        <v/>
      </c>
      <c r="B5528" s="218" t="str">
        <f t="shared" si="656"/>
        <v/>
      </c>
      <c r="C5528" s="218" t="str">
        <f t="shared" si="657"/>
        <v/>
      </c>
      <c r="D5528" s="218" t="str">
        <f t="shared" si="658"/>
        <v/>
      </c>
      <c r="E5528" s="219" t="e">
        <f t="shared" si="659"/>
        <v>#VALUE!</v>
      </c>
      <c r="F5528" s="219" t="str">
        <f t="shared" si="660"/>
        <v/>
      </c>
      <c r="G5528" s="219">
        <f t="shared" si="661"/>
        <v>45291</v>
      </c>
      <c r="H5528" s="218" t="str">
        <f>IF(ISERROR(VLOOKUP(FORECAST!$A5528,$AY$2:$BA$9,3,FALSE)),"",VLOOKUP(FORECAST!$A5528,$AY$2:$BA$9,3,FALSE))</f>
        <v/>
      </c>
      <c r="I5528" s="218" t="str">
        <f>IF(ISNUMBER(FORECAST!G:G),FORECAST!G:G,"")</f>
        <v/>
      </c>
      <c r="J5528" s="222" t="str">
        <f>IF(ISNUMBER(FORECAST!H:H),FORECAST!H:H,"")</f>
        <v/>
      </c>
      <c r="BF5528" s="4"/>
    </row>
    <row r="5529" spans="1:58">
      <c r="A5529" s="218" t="str">
        <f>MID(FORECAST!A5528,1,10)</f>
        <v/>
      </c>
      <c r="B5529" s="218" t="str">
        <f t="shared" si="656"/>
        <v/>
      </c>
      <c r="C5529" s="218" t="str">
        <f t="shared" si="657"/>
        <v/>
      </c>
      <c r="D5529" s="218" t="str">
        <f t="shared" si="658"/>
        <v/>
      </c>
      <c r="E5529" s="219" t="e">
        <f t="shared" si="659"/>
        <v>#VALUE!</v>
      </c>
      <c r="F5529" s="219" t="str">
        <f t="shared" si="660"/>
        <v/>
      </c>
      <c r="G5529" s="219">
        <f t="shared" si="661"/>
        <v>45291</v>
      </c>
      <c r="H5529" s="218" t="str">
        <f>IF(ISERROR(VLOOKUP(FORECAST!$A5529,$AY$2:$BA$9,3,FALSE)),"",VLOOKUP(FORECAST!$A5529,$AY$2:$BA$9,3,FALSE))</f>
        <v/>
      </c>
      <c r="I5529" s="218" t="str">
        <f>IF(ISNUMBER(FORECAST!G:G),FORECAST!G:G,"")</f>
        <v/>
      </c>
      <c r="J5529" s="222" t="str">
        <f>IF(ISNUMBER(FORECAST!H:H),FORECAST!H:H,"")</f>
        <v/>
      </c>
      <c r="BF5529" s="4"/>
    </row>
    <row r="5530" spans="1:58">
      <c r="A5530" s="218" t="str">
        <f>MID(FORECAST!A5529,1,10)</f>
        <v/>
      </c>
      <c r="B5530" s="218" t="str">
        <f t="shared" si="656"/>
        <v/>
      </c>
      <c r="C5530" s="218" t="str">
        <f t="shared" si="657"/>
        <v/>
      </c>
      <c r="D5530" s="218" t="str">
        <f t="shared" si="658"/>
        <v/>
      </c>
      <c r="E5530" s="219" t="e">
        <f t="shared" si="659"/>
        <v>#VALUE!</v>
      </c>
      <c r="F5530" s="219" t="str">
        <f t="shared" si="660"/>
        <v/>
      </c>
      <c r="G5530" s="219">
        <f t="shared" si="661"/>
        <v>45291</v>
      </c>
      <c r="H5530" s="218" t="str">
        <f>IF(ISERROR(VLOOKUP(FORECAST!$A5530,$AY$2:$BA$9,3,FALSE)),"",VLOOKUP(FORECAST!$A5530,$AY$2:$BA$9,3,FALSE))</f>
        <v/>
      </c>
      <c r="I5530" s="218" t="str">
        <f>IF(ISNUMBER(FORECAST!G:G),FORECAST!G:G,"")</f>
        <v/>
      </c>
      <c r="J5530" s="222" t="str">
        <f>IF(ISNUMBER(FORECAST!H:H),FORECAST!H:H,"")</f>
        <v/>
      </c>
      <c r="BF5530" s="4"/>
    </row>
    <row r="5531" spans="1:58">
      <c r="A5531" s="218" t="str">
        <f>MID(FORECAST!A5530,1,10)</f>
        <v/>
      </c>
      <c r="B5531" s="218" t="str">
        <f t="shared" si="656"/>
        <v/>
      </c>
      <c r="C5531" s="218" t="str">
        <f t="shared" si="657"/>
        <v/>
      </c>
      <c r="D5531" s="218" t="str">
        <f t="shared" si="658"/>
        <v/>
      </c>
      <c r="E5531" s="219" t="e">
        <f t="shared" si="659"/>
        <v>#VALUE!</v>
      </c>
      <c r="F5531" s="219" t="str">
        <f t="shared" si="660"/>
        <v/>
      </c>
      <c r="G5531" s="219">
        <f t="shared" si="661"/>
        <v>45291</v>
      </c>
      <c r="H5531" s="218" t="str">
        <f>IF(ISERROR(VLOOKUP(FORECAST!$A5531,$AY$2:$BA$9,3,FALSE)),"",VLOOKUP(FORECAST!$A5531,$AY$2:$BA$9,3,FALSE))</f>
        <v/>
      </c>
      <c r="I5531" s="218" t="str">
        <f>IF(ISNUMBER(FORECAST!G:G),FORECAST!G:G,"")</f>
        <v/>
      </c>
      <c r="J5531" s="222" t="str">
        <f>IF(ISNUMBER(FORECAST!H:H),FORECAST!H:H,"")</f>
        <v/>
      </c>
      <c r="BF5531" s="4"/>
    </row>
    <row r="5532" spans="1:58">
      <c r="A5532" s="218" t="str">
        <f>MID(FORECAST!A5531,1,10)</f>
        <v/>
      </c>
      <c r="B5532" s="218" t="str">
        <f t="shared" si="656"/>
        <v/>
      </c>
      <c r="C5532" s="218" t="str">
        <f t="shared" si="657"/>
        <v/>
      </c>
      <c r="D5532" s="218" t="str">
        <f t="shared" si="658"/>
        <v/>
      </c>
      <c r="E5532" s="219" t="e">
        <f t="shared" si="659"/>
        <v>#VALUE!</v>
      </c>
      <c r="F5532" s="219" t="str">
        <f t="shared" si="660"/>
        <v/>
      </c>
      <c r="G5532" s="219">
        <f t="shared" si="661"/>
        <v>45291</v>
      </c>
      <c r="H5532" s="218" t="str">
        <f>IF(ISERROR(VLOOKUP(FORECAST!$A5532,$AY$2:$BA$9,3,FALSE)),"",VLOOKUP(FORECAST!$A5532,$AY$2:$BA$9,3,FALSE))</f>
        <v/>
      </c>
      <c r="I5532" s="218" t="str">
        <f>IF(ISNUMBER(FORECAST!G:G),FORECAST!G:G,"")</f>
        <v/>
      </c>
      <c r="J5532" s="222" t="str">
        <f>IF(ISNUMBER(FORECAST!H:H),FORECAST!H:H,"")</f>
        <v/>
      </c>
      <c r="BF5532" s="4"/>
    </row>
    <row r="5533" spans="1:58">
      <c r="A5533" s="218" t="str">
        <f>MID(FORECAST!A5532,1,10)</f>
        <v/>
      </c>
      <c r="B5533" s="218" t="str">
        <f t="shared" si="656"/>
        <v/>
      </c>
      <c r="C5533" s="218" t="str">
        <f t="shared" si="657"/>
        <v/>
      </c>
      <c r="D5533" s="218" t="str">
        <f t="shared" si="658"/>
        <v/>
      </c>
      <c r="E5533" s="219" t="e">
        <f t="shared" si="659"/>
        <v>#VALUE!</v>
      </c>
      <c r="F5533" s="219" t="str">
        <f t="shared" si="660"/>
        <v/>
      </c>
      <c r="G5533" s="219">
        <f t="shared" si="661"/>
        <v>45291</v>
      </c>
      <c r="H5533" s="218" t="str">
        <f>IF(ISERROR(VLOOKUP(FORECAST!$A5533,$AY$2:$BA$9,3,FALSE)),"",VLOOKUP(FORECAST!$A5533,$AY$2:$BA$9,3,FALSE))</f>
        <v/>
      </c>
      <c r="I5533" s="218" t="str">
        <f>IF(ISNUMBER(FORECAST!G:G),FORECAST!G:G,"")</f>
        <v/>
      </c>
      <c r="J5533" s="222" t="str">
        <f>IF(ISNUMBER(FORECAST!H:H),FORECAST!H:H,"")</f>
        <v/>
      </c>
      <c r="BF5533" s="4"/>
    </row>
    <row r="5534" spans="1:58">
      <c r="A5534" s="218" t="str">
        <f>MID(FORECAST!A5533,1,10)</f>
        <v/>
      </c>
      <c r="B5534" s="218" t="str">
        <f t="shared" si="656"/>
        <v/>
      </c>
      <c r="C5534" s="218" t="str">
        <f t="shared" si="657"/>
        <v/>
      </c>
      <c r="D5534" s="218" t="str">
        <f t="shared" si="658"/>
        <v/>
      </c>
      <c r="E5534" s="219" t="e">
        <f t="shared" si="659"/>
        <v>#VALUE!</v>
      </c>
      <c r="F5534" s="219" t="str">
        <f t="shared" si="660"/>
        <v/>
      </c>
      <c r="G5534" s="219">
        <f t="shared" si="661"/>
        <v>45291</v>
      </c>
      <c r="H5534" s="218" t="str">
        <f>IF(ISERROR(VLOOKUP(FORECAST!$A5534,$AY$2:$BA$9,3,FALSE)),"",VLOOKUP(FORECAST!$A5534,$AY$2:$BA$9,3,FALSE))</f>
        <v/>
      </c>
      <c r="I5534" s="218" t="str">
        <f>IF(ISNUMBER(FORECAST!G:G),FORECAST!G:G,"")</f>
        <v/>
      </c>
      <c r="J5534" s="222" t="str">
        <f>IF(ISNUMBER(FORECAST!H:H),FORECAST!H:H,"")</f>
        <v/>
      </c>
      <c r="BF5534" s="4"/>
    </row>
    <row r="5535" spans="1:58">
      <c r="A5535" s="218" t="str">
        <f>MID(FORECAST!A5534,1,10)</f>
        <v/>
      </c>
      <c r="B5535" s="218" t="str">
        <f t="shared" si="656"/>
        <v/>
      </c>
      <c r="C5535" s="218" t="str">
        <f t="shared" si="657"/>
        <v/>
      </c>
      <c r="D5535" s="218" t="str">
        <f t="shared" si="658"/>
        <v/>
      </c>
      <c r="E5535" s="219" t="e">
        <f t="shared" si="659"/>
        <v>#VALUE!</v>
      </c>
      <c r="F5535" s="219" t="str">
        <f t="shared" si="660"/>
        <v/>
      </c>
      <c r="G5535" s="219">
        <f t="shared" si="661"/>
        <v>45291</v>
      </c>
      <c r="H5535" s="218" t="str">
        <f>IF(ISERROR(VLOOKUP(FORECAST!$A5535,$AY$2:$BA$9,3,FALSE)),"",VLOOKUP(FORECAST!$A5535,$AY$2:$BA$9,3,FALSE))</f>
        <v/>
      </c>
      <c r="I5535" s="218" t="str">
        <f>IF(ISNUMBER(FORECAST!G:G),FORECAST!G:G,"")</f>
        <v/>
      </c>
      <c r="J5535" s="222" t="str">
        <f>IF(ISNUMBER(FORECAST!H:H),FORECAST!H:H,"")</f>
        <v/>
      </c>
      <c r="BF5535" s="4"/>
    </row>
    <row r="5536" spans="1:58">
      <c r="A5536" s="218" t="str">
        <f>MID(FORECAST!A5535,1,10)</f>
        <v/>
      </c>
      <c r="B5536" s="218" t="str">
        <f t="shared" si="656"/>
        <v/>
      </c>
      <c r="C5536" s="218" t="str">
        <f t="shared" si="657"/>
        <v/>
      </c>
      <c r="D5536" s="218" t="str">
        <f t="shared" si="658"/>
        <v/>
      </c>
      <c r="E5536" s="219" t="e">
        <f t="shared" si="659"/>
        <v>#VALUE!</v>
      </c>
      <c r="F5536" s="219" t="str">
        <f t="shared" si="660"/>
        <v/>
      </c>
      <c r="G5536" s="219">
        <f t="shared" si="661"/>
        <v>45291</v>
      </c>
      <c r="H5536" s="218" t="str">
        <f>IF(ISERROR(VLOOKUP(FORECAST!$A5536,$AY$2:$BA$9,3,FALSE)),"",VLOOKUP(FORECAST!$A5536,$AY$2:$BA$9,3,FALSE))</f>
        <v/>
      </c>
      <c r="I5536" s="218" t="str">
        <f>IF(ISNUMBER(FORECAST!G:G),FORECAST!G:G,"")</f>
        <v/>
      </c>
      <c r="J5536" s="222" t="str">
        <f>IF(ISNUMBER(FORECAST!H:H),FORECAST!H:H,"")</f>
        <v/>
      </c>
      <c r="BF5536" s="4"/>
    </row>
    <row r="5537" spans="1:58">
      <c r="A5537" s="218" t="str">
        <f>MID(FORECAST!A5536,1,10)</f>
        <v/>
      </c>
      <c r="B5537" s="218" t="str">
        <f t="shared" si="656"/>
        <v/>
      </c>
      <c r="C5537" s="218" t="str">
        <f t="shared" si="657"/>
        <v/>
      </c>
      <c r="D5537" s="218" t="str">
        <f t="shared" si="658"/>
        <v/>
      </c>
      <c r="E5537" s="219" t="e">
        <f t="shared" si="659"/>
        <v>#VALUE!</v>
      </c>
      <c r="F5537" s="219" t="str">
        <f t="shared" si="660"/>
        <v/>
      </c>
      <c r="G5537" s="219">
        <f t="shared" si="661"/>
        <v>45291</v>
      </c>
      <c r="H5537" s="218" t="str">
        <f>IF(ISERROR(VLOOKUP(FORECAST!$A5537,$AY$2:$BA$9,3,FALSE)),"",VLOOKUP(FORECAST!$A5537,$AY$2:$BA$9,3,FALSE))</f>
        <v/>
      </c>
      <c r="I5537" s="218" t="str">
        <f>IF(ISNUMBER(FORECAST!G:G),FORECAST!G:G,"")</f>
        <v/>
      </c>
      <c r="J5537" s="222" t="str">
        <f>IF(ISNUMBER(FORECAST!H:H),FORECAST!H:H,"")</f>
        <v/>
      </c>
      <c r="BF5537" s="4"/>
    </row>
    <row r="5538" spans="1:58">
      <c r="A5538" s="218" t="str">
        <f>MID(FORECAST!A5537,1,10)</f>
        <v/>
      </c>
      <c r="B5538" s="218" t="str">
        <f t="shared" si="656"/>
        <v/>
      </c>
      <c r="C5538" s="218" t="str">
        <f t="shared" si="657"/>
        <v/>
      </c>
      <c r="D5538" s="218" t="str">
        <f t="shared" si="658"/>
        <v/>
      </c>
      <c r="E5538" s="219" t="e">
        <f t="shared" si="659"/>
        <v>#VALUE!</v>
      </c>
      <c r="F5538" s="219" t="str">
        <f t="shared" si="660"/>
        <v/>
      </c>
      <c r="G5538" s="219">
        <f t="shared" si="661"/>
        <v>45291</v>
      </c>
      <c r="H5538" s="218" t="str">
        <f>IF(ISERROR(VLOOKUP(FORECAST!$A5538,$AY$2:$BA$9,3,FALSE)),"",VLOOKUP(FORECAST!$A5538,$AY$2:$BA$9,3,FALSE))</f>
        <v/>
      </c>
      <c r="I5538" s="218" t="str">
        <f>IF(ISNUMBER(FORECAST!G:G),FORECAST!G:G,"")</f>
        <v/>
      </c>
      <c r="J5538" s="222" t="str">
        <f>IF(ISNUMBER(FORECAST!H:H),FORECAST!H:H,"")</f>
        <v/>
      </c>
      <c r="BF5538" s="4"/>
    </row>
    <row r="5539" spans="1:58">
      <c r="A5539" s="218" t="str">
        <f>MID(FORECAST!A5538,1,10)</f>
        <v/>
      </c>
      <c r="B5539" s="218" t="str">
        <f t="shared" si="656"/>
        <v/>
      </c>
      <c r="C5539" s="218" t="str">
        <f t="shared" si="657"/>
        <v/>
      </c>
      <c r="D5539" s="218" t="str">
        <f t="shared" si="658"/>
        <v/>
      </c>
      <c r="E5539" s="219" t="e">
        <f t="shared" si="659"/>
        <v>#VALUE!</v>
      </c>
      <c r="F5539" s="219" t="str">
        <f t="shared" si="660"/>
        <v/>
      </c>
      <c r="G5539" s="219">
        <f t="shared" si="661"/>
        <v>45291</v>
      </c>
      <c r="H5539" s="218" t="str">
        <f>IF(ISERROR(VLOOKUP(FORECAST!$A5539,$AY$2:$BA$9,3,FALSE)),"",VLOOKUP(FORECAST!$A5539,$AY$2:$BA$9,3,FALSE))</f>
        <v/>
      </c>
      <c r="I5539" s="218" t="str">
        <f>IF(ISNUMBER(FORECAST!G:G),FORECAST!G:G,"")</f>
        <v/>
      </c>
      <c r="J5539" s="222" t="str">
        <f>IF(ISNUMBER(FORECAST!H:H),FORECAST!H:H,"")</f>
        <v/>
      </c>
      <c r="BF5539" s="4"/>
    </row>
    <row r="5540" spans="1:58">
      <c r="A5540" s="218" t="str">
        <f>MID(FORECAST!A5539,1,10)</f>
        <v/>
      </c>
      <c r="B5540" s="218" t="str">
        <f t="shared" si="656"/>
        <v/>
      </c>
      <c r="C5540" s="218" t="str">
        <f t="shared" si="657"/>
        <v/>
      </c>
      <c r="D5540" s="218" t="str">
        <f t="shared" si="658"/>
        <v/>
      </c>
      <c r="E5540" s="219" t="e">
        <f t="shared" si="659"/>
        <v>#VALUE!</v>
      </c>
      <c r="F5540" s="219" t="str">
        <f t="shared" si="660"/>
        <v/>
      </c>
      <c r="G5540" s="219">
        <f t="shared" si="661"/>
        <v>45291</v>
      </c>
      <c r="H5540" s="218" t="str">
        <f>IF(ISERROR(VLOOKUP(FORECAST!$A5540,$AY$2:$BA$9,3,FALSE)),"",VLOOKUP(FORECAST!$A5540,$AY$2:$BA$9,3,FALSE))</f>
        <v/>
      </c>
      <c r="I5540" s="218" t="str">
        <f>IF(ISNUMBER(FORECAST!G:G),FORECAST!G:G,"")</f>
        <v/>
      </c>
      <c r="J5540" s="222" t="str">
        <f>IF(ISNUMBER(FORECAST!H:H),FORECAST!H:H,"")</f>
        <v/>
      </c>
      <c r="BF5540" s="4"/>
    </row>
    <row r="5541" spans="1:58">
      <c r="A5541" s="218" t="str">
        <f>MID(FORECAST!A5540,1,10)</f>
        <v/>
      </c>
      <c r="B5541" s="218" t="str">
        <f t="shared" si="656"/>
        <v/>
      </c>
      <c r="C5541" s="218" t="str">
        <f t="shared" si="657"/>
        <v/>
      </c>
      <c r="D5541" s="218" t="str">
        <f t="shared" si="658"/>
        <v/>
      </c>
      <c r="E5541" s="219" t="e">
        <f t="shared" si="659"/>
        <v>#VALUE!</v>
      </c>
      <c r="F5541" s="219" t="str">
        <f t="shared" si="660"/>
        <v/>
      </c>
      <c r="G5541" s="219">
        <f t="shared" si="661"/>
        <v>45291</v>
      </c>
      <c r="H5541" s="218" t="str">
        <f>IF(ISERROR(VLOOKUP(FORECAST!$A5541,$AY$2:$BA$9,3,FALSE)),"",VLOOKUP(FORECAST!$A5541,$AY$2:$BA$9,3,FALSE))</f>
        <v/>
      </c>
      <c r="I5541" s="218" t="str">
        <f>IF(ISNUMBER(FORECAST!G:G),FORECAST!G:G,"")</f>
        <v/>
      </c>
      <c r="J5541" s="222" t="str">
        <f>IF(ISNUMBER(FORECAST!H:H),FORECAST!H:H,"")</f>
        <v/>
      </c>
      <c r="BF5541" s="4"/>
    </row>
    <row r="5542" spans="1:58">
      <c r="A5542" s="218" t="str">
        <f>MID(FORECAST!A5541,1,10)</f>
        <v/>
      </c>
      <c r="B5542" s="218" t="str">
        <f t="shared" si="656"/>
        <v/>
      </c>
      <c r="C5542" s="218" t="str">
        <f t="shared" si="657"/>
        <v/>
      </c>
      <c r="D5542" s="218" t="str">
        <f t="shared" si="658"/>
        <v/>
      </c>
      <c r="E5542" s="219" t="e">
        <f t="shared" si="659"/>
        <v>#VALUE!</v>
      </c>
      <c r="F5542" s="219" t="str">
        <f t="shared" si="660"/>
        <v/>
      </c>
      <c r="G5542" s="219">
        <f t="shared" si="661"/>
        <v>45291</v>
      </c>
      <c r="H5542" s="218" t="str">
        <f>IF(ISERROR(VLOOKUP(FORECAST!$A5542,$AY$2:$BA$9,3,FALSE)),"",VLOOKUP(FORECAST!$A5542,$AY$2:$BA$9,3,FALSE))</f>
        <v/>
      </c>
      <c r="I5542" s="218" t="str">
        <f>IF(ISNUMBER(FORECAST!G:G),FORECAST!G:G,"")</f>
        <v/>
      </c>
      <c r="J5542" s="222" t="str">
        <f>IF(ISNUMBER(FORECAST!H:H),FORECAST!H:H,"")</f>
        <v/>
      </c>
      <c r="BF5542" s="4"/>
    </row>
    <row r="5543" spans="1:58">
      <c r="A5543" s="218" t="str">
        <f>MID(FORECAST!A5542,1,10)</f>
        <v/>
      </c>
      <c r="B5543" s="218" t="str">
        <f t="shared" si="656"/>
        <v/>
      </c>
      <c r="C5543" s="218" t="str">
        <f t="shared" si="657"/>
        <v/>
      </c>
      <c r="D5543" s="218" t="str">
        <f t="shared" si="658"/>
        <v/>
      </c>
      <c r="E5543" s="219" t="e">
        <f t="shared" si="659"/>
        <v>#VALUE!</v>
      </c>
      <c r="F5543" s="219" t="str">
        <f t="shared" si="660"/>
        <v/>
      </c>
      <c r="G5543" s="219">
        <f t="shared" si="661"/>
        <v>45291</v>
      </c>
      <c r="H5543" s="218" t="str">
        <f>IF(ISERROR(VLOOKUP(FORECAST!$A5543,$AY$2:$BA$9,3,FALSE)),"",VLOOKUP(FORECAST!$A5543,$AY$2:$BA$9,3,FALSE))</f>
        <v/>
      </c>
      <c r="I5543" s="218" t="str">
        <f>IF(ISNUMBER(FORECAST!G:G),FORECAST!G:G,"")</f>
        <v/>
      </c>
      <c r="J5543" s="222" t="str">
        <f>IF(ISNUMBER(FORECAST!H:H),FORECAST!H:H,"")</f>
        <v/>
      </c>
      <c r="BF5543" s="4"/>
    </row>
    <row r="5544" spans="1:58">
      <c r="A5544" s="218" t="str">
        <f>MID(FORECAST!A5543,1,10)</f>
        <v/>
      </c>
      <c r="B5544" s="218" t="str">
        <f t="shared" si="656"/>
        <v/>
      </c>
      <c r="C5544" s="218" t="str">
        <f t="shared" si="657"/>
        <v/>
      </c>
      <c r="D5544" s="218" t="str">
        <f t="shared" si="658"/>
        <v/>
      </c>
      <c r="E5544" s="219" t="e">
        <f t="shared" si="659"/>
        <v>#VALUE!</v>
      </c>
      <c r="F5544" s="219" t="str">
        <f t="shared" si="660"/>
        <v/>
      </c>
      <c r="G5544" s="219">
        <f t="shared" si="661"/>
        <v>45291</v>
      </c>
      <c r="H5544" s="218" t="str">
        <f>IF(ISERROR(VLOOKUP(FORECAST!$A5544,$AY$2:$BA$9,3,FALSE)),"",VLOOKUP(FORECAST!$A5544,$AY$2:$BA$9,3,FALSE))</f>
        <v/>
      </c>
      <c r="I5544" s="218" t="str">
        <f>IF(ISNUMBER(FORECAST!G:G),FORECAST!G:G,"")</f>
        <v/>
      </c>
      <c r="J5544" s="222" t="str">
        <f>IF(ISNUMBER(FORECAST!H:H),FORECAST!H:H,"")</f>
        <v/>
      </c>
      <c r="BF5544" s="4"/>
    </row>
    <row r="5545" spans="1:58">
      <c r="A5545" s="218" t="str">
        <f>MID(FORECAST!A5544,1,10)</f>
        <v/>
      </c>
      <c r="B5545" s="218" t="str">
        <f t="shared" si="656"/>
        <v/>
      </c>
      <c r="C5545" s="218" t="str">
        <f t="shared" si="657"/>
        <v/>
      </c>
      <c r="D5545" s="218" t="str">
        <f t="shared" si="658"/>
        <v/>
      </c>
      <c r="E5545" s="219" t="e">
        <f t="shared" si="659"/>
        <v>#VALUE!</v>
      </c>
      <c r="F5545" s="219" t="str">
        <f t="shared" si="660"/>
        <v/>
      </c>
      <c r="G5545" s="219">
        <f t="shared" si="661"/>
        <v>45291</v>
      </c>
      <c r="H5545" s="218" t="str">
        <f>IF(ISERROR(VLOOKUP(FORECAST!$A5545,$AY$2:$BA$9,3,FALSE)),"",VLOOKUP(FORECAST!$A5545,$AY$2:$BA$9,3,FALSE))</f>
        <v/>
      </c>
      <c r="I5545" s="218" t="str">
        <f>IF(ISNUMBER(FORECAST!G:G),FORECAST!G:G,"")</f>
        <v/>
      </c>
      <c r="J5545" s="222" t="str">
        <f>IF(ISNUMBER(FORECAST!H:H),FORECAST!H:H,"")</f>
        <v/>
      </c>
      <c r="BF5545" s="4"/>
    </row>
    <row r="5546" spans="1:58">
      <c r="A5546" s="218" t="str">
        <f>MID(FORECAST!A5545,1,10)</f>
        <v/>
      </c>
      <c r="B5546" s="218" t="str">
        <f t="shared" si="656"/>
        <v/>
      </c>
      <c r="C5546" s="218" t="str">
        <f t="shared" si="657"/>
        <v/>
      </c>
      <c r="D5546" s="218" t="str">
        <f t="shared" si="658"/>
        <v/>
      </c>
      <c r="E5546" s="219" t="e">
        <f t="shared" si="659"/>
        <v>#VALUE!</v>
      </c>
      <c r="F5546" s="219" t="str">
        <f t="shared" si="660"/>
        <v/>
      </c>
      <c r="G5546" s="219">
        <f t="shared" si="661"/>
        <v>45291</v>
      </c>
      <c r="H5546" s="218" t="str">
        <f>IF(ISERROR(VLOOKUP(FORECAST!$A5546,$AY$2:$BA$9,3,FALSE)),"",VLOOKUP(FORECAST!$A5546,$AY$2:$BA$9,3,FALSE))</f>
        <v/>
      </c>
      <c r="I5546" s="218" t="str">
        <f>IF(ISNUMBER(FORECAST!G:G),FORECAST!G:G,"")</f>
        <v/>
      </c>
      <c r="J5546" s="222" t="str">
        <f>IF(ISNUMBER(FORECAST!H:H),FORECAST!H:H,"")</f>
        <v/>
      </c>
      <c r="BF5546" s="4"/>
    </row>
    <row r="5547" spans="1:58">
      <c r="A5547" s="218" t="str">
        <f>MID(FORECAST!A5546,1,10)</f>
        <v/>
      </c>
      <c r="B5547" s="218" t="str">
        <f t="shared" si="656"/>
        <v/>
      </c>
      <c r="C5547" s="218" t="str">
        <f t="shared" si="657"/>
        <v/>
      </c>
      <c r="D5547" s="218" t="str">
        <f t="shared" si="658"/>
        <v/>
      </c>
      <c r="E5547" s="219" t="e">
        <f t="shared" si="659"/>
        <v>#VALUE!</v>
      </c>
      <c r="F5547" s="219" t="str">
        <f t="shared" si="660"/>
        <v/>
      </c>
      <c r="G5547" s="219">
        <f t="shared" si="661"/>
        <v>45291</v>
      </c>
      <c r="H5547" s="218" t="str">
        <f>IF(ISERROR(VLOOKUP(FORECAST!$A5547,$AY$2:$BA$9,3,FALSE)),"",VLOOKUP(FORECAST!$A5547,$AY$2:$BA$9,3,FALSE))</f>
        <v/>
      </c>
      <c r="I5547" s="218" t="str">
        <f>IF(ISNUMBER(FORECAST!G:G),FORECAST!G:G,"")</f>
        <v/>
      </c>
      <c r="J5547" s="222" t="str">
        <f>IF(ISNUMBER(FORECAST!H:H),FORECAST!H:H,"")</f>
        <v/>
      </c>
      <c r="BF5547" s="4"/>
    </row>
    <row r="5548" spans="1:58">
      <c r="A5548" s="218" t="str">
        <f>MID(FORECAST!A5547,1,10)</f>
        <v/>
      </c>
      <c r="B5548" s="218" t="str">
        <f t="shared" si="656"/>
        <v/>
      </c>
      <c r="C5548" s="218" t="str">
        <f t="shared" si="657"/>
        <v/>
      </c>
      <c r="D5548" s="218" t="str">
        <f t="shared" si="658"/>
        <v/>
      </c>
      <c r="E5548" s="219" t="e">
        <f t="shared" si="659"/>
        <v>#VALUE!</v>
      </c>
      <c r="F5548" s="219" t="str">
        <f t="shared" si="660"/>
        <v/>
      </c>
      <c r="G5548" s="219">
        <f t="shared" si="661"/>
        <v>45291</v>
      </c>
      <c r="H5548" s="218" t="str">
        <f>IF(ISERROR(VLOOKUP(FORECAST!$A5548,$AY$2:$BA$9,3,FALSE)),"",VLOOKUP(FORECAST!$A5548,$AY$2:$BA$9,3,FALSE))</f>
        <v/>
      </c>
      <c r="I5548" s="218" t="str">
        <f>IF(ISNUMBER(FORECAST!G:G),FORECAST!G:G,"")</f>
        <v/>
      </c>
      <c r="J5548" s="222" t="str">
        <f>IF(ISNUMBER(FORECAST!H:H),FORECAST!H:H,"")</f>
        <v/>
      </c>
      <c r="BF5548" s="4"/>
    </row>
    <row r="5549" spans="1:58">
      <c r="A5549" s="218" t="str">
        <f>MID(FORECAST!A5548,1,10)</f>
        <v/>
      </c>
      <c r="B5549" s="218" t="str">
        <f t="shared" si="656"/>
        <v/>
      </c>
      <c r="C5549" s="218" t="str">
        <f t="shared" si="657"/>
        <v/>
      </c>
      <c r="D5549" s="218" t="str">
        <f t="shared" si="658"/>
        <v/>
      </c>
      <c r="E5549" s="219" t="e">
        <f t="shared" si="659"/>
        <v>#VALUE!</v>
      </c>
      <c r="F5549" s="219" t="str">
        <f t="shared" si="660"/>
        <v/>
      </c>
      <c r="G5549" s="219">
        <f t="shared" si="661"/>
        <v>45291</v>
      </c>
      <c r="H5549" s="218" t="str">
        <f>IF(ISERROR(VLOOKUP(FORECAST!$A5549,$AY$2:$BA$9,3,FALSE)),"",VLOOKUP(FORECAST!$A5549,$AY$2:$BA$9,3,FALSE))</f>
        <v/>
      </c>
      <c r="I5549" s="218" t="str">
        <f>IF(ISNUMBER(FORECAST!G:G),FORECAST!G:G,"")</f>
        <v/>
      </c>
      <c r="J5549" s="222" t="str">
        <f>IF(ISNUMBER(FORECAST!H:H),FORECAST!H:H,"")</f>
        <v/>
      </c>
      <c r="BF5549" s="4"/>
    </row>
    <row r="5550" spans="1:58">
      <c r="A5550" s="218" t="str">
        <f>MID(FORECAST!A5549,1,10)</f>
        <v/>
      </c>
      <c r="B5550" s="218" t="str">
        <f t="shared" si="656"/>
        <v/>
      </c>
      <c r="C5550" s="218" t="str">
        <f t="shared" si="657"/>
        <v/>
      </c>
      <c r="D5550" s="218" t="str">
        <f t="shared" si="658"/>
        <v/>
      </c>
      <c r="E5550" s="219" t="e">
        <f t="shared" si="659"/>
        <v>#VALUE!</v>
      </c>
      <c r="F5550" s="219" t="str">
        <f t="shared" si="660"/>
        <v/>
      </c>
      <c r="G5550" s="219">
        <f t="shared" si="661"/>
        <v>45291</v>
      </c>
      <c r="H5550" s="218" t="str">
        <f>IF(ISERROR(VLOOKUP(FORECAST!$A5550,$AY$2:$BA$9,3,FALSE)),"",VLOOKUP(FORECAST!$A5550,$AY$2:$BA$9,3,FALSE))</f>
        <v/>
      </c>
      <c r="I5550" s="218" t="str">
        <f>IF(ISNUMBER(FORECAST!G:G),FORECAST!G:G,"")</f>
        <v/>
      </c>
      <c r="J5550" s="222" t="str">
        <f>IF(ISNUMBER(FORECAST!H:H),FORECAST!H:H,"")</f>
        <v/>
      </c>
      <c r="BF5550" s="4"/>
    </row>
    <row r="5551" spans="1:58">
      <c r="A5551" s="218" t="str">
        <f>MID(FORECAST!A5550,1,10)</f>
        <v/>
      </c>
      <c r="B5551" s="218" t="str">
        <f t="shared" si="656"/>
        <v/>
      </c>
      <c r="C5551" s="218" t="str">
        <f t="shared" si="657"/>
        <v/>
      </c>
      <c r="D5551" s="218" t="str">
        <f t="shared" si="658"/>
        <v/>
      </c>
      <c r="E5551" s="219" t="e">
        <f t="shared" si="659"/>
        <v>#VALUE!</v>
      </c>
      <c r="F5551" s="219" t="str">
        <f t="shared" si="660"/>
        <v/>
      </c>
      <c r="G5551" s="219">
        <f t="shared" si="661"/>
        <v>45291</v>
      </c>
      <c r="H5551" s="218" t="str">
        <f>IF(ISERROR(VLOOKUP(FORECAST!$A5551,$AY$2:$BA$9,3,FALSE)),"",VLOOKUP(FORECAST!$A5551,$AY$2:$BA$9,3,FALSE))</f>
        <v/>
      </c>
      <c r="I5551" s="218" t="str">
        <f>IF(ISNUMBER(FORECAST!G:G),FORECAST!G:G,"")</f>
        <v/>
      </c>
      <c r="J5551" s="222" t="str">
        <f>IF(ISNUMBER(FORECAST!H:H),FORECAST!H:H,"")</f>
        <v/>
      </c>
      <c r="BF5551" s="4"/>
    </row>
    <row r="5552" spans="1:58">
      <c r="A5552" s="218" t="str">
        <f>MID(FORECAST!A5551,1,10)</f>
        <v/>
      </c>
      <c r="B5552" s="218" t="str">
        <f t="shared" si="656"/>
        <v/>
      </c>
      <c r="C5552" s="218" t="str">
        <f t="shared" si="657"/>
        <v/>
      </c>
      <c r="D5552" s="218" t="str">
        <f t="shared" si="658"/>
        <v/>
      </c>
      <c r="E5552" s="219" t="e">
        <f t="shared" si="659"/>
        <v>#VALUE!</v>
      </c>
      <c r="F5552" s="219" t="str">
        <f t="shared" si="660"/>
        <v/>
      </c>
      <c r="G5552" s="219">
        <f t="shared" si="661"/>
        <v>45291</v>
      </c>
      <c r="H5552" s="218" t="str">
        <f>IF(ISERROR(VLOOKUP(FORECAST!$A5552,$AY$2:$BA$9,3,FALSE)),"",VLOOKUP(FORECAST!$A5552,$AY$2:$BA$9,3,FALSE))</f>
        <v/>
      </c>
      <c r="I5552" s="218" t="str">
        <f>IF(ISNUMBER(FORECAST!G:G),FORECAST!G:G,"")</f>
        <v/>
      </c>
      <c r="J5552" s="222" t="str">
        <f>IF(ISNUMBER(FORECAST!H:H),FORECAST!H:H,"")</f>
        <v/>
      </c>
      <c r="BF5552" s="4"/>
    </row>
    <row r="5553" spans="1:58">
      <c r="A5553" s="218" t="str">
        <f>MID(FORECAST!A5552,1,10)</f>
        <v/>
      </c>
      <c r="B5553" s="218" t="str">
        <f t="shared" si="656"/>
        <v/>
      </c>
      <c r="C5553" s="218" t="str">
        <f t="shared" si="657"/>
        <v/>
      </c>
      <c r="D5553" s="218" t="str">
        <f t="shared" si="658"/>
        <v/>
      </c>
      <c r="E5553" s="219" t="e">
        <f t="shared" si="659"/>
        <v>#VALUE!</v>
      </c>
      <c r="F5553" s="219" t="str">
        <f t="shared" si="660"/>
        <v/>
      </c>
      <c r="G5553" s="219">
        <f t="shared" si="661"/>
        <v>45291</v>
      </c>
      <c r="H5553" s="218" t="str">
        <f>IF(ISERROR(VLOOKUP(FORECAST!$A5553,$AY$2:$BA$9,3,FALSE)),"",VLOOKUP(FORECAST!$A5553,$AY$2:$BA$9,3,FALSE))</f>
        <v/>
      </c>
      <c r="I5553" s="218" t="str">
        <f>IF(ISNUMBER(FORECAST!G:G),FORECAST!G:G,"")</f>
        <v/>
      </c>
      <c r="J5553" s="222" t="str">
        <f>IF(ISNUMBER(FORECAST!H:H),FORECAST!H:H,"")</f>
        <v/>
      </c>
      <c r="BF5553" s="4"/>
    </row>
    <row r="5554" spans="1:58">
      <c r="A5554" s="218" t="str">
        <f>MID(FORECAST!A5553,1,10)</f>
        <v/>
      </c>
      <c r="B5554" s="218" t="str">
        <f t="shared" si="656"/>
        <v/>
      </c>
      <c r="C5554" s="218" t="str">
        <f t="shared" si="657"/>
        <v/>
      </c>
      <c r="D5554" s="218" t="str">
        <f t="shared" si="658"/>
        <v/>
      </c>
      <c r="E5554" s="219" t="e">
        <f t="shared" si="659"/>
        <v>#VALUE!</v>
      </c>
      <c r="F5554" s="219" t="str">
        <f t="shared" si="660"/>
        <v/>
      </c>
      <c r="G5554" s="219">
        <f t="shared" si="661"/>
        <v>45291</v>
      </c>
      <c r="H5554" s="218" t="str">
        <f>IF(ISERROR(VLOOKUP(FORECAST!$A5554,$AY$2:$BA$9,3,FALSE)),"",VLOOKUP(FORECAST!$A5554,$AY$2:$BA$9,3,FALSE))</f>
        <v/>
      </c>
      <c r="I5554" s="218" t="str">
        <f>IF(ISNUMBER(FORECAST!G:G),FORECAST!G:G,"")</f>
        <v/>
      </c>
      <c r="J5554" s="222" t="str">
        <f>IF(ISNUMBER(FORECAST!H:H),FORECAST!H:H,"")</f>
        <v/>
      </c>
      <c r="BF5554" s="4"/>
    </row>
    <row r="5555" spans="1:58">
      <c r="A5555" s="218" t="str">
        <f>MID(FORECAST!A5554,1,10)</f>
        <v/>
      </c>
      <c r="B5555" s="218" t="str">
        <f t="shared" si="656"/>
        <v/>
      </c>
      <c r="C5555" s="218" t="str">
        <f t="shared" si="657"/>
        <v/>
      </c>
      <c r="D5555" s="218" t="str">
        <f t="shared" si="658"/>
        <v/>
      </c>
      <c r="E5555" s="219" t="e">
        <f t="shared" si="659"/>
        <v>#VALUE!</v>
      </c>
      <c r="F5555" s="219" t="str">
        <f t="shared" si="660"/>
        <v/>
      </c>
      <c r="G5555" s="219">
        <f t="shared" si="661"/>
        <v>45291</v>
      </c>
      <c r="H5555" s="218" t="str">
        <f>IF(ISERROR(VLOOKUP(FORECAST!$A5555,$AY$2:$BA$9,3,FALSE)),"",VLOOKUP(FORECAST!$A5555,$AY$2:$BA$9,3,FALSE))</f>
        <v/>
      </c>
      <c r="I5555" s="218" t="str">
        <f>IF(ISNUMBER(FORECAST!G:G),FORECAST!G:G,"")</f>
        <v/>
      </c>
      <c r="J5555" s="222" t="str">
        <f>IF(ISNUMBER(FORECAST!H:H),FORECAST!H:H,"")</f>
        <v/>
      </c>
      <c r="BF5555" s="4"/>
    </row>
    <row r="5556" spans="1:58">
      <c r="A5556" s="218" t="str">
        <f>MID(FORECAST!A5555,1,10)</f>
        <v/>
      </c>
      <c r="B5556" s="218" t="str">
        <f t="shared" si="656"/>
        <v/>
      </c>
      <c r="C5556" s="218" t="str">
        <f t="shared" si="657"/>
        <v/>
      </c>
      <c r="D5556" s="218" t="str">
        <f t="shared" si="658"/>
        <v/>
      </c>
      <c r="E5556" s="219" t="e">
        <f t="shared" si="659"/>
        <v>#VALUE!</v>
      </c>
      <c r="F5556" s="219" t="str">
        <f t="shared" si="660"/>
        <v/>
      </c>
      <c r="G5556" s="219">
        <f t="shared" si="661"/>
        <v>45291</v>
      </c>
      <c r="H5556" s="218" t="str">
        <f>IF(ISERROR(VLOOKUP(FORECAST!$A5556,$AY$2:$BA$9,3,FALSE)),"",VLOOKUP(FORECAST!$A5556,$AY$2:$BA$9,3,FALSE))</f>
        <v/>
      </c>
      <c r="I5556" s="218" t="str">
        <f>IF(ISNUMBER(FORECAST!G:G),FORECAST!G:G,"")</f>
        <v/>
      </c>
      <c r="J5556" s="222" t="str">
        <f>IF(ISNUMBER(FORECAST!H:H),FORECAST!H:H,"")</f>
        <v/>
      </c>
      <c r="BF5556" s="4"/>
    </row>
    <row r="5557" spans="1:58">
      <c r="A5557" s="218" t="str">
        <f>MID(FORECAST!A5556,1,10)</f>
        <v/>
      </c>
      <c r="B5557" s="218" t="str">
        <f t="shared" si="656"/>
        <v/>
      </c>
      <c r="C5557" s="218" t="str">
        <f t="shared" si="657"/>
        <v/>
      </c>
      <c r="D5557" s="218" t="str">
        <f t="shared" si="658"/>
        <v/>
      </c>
      <c r="E5557" s="219" t="e">
        <f t="shared" si="659"/>
        <v>#VALUE!</v>
      </c>
      <c r="F5557" s="219" t="str">
        <f t="shared" si="660"/>
        <v/>
      </c>
      <c r="G5557" s="219">
        <f t="shared" si="661"/>
        <v>45291</v>
      </c>
      <c r="H5557" s="218" t="str">
        <f>IF(ISERROR(VLOOKUP(FORECAST!$A5557,$AY$2:$BA$9,3,FALSE)),"",VLOOKUP(FORECAST!$A5557,$AY$2:$BA$9,3,FALSE))</f>
        <v/>
      </c>
      <c r="I5557" s="218" t="str">
        <f>IF(ISNUMBER(FORECAST!G:G),FORECAST!G:G,"")</f>
        <v/>
      </c>
      <c r="J5557" s="222" t="str">
        <f>IF(ISNUMBER(FORECAST!H:H),FORECAST!H:H,"")</f>
        <v/>
      </c>
      <c r="BF5557" s="4"/>
    </row>
    <row r="5558" spans="1:58">
      <c r="A5558" s="218" t="str">
        <f>MID(FORECAST!A5557,1,10)</f>
        <v/>
      </c>
      <c r="B5558" s="218" t="str">
        <f t="shared" si="656"/>
        <v/>
      </c>
      <c r="C5558" s="218" t="str">
        <f t="shared" si="657"/>
        <v/>
      </c>
      <c r="D5558" s="218" t="str">
        <f t="shared" si="658"/>
        <v/>
      </c>
      <c r="E5558" s="219" t="e">
        <f t="shared" si="659"/>
        <v>#VALUE!</v>
      </c>
      <c r="F5558" s="219" t="str">
        <f t="shared" si="660"/>
        <v/>
      </c>
      <c r="G5558" s="219">
        <f t="shared" si="661"/>
        <v>45291</v>
      </c>
      <c r="H5558" s="218" t="str">
        <f>IF(ISERROR(VLOOKUP(FORECAST!$A5558,$AY$2:$BA$9,3,FALSE)),"",VLOOKUP(FORECAST!$A5558,$AY$2:$BA$9,3,FALSE))</f>
        <v/>
      </c>
      <c r="I5558" s="218" t="str">
        <f>IF(ISNUMBER(FORECAST!G:G),FORECAST!G:G,"")</f>
        <v/>
      </c>
      <c r="J5558" s="222" t="str">
        <f>IF(ISNUMBER(FORECAST!H:H),FORECAST!H:H,"")</f>
        <v/>
      </c>
      <c r="BF5558" s="4"/>
    </row>
    <row r="5559" spans="1:58">
      <c r="A5559" s="218" t="str">
        <f>MID(FORECAST!A5558,1,10)</f>
        <v/>
      </c>
      <c r="B5559" s="218" t="str">
        <f t="shared" si="656"/>
        <v/>
      </c>
      <c r="C5559" s="218" t="str">
        <f t="shared" si="657"/>
        <v/>
      </c>
      <c r="D5559" s="218" t="str">
        <f t="shared" si="658"/>
        <v/>
      </c>
      <c r="E5559" s="219" t="e">
        <f t="shared" si="659"/>
        <v>#VALUE!</v>
      </c>
      <c r="F5559" s="219" t="str">
        <f t="shared" si="660"/>
        <v/>
      </c>
      <c r="G5559" s="219">
        <f t="shared" si="661"/>
        <v>45291</v>
      </c>
      <c r="H5559" s="218" t="str">
        <f>IF(ISERROR(VLOOKUP(FORECAST!$A5559,$AY$2:$BA$9,3,FALSE)),"",VLOOKUP(FORECAST!$A5559,$AY$2:$BA$9,3,FALSE))</f>
        <v/>
      </c>
      <c r="I5559" s="218" t="str">
        <f>IF(ISNUMBER(FORECAST!G:G),FORECAST!G:G,"")</f>
        <v/>
      </c>
      <c r="J5559" s="222" t="str">
        <f>IF(ISNUMBER(FORECAST!H:H),FORECAST!H:H,"")</f>
        <v/>
      </c>
      <c r="BF5559" s="4"/>
    </row>
    <row r="5560" spans="1:58">
      <c r="A5560" s="218" t="str">
        <f>MID(FORECAST!A5559,1,10)</f>
        <v/>
      </c>
      <c r="B5560" s="218" t="str">
        <f t="shared" si="656"/>
        <v/>
      </c>
      <c r="C5560" s="218" t="str">
        <f t="shared" si="657"/>
        <v/>
      </c>
      <c r="D5560" s="218" t="str">
        <f t="shared" si="658"/>
        <v/>
      </c>
      <c r="E5560" s="219" t="e">
        <f t="shared" si="659"/>
        <v>#VALUE!</v>
      </c>
      <c r="F5560" s="219" t="str">
        <f t="shared" si="660"/>
        <v/>
      </c>
      <c r="G5560" s="219">
        <f t="shared" si="661"/>
        <v>45291</v>
      </c>
      <c r="H5560" s="218" t="str">
        <f>IF(ISERROR(VLOOKUP(FORECAST!$A5560,$AY$2:$BA$9,3,FALSE)),"",VLOOKUP(FORECAST!$A5560,$AY$2:$BA$9,3,FALSE))</f>
        <v/>
      </c>
      <c r="I5560" s="218" t="str">
        <f>IF(ISNUMBER(FORECAST!G:G),FORECAST!G:G,"")</f>
        <v/>
      </c>
      <c r="J5560" s="222" t="str">
        <f>IF(ISNUMBER(FORECAST!H:H),FORECAST!H:H,"")</f>
        <v/>
      </c>
      <c r="BF5560" s="4"/>
    </row>
    <row r="5561" spans="1:58">
      <c r="A5561" s="218" t="str">
        <f>MID(FORECAST!A5560,1,10)</f>
        <v/>
      </c>
      <c r="B5561" s="218" t="str">
        <f t="shared" si="656"/>
        <v/>
      </c>
      <c r="C5561" s="218" t="str">
        <f t="shared" si="657"/>
        <v/>
      </c>
      <c r="D5561" s="218" t="str">
        <f t="shared" si="658"/>
        <v/>
      </c>
      <c r="E5561" s="219" t="e">
        <f t="shared" si="659"/>
        <v>#VALUE!</v>
      </c>
      <c r="F5561" s="219" t="str">
        <f t="shared" si="660"/>
        <v/>
      </c>
      <c r="G5561" s="219">
        <f t="shared" si="661"/>
        <v>45291</v>
      </c>
      <c r="H5561" s="218" t="str">
        <f>IF(ISERROR(VLOOKUP(FORECAST!$A5561,$AY$2:$BA$9,3,FALSE)),"",VLOOKUP(FORECAST!$A5561,$AY$2:$BA$9,3,FALSE))</f>
        <v/>
      </c>
      <c r="I5561" s="218" t="str">
        <f>IF(ISNUMBER(FORECAST!G:G),FORECAST!G:G,"")</f>
        <v/>
      </c>
      <c r="J5561" s="222" t="str">
        <f>IF(ISNUMBER(FORECAST!H:H),FORECAST!H:H,"")</f>
        <v/>
      </c>
      <c r="BF5561" s="4"/>
    </row>
    <row r="5562" spans="1:58">
      <c r="A5562" s="218" t="str">
        <f>MID(FORECAST!A5561,1,10)</f>
        <v/>
      </c>
      <c r="B5562" s="218" t="str">
        <f t="shared" si="656"/>
        <v/>
      </c>
      <c r="C5562" s="218" t="str">
        <f t="shared" si="657"/>
        <v/>
      </c>
      <c r="D5562" s="218" t="str">
        <f t="shared" si="658"/>
        <v/>
      </c>
      <c r="E5562" s="219" t="e">
        <f t="shared" si="659"/>
        <v>#VALUE!</v>
      </c>
      <c r="F5562" s="219" t="str">
        <f t="shared" si="660"/>
        <v/>
      </c>
      <c r="G5562" s="219">
        <f t="shared" si="661"/>
        <v>45291</v>
      </c>
      <c r="H5562" s="218" t="str">
        <f>IF(ISERROR(VLOOKUP(FORECAST!$A5562,$AY$2:$BA$9,3,FALSE)),"",VLOOKUP(FORECAST!$A5562,$AY$2:$BA$9,3,FALSE))</f>
        <v/>
      </c>
      <c r="I5562" s="218" t="str">
        <f>IF(ISNUMBER(FORECAST!G:G),FORECAST!G:G,"")</f>
        <v/>
      </c>
      <c r="J5562" s="222" t="str">
        <f>IF(ISNUMBER(FORECAST!H:H),FORECAST!H:H,"")</f>
        <v/>
      </c>
      <c r="BF5562" s="4"/>
    </row>
    <row r="5563" spans="1:58">
      <c r="A5563" s="218" t="str">
        <f>MID(FORECAST!A5562,1,10)</f>
        <v/>
      </c>
      <c r="B5563" s="218" t="str">
        <f t="shared" si="656"/>
        <v/>
      </c>
      <c r="C5563" s="218" t="str">
        <f t="shared" si="657"/>
        <v/>
      </c>
      <c r="D5563" s="218" t="str">
        <f t="shared" si="658"/>
        <v/>
      </c>
      <c r="E5563" s="219" t="e">
        <f t="shared" si="659"/>
        <v>#VALUE!</v>
      </c>
      <c r="F5563" s="219" t="str">
        <f t="shared" si="660"/>
        <v/>
      </c>
      <c r="G5563" s="219">
        <f t="shared" si="661"/>
        <v>45291</v>
      </c>
      <c r="H5563" s="218" t="str">
        <f>IF(ISERROR(VLOOKUP(FORECAST!$A5563,$AY$2:$BA$9,3,FALSE)),"",VLOOKUP(FORECAST!$A5563,$AY$2:$BA$9,3,FALSE))</f>
        <v/>
      </c>
      <c r="I5563" s="218" t="str">
        <f>IF(ISNUMBER(FORECAST!G:G),FORECAST!G:G,"")</f>
        <v/>
      </c>
      <c r="J5563" s="222" t="str">
        <f>IF(ISNUMBER(FORECAST!H:H),FORECAST!H:H,"")</f>
        <v/>
      </c>
      <c r="BF5563" s="4"/>
    </row>
    <row r="5564" spans="1:58">
      <c r="A5564" s="218" t="str">
        <f>MID(FORECAST!A5563,1,10)</f>
        <v/>
      </c>
      <c r="B5564" s="218" t="str">
        <f t="shared" si="656"/>
        <v/>
      </c>
      <c r="C5564" s="218" t="str">
        <f t="shared" si="657"/>
        <v/>
      </c>
      <c r="D5564" s="218" t="str">
        <f t="shared" si="658"/>
        <v/>
      </c>
      <c r="E5564" s="219" t="e">
        <f t="shared" si="659"/>
        <v>#VALUE!</v>
      </c>
      <c r="F5564" s="219" t="str">
        <f t="shared" si="660"/>
        <v/>
      </c>
      <c r="G5564" s="219">
        <f t="shared" si="661"/>
        <v>45291</v>
      </c>
      <c r="H5564" s="218" t="str">
        <f>IF(ISERROR(VLOOKUP(FORECAST!$A5564,$AY$2:$BA$9,3,FALSE)),"",VLOOKUP(FORECAST!$A5564,$AY$2:$BA$9,3,FALSE))</f>
        <v/>
      </c>
      <c r="I5564" s="218" t="str">
        <f>IF(ISNUMBER(FORECAST!G:G),FORECAST!G:G,"")</f>
        <v/>
      </c>
      <c r="J5564" s="222" t="str">
        <f>IF(ISNUMBER(FORECAST!H:H),FORECAST!H:H,"")</f>
        <v/>
      </c>
      <c r="BF5564" s="4"/>
    </row>
    <row r="5565" spans="1:58">
      <c r="A5565" s="218" t="str">
        <f>MID(FORECAST!A5564,1,10)</f>
        <v/>
      </c>
      <c r="B5565" s="218" t="str">
        <f t="shared" si="656"/>
        <v/>
      </c>
      <c r="C5565" s="218" t="str">
        <f t="shared" si="657"/>
        <v/>
      </c>
      <c r="D5565" s="218" t="str">
        <f t="shared" si="658"/>
        <v/>
      </c>
      <c r="E5565" s="219" t="e">
        <f t="shared" si="659"/>
        <v>#VALUE!</v>
      </c>
      <c r="F5565" s="219" t="str">
        <f t="shared" si="660"/>
        <v/>
      </c>
      <c r="G5565" s="219">
        <f t="shared" si="661"/>
        <v>45291</v>
      </c>
      <c r="H5565" s="218" t="str">
        <f>IF(ISERROR(VLOOKUP(FORECAST!$A5565,$AY$2:$BA$9,3,FALSE)),"",VLOOKUP(FORECAST!$A5565,$AY$2:$BA$9,3,FALSE))</f>
        <v/>
      </c>
      <c r="I5565" s="218" t="str">
        <f>IF(ISNUMBER(FORECAST!G:G),FORECAST!G:G,"")</f>
        <v/>
      </c>
      <c r="J5565" s="222" t="str">
        <f>IF(ISNUMBER(FORECAST!H:H),FORECAST!H:H,"")</f>
        <v/>
      </c>
      <c r="BF5565" s="4"/>
    </row>
    <row r="5566" spans="1:58">
      <c r="A5566" s="218" t="str">
        <f>MID(FORECAST!A5565,1,10)</f>
        <v/>
      </c>
      <c r="B5566" s="218" t="str">
        <f t="shared" si="656"/>
        <v/>
      </c>
      <c r="C5566" s="218" t="str">
        <f t="shared" si="657"/>
        <v/>
      </c>
      <c r="D5566" s="218" t="str">
        <f t="shared" si="658"/>
        <v/>
      </c>
      <c r="E5566" s="219" t="e">
        <f t="shared" si="659"/>
        <v>#VALUE!</v>
      </c>
      <c r="F5566" s="219" t="str">
        <f t="shared" si="660"/>
        <v/>
      </c>
      <c r="G5566" s="219">
        <f t="shared" si="661"/>
        <v>45291</v>
      </c>
      <c r="H5566" s="218" t="str">
        <f>IF(ISERROR(VLOOKUP(FORECAST!$A5566,$AY$2:$BA$9,3,FALSE)),"",VLOOKUP(FORECAST!$A5566,$AY$2:$BA$9,3,FALSE))</f>
        <v/>
      </c>
      <c r="I5566" s="218" t="str">
        <f>IF(ISNUMBER(FORECAST!G:G),FORECAST!G:G,"")</f>
        <v/>
      </c>
      <c r="J5566" s="222" t="str">
        <f>IF(ISNUMBER(FORECAST!H:H),FORECAST!H:H,"")</f>
        <v/>
      </c>
      <c r="BF5566" s="4"/>
    </row>
    <row r="5567" spans="1:58">
      <c r="A5567" s="218" t="str">
        <f>MID(FORECAST!A5566,1,10)</f>
        <v/>
      </c>
      <c r="B5567" s="218" t="str">
        <f t="shared" si="656"/>
        <v/>
      </c>
      <c r="C5567" s="218" t="str">
        <f t="shared" si="657"/>
        <v/>
      </c>
      <c r="D5567" s="218" t="str">
        <f t="shared" si="658"/>
        <v/>
      </c>
      <c r="E5567" s="219" t="e">
        <f t="shared" si="659"/>
        <v>#VALUE!</v>
      </c>
      <c r="F5567" s="219" t="str">
        <f t="shared" si="660"/>
        <v/>
      </c>
      <c r="G5567" s="219">
        <f t="shared" si="661"/>
        <v>45291</v>
      </c>
      <c r="H5567" s="218" t="str">
        <f>IF(ISERROR(VLOOKUP(FORECAST!$A5567,$AY$2:$BA$9,3,FALSE)),"",VLOOKUP(FORECAST!$A5567,$AY$2:$BA$9,3,FALSE))</f>
        <v/>
      </c>
      <c r="I5567" s="218" t="str">
        <f>IF(ISNUMBER(FORECAST!G:G),FORECAST!G:G,"")</f>
        <v/>
      </c>
      <c r="J5567" s="222" t="str">
        <f>IF(ISNUMBER(FORECAST!H:H),FORECAST!H:H,"")</f>
        <v/>
      </c>
      <c r="BF5567" s="4"/>
    </row>
    <row r="5568" spans="1:58">
      <c r="A5568" s="218" t="str">
        <f>MID(FORECAST!A5567,1,10)</f>
        <v/>
      </c>
      <c r="B5568" s="218" t="str">
        <f t="shared" si="656"/>
        <v/>
      </c>
      <c r="C5568" s="218" t="str">
        <f t="shared" si="657"/>
        <v/>
      </c>
      <c r="D5568" s="218" t="str">
        <f t="shared" si="658"/>
        <v/>
      </c>
      <c r="E5568" s="219" t="e">
        <f t="shared" si="659"/>
        <v>#VALUE!</v>
      </c>
      <c r="F5568" s="219" t="str">
        <f t="shared" si="660"/>
        <v/>
      </c>
      <c r="G5568" s="219">
        <f t="shared" si="661"/>
        <v>45291</v>
      </c>
      <c r="H5568" s="218" t="str">
        <f>IF(ISERROR(VLOOKUP(FORECAST!$A5568,$AY$2:$BA$9,3,FALSE)),"",VLOOKUP(FORECAST!$A5568,$AY$2:$BA$9,3,FALSE))</f>
        <v/>
      </c>
      <c r="I5568" s="218" t="str">
        <f>IF(ISNUMBER(FORECAST!G:G),FORECAST!G:G,"")</f>
        <v/>
      </c>
      <c r="J5568" s="222" t="str">
        <f>IF(ISNUMBER(FORECAST!H:H),FORECAST!H:H,"")</f>
        <v/>
      </c>
      <c r="BF5568" s="4"/>
    </row>
    <row r="5569" spans="1:58">
      <c r="A5569" s="218" t="str">
        <f>MID(FORECAST!A5568,1,10)</f>
        <v/>
      </c>
      <c r="B5569" s="218" t="str">
        <f t="shared" si="656"/>
        <v/>
      </c>
      <c r="C5569" s="218" t="str">
        <f t="shared" si="657"/>
        <v/>
      </c>
      <c r="D5569" s="218" t="str">
        <f t="shared" si="658"/>
        <v/>
      </c>
      <c r="E5569" s="219" t="e">
        <f t="shared" si="659"/>
        <v>#VALUE!</v>
      </c>
      <c r="F5569" s="219" t="str">
        <f t="shared" si="660"/>
        <v/>
      </c>
      <c r="G5569" s="219">
        <f t="shared" si="661"/>
        <v>45291</v>
      </c>
      <c r="H5569" s="218" t="str">
        <f>IF(ISERROR(VLOOKUP(FORECAST!$A5569,$AY$2:$BA$9,3,FALSE)),"",VLOOKUP(FORECAST!$A5569,$AY$2:$BA$9,3,FALSE))</f>
        <v/>
      </c>
      <c r="I5569" s="218" t="str">
        <f>IF(ISNUMBER(FORECAST!G:G),FORECAST!G:G,"")</f>
        <v/>
      </c>
      <c r="J5569" s="222" t="str">
        <f>IF(ISNUMBER(FORECAST!H:H),FORECAST!H:H,"")</f>
        <v/>
      </c>
      <c r="BF5569" s="4"/>
    </row>
    <row r="5570" spans="1:58">
      <c r="A5570" s="218" t="str">
        <f>MID(FORECAST!A5569,1,10)</f>
        <v/>
      </c>
      <c r="B5570" s="218" t="str">
        <f t="shared" si="656"/>
        <v/>
      </c>
      <c r="C5570" s="218" t="str">
        <f t="shared" si="657"/>
        <v/>
      </c>
      <c r="D5570" s="218" t="str">
        <f t="shared" si="658"/>
        <v/>
      </c>
      <c r="E5570" s="219" t="e">
        <f t="shared" si="659"/>
        <v>#VALUE!</v>
      </c>
      <c r="F5570" s="219" t="str">
        <f t="shared" si="660"/>
        <v/>
      </c>
      <c r="G5570" s="219">
        <f t="shared" si="661"/>
        <v>45291</v>
      </c>
      <c r="H5570" s="218" t="str">
        <f>IF(ISERROR(VLOOKUP(FORECAST!$A5570,$AY$2:$BA$9,3,FALSE)),"",VLOOKUP(FORECAST!$A5570,$AY$2:$BA$9,3,FALSE))</f>
        <v/>
      </c>
      <c r="I5570" s="218" t="str">
        <f>IF(ISNUMBER(FORECAST!G:G),FORECAST!G:G,"")</f>
        <v/>
      </c>
      <c r="J5570" s="222" t="str">
        <f>IF(ISNUMBER(FORECAST!H:H),FORECAST!H:H,"")</f>
        <v/>
      </c>
      <c r="BF5570" s="4"/>
    </row>
    <row r="5571" spans="1:58">
      <c r="A5571" s="218" t="str">
        <f>MID(FORECAST!A5570,1,10)</f>
        <v/>
      </c>
      <c r="B5571" s="218" t="str">
        <f t="shared" si="656"/>
        <v/>
      </c>
      <c r="C5571" s="218" t="str">
        <f t="shared" si="657"/>
        <v/>
      </c>
      <c r="D5571" s="218" t="str">
        <f t="shared" si="658"/>
        <v/>
      </c>
      <c r="E5571" s="219" t="e">
        <f t="shared" si="659"/>
        <v>#VALUE!</v>
      </c>
      <c r="F5571" s="219" t="str">
        <f t="shared" si="660"/>
        <v/>
      </c>
      <c r="G5571" s="219">
        <f t="shared" si="661"/>
        <v>45291</v>
      </c>
      <c r="H5571" s="218" t="str">
        <f>IF(ISERROR(VLOOKUP(FORECAST!$A5571,$AY$2:$BA$9,3,FALSE)),"",VLOOKUP(FORECAST!$A5571,$AY$2:$BA$9,3,FALSE))</f>
        <v/>
      </c>
      <c r="I5571" s="218" t="str">
        <f>IF(ISNUMBER(FORECAST!G:G),FORECAST!G:G,"")</f>
        <v/>
      </c>
      <c r="J5571" s="222" t="str">
        <f>IF(ISNUMBER(FORECAST!H:H),FORECAST!H:H,"")</f>
        <v/>
      </c>
      <c r="BF5571" s="4"/>
    </row>
    <row r="5572" spans="1:58">
      <c r="A5572" s="218" t="str">
        <f>MID(FORECAST!A5571,1,10)</f>
        <v/>
      </c>
      <c r="B5572" s="218" t="str">
        <f t="shared" si="656"/>
        <v/>
      </c>
      <c r="C5572" s="218" t="str">
        <f t="shared" si="657"/>
        <v/>
      </c>
      <c r="D5572" s="218" t="str">
        <f t="shared" si="658"/>
        <v/>
      </c>
      <c r="E5572" s="219" t="e">
        <f t="shared" si="659"/>
        <v>#VALUE!</v>
      </c>
      <c r="F5572" s="219" t="str">
        <f t="shared" si="660"/>
        <v/>
      </c>
      <c r="G5572" s="219">
        <f t="shared" si="661"/>
        <v>45291</v>
      </c>
      <c r="H5572" s="218" t="str">
        <f>IF(ISERROR(VLOOKUP(FORECAST!$A5572,$AY$2:$BA$9,3,FALSE)),"",VLOOKUP(FORECAST!$A5572,$AY$2:$BA$9,3,FALSE))</f>
        <v/>
      </c>
      <c r="I5572" s="218" t="str">
        <f>IF(ISNUMBER(FORECAST!G:G),FORECAST!G:G,"")</f>
        <v/>
      </c>
      <c r="J5572" s="222" t="str">
        <f>IF(ISNUMBER(FORECAST!H:H),FORECAST!H:H,"")</f>
        <v/>
      </c>
      <c r="BF5572" s="4"/>
    </row>
    <row r="5573" spans="1:58">
      <c r="A5573" s="218" t="str">
        <f>MID(FORECAST!A5572,1,10)</f>
        <v/>
      </c>
      <c r="B5573" s="218" t="str">
        <f t="shared" si="656"/>
        <v/>
      </c>
      <c r="C5573" s="218" t="str">
        <f t="shared" si="657"/>
        <v/>
      </c>
      <c r="D5573" s="218" t="str">
        <f t="shared" si="658"/>
        <v/>
      </c>
      <c r="E5573" s="219" t="e">
        <f t="shared" si="659"/>
        <v>#VALUE!</v>
      </c>
      <c r="F5573" s="219" t="str">
        <f t="shared" si="660"/>
        <v/>
      </c>
      <c r="G5573" s="219">
        <f t="shared" si="661"/>
        <v>45291</v>
      </c>
      <c r="H5573" s="218" t="str">
        <f>IF(ISERROR(VLOOKUP(FORECAST!$A5573,$AY$2:$BA$9,3,FALSE)),"",VLOOKUP(FORECAST!$A5573,$AY$2:$BA$9,3,FALSE))</f>
        <v/>
      </c>
      <c r="I5573" s="218" t="str">
        <f>IF(ISNUMBER(FORECAST!G:G),FORECAST!G:G,"")</f>
        <v/>
      </c>
      <c r="J5573" s="222" t="str">
        <f>IF(ISNUMBER(FORECAST!H:H),FORECAST!H:H,"")</f>
        <v/>
      </c>
      <c r="BF5573" s="4"/>
    </row>
    <row r="5574" spans="1:58">
      <c r="A5574" s="218" t="str">
        <f>MID(FORECAST!A5573,1,10)</f>
        <v/>
      </c>
      <c r="B5574" s="218" t="str">
        <f t="shared" si="656"/>
        <v/>
      </c>
      <c r="C5574" s="218" t="str">
        <f t="shared" si="657"/>
        <v/>
      </c>
      <c r="D5574" s="218" t="str">
        <f t="shared" si="658"/>
        <v/>
      </c>
      <c r="E5574" s="219" t="e">
        <f t="shared" si="659"/>
        <v>#VALUE!</v>
      </c>
      <c r="F5574" s="219" t="str">
        <f t="shared" si="660"/>
        <v/>
      </c>
      <c r="G5574" s="219">
        <f t="shared" si="661"/>
        <v>45291</v>
      </c>
      <c r="H5574" s="218" t="str">
        <f>IF(ISERROR(VLOOKUP(FORECAST!$A5574,$AY$2:$BA$9,3,FALSE)),"",VLOOKUP(FORECAST!$A5574,$AY$2:$BA$9,3,FALSE))</f>
        <v/>
      </c>
      <c r="I5574" s="218" t="str">
        <f>IF(ISNUMBER(FORECAST!G:G),FORECAST!G:G,"")</f>
        <v/>
      </c>
      <c r="J5574" s="222" t="str">
        <f>IF(ISNUMBER(FORECAST!H:H),FORECAST!H:H,"")</f>
        <v/>
      </c>
      <c r="BF5574" s="4"/>
    </row>
    <row r="5575" spans="1:58">
      <c r="A5575" s="218" t="str">
        <f>MID(FORECAST!A5574,1,10)</f>
        <v/>
      </c>
      <c r="B5575" s="218" t="str">
        <f t="shared" si="656"/>
        <v/>
      </c>
      <c r="C5575" s="218" t="str">
        <f t="shared" si="657"/>
        <v/>
      </c>
      <c r="D5575" s="218" t="str">
        <f t="shared" si="658"/>
        <v/>
      </c>
      <c r="E5575" s="219" t="e">
        <f t="shared" si="659"/>
        <v>#VALUE!</v>
      </c>
      <c r="F5575" s="219" t="str">
        <f t="shared" si="660"/>
        <v/>
      </c>
      <c r="G5575" s="219">
        <f t="shared" si="661"/>
        <v>45291</v>
      </c>
      <c r="H5575" s="218" t="str">
        <f>IF(ISERROR(VLOOKUP(FORECAST!$A5575,$AY$2:$BA$9,3,FALSE)),"",VLOOKUP(FORECAST!$A5575,$AY$2:$BA$9,3,FALSE))</f>
        <v/>
      </c>
      <c r="I5575" s="218" t="str">
        <f>IF(ISNUMBER(FORECAST!G:G),FORECAST!G:G,"")</f>
        <v/>
      </c>
      <c r="J5575" s="222" t="str">
        <f>IF(ISNUMBER(FORECAST!H:H),FORECAST!H:H,"")</f>
        <v/>
      </c>
      <c r="BF5575" s="4"/>
    </row>
    <row r="5576" spans="1:58">
      <c r="A5576" s="218" t="str">
        <f>MID(FORECAST!A5575,1,10)</f>
        <v/>
      </c>
      <c r="B5576" s="218" t="str">
        <f t="shared" si="656"/>
        <v/>
      </c>
      <c r="C5576" s="218" t="str">
        <f t="shared" si="657"/>
        <v/>
      </c>
      <c r="D5576" s="218" t="str">
        <f t="shared" si="658"/>
        <v/>
      </c>
      <c r="E5576" s="219" t="e">
        <f t="shared" si="659"/>
        <v>#VALUE!</v>
      </c>
      <c r="F5576" s="219" t="str">
        <f t="shared" si="660"/>
        <v/>
      </c>
      <c r="G5576" s="219">
        <f t="shared" si="661"/>
        <v>45291</v>
      </c>
      <c r="H5576" s="218" t="str">
        <f>IF(ISERROR(VLOOKUP(FORECAST!$A5576,$AY$2:$BA$9,3,FALSE)),"",VLOOKUP(FORECAST!$A5576,$AY$2:$BA$9,3,FALSE))</f>
        <v/>
      </c>
      <c r="I5576" s="218" t="str">
        <f>IF(ISNUMBER(FORECAST!G:G),FORECAST!G:G,"")</f>
        <v/>
      </c>
      <c r="J5576" s="222" t="str">
        <f>IF(ISNUMBER(FORECAST!H:H),FORECAST!H:H,"")</f>
        <v/>
      </c>
      <c r="BF5576" s="4"/>
    </row>
    <row r="5577" spans="1:58">
      <c r="A5577" s="218" t="str">
        <f>MID(FORECAST!A5576,1,10)</f>
        <v/>
      </c>
      <c r="B5577" s="218" t="str">
        <f t="shared" si="656"/>
        <v/>
      </c>
      <c r="C5577" s="218" t="str">
        <f t="shared" si="657"/>
        <v/>
      </c>
      <c r="D5577" s="218" t="str">
        <f t="shared" si="658"/>
        <v/>
      </c>
      <c r="E5577" s="219" t="e">
        <f t="shared" si="659"/>
        <v>#VALUE!</v>
      </c>
      <c r="F5577" s="219" t="str">
        <f t="shared" si="660"/>
        <v/>
      </c>
      <c r="G5577" s="219">
        <f t="shared" si="661"/>
        <v>45291</v>
      </c>
      <c r="H5577" s="218" t="str">
        <f>IF(ISERROR(VLOOKUP(FORECAST!$A5577,$AY$2:$BA$9,3,FALSE)),"",VLOOKUP(FORECAST!$A5577,$AY$2:$BA$9,3,FALSE))</f>
        <v/>
      </c>
      <c r="I5577" s="218" t="str">
        <f>IF(ISNUMBER(FORECAST!G:G),FORECAST!G:G,"")</f>
        <v/>
      </c>
      <c r="J5577" s="222" t="str">
        <f>IF(ISNUMBER(FORECAST!H:H),FORECAST!H:H,"")</f>
        <v/>
      </c>
      <c r="BF5577" s="4"/>
    </row>
    <row r="5578" spans="1:58">
      <c r="A5578" s="218" t="str">
        <f>MID(FORECAST!A5577,1,10)</f>
        <v/>
      </c>
      <c r="B5578" s="218" t="str">
        <f t="shared" si="656"/>
        <v/>
      </c>
      <c r="C5578" s="218" t="str">
        <f t="shared" si="657"/>
        <v/>
      </c>
      <c r="D5578" s="218" t="str">
        <f t="shared" si="658"/>
        <v/>
      </c>
      <c r="E5578" s="219" t="e">
        <f t="shared" si="659"/>
        <v>#VALUE!</v>
      </c>
      <c r="F5578" s="219" t="str">
        <f t="shared" si="660"/>
        <v/>
      </c>
      <c r="G5578" s="219">
        <f t="shared" si="661"/>
        <v>45291</v>
      </c>
      <c r="H5578" s="218" t="str">
        <f>IF(ISERROR(VLOOKUP(FORECAST!$A5578,$AY$2:$BA$9,3,FALSE)),"",VLOOKUP(FORECAST!$A5578,$AY$2:$BA$9,3,FALSE))</f>
        <v/>
      </c>
      <c r="I5578" s="218" t="str">
        <f>IF(ISNUMBER(FORECAST!G:G),FORECAST!G:G,"")</f>
        <v/>
      </c>
      <c r="J5578" s="222" t="str">
        <f>IF(ISNUMBER(FORECAST!H:H),FORECAST!H:H,"")</f>
        <v/>
      </c>
      <c r="BF5578" s="4"/>
    </row>
    <row r="5579" spans="1:58">
      <c r="A5579" s="218" t="str">
        <f>MID(FORECAST!A5578,1,10)</f>
        <v/>
      </c>
      <c r="B5579" s="218" t="str">
        <f t="shared" si="656"/>
        <v/>
      </c>
      <c r="C5579" s="218" t="str">
        <f t="shared" si="657"/>
        <v/>
      </c>
      <c r="D5579" s="218" t="str">
        <f t="shared" si="658"/>
        <v/>
      </c>
      <c r="E5579" s="219" t="e">
        <f t="shared" si="659"/>
        <v>#VALUE!</v>
      </c>
      <c r="F5579" s="219" t="str">
        <f t="shared" si="660"/>
        <v/>
      </c>
      <c r="G5579" s="219">
        <f t="shared" si="661"/>
        <v>45291</v>
      </c>
      <c r="H5579" s="218" t="str">
        <f>IF(ISERROR(VLOOKUP(FORECAST!$A5579,$AY$2:$BA$9,3,FALSE)),"",VLOOKUP(FORECAST!$A5579,$AY$2:$BA$9,3,FALSE))</f>
        <v/>
      </c>
      <c r="I5579" s="218" t="str">
        <f>IF(ISNUMBER(FORECAST!G:G),FORECAST!G:G,"")</f>
        <v/>
      </c>
      <c r="J5579" s="222" t="str">
        <f>IF(ISNUMBER(FORECAST!H:H),FORECAST!H:H,"")</f>
        <v/>
      </c>
      <c r="BF5579" s="4"/>
    </row>
    <row r="5580" spans="1:58">
      <c r="A5580" s="218" t="str">
        <f>MID(FORECAST!A5579,1,10)</f>
        <v/>
      </c>
      <c r="B5580" s="218" t="str">
        <f t="shared" si="656"/>
        <v/>
      </c>
      <c r="C5580" s="218" t="str">
        <f t="shared" si="657"/>
        <v/>
      </c>
      <c r="D5580" s="218" t="str">
        <f t="shared" si="658"/>
        <v/>
      </c>
      <c r="E5580" s="219" t="e">
        <f t="shared" si="659"/>
        <v>#VALUE!</v>
      </c>
      <c r="F5580" s="219" t="str">
        <f t="shared" si="660"/>
        <v/>
      </c>
      <c r="G5580" s="219">
        <f t="shared" si="661"/>
        <v>45291</v>
      </c>
      <c r="H5580" s="218" t="str">
        <f>IF(ISERROR(VLOOKUP(FORECAST!$A5580,$AY$2:$BA$9,3,FALSE)),"",VLOOKUP(FORECAST!$A5580,$AY$2:$BA$9,3,FALSE))</f>
        <v/>
      </c>
      <c r="I5580" s="218" t="str">
        <f>IF(ISNUMBER(FORECAST!G:G),FORECAST!G:G,"")</f>
        <v/>
      </c>
      <c r="J5580" s="222" t="str">
        <f>IF(ISNUMBER(FORECAST!H:H),FORECAST!H:H,"")</f>
        <v/>
      </c>
      <c r="BF5580" s="4"/>
    </row>
    <row r="5581" spans="1:58">
      <c r="A5581" s="218" t="str">
        <f>MID(FORECAST!A5580,1,10)</f>
        <v/>
      </c>
      <c r="B5581" s="218" t="str">
        <f t="shared" si="656"/>
        <v/>
      </c>
      <c r="C5581" s="218" t="str">
        <f t="shared" si="657"/>
        <v/>
      </c>
      <c r="D5581" s="218" t="str">
        <f t="shared" si="658"/>
        <v/>
      </c>
      <c r="E5581" s="219" t="e">
        <f t="shared" si="659"/>
        <v>#VALUE!</v>
      </c>
      <c r="F5581" s="219" t="str">
        <f t="shared" si="660"/>
        <v/>
      </c>
      <c r="G5581" s="219">
        <f t="shared" si="661"/>
        <v>45291</v>
      </c>
      <c r="H5581" s="218" t="str">
        <f>IF(ISERROR(VLOOKUP(FORECAST!$A5581,$AY$2:$BA$9,3,FALSE)),"",VLOOKUP(FORECAST!$A5581,$AY$2:$BA$9,3,FALSE))</f>
        <v/>
      </c>
      <c r="I5581" s="218" t="str">
        <f>IF(ISNUMBER(FORECAST!G:G),FORECAST!G:G,"")</f>
        <v/>
      </c>
      <c r="J5581" s="222" t="str">
        <f>IF(ISNUMBER(FORECAST!H:H),FORECAST!H:H,"")</f>
        <v/>
      </c>
      <c r="BF5581" s="4"/>
    </row>
    <row r="5582" spans="1:58">
      <c r="A5582" s="218" t="str">
        <f>MID(FORECAST!A5581,1,10)</f>
        <v/>
      </c>
      <c r="B5582" s="218" t="str">
        <f t="shared" si="656"/>
        <v/>
      </c>
      <c r="C5582" s="218" t="str">
        <f t="shared" si="657"/>
        <v/>
      </c>
      <c r="D5582" s="218" t="str">
        <f t="shared" si="658"/>
        <v/>
      </c>
      <c r="E5582" s="219" t="e">
        <f t="shared" si="659"/>
        <v>#VALUE!</v>
      </c>
      <c r="F5582" s="219" t="str">
        <f t="shared" si="660"/>
        <v/>
      </c>
      <c r="G5582" s="219">
        <f t="shared" si="661"/>
        <v>45291</v>
      </c>
      <c r="H5582" s="218" t="str">
        <f>IF(ISERROR(VLOOKUP(FORECAST!$A5582,$AY$2:$BA$9,3,FALSE)),"",VLOOKUP(FORECAST!$A5582,$AY$2:$BA$9,3,FALSE))</f>
        <v/>
      </c>
      <c r="I5582" s="218" t="str">
        <f>IF(ISNUMBER(FORECAST!G:G),FORECAST!G:G,"")</f>
        <v/>
      </c>
      <c r="J5582" s="222" t="str">
        <f>IF(ISNUMBER(FORECAST!H:H),FORECAST!H:H,"")</f>
        <v/>
      </c>
      <c r="BF5582" s="4"/>
    </row>
    <row r="5583" spans="1:58">
      <c r="A5583" s="218" t="str">
        <f>MID(FORECAST!A5582,1,10)</f>
        <v/>
      </c>
      <c r="B5583" s="218" t="str">
        <f t="shared" si="656"/>
        <v/>
      </c>
      <c r="C5583" s="218" t="str">
        <f t="shared" si="657"/>
        <v/>
      </c>
      <c r="D5583" s="218" t="str">
        <f t="shared" si="658"/>
        <v/>
      </c>
      <c r="E5583" s="219" t="e">
        <f t="shared" si="659"/>
        <v>#VALUE!</v>
      </c>
      <c r="F5583" s="219" t="str">
        <f t="shared" si="660"/>
        <v/>
      </c>
      <c r="G5583" s="219">
        <f t="shared" si="661"/>
        <v>45291</v>
      </c>
      <c r="H5583" s="218" t="str">
        <f>IF(ISERROR(VLOOKUP(FORECAST!$A5583,$AY$2:$BA$9,3,FALSE)),"",VLOOKUP(FORECAST!$A5583,$AY$2:$BA$9,3,FALSE))</f>
        <v/>
      </c>
      <c r="I5583" s="218" t="str">
        <f>IF(ISNUMBER(FORECAST!G:G),FORECAST!G:G,"")</f>
        <v/>
      </c>
      <c r="J5583" s="222" t="str">
        <f>IF(ISNUMBER(FORECAST!H:H),FORECAST!H:H,"")</f>
        <v/>
      </c>
      <c r="BF5583" s="4"/>
    </row>
    <row r="5584" spans="1:58">
      <c r="A5584" s="218" t="str">
        <f>MID(FORECAST!A5583,1,10)</f>
        <v/>
      </c>
      <c r="B5584" s="218" t="str">
        <f t="shared" ref="B5584:B5647" si="662">MID(A5584,1,2)</f>
        <v/>
      </c>
      <c r="C5584" s="218" t="str">
        <f t="shared" ref="C5584:C5647" si="663">MID(A5584,4,2)</f>
        <v/>
      </c>
      <c r="D5584" s="218" t="str">
        <f t="shared" ref="D5584:D5647" si="664">MID(A5584,7,4)</f>
        <v/>
      </c>
      <c r="E5584" s="219" t="e">
        <f t="shared" ref="E5584:E5647" si="665">DATE(D5584,C5584,B5584)</f>
        <v>#VALUE!</v>
      </c>
      <c r="F5584" s="219" t="str">
        <f t="shared" ref="F5584:F5647" si="666">IF(ISERROR(E5584),"",E5584)</f>
        <v/>
      </c>
      <c r="G5584" s="219">
        <f t="shared" ref="G5584:G5647" si="667">IF(F5584="",G5583,F5584)</f>
        <v>45291</v>
      </c>
      <c r="H5584" s="218" t="str">
        <f>IF(ISERROR(VLOOKUP(FORECAST!$A5584,$AY$2:$BA$9,3,FALSE)),"",VLOOKUP(FORECAST!$A5584,$AY$2:$BA$9,3,FALSE))</f>
        <v/>
      </c>
      <c r="I5584" s="218" t="str">
        <f>IF(ISNUMBER(FORECAST!G:G),FORECAST!G:G,"")</f>
        <v/>
      </c>
      <c r="J5584" s="222" t="str">
        <f>IF(ISNUMBER(FORECAST!H:H),FORECAST!H:H,"")</f>
        <v/>
      </c>
      <c r="BF5584" s="4"/>
    </row>
    <row r="5585" spans="1:58">
      <c r="A5585" s="218" t="str">
        <f>MID(FORECAST!A5584,1,10)</f>
        <v/>
      </c>
      <c r="B5585" s="218" t="str">
        <f t="shared" si="662"/>
        <v/>
      </c>
      <c r="C5585" s="218" t="str">
        <f t="shared" si="663"/>
        <v/>
      </c>
      <c r="D5585" s="218" t="str">
        <f t="shared" si="664"/>
        <v/>
      </c>
      <c r="E5585" s="219" t="e">
        <f t="shared" si="665"/>
        <v>#VALUE!</v>
      </c>
      <c r="F5585" s="219" t="str">
        <f t="shared" si="666"/>
        <v/>
      </c>
      <c r="G5585" s="219">
        <f t="shared" si="667"/>
        <v>45291</v>
      </c>
      <c r="H5585" s="218" t="str">
        <f>IF(ISERROR(VLOOKUP(FORECAST!$A5585,$AY$2:$BA$9,3,FALSE)),"",VLOOKUP(FORECAST!$A5585,$AY$2:$BA$9,3,FALSE))</f>
        <v/>
      </c>
      <c r="I5585" s="218" t="str">
        <f>IF(ISNUMBER(FORECAST!G:G),FORECAST!G:G,"")</f>
        <v/>
      </c>
      <c r="J5585" s="222" t="str">
        <f>IF(ISNUMBER(FORECAST!H:H),FORECAST!H:H,"")</f>
        <v/>
      </c>
      <c r="BF5585" s="4"/>
    </row>
    <row r="5586" spans="1:58">
      <c r="A5586" s="218" t="str">
        <f>MID(FORECAST!A5585,1,10)</f>
        <v/>
      </c>
      <c r="B5586" s="218" t="str">
        <f t="shared" si="662"/>
        <v/>
      </c>
      <c r="C5586" s="218" t="str">
        <f t="shared" si="663"/>
        <v/>
      </c>
      <c r="D5586" s="218" t="str">
        <f t="shared" si="664"/>
        <v/>
      </c>
      <c r="E5586" s="219" t="e">
        <f t="shared" si="665"/>
        <v>#VALUE!</v>
      </c>
      <c r="F5586" s="219" t="str">
        <f t="shared" si="666"/>
        <v/>
      </c>
      <c r="G5586" s="219">
        <f t="shared" si="667"/>
        <v>45291</v>
      </c>
      <c r="H5586" s="218" t="str">
        <f>IF(ISERROR(VLOOKUP(FORECAST!$A5586,$AY$2:$BA$9,3,FALSE)),"",VLOOKUP(FORECAST!$A5586,$AY$2:$BA$9,3,FALSE))</f>
        <v/>
      </c>
      <c r="I5586" s="218" t="str">
        <f>IF(ISNUMBER(FORECAST!G:G),FORECAST!G:G,"")</f>
        <v/>
      </c>
      <c r="J5586" s="222" t="str">
        <f>IF(ISNUMBER(FORECAST!H:H),FORECAST!H:H,"")</f>
        <v/>
      </c>
      <c r="BF5586" s="4"/>
    </row>
    <row r="5587" spans="1:58">
      <c r="A5587" s="218" t="str">
        <f>MID(FORECAST!A5586,1,10)</f>
        <v/>
      </c>
      <c r="B5587" s="218" t="str">
        <f t="shared" si="662"/>
        <v/>
      </c>
      <c r="C5587" s="218" t="str">
        <f t="shared" si="663"/>
        <v/>
      </c>
      <c r="D5587" s="218" t="str">
        <f t="shared" si="664"/>
        <v/>
      </c>
      <c r="E5587" s="219" t="e">
        <f t="shared" si="665"/>
        <v>#VALUE!</v>
      </c>
      <c r="F5587" s="219" t="str">
        <f t="shared" si="666"/>
        <v/>
      </c>
      <c r="G5587" s="219">
        <f t="shared" si="667"/>
        <v>45291</v>
      </c>
      <c r="H5587" s="218" t="str">
        <f>IF(ISERROR(VLOOKUP(FORECAST!$A5587,$AY$2:$BA$9,3,FALSE)),"",VLOOKUP(FORECAST!$A5587,$AY$2:$BA$9,3,FALSE))</f>
        <v/>
      </c>
      <c r="I5587" s="218" t="str">
        <f>IF(ISNUMBER(FORECAST!G:G),FORECAST!G:G,"")</f>
        <v/>
      </c>
      <c r="J5587" s="222" t="str">
        <f>IF(ISNUMBER(FORECAST!H:H),FORECAST!H:H,"")</f>
        <v/>
      </c>
      <c r="BF5587" s="4"/>
    </row>
    <row r="5588" spans="1:58">
      <c r="A5588" s="218" t="str">
        <f>MID(FORECAST!A5587,1,10)</f>
        <v/>
      </c>
      <c r="B5588" s="218" t="str">
        <f t="shared" si="662"/>
        <v/>
      </c>
      <c r="C5588" s="218" t="str">
        <f t="shared" si="663"/>
        <v/>
      </c>
      <c r="D5588" s="218" t="str">
        <f t="shared" si="664"/>
        <v/>
      </c>
      <c r="E5588" s="219" t="e">
        <f t="shared" si="665"/>
        <v>#VALUE!</v>
      </c>
      <c r="F5588" s="219" t="str">
        <f t="shared" si="666"/>
        <v/>
      </c>
      <c r="G5588" s="219">
        <f t="shared" si="667"/>
        <v>45291</v>
      </c>
      <c r="H5588" s="218" t="str">
        <f>IF(ISERROR(VLOOKUP(FORECAST!$A5588,$AY$2:$BA$9,3,FALSE)),"",VLOOKUP(FORECAST!$A5588,$AY$2:$BA$9,3,FALSE))</f>
        <v/>
      </c>
      <c r="I5588" s="218" t="str">
        <f>IF(ISNUMBER(FORECAST!G:G),FORECAST!G:G,"")</f>
        <v/>
      </c>
      <c r="J5588" s="222" t="str">
        <f>IF(ISNUMBER(FORECAST!H:H),FORECAST!H:H,"")</f>
        <v/>
      </c>
      <c r="BF5588" s="4"/>
    </row>
    <row r="5589" spans="1:58">
      <c r="A5589" s="218" t="str">
        <f>MID(FORECAST!A5588,1,10)</f>
        <v/>
      </c>
      <c r="B5589" s="218" t="str">
        <f t="shared" si="662"/>
        <v/>
      </c>
      <c r="C5589" s="218" t="str">
        <f t="shared" si="663"/>
        <v/>
      </c>
      <c r="D5589" s="218" t="str">
        <f t="shared" si="664"/>
        <v/>
      </c>
      <c r="E5589" s="219" t="e">
        <f t="shared" si="665"/>
        <v>#VALUE!</v>
      </c>
      <c r="F5589" s="219" t="str">
        <f t="shared" si="666"/>
        <v/>
      </c>
      <c r="G5589" s="219">
        <f t="shared" si="667"/>
        <v>45291</v>
      </c>
      <c r="H5589" s="218" t="str">
        <f>IF(ISERROR(VLOOKUP(FORECAST!$A5589,$AY$2:$BA$9,3,FALSE)),"",VLOOKUP(FORECAST!$A5589,$AY$2:$BA$9,3,FALSE))</f>
        <v/>
      </c>
      <c r="I5589" s="218" t="str">
        <f>IF(ISNUMBER(FORECAST!G:G),FORECAST!G:G,"")</f>
        <v/>
      </c>
      <c r="J5589" s="222" t="str">
        <f>IF(ISNUMBER(FORECAST!H:H),FORECAST!H:H,"")</f>
        <v/>
      </c>
      <c r="BF5589" s="4"/>
    </row>
    <row r="5590" spans="1:58">
      <c r="A5590" s="218" t="str">
        <f>MID(FORECAST!A5589,1,10)</f>
        <v/>
      </c>
      <c r="B5590" s="218" t="str">
        <f t="shared" si="662"/>
        <v/>
      </c>
      <c r="C5590" s="218" t="str">
        <f t="shared" si="663"/>
        <v/>
      </c>
      <c r="D5590" s="218" t="str">
        <f t="shared" si="664"/>
        <v/>
      </c>
      <c r="E5590" s="219" t="e">
        <f t="shared" si="665"/>
        <v>#VALUE!</v>
      </c>
      <c r="F5590" s="219" t="str">
        <f t="shared" si="666"/>
        <v/>
      </c>
      <c r="G5590" s="219">
        <f t="shared" si="667"/>
        <v>45291</v>
      </c>
      <c r="H5590" s="218" t="str">
        <f>IF(ISERROR(VLOOKUP(FORECAST!$A5590,$AY$2:$BA$9,3,FALSE)),"",VLOOKUP(FORECAST!$A5590,$AY$2:$BA$9,3,FALSE))</f>
        <v/>
      </c>
      <c r="I5590" s="218" t="str">
        <f>IF(ISNUMBER(FORECAST!G:G),FORECAST!G:G,"")</f>
        <v/>
      </c>
      <c r="J5590" s="222" t="str">
        <f>IF(ISNUMBER(FORECAST!H:H),FORECAST!H:H,"")</f>
        <v/>
      </c>
      <c r="BF5590" s="4"/>
    </row>
    <row r="5591" spans="1:58">
      <c r="A5591" s="218" t="str">
        <f>MID(FORECAST!A5590,1,10)</f>
        <v/>
      </c>
      <c r="B5591" s="218" t="str">
        <f t="shared" si="662"/>
        <v/>
      </c>
      <c r="C5591" s="218" t="str">
        <f t="shared" si="663"/>
        <v/>
      </c>
      <c r="D5591" s="218" t="str">
        <f t="shared" si="664"/>
        <v/>
      </c>
      <c r="E5591" s="219" t="e">
        <f t="shared" si="665"/>
        <v>#VALUE!</v>
      </c>
      <c r="F5591" s="219" t="str">
        <f t="shared" si="666"/>
        <v/>
      </c>
      <c r="G5591" s="219">
        <f t="shared" si="667"/>
        <v>45291</v>
      </c>
      <c r="H5591" s="218" t="str">
        <f>IF(ISERROR(VLOOKUP(FORECAST!$A5591,$AY$2:$BA$9,3,FALSE)),"",VLOOKUP(FORECAST!$A5591,$AY$2:$BA$9,3,FALSE))</f>
        <v/>
      </c>
      <c r="I5591" s="218" t="str">
        <f>IF(ISNUMBER(FORECAST!G:G),FORECAST!G:G,"")</f>
        <v/>
      </c>
      <c r="J5591" s="222" t="str">
        <f>IF(ISNUMBER(FORECAST!H:H),FORECAST!H:H,"")</f>
        <v/>
      </c>
      <c r="BF5591" s="4"/>
    </row>
    <row r="5592" spans="1:58">
      <c r="A5592" s="218" t="str">
        <f>MID(FORECAST!A5591,1,10)</f>
        <v/>
      </c>
      <c r="B5592" s="218" t="str">
        <f t="shared" si="662"/>
        <v/>
      </c>
      <c r="C5592" s="218" t="str">
        <f t="shared" si="663"/>
        <v/>
      </c>
      <c r="D5592" s="218" t="str">
        <f t="shared" si="664"/>
        <v/>
      </c>
      <c r="E5592" s="219" t="e">
        <f t="shared" si="665"/>
        <v>#VALUE!</v>
      </c>
      <c r="F5592" s="219" t="str">
        <f t="shared" si="666"/>
        <v/>
      </c>
      <c r="G5592" s="219">
        <f t="shared" si="667"/>
        <v>45291</v>
      </c>
      <c r="H5592" s="218" t="str">
        <f>IF(ISERROR(VLOOKUP(FORECAST!$A5592,$AY$2:$BA$9,3,FALSE)),"",VLOOKUP(FORECAST!$A5592,$AY$2:$BA$9,3,FALSE))</f>
        <v/>
      </c>
      <c r="I5592" s="218" t="str">
        <f>IF(ISNUMBER(FORECAST!G:G),FORECAST!G:G,"")</f>
        <v/>
      </c>
      <c r="J5592" s="222" t="str">
        <f>IF(ISNUMBER(FORECAST!H:H),FORECAST!H:H,"")</f>
        <v/>
      </c>
      <c r="BF5592" s="4"/>
    </row>
    <row r="5593" spans="1:58">
      <c r="A5593" s="218" t="str">
        <f>MID(FORECAST!A5592,1,10)</f>
        <v/>
      </c>
      <c r="B5593" s="218" t="str">
        <f t="shared" si="662"/>
        <v/>
      </c>
      <c r="C5593" s="218" t="str">
        <f t="shared" si="663"/>
        <v/>
      </c>
      <c r="D5593" s="218" t="str">
        <f t="shared" si="664"/>
        <v/>
      </c>
      <c r="E5593" s="219" t="e">
        <f t="shared" si="665"/>
        <v>#VALUE!</v>
      </c>
      <c r="F5593" s="219" t="str">
        <f t="shared" si="666"/>
        <v/>
      </c>
      <c r="G5593" s="219">
        <f t="shared" si="667"/>
        <v>45291</v>
      </c>
      <c r="H5593" s="218" t="str">
        <f>IF(ISERROR(VLOOKUP(FORECAST!$A5593,$AY$2:$BA$9,3,FALSE)),"",VLOOKUP(FORECAST!$A5593,$AY$2:$BA$9,3,FALSE))</f>
        <v/>
      </c>
      <c r="I5593" s="218" t="str">
        <f>IF(ISNUMBER(FORECAST!G:G),FORECAST!G:G,"")</f>
        <v/>
      </c>
      <c r="J5593" s="222" t="str">
        <f>IF(ISNUMBER(FORECAST!H:H),FORECAST!H:H,"")</f>
        <v/>
      </c>
      <c r="BF5593" s="4"/>
    </row>
    <row r="5594" spans="1:58">
      <c r="A5594" s="218" t="str">
        <f>MID(FORECAST!A5593,1,10)</f>
        <v/>
      </c>
      <c r="B5594" s="218" t="str">
        <f t="shared" si="662"/>
        <v/>
      </c>
      <c r="C5594" s="218" t="str">
        <f t="shared" si="663"/>
        <v/>
      </c>
      <c r="D5594" s="218" t="str">
        <f t="shared" si="664"/>
        <v/>
      </c>
      <c r="E5594" s="219" t="e">
        <f t="shared" si="665"/>
        <v>#VALUE!</v>
      </c>
      <c r="F5594" s="219" t="str">
        <f t="shared" si="666"/>
        <v/>
      </c>
      <c r="G5594" s="219">
        <f t="shared" si="667"/>
        <v>45291</v>
      </c>
      <c r="H5594" s="218" t="str">
        <f>IF(ISERROR(VLOOKUP(FORECAST!$A5594,$AY$2:$BA$9,3,FALSE)),"",VLOOKUP(FORECAST!$A5594,$AY$2:$BA$9,3,FALSE))</f>
        <v/>
      </c>
      <c r="I5594" s="218" t="str">
        <f>IF(ISNUMBER(FORECAST!G:G),FORECAST!G:G,"")</f>
        <v/>
      </c>
      <c r="J5594" s="222" t="str">
        <f>IF(ISNUMBER(FORECAST!H:H),FORECAST!H:H,"")</f>
        <v/>
      </c>
      <c r="BF5594" s="4"/>
    </row>
    <row r="5595" spans="1:58">
      <c r="A5595" s="218" t="str">
        <f>MID(FORECAST!A5594,1,10)</f>
        <v/>
      </c>
      <c r="B5595" s="218" t="str">
        <f t="shared" si="662"/>
        <v/>
      </c>
      <c r="C5595" s="218" t="str">
        <f t="shared" si="663"/>
        <v/>
      </c>
      <c r="D5595" s="218" t="str">
        <f t="shared" si="664"/>
        <v/>
      </c>
      <c r="E5595" s="219" t="e">
        <f t="shared" si="665"/>
        <v>#VALUE!</v>
      </c>
      <c r="F5595" s="219" t="str">
        <f t="shared" si="666"/>
        <v/>
      </c>
      <c r="G5595" s="219">
        <f t="shared" si="667"/>
        <v>45291</v>
      </c>
      <c r="H5595" s="218" t="str">
        <f>IF(ISERROR(VLOOKUP(FORECAST!$A5595,$AY$2:$BA$9,3,FALSE)),"",VLOOKUP(FORECAST!$A5595,$AY$2:$BA$9,3,FALSE))</f>
        <v/>
      </c>
      <c r="I5595" s="218" t="str">
        <f>IF(ISNUMBER(FORECAST!G:G),FORECAST!G:G,"")</f>
        <v/>
      </c>
      <c r="J5595" s="222" t="str">
        <f>IF(ISNUMBER(FORECAST!H:H),FORECAST!H:H,"")</f>
        <v/>
      </c>
      <c r="BF5595" s="4"/>
    </row>
    <row r="5596" spans="1:58">
      <c r="A5596" s="218" t="str">
        <f>MID(FORECAST!A5595,1,10)</f>
        <v/>
      </c>
      <c r="B5596" s="218" t="str">
        <f t="shared" si="662"/>
        <v/>
      </c>
      <c r="C5596" s="218" t="str">
        <f t="shared" si="663"/>
        <v/>
      </c>
      <c r="D5596" s="218" t="str">
        <f t="shared" si="664"/>
        <v/>
      </c>
      <c r="E5596" s="219" t="e">
        <f t="shared" si="665"/>
        <v>#VALUE!</v>
      </c>
      <c r="F5596" s="219" t="str">
        <f t="shared" si="666"/>
        <v/>
      </c>
      <c r="G5596" s="219">
        <f t="shared" si="667"/>
        <v>45291</v>
      </c>
      <c r="H5596" s="218" t="str">
        <f>IF(ISERROR(VLOOKUP(FORECAST!$A5596,$AY$2:$BA$9,3,FALSE)),"",VLOOKUP(FORECAST!$A5596,$AY$2:$BA$9,3,FALSE))</f>
        <v/>
      </c>
      <c r="I5596" s="218" t="str">
        <f>IF(ISNUMBER(FORECAST!G:G),FORECAST!G:G,"")</f>
        <v/>
      </c>
      <c r="J5596" s="222" t="str">
        <f>IF(ISNUMBER(FORECAST!H:H),FORECAST!H:H,"")</f>
        <v/>
      </c>
      <c r="BF5596" s="4"/>
    </row>
    <row r="5597" spans="1:58">
      <c r="A5597" s="218" t="str">
        <f>MID(FORECAST!A5596,1,10)</f>
        <v/>
      </c>
      <c r="B5597" s="218" t="str">
        <f t="shared" si="662"/>
        <v/>
      </c>
      <c r="C5597" s="218" t="str">
        <f t="shared" si="663"/>
        <v/>
      </c>
      <c r="D5597" s="218" t="str">
        <f t="shared" si="664"/>
        <v/>
      </c>
      <c r="E5597" s="219" t="e">
        <f t="shared" si="665"/>
        <v>#VALUE!</v>
      </c>
      <c r="F5597" s="219" t="str">
        <f t="shared" si="666"/>
        <v/>
      </c>
      <c r="G5597" s="219">
        <f t="shared" si="667"/>
        <v>45291</v>
      </c>
      <c r="H5597" s="218" t="str">
        <f>IF(ISERROR(VLOOKUP(FORECAST!$A5597,$AY$2:$BA$9,3,FALSE)),"",VLOOKUP(FORECAST!$A5597,$AY$2:$BA$9,3,FALSE))</f>
        <v/>
      </c>
      <c r="I5597" s="218" t="str">
        <f>IF(ISNUMBER(FORECAST!G:G),FORECAST!G:G,"")</f>
        <v/>
      </c>
      <c r="J5597" s="222" t="str">
        <f>IF(ISNUMBER(FORECAST!H:H),FORECAST!H:H,"")</f>
        <v/>
      </c>
      <c r="BF5597" s="4"/>
    </row>
    <row r="5598" spans="1:58">
      <c r="A5598" s="218" t="str">
        <f>MID(FORECAST!A5597,1,10)</f>
        <v/>
      </c>
      <c r="B5598" s="218" t="str">
        <f t="shared" si="662"/>
        <v/>
      </c>
      <c r="C5598" s="218" t="str">
        <f t="shared" si="663"/>
        <v/>
      </c>
      <c r="D5598" s="218" t="str">
        <f t="shared" si="664"/>
        <v/>
      </c>
      <c r="E5598" s="219" t="e">
        <f t="shared" si="665"/>
        <v>#VALUE!</v>
      </c>
      <c r="F5598" s="219" t="str">
        <f t="shared" si="666"/>
        <v/>
      </c>
      <c r="G5598" s="219">
        <f t="shared" si="667"/>
        <v>45291</v>
      </c>
      <c r="H5598" s="218" t="str">
        <f>IF(ISERROR(VLOOKUP(FORECAST!$A5598,$AY$2:$BA$9,3,FALSE)),"",VLOOKUP(FORECAST!$A5598,$AY$2:$BA$9,3,FALSE))</f>
        <v/>
      </c>
      <c r="I5598" s="218" t="str">
        <f>IF(ISNUMBER(FORECAST!G:G),FORECAST!G:G,"")</f>
        <v/>
      </c>
      <c r="J5598" s="222" t="str">
        <f>IF(ISNUMBER(FORECAST!H:H),FORECAST!H:H,"")</f>
        <v/>
      </c>
      <c r="BF5598" s="4"/>
    </row>
    <row r="5599" spans="1:58">
      <c r="A5599" s="218" t="str">
        <f>MID(FORECAST!A5598,1,10)</f>
        <v/>
      </c>
      <c r="B5599" s="218" t="str">
        <f t="shared" si="662"/>
        <v/>
      </c>
      <c r="C5599" s="218" t="str">
        <f t="shared" si="663"/>
        <v/>
      </c>
      <c r="D5599" s="218" t="str">
        <f t="shared" si="664"/>
        <v/>
      </c>
      <c r="E5599" s="219" t="e">
        <f t="shared" si="665"/>
        <v>#VALUE!</v>
      </c>
      <c r="F5599" s="219" t="str">
        <f t="shared" si="666"/>
        <v/>
      </c>
      <c r="G5599" s="219">
        <f t="shared" si="667"/>
        <v>45291</v>
      </c>
      <c r="H5599" s="218" t="str">
        <f>IF(ISERROR(VLOOKUP(FORECAST!$A5599,$AY$2:$BA$9,3,FALSE)),"",VLOOKUP(FORECAST!$A5599,$AY$2:$BA$9,3,FALSE))</f>
        <v/>
      </c>
      <c r="I5599" s="218" t="str">
        <f>IF(ISNUMBER(FORECAST!G:G),FORECAST!G:G,"")</f>
        <v/>
      </c>
      <c r="J5599" s="222" t="str">
        <f>IF(ISNUMBER(FORECAST!H:H),FORECAST!H:H,"")</f>
        <v/>
      </c>
      <c r="BF5599" s="4"/>
    </row>
    <row r="5600" spans="1:58">
      <c r="A5600" s="218" t="str">
        <f>MID(FORECAST!A5599,1,10)</f>
        <v/>
      </c>
      <c r="B5600" s="218" t="str">
        <f t="shared" si="662"/>
        <v/>
      </c>
      <c r="C5600" s="218" t="str">
        <f t="shared" si="663"/>
        <v/>
      </c>
      <c r="D5600" s="218" t="str">
        <f t="shared" si="664"/>
        <v/>
      </c>
      <c r="E5600" s="219" t="e">
        <f t="shared" si="665"/>
        <v>#VALUE!</v>
      </c>
      <c r="F5600" s="219" t="str">
        <f t="shared" si="666"/>
        <v/>
      </c>
      <c r="G5600" s="219">
        <f t="shared" si="667"/>
        <v>45291</v>
      </c>
      <c r="H5600" s="218" t="str">
        <f>IF(ISERROR(VLOOKUP(FORECAST!$A5600,$AY$2:$BA$9,3,FALSE)),"",VLOOKUP(FORECAST!$A5600,$AY$2:$BA$9,3,FALSE))</f>
        <v/>
      </c>
      <c r="I5600" s="218" t="str">
        <f>IF(ISNUMBER(FORECAST!G:G),FORECAST!G:G,"")</f>
        <v/>
      </c>
      <c r="J5600" s="222" t="str">
        <f>IF(ISNUMBER(FORECAST!H:H),FORECAST!H:H,"")</f>
        <v/>
      </c>
      <c r="BF5600" s="4"/>
    </row>
    <row r="5601" spans="1:58">
      <c r="A5601" s="218" t="str">
        <f>MID(FORECAST!A5600,1,10)</f>
        <v/>
      </c>
      <c r="B5601" s="218" t="str">
        <f t="shared" si="662"/>
        <v/>
      </c>
      <c r="C5601" s="218" t="str">
        <f t="shared" si="663"/>
        <v/>
      </c>
      <c r="D5601" s="218" t="str">
        <f t="shared" si="664"/>
        <v/>
      </c>
      <c r="E5601" s="219" t="e">
        <f t="shared" si="665"/>
        <v>#VALUE!</v>
      </c>
      <c r="F5601" s="219" t="str">
        <f t="shared" si="666"/>
        <v/>
      </c>
      <c r="G5601" s="219">
        <f t="shared" si="667"/>
        <v>45291</v>
      </c>
      <c r="H5601" s="218" t="str">
        <f>IF(ISERROR(VLOOKUP(FORECAST!$A5601,$AY$2:$BA$9,3,FALSE)),"",VLOOKUP(FORECAST!$A5601,$AY$2:$BA$9,3,FALSE))</f>
        <v/>
      </c>
      <c r="I5601" s="218" t="str">
        <f>IF(ISNUMBER(FORECAST!G:G),FORECAST!G:G,"")</f>
        <v/>
      </c>
      <c r="J5601" s="222" t="str">
        <f>IF(ISNUMBER(FORECAST!H:H),FORECAST!H:H,"")</f>
        <v/>
      </c>
      <c r="BF5601" s="4"/>
    </row>
    <row r="5602" spans="1:58">
      <c r="A5602" s="218" t="str">
        <f>MID(FORECAST!A5601,1,10)</f>
        <v/>
      </c>
      <c r="B5602" s="218" t="str">
        <f t="shared" si="662"/>
        <v/>
      </c>
      <c r="C5602" s="218" t="str">
        <f t="shared" si="663"/>
        <v/>
      </c>
      <c r="D5602" s="218" t="str">
        <f t="shared" si="664"/>
        <v/>
      </c>
      <c r="E5602" s="219" t="e">
        <f t="shared" si="665"/>
        <v>#VALUE!</v>
      </c>
      <c r="F5602" s="219" t="str">
        <f t="shared" si="666"/>
        <v/>
      </c>
      <c r="G5602" s="219">
        <f t="shared" si="667"/>
        <v>45291</v>
      </c>
      <c r="H5602" s="218" t="str">
        <f>IF(ISERROR(VLOOKUP(FORECAST!$A5602,$AY$2:$BA$9,3,FALSE)),"",VLOOKUP(FORECAST!$A5602,$AY$2:$BA$9,3,FALSE))</f>
        <v/>
      </c>
      <c r="I5602" s="218" t="str">
        <f>IF(ISNUMBER(FORECAST!G:G),FORECAST!G:G,"")</f>
        <v/>
      </c>
      <c r="J5602" s="222" t="str">
        <f>IF(ISNUMBER(FORECAST!H:H),FORECAST!H:H,"")</f>
        <v/>
      </c>
      <c r="BF5602" s="4"/>
    </row>
    <row r="5603" spans="1:58">
      <c r="A5603" s="218" t="str">
        <f>MID(FORECAST!A5602,1,10)</f>
        <v/>
      </c>
      <c r="B5603" s="218" t="str">
        <f t="shared" si="662"/>
        <v/>
      </c>
      <c r="C5603" s="218" t="str">
        <f t="shared" si="663"/>
        <v/>
      </c>
      <c r="D5603" s="218" t="str">
        <f t="shared" si="664"/>
        <v/>
      </c>
      <c r="E5603" s="219" t="e">
        <f t="shared" si="665"/>
        <v>#VALUE!</v>
      </c>
      <c r="F5603" s="219" t="str">
        <f t="shared" si="666"/>
        <v/>
      </c>
      <c r="G5603" s="219">
        <f t="shared" si="667"/>
        <v>45291</v>
      </c>
      <c r="H5603" s="218" t="str">
        <f>IF(ISERROR(VLOOKUP(FORECAST!$A5603,$AY$2:$BA$9,3,FALSE)),"",VLOOKUP(FORECAST!$A5603,$AY$2:$BA$9,3,FALSE))</f>
        <v/>
      </c>
      <c r="I5603" s="218" t="str">
        <f>IF(ISNUMBER(FORECAST!G:G),FORECAST!G:G,"")</f>
        <v/>
      </c>
      <c r="J5603" s="222" t="str">
        <f>IF(ISNUMBER(FORECAST!H:H),FORECAST!H:H,"")</f>
        <v/>
      </c>
      <c r="BF5603" s="4"/>
    </row>
    <row r="5604" spans="1:58">
      <c r="A5604" s="218" t="str">
        <f>MID(FORECAST!A5603,1,10)</f>
        <v/>
      </c>
      <c r="B5604" s="218" t="str">
        <f t="shared" si="662"/>
        <v/>
      </c>
      <c r="C5604" s="218" t="str">
        <f t="shared" si="663"/>
        <v/>
      </c>
      <c r="D5604" s="218" t="str">
        <f t="shared" si="664"/>
        <v/>
      </c>
      <c r="E5604" s="219" t="e">
        <f t="shared" si="665"/>
        <v>#VALUE!</v>
      </c>
      <c r="F5604" s="219" t="str">
        <f t="shared" si="666"/>
        <v/>
      </c>
      <c r="G5604" s="219">
        <f t="shared" si="667"/>
        <v>45291</v>
      </c>
      <c r="H5604" s="218" t="str">
        <f>IF(ISERROR(VLOOKUP(FORECAST!$A5604,$AY$2:$BA$9,3,FALSE)),"",VLOOKUP(FORECAST!$A5604,$AY$2:$BA$9,3,FALSE))</f>
        <v/>
      </c>
      <c r="I5604" s="218" t="str">
        <f>IF(ISNUMBER(FORECAST!G:G),FORECAST!G:G,"")</f>
        <v/>
      </c>
      <c r="J5604" s="222" t="str">
        <f>IF(ISNUMBER(FORECAST!H:H),FORECAST!H:H,"")</f>
        <v/>
      </c>
      <c r="BF5604" s="4"/>
    </row>
    <row r="5605" spans="1:58">
      <c r="A5605" s="218" t="str">
        <f>MID(FORECAST!A5604,1,10)</f>
        <v/>
      </c>
      <c r="B5605" s="218" t="str">
        <f t="shared" si="662"/>
        <v/>
      </c>
      <c r="C5605" s="218" t="str">
        <f t="shared" si="663"/>
        <v/>
      </c>
      <c r="D5605" s="218" t="str">
        <f t="shared" si="664"/>
        <v/>
      </c>
      <c r="E5605" s="219" t="e">
        <f t="shared" si="665"/>
        <v>#VALUE!</v>
      </c>
      <c r="F5605" s="219" t="str">
        <f t="shared" si="666"/>
        <v/>
      </c>
      <c r="G5605" s="219">
        <f t="shared" si="667"/>
        <v>45291</v>
      </c>
      <c r="H5605" s="218" t="str">
        <f>IF(ISERROR(VLOOKUP(FORECAST!$A5605,$AY$2:$BA$9,3,FALSE)),"",VLOOKUP(FORECAST!$A5605,$AY$2:$BA$9,3,FALSE))</f>
        <v/>
      </c>
      <c r="I5605" s="218" t="str">
        <f>IF(ISNUMBER(FORECAST!G:G),FORECAST!G:G,"")</f>
        <v/>
      </c>
      <c r="J5605" s="222" t="str">
        <f>IF(ISNUMBER(FORECAST!H:H),FORECAST!H:H,"")</f>
        <v/>
      </c>
      <c r="BF5605" s="4"/>
    </row>
    <row r="5606" spans="1:58">
      <c r="A5606" s="218" t="str">
        <f>MID(FORECAST!A5605,1,10)</f>
        <v/>
      </c>
      <c r="B5606" s="218" t="str">
        <f t="shared" si="662"/>
        <v/>
      </c>
      <c r="C5606" s="218" t="str">
        <f t="shared" si="663"/>
        <v/>
      </c>
      <c r="D5606" s="218" t="str">
        <f t="shared" si="664"/>
        <v/>
      </c>
      <c r="E5606" s="219" t="e">
        <f t="shared" si="665"/>
        <v>#VALUE!</v>
      </c>
      <c r="F5606" s="219" t="str">
        <f t="shared" si="666"/>
        <v/>
      </c>
      <c r="G5606" s="219">
        <f t="shared" si="667"/>
        <v>45291</v>
      </c>
      <c r="H5606" s="218" t="str">
        <f>IF(ISERROR(VLOOKUP(FORECAST!$A5606,$AY$2:$BA$9,3,FALSE)),"",VLOOKUP(FORECAST!$A5606,$AY$2:$BA$9,3,FALSE))</f>
        <v/>
      </c>
      <c r="I5606" s="218" t="str">
        <f>IF(ISNUMBER(FORECAST!G:G),FORECAST!G:G,"")</f>
        <v/>
      </c>
      <c r="J5606" s="222" t="str">
        <f>IF(ISNUMBER(FORECAST!H:H),FORECAST!H:H,"")</f>
        <v/>
      </c>
      <c r="BF5606" s="4"/>
    </row>
    <row r="5607" spans="1:58">
      <c r="A5607" s="218" t="str">
        <f>MID(FORECAST!A5606,1,10)</f>
        <v/>
      </c>
      <c r="B5607" s="218" t="str">
        <f t="shared" si="662"/>
        <v/>
      </c>
      <c r="C5607" s="218" t="str">
        <f t="shared" si="663"/>
        <v/>
      </c>
      <c r="D5607" s="218" t="str">
        <f t="shared" si="664"/>
        <v/>
      </c>
      <c r="E5607" s="219" t="e">
        <f t="shared" si="665"/>
        <v>#VALUE!</v>
      </c>
      <c r="F5607" s="219" t="str">
        <f t="shared" si="666"/>
        <v/>
      </c>
      <c r="G5607" s="219">
        <f t="shared" si="667"/>
        <v>45291</v>
      </c>
      <c r="H5607" s="218" t="str">
        <f>IF(ISERROR(VLOOKUP(FORECAST!$A5607,$AY$2:$BA$9,3,FALSE)),"",VLOOKUP(FORECAST!$A5607,$AY$2:$BA$9,3,FALSE))</f>
        <v/>
      </c>
      <c r="I5607" s="218" t="str">
        <f>IF(ISNUMBER(FORECAST!G:G),FORECAST!G:G,"")</f>
        <v/>
      </c>
      <c r="J5607" s="222" t="str">
        <f>IF(ISNUMBER(FORECAST!H:H),FORECAST!H:H,"")</f>
        <v/>
      </c>
      <c r="BF5607" s="4"/>
    </row>
    <row r="5608" spans="1:58">
      <c r="A5608" s="218" t="str">
        <f>MID(FORECAST!A5607,1,10)</f>
        <v/>
      </c>
      <c r="B5608" s="218" t="str">
        <f t="shared" si="662"/>
        <v/>
      </c>
      <c r="C5608" s="218" t="str">
        <f t="shared" si="663"/>
        <v/>
      </c>
      <c r="D5608" s="218" t="str">
        <f t="shared" si="664"/>
        <v/>
      </c>
      <c r="E5608" s="219" t="e">
        <f t="shared" si="665"/>
        <v>#VALUE!</v>
      </c>
      <c r="F5608" s="219" t="str">
        <f t="shared" si="666"/>
        <v/>
      </c>
      <c r="G5608" s="219">
        <f t="shared" si="667"/>
        <v>45291</v>
      </c>
      <c r="H5608" s="218" t="str">
        <f>IF(ISERROR(VLOOKUP(FORECAST!$A5608,$AY$2:$BA$9,3,FALSE)),"",VLOOKUP(FORECAST!$A5608,$AY$2:$BA$9,3,FALSE))</f>
        <v/>
      </c>
      <c r="I5608" s="218" t="str">
        <f>IF(ISNUMBER(FORECAST!G:G),FORECAST!G:G,"")</f>
        <v/>
      </c>
      <c r="J5608" s="222" t="str">
        <f>IF(ISNUMBER(FORECAST!H:H),FORECAST!H:H,"")</f>
        <v/>
      </c>
      <c r="BF5608" s="4"/>
    </row>
    <row r="5609" spans="1:58">
      <c r="A5609" s="218" t="str">
        <f>MID(FORECAST!A5608,1,10)</f>
        <v/>
      </c>
      <c r="B5609" s="218" t="str">
        <f t="shared" si="662"/>
        <v/>
      </c>
      <c r="C5609" s="218" t="str">
        <f t="shared" si="663"/>
        <v/>
      </c>
      <c r="D5609" s="218" t="str">
        <f t="shared" si="664"/>
        <v/>
      </c>
      <c r="E5609" s="219" t="e">
        <f t="shared" si="665"/>
        <v>#VALUE!</v>
      </c>
      <c r="F5609" s="219" t="str">
        <f t="shared" si="666"/>
        <v/>
      </c>
      <c r="G5609" s="219">
        <f t="shared" si="667"/>
        <v>45291</v>
      </c>
      <c r="H5609" s="218" t="str">
        <f>IF(ISERROR(VLOOKUP(FORECAST!$A5609,$AY$2:$BA$9,3,FALSE)),"",VLOOKUP(FORECAST!$A5609,$AY$2:$BA$9,3,FALSE))</f>
        <v/>
      </c>
      <c r="I5609" s="218" t="str">
        <f>IF(ISNUMBER(FORECAST!G:G),FORECAST!G:G,"")</f>
        <v/>
      </c>
      <c r="J5609" s="222" t="str">
        <f>IF(ISNUMBER(FORECAST!H:H),FORECAST!H:H,"")</f>
        <v/>
      </c>
      <c r="BF5609" s="4"/>
    </row>
    <row r="5610" spans="1:58">
      <c r="A5610" s="218" t="str">
        <f>MID(FORECAST!A5609,1,10)</f>
        <v/>
      </c>
      <c r="B5610" s="218" t="str">
        <f t="shared" si="662"/>
        <v/>
      </c>
      <c r="C5610" s="218" t="str">
        <f t="shared" si="663"/>
        <v/>
      </c>
      <c r="D5610" s="218" t="str">
        <f t="shared" si="664"/>
        <v/>
      </c>
      <c r="E5610" s="219" t="e">
        <f t="shared" si="665"/>
        <v>#VALUE!</v>
      </c>
      <c r="F5610" s="219" t="str">
        <f t="shared" si="666"/>
        <v/>
      </c>
      <c r="G5610" s="219">
        <f t="shared" si="667"/>
        <v>45291</v>
      </c>
      <c r="H5610" s="218" t="str">
        <f>IF(ISERROR(VLOOKUP(FORECAST!$A5610,$AY$2:$BA$9,3,FALSE)),"",VLOOKUP(FORECAST!$A5610,$AY$2:$BA$9,3,FALSE))</f>
        <v/>
      </c>
      <c r="I5610" s="218" t="str">
        <f>IF(ISNUMBER(FORECAST!G:G),FORECAST!G:G,"")</f>
        <v/>
      </c>
      <c r="J5610" s="222" t="str">
        <f>IF(ISNUMBER(FORECAST!H:H),FORECAST!H:H,"")</f>
        <v/>
      </c>
      <c r="BF5610" s="4"/>
    </row>
    <row r="5611" spans="1:58">
      <c r="A5611" s="218" t="str">
        <f>MID(FORECAST!A5610,1,10)</f>
        <v/>
      </c>
      <c r="B5611" s="218" t="str">
        <f t="shared" si="662"/>
        <v/>
      </c>
      <c r="C5611" s="218" t="str">
        <f t="shared" si="663"/>
        <v/>
      </c>
      <c r="D5611" s="218" t="str">
        <f t="shared" si="664"/>
        <v/>
      </c>
      <c r="E5611" s="219" t="e">
        <f t="shared" si="665"/>
        <v>#VALUE!</v>
      </c>
      <c r="F5611" s="219" t="str">
        <f t="shared" si="666"/>
        <v/>
      </c>
      <c r="G5611" s="219">
        <f t="shared" si="667"/>
        <v>45291</v>
      </c>
      <c r="H5611" s="218" t="str">
        <f>IF(ISERROR(VLOOKUP(FORECAST!$A5611,$AY$2:$BA$9,3,FALSE)),"",VLOOKUP(FORECAST!$A5611,$AY$2:$BA$9,3,FALSE))</f>
        <v/>
      </c>
      <c r="I5611" s="218" t="str">
        <f>IF(ISNUMBER(FORECAST!G:G),FORECAST!G:G,"")</f>
        <v/>
      </c>
      <c r="J5611" s="222" t="str">
        <f>IF(ISNUMBER(FORECAST!H:H),FORECAST!H:H,"")</f>
        <v/>
      </c>
      <c r="BF5611" s="4"/>
    </row>
    <row r="5612" spans="1:58">
      <c r="A5612" s="218" t="str">
        <f>MID(FORECAST!A5611,1,10)</f>
        <v/>
      </c>
      <c r="B5612" s="218" t="str">
        <f t="shared" si="662"/>
        <v/>
      </c>
      <c r="C5612" s="218" t="str">
        <f t="shared" si="663"/>
        <v/>
      </c>
      <c r="D5612" s="218" t="str">
        <f t="shared" si="664"/>
        <v/>
      </c>
      <c r="E5612" s="219" t="e">
        <f t="shared" si="665"/>
        <v>#VALUE!</v>
      </c>
      <c r="F5612" s="219" t="str">
        <f t="shared" si="666"/>
        <v/>
      </c>
      <c r="G5612" s="219">
        <f t="shared" si="667"/>
        <v>45291</v>
      </c>
      <c r="H5612" s="218" t="str">
        <f>IF(ISERROR(VLOOKUP(FORECAST!$A5612,$AY$2:$BA$9,3,FALSE)),"",VLOOKUP(FORECAST!$A5612,$AY$2:$BA$9,3,FALSE))</f>
        <v/>
      </c>
      <c r="I5612" s="218" t="str">
        <f>IF(ISNUMBER(FORECAST!G:G),FORECAST!G:G,"")</f>
        <v/>
      </c>
      <c r="J5612" s="222" t="str">
        <f>IF(ISNUMBER(FORECAST!H:H),FORECAST!H:H,"")</f>
        <v/>
      </c>
      <c r="BF5612" s="4"/>
    </row>
    <row r="5613" spans="1:58">
      <c r="A5613" s="218" t="str">
        <f>MID(FORECAST!A5612,1,10)</f>
        <v/>
      </c>
      <c r="B5613" s="218" t="str">
        <f t="shared" si="662"/>
        <v/>
      </c>
      <c r="C5613" s="218" t="str">
        <f t="shared" si="663"/>
        <v/>
      </c>
      <c r="D5613" s="218" t="str">
        <f t="shared" si="664"/>
        <v/>
      </c>
      <c r="E5613" s="219" t="e">
        <f t="shared" si="665"/>
        <v>#VALUE!</v>
      </c>
      <c r="F5613" s="219" t="str">
        <f t="shared" si="666"/>
        <v/>
      </c>
      <c r="G5613" s="219">
        <f t="shared" si="667"/>
        <v>45291</v>
      </c>
      <c r="H5613" s="218" t="str">
        <f>IF(ISERROR(VLOOKUP(FORECAST!$A5613,$AY$2:$BA$9,3,FALSE)),"",VLOOKUP(FORECAST!$A5613,$AY$2:$BA$9,3,FALSE))</f>
        <v/>
      </c>
      <c r="I5613" s="218" t="str">
        <f>IF(ISNUMBER(FORECAST!G:G),FORECAST!G:G,"")</f>
        <v/>
      </c>
      <c r="J5613" s="222" t="str">
        <f>IF(ISNUMBER(FORECAST!H:H),FORECAST!H:H,"")</f>
        <v/>
      </c>
      <c r="BF5613" s="4"/>
    </row>
    <row r="5614" spans="1:58">
      <c r="A5614" s="218" t="str">
        <f>MID(FORECAST!A5613,1,10)</f>
        <v/>
      </c>
      <c r="B5614" s="218" t="str">
        <f t="shared" si="662"/>
        <v/>
      </c>
      <c r="C5614" s="218" t="str">
        <f t="shared" si="663"/>
        <v/>
      </c>
      <c r="D5614" s="218" t="str">
        <f t="shared" si="664"/>
        <v/>
      </c>
      <c r="E5614" s="219" t="e">
        <f t="shared" si="665"/>
        <v>#VALUE!</v>
      </c>
      <c r="F5614" s="219" t="str">
        <f t="shared" si="666"/>
        <v/>
      </c>
      <c r="G5614" s="219">
        <f t="shared" si="667"/>
        <v>45291</v>
      </c>
      <c r="H5614" s="218" t="str">
        <f>IF(ISERROR(VLOOKUP(FORECAST!$A5614,$AY$2:$BA$9,3,FALSE)),"",VLOOKUP(FORECAST!$A5614,$AY$2:$BA$9,3,FALSE))</f>
        <v/>
      </c>
      <c r="I5614" s="218" t="str">
        <f>IF(ISNUMBER(FORECAST!G:G),FORECAST!G:G,"")</f>
        <v/>
      </c>
      <c r="J5614" s="222" t="str">
        <f>IF(ISNUMBER(FORECAST!H:H),FORECAST!H:H,"")</f>
        <v/>
      </c>
      <c r="BF5614" s="4"/>
    </row>
    <row r="5615" spans="1:58">
      <c r="A5615" s="218" t="str">
        <f>MID(FORECAST!A5614,1,10)</f>
        <v/>
      </c>
      <c r="B5615" s="218" t="str">
        <f t="shared" si="662"/>
        <v/>
      </c>
      <c r="C5615" s="218" t="str">
        <f t="shared" si="663"/>
        <v/>
      </c>
      <c r="D5615" s="218" t="str">
        <f t="shared" si="664"/>
        <v/>
      </c>
      <c r="E5615" s="219" t="e">
        <f t="shared" si="665"/>
        <v>#VALUE!</v>
      </c>
      <c r="F5615" s="219" t="str">
        <f t="shared" si="666"/>
        <v/>
      </c>
      <c r="G5615" s="219">
        <f t="shared" si="667"/>
        <v>45291</v>
      </c>
      <c r="H5615" s="218" t="str">
        <f>IF(ISERROR(VLOOKUP(FORECAST!$A5615,$AY$2:$BA$9,3,FALSE)),"",VLOOKUP(FORECAST!$A5615,$AY$2:$BA$9,3,FALSE))</f>
        <v/>
      </c>
      <c r="I5615" s="218" t="str">
        <f>IF(ISNUMBER(FORECAST!G:G),FORECAST!G:G,"")</f>
        <v/>
      </c>
      <c r="J5615" s="222" t="str">
        <f>IF(ISNUMBER(FORECAST!H:H),FORECAST!H:H,"")</f>
        <v/>
      </c>
      <c r="BF5615" s="4"/>
    </row>
    <row r="5616" spans="1:58">
      <c r="A5616" s="218" t="str">
        <f>MID(FORECAST!A5615,1,10)</f>
        <v/>
      </c>
      <c r="B5616" s="218" t="str">
        <f t="shared" si="662"/>
        <v/>
      </c>
      <c r="C5616" s="218" t="str">
        <f t="shared" si="663"/>
        <v/>
      </c>
      <c r="D5616" s="218" t="str">
        <f t="shared" si="664"/>
        <v/>
      </c>
      <c r="E5616" s="219" t="e">
        <f t="shared" si="665"/>
        <v>#VALUE!</v>
      </c>
      <c r="F5616" s="219" t="str">
        <f t="shared" si="666"/>
        <v/>
      </c>
      <c r="G5616" s="219">
        <f t="shared" si="667"/>
        <v>45291</v>
      </c>
      <c r="H5616" s="218" t="str">
        <f>IF(ISERROR(VLOOKUP(FORECAST!$A5616,$AY$2:$BA$9,3,FALSE)),"",VLOOKUP(FORECAST!$A5616,$AY$2:$BA$9,3,FALSE))</f>
        <v/>
      </c>
      <c r="I5616" s="218" t="str">
        <f>IF(ISNUMBER(FORECAST!G:G),FORECAST!G:G,"")</f>
        <v/>
      </c>
      <c r="J5616" s="222" t="str">
        <f>IF(ISNUMBER(FORECAST!H:H),FORECAST!H:H,"")</f>
        <v/>
      </c>
      <c r="BF5616" s="4"/>
    </row>
    <row r="5617" spans="1:58">
      <c r="A5617" s="218" t="str">
        <f>MID(FORECAST!A5616,1,10)</f>
        <v/>
      </c>
      <c r="B5617" s="218" t="str">
        <f t="shared" si="662"/>
        <v/>
      </c>
      <c r="C5617" s="218" t="str">
        <f t="shared" si="663"/>
        <v/>
      </c>
      <c r="D5617" s="218" t="str">
        <f t="shared" si="664"/>
        <v/>
      </c>
      <c r="E5617" s="219" t="e">
        <f t="shared" si="665"/>
        <v>#VALUE!</v>
      </c>
      <c r="F5617" s="219" t="str">
        <f t="shared" si="666"/>
        <v/>
      </c>
      <c r="G5617" s="219">
        <f t="shared" si="667"/>
        <v>45291</v>
      </c>
      <c r="H5617" s="218" t="str">
        <f>IF(ISERROR(VLOOKUP(FORECAST!$A5617,$AY$2:$BA$9,3,FALSE)),"",VLOOKUP(FORECAST!$A5617,$AY$2:$BA$9,3,FALSE))</f>
        <v/>
      </c>
      <c r="I5617" s="218" t="str">
        <f>IF(ISNUMBER(FORECAST!G:G),FORECAST!G:G,"")</f>
        <v/>
      </c>
      <c r="J5617" s="222" t="str">
        <f>IF(ISNUMBER(FORECAST!H:H),FORECAST!H:H,"")</f>
        <v/>
      </c>
      <c r="BF5617" s="4"/>
    </row>
    <row r="5618" spans="1:58">
      <c r="A5618" s="218" t="str">
        <f>MID(FORECAST!A5617,1,10)</f>
        <v/>
      </c>
      <c r="B5618" s="218" t="str">
        <f t="shared" si="662"/>
        <v/>
      </c>
      <c r="C5618" s="218" t="str">
        <f t="shared" si="663"/>
        <v/>
      </c>
      <c r="D5618" s="218" t="str">
        <f t="shared" si="664"/>
        <v/>
      </c>
      <c r="E5618" s="219" t="e">
        <f t="shared" si="665"/>
        <v>#VALUE!</v>
      </c>
      <c r="F5618" s="219" t="str">
        <f t="shared" si="666"/>
        <v/>
      </c>
      <c r="G5618" s="219">
        <f t="shared" si="667"/>
        <v>45291</v>
      </c>
      <c r="H5618" s="218" t="str">
        <f>IF(ISERROR(VLOOKUP(FORECAST!$A5618,$AY$2:$BA$9,3,FALSE)),"",VLOOKUP(FORECAST!$A5618,$AY$2:$BA$9,3,FALSE))</f>
        <v/>
      </c>
      <c r="I5618" s="218" t="str">
        <f>IF(ISNUMBER(FORECAST!G:G),FORECAST!G:G,"")</f>
        <v/>
      </c>
      <c r="J5618" s="222" t="str">
        <f>IF(ISNUMBER(FORECAST!H:H),FORECAST!H:H,"")</f>
        <v/>
      </c>
      <c r="BF5618" s="4"/>
    </row>
    <row r="5619" spans="1:58">
      <c r="A5619" s="218" t="str">
        <f>MID(FORECAST!A5618,1,10)</f>
        <v/>
      </c>
      <c r="B5619" s="218" t="str">
        <f t="shared" si="662"/>
        <v/>
      </c>
      <c r="C5619" s="218" t="str">
        <f t="shared" si="663"/>
        <v/>
      </c>
      <c r="D5619" s="218" t="str">
        <f t="shared" si="664"/>
        <v/>
      </c>
      <c r="E5619" s="219" t="e">
        <f t="shared" si="665"/>
        <v>#VALUE!</v>
      </c>
      <c r="F5619" s="219" t="str">
        <f t="shared" si="666"/>
        <v/>
      </c>
      <c r="G5619" s="219">
        <f t="shared" si="667"/>
        <v>45291</v>
      </c>
      <c r="H5619" s="218" t="str">
        <f>IF(ISERROR(VLOOKUP(FORECAST!$A5619,$AY$2:$BA$9,3,FALSE)),"",VLOOKUP(FORECAST!$A5619,$AY$2:$BA$9,3,FALSE))</f>
        <v/>
      </c>
      <c r="I5619" s="218" t="str">
        <f>IF(ISNUMBER(FORECAST!G:G),FORECAST!G:G,"")</f>
        <v/>
      </c>
      <c r="J5619" s="222" t="str">
        <f>IF(ISNUMBER(FORECAST!H:H),FORECAST!H:H,"")</f>
        <v/>
      </c>
      <c r="BF5619" s="4"/>
    </row>
    <row r="5620" spans="1:58">
      <c r="A5620" s="218" t="str">
        <f>MID(FORECAST!A5619,1,10)</f>
        <v/>
      </c>
      <c r="B5620" s="218" t="str">
        <f t="shared" si="662"/>
        <v/>
      </c>
      <c r="C5620" s="218" t="str">
        <f t="shared" si="663"/>
        <v/>
      </c>
      <c r="D5620" s="218" t="str">
        <f t="shared" si="664"/>
        <v/>
      </c>
      <c r="E5620" s="219" t="e">
        <f t="shared" si="665"/>
        <v>#VALUE!</v>
      </c>
      <c r="F5620" s="219" t="str">
        <f t="shared" si="666"/>
        <v/>
      </c>
      <c r="G5620" s="219">
        <f t="shared" si="667"/>
        <v>45291</v>
      </c>
      <c r="H5620" s="218" t="str">
        <f>IF(ISERROR(VLOOKUP(FORECAST!$A5620,$AY$2:$BA$9,3,FALSE)),"",VLOOKUP(FORECAST!$A5620,$AY$2:$BA$9,3,FALSE))</f>
        <v/>
      </c>
      <c r="I5620" s="218" t="str">
        <f>IF(ISNUMBER(FORECAST!G:G),FORECAST!G:G,"")</f>
        <v/>
      </c>
      <c r="J5620" s="222" t="str">
        <f>IF(ISNUMBER(FORECAST!H:H),FORECAST!H:H,"")</f>
        <v/>
      </c>
      <c r="BF5620" s="4"/>
    </row>
    <row r="5621" spans="1:58">
      <c r="A5621" s="218" t="str">
        <f>MID(FORECAST!A5620,1,10)</f>
        <v/>
      </c>
      <c r="B5621" s="218" t="str">
        <f t="shared" si="662"/>
        <v/>
      </c>
      <c r="C5621" s="218" t="str">
        <f t="shared" si="663"/>
        <v/>
      </c>
      <c r="D5621" s="218" t="str">
        <f t="shared" si="664"/>
        <v/>
      </c>
      <c r="E5621" s="219" t="e">
        <f t="shared" si="665"/>
        <v>#VALUE!</v>
      </c>
      <c r="F5621" s="219" t="str">
        <f t="shared" si="666"/>
        <v/>
      </c>
      <c r="G5621" s="219">
        <f t="shared" si="667"/>
        <v>45291</v>
      </c>
      <c r="H5621" s="218" t="str">
        <f>IF(ISERROR(VLOOKUP(FORECAST!$A5621,$AY$2:$BA$9,3,FALSE)),"",VLOOKUP(FORECAST!$A5621,$AY$2:$BA$9,3,FALSE))</f>
        <v/>
      </c>
      <c r="I5621" s="218" t="str">
        <f>IF(ISNUMBER(FORECAST!G:G),FORECAST!G:G,"")</f>
        <v/>
      </c>
      <c r="J5621" s="222" t="str">
        <f>IF(ISNUMBER(FORECAST!H:H),FORECAST!H:H,"")</f>
        <v/>
      </c>
      <c r="BF5621" s="4"/>
    </row>
    <row r="5622" spans="1:58">
      <c r="A5622" s="218" t="str">
        <f>MID(FORECAST!A5621,1,10)</f>
        <v/>
      </c>
      <c r="B5622" s="218" t="str">
        <f t="shared" si="662"/>
        <v/>
      </c>
      <c r="C5622" s="218" t="str">
        <f t="shared" si="663"/>
        <v/>
      </c>
      <c r="D5622" s="218" t="str">
        <f t="shared" si="664"/>
        <v/>
      </c>
      <c r="E5622" s="219" t="e">
        <f t="shared" si="665"/>
        <v>#VALUE!</v>
      </c>
      <c r="F5622" s="219" t="str">
        <f t="shared" si="666"/>
        <v/>
      </c>
      <c r="G5622" s="219">
        <f t="shared" si="667"/>
        <v>45291</v>
      </c>
      <c r="H5622" s="218" t="str">
        <f>IF(ISERROR(VLOOKUP(FORECAST!$A5622,$AY$2:$BA$9,3,FALSE)),"",VLOOKUP(FORECAST!$A5622,$AY$2:$BA$9,3,FALSE))</f>
        <v/>
      </c>
      <c r="I5622" s="218" t="str">
        <f>IF(ISNUMBER(FORECAST!G:G),FORECAST!G:G,"")</f>
        <v/>
      </c>
      <c r="J5622" s="222" t="str">
        <f>IF(ISNUMBER(FORECAST!H:H),FORECAST!H:H,"")</f>
        <v/>
      </c>
      <c r="BF5622" s="4"/>
    </row>
    <row r="5623" spans="1:58">
      <c r="A5623" s="218" t="str">
        <f>MID(FORECAST!A5622,1,10)</f>
        <v/>
      </c>
      <c r="B5623" s="218" t="str">
        <f t="shared" si="662"/>
        <v/>
      </c>
      <c r="C5623" s="218" t="str">
        <f t="shared" si="663"/>
        <v/>
      </c>
      <c r="D5623" s="218" t="str">
        <f t="shared" si="664"/>
        <v/>
      </c>
      <c r="E5623" s="219" t="e">
        <f t="shared" si="665"/>
        <v>#VALUE!</v>
      </c>
      <c r="F5623" s="219" t="str">
        <f t="shared" si="666"/>
        <v/>
      </c>
      <c r="G5623" s="219">
        <f t="shared" si="667"/>
        <v>45291</v>
      </c>
      <c r="H5623" s="218" t="str">
        <f>IF(ISERROR(VLOOKUP(FORECAST!$A5623,$AY$2:$BA$9,3,FALSE)),"",VLOOKUP(FORECAST!$A5623,$AY$2:$BA$9,3,FALSE))</f>
        <v/>
      </c>
      <c r="I5623" s="218" t="str">
        <f>IF(ISNUMBER(FORECAST!G:G),FORECAST!G:G,"")</f>
        <v/>
      </c>
      <c r="J5623" s="222" t="str">
        <f>IF(ISNUMBER(FORECAST!H:H),FORECAST!H:H,"")</f>
        <v/>
      </c>
      <c r="BF5623" s="4"/>
    </row>
    <row r="5624" spans="1:58">
      <c r="A5624" s="218" t="str">
        <f>MID(FORECAST!A5623,1,10)</f>
        <v/>
      </c>
      <c r="B5624" s="218" t="str">
        <f t="shared" si="662"/>
        <v/>
      </c>
      <c r="C5624" s="218" t="str">
        <f t="shared" si="663"/>
        <v/>
      </c>
      <c r="D5624" s="218" t="str">
        <f t="shared" si="664"/>
        <v/>
      </c>
      <c r="E5624" s="219" t="e">
        <f t="shared" si="665"/>
        <v>#VALUE!</v>
      </c>
      <c r="F5624" s="219" t="str">
        <f t="shared" si="666"/>
        <v/>
      </c>
      <c r="G5624" s="219">
        <f t="shared" si="667"/>
        <v>45291</v>
      </c>
      <c r="H5624" s="218" t="str">
        <f>IF(ISERROR(VLOOKUP(FORECAST!$A5624,$AY$2:$BA$9,3,FALSE)),"",VLOOKUP(FORECAST!$A5624,$AY$2:$BA$9,3,FALSE))</f>
        <v/>
      </c>
      <c r="I5624" s="218" t="str">
        <f>IF(ISNUMBER(FORECAST!G:G),FORECAST!G:G,"")</f>
        <v/>
      </c>
      <c r="J5624" s="222" t="str">
        <f>IF(ISNUMBER(FORECAST!H:H),FORECAST!H:H,"")</f>
        <v/>
      </c>
      <c r="BF5624" s="4"/>
    </row>
    <row r="5625" spans="1:58">
      <c r="A5625" s="218" t="str">
        <f>MID(FORECAST!A5624,1,10)</f>
        <v/>
      </c>
      <c r="B5625" s="218" t="str">
        <f t="shared" si="662"/>
        <v/>
      </c>
      <c r="C5625" s="218" t="str">
        <f t="shared" si="663"/>
        <v/>
      </c>
      <c r="D5625" s="218" t="str">
        <f t="shared" si="664"/>
        <v/>
      </c>
      <c r="E5625" s="219" t="e">
        <f t="shared" si="665"/>
        <v>#VALUE!</v>
      </c>
      <c r="F5625" s="219" t="str">
        <f t="shared" si="666"/>
        <v/>
      </c>
      <c r="G5625" s="219">
        <f t="shared" si="667"/>
        <v>45291</v>
      </c>
      <c r="H5625" s="218" t="str">
        <f>IF(ISERROR(VLOOKUP(FORECAST!$A5625,$AY$2:$BA$9,3,FALSE)),"",VLOOKUP(FORECAST!$A5625,$AY$2:$BA$9,3,FALSE))</f>
        <v/>
      </c>
      <c r="I5625" s="218" t="str">
        <f>IF(ISNUMBER(FORECAST!G:G),FORECAST!G:G,"")</f>
        <v/>
      </c>
      <c r="J5625" s="222" t="str">
        <f>IF(ISNUMBER(FORECAST!H:H),FORECAST!H:H,"")</f>
        <v/>
      </c>
      <c r="BF5625" s="4"/>
    </row>
    <row r="5626" spans="1:58">
      <c r="A5626" s="218" t="str">
        <f>MID(FORECAST!A5625,1,10)</f>
        <v/>
      </c>
      <c r="B5626" s="218" t="str">
        <f t="shared" si="662"/>
        <v/>
      </c>
      <c r="C5626" s="218" t="str">
        <f t="shared" si="663"/>
        <v/>
      </c>
      <c r="D5626" s="218" t="str">
        <f t="shared" si="664"/>
        <v/>
      </c>
      <c r="E5626" s="219" t="e">
        <f t="shared" si="665"/>
        <v>#VALUE!</v>
      </c>
      <c r="F5626" s="219" t="str">
        <f t="shared" si="666"/>
        <v/>
      </c>
      <c r="G5626" s="219">
        <f t="shared" si="667"/>
        <v>45291</v>
      </c>
      <c r="H5626" s="218" t="str">
        <f>IF(ISERROR(VLOOKUP(FORECAST!$A5626,$AY$2:$BA$9,3,FALSE)),"",VLOOKUP(FORECAST!$A5626,$AY$2:$BA$9,3,FALSE))</f>
        <v/>
      </c>
      <c r="I5626" s="218" t="str">
        <f>IF(ISNUMBER(FORECAST!G:G),FORECAST!G:G,"")</f>
        <v/>
      </c>
      <c r="J5626" s="222" t="str">
        <f>IF(ISNUMBER(FORECAST!H:H),FORECAST!H:H,"")</f>
        <v/>
      </c>
      <c r="BF5626" s="4"/>
    </row>
    <row r="5627" spans="1:58">
      <c r="A5627" s="218" t="str">
        <f>MID(FORECAST!A5626,1,10)</f>
        <v/>
      </c>
      <c r="B5627" s="218" t="str">
        <f t="shared" si="662"/>
        <v/>
      </c>
      <c r="C5627" s="218" t="str">
        <f t="shared" si="663"/>
        <v/>
      </c>
      <c r="D5627" s="218" t="str">
        <f t="shared" si="664"/>
        <v/>
      </c>
      <c r="E5627" s="219" t="e">
        <f t="shared" si="665"/>
        <v>#VALUE!</v>
      </c>
      <c r="F5627" s="219" t="str">
        <f t="shared" si="666"/>
        <v/>
      </c>
      <c r="G5627" s="219">
        <f t="shared" si="667"/>
        <v>45291</v>
      </c>
      <c r="H5627" s="218" t="str">
        <f>IF(ISERROR(VLOOKUP(FORECAST!$A5627,$AY$2:$BA$9,3,FALSE)),"",VLOOKUP(FORECAST!$A5627,$AY$2:$BA$9,3,FALSE))</f>
        <v/>
      </c>
      <c r="I5627" s="218" t="str">
        <f>IF(ISNUMBER(FORECAST!G:G),FORECAST!G:G,"")</f>
        <v/>
      </c>
      <c r="J5627" s="222" t="str">
        <f>IF(ISNUMBER(FORECAST!H:H),FORECAST!H:H,"")</f>
        <v/>
      </c>
      <c r="BF5627" s="4"/>
    </row>
    <row r="5628" spans="1:58">
      <c r="A5628" s="218" t="str">
        <f>MID(FORECAST!A5627,1,10)</f>
        <v/>
      </c>
      <c r="B5628" s="218" t="str">
        <f t="shared" si="662"/>
        <v/>
      </c>
      <c r="C5628" s="218" t="str">
        <f t="shared" si="663"/>
        <v/>
      </c>
      <c r="D5628" s="218" t="str">
        <f t="shared" si="664"/>
        <v/>
      </c>
      <c r="E5628" s="219" t="e">
        <f t="shared" si="665"/>
        <v>#VALUE!</v>
      </c>
      <c r="F5628" s="219" t="str">
        <f t="shared" si="666"/>
        <v/>
      </c>
      <c r="G5628" s="219">
        <f t="shared" si="667"/>
        <v>45291</v>
      </c>
      <c r="H5628" s="218" t="str">
        <f>IF(ISERROR(VLOOKUP(FORECAST!$A5628,$AY$2:$BA$9,3,FALSE)),"",VLOOKUP(FORECAST!$A5628,$AY$2:$BA$9,3,FALSE))</f>
        <v/>
      </c>
      <c r="I5628" s="218" t="str">
        <f>IF(ISNUMBER(FORECAST!G:G),FORECAST!G:G,"")</f>
        <v/>
      </c>
      <c r="J5628" s="222" t="str">
        <f>IF(ISNUMBER(FORECAST!H:H),FORECAST!H:H,"")</f>
        <v/>
      </c>
      <c r="BF5628" s="4"/>
    </row>
    <row r="5629" spans="1:58">
      <c r="A5629" s="218" t="str">
        <f>MID(FORECAST!A5628,1,10)</f>
        <v/>
      </c>
      <c r="B5629" s="218" t="str">
        <f t="shared" si="662"/>
        <v/>
      </c>
      <c r="C5629" s="218" t="str">
        <f t="shared" si="663"/>
        <v/>
      </c>
      <c r="D5629" s="218" t="str">
        <f t="shared" si="664"/>
        <v/>
      </c>
      <c r="E5629" s="219" t="e">
        <f t="shared" si="665"/>
        <v>#VALUE!</v>
      </c>
      <c r="F5629" s="219" t="str">
        <f t="shared" si="666"/>
        <v/>
      </c>
      <c r="G5629" s="219">
        <f t="shared" si="667"/>
        <v>45291</v>
      </c>
      <c r="H5629" s="218" t="str">
        <f>IF(ISERROR(VLOOKUP(FORECAST!$A5629,$AY$2:$BA$9,3,FALSE)),"",VLOOKUP(FORECAST!$A5629,$AY$2:$BA$9,3,FALSE))</f>
        <v/>
      </c>
      <c r="I5629" s="218" t="str">
        <f>IF(ISNUMBER(FORECAST!G:G),FORECAST!G:G,"")</f>
        <v/>
      </c>
      <c r="J5629" s="222" t="str">
        <f>IF(ISNUMBER(FORECAST!H:H),FORECAST!H:H,"")</f>
        <v/>
      </c>
      <c r="BF5629" s="4"/>
    </row>
    <row r="5630" spans="1:58">
      <c r="A5630" s="218" t="str">
        <f>MID(FORECAST!A5629,1,10)</f>
        <v/>
      </c>
      <c r="B5630" s="218" t="str">
        <f t="shared" si="662"/>
        <v/>
      </c>
      <c r="C5630" s="218" t="str">
        <f t="shared" si="663"/>
        <v/>
      </c>
      <c r="D5630" s="218" t="str">
        <f t="shared" si="664"/>
        <v/>
      </c>
      <c r="E5630" s="219" t="e">
        <f t="shared" si="665"/>
        <v>#VALUE!</v>
      </c>
      <c r="F5630" s="219" t="str">
        <f t="shared" si="666"/>
        <v/>
      </c>
      <c r="G5630" s="219">
        <f t="shared" si="667"/>
        <v>45291</v>
      </c>
      <c r="H5630" s="218" t="str">
        <f>IF(ISERROR(VLOOKUP(FORECAST!$A5630,$AY$2:$BA$9,3,FALSE)),"",VLOOKUP(FORECAST!$A5630,$AY$2:$BA$9,3,FALSE))</f>
        <v/>
      </c>
      <c r="I5630" s="218" t="str">
        <f>IF(ISNUMBER(FORECAST!G:G),FORECAST!G:G,"")</f>
        <v/>
      </c>
      <c r="J5630" s="222" t="str">
        <f>IF(ISNUMBER(FORECAST!H:H),FORECAST!H:H,"")</f>
        <v/>
      </c>
      <c r="BF5630" s="4"/>
    </row>
    <row r="5631" spans="1:58">
      <c r="A5631" s="218" t="str">
        <f>MID(FORECAST!A5630,1,10)</f>
        <v/>
      </c>
      <c r="B5631" s="218" t="str">
        <f t="shared" si="662"/>
        <v/>
      </c>
      <c r="C5631" s="218" t="str">
        <f t="shared" si="663"/>
        <v/>
      </c>
      <c r="D5631" s="218" t="str">
        <f t="shared" si="664"/>
        <v/>
      </c>
      <c r="E5631" s="219" t="e">
        <f t="shared" si="665"/>
        <v>#VALUE!</v>
      </c>
      <c r="F5631" s="219" t="str">
        <f t="shared" si="666"/>
        <v/>
      </c>
      <c r="G5631" s="219">
        <f t="shared" si="667"/>
        <v>45291</v>
      </c>
      <c r="H5631" s="218" t="str">
        <f>IF(ISERROR(VLOOKUP(FORECAST!$A5631,$AY$2:$BA$9,3,FALSE)),"",VLOOKUP(FORECAST!$A5631,$AY$2:$BA$9,3,FALSE))</f>
        <v/>
      </c>
      <c r="I5631" s="218" t="str">
        <f>IF(ISNUMBER(FORECAST!G:G),FORECAST!G:G,"")</f>
        <v/>
      </c>
      <c r="J5631" s="222" t="str">
        <f>IF(ISNUMBER(FORECAST!H:H),FORECAST!H:H,"")</f>
        <v/>
      </c>
      <c r="BF5631" s="4"/>
    </row>
    <row r="5632" spans="1:58">
      <c r="A5632" s="218" t="str">
        <f>MID(FORECAST!A5631,1,10)</f>
        <v/>
      </c>
      <c r="B5632" s="218" t="str">
        <f t="shared" si="662"/>
        <v/>
      </c>
      <c r="C5632" s="218" t="str">
        <f t="shared" si="663"/>
        <v/>
      </c>
      <c r="D5632" s="218" t="str">
        <f t="shared" si="664"/>
        <v/>
      </c>
      <c r="E5632" s="219" t="e">
        <f t="shared" si="665"/>
        <v>#VALUE!</v>
      </c>
      <c r="F5632" s="219" t="str">
        <f t="shared" si="666"/>
        <v/>
      </c>
      <c r="G5632" s="219">
        <f t="shared" si="667"/>
        <v>45291</v>
      </c>
      <c r="H5632" s="218" t="str">
        <f>IF(ISERROR(VLOOKUP(FORECAST!$A5632,$AY$2:$BA$9,3,FALSE)),"",VLOOKUP(FORECAST!$A5632,$AY$2:$BA$9,3,FALSE))</f>
        <v/>
      </c>
      <c r="I5632" s="218" t="str">
        <f>IF(ISNUMBER(FORECAST!G:G),FORECAST!G:G,"")</f>
        <v/>
      </c>
      <c r="J5632" s="222" t="str">
        <f>IF(ISNUMBER(FORECAST!H:H),FORECAST!H:H,"")</f>
        <v/>
      </c>
      <c r="BF5632" s="4"/>
    </row>
    <row r="5633" spans="1:58">
      <c r="A5633" s="218" t="str">
        <f>MID(FORECAST!A5632,1,10)</f>
        <v/>
      </c>
      <c r="B5633" s="218" t="str">
        <f t="shared" si="662"/>
        <v/>
      </c>
      <c r="C5633" s="218" t="str">
        <f t="shared" si="663"/>
        <v/>
      </c>
      <c r="D5633" s="218" t="str">
        <f t="shared" si="664"/>
        <v/>
      </c>
      <c r="E5633" s="219" t="e">
        <f t="shared" si="665"/>
        <v>#VALUE!</v>
      </c>
      <c r="F5633" s="219" t="str">
        <f t="shared" si="666"/>
        <v/>
      </c>
      <c r="G5633" s="219">
        <f t="shared" si="667"/>
        <v>45291</v>
      </c>
      <c r="H5633" s="218" t="str">
        <f>IF(ISERROR(VLOOKUP(FORECAST!$A5633,$AY$2:$BA$9,3,FALSE)),"",VLOOKUP(FORECAST!$A5633,$AY$2:$BA$9,3,FALSE))</f>
        <v/>
      </c>
      <c r="I5633" s="218" t="str">
        <f>IF(ISNUMBER(FORECAST!G:G),FORECAST!G:G,"")</f>
        <v/>
      </c>
      <c r="J5633" s="222" t="str">
        <f>IF(ISNUMBER(FORECAST!H:H),FORECAST!H:H,"")</f>
        <v/>
      </c>
      <c r="BF5633" s="4"/>
    </row>
    <row r="5634" spans="1:58">
      <c r="A5634" s="218" t="str">
        <f>MID(FORECAST!A5633,1,10)</f>
        <v/>
      </c>
      <c r="B5634" s="218" t="str">
        <f t="shared" si="662"/>
        <v/>
      </c>
      <c r="C5634" s="218" t="str">
        <f t="shared" si="663"/>
        <v/>
      </c>
      <c r="D5634" s="218" t="str">
        <f t="shared" si="664"/>
        <v/>
      </c>
      <c r="E5634" s="219" t="e">
        <f t="shared" si="665"/>
        <v>#VALUE!</v>
      </c>
      <c r="F5634" s="219" t="str">
        <f t="shared" si="666"/>
        <v/>
      </c>
      <c r="G5634" s="219">
        <f t="shared" si="667"/>
        <v>45291</v>
      </c>
      <c r="H5634" s="218" t="str">
        <f>IF(ISERROR(VLOOKUP(FORECAST!$A5634,$AY$2:$BA$9,3,FALSE)),"",VLOOKUP(FORECAST!$A5634,$AY$2:$BA$9,3,FALSE))</f>
        <v/>
      </c>
      <c r="I5634" s="218" t="str">
        <f>IF(ISNUMBER(FORECAST!G:G),FORECAST!G:G,"")</f>
        <v/>
      </c>
      <c r="J5634" s="222" t="str">
        <f>IF(ISNUMBER(FORECAST!H:H),FORECAST!H:H,"")</f>
        <v/>
      </c>
      <c r="BF5634" s="4"/>
    </row>
    <row r="5635" spans="1:58">
      <c r="A5635" s="218" t="str">
        <f>MID(FORECAST!A5634,1,10)</f>
        <v/>
      </c>
      <c r="B5635" s="218" t="str">
        <f t="shared" si="662"/>
        <v/>
      </c>
      <c r="C5635" s="218" t="str">
        <f t="shared" si="663"/>
        <v/>
      </c>
      <c r="D5635" s="218" t="str">
        <f t="shared" si="664"/>
        <v/>
      </c>
      <c r="E5635" s="219" t="e">
        <f t="shared" si="665"/>
        <v>#VALUE!</v>
      </c>
      <c r="F5635" s="219" t="str">
        <f t="shared" si="666"/>
        <v/>
      </c>
      <c r="G5635" s="219">
        <f t="shared" si="667"/>
        <v>45291</v>
      </c>
      <c r="H5635" s="218" t="str">
        <f>IF(ISERROR(VLOOKUP(FORECAST!$A5635,$AY$2:$BA$9,3,FALSE)),"",VLOOKUP(FORECAST!$A5635,$AY$2:$BA$9,3,FALSE))</f>
        <v/>
      </c>
      <c r="I5635" s="218" t="str">
        <f>IF(ISNUMBER(FORECAST!G:G),FORECAST!G:G,"")</f>
        <v/>
      </c>
      <c r="J5635" s="222" t="str">
        <f>IF(ISNUMBER(FORECAST!H:H),FORECAST!H:H,"")</f>
        <v/>
      </c>
      <c r="BF5635" s="4"/>
    </row>
    <row r="5636" spans="1:58">
      <c r="A5636" s="218" t="str">
        <f>MID(FORECAST!A5635,1,10)</f>
        <v/>
      </c>
      <c r="B5636" s="218" t="str">
        <f t="shared" si="662"/>
        <v/>
      </c>
      <c r="C5636" s="218" t="str">
        <f t="shared" si="663"/>
        <v/>
      </c>
      <c r="D5636" s="218" t="str">
        <f t="shared" si="664"/>
        <v/>
      </c>
      <c r="E5636" s="219" t="e">
        <f t="shared" si="665"/>
        <v>#VALUE!</v>
      </c>
      <c r="F5636" s="219" t="str">
        <f t="shared" si="666"/>
        <v/>
      </c>
      <c r="G5636" s="219">
        <f t="shared" si="667"/>
        <v>45291</v>
      </c>
      <c r="H5636" s="218" t="str">
        <f>IF(ISERROR(VLOOKUP(FORECAST!$A5636,$AY$2:$BA$9,3,FALSE)),"",VLOOKUP(FORECAST!$A5636,$AY$2:$BA$9,3,FALSE))</f>
        <v/>
      </c>
      <c r="I5636" s="218" t="str">
        <f>IF(ISNUMBER(FORECAST!G:G),FORECAST!G:G,"")</f>
        <v/>
      </c>
      <c r="J5636" s="222" t="str">
        <f>IF(ISNUMBER(FORECAST!H:H),FORECAST!H:H,"")</f>
        <v/>
      </c>
      <c r="BF5636" s="4"/>
    </row>
    <row r="5637" spans="1:58">
      <c r="A5637" s="218" t="str">
        <f>MID(FORECAST!A5636,1,10)</f>
        <v/>
      </c>
      <c r="B5637" s="218" t="str">
        <f t="shared" si="662"/>
        <v/>
      </c>
      <c r="C5637" s="218" t="str">
        <f t="shared" si="663"/>
        <v/>
      </c>
      <c r="D5637" s="218" t="str">
        <f t="shared" si="664"/>
        <v/>
      </c>
      <c r="E5637" s="219" t="e">
        <f t="shared" si="665"/>
        <v>#VALUE!</v>
      </c>
      <c r="F5637" s="219" t="str">
        <f t="shared" si="666"/>
        <v/>
      </c>
      <c r="G5637" s="219">
        <f t="shared" si="667"/>
        <v>45291</v>
      </c>
      <c r="H5637" s="218" t="str">
        <f>IF(ISERROR(VLOOKUP(FORECAST!$A5637,$AY$2:$BA$9,3,FALSE)),"",VLOOKUP(FORECAST!$A5637,$AY$2:$BA$9,3,FALSE))</f>
        <v/>
      </c>
      <c r="I5637" s="218" t="str">
        <f>IF(ISNUMBER(FORECAST!G:G),FORECAST!G:G,"")</f>
        <v/>
      </c>
      <c r="J5637" s="222" t="str">
        <f>IF(ISNUMBER(FORECAST!H:H),FORECAST!H:H,"")</f>
        <v/>
      </c>
      <c r="BF5637" s="4"/>
    </row>
    <row r="5638" spans="1:58">
      <c r="A5638" s="218" t="str">
        <f>MID(FORECAST!A5637,1,10)</f>
        <v/>
      </c>
      <c r="B5638" s="218" t="str">
        <f t="shared" si="662"/>
        <v/>
      </c>
      <c r="C5638" s="218" t="str">
        <f t="shared" si="663"/>
        <v/>
      </c>
      <c r="D5638" s="218" t="str">
        <f t="shared" si="664"/>
        <v/>
      </c>
      <c r="E5638" s="219" t="e">
        <f t="shared" si="665"/>
        <v>#VALUE!</v>
      </c>
      <c r="F5638" s="219" t="str">
        <f t="shared" si="666"/>
        <v/>
      </c>
      <c r="G5638" s="219">
        <f t="shared" si="667"/>
        <v>45291</v>
      </c>
      <c r="H5638" s="218" t="str">
        <f>IF(ISERROR(VLOOKUP(FORECAST!$A5638,$AY$2:$BA$9,3,FALSE)),"",VLOOKUP(FORECAST!$A5638,$AY$2:$BA$9,3,FALSE))</f>
        <v/>
      </c>
      <c r="I5638" s="218" t="str">
        <f>IF(ISNUMBER(FORECAST!G:G),FORECAST!G:G,"")</f>
        <v/>
      </c>
      <c r="J5638" s="222" t="str">
        <f>IF(ISNUMBER(FORECAST!H:H),FORECAST!H:H,"")</f>
        <v/>
      </c>
      <c r="BF5638" s="4"/>
    </row>
    <row r="5639" spans="1:58">
      <c r="A5639" s="218" t="str">
        <f>MID(FORECAST!A5638,1,10)</f>
        <v/>
      </c>
      <c r="B5639" s="218" t="str">
        <f t="shared" si="662"/>
        <v/>
      </c>
      <c r="C5639" s="218" t="str">
        <f t="shared" si="663"/>
        <v/>
      </c>
      <c r="D5639" s="218" t="str">
        <f t="shared" si="664"/>
        <v/>
      </c>
      <c r="E5639" s="219" t="e">
        <f t="shared" si="665"/>
        <v>#VALUE!</v>
      </c>
      <c r="F5639" s="219" t="str">
        <f t="shared" si="666"/>
        <v/>
      </c>
      <c r="G5639" s="219">
        <f t="shared" si="667"/>
        <v>45291</v>
      </c>
      <c r="H5639" s="218" t="str">
        <f>IF(ISERROR(VLOOKUP(FORECAST!$A5639,$AY$2:$BA$9,3,FALSE)),"",VLOOKUP(FORECAST!$A5639,$AY$2:$BA$9,3,FALSE))</f>
        <v/>
      </c>
      <c r="I5639" s="218" t="str">
        <f>IF(ISNUMBER(FORECAST!G:G),FORECAST!G:G,"")</f>
        <v/>
      </c>
      <c r="J5639" s="222" t="str">
        <f>IF(ISNUMBER(FORECAST!H:H),FORECAST!H:H,"")</f>
        <v/>
      </c>
      <c r="BF5639" s="4"/>
    </row>
    <row r="5640" spans="1:58">
      <c r="A5640" s="218" t="str">
        <f>MID(FORECAST!A5639,1,10)</f>
        <v/>
      </c>
      <c r="B5640" s="218" t="str">
        <f t="shared" si="662"/>
        <v/>
      </c>
      <c r="C5640" s="218" t="str">
        <f t="shared" si="663"/>
        <v/>
      </c>
      <c r="D5640" s="218" t="str">
        <f t="shared" si="664"/>
        <v/>
      </c>
      <c r="E5640" s="219" t="e">
        <f t="shared" si="665"/>
        <v>#VALUE!</v>
      </c>
      <c r="F5640" s="219" t="str">
        <f t="shared" si="666"/>
        <v/>
      </c>
      <c r="G5640" s="219">
        <f t="shared" si="667"/>
        <v>45291</v>
      </c>
      <c r="H5640" s="218" t="str">
        <f>IF(ISERROR(VLOOKUP(FORECAST!$A5640,$AY$2:$BA$9,3,FALSE)),"",VLOOKUP(FORECAST!$A5640,$AY$2:$BA$9,3,FALSE))</f>
        <v/>
      </c>
      <c r="I5640" s="218" t="str">
        <f>IF(ISNUMBER(FORECAST!G:G),FORECAST!G:G,"")</f>
        <v/>
      </c>
      <c r="J5640" s="222" t="str">
        <f>IF(ISNUMBER(FORECAST!H:H),FORECAST!H:H,"")</f>
        <v/>
      </c>
      <c r="BF5640" s="4"/>
    </row>
    <row r="5641" spans="1:58">
      <c r="A5641" s="218" t="str">
        <f>MID(FORECAST!A5640,1,10)</f>
        <v/>
      </c>
      <c r="B5641" s="218" t="str">
        <f t="shared" si="662"/>
        <v/>
      </c>
      <c r="C5641" s="218" t="str">
        <f t="shared" si="663"/>
        <v/>
      </c>
      <c r="D5641" s="218" t="str">
        <f t="shared" si="664"/>
        <v/>
      </c>
      <c r="E5641" s="219" t="e">
        <f t="shared" si="665"/>
        <v>#VALUE!</v>
      </c>
      <c r="F5641" s="219" t="str">
        <f t="shared" si="666"/>
        <v/>
      </c>
      <c r="G5641" s="219">
        <f t="shared" si="667"/>
        <v>45291</v>
      </c>
      <c r="H5641" s="218" t="str">
        <f>IF(ISERROR(VLOOKUP(FORECAST!$A5641,$AY$2:$BA$9,3,FALSE)),"",VLOOKUP(FORECAST!$A5641,$AY$2:$BA$9,3,FALSE))</f>
        <v/>
      </c>
      <c r="I5641" s="218" t="str">
        <f>IF(ISNUMBER(FORECAST!G:G),FORECAST!G:G,"")</f>
        <v/>
      </c>
      <c r="J5641" s="222" t="str">
        <f>IF(ISNUMBER(FORECAST!H:H),FORECAST!H:H,"")</f>
        <v/>
      </c>
      <c r="BF5641" s="4"/>
    </row>
    <row r="5642" spans="1:58">
      <c r="A5642" s="218" t="str">
        <f>MID(FORECAST!A5641,1,10)</f>
        <v/>
      </c>
      <c r="B5642" s="218" t="str">
        <f t="shared" si="662"/>
        <v/>
      </c>
      <c r="C5642" s="218" t="str">
        <f t="shared" si="663"/>
        <v/>
      </c>
      <c r="D5642" s="218" t="str">
        <f t="shared" si="664"/>
        <v/>
      </c>
      <c r="E5642" s="219" t="e">
        <f t="shared" si="665"/>
        <v>#VALUE!</v>
      </c>
      <c r="F5642" s="219" t="str">
        <f t="shared" si="666"/>
        <v/>
      </c>
      <c r="G5642" s="219">
        <f t="shared" si="667"/>
        <v>45291</v>
      </c>
      <c r="H5642" s="218" t="str">
        <f>IF(ISERROR(VLOOKUP(FORECAST!$A5642,$AY$2:$BA$9,3,FALSE)),"",VLOOKUP(FORECAST!$A5642,$AY$2:$BA$9,3,FALSE))</f>
        <v/>
      </c>
      <c r="I5642" s="218" t="str">
        <f>IF(ISNUMBER(FORECAST!G:G),FORECAST!G:G,"")</f>
        <v/>
      </c>
      <c r="J5642" s="222" t="str">
        <f>IF(ISNUMBER(FORECAST!H:H),FORECAST!H:H,"")</f>
        <v/>
      </c>
      <c r="BF5642" s="4"/>
    </row>
    <row r="5643" spans="1:58">
      <c r="A5643" s="218" t="str">
        <f>MID(FORECAST!A5642,1,10)</f>
        <v/>
      </c>
      <c r="B5643" s="218" t="str">
        <f t="shared" si="662"/>
        <v/>
      </c>
      <c r="C5643" s="218" t="str">
        <f t="shared" si="663"/>
        <v/>
      </c>
      <c r="D5643" s="218" t="str">
        <f t="shared" si="664"/>
        <v/>
      </c>
      <c r="E5643" s="219" t="e">
        <f t="shared" si="665"/>
        <v>#VALUE!</v>
      </c>
      <c r="F5643" s="219" t="str">
        <f t="shared" si="666"/>
        <v/>
      </c>
      <c r="G5643" s="219">
        <f t="shared" si="667"/>
        <v>45291</v>
      </c>
      <c r="H5643" s="218" t="str">
        <f>IF(ISERROR(VLOOKUP(FORECAST!$A5643,$AY$2:$BA$9,3,FALSE)),"",VLOOKUP(FORECAST!$A5643,$AY$2:$BA$9,3,FALSE))</f>
        <v/>
      </c>
      <c r="I5643" s="218" t="str">
        <f>IF(ISNUMBER(FORECAST!G:G),FORECAST!G:G,"")</f>
        <v/>
      </c>
      <c r="J5643" s="222" t="str">
        <f>IF(ISNUMBER(FORECAST!H:H),FORECAST!H:H,"")</f>
        <v/>
      </c>
      <c r="BF5643" s="4"/>
    </row>
    <row r="5644" spans="1:58">
      <c r="A5644" s="218" t="str">
        <f>MID(FORECAST!A5643,1,10)</f>
        <v/>
      </c>
      <c r="B5644" s="218" t="str">
        <f t="shared" si="662"/>
        <v/>
      </c>
      <c r="C5644" s="218" t="str">
        <f t="shared" si="663"/>
        <v/>
      </c>
      <c r="D5644" s="218" t="str">
        <f t="shared" si="664"/>
        <v/>
      </c>
      <c r="E5644" s="219" t="e">
        <f t="shared" si="665"/>
        <v>#VALUE!</v>
      </c>
      <c r="F5644" s="219" t="str">
        <f t="shared" si="666"/>
        <v/>
      </c>
      <c r="G5644" s="219">
        <f t="shared" si="667"/>
        <v>45291</v>
      </c>
      <c r="H5644" s="218" t="str">
        <f>IF(ISERROR(VLOOKUP(FORECAST!$A5644,$AY$2:$BA$9,3,FALSE)),"",VLOOKUP(FORECAST!$A5644,$AY$2:$BA$9,3,FALSE))</f>
        <v/>
      </c>
      <c r="I5644" s="218" t="str">
        <f>IF(ISNUMBER(FORECAST!G:G),FORECAST!G:G,"")</f>
        <v/>
      </c>
      <c r="J5644" s="222" t="str">
        <f>IF(ISNUMBER(FORECAST!H:H),FORECAST!H:H,"")</f>
        <v/>
      </c>
      <c r="BF5644" s="4"/>
    </row>
    <row r="5645" spans="1:58">
      <c r="A5645" s="218" t="str">
        <f>MID(FORECAST!A5644,1,10)</f>
        <v/>
      </c>
      <c r="B5645" s="218" t="str">
        <f t="shared" si="662"/>
        <v/>
      </c>
      <c r="C5645" s="218" t="str">
        <f t="shared" si="663"/>
        <v/>
      </c>
      <c r="D5645" s="218" t="str">
        <f t="shared" si="664"/>
        <v/>
      </c>
      <c r="E5645" s="219" t="e">
        <f t="shared" si="665"/>
        <v>#VALUE!</v>
      </c>
      <c r="F5645" s="219" t="str">
        <f t="shared" si="666"/>
        <v/>
      </c>
      <c r="G5645" s="219">
        <f t="shared" si="667"/>
        <v>45291</v>
      </c>
      <c r="H5645" s="218" t="str">
        <f>IF(ISERROR(VLOOKUP(FORECAST!$A5645,$AY$2:$BA$9,3,FALSE)),"",VLOOKUP(FORECAST!$A5645,$AY$2:$BA$9,3,FALSE))</f>
        <v/>
      </c>
      <c r="I5645" s="218" t="str">
        <f>IF(ISNUMBER(FORECAST!G:G),FORECAST!G:G,"")</f>
        <v/>
      </c>
      <c r="J5645" s="222" t="str">
        <f>IF(ISNUMBER(FORECAST!H:H),FORECAST!H:H,"")</f>
        <v/>
      </c>
      <c r="BF5645" s="4"/>
    </row>
    <row r="5646" spans="1:58">
      <c r="A5646" s="218" t="str">
        <f>MID(FORECAST!A5645,1,10)</f>
        <v/>
      </c>
      <c r="B5646" s="218" t="str">
        <f t="shared" si="662"/>
        <v/>
      </c>
      <c r="C5646" s="218" t="str">
        <f t="shared" si="663"/>
        <v/>
      </c>
      <c r="D5646" s="218" t="str">
        <f t="shared" si="664"/>
        <v/>
      </c>
      <c r="E5646" s="219" t="e">
        <f t="shared" si="665"/>
        <v>#VALUE!</v>
      </c>
      <c r="F5646" s="219" t="str">
        <f t="shared" si="666"/>
        <v/>
      </c>
      <c r="G5646" s="219">
        <f t="shared" si="667"/>
        <v>45291</v>
      </c>
      <c r="H5646" s="218" t="str">
        <f>IF(ISERROR(VLOOKUP(FORECAST!$A5646,$AY$2:$BA$9,3,FALSE)),"",VLOOKUP(FORECAST!$A5646,$AY$2:$BA$9,3,FALSE))</f>
        <v/>
      </c>
      <c r="I5646" s="218" t="str">
        <f>IF(ISNUMBER(FORECAST!G:G),FORECAST!G:G,"")</f>
        <v/>
      </c>
      <c r="J5646" s="222" t="str">
        <f>IF(ISNUMBER(FORECAST!H:H),FORECAST!H:H,"")</f>
        <v/>
      </c>
      <c r="BF5646" s="4"/>
    </row>
    <row r="5647" spans="1:58">
      <c r="A5647" s="218" t="str">
        <f>MID(FORECAST!A5646,1,10)</f>
        <v/>
      </c>
      <c r="B5647" s="218" t="str">
        <f t="shared" si="662"/>
        <v/>
      </c>
      <c r="C5647" s="218" t="str">
        <f t="shared" si="663"/>
        <v/>
      </c>
      <c r="D5647" s="218" t="str">
        <f t="shared" si="664"/>
        <v/>
      </c>
      <c r="E5647" s="219" t="e">
        <f t="shared" si="665"/>
        <v>#VALUE!</v>
      </c>
      <c r="F5647" s="219" t="str">
        <f t="shared" si="666"/>
        <v/>
      </c>
      <c r="G5647" s="219">
        <f t="shared" si="667"/>
        <v>45291</v>
      </c>
      <c r="H5647" s="218" t="str">
        <f>IF(ISERROR(VLOOKUP(FORECAST!$A5647,$AY$2:$BA$9,3,FALSE)),"",VLOOKUP(FORECAST!$A5647,$AY$2:$BA$9,3,FALSE))</f>
        <v/>
      </c>
      <c r="I5647" s="218" t="str">
        <f>IF(ISNUMBER(FORECAST!G:G),FORECAST!G:G,"")</f>
        <v/>
      </c>
      <c r="J5647" s="222" t="str">
        <f>IF(ISNUMBER(FORECAST!H:H),FORECAST!H:H,"")</f>
        <v/>
      </c>
      <c r="BF5647" s="4"/>
    </row>
    <row r="5648" spans="1:58">
      <c r="A5648" s="218" t="str">
        <f>MID(FORECAST!A5647,1,10)</f>
        <v/>
      </c>
      <c r="B5648" s="218" t="str">
        <f t="shared" ref="B5648:B5711" si="668">MID(A5648,1,2)</f>
        <v/>
      </c>
      <c r="C5648" s="218" t="str">
        <f t="shared" ref="C5648:C5711" si="669">MID(A5648,4,2)</f>
        <v/>
      </c>
      <c r="D5648" s="218" t="str">
        <f t="shared" ref="D5648:D5711" si="670">MID(A5648,7,4)</f>
        <v/>
      </c>
      <c r="E5648" s="219" t="e">
        <f t="shared" ref="E5648:E5711" si="671">DATE(D5648,C5648,B5648)</f>
        <v>#VALUE!</v>
      </c>
      <c r="F5648" s="219" t="str">
        <f t="shared" ref="F5648:F5711" si="672">IF(ISERROR(E5648),"",E5648)</f>
        <v/>
      </c>
      <c r="G5648" s="219">
        <f t="shared" ref="G5648:G5711" si="673">IF(F5648="",G5647,F5648)</f>
        <v>45291</v>
      </c>
      <c r="H5648" s="218" t="str">
        <f>IF(ISERROR(VLOOKUP(FORECAST!$A5648,$AY$2:$BA$9,3,FALSE)),"",VLOOKUP(FORECAST!$A5648,$AY$2:$BA$9,3,FALSE))</f>
        <v/>
      </c>
      <c r="I5648" s="218" t="str">
        <f>IF(ISNUMBER(FORECAST!G:G),FORECAST!G:G,"")</f>
        <v/>
      </c>
      <c r="J5648" s="222" t="str">
        <f>IF(ISNUMBER(FORECAST!H:H),FORECAST!H:H,"")</f>
        <v/>
      </c>
      <c r="BF5648" s="4"/>
    </row>
    <row r="5649" spans="1:58">
      <c r="A5649" s="218" t="str">
        <f>MID(FORECAST!A5648,1,10)</f>
        <v/>
      </c>
      <c r="B5649" s="218" t="str">
        <f t="shared" si="668"/>
        <v/>
      </c>
      <c r="C5649" s="218" t="str">
        <f t="shared" si="669"/>
        <v/>
      </c>
      <c r="D5649" s="218" t="str">
        <f t="shared" si="670"/>
        <v/>
      </c>
      <c r="E5649" s="219" t="e">
        <f t="shared" si="671"/>
        <v>#VALUE!</v>
      </c>
      <c r="F5649" s="219" t="str">
        <f t="shared" si="672"/>
        <v/>
      </c>
      <c r="G5649" s="219">
        <f t="shared" si="673"/>
        <v>45291</v>
      </c>
      <c r="H5649" s="218" t="str">
        <f>IF(ISERROR(VLOOKUP(FORECAST!$A5649,$AY$2:$BA$9,3,FALSE)),"",VLOOKUP(FORECAST!$A5649,$AY$2:$BA$9,3,FALSE))</f>
        <v/>
      </c>
      <c r="I5649" s="218" t="str">
        <f>IF(ISNUMBER(FORECAST!G:G),FORECAST!G:G,"")</f>
        <v/>
      </c>
      <c r="J5649" s="222" t="str">
        <f>IF(ISNUMBER(FORECAST!H:H),FORECAST!H:H,"")</f>
        <v/>
      </c>
      <c r="BF5649" s="4"/>
    </row>
    <row r="5650" spans="1:58">
      <c r="A5650" s="218" t="str">
        <f>MID(FORECAST!A5649,1,10)</f>
        <v/>
      </c>
      <c r="B5650" s="218" t="str">
        <f t="shared" si="668"/>
        <v/>
      </c>
      <c r="C5650" s="218" t="str">
        <f t="shared" si="669"/>
        <v/>
      </c>
      <c r="D5650" s="218" t="str">
        <f t="shared" si="670"/>
        <v/>
      </c>
      <c r="E5650" s="219" t="e">
        <f t="shared" si="671"/>
        <v>#VALUE!</v>
      </c>
      <c r="F5650" s="219" t="str">
        <f t="shared" si="672"/>
        <v/>
      </c>
      <c r="G5650" s="219">
        <f t="shared" si="673"/>
        <v>45291</v>
      </c>
      <c r="H5650" s="218" t="str">
        <f>IF(ISERROR(VLOOKUP(FORECAST!$A5650,$AY$2:$BA$9,3,FALSE)),"",VLOOKUP(FORECAST!$A5650,$AY$2:$BA$9,3,FALSE))</f>
        <v/>
      </c>
      <c r="I5650" s="218" t="str">
        <f>IF(ISNUMBER(FORECAST!G:G),FORECAST!G:G,"")</f>
        <v/>
      </c>
      <c r="J5650" s="222" t="str">
        <f>IF(ISNUMBER(FORECAST!H:H),FORECAST!H:H,"")</f>
        <v/>
      </c>
      <c r="BF5650" s="4"/>
    </row>
    <row r="5651" spans="1:58">
      <c r="A5651" s="218" t="str">
        <f>MID(FORECAST!A5650,1,10)</f>
        <v/>
      </c>
      <c r="B5651" s="218" t="str">
        <f t="shared" si="668"/>
        <v/>
      </c>
      <c r="C5651" s="218" t="str">
        <f t="shared" si="669"/>
        <v/>
      </c>
      <c r="D5651" s="218" t="str">
        <f t="shared" si="670"/>
        <v/>
      </c>
      <c r="E5651" s="219" t="e">
        <f t="shared" si="671"/>
        <v>#VALUE!</v>
      </c>
      <c r="F5651" s="219" t="str">
        <f t="shared" si="672"/>
        <v/>
      </c>
      <c r="G5651" s="219">
        <f t="shared" si="673"/>
        <v>45291</v>
      </c>
      <c r="H5651" s="218" t="str">
        <f>IF(ISERROR(VLOOKUP(FORECAST!$A5651,$AY$2:$BA$9,3,FALSE)),"",VLOOKUP(FORECAST!$A5651,$AY$2:$BA$9,3,FALSE))</f>
        <v/>
      </c>
      <c r="I5651" s="218" t="str">
        <f>IF(ISNUMBER(FORECAST!G:G),FORECAST!G:G,"")</f>
        <v/>
      </c>
      <c r="J5651" s="222" t="str">
        <f>IF(ISNUMBER(FORECAST!H:H),FORECAST!H:H,"")</f>
        <v/>
      </c>
      <c r="BF5651" s="4"/>
    </row>
    <row r="5652" spans="1:58">
      <c r="A5652" s="218" t="str">
        <f>MID(FORECAST!A5651,1,10)</f>
        <v/>
      </c>
      <c r="B5652" s="218" t="str">
        <f t="shared" si="668"/>
        <v/>
      </c>
      <c r="C5652" s="218" t="str">
        <f t="shared" si="669"/>
        <v/>
      </c>
      <c r="D5652" s="218" t="str">
        <f t="shared" si="670"/>
        <v/>
      </c>
      <c r="E5652" s="219" t="e">
        <f t="shared" si="671"/>
        <v>#VALUE!</v>
      </c>
      <c r="F5652" s="219" t="str">
        <f t="shared" si="672"/>
        <v/>
      </c>
      <c r="G5652" s="219">
        <f t="shared" si="673"/>
        <v>45291</v>
      </c>
      <c r="H5652" s="218" t="str">
        <f>IF(ISERROR(VLOOKUP(FORECAST!$A5652,$AY$2:$BA$9,3,FALSE)),"",VLOOKUP(FORECAST!$A5652,$AY$2:$BA$9,3,FALSE))</f>
        <v/>
      </c>
      <c r="I5652" s="218" t="str">
        <f>IF(ISNUMBER(FORECAST!G:G),FORECAST!G:G,"")</f>
        <v/>
      </c>
      <c r="J5652" s="222" t="str">
        <f>IF(ISNUMBER(FORECAST!H:H),FORECAST!H:H,"")</f>
        <v/>
      </c>
      <c r="BF5652" s="4"/>
    </row>
    <row r="5653" spans="1:58">
      <c r="A5653" s="218" t="str">
        <f>MID(FORECAST!A5652,1,10)</f>
        <v/>
      </c>
      <c r="B5653" s="218" t="str">
        <f t="shared" si="668"/>
        <v/>
      </c>
      <c r="C5653" s="218" t="str">
        <f t="shared" si="669"/>
        <v/>
      </c>
      <c r="D5653" s="218" t="str">
        <f t="shared" si="670"/>
        <v/>
      </c>
      <c r="E5653" s="219" t="e">
        <f t="shared" si="671"/>
        <v>#VALUE!</v>
      </c>
      <c r="F5653" s="219" t="str">
        <f t="shared" si="672"/>
        <v/>
      </c>
      <c r="G5653" s="219">
        <f t="shared" si="673"/>
        <v>45291</v>
      </c>
      <c r="H5653" s="218" t="str">
        <f>IF(ISERROR(VLOOKUP(FORECAST!$A5653,$AY$2:$BA$9,3,FALSE)),"",VLOOKUP(FORECAST!$A5653,$AY$2:$BA$9,3,FALSE))</f>
        <v/>
      </c>
      <c r="I5653" s="218" t="str">
        <f>IF(ISNUMBER(FORECAST!G:G),FORECAST!G:G,"")</f>
        <v/>
      </c>
      <c r="J5653" s="222" t="str">
        <f>IF(ISNUMBER(FORECAST!H:H),FORECAST!H:H,"")</f>
        <v/>
      </c>
      <c r="BF5653" s="4"/>
    </row>
    <row r="5654" spans="1:58">
      <c r="A5654" s="218" t="str">
        <f>MID(FORECAST!A5653,1,10)</f>
        <v/>
      </c>
      <c r="B5654" s="218" t="str">
        <f t="shared" si="668"/>
        <v/>
      </c>
      <c r="C5654" s="218" t="str">
        <f t="shared" si="669"/>
        <v/>
      </c>
      <c r="D5654" s="218" t="str">
        <f t="shared" si="670"/>
        <v/>
      </c>
      <c r="E5654" s="219" t="e">
        <f t="shared" si="671"/>
        <v>#VALUE!</v>
      </c>
      <c r="F5654" s="219" t="str">
        <f t="shared" si="672"/>
        <v/>
      </c>
      <c r="G5654" s="219">
        <f t="shared" si="673"/>
        <v>45291</v>
      </c>
      <c r="H5654" s="218" t="str">
        <f>IF(ISERROR(VLOOKUP(FORECAST!$A5654,$AY$2:$BA$9,3,FALSE)),"",VLOOKUP(FORECAST!$A5654,$AY$2:$BA$9,3,FALSE))</f>
        <v/>
      </c>
      <c r="I5654" s="218" t="str">
        <f>IF(ISNUMBER(FORECAST!G:G),FORECAST!G:G,"")</f>
        <v/>
      </c>
      <c r="J5654" s="222" t="str">
        <f>IF(ISNUMBER(FORECAST!H:H),FORECAST!H:H,"")</f>
        <v/>
      </c>
      <c r="BF5654" s="4"/>
    </row>
    <row r="5655" spans="1:58">
      <c r="A5655" s="218" t="str">
        <f>MID(FORECAST!A5654,1,10)</f>
        <v/>
      </c>
      <c r="B5655" s="218" t="str">
        <f t="shared" si="668"/>
        <v/>
      </c>
      <c r="C5655" s="218" t="str">
        <f t="shared" si="669"/>
        <v/>
      </c>
      <c r="D5655" s="218" t="str">
        <f t="shared" si="670"/>
        <v/>
      </c>
      <c r="E5655" s="219" t="e">
        <f t="shared" si="671"/>
        <v>#VALUE!</v>
      </c>
      <c r="F5655" s="219" t="str">
        <f t="shared" si="672"/>
        <v/>
      </c>
      <c r="G5655" s="219">
        <f t="shared" si="673"/>
        <v>45291</v>
      </c>
      <c r="H5655" s="218" t="str">
        <f>IF(ISERROR(VLOOKUP(FORECAST!$A5655,$AY$2:$BA$9,3,FALSE)),"",VLOOKUP(FORECAST!$A5655,$AY$2:$BA$9,3,FALSE))</f>
        <v/>
      </c>
      <c r="I5655" s="218" t="str">
        <f>IF(ISNUMBER(FORECAST!G:G),FORECAST!G:G,"")</f>
        <v/>
      </c>
      <c r="J5655" s="222" t="str">
        <f>IF(ISNUMBER(FORECAST!H:H),FORECAST!H:H,"")</f>
        <v/>
      </c>
      <c r="BF5655" s="4"/>
    </row>
    <row r="5656" spans="1:58">
      <c r="A5656" s="218" t="str">
        <f>MID(FORECAST!A5655,1,10)</f>
        <v/>
      </c>
      <c r="B5656" s="218" t="str">
        <f t="shared" si="668"/>
        <v/>
      </c>
      <c r="C5656" s="218" t="str">
        <f t="shared" si="669"/>
        <v/>
      </c>
      <c r="D5656" s="218" t="str">
        <f t="shared" si="670"/>
        <v/>
      </c>
      <c r="E5656" s="219" t="e">
        <f t="shared" si="671"/>
        <v>#VALUE!</v>
      </c>
      <c r="F5656" s="219" t="str">
        <f t="shared" si="672"/>
        <v/>
      </c>
      <c r="G5656" s="219">
        <f t="shared" si="673"/>
        <v>45291</v>
      </c>
      <c r="H5656" s="218" t="str">
        <f>IF(ISERROR(VLOOKUP(FORECAST!$A5656,$AY$2:$BA$9,3,FALSE)),"",VLOOKUP(FORECAST!$A5656,$AY$2:$BA$9,3,FALSE))</f>
        <v/>
      </c>
      <c r="I5656" s="218" t="str">
        <f>IF(ISNUMBER(FORECAST!G:G),FORECAST!G:G,"")</f>
        <v/>
      </c>
      <c r="J5656" s="222" t="str">
        <f>IF(ISNUMBER(FORECAST!H:H),FORECAST!H:H,"")</f>
        <v/>
      </c>
      <c r="BF5656" s="4"/>
    </row>
    <row r="5657" spans="1:58">
      <c r="A5657" s="218" t="str">
        <f>MID(FORECAST!A5656,1,10)</f>
        <v/>
      </c>
      <c r="B5657" s="218" t="str">
        <f t="shared" si="668"/>
        <v/>
      </c>
      <c r="C5657" s="218" t="str">
        <f t="shared" si="669"/>
        <v/>
      </c>
      <c r="D5657" s="218" t="str">
        <f t="shared" si="670"/>
        <v/>
      </c>
      <c r="E5657" s="219" t="e">
        <f t="shared" si="671"/>
        <v>#VALUE!</v>
      </c>
      <c r="F5657" s="219" t="str">
        <f t="shared" si="672"/>
        <v/>
      </c>
      <c r="G5657" s="219">
        <f t="shared" si="673"/>
        <v>45291</v>
      </c>
      <c r="H5657" s="218" t="str">
        <f>IF(ISERROR(VLOOKUP(FORECAST!$A5657,$AY$2:$BA$9,3,FALSE)),"",VLOOKUP(FORECAST!$A5657,$AY$2:$BA$9,3,FALSE))</f>
        <v/>
      </c>
      <c r="I5657" s="218" t="str">
        <f>IF(ISNUMBER(FORECAST!G:G),FORECAST!G:G,"")</f>
        <v/>
      </c>
      <c r="J5657" s="222" t="str">
        <f>IF(ISNUMBER(FORECAST!H:H),FORECAST!H:H,"")</f>
        <v/>
      </c>
      <c r="BF5657" s="4"/>
    </row>
    <row r="5658" spans="1:58">
      <c r="A5658" s="218" t="str">
        <f>MID(FORECAST!A5657,1,10)</f>
        <v/>
      </c>
      <c r="B5658" s="218" t="str">
        <f t="shared" si="668"/>
        <v/>
      </c>
      <c r="C5658" s="218" t="str">
        <f t="shared" si="669"/>
        <v/>
      </c>
      <c r="D5658" s="218" t="str">
        <f t="shared" si="670"/>
        <v/>
      </c>
      <c r="E5658" s="219" t="e">
        <f t="shared" si="671"/>
        <v>#VALUE!</v>
      </c>
      <c r="F5658" s="219" t="str">
        <f t="shared" si="672"/>
        <v/>
      </c>
      <c r="G5658" s="219">
        <f t="shared" si="673"/>
        <v>45291</v>
      </c>
      <c r="H5658" s="218" t="str">
        <f>IF(ISERROR(VLOOKUP(FORECAST!$A5658,$AY$2:$BA$9,3,FALSE)),"",VLOOKUP(FORECAST!$A5658,$AY$2:$BA$9,3,FALSE))</f>
        <v/>
      </c>
      <c r="I5658" s="218" t="str">
        <f>IF(ISNUMBER(FORECAST!G:G),FORECAST!G:G,"")</f>
        <v/>
      </c>
      <c r="J5658" s="222" t="str">
        <f>IF(ISNUMBER(FORECAST!H:H),FORECAST!H:H,"")</f>
        <v/>
      </c>
      <c r="BF5658" s="4"/>
    </row>
    <row r="5659" spans="1:58">
      <c r="A5659" s="218" t="str">
        <f>MID(FORECAST!A5658,1,10)</f>
        <v/>
      </c>
      <c r="B5659" s="218" t="str">
        <f t="shared" si="668"/>
        <v/>
      </c>
      <c r="C5659" s="218" t="str">
        <f t="shared" si="669"/>
        <v/>
      </c>
      <c r="D5659" s="218" t="str">
        <f t="shared" si="670"/>
        <v/>
      </c>
      <c r="E5659" s="219" t="e">
        <f t="shared" si="671"/>
        <v>#VALUE!</v>
      </c>
      <c r="F5659" s="219" t="str">
        <f t="shared" si="672"/>
        <v/>
      </c>
      <c r="G5659" s="219">
        <f t="shared" si="673"/>
        <v>45291</v>
      </c>
      <c r="H5659" s="218" t="str">
        <f>IF(ISERROR(VLOOKUP(FORECAST!$A5659,$AY$2:$BA$9,3,FALSE)),"",VLOOKUP(FORECAST!$A5659,$AY$2:$BA$9,3,FALSE))</f>
        <v/>
      </c>
      <c r="I5659" s="218" t="str">
        <f>IF(ISNUMBER(FORECAST!G:G),FORECAST!G:G,"")</f>
        <v/>
      </c>
      <c r="J5659" s="222" t="str">
        <f>IF(ISNUMBER(FORECAST!H:H),FORECAST!H:H,"")</f>
        <v/>
      </c>
      <c r="BF5659" s="4"/>
    </row>
    <row r="5660" spans="1:58">
      <c r="A5660" s="218" t="str">
        <f>MID(FORECAST!A5659,1,10)</f>
        <v/>
      </c>
      <c r="B5660" s="218" t="str">
        <f t="shared" si="668"/>
        <v/>
      </c>
      <c r="C5660" s="218" t="str">
        <f t="shared" si="669"/>
        <v/>
      </c>
      <c r="D5660" s="218" t="str">
        <f t="shared" si="670"/>
        <v/>
      </c>
      <c r="E5660" s="219" t="e">
        <f t="shared" si="671"/>
        <v>#VALUE!</v>
      </c>
      <c r="F5660" s="219" t="str">
        <f t="shared" si="672"/>
        <v/>
      </c>
      <c r="G5660" s="219">
        <f t="shared" si="673"/>
        <v>45291</v>
      </c>
      <c r="H5660" s="218" t="str">
        <f>IF(ISERROR(VLOOKUP(FORECAST!$A5660,$AY$2:$BA$9,3,FALSE)),"",VLOOKUP(FORECAST!$A5660,$AY$2:$BA$9,3,FALSE))</f>
        <v/>
      </c>
      <c r="I5660" s="218" t="str">
        <f>IF(ISNUMBER(FORECAST!G:G),FORECAST!G:G,"")</f>
        <v/>
      </c>
      <c r="J5660" s="222" t="str">
        <f>IF(ISNUMBER(FORECAST!H:H),FORECAST!H:H,"")</f>
        <v/>
      </c>
      <c r="BF5660" s="4"/>
    </row>
    <row r="5661" spans="1:58">
      <c r="A5661" s="218" t="str">
        <f>MID(FORECAST!A5660,1,10)</f>
        <v/>
      </c>
      <c r="B5661" s="218" t="str">
        <f t="shared" si="668"/>
        <v/>
      </c>
      <c r="C5661" s="218" t="str">
        <f t="shared" si="669"/>
        <v/>
      </c>
      <c r="D5661" s="218" t="str">
        <f t="shared" si="670"/>
        <v/>
      </c>
      <c r="E5661" s="219" t="e">
        <f t="shared" si="671"/>
        <v>#VALUE!</v>
      </c>
      <c r="F5661" s="219" t="str">
        <f t="shared" si="672"/>
        <v/>
      </c>
      <c r="G5661" s="219">
        <f t="shared" si="673"/>
        <v>45291</v>
      </c>
      <c r="H5661" s="218" t="str">
        <f>IF(ISERROR(VLOOKUP(FORECAST!$A5661,$AY$2:$BA$9,3,FALSE)),"",VLOOKUP(FORECAST!$A5661,$AY$2:$BA$9,3,FALSE))</f>
        <v/>
      </c>
      <c r="I5661" s="218" t="str">
        <f>IF(ISNUMBER(FORECAST!G:G),FORECAST!G:G,"")</f>
        <v/>
      </c>
      <c r="J5661" s="222" t="str">
        <f>IF(ISNUMBER(FORECAST!H:H),FORECAST!H:H,"")</f>
        <v/>
      </c>
      <c r="BF5661" s="4"/>
    </row>
    <row r="5662" spans="1:58">
      <c r="A5662" s="218" t="str">
        <f>MID(FORECAST!A5661,1,10)</f>
        <v/>
      </c>
      <c r="B5662" s="218" t="str">
        <f t="shared" si="668"/>
        <v/>
      </c>
      <c r="C5662" s="218" t="str">
        <f t="shared" si="669"/>
        <v/>
      </c>
      <c r="D5662" s="218" t="str">
        <f t="shared" si="670"/>
        <v/>
      </c>
      <c r="E5662" s="219" t="e">
        <f t="shared" si="671"/>
        <v>#VALUE!</v>
      </c>
      <c r="F5662" s="219" t="str">
        <f t="shared" si="672"/>
        <v/>
      </c>
      <c r="G5662" s="219">
        <f t="shared" si="673"/>
        <v>45291</v>
      </c>
      <c r="H5662" s="218" t="str">
        <f>IF(ISERROR(VLOOKUP(FORECAST!$A5662,$AY$2:$BA$9,3,FALSE)),"",VLOOKUP(FORECAST!$A5662,$AY$2:$BA$9,3,FALSE))</f>
        <v/>
      </c>
      <c r="I5662" s="218" t="str">
        <f>IF(ISNUMBER(FORECAST!G:G),FORECAST!G:G,"")</f>
        <v/>
      </c>
      <c r="J5662" s="222" t="str">
        <f>IF(ISNUMBER(FORECAST!H:H),FORECAST!H:H,"")</f>
        <v/>
      </c>
      <c r="BF5662" s="4"/>
    </row>
    <row r="5663" spans="1:58">
      <c r="A5663" s="218" t="str">
        <f>MID(FORECAST!A5662,1,10)</f>
        <v/>
      </c>
      <c r="B5663" s="218" t="str">
        <f t="shared" si="668"/>
        <v/>
      </c>
      <c r="C5663" s="218" t="str">
        <f t="shared" si="669"/>
        <v/>
      </c>
      <c r="D5663" s="218" t="str">
        <f t="shared" si="670"/>
        <v/>
      </c>
      <c r="E5663" s="219" t="e">
        <f t="shared" si="671"/>
        <v>#VALUE!</v>
      </c>
      <c r="F5663" s="219" t="str">
        <f t="shared" si="672"/>
        <v/>
      </c>
      <c r="G5663" s="219">
        <f t="shared" si="673"/>
        <v>45291</v>
      </c>
      <c r="H5663" s="218" t="str">
        <f>IF(ISERROR(VLOOKUP(FORECAST!$A5663,$AY$2:$BA$9,3,FALSE)),"",VLOOKUP(FORECAST!$A5663,$AY$2:$BA$9,3,FALSE))</f>
        <v/>
      </c>
      <c r="I5663" s="218" t="str">
        <f>IF(ISNUMBER(FORECAST!G:G),FORECAST!G:G,"")</f>
        <v/>
      </c>
      <c r="J5663" s="222" t="str">
        <f>IF(ISNUMBER(FORECAST!H:H),FORECAST!H:H,"")</f>
        <v/>
      </c>
      <c r="BF5663" s="4"/>
    </row>
    <row r="5664" spans="1:58">
      <c r="A5664" s="218" t="str">
        <f>MID(FORECAST!A5663,1,10)</f>
        <v/>
      </c>
      <c r="B5664" s="218" t="str">
        <f t="shared" si="668"/>
        <v/>
      </c>
      <c r="C5664" s="218" t="str">
        <f t="shared" si="669"/>
        <v/>
      </c>
      <c r="D5664" s="218" t="str">
        <f t="shared" si="670"/>
        <v/>
      </c>
      <c r="E5664" s="219" t="e">
        <f t="shared" si="671"/>
        <v>#VALUE!</v>
      </c>
      <c r="F5664" s="219" t="str">
        <f t="shared" si="672"/>
        <v/>
      </c>
      <c r="G5664" s="219">
        <f t="shared" si="673"/>
        <v>45291</v>
      </c>
      <c r="H5664" s="218" t="str">
        <f>IF(ISERROR(VLOOKUP(FORECAST!$A5664,$AY$2:$BA$9,3,FALSE)),"",VLOOKUP(FORECAST!$A5664,$AY$2:$BA$9,3,FALSE))</f>
        <v/>
      </c>
      <c r="I5664" s="218" t="str">
        <f>IF(ISNUMBER(FORECAST!G:G),FORECAST!G:G,"")</f>
        <v/>
      </c>
      <c r="J5664" s="222" t="str">
        <f>IF(ISNUMBER(FORECAST!H:H),FORECAST!H:H,"")</f>
        <v/>
      </c>
      <c r="BF5664" s="4"/>
    </row>
    <row r="5665" spans="1:58">
      <c r="A5665" s="218" t="str">
        <f>MID(FORECAST!A5664,1,10)</f>
        <v/>
      </c>
      <c r="B5665" s="218" t="str">
        <f t="shared" si="668"/>
        <v/>
      </c>
      <c r="C5665" s="218" t="str">
        <f t="shared" si="669"/>
        <v/>
      </c>
      <c r="D5665" s="218" t="str">
        <f t="shared" si="670"/>
        <v/>
      </c>
      <c r="E5665" s="219" t="e">
        <f t="shared" si="671"/>
        <v>#VALUE!</v>
      </c>
      <c r="F5665" s="219" t="str">
        <f t="shared" si="672"/>
        <v/>
      </c>
      <c r="G5665" s="219">
        <f t="shared" si="673"/>
        <v>45291</v>
      </c>
      <c r="H5665" s="218" t="str">
        <f>IF(ISERROR(VLOOKUP(FORECAST!$A5665,$AY$2:$BA$9,3,FALSE)),"",VLOOKUP(FORECAST!$A5665,$AY$2:$BA$9,3,FALSE))</f>
        <v/>
      </c>
      <c r="I5665" s="218" t="str">
        <f>IF(ISNUMBER(FORECAST!G:G),FORECAST!G:G,"")</f>
        <v/>
      </c>
      <c r="J5665" s="222" t="str">
        <f>IF(ISNUMBER(FORECAST!H:H),FORECAST!H:H,"")</f>
        <v/>
      </c>
      <c r="BF5665" s="4"/>
    </row>
    <row r="5666" spans="1:58">
      <c r="A5666" s="218" t="str">
        <f>MID(FORECAST!A5665,1,10)</f>
        <v/>
      </c>
      <c r="B5666" s="218" t="str">
        <f t="shared" si="668"/>
        <v/>
      </c>
      <c r="C5666" s="218" t="str">
        <f t="shared" si="669"/>
        <v/>
      </c>
      <c r="D5666" s="218" t="str">
        <f t="shared" si="670"/>
        <v/>
      </c>
      <c r="E5666" s="219" t="e">
        <f t="shared" si="671"/>
        <v>#VALUE!</v>
      </c>
      <c r="F5666" s="219" t="str">
        <f t="shared" si="672"/>
        <v/>
      </c>
      <c r="G5666" s="219">
        <f t="shared" si="673"/>
        <v>45291</v>
      </c>
      <c r="H5666" s="218" t="str">
        <f>IF(ISERROR(VLOOKUP(FORECAST!$A5666,$AY$2:$BA$9,3,FALSE)),"",VLOOKUP(FORECAST!$A5666,$AY$2:$BA$9,3,FALSE))</f>
        <v/>
      </c>
      <c r="I5666" s="218" t="str">
        <f>IF(ISNUMBER(FORECAST!G:G),FORECAST!G:G,"")</f>
        <v/>
      </c>
      <c r="J5666" s="222" t="str">
        <f>IF(ISNUMBER(FORECAST!H:H),FORECAST!H:H,"")</f>
        <v/>
      </c>
      <c r="BF5666" s="4"/>
    </row>
    <row r="5667" spans="1:58">
      <c r="A5667" s="218" t="str">
        <f>MID(FORECAST!A5666,1,10)</f>
        <v/>
      </c>
      <c r="B5667" s="218" t="str">
        <f t="shared" si="668"/>
        <v/>
      </c>
      <c r="C5667" s="218" t="str">
        <f t="shared" si="669"/>
        <v/>
      </c>
      <c r="D5667" s="218" t="str">
        <f t="shared" si="670"/>
        <v/>
      </c>
      <c r="E5667" s="219" t="e">
        <f t="shared" si="671"/>
        <v>#VALUE!</v>
      </c>
      <c r="F5667" s="219" t="str">
        <f t="shared" si="672"/>
        <v/>
      </c>
      <c r="G5667" s="219">
        <f t="shared" si="673"/>
        <v>45291</v>
      </c>
      <c r="H5667" s="218" t="str">
        <f>IF(ISERROR(VLOOKUP(FORECAST!$A5667,$AY$2:$BA$9,3,FALSE)),"",VLOOKUP(FORECAST!$A5667,$AY$2:$BA$9,3,FALSE))</f>
        <v/>
      </c>
      <c r="I5667" s="218" t="str">
        <f>IF(ISNUMBER(FORECAST!G:G),FORECAST!G:G,"")</f>
        <v/>
      </c>
      <c r="J5667" s="222" t="str">
        <f>IF(ISNUMBER(FORECAST!H:H),FORECAST!H:H,"")</f>
        <v/>
      </c>
      <c r="BF5667" s="4"/>
    </row>
    <row r="5668" spans="1:58">
      <c r="A5668" s="218" t="str">
        <f>MID(FORECAST!A5667,1,10)</f>
        <v/>
      </c>
      <c r="B5668" s="218" t="str">
        <f t="shared" si="668"/>
        <v/>
      </c>
      <c r="C5668" s="218" t="str">
        <f t="shared" si="669"/>
        <v/>
      </c>
      <c r="D5668" s="218" t="str">
        <f t="shared" si="670"/>
        <v/>
      </c>
      <c r="E5668" s="219" t="e">
        <f t="shared" si="671"/>
        <v>#VALUE!</v>
      </c>
      <c r="F5668" s="219" t="str">
        <f t="shared" si="672"/>
        <v/>
      </c>
      <c r="G5668" s="219">
        <f t="shared" si="673"/>
        <v>45291</v>
      </c>
      <c r="H5668" s="218" t="str">
        <f>IF(ISERROR(VLOOKUP(FORECAST!$A5668,$AY$2:$BA$9,3,FALSE)),"",VLOOKUP(FORECAST!$A5668,$AY$2:$BA$9,3,FALSE))</f>
        <v/>
      </c>
      <c r="I5668" s="218" t="str">
        <f>IF(ISNUMBER(FORECAST!G:G),FORECAST!G:G,"")</f>
        <v/>
      </c>
      <c r="J5668" s="222" t="str">
        <f>IF(ISNUMBER(FORECAST!H:H),FORECAST!H:H,"")</f>
        <v/>
      </c>
      <c r="BF5668" s="4"/>
    </row>
    <row r="5669" spans="1:58">
      <c r="A5669" s="218" t="str">
        <f>MID(FORECAST!A5668,1,10)</f>
        <v/>
      </c>
      <c r="B5669" s="218" t="str">
        <f t="shared" si="668"/>
        <v/>
      </c>
      <c r="C5669" s="218" t="str">
        <f t="shared" si="669"/>
        <v/>
      </c>
      <c r="D5669" s="218" t="str">
        <f t="shared" si="670"/>
        <v/>
      </c>
      <c r="E5669" s="219" t="e">
        <f t="shared" si="671"/>
        <v>#VALUE!</v>
      </c>
      <c r="F5669" s="219" t="str">
        <f t="shared" si="672"/>
        <v/>
      </c>
      <c r="G5669" s="219">
        <f t="shared" si="673"/>
        <v>45291</v>
      </c>
      <c r="H5669" s="218" t="str">
        <f>IF(ISERROR(VLOOKUP(FORECAST!$A5669,$AY$2:$BA$9,3,FALSE)),"",VLOOKUP(FORECAST!$A5669,$AY$2:$BA$9,3,FALSE))</f>
        <v/>
      </c>
      <c r="I5669" s="218" t="str">
        <f>IF(ISNUMBER(FORECAST!G:G),FORECAST!G:G,"")</f>
        <v/>
      </c>
      <c r="J5669" s="222" t="str">
        <f>IF(ISNUMBER(FORECAST!H:H),FORECAST!H:H,"")</f>
        <v/>
      </c>
      <c r="BF5669" s="4"/>
    </row>
    <row r="5670" spans="1:58">
      <c r="A5670" s="218" t="str">
        <f>MID(FORECAST!A5669,1,10)</f>
        <v/>
      </c>
      <c r="B5670" s="218" t="str">
        <f t="shared" si="668"/>
        <v/>
      </c>
      <c r="C5670" s="218" t="str">
        <f t="shared" si="669"/>
        <v/>
      </c>
      <c r="D5670" s="218" t="str">
        <f t="shared" si="670"/>
        <v/>
      </c>
      <c r="E5670" s="219" t="e">
        <f t="shared" si="671"/>
        <v>#VALUE!</v>
      </c>
      <c r="F5670" s="219" t="str">
        <f t="shared" si="672"/>
        <v/>
      </c>
      <c r="G5670" s="219">
        <f t="shared" si="673"/>
        <v>45291</v>
      </c>
      <c r="H5670" s="218" t="str">
        <f>IF(ISERROR(VLOOKUP(FORECAST!$A5670,$AY$2:$BA$9,3,FALSE)),"",VLOOKUP(FORECAST!$A5670,$AY$2:$BA$9,3,FALSE))</f>
        <v/>
      </c>
      <c r="I5670" s="218" t="str">
        <f>IF(ISNUMBER(FORECAST!G:G),FORECAST!G:G,"")</f>
        <v/>
      </c>
      <c r="J5670" s="222" t="str">
        <f>IF(ISNUMBER(FORECAST!H:H),FORECAST!H:H,"")</f>
        <v/>
      </c>
      <c r="BF5670" s="4"/>
    </row>
    <row r="5671" spans="1:58">
      <c r="A5671" s="218" t="str">
        <f>MID(FORECAST!A5670,1,10)</f>
        <v/>
      </c>
      <c r="B5671" s="218" t="str">
        <f t="shared" si="668"/>
        <v/>
      </c>
      <c r="C5671" s="218" t="str">
        <f t="shared" si="669"/>
        <v/>
      </c>
      <c r="D5671" s="218" t="str">
        <f t="shared" si="670"/>
        <v/>
      </c>
      <c r="E5671" s="219" t="e">
        <f t="shared" si="671"/>
        <v>#VALUE!</v>
      </c>
      <c r="F5671" s="219" t="str">
        <f t="shared" si="672"/>
        <v/>
      </c>
      <c r="G5671" s="219">
        <f t="shared" si="673"/>
        <v>45291</v>
      </c>
      <c r="H5671" s="218" t="str">
        <f>IF(ISERROR(VLOOKUP(FORECAST!$A5671,$AY$2:$BA$9,3,FALSE)),"",VLOOKUP(FORECAST!$A5671,$AY$2:$BA$9,3,FALSE))</f>
        <v/>
      </c>
      <c r="I5671" s="218" t="str">
        <f>IF(ISNUMBER(FORECAST!G:G),FORECAST!G:G,"")</f>
        <v/>
      </c>
      <c r="J5671" s="222" t="str">
        <f>IF(ISNUMBER(FORECAST!H:H),FORECAST!H:H,"")</f>
        <v/>
      </c>
      <c r="BF5671" s="4"/>
    </row>
    <row r="5672" spans="1:58">
      <c r="A5672" s="218" t="str">
        <f>MID(FORECAST!A5671,1,10)</f>
        <v/>
      </c>
      <c r="B5672" s="218" t="str">
        <f t="shared" si="668"/>
        <v/>
      </c>
      <c r="C5672" s="218" t="str">
        <f t="shared" si="669"/>
        <v/>
      </c>
      <c r="D5672" s="218" t="str">
        <f t="shared" si="670"/>
        <v/>
      </c>
      <c r="E5672" s="219" t="e">
        <f t="shared" si="671"/>
        <v>#VALUE!</v>
      </c>
      <c r="F5672" s="219" t="str">
        <f t="shared" si="672"/>
        <v/>
      </c>
      <c r="G5672" s="219">
        <f t="shared" si="673"/>
        <v>45291</v>
      </c>
      <c r="H5672" s="218" t="str">
        <f>IF(ISERROR(VLOOKUP(FORECAST!$A5672,$AY$2:$BA$9,3,FALSE)),"",VLOOKUP(FORECAST!$A5672,$AY$2:$BA$9,3,FALSE))</f>
        <v/>
      </c>
      <c r="I5672" s="218" t="str">
        <f>IF(ISNUMBER(FORECAST!G:G),FORECAST!G:G,"")</f>
        <v/>
      </c>
      <c r="J5672" s="222" t="str">
        <f>IF(ISNUMBER(FORECAST!H:H),FORECAST!H:H,"")</f>
        <v/>
      </c>
      <c r="BF5672" s="4"/>
    </row>
    <row r="5673" spans="1:58">
      <c r="A5673" s="218" t="str">
        <f>MID(FORECAST!A5672,1,10)</f>
        <v/>
      </c>
      <c r="B5673" s="218" t="str">
        <f t="shared" si="668"/>
        <v/>
      </c>
      <c r="C5673" s="218" t="str">
        <f t="shared" si="669"/>
        <v/>
      </c>
      <c r="D5673" s="218" t="str">
        <f t="shared" si="670"/>
        <v/>
      </c>
      <c r="E5673" s="219" t="e">
        <f t="shared" si="671"/>
        <v>#VALUE!</v>
      </c>
      <c r="F5673" s="219" t="str">
        <f t="shared" si="672"/>
        <v/>
      </c>
      <c r="G5673" s="219">
        <f t="shared" si="673"/>
        <v>45291</v>
      </c>
      <c r="H5673" s="218" t="str">
        <f>IF(ISERROR(VLOOKUP(FORECAST!$A5673,$AY$2:$BA$9,3,FALSE)),"",VLOOKUP(FORECAST!$A5673,$AY$2:$BA$9,3,FALSE))</f>
        <v/>
      </c>
      <c r="I5673" s="218" t="str">
        <f>IF(ISNUMBER(FORECAST!G:G),FORECAST!G:G,"")</f>
        <v/>
      </c>
      <c r="J5673" s="222" t="str">
        <f>IF(ISNUMBER(FORECAST!H:H),FORECAST!H:H,"")</f>
        <v/>
      </c>
      <c r="BF5673" s="4"/>
    </row>
    <row r="5674" spans="1:58">
      <c r="A5674" s="218" t="str">
        <f>MID(FORECAST!A5673,1,10)</f>
        <v/>
      </c>
      <c r="B5674" s="218" t="str">
        <f t="shared" si="668"/>
        <v/>
      </c>
      <c r="C5674" s="218" t="str">
        <f t="shared" si="669"/>
        <v/>
      </c>
      <c r="D5674" s="218" t="str">
        <f t="shared" si="670"/>
        <v/>
      </c>
      <c r="E5674" s="219" t="e">
        <f t="shared" si="671"/>
        <v>#VALUE!</v>
      </c>
      <c r="F5674" s="219" t="str">
        <f t="shared" si="672"/>
        <v/>
      </c>
      <c r="G5674" s="219">
        <f t="shared" si="673"/>
        <v>45291</v>
      </c>
      <c r="H5674" s="218" t="str">
        <f>IF(ISERROR(VLOOKUP(FORECAST!$A5674,$AY$2:$BA$9,3,FALSE)),"",VLOOKUP(FORECAST!$A5674,$AY$2:$BA$9,3,FALSE))</f>
        <v/>
      </c>
      <c r="I5674" s="218" t="str">
        <f>IF(ISNUMBER(FORECAST!G:G),FORECAST!G:G,"")</f>
        <v/>
      </c>
      <c r="J5674" s="222" t="str">
        <f>IF(ISNUMBER(FORECAST!H:H),FORECAST!H:H,"")</f>
        <v/>
      </c>
      <c r="BF5674" s="4"/>
    </row>
    <row r="5675" spans="1:58">
      <c r="A5675" s="218" t="str">
        <f>MID(FORECAST!A5674,1,10)</f>
        <v/>
      </c>
      <c r="B5675" s="218" t="str">
        <f t="shared" si="668"/>
        <v/>
      </c>
      <c r="C5675" s="218" t="str">
        <f t="shared" si="669"/>
        <v/>
      </c>
      <c r="D5675" s="218" t="str">
        <f t="shared" si="670"/>
        <v/>
      </c>
      <c r="E5675" s="219" t="e">
        <f t="shared" si="671"/>
        <v>#VALUE!</v>
      </c>
      <c r="F5675" s="219" t="str">
        <f t="shared" si="672"/>
        <v/>
      </c>
      <c r="G5675" s="219">
        <f t="shared" si="673"/>
        <v>45291</v>
      </c>
      <c r="H5675" s="218" t="str">
        <f>IF(ISERROR(VLOOKUP(FORECAST!$A5675,$AY$2:$BA$9,3,FALSE)),"",VLOOKUP(FORECAST!$A5675,$AY$2:$BA$9,3,FALSE))</f>
        <v/>
      </c>
      <c r="I5675" s="218" t="str">
        <f>IF(ISNUMBER(FORECAST!G:G),FORECAST!G:G,"")</f>
        <v/>
      </c>
      <c r="J5675" s="222" t="str">
        <f>IF(ISNUMBER(FORECAST!H:H),FORECAST!H:H,"")</f>
        <v/>
      </c>
      <c r="BF5675" s="4"/>
    </row>
    <row r="5676" spans="1:58">
      <c r="A5676" s="218" t="str">
        <f>MID(FORECAST!A5675,1,10)</f>
        <v/>
      </c>
      <c r="B5676" s="218" t="str">
        <f t="shared" si="668"/>
        <v/>
      </c>
      <c r="C5676" s="218" t="str">
        <f t="shared" si="669"/>
        <v/>
      </c>
      <c r="D5676" s="218" t="str">
        <f t="shared" si="670"/>
        <v/>
      </c>
      <c r="E5676" s="219" t="e">
        <f t="shared" si="671"/>
        <v>#VALUE!</v>
      </c>
      <c r="F5676" s="219" t="str">
        <f t="shared" si="672"/>
        <v/>
      </c>
      <c r="G5676" s="219">
        <f t="shared" si="673"/>
        <v>45291</v>
      </c>
      <c r="H5676" s="218" t="str">
        <f>IF(ISERROR(VLOOKUP(FORECAST!$A5676,$AY$2:$BA$9,3,FALSE)),"",VLOOKUP(FORECAST!$A5676,$AY$2:$BA$9,3,FALSE))</f>
        <v/>
      </c>
      <c r="I5676" s="218" t="str">
        <f>IF(ISNUMBER(FORECAST!G:G),FORECAST!G:G,"")</f>
        <v/>
      </c>
      <c r="J5676" s="222" t="str">
        <f>IF(ISNUMBER(FORECAST!H:H),FORECAST!H:H,"")</f>
        <v/>
      </c>
      <c r="BF5676" s="4"/>
    </row>
    <row r="5677" spans="1:58">
      <c r="A5677" s="218" t="str">
        <f>MID(FORECAST!A5676,1,10)</f>
        <v/>
      </c>
      <c r="B5677" s="218" t="str">
        <f t="shared" si="668"/>
        <v/>
      </c>
      <c r="C5677" s="218" t="str">
        <f t="shared" si="669"/>
        <v/>
      </c>
      <c r="D5677" s="218" t="str">
        <f t="shared" si="670"/>
        <v/>
      </c>
      <c r="E5677" s="219" t="e">
        <f t="shared" si="671"/>
        <v>#VALUE!</v>
      </c>
      <c r="F5677" s="219" t="str">
        <f t="shared" si="672"/>
        <v/>
      </c>
      <c r="G5677" s="219">
        <f t="shared" si="673"/>
        <v>45291</v>
      </c>
      <c r="H5677" s="218" t="str">
        <f>IF(ISERROR(VLOOKUP(FORECAST!$A5677,$AY$2:$BA$9,3,FALSE)),"",VLOOKUP(FORECAST!$A5677,$AY$2:$BA$9,3,FALSE))</f>
        <v/>
      </c>
      <c r="I5677" s="218" t="str">
        <f>IF(ISNUMBER(FORECAST!G:G),FORECAST!G:G,"")</f>
        <v/>
      </c>
      <c r="J5677" s="222" t="str">
        <f>IF(ISNUMBER(FORECAST!H:H),FORECAST!H:H,"")</f>
        <v/>
      </c>
      <c r="BF5677" s="4"/>
    </row>
    <row r="5678" spans="1:58">
      <c r="A5678" s="218" t="str">
        <f>MID(FORECAST!A5677,1,10)</f>
        <v/>
      </c>
      <c r="B5678" s="218" t="str">
        <f t="shared" si="668"/>
        <v/>
      </c>
      <c r="C5678" s="218" t="str">
        <f t="shared" si="669"/>
        <v/>
      </c>
      <c r="D5678" s="218" t="str">
        <f t="shared" si="670"/>
        <v/>
      </c>
      <c r="E5678" s="219" t="e">
        <f t="shared" si="671"/>
        <v>#VALUE!</v>
      </c>
      <c r="F5678" s="219" t="str">
        <f t="shared" si="672"/>
        <v/>
      </c>
      <c r="G5678" s="219">
        <f t="shared" si="673"/>
        <v>45291</v>
      </c>
      <c r="H5678" s="218" t="str">
        <f>IF(ISERROR(VLOOKUP(FORECAST!$A5678,$AY$2:$BA$9,3,FALSE)),"",VLOOKUP(FORECAST!$A5678,$AY$2:$BA$9,3,FALSE))</f>
        <v/>
      </c>
      <c r="I5678" s="218" t="str">
        <f>IF(ISNUMBER(FORECAST!G:G),FORECAST!G:G,"")</f>
        <v/>
      </c>
      <c r="J5678" s="222" t="str">
        <f>IF(ISNUMBER(FORECAST!H:H),FORECAST!H:H,"")</f>
        <v/>
      </c>
      <c r="BF5678" s="4"/>
    </row>
    <row r="5679" spans="1:58">
      <c r="A5679" s="218" t="str">
        <f>MID(FORECAST!A5678,1,10)</f>
        <v/>
      </c>
      <c r="B5679" s="218" t="str">
        <f t="shared" si="668"/>
        <v/>
      </c>
      <c r="C5679" s="218" t="str">
        <f t="shared" si="669"/>
        <v/>
      </c>
      <c r="D5679" s="218" t="str">
        <f t="shared" si="670"/>
        <v/>
      </c>
      <c r="E5679" s="219" t="e">
        <f t="shared" si="671"/>
        <v>#VALUE!</v>
      </c>
      <c r="F5679" s="219" t="str">
        <f t="shared" si="672"/>
        <v/>
      </c>
      <c r="G5679" s="219">
        <f t="shared" si="673"/>
        <v>45291</v>
      </c>
      <c r="H5679" s="218" t="str">
        <f>IF(ISERROR(VLOOKUP(FORECAST!$A5679,$AY$2:$BA$9,3,FALSE)),"",VLOOKUP(FORECAST!$A5679,$AY$2:$BA$9,3,FALSE))</f>
        <v/>
      </c>
      <c r="I5679" s="218" t="str">
        <f>IF(ISNUMBER(FORECAST!G:G),FORECAST!G:G,"")</f>
        <v/>
      </c>
      <c r="J5679" s="222" t="str">
        <f>IF(ISNUMBER(FORECAST!H:H),FORECAST!H:H,"")</f>
        <v/>
      </c>
      <c r="BF5679" s="4"/>
    </row>
    <row r="5680" spans="1:58">
      <c r="A5680" s="218" t="str">
        <f>MID(FORECAST!A5679,1,10)</f>
        <v/>
      </c>
      <c r="B5680" s="218" t="str">
        <f t="shared" si="668"/>
        <v/>
      </c>
      <c r="C5680" s="218" t="str">
        <f t="shared" si="669"/>
        <v/>
      </c>
      <c r="D5680" s="218" t="str">
        <f t="shared" si="670"/>
        <v/>
      </c>
      <c r="E5680" s="219" t="e">
        <f t="shared" si="671"/>
        <v>#VALUE!</v>
      </c>
      <c r="F5680" s="219" t="str">
        <f t="shared" si="672"/>
        <v/>
      </c>
      <c r="G5680" s="219">
        <f t="shared" si="673"/>
        <v>45291</v>
      </c>
      <c r="H5680" s="218" t="str">
        <f>IF(ISERROR(VLOOKUP(FORECAST!$A5680,$AY$2:$BA$9,3,FALSE)),"",VLOOKUP(FORECAST!$A5680,$AY$2:$BA$9,3,FALSE))</f>
        <v/>
      </c>
      <c r="I5680" s="218" t="str">
        <f>IF(ISNUMBER(FORECAST!G:G),FORECAST!G:G,"")</f>
        <v/>
      </c>
      <c r="J5680" s="222" t="str">
        <f>IF(ISNUMBER(FORECAST!H:H),FORECAST!H:H,"")</f>
        <v/>
      </c>
      <c r="BF5680" s="4"/>
    </row>
    <row r="5681" spans="1:58">
      <c r="A5681" s="218" t="str">
        <f>MID(FORECAST!A5680,1,10)</f>
        <v/>
      </c>
      <c r="B5681" s="218" t="str">
        <f t="shared" si="668"/>
        <v/>
      </c>
      <c r="C5681" s="218" t="str">
        <f t="shared" si="669"/>
        <v/>
      </c>
      <c r="D5681" s="218" t="str">
        <f t="shared" si="670"/>
        <v/>
      </c>
      <c r="E5681" s="219" t="e">
        <f t="shared" si="671"/>
        <v>#VALUE!</v>
      </c>
      <c r="F5681" s="219" t="str">
        <f t="shared" si="672"/>
        <v/>
      </c>
      <c r="G5681" s="219">
        <f t="shared" si="673"/>
        <v>45291</v>
      </c>
      <c r="H5681" s="218" t="str">
        <f>IF(ISERROR(VLOOKUP(FORECAST!$A5681,$AY$2:$BA$9,3,FALSE)),"",VLOOKUP(FORECAST!$A5681,$AY$2:$BA$9,3,FALSE))</f>
        <v/>
      </c>
      <c r="I5681" s="218" t="str">
        <f>IF(ISNUMBER(FORECAST!G:G),FORECAST!G:G,"")</f>
        <v/>
      </c>
      <c r="J5681" s="222" t="str">
        <f>IF(ISNUMBER(FORECAST!H:H),FORECAST!H:H,"")</f>
        <v/>
      </c>
      <c r="BF5681" s="4"/>
    </row>
    <row r="5682" spans="1:58">
      <c r="A5682" s="218" t="str">
        <f>MID(FORECAST!A5681,1,10)</f>
        <v/>
      </c>
      <c r="B5682" s="218" t="str">
        <f t="shared" si="668"/>
        <v/>
      </c>
      <c r="C5682" s="218" t="str">
        <f t="shared" si="669"/>
        <v/>
      </c>
      <c r="D5682" s="218" t="str">
        <f t="shared" si="670"/>
        <v/>
      </c>
      <c r="E5682" s="219" t="e">
        <f t="shared" si="671"/>
        <v>#VALUE!</v>
      </c>
      <c r="F5682" s="219" t="str">
        <f t="shared" si="672"/>
        <v/>
      </c>
      <c r="G5682" s="219">
        <f t="shared" si="673"/>
        <v>45291</v>
      </c>
      <c r="H5682" s="218" t="str">
        <f>IF(ISERROR(VLOOKUP(FORECAST!$A5682,$AY$2:$BA$9,3,FALSE)),"",VLOOKUP(FORECAST!$A5682,$AY$2:$BA$9,3,FALSE))</f>
        <v/>
      </c>
      <c r="I5682" s="218" t="str">
        <f>IF(ISNUMBER(FORECAST!G:G),FORECAST!G:G,"")</f>
        <v/>
      </c>
      <c r="J5682" s="222" t="str">
        <f>IF(ISNUMBER(FORECAST!H:H),FORECAST!H:H,"")</f>
        <v/>
      </c>
      <c r="BF5682" s="4"/>
    </row>
    <row r="5683" spans="1:58">
      <c r="A5683" s="218" t="str">
        <f>MID(FORECAST!A5682,1,10)</f>
        <v/>
      </c>
      <c r="B5683" s="218" t="str">
        <f t="shared" si="668"/>
        <v/>
      </c>
      <c r="C5683" s="218" t="str">
        <f t="shared" si="669"/>
        <v/>
      </c>
      <c r="D5683" s="218" t="str">
        <f t="shared" si="670"/>
        <v/>
      </c>
      <c r="E5683" s="219" t="e">
        <f t="shared" si="671"/>
        <v>#VALUE!</v>
      </c>
      <c r="F5683" s="219" t="str">
        <f t="shared" si="672"/>
        <v/>
      </c>
      <c r="G5683" s="219">
        <f t="shared" si="673"/>
        <v>45291</v>
      </c>
      <c r="H5683" s="218" t="str">
        <f>IF(ISERROR(VLOOKUP(FORECAST!$A5683,$AY$2:$BA$9,3,FALSE)),"",VLOOKUP(FORECAST!$A5683,$AY$2:$BA$9,3,FALSE))</f>
        <v/>
      </c>
      <c r="I5683" s="218" t="str">
        <f>IF(ISNUMBER(FORECAST!G:G),FORECAST!G:G,"")</f>
        <v/>
      </c>
      <c r="J5683" s="222" t="str">
        <f>IF(ISNUMBER(FORECAST!H:H),FORECAST!H:H,"")</f>
        <v/>
      </c>
      <c r="BF5683" s="4"/>
    </row>
    <row r="5684" spans="1:58">
      <c r="A5684" s="218" t="str">
        <f>MID(FORECAST!A5683,1,10)</f>
        <v/>
      </c>
      <c r="B5684" s="218" t="str">
        <f t="shared" si="668"/>
        <v/>
      </c>
      <c r="C5684" s="218" t="str">
        <f t="shared" si="669"/>
        <v/>
      </c>
      <c r="D5684" s="218" t="str">
        <f t="shared" si="670"/>
        <v/>
      </c>
      <c r="E5684" s="219" t="e">
        <f t="shared" si="671"/>
        <v>#VALUE!</v>
      </c>
      <c r="F5684" s="219" t="str">
        <f t="shared" si="672"/>
        <v/>
      </c>
      <c r="G5684" s="219">
        <f t="shared" si="673"/>
        <v>45291</v>
      </c>
      <c r="H5684" s="218" t="str">
        <f>IF(ISERROR(VLOOKUP(FORECAST!$A5684,$AY$2:$BA$9,3,FALSE)),"",VLOOKUP(FORECAST!$A5684,$AY$2:$BA$9,3,FALSE))</f>
        <v/>
      </c>
      <c r="I5684" s="218" t="str">
        <f>IF(ISNUMBER(FORECAST!G:G),FORECAST!G:G,"")</f>
        <v/>
      </c>
      <c r="J5684" s="222" t="str">
        <f>IF(ISNUMBER(FORECAST!H:H),FORECAST!H:H,"")</f>
        <v/>
      </c>
      <c r="BF5684" s="4"/>
    </row>
    <row r="5685" spans="1:58">
      <c r="A5685" s="218" t="str">
        <f>MID(FORECAST!A5684,1,10)</f>
        <v/>
      </c>
      <c r="B5685" s="218" t="str">
        <f t="shared" si="668"/>
        <v/>
      </c>
      <c r="C5685" s="218" t="str">
        <f t="shared" si="669"/>
        <v/>
      </c>
      <c r="D5685" s="218" t="str">
        <f t="shared" si="670"/>
        <v/>
      </c>
      <c r="E5685" s="219" t="e">
        <f t="shared" si="671"/>
        <v>#VALUE!</v>
      </c>
      <c r="F5685" s="219" t="str">
        <f t="shared" si="672"/>
        <v/>
      </c>
      <c r="G5685" s="219">
        <f t="shared" si="673"/>
        <v>45291</v>
      </c>
      <c r="H5685" s="218" t="str">
        <f>IF(ISERROR(VLOOKUP(FORECAST!$A5685,$AY$2:$BA$9,3,FALSE)),"",VLOOKUP(FORECAST!$A5685,$AY$2:$BA$9,3,FALSE))</f>
        <v/>
      </c>
      <c r="I5685" s="218" t="str">
        <f>IF(ISNUMBER(FORECAST!G:G),FORECAST!G:G,"")</f>
        <v/>
      </c>
      <c r="J5685" s="222" t="str">
        <f>IF(ISNUMBER(FORECAST!H:H),FORECAST!H:H,"")</f>
        <v/>
      </c>
      <c r="BF5685" s="4"/>
    </row>
    <row r="5686" spans="1:58">
      <c r="A5686" s="218" t="str">
        <f>MID(FORECAST!A5685,1,10)</f>
        <v/>
      </c>
      <c r="B5686" s="218" t="str">
        <f t="shared" si="668"/>
        <v/>
      </c>
      <c r="C5686" s="218" t="str">
        <f t="shared" si="669"/>
        <v/>
      </c>
      <c r="D5686" s="218" t="str">
        <f t="shared" si="670"/>
        <v/>
      </c>
      <c r="E5686" s="219" t="e">
        <f t="shared" si="671"/>
        <v>#VALUE!</v>
      </c>
      <c r="F5686" s="219" t="str">
        <f t="shared" si="672"/>
        <v/>
      </c>
      <c r="G5686" s="219">
        <f t="shared" si="673"/>
        <v>45291</v>
      </c>
      <c r="H5686" s="218" t="str">
        <f>IF(ISERROR(VLOOKUP(FORECAST!$A5686,$AY$2:$BA$9,3,FALSE)),"",VLOOKUP(FORECAST!$A5686,$AY$2:$BA$9,3,FALSE))</f>
        <v/>
      </c>
      <c r="I5686" s="218" t="str">
        <f>IF(ISNUMBER(FORECAST!G:G),FORECAST!G:G,"")</f>
        <v/>
      </c>
      <c r="J5686" s="222" t="str">
        <f>IF(ISNUMBER(FORECAST!H:H),FORECAST!H:H,"")</f>
        <v/>
      </c>
      <c r="BF5686" s="4"/>
    </row>
    <row r="5687" spans="1:58">
      <c r="A5687" s="218" t="str">
        <f>MID(FORECAST!A5686,1,10)</f>
        <v/>
      </c>
      <c r="B5687" s="218" t="str">
        <f t="shared" si="668"/>
        <v/>
      </c>
      <c r="C5687" s="218" t="str">
        <f t="shared" si="669"/>
        <v/>
      </c>
      <c r="D5687" s="218" t="str">
        <f t="shared" si="670"/>
        <v/>
      </c>
      <c r="E5687" s="219" t="e">
        <f t="shared" si="671"/>
        <v>#VALUE!</v>
      </c>
      <c r="F5687" s="219" t="str">
        <f t="shared" si="672"/>
        <v/>
      </c>
      <c r="G5687" s="219">
        <f t="shared" si="673"/>
        <v>45291</v>
      </c>
      <c r="H5687" s="218" t="str">
        <f>IF(ISERROR(VLOOKUP(FORECAST!$A5687,$AY$2:$BA$9,3,FALSE)),"",VLOOKUP(FORECAST!$A5687,$AY$2:$BA$9,3,FALSE))</f>
        <v/>
      </c>
      <c r="I5687" s="218" t="str">
        <f>IF(ISNUMBER(FORECAST!G:G),FORECAST!G:G,"")</f>
        <v/>
      </c>
      <c r="J5687" s="222" t="str">
        <f>IF(ISNUMBER(FORECAST!H:H),FORECAST!H:H,"")</f>
        <v/>
      </c>
      <c r="BF5687" s="4"/>
    </row>
    <row r="5688" spans="1:58">
      <c r="A5688" s="218" t="str">
        <f>MID(FORECAST!A5687,1,10)</f>
        <v/>
      </c>
      <c r="B5688" s="218" t="str">
        <f t="shared" si="668"/>
        <v/>
      </c>
      <c r="C5688" s="218" t="str">
        <f t="shared" si="669"/>
        <v/>
      </c>
      <c r="D5688" s="218" t="str">
        <f t="shared" si="670"/>
        <v/>
      </c>
      <c r="E5688" s="219" t="e">
        <f t="shared" si="671"/>
        <v>#VALUE!</v>
      </c>
      <c r="F5688" s="219" t="str">
        <f t="shared" si="672"/>
        <v/>
      </c>
      <c r="G5688" s="219">
        <f t="shared" si="673"/>
        <v>45291</v>
      </c>
      <c r="H5688" s="218" t="str">
        <f>IF(ISERROR(VLOOKUP(FORECAST!$A5688,$AY$2:$BA$9,3,FALSE)),"",VLOOKUP(FORECAST!$A5688,$AY$2:$BA$9,3,FALSE))</f>
        <v/>
      </c>
      <c r="I5688" s="218" t="str">
        <f>IF(ISNUMBER(FORECAST!G:G),FORECAST!G:G,"")</f>
        <v/>
      </c>
      <c r="J5688" s="222" t="str">
        <f>IF(ISNUMBER(FORECAST!H:H),FORECAST!H:H,"")</f>
        <v/>
      </c>
      <c r="BF5688" s="4"/>
    </row>
    <row r="5689" spans="1:58">
      <c r="A5689" s="218" t="str">
        <f>MID(FORECAST!A5688,1,10)</f>
        <v/>
      </c>
      <c r="B5689" s="218" t="str">
        <f t="shared" si="668"/>
        <v/>
      </c>
      <c r="C5689" s="218" t="str">
        <f t="shared" si="669"/>
        <v/>
      </c>
      <c r="D5689" s="218" t="str">
        <f t="shared" si="670"/>
        <v/>
      </c>
      <c r="E5689" s="219" t="e">
        <f t="shared" si="671"/>
        <v>#VALUE!</v>
      </c>
      <c r="F5689" s="219" t="str">
        <f t="shared" si="672"/>
        <v/>
      </c>
      <c r="G5689" s="219">
        <f t="shared" si="673"/>
        <v>45291</v>
      </c>
      <c r="H5689" s="218" t="str">
        <f>IF(ISERROR(VLOOKUP(FORECAST!$A5689,$AY$2:$BA$9,3,FALSE)),"",VLOOKUP(FORECAST!$A5689,$AY$2:$BA$9,3,FALSE))</f>
        <v/>
      </c>
      <c r="I5689" s="218" t="str">
        <f>IF(ISNUMBER(FORECAST!G:G),FORECAST!G:G,"")</f>
        <v/>
      </c>
      <c r="J5689" s="222" t="str">
        <f>IF(ISNUMBER(FORECAST!H:H),FORECAST!H:H,"")</f>
        <v/>
      </c>
      <c r="BF5689" s="4"/>
    </row>
    <row r="5690" spans="1:58">
      <c r="A5690" s="218" t="str">
        <f>MID(FORECAST!A5689,1,10)</f>
        <v/>
      </c>
      <c r="B5690" s="218" t="str">
        <f t="shared" si="668"/>
        <v/>
      </c>
      <c r="C5690" s="218" t="str">
        <f t="shared" si="669"/>
        <v/>
      </c>
      <c r="D5690" s="218" t="str">
        <f t="shared" si="670"/>
        <v/>
      </c>
      <c r="E5690" s="219" t="e">
        <f t="shared" si="671"/>
        <v>#VALUE!</v>
      </c>
      <c r="F5690" s="219" t="str">
        <f t="shared" si="672"/>
        <v/>
      </c>
      <c r="G5690" s="219">
        <f t="shared" si="673"/>
        <v>45291</v>
      </c>
      <c r="H5690" s="218" t="str">
        <f>IF(ISERROR(VLOOKUP(FORECAST!$A5690,$AY$2:$BA$9,3,FALSE)),"",VLOOKUP(FORECAST!$A5690,$AY$2:$BA$9,3,FALSE))</f>
        <v/>
      </c>
      <c r="I5690" s="218" t="str">
        <f>IF(ISNUMBER(FORECAST!G:G),FORECAST!G:G,"")</f>
        <v/>
      </c>
      <c r="J5690" s="222" t="str">
        <f>IF(ISNUMBER(FORECAST!H:H),FORECAST!H:H,"")</f>
        <v/>
      </c>
      <c r="BF5690" s="4"/>
    </row>
    <row r="5691" spans="1:58">
      <c r="A5691" s="218" t="str">
        <f>MID(FORECAST!A5690,1,10)</f>
        <v/>
      </c>
      <c r="B5691" s="218" t="str">
        <f t="shared" si="668"/>
        <v/>
      </c>
      <c r="C5691" s="218" t="str">
        <f t="shared" si="669"/>
        <v/>
      </c>
      <c r="D5691" s="218" t="str">
        <f t="shared" si="670"/>
        <v/>
      </c>
      <c r="E5691" s="219" t="e">
        <f t="shared" si="671"/>
        <v>#VALUE!</v>
      </c>
      <c r="F5691" s="219" t="str">
        <f t="shared" si="672"/>
        <v/>
      </c>
      <c r="G5691" s="219">
        <f t="shared" si="673"/>
        <v>45291</v>
      </c>
      <c r="H5691" s="218" t="str">
        <f>IF(ISERROR(VLOOKUP(FORECAST!$A5691,$AY$2:$BA$9,3,FALSE)),"",VLOOKUP(FORECAST!$A5691,$AY$2:$BA$9,3,FALSE))</f>
        <v/>
      </c>
      <c r="I5691" s="218" t="str">
        <f>IF(ISNUMBER(FORECAST!G:G),FORECAST!G:G,"")</f>
        <v/>
      </c>
      <c r="J5691" s="222" t="str">
        <f>IF(ISNUMBER(FORECAST!H:H),FORECAST!H:H,"")</f>
        <v/>
      </c>
      <c r="BF5691" s="4"/>
    </row>
    <row r="5692" spans="1:58">
      <c r="A5692" s="218" t="str">
        <f>MID(FORECAST!A5691,1,10)</f>
        <v/>
      </c>
      <c r="B5692" s="218" t="str">
        <f t="shared" si="668"/>
        <v/>
      </c>
      <c r="C5692" s="218" t="str">
        <f t="shared" si="669"/>
        <v/>
      </c>
      <c r="D5692" s="218" t="str">
        <f t="shared" si="670"/>
        <v/>
      </c>
      <c r="E5692" s="219" t="e">
        <f t="shared" si="671"/>
        <v>#VALUE!</v>
      </c>
      <c r="F5692" s="219" t="str">
        <f t="shared" si="672"/>
        <v/>
      </c>
      <c r="G5692" s="219">
        <f t="shared" si="673"/>
        <v>45291</v>
      </c>
      <c r="H5692" s="218" t="str">
        <f>IF(ISERROR(VLOOKUP(FORECAST!$A5692,$AY$2:$BA$9,3,FALSE)),"",VLOOKUP(FORECAST!$A5692,$AY$2:$BA$9,3,FALSE))</f>
        <v/>
      </c>
      <c r="I5692" s="218" t="str">
        <f>IF(ISNUMBER(FORECAST!G:G),FORECAST!G:G,"")</f>
        <v/>
      </c>
      <c r="J5692" s="222" t="str">
        <f>IF(ISNUMBER(FORECAST!H:H),FORECAST!H:H,"")</f>
        <v/>
      </c>
      <c r="BF5692" s="4"/>
    </row>
    <row r="5693" spans="1:58">
      <c r="A5693" s="218" t="str">
        <f>MID(FORECAST!A5692,1,10)</f>
        <v/>
      </c>
      <c r="B5693" s="218" t="str">
        <f t="shared" si="668"/>
        <v/>
      </c>
      <c r="C5693" s="218" t="str">
        <f t="shared" si="669"/>
        <v/>
      </c>
      <c r="D5693" s="218" t="str">
        <f t="shared" si="670"/>
        <v/>
      </c>
      <c r="E5693" s="219" t="e">
        <f t="shared" si="671"/>
        <v>#VALUE!</v>
      </c>
      <c r="F5693" s="219" t="str">
        <f t="shared" si="672"/>
        <v/>
      </c>
      <c r="G5693" s="219">
        <f t="shared" si="673"/>
        <v>45291</v>
      </c>
      <c r="H5693" s="218" t="str">
        <f>IF(ISERROR(VLOOKUP(FORECAST!$A5693,$AY$2:$BA$9,3,FALSE)),"",VLOOKUP(FORECAST!$A5693,$AY$2:$BA$9,3,FALSE))</f>
        <v/>
      </c>
      <c r="I5693" s="218" t="str">
        <f>IF(ISNUMBER(FORECAST!G:G),FORECAST!G:G,"")</f>
        <v/>
      </c>
      <c r="J5693" s="222" t="str">
        <f>IF(ISNUMBER(FORECAST!H:H),FORECAST!H:H,"")</f>
        <v/>
      </c>
      <c r="BF5693" s="4"/>
    </row>
    <row r="5694" spans="1:58">
      <c r="A5694" s="218" t="str">
        <f>MID(FORECAST!A5693,1,10)</f>
        <v/>
      </c>
      <c r="B5694" s="218" t="str">
        <f t="shared" si="668"/>
        <v/>
      </c>
      <c r="C5694" s="218" t="str">
        <f t="shared" si="669"/>
        <v/>
      </c>
      <c r="D5694" s="218" t="str">
        <f t="shared" si="670"/>
        <v/>
      </c>
      <c r="E5694" s="219" t="e">
        <f t="shared" si="671"/>
        <v>#VALUE!</v>
      </c>
      <c r="F5694" s="219" t="str">
        <f t="shared" si="672"/>
        <v/>
      </c>
      <c r="G5694" s="219">
        <f t="shared" si="673"/>
        <v>45291</v>
      </c>
      <c r="H5694" s="218" t="str">
        <f>IF(ISERROR(VLOOKUP(FORECAST!$A5694,$AY$2:$BA$9,3,FALSE)),"",VLOOKUP(FORECAST!$A5694,$AY$2:$BA$9,3,FALSE))</f>
        <v/>
      </c>
      <c r="I5694" s="218" t="str">
        <f>IF(ISNUMBER(FORECAST!G:G),FORECAST!G:G,"")</f>
        <v/>
      </c>
      <c r="J5694" s="222" t="str">
        <f>IF(ISNUMBER(FORECAST!H:H),FORECAST!H:H,"")</f>
        <v/>
      </c>
      <c r="BF5694" s="4"/>
    </row>
    <row r="5695" spans="1:58">
      <c r="A5695" s="218" t="str">
        <f>MID(FORECAST!A5694,1,10)</f>
        <v/>
      </c>
      <c r="B5695" s="218" t="str">
        <f t="shared" si="668"/>
        <v/>
      </c>
      <c r="C5695" s="218" t="str">
        <f t="shared" si="669"/>
        <v/>
      </c>
      <c r="D5695" s="218" t="str">
        <f t="shared" si="670"/>
        <v/>
      </c>
      <c r="E5695" s="219" t="e">
        <f t="shared" si="671"/>
        <v>#VALUE!</v>
      </c>
      <c r="F5695" s="219" t="str">
        <f t="shared" si="672"/>
        <v/>
      </c>
      <c r="G5695" s="219">
        <f t="shared" si="673"/>
        <v>45291</v>
      </c>
      <c r="H5695" s="218" t="str">
        <f>IF(ISERROR(VLOOKUP(FORECAST!$A5695,$AY$2:$BA$9,3,FALSE)),"",VLOOKUP(FORECAST!$A5695,$AY$2:$BA$9,3,FALSE))</f>
        <v/>
      </c>
      <c r="I5695" s="218" t="str">
        <f>IF(ISNUMBER(FORECAST!G:G),FORECAST!G:G,"")</f>
        <v/>
      </c>
      <c r="J5695" s="222" t="str">
        <f>IF(ISNUMBER(FORECAST!H:H),FORECAST!H:H,"")</f>
        <v/>
      </c>
      <c r="BF5695" s="4"/>
    </row>
    <row r="5696" spans="1:58">
      <c r="A5696" s="218" t="str">
        <f>MID(FORECAST!A5695,1,10)</f>
        <v/>
      </c>
      <c r="B5696" s="218" t="str">
        <f t="shared" si="668"/>
        <v/>
      </c>
      <c r="C5696" s="218" t="str">
        <f t="shared" si="669"/>
        <v/>
      </c>
      <c r="D5696" s="218" t="str">
        <f t="shared" si="670"/>
        <v/>
      </c>
      <c r="E5696" s="219" t="e">
        <f t="shared" si="671"/>
        <v>#VALUE!</v>
      </c>
      <c r="F5696" s="219" t="str">
        <f t="shared" si="672"/>
        <v/>
      </c>
      <c r="G5696" s="219">
        <f t="shared" si="673"/>
        <v>45291</v>
      </c>
      <c r="H5696" s="218" t="str">
        <f>IF(ISERROR(VLOOKUP(FORECAST!$A5696,$AY$2:$BA$9,3,FALSE)),"",VLOOKUP(FORECAST!$A5696,$AY$2:$BA$9,3,FALSE))</f>
        <v/>
      </c>
      <c r="I5696" s="218" t="str">
        <f>IF(ISNUMBER(FORECAST!G:G),FORECAST!G:G,"")</f>
        <v/>
      </c>
      <c r="J5696" s="222" t="str">
        <f>IF(ISNUMBER(FORECAST!H:H),FORECAST!H:H,"")</f>
        <v/>
      </c>
      <c r="BF5696" s="4"/>
    </row>
    <row r="5697" spans="1:58">
      <c r="A5697" s="218" t="str">
        <f>MID(FORECAST!A5696,1,10)</f>
        <v/>
      </c>
      <c r="B5697" s="218" t="str">
        <f t="shared" si="668"/>
        <v/>
      </c>
      <c r="C5697" s="218" t="str">
        <f t="shared" si="669"/>
        <v/>
      </c>
      <c r="D5697" s="218" t="str">
        <f t="shared" si="670"/>
        <v/>
      </c>
      <c r="E5697" s="219" t="e">
        <f t="shared" si="671"/>
        <v>#VALUE!</v>
      </c>
      <c r="F5697" s="219" t="str">
        <f t="shared" si="672"/>
        <v/>
      </c>
      <c r="G5697" s="219">
        <f t="shared" si="673"/>
        <v>45291</v>
      </c>
      <c r="H5697" s="218" t="str">
        <f>IF(ISERROR(VLOOKUP(FORECAST!$A5697,$AY$2:$BA$9,3,FALSE)),"",VLOOKUP(FORECAST!$A5697,$AY$2:$BA$9,3,FALSE))</f>
        <v/>
      </c>
      <c r="I5697" s="218" t="str">
        <f>IF(ISNUMBER(FORECAST!G:G),FORECAST!G:G,"")</f>
        <v/>
      </c>
      <c r="J5697" s="222" t="str">
        <f>IF(ISNUMBER(FORECAST!H:H),FORECAST!H:H,"")</f>
        <v/>
      </c>
      <c r="BF5697" s="4"/>
    </row>
    <row r="5698" spans="1:58">
      <c r="A5698" s="218" t="str">
        <f>MID(FORECAST!A5697,1,10)</f>
        <v/>
      </c>
      <c r="B5698" s="218" t="str">
        <f t="shared" si="668"/>
        <v/>
      </c>
      <c r="C5698" s="218" t="str">
        <f t="shared" si="669"/>
        <v/>
      </c>
      <c r="D5698" s="218" t="str">
        <f t="shared" si="670"/>
        <v/>
      </c>
      <c r="E5698" s="219" t="e">
        <f t="shared" si="671"/>
        <v>#VALUE!</v>
      </c>
      <c r="F5698" s="219" t="str">
        <f t="shared" si="672"/>
        <v/>
      </c>
      <c r="G5698" s="219">
        <f t="shared" si="673"/>
        <v>45291</v>
      </c>
      <c r="H5698" s="218" t="str">
        <f>IF(ISERROR(VLOOKUP(FORECAST!$A5698,$AY$2:$BA$9,3,FALSE)),"",VLOOKUP(FORECAST!$A5698,$AY$2:$BA$9,3,FALSE))</f>
        <v/>
      </c>
      <c r="I5698" s="218" t="str">
        <f>IF(ISNUMBER(FORECAST!G:G),FORECAST!G:G,"")</f>
        <v/>
      </c>
      <c r="J5698" s="222" t="str">
        <f>IF(ISNUMBER(FORECAST!H:H),FORECAST!H:H,"")</f>
        <v/>
      </c>
      <c r="BF5698" s="4"/>
    </row>
    <row r="5699" spans="1:58">
      <c r="A5699" s="218" t="str">
        <f>MID(FORECAST!A5698,1,10)</f>
        <v/>
      </c>
      <c r="B5699" s="218" t="str">
        <f t="shared" si="668"/>
        <v/>
      </c>
      <c r="C5699" s="218" t="str">
        <f t="shared" si="669"/>
        <v/>
      </c>
      <c r="D5699" s="218" t="str">
        <f t="shared" si="670"/>
        <v/>
      </c>
      <c r="E5699" s="219" t="e">
        <f t="shared" si="671"/>
        <v>#VALUE!</v>
      </c>
      <c r="F5699" s="219" t="str">
        <f t="shared" si="672"/>
        <v/>
      </c>
      <c r="G5699" s="219">
        <f t="shared" si="673"/>
        <v>45291</v>
      </c>
      <c r="H5699" s="218" t="str">
        <f>IF(ISERROR(VLOOKUP(FORECAST!$A5699,$AY$2:$BA$9,3,FALSE)),"",VLOOKUP(FORECAST!$A5699,$AY$2:$BA$9,3,FALSE))</f>
        <v/>
      </c>
      <c r="I5699" s="218" t="str">
        <f>IF(ISNUMBER(FORECAST!G:G),FORECAST!G:G,"")</f>
        <v/>
      </c>
      <c r="J5699" s="222" t="str">
        <f>IF(ISNUMBER(FORECAST!H:H),FORECAST!H:H,"")</f>
        <v/>
      </c>
      <c r="BF5699" s="4"/>
    </row>
    <row r="5700" spans="1:58">
      <c r="A5700" s="218" t="str">
        <f>MID(FORECAST!A5699,1,10)</f>
        <v/>
      </c>
      <c r="B5700" s="218" t="str">
        <f t="shared" si="668"/>
        <v/>
      </c>
      <c r="C5700" s="218" t="str">
        <f t="shared" si="669"/>
        <v/>
      </c>
      <c r="D5700" s="218" t="str">
        <f t="shared" si="670"/>
        <v/>
      </c>
      <c r="E5700" s="219" t="e">
        <f t="shared" si="671"/>
        <v>#VALUE!</v>
      </c>
      <c r="F5700" s="219" t="str">
        <f t="shared" si="672"/>
        <v/>
      </c>
      <c r="G5700" s="219">
        <f t="shared" si="673"/>
        <v>45291</v>
      </c>
      <c r="H5700" s="218" t="str">
        <f>IF(ISERROR(VLOOKUP(FORECAST!$A5700,$AY$2:$BA$9,3,FALSE)),"",VLOOKUP(FORECAST!$A5700,$AY$2:$BA$9,3,FALSE))</f>
        <v/>
      </c>
      <c r="I5700" s="218" t="str">
        <f>IF(ISNUMBER(FORECAST!G:G),FORECAST!G:G,"")</f>
        <v/>
      </c>
      <c r="J5700" s="222" t="str">
        <f>IF(ISNUMBER(FORECAST!H:H),FORECAST!H:H,"")</f>
        <v/>
      </c>
      <c r="BF5700" s="4"/>
    </row>
    <row r="5701" spans="1:58">
      <c r="A5701" s="218" t="str">
        <f>MID(FORECAST!A5700,1,10)</f>
        <v/>
      </c>
      <c r="B5701" s="218" t="str">
        <f t="shared" si="668"/>
        <v/>
      </c>
      <c r="C5701" s="218" t="str">
        <f t="shared" si="669"/>
        <v/>
      </c>
      <c r="D5701" s="218" t="str">
        <f t="shared" si="670"/>
        <v/>
      </c>
      <c r="E5701" s="219" t="e">
        <f t="shared" si="671"/>
        <v>#VALUE!</v>
      </c>
      <c r="F5701" s="219" t="str">
        <f t="shared" si="672"/>
        <v/>
      </c>
      <c r="G5701" s="219">
        <f t="shared" si="673"/>
        <v>45291</v>
      </c>
      <c r="H5701" s="218" t="str">
        <f>IF(ISERROR(VLOOKUP(FORECAST!$A5701,$AY$2:$BA$9,3,FALSE)),"",VLOOKUP(FORECAST!$A5701,$AY$2:$BA$9,3,FALSE))</f>
        <v/>
      </c>
      <c r="I5701" s="218" t="str">
        <f>IF(ISNUMBER(FORECAST!G:G),FORECAST!G:G,"")</f>
        <v/>
      </c>
      <c r="J5701" s="222" t="str">
        <f>IF(ISNUMBER(FORECAST!H:H),FORECAST!H:H,"")</f>
        <v/>
      </c>
      <c r="BF5701" s="4"/>
    </row>
    <row r="5702" spans="1:58">
      <c r="A5702" s="218" t="str">
        <f>MID(FORECAST!A5701,1,10)</f>
        <v/>
      </c>
      <c r="B5702" s="218" t="str">
        <f t="shared" si="668"/>
        <v/>
      </c>
      <c r="C5702" s="218" t="str">
        <f t="shared" si="669"/>
        <v/>
      </c>
      <c r="D5702" s="218" t="str">
        <f t="shared" si="670"/>
        <v/>
      </c>
      <c r="E5702" s="219" t="e">
        <f t="shared" si="671"/>
        <v>#VALUE!</v>
      </c>
      <c r="F5702" s="219" t="str">
        <f t="shared" si="672"/>
        <v/>
      </c>
      <c r="G5702" s="219">
        <f t="shared" si="673"/>
        <v>45291</v>
      </c>
      <c r="H5702" s="218" t="str">
        <f>IF(ISERROR(VLOOKUP(FORECAST!$A5702,$AY$2:$BA$9,3,FALSE)),"",VLOOKUP(FORECAST!$A5702,$AY$2:$BA$9,3,FALSE))</f>
        <v/>
      </c>
      <c r="I5702" s="218" t="str">
        <f>IF(ISNUMBER(FORECAST!G:G),FORECAST!G:G,"")</f>
        <v/>
      </c>
      <c r="J5702" s="222" t="str">
        <f>IF(ISNUMBER(FORECAST!H:H),FORECAST!H:H,"")</f>
        <v/>
      </c>
      <c r="BF5702" s="4"/>
    </row>
    <row r="5703" spans="1:58">
      <c r="A5703" s="218" t="str">
        <f>MID(FORECAST!A5702,1,10)</f>
        <v/>
      </c>
      <c r="B5703" s="218" t="str">
        <f t="shared" si="668"/>
        <v/>
      </c>
      <c r="C5703" s="218" t="str">
        <f t="shared" si="669"/>
        <v/>
      </c>
      <c r="D5703" s="218" t="str">
        <f t="shared" si="670"/>
        <v/>
      </c>
      <c r="E5703" s="219" t="e">
        <f t="shared" si="671"/>
        <v>#VALUE!</v>
      </c>
      <c r="F5703" s="219" t="str">
        <f t="shared" si="672"/>
        <v/>
      </c>
      <c r="G5703" s="219">
        <f t="shared" si="673"/>
        <v>45291</v>
      </c>
      <c r="H5703" s="218" t="str">
        <f>IF(ISERROR(VLOOKUP(FORECAST!$A5703,$AY$2:$BA$9,3,FALSE)),"",VLOOKUP(FORECAST!$A5703,$AY$2:$BA$9,3,FALSE))</f>
        <v/>
      </c>
      <c r="I5703" s="218" t="str">
        <f>IF(ISNUMBER(FORECAST!G:G),FORECAST!G:G,"")</f>
        <v/>
      </c>
      <c r="J5703" s="222" t="str">
        <f>IF(ISNUMBER(FORECAST!H:H),FORECAST!H:H,"")</f>
        <v/>
      </c>
      <c r="BF5703" s="4"/>
    </row>
    <row r="5704" spans="1:58">
      <c r="A5704" s="218" t="str">
        <f>MID(FORECAST!A5703,1,10)</f>
        <v/>
      </c>
      <c r="B5704" s="218" t="str">
        <f t="shared" si="668"/>
        <v/>
      </c>
      <c r="C5704" s="218" t="str">
        <f t="shared" si="669"/>
        <v/>
      </c>
      <c r="D5704" s="218" t="str">
        <f t="shared" si="670"/>
        <v/>
      </c>
      <c r="E5704" s="219" t="e">
        <f t="shared" si="671"/>
        <v>#VALUE!</v>
      </c>
      <c r="F5704" s="219" t="str">
        <f t="shared" si="672"/>
        <v/>
      </c>
      <c r="G5704" s="219">
        <f t="shared" si="673"/>
        <v>45291</v>
      </c>
      <c r="H5704" s="218" t="str">
        <f>IF(ISERROR(VLOOKUP(FORECAST!$A5704,$AY$2:$BA$9,3,FALSE)),"",VLOOKUP(FORECAST!$A5704,$AY$2:$BA$9,3,FALSE))</f>
        <v/>
      </c>
      <c r="I5704" s="218" t="str">
        <f>IF(ISNUMBER(FORECAST!G:G),FORECAST!G:G,"")</f>
        <v/>
      </c>
      <c r="J5704" s="222" t="str">
        <f>IF(ISNUMBER(FORECAST!H:H),FORECAST!H:H,"")</f>
        <v/>
      </c>
      <c r="BF5704" s="4"/>
    </row>
    <row r="5705" spans="1:58">
      <c r="A5705" s="218" t="str">
        <f>MID(FORECAST!A5704,1,10)</f>
        <v/>
      </c>
      <c r="B5705" s="218" t="str">
        <f t="shared" si="668"/>
        <v/>
      </c>
      <c r="C5705" s="218" t="str">
        <f t="shared" si="669"/>
        <v/>
      </c>
      <c r="D5705" s="218" t="str">
        <f t="shared" si="670"/>
        <v/>
      </c>
      <c r="E5705" s="219" t="e">
        <f t="shared" si="671"/>
        <v>#VALUE!</v>
      </c>
      <c r="F5705" s="219" t="str">
        <f t="shared" si="672"/>
        <v/>
      </c>
      <c r="G5705" s="219">
        <f t="shared" si="673"/>
        <v>45291</v>
      </c>
      <c r="H5705" s="218" t="str">
        <f>IF(ISERROR(VLOOKUP(FORECAST!$A5705,$AY$2:$BA$9,3,FALSE)),"",VLOOKUP(FORECAST!$A5705,$AY$2:$BA$9,3,FALSE))</f>
        <v/>
      </c>
      <c r="I5705" s="218" t="str">
        <f>IF(ISNUMBER(FORECAST!G:G),FORECAST!G:G,"")</f>
        <v/>
      </c>
      <c r="J5705" s="222" t="str">
        <f>IF(ISNUMBER(FORECAST!H:H),FORECAST!H:H,"")</f>
        <v/>
      </c>
      <c r="BF5705" s="4"/>
    </row>
    <row r="5706" spans="1:58">
      <c r="A5706" s="218" t="str">
        <f>MID(FORECAST!A5705,1,10)</f>
        <v/>
      </c>
      <c r="B5706" s="218" t="str">
        <f t="shared" si="668"/>
        <v/>
      </c>
      <c r="C5706" s="218" t="str">
        <f t="shared" si="669"/>
        <v/>
      </c>
      <c r="D5706" s="218" t="str">
        <f t="shared" si="670"/>
        <v/>
      </c>
      <c r="E5706" s="219" t="e">
        <f t="shared" si="671"/>
        <v>#VALUE!</v>
      </c>
      <c r="F5706" s="219" t="str">
        <f t="shared" si="672"/>
        <v/>
      </c>
      <c r="G5706" s="219">
        <f t="shared" si="673"/>
        <v>45291</v>
      </c>
      <c r="H5706" s="218" t="str">
        <f>IF(ISERROR(VLOOKUP(FORECAST!$A5706,$AY$2:$BA$9,3,FALSE)),"",VLOOKUP(FORECAST!$A5706,$AY$2:$BA$9,3,FALSE))</f>
        <v/>
      </c>
      <c r="I5706" s="218" t="str">
        <f>IF(ISNUMBER(FORECAST!G:G),FORECAST!G:G,"")</f>
        <v/>
      </c>
      <c r="J5706" s="222" t="str">
        <f>IF(ISNUMBER(FORECAST!H:H),FORECAST!H:H,"")</f>
        <v/>
      </c>
      <c r="BF5706" s="4"/>
    </row>
    <row r="5707" spans="1:58">
      <c r="A5707" s="218" t="str">
        <f>MID(FORECAST!A5706,1,10)</f>
        <v/>
      </c>
      <c r="B5707" s="218" t="str">
        <f t="shared" si="668"/>
        <v/>
      </c>
      <c r="C5707" s="218" t="str">
        <f t="shared" si="669"/>
        <v/>
      </c>
      <c r="D5707" s="218" t="str">
        <f t="shared" si="670"/>
        <v/>
      </c>
      <c r="E5707" s="219" t="e">
        <f t="shared" si="671"/>
        <v>#VALUE!</v>
      </c>
      <c r="F5707" s="219" t="str">
        <f t="shared" si="672"/>
        <v/>
      </c>
      <c r="G5707" s="219">
        <f t="shared" si="673"/>
        <v>45291</v>
      </c>
      <c r="H5707" s="218" t="str">
        <f>IF(ISERROR(VLOOKUP(FORECAST!$A5707,$AY$2:$BA$9,3,FALSE)),"",VLOOKUP(FORECAST!$A5707,$AY$2:$BA$9,3,FALSE))</f>
        <v/>
      </c>
      <c r="I5707" s="218" t="str">
        <f>IF(ISNUMBER(FORECAST!G:G),FORECAST!G:G,"")</f>
        <v/>
      </c>
      <c r="J5707" s="222" t="str">
        <f>IF(ISNUMBER(FORECAST!H:H),FORECAST!H:H,"")</f>
        <v/>
      </c>
      <c r="BF5707" s="4"/>
    </row>
    <row r="5708" spans="1:58">
      <c r="A5708" s="218" t="str">
        <f>MID(FORECAST!A5707,1,10)</f>
        <v/>
      </c>
      <c r="B5708" s="218" t="str">
        <f t="shared" si="668"/>
        <v/>
      </c>
      <c r="C5708" s="218" t="str">
        <f t="shared" si="669"/>
        <v/>
      </c>
      <c r="D5708" s="218" t="str">
        <f t="shared" si="670"/>
        <v/>
      </c>
      <c r="E5708" s="219" t="e">
        <f t="shared" si="671"/>
        <v>#VALUE!</v>
      </c>
      <c r="F5708" s="219" t="str">
        <f t="shared" si="672"/>
        <v/>
      </c>
      <c r="G5708" s="219">
        <f t="shared" si="673"/>
        <v>45291</v>
      </c>
      <c r="H5708" s="218" t="str">
        <f>IF(ISERROR(VLOOKUP(FORECAST!$A5708,$AY$2:$BA$9,3,FALSE)),"",VLOOKUP(FORECAST!$A5708,$AY$2:$BA$9,3,FALSE))</f>
        <v/>
      </c>
      <c r="I5708" s="218" t="str">
        <f>IF(ISNUMBER(FORECAST!G:G),FORECAST!G:G,"")</f>
        <v/>
      </c>
      <c r="J5708" s="222" t="str">
        <f>IF(ISNUMBER(FORECAST!H:H),FORECAST!H:H,"")</f>
        <v/>
      </c>
      <c r="BF5708" s="4"/>
    </row>
    <row r="5709" spans="1:58">
      <c r="A5709" s="218" t="str">
        <f>MID(FORECAST!A5708,1,10)</f>
        <v/>
      </c>
      <c r="B5709" s="218" t="str">
        <f t="shared" si="668"/>
        <v/>
      </c>
      <c r="C5709" s="218" t="str">
        <f t="shared" si="669"/>
        <v/>
      </c>
      <c r="D5709" s="218" t="str">
        <f t="shared" si="670"/>
        <v/>
      </c>
      <c r="E5709" s="219" t="e">
        <f t="shared" si="671"/>
        <v>#VALUE!</v>
      </c>
      <c r="F5709" s="219" t="str">
        <f t="shared" si="672"/>
        <v/>
      </c>
      <c r="G5709" s="219">
        <f t="shared" si="673"/>
        <v>45291</v>
      </c>
      <c r="H5709" s="218" t="str">
        <f>IF(ISERROR(VLOOKUP(FORECAST!$A5709,$AY$2:$BA$9,3,FALSE)),"",VLOOKUP(FORECAST!$A5709,$AY$2:$BA$9,3,FALSE))</f>
        <v/>
      </c>
      <c r="I5709" s="218" t="str">
        <f>IF(ISNUMBER(FORECAST!G:G),FORECAST!G:G,"")</f>
        <v/>
      </c>
      <c r="J5709" s="222" t="str">
        <f>IF(ISNUMBER(FORECAST!H:H),FORECAST!H:H,"")</f>
        <v/>
      </c>
      <c r="BF5709" s="4"/>
    </row>
    <row r="5710" spans="1:58">
      <c r="A5710" s="218" t="str">
        <f>MID(FORECAST!A5709,1,10)</f>
        <v/>
      </c>
      <c r="B5710" s="218" t="str">
        <f t="shared" si="668"/>
        <v/>
      </c>
      <c r="C5710" s="218" t="str">
        <f t="shared" si="669"/>
        <v/>
      </c>
      <c r="D5710" s="218" t="str">
        <f t="shared" si="670"/>
        <v/>
      </c>
      <c r="E5710" s="219" t="e">
        <f t="shared" si="671"/>
        <v>#VALUE!</v>
      </c>
      <c r="F5710" s="219" t="str">
        <f t="shared" si="672"/>
        <v/>
      </c>
      <c r="G5710" s="219">
        <f t="shared" si="673"/>
        <v>45291</v>
      </c>
      <c r="H5710" s="218" t="str">
        <f>IF(ISERROR(VLOOKUP(FORECAST!$A5710,$AY$2:$BA$9,3,FALSE)),"",VLOOKUP(FORECAST!$A5710,$AY$2:$BA$9,3,FALSE))</f>
        <v/>
      </c>
      <c r="I5710" s="218" t="str">
        <f>IF(ISNUMBER(FORECAST!G:G),FORECAST!G:G,"")</f>
        <v/>
      </c>
      <c r="J5710" s="222" t="str">
        <f>IF(ISNUMBER(FORECAST!H:H),FORECAST!H:H,"")</f>
        <v/>
      </c>
      <c r="BF5710" s="4"/>
    </row>
    <row r="5711" spans="1:58">
      <c r="A5711" s="218" t="str">
        <f>MID(FORECAST!A5710,1,10)</f>
        <v/>
      </c>
      <c r="B5711" s="218" t="str">
        <f t="shared" si="668"/>
        <v/>
      </c>
      <c r="C5711" s="218" t="str">
        <f t="shared" si="669"/>
        <v/>
      </c>
      <c r="D5711" s="218" t="str">
        <f t="shared" si="670"/>
        <v/>
      </c>
      <c r="E5711" s="219" t="e">
        <f t="shared" si="671"/>
        <v>#VALUE!</v>
      </c>
      <c r="F5711" s="219" t="str">
        <f t="shared" si="672"/>
        <v/>
      </c>
      <c r="G5711" s="219">
        <f t="shared" si="673"/>
        <v>45291</v>
      </c>
      <c r="H5711" s="218" t="str">
        <f>IF(ISERROR(VLOOKUP(FORECAST!$A5711,$AY$2:$BA$9,3,FALSE)),"",VLOOKUP(FORECAST!$A5711,$AY$2:$BA$9,3,FALSE))</f>
        <v/>
      </c>
      <c r="I5711" s="218" t="str">
        <f>IF(ISNUMBER(FORECAST!G:G),FORECAST!G:G,"")</f>
        <v/>
      </c>
      <c r="J5711" s="222" t="str">
        <f>IF(ISNUMBER(FORECAST!H:H),FORECAST!H:H,"")</f>
        <v/>
      </c>
      <c r="BF5711" s="4"/>
    </row>
    <row r="5712" spans="1:58">
      <c r="A5712" s="218" t="str">
        <f>MID(FORECAST!A5711,1,10)</f>
        <v/>
      </c>
      <c r="B5712" s="218" t="str">
        <f t="shared" ref="B5712:B5775" si="674">MID(A5712,1,2)</f>
        <v/>
      </c>
      <c r="C5712" s="218" t="str">
        <f t="shared" ref="C5712:C5775" si="675">MID(A5712,4,2)</f>
        <v/>
      </c>
      <c r="D5712" s="218" t="str">
        <f t="shared" ref="D5712:D5775" si="676">MID(A5712,7,4)</f>
        <v/>
      </c>
      <c r="E5712" s="219" t="e">
        <f t="shared" ref="E5712:E5775" si="677">DATE(D5712,C5712,B5712)</f>
        <v>#VALUE!</v>
      </c>
      <c r="F5712" s="219" t="str">
        <f t="shared" ref="F5712:F5775" si="678">IF(ISERROR(E5712),"",E5712)</f>
        <v/>
      </c>
      <c r="G5712" s="219">
        <f t="shared" ref="G5712:G5775" si="679">IF(F5712="",G5711,F5712)</f>
        <v>45291</v>
      </c>
      <c r="H5712" s="218" t="str">
        <f>IF(ISERROR(VLOOKUP(FORECAST!$A5712,$AY$2:$BA$9,3,FALSE)),"",VLOOKUP(FORECAST!$A5712,$AY$2:$BA$9,3,FALSE))</f>
        <v/>
      </c>
      <c r="I5712" s="218" t="str">
        <f>IF(ISNUMBER(FORECAST!G:G),FORECAST!G:G,"")</f>
        <v/>
      </c>
      <c r="J5712" s="222" t="str">
        <f>IF(ISNUMBER(FORECAST!H:H),FORECAST!H:H,"")</f>
        <v/>
      </c>
      <c r="BF5712" s="4"/>
    </row>
    <row r="5713" spans="1:58">
      <c r="A5713" s="218" t="str">
        <f>MID(FORECAST!A5712,1,10)</f>
        <v/>
      </c>
      <c r="B5713" s="218" t="str">
        <f t="shared" si="674"/>
        <v/>
      </c>
      <c r="C5713" s="218" t="str">
        <f t="shared" si="675"/>
        <v/>
      </c>
      <c r="D5713" s="218" t="str">
        <f t="shared" si="676"/>
        <v/>
      </c>
      <c r="E5713" s="219" t="e">
        <f t="shared" si="677"/>
        <v>#VALUE!</v>
      </c>
      <c r="F5713" s="219" t="str">
        <f t="shared" si="678"/>
        <v/>
      </c>
      <c r="G5713" s="219">
        <f t="shared" si="679"/>
        <v>45291</v>
      </c>
      <c r="H5713" s="218" t="str">
        <f>IF(ISERROR(VLOOKUP(FORECAST!$A5713,$AY$2:$BA$9,3,FALSE)),"",VLOOKUP(FORECAST!$A5713,$AY$2:$BA$9,3,FALSE))</f>
        <v/>
      </c>
      <c r="I5713" s="218" t="str">
        <f>IF(ISNUMBER(FORECAST!G:G),FORECAST!G:G,"")</f>
        <v/>
      </c>
      <c r="J5713" s="222" t="str">
        <f>IF(ISNUMBER(FORECAST!H:H),FORECAST!H:H,"")</f>
        <v/>
      </c>
      <c r="BF5713" s="4"/>
    </row>
    <row r="5714" spans="1:58">
      <c r="A5714" s="218" t="str">
        <f>MID(FORECAST!A5713,1,10)</f>
        <v/>
      </c>
      <c r="B5714" s="218" t="str">
        <f t="shared" si="674"/>
        <v/>
      </c>
      <c r="C5714" s="218" t="str">
        <f t="shared" si="675"/>
        <v/>
      </c>
      <c r="D5714" s="218" t="str">
        <f t="shared" si="676"/>
        <v/>
      </c>
      <c r="E5714" s="219" t="e">
        <f t="shared" si="677"/>
        <v>#VALUE!</v>
      </c>
      <c r="F5714" s="219" t="str">
        <f t="shared" si="678"/>
        <v/>
      </c>
      <c r="G5714" s="219">
        <f t="shared" si="679"/>
        <v>45291</v>
      </c>
      <c r="H5714" s="218" t="str">
        <f>IF(ISERROR(VLOOKUP(FORECAST!$A5714,$AY$2:$BA$9,3,FALSE)),"",VLOOKUP(FORECAST!$A5714,$AY$2:$BA$9,3,FALSE))</f>
        <v/>
      </c>
      <c r="I5714" s="218" t="str">
        <f>IF(ISNUMBER(FORECAST!G:G),FORECAST!G:G,"")</f>
        <v/>
      </c>
      <c r="J5714" s="222" t="str">
        <f>IF(ISNUMBER(FORECAST!H:H),FORECAST!H:H,"")</f>
        <v/>
      </c>
      <c r="BF5714" s="4"/>
    </row>
    <row r="5715" spans="1:58">
      <c r="A5715" s="218" t="str">
        <f>MID(FORECAST!A5714,1,10)</f>
        <v/>
      </c>
      <c r="B5715" s="218" t="str">
        <f t="shared" si="674"/>
        <v/>
      </c>
      <c r="C5715" s="218" t="str">
        <f t="shared" si="675"/>
        <v/>
      </c>
      <c r="D5715" s="218" t="str">
        <f t="shared" si="676"/>
        <v/>
      </c>
      <c r="E5715" s="219" t="e">
        <f t="shared" si="677"/>
        <v>#VALUE!</v>
      </c>
      <c r="F5715" s="219" t="str">
        <f t="shared" si="678"/>
        <v/>
      </c>
      <c r="G5715" s="219">
        <f t="shared" si="679"/>
        <v>45291</v>
      </c>
      <c r="H5715" s="218" t="str">
        <f>IF(ISERROR(VLOOKUP(FORECAST!$A5715,$AY$2:$BA$9,3,FALSE)),"",VLOOKUP(FORECAST!$A5715,$AY$2:$BA$9,3,FALSE))</f>
        <v/>
      </c>
      <c r="I5715" s="218" t="str">
        <f>IF(ISNUMBER(FORECAST!G:G),FORECAST!G:G,"")</f>
        <v/>
      </c>
      <c r="J5715" s="222" t="str">
        <f>IF(ISNUMBER(FORECAST!H:H),FORECAST!H:H,"")</f>
        <v/>
      </c>
      <c r="BF5715" s="4"/>
    </row>
    <row r="5716" spans="1:58">
      <c r="A5716" s="218" t="str">
        <f>MID(FORECAST!A5715,1,10)</f>
        <v/>
      </c>
      <c r="B5716" s="218" t="str">
        <f t="shared" si="674"/>
        <v/>
      </c>
      <c r="C5716" s="218" t="str">
        <f t="shared" si="675"/>
        <v/>
      </c>
      <c r="D5716" s="218" t="str">
        <f t="shared" si="676"/>
        <v/>
      </c>
      <c r="E5716" s="219" t="e">
        <f t="shared" si="677"/>
        <v>#VALUE!</v>
      </c>
      <c r="F5716" s="219" t="str">
        <f t="shared" si="678"/>
        <v/>
      </c>
      <c r="G5716" s="219">
        <f t="shared" si="679"/>
        <v>45291</v>
      </c>
      <c r="H5716" s="218" t="str">
        <f>IF(ISERROR(VLOOKUP(FORECAST!$A5716,$AY$2:$BA$9,3,FALSE)),"",VLOOKUP(FORECAST!$A5716,$AY$2:$BA$9,3,FALSE))</f>
        <v/>
      </c>
      <c r="I5716" s="218" t="str">
        <f>IF(ISNUMBER(FORECAST!G:G),FORECAST!G:G,"")</f>
        <v/>
      </c>
      <c r="J5716" s="222" t="str">
        <f>IF(ISNUMBER(FORECAST!H:H),FORECAST!H:H,"")</f>
        <v/>
      </c>
      <c r="BF5716" s="4"/>
    </row>
    <row r="5717" spans="1:58">
      <c r="A5717" s="218" t="str">
        <f>MID(FORECAST!A5716,1,10)</f>
        <v/>
      </c>
      <c r="B5717" s="218" t="str">
        <f t="shared" si="674"/>
        <v/>
      </c>
      <c r="C5717" s="218" t="str">
        <f t="shared" si="675"/>
        <v/>
      </c>
      <c r="D5717" s="218" t="str">
        <f t="shared" si="676"/>
        <v/>
      </c>
      <c r="E5717" s="219" t="e">
        <f t="shared" si="677"/>
        <v>#VALUE!</v>
      </c>
      <c r="F5717" s="219" t="str">
        <f t="shared" si="678"/>
        <v/>
      </c>
      <c r="G5717" s="219">
        <f t="shared" si="679"/>
        <v>45291</v>
      </c>
      <c r="H5717" s="218" t="str">
        <f>IF(ISERROR(VLOOKUP(FORECAST!$A5717,$AY$2:$BA$9,3,FALSE)),"",VLOOKUP(FORECAST!$A5717,$AY$2:$BA$9,3,FALSE))</f>
        <v/>
      </c>
      <c r="I5717" s="218" t="str">
        <f>IF(ISNUMBER(FORECAST!G:G),FORECAST!G:G,"")</f>
        <v/>
      </c>
      <c r="J5717" s="222" t="str">
        <f>IF(ISNUMBER(FORECAST!H:H),FORECAST!H:H,"")</f>
        <v/>
      </c>
      <c r="BF5717" s="4"/>
    </row>
    <row r="5718" spans="1:58">
      <c r="A5718" s="218" t="str">
        <f>MID(FORECAST!A5717,1,10)</f>
        <v/>
      </c>
      <c r="B5718" s="218" t="str">
        <f t="shared" si="674"/>
        <v/>
      </c>
      <c r="C5718" s="218" t="str">
        <f t="shared" si="675"/>
        <v/>
      </c>
      <c r="D5718" s="218" t="str">
        <f t="shared" si="676"/>
        <v/>
      </c>
      <c r="E5718" s="219" t="e">
        <f t="shared" si="677"/>
        <v>#VALUE!</v>
      </c>
      <c r="F5718" s="219" t="str">
        <f t="shared" si="678"/>
        <v/>
      </c>
      <c r="G5718" s="219">
        <f t="shared" si="679"/>
        <v>45291</v>
      </c>
      <c r="H5718" s="218" t="str">
        <f>IF(ISERROR(VLOOKUP(FORECAST!$A5718,$AY$2:$BA$9,3,FALSE)),"",VLOOKUP(FORECAST!$A5718,$AY$2:$BA$9,3,FALSE))</f>
        <v/>
      </c>
      <c r="I5718" s="218" t="str">
        <f>IF(ISNUMBER(FORECAST!G:G),FORECAST!G:G,"")</f>
        <v/>
      </c>
      <c r="J5718" s="222" t="str">
        <f>IF(ISNUMBER(FORECAST!H:H),FORECAST!H:H,"")</f>
        <v/>
      </c>
      <c r="BF5718" s="4"/>
    </row>
    <row r="5719" spans="1:58">
      <c r="A5719" s="218" t="str">
        <f>MID(FORECAST!A5718,1,10)</f>
        <v/>
      </c>
      <c r="B5719" s="218" t="str">
        <f t="shared" si="674"/>
        <v/>
      </c>
      <c r="C5719" s="218" t="str">
        <f t="shared" si="675"/>
        <v/>
      </c>
      <c r="D5719" s="218" t="str">
        <f t="shared" si="676"/>
        <v/>
      </c>
      <c r="E5719" s="219" t="e">
        <f t="shared" si="677"/>
        <v>#VALUE!</v>
      </c>
      <c r="F5719" s="219" t="str">
        <f t="shared" si="678"/>
        <v/>
      </c>
      <c r="G5719" s="219">
        <f t="shared" si="679"/>
        <v>45291</v>
      </c>
      <c r="H5719" s="218" t="str">
        <f>IF(ISERROR(VLOOKUP(FORECAST!$A5719,$AY$2:$BA$9,3,FALSE)),"",VLOOKUP(FORECAST!$A5719,$AY$2:$BA$9,3,FALSE))</f>
        <v/>
      </c>
      <c r="I5719" s="218" t="str">
        <f>IF(ISNUMBER(FORECAST!G:G),FORECAST!G:G,"")</f>
        <v/>
      </c>
      <c r="J5719" s="222" t="str">
        <f>IF(ISNUMBER(FORECAST!H:H),FORECAST!H:H,"")</f>
        <v/>
      </c>
      <c r="BF5719" s="4"/>
    </row>
    <row r="5720" spans="1:58">
      <c r="A5720" s="218" t="str">
        <f>MID(FORECAST!A5719,1,10)</f>
        <v/>
      </c>
      <c r="B5720" s="218" t="str">
        <f t="shared" si="674"/>
        <v/>
      </c>
      <c r="C5720" s="218" t="str">
        <f t="shared" si="675"/>
        <v/>
      </c>
      <c r="D5720" s="218" t="str">
        <f t="shared" si="676"/>
        <v/>
      </c>
      <c r="E5720" s="219" t="e">
        <f t="shared" si="677"/>
        <v>#VALUE!</v>
      </c>
      <c r="F5720" s="219" t="str">
        <f t="shared" si="678"/>
        <v/>
      </c>
      <c r="G5720" s="219">
        <f t="shared" si="679"/>
        <v>45291</v>
      </c>
      <c r="H5720" s="218" t="str">
        <f>IF(ISERROR(VLOOKUP(FORECAST!$A5720,$AY$2:$BA$9,3,FALSE)),"",VLOOKUP(FORECAST!$A5720,$AY$2:$BA$9,3,FALSE))</f>
        <v/>
      </c>
      <c r="I5720" s="218" t="str">
        <f>IF(ISNUMBER(FORECAST!G:G),FORECAST!G:G,"")</f>
        <v/>
      </c>
      <c r="J5720" s="222" t="str">
        <f>IF(ISNUMBER(FORECAST!H:H),FORECAST!H:H,"")</f>
        <v/>
      </c>
      <c r="BF5720" s="4"/>
    </row>
    <row r="5721" spans="1:58">
      <c r="A5721" s="218" t="str">
        <f>MID(FORECAST!A5720,1,10)</f>
        <v/>
      </c>
      <c r="B5721" s="218" t="str">
        <f t="shared" si="674"/>
        <v/>
      </c>
      <c r="C5721" s="218" t="str">
        <f t="shared" si="675"/>
        <v/>
      </c>
      <c r="D5721" s="218" t="str">
        <f t="shared" si="676"/>
        <v/>
      </c>
      <c r="E5721" s="219" t="e">
        <f t="shared" si="677"/>
        <v>#VALUE!</v>
      </c>
      <c r="F5721" s="219" t="str">
        <f t="shared" si="678"/>
        <v/>
      </c>
      <c r="G5721" s="219">
        <f t="shared" si="679"/>
        <v>45291</v>
      </c>
      <c r="H5721" s="218" t="str">
        <f>IF(ISERROR(VLOOKUP(FORECAST!$A5721,$AY$2:$BA$9,3,FALSE)),"",VLOOKUP(FORECAST!$A5721,$AY$2:$BA$9,3,FALSE))</f>
        <v/>
      </c>
      <c r="I5721" s="218" t="str">
        <f>IF(ISNUMBER(FORECAST!G:G),FORECAST!G:G,"")</f>
        <v/>
      </c>
      <c r="J5721" s="222" t="str">
        <f>IF(ISNUMBER(FORECAST!H:H),FORECAST!H:H,"")</f>
        <v/>
      </c>
      <c r="BF5721" s="4"/>
    </row>
    <row r="5722" spans="1:58">
      <c r="A5722" s="218" t="str">
        <f>MID(FORECAST!A5721,1,10)</f>
        <v/>
      </c>
      <c r="B5722" s="218" t="str">
        <f t="shared" si="674"/>
        <v/>
      </c>
      <c r="C5722" s="218" t="str">
        <f t="shared" si="675"/>
        <v/>
      </c>
      <c r="D5722" s="218" t="str">
        <f t="shared" si="676"/>
        <v/>
      </c>
      <c r="E5722" s="219" t="e">
        <f t="shared" si="677"/>
        <v>#VALUE!</v>
      </c>
      <c r="F5722" s="219" t="str">
        <f t="shared" si="678"/>
        <v/>
      </c>
      <c r="G5722" s="219">
        <f t="shared" si="679"/>
        <v>45291</v>
      </c>
      <c r="H5722" s="218" t="str">
        <f>IF(ISERROR(VLOOKUP(FORECAST!$A5722,$AY$2:$BA$9,3,FALSE)),"",VLOOKUP(FORECAST!$A5722,$AY$2:$BA$9,3,FALSE))</f>
        <v/>
      </c>
      <c r="I5722" s="218" t="str">
        <f>IF(ISNUMBER(FORECAST!G:G),FORECAST!G:G,"")</f>
        <v/>
      </c>
      <c r="J5722" s="222" t="str">
        <f>IF(ISNUMBER(FORECAST!H:H),FORECAST!H:H,"")</f>
        <v/>
      </c>
      <c r="BF5722" s="4"/>
    </row>
    <row r="5723" spans="1:58">
      <c r="A5723" s="218" t="str">
        <f>MID(FORECAST!A5722,1,10)</f>
        <v/>
      </c>
      <c r="B5723" s="218" t="str">
        <f t="shared" si="674"/>
        <v/>
      </c>
      <c r="C5723" s="218" t="str">
        <f t="shared" si="675"/>
        <v/>
      </c>
      <c r="D5723" s="218" t="str">
        <f t="shared" si="676"/>
        <v/>
      </c>
      <c r="E5723" s="219" t="e">
        <f t="shared" si="677"/>
        <v>#VALUE!</v>
      </c>
      <c r="F5723" s="219" t="str">
        <f t="shared" si="678"/>
        <v/>
      </c>
      <c r="G5723" s="219">
        <f t="shared" si="679"/>
        <v>45291</v>
      </c>
      <c r="H5723" s="218" t="str">
        <f>IF(ISERROR(VLOOKUP(FORECAST!$A5723,$AY$2:$BA$9,3,FALSE)),"",VLOOKUP(FORECAST!$A5723,$AY$2:$BA$9,3,FALSE))</f>
        <v/>
      </c>
      <c r="I5723" s="218" t="str">
        <f>IF(ISNUMBER(FORECAST!G:G),FORECAST!G:G,"")</f>
        <v/>
      </c>
      <c r="J5723" s="222" t="str">
        <f>IF(ISNUMBER(FORECAST!H:H),FORECAST!H:H,"")</f>
        <v/>
      </c>
      <c r="BF5723" s="4"/>
    </row>
    <row r="5724" spans="1:58">
      <c r="A5724" s="218" t="str">
        <f>MID(FORECAST!A5723,1,10)</f>
        <v/>
      </c>
      <c r="B5724" s="218" t="str">
        <f t="shared" si="674"/>
        <v/>
      </c>
      <c r="C5724" s="218" t="str">
        <f t="shared" si="675"/>
        <v/>
      </c>
      <c r="D5724" s="218" t="str">
        <f t="shared" si="676"/>
        <v/>
      </c>
      <c r="E5724" s="219" t="e">
        <f t="shared" si="677"/>
        <v>#VALUE!</v>
      </c>
      <c r="F5724" s="219" t="str">
        <f t="shared" si="678"/>
        <v/>
      </c>
      <c r="G5724" s="219">
        <f t="shared" si="679"/>
        <v>45291</v>
      </c>
      <c r="H5724" s="218" t="str">
        <f>IF(ISERROR(VLOOKUP(FORECAST!$A5724,$AY$2:$BA$9,3,FALSE)),"",VLOOKUP(FORECAST!$A5724,$AY$2:$BA$9,3,FALSE))</f>
        <v/>
      </c>
      <c r="I5724" s="218" t="str">
        <f>IF(ISNUMBER(FORECAST!G:G),FORECAST!G:G,"")</f>
        <v/>
      </c>
      <c r="J5724" s="222" t="str">
        <f>IF(ISNUMBER(FORECAST!H:H),FORECAST!H:H,"")</f>
        <v/>
      </c>
      <c r="BF5724" s="4"/>
    </row>
    <row r="5725" spans="1:58">
      <c r="A5725" s="218" t="str">
        <f>MID(FORECAST!A5724,1,10)</f>
        <v/>
      </c>
      <c r="B5725" s="218" t="str">
        <f t="shared" si="674"/>
        <v/>
      </c>
      <c r="C5725" s="218" t="str">
        <f t="shared" si="675"/>
        <v/>
      </c>
      <c r="D5725" s="218" t="str">
        <f t="shared" si="676"/>
        <v/>
      </c>
      <c r="E5725" s="219" t="e">
        <f t="shared" si="677"/>
        <v>#VALUE!</v>
      </c>
      <c r="F5725" s="219" t="str">
        <f t="shared" si="678"/>
        <v/>
      </c>
      <c r="G5725" s="219">
        <f t="shared" si="679"/>
        <v>45291</v>
      </c>
      <c r="H5725" s="218" t="str">
        <f>IF(ISERROR(VLOOKUP(FORECAST!$A5725,$AY$2:$BA$9,3,FALSE)),"",VLOOKUP(FORECAST!$A5725,$AY$2:$BA$9,3,FALSE))</f>
        <v/>
      </c>
      <c r="I5725" s="218" t="str">
        <f>IF(ISNUMBER(FORECAST!G:G),FORECAST!G:G,"")</f>
        <v/>
      </c>
      <c r="J5725" s="222" t="str">
        <f>IF(ISNUMBER(FORECAST!H:H),FORECAST!H:H,"")</f>
        <v/>
      </c>
      <c r="BF5725" s="4"/>
    </row>
    <row r="5726" spans="1:58">
      <c r="A5726" s="218" t="str">
        <f>MID(FORECAST!A5725,1,10)</f>
        <v/>
      </c>
      <c r="B5726" s="218" t="str">
        <f t="shared" si="674"/>
        <v/>
      </c>
      <c r="C5726" s="218" t="str">
        <f t="shared" si="675"/>
        <v/>
      </c>
      <c r="D5726" s="218" t="str">
        <f t="shared" si="676"/>
        <v/>
      </c>
      <c r="E5726" s="219" t="e">
        <f t="shared" si="677"/>
        <v>#VALUE!</v>
      </c>
      <c r="F5726" s="219" t="str">
        <f t="shared" si="678"/>
        <v/>
      </c>
      <c r="G5726" s="219">
        <f t="shared" si="679"/>
        <v>45291</v>
      </c>
      <c r="H5726" s="218" t="str">
        <f>IF(ISERROR(VLOOKUP(FORECAST!$A5726,$AY$2:$BA$9,3,FALSE)),"",VLOOKUP(FORECAST!$A5726,$AY$2:$BA$9,3,FALSE))</f>
        <v/>
      </c>
      <c r="I5726" s="218" t="str">
        <f>IF(ISNUMBER(FORECAST!G:G),FORECAST!G:G,"")</f>
        <v/>
      </c>
      <c r="J5726" s="222" t="str">
        <f>IF(ISNUMBER(FORECAST!H:H),FORECAST!H:H,"")</f>
        <v/>
      </c>
      <c r="BF5726" s="4"/>
    </row>
    <row r="5727" spans="1:58">
      <c r="A5727" s="218" t="str">
        <f>MID(FORECAST!A5726,1,10)</f>
        <v/>
      </c>
      <c r="B5727" s="218" t="str">
        <f t="shared" si="674"/>
        <v/>
      </c>
      <c r="C5727" s="218" t="str">
        <f t="shared" si="675"/>
        <v/>
      </c>
      <c r="D5727" s="218" t="str">
        <f t="shared" si="676"/>
        <v/>
      </c>
      <c r="E5727" s="219" t="e">
        <f t="shared" si="677"/>
        <v>#VALUE!</v>
      </c>
      <c r="F5727" s="219" t="str">
        <f t="shared" si="678"/>
        <v/>
      </c>
      <c r="G5727" s="219">
        <f t="shared" si="679"/>
        <v>45291</v>
      </c>
      <c r="H5727" s="218" t="str">
        <f>IF(ISERROR(VLOOKUP(FORECAST!$A5727,$AY$2:$BA$9,3,FALSE)),"",VLOOKUP(FORECAST!$A5727,$AY$2:$BA$9,3,FALSE))</f>
        <v/>
      </c>
      <c r="I5727" s="218" t="str">
        <f>IF(ISNUMBER(FORECAST!G:G),FORECAST!G:G,"")</f>
        <v/>
      </c>
      <c r="J5727" s="222" t="str">
        <f>IF(ISNUMBER(FORECAST!H:H),FORECAST!H:H,"")</f>
        <v/>
      </c>
      <c r="BF5727" s="4"/>
    </row>
    <row r="5728" spans="1:58">
      <c r="A5728" s="218" t="str">
        <f>MID(FORECAST!A5727,1,10)</f>
        <v/>
      </c>
      <c r="B5728" s="218" t="str">
        <f t="shared" si="674"/>
        <v/>
      </c>
      <c r="C5728" s="218" t="str">
        <f t="shared" si="675"/>
        <v/>
      </c>
      <c r="D5728" s="218" t="str">
        <f t="shared" si="676"/>
        <v/>
      </c>
      <c r="E5728" s="219" t="e">
        <f t="shared" si="677"/>
        <v>#VALUE!</v>
      </c>
      <c r="F5728" s="219" t="str">
        <f t="shared" si="678"/>
        <v/>
      </c>
      <c r="G5728" s="219">
        <f t="shared" si="679"/>
        <v>45291</v>
      </c>
      <c r="H5728" s="218" t="str">
        <f>IF(ISERROR(VLOOKUP(FORECAST!$A5728,$AY$2:$BA$9,3,FALSE)),"",VLOOKUP(FORECAST!$A5728,$AY$2:$BA$9,3,FALSE))</f>
        <v/>
      </c>
      <c r="I5728" s="218" t="str">
        <f>IF(ISNUMBER(FORECAST!G:G),FORECAST!G:G,"")</f>
        <v/>
      </c>
      <c r="J5728" s="222" t="str">
        <f>IF(ISNUMBER(FORECAST!H:H),FORECAST!H:H,"")</f>
        <v/>
      </c>
      <c r="BF5728" s="4"/>
    </row>
    <row r="5729" spans="1:58">
      <c r="A5729" s="218" t="str">
        <f>MID(FORECAST!A5728,1,10)</f>
        <v/>
      </c>
      <c r="B5729" s="218" t="str">
        <f t="shared" si="674"/>
        <v/>
      </c>
      <c r="C5729" s="218" t="str">
        <f t="shared" si="675"/>
        <v/>
      </c>
      <c r="D5729" s="218" t="str">
        <f t="shared" si="676"/>
        <v/>
      </c>
      <c r="E5729" s="219" t="e">
        <f t="shared" si="677"/>
        <v>#VALUE!</v>
      </c>
      <c r="F5729" s="219" t="str">
        <f t="shared" si="678"/>
        <v/>
      </c>
      <c r="G5729" s="219">
        <f t="shared" si="679"/>
        <v>45291</v>
      </c>
      <c r="H5729" s="218" t="str">
        <f>IF(ISERROR(VLOOKUP(FORECAST!$A5729,$AY$2:$BA$9,3,FALSE)),"",VLOOKUP(FORECAST!$A5729,$AY$2:$BA$9,3,FALSE))</f>
        <v/>
      </c>
      <c r="I5729" s="218" t="str">
        <f>IF(ISNUMBER(FORECAST!G:G),FORECAST!G:G,"")</f>
        <v/>
      </c>
      <c r="J5729" s="222" t="str">
        <f>IF(ISNUMBER(FORECAST!H:H),FORECAST!H:H,"")</f>
        <v/>
      </c>
      <c r="BF5729" s="4"/>
    </row>
    <row r="5730" spans="1:58">
      <c r="A5730" s="218" t="str">
        <f>MID(FORECAST!A5729,1,10)</f>
        <v/>
      </c>
      <c r="B5730" s="218" t="str">
        <f t="shared" si="674"/>
        <v/>
      </c>
      <c r="C5730" s="218" t="str">
        <f t="shared" si="675"/>
        <v/>
      </c>
      <c r="D5730" s="218" t="str">
        <f t="shared" si="676"/>
        <v/>
      </c>
      <c r="E5730" s="219" t="e">
        <f t="shared" si="677"/>
        <v>#VALUE!</v>
      </c>
      <c r="F5730" s="219" t="str">
        <f t="shared" si="678"/>
        <v/>
      </c>
      <c r="G5730" s="219">
        <f t="shared" si="679"/>
        <v>45291</v>
      </c>
      <c r="H5730" s="218" t="str">
        <f>IF(ISERROR(VLOOKUP(FORECAST!$A5730,$AY$2:$BA$9,3,FALSE)),"",VLOOKUP(FORECAST!$A5730,$AY$2:$BA$9,3,FALSE))</f>
        <v/>
      </c>
      <c r="I5730" s="218" t="str">
        <f>IF(ISNUMBER(FORECAST!G:G),FORECAST!G:G,"")</f>
        <v/>
      </c>
      <c r="J5730" s="222" t="str">
        <f>IF(ISNUMBER(FORECAST!H:H),FORECAST!H:H,"")</f>
        <v/>
      </c>
      <c r="BF5730" s="4"/>
    </row>
    <row r="5731" spans="1:58">
      <c r="A5731" s="218" t="str">
        <f>MID(FORECAST!A5730,1,10)</f>
        <v/>
      </c>
      <c r="B5731" s="218" t="str">
        <f t="shared" si="674"/>
        <v/>
      </c>
      <c r="C5731" s="218" t="str">
        <f t="shared" si="675"/>
        <v/>
      </c>
      <c r="D5731" s="218" t="str">
        <f t="shared" si="676"/>
        <v/>
      </c>
      <c r="E5731" s="219" t="e">
        <f t="shared" si="677"/>
        <v>#VALUE!</v>
      </c>
      <c r="F5731" s="219" t="str">
        <f t="shared" si="678"/>
        <v/>
      </c>
      <c r="G5731" s="219">
        <f t="shared" si="679"/>
        <v>45291</v>
      </c>
      <c r="H5731" s="218" t="str">
        <f>IF(ISERROR(VLOOKUP(FORECAST!$A5731,$AY$2:$BA$9,3,FALSE)),"",VLOOKUP(FORECAST!$A5731,$AY$2:$BA$9,3,FALSE))</f>
        <v/>
      </c>
      <c r="I5731" s="218" t="str">
        <f>IF(ISNUMBER(FORECAST!G:G),FORECAST!G:G,"")</f>
        <v/>
      </c>
      <c r="J5731" s="222" t="str">
        <f>IF(ISNUMBER(FORECAST!H:H),FORECAST!H:H,"")</f>
        <v/>
      </c>
      <c r="BF5731" s="4"/>
    </row>
    <row r="5732" spans="1:58">
      <c r="A5732" s="218" t="str">
        <f>MID(FORECAST!A5731,1,10)</f>
        <v/>
      </c>
      <c r="B5732" s="218" t="str">
        <f t="shared" si="674"/>
        <v/>
      </c>
      <c r="C5732" s="218" t="str">
        <f t="shared" si="675"/>
        <v/>
      </c>
      <c r="D5732" s="218" t="str">
        <f t="shared" si="676"/>
        <v/>
      </c>
      <c r="E5732" s="219" t="e">
        <f t="shared" si="677"/>
        <v>#VALUE!</v>
      </c>
      <c r="F5732" s="219" t="str">
        <f t="shared" si="678"/>
        <v/>
      </c>
      <c r="G5732" s="219">
        <f t="shared" si="679"/>
        <v>45291</v>
      </c>
      <c r="H5732" s="218" t="str">
        <f>IF(ISERROR(VLOOKUP(FORECAST!$A5732,$AY$2:$BA$9,3,FALSE)),"",VLOOKUP(FORECAST!$A5732,$AY$2:$BA$9,3,FALSE))</f>
        <v/>
      </c>
      <c r="I5732" s="218" t="str">
        <f>IF(ISNUMBER(FORECAST!G:G),FORECAST!G:G,"")</f>
        <v/>
      </c>
      <c r="J5732" s="222" t="str">
        <f>IF(ISNUMBER(FORECAST!H:H),FORECAST!H:H,"")</f>
        <v/>
      </c>
      <c r="BF5732" s="4"/>
    </row>
    <row r="5733" spans="1:58">
      <c r="A5733" s="218" t="str">
        <f>MID(FORECAST!A5732,1,10)</f>
        <v/>
      </c>
      <c r="B5733" s="218" t="str">
        <f t="shared" si="674"/>
        <v/>
      </c>
      <c r="C5733" s="218" t="str">
        <f t="shared" si="675"/>
        <v/>
      </c>
      <c r="D5733" s="218" t="str">
        <f t="shared" si="676"/>
        <v/>
      </c>
      <c r="E5733" s="219" t="e">
        <f t="shared" si="677"/>
        <v>#VALUE!</v>
      </c>
      <c r="F5733" s="219" t="str">
        <f t="shared" si="678"/>
        <v/>
      </c>
      <c r="G5733" s="219">
        <f t="shared" si="679"/>
        <v>45291</v>
      </c>
      <c r="H5733" s="218" t="str">
        <f>IF(ISERROR(VLOOKUP(FORECAST!$A5733,$AY$2:$BA$9,3,FALSE)),"",VLOOKUP(FORECAST!$A5733,$AY$2:$BA$9,3,FALSE))</f>
        <v/>
      </c>
      <c r="I5733" s="218" t="str">
        <f>IF(ISNUMBER(FORECAST!G:G),FORECAST!G:G,"")</f>
        <v/>
      </c>
      <c r="J5733" s="222" t="str">
        <f>IF(ISNUMBER(FORECAST!H:H),FORECAST!H:H,"")</f>
        <v/>
      </c>
      <c r="BF5733" s="4"/>
    </row>
    <row r="5734" spans="1:58">
      <c r="A5734" s="218" t="str">
        <f>MID(FORECAST!A5733,1,10)</f>
        <v/>
      </c>
      <c r="B5734" s="218" t="str">
        <f t="shared" si="674"/>
        <v/>
      </c>
      <c r="C5734" s="218" t="str">
        <f t="shared" si="675"/>
        <v/>
      </c>
      <c r="D5734" s="218" t="str">
        <f t="shared" si="676"/>
        <v/>
      </c>
      <c r="E5734" s="219" t="e">
        <f t="shared" si="677"/>
        <v>#VALUE!</v>
      </c>
      <c r="F5734" s="219" t="str">
        <f t="shared" si="678"/>
        <v/>
      </c>
      <c r="G5734" s="219">
        <f t="shared" si="679"/>
        <v>45291</v>
      </c>
      <c r="H5734" s="218" t="str">
        <f>IF(ISERROR(VLOOKUP(FORECAST!$A5734,$AY$2:$BA$9,3,FALSE)),"",VLOOKUP(FORECAST!$A5734,$AY$2:$BA$9,3,FALSE))</f>
        <v/>
      </c>
      <c r="I5734" s="218" t="str">
        <f>IF(ISNUMBER(FORECAST!G:G),FORECAST!G:G,"")</f>
        <v/>
      </c>
      <c r="J5734" s="222" t="str">
        <f>IF(ISNUMBER(FORECAST!H:H),FORECAST!H:H,"")</f>
        <v/>
      </c>
      <c r="BF5734" s="4"/>
    </row>
    <row r="5735" spans="1:58">
      <c r="A5735" s="218" t="str">
        <f>MID(FORECAST!A5734,1,10)</f>
        <v/>
      </c>
      <c r="B5735" s="218" t="str">
        <f t="shared" si="674"/>
        <v/>
      </c>
      <c r="C5735" s="218" t="str">
        <f t="shared" si="675"/>
        <v/>
      </c>
      <c r="D5735" s="218" t="str">
        <f t="shared" si="676"/>
        <v/>
      </c>
      <c r="E5735" s="219" t="e">
        <f t="shared" si="677"/>
        <v>#VALUE!</v>
      </c>
      <c r="F5735" s="219" t="str">
        <f t="shared" si="678"/>
        <v/>
      </c>
      <c r="G5735" s="219">
        <f t="shared" si="679"/>
        <v>45291</v>
      </c>
      <c r="H5735" s="218" t="str">
        <f>IF(ISERROR(VLOOKUP(FORECAST!$A5735,$AY$2:$BA$9,3,FALSE)),"",VLOOKUP(FORECAST!$A5735,$AY$2:$BA$9,3,FALSE))</f>
        <v/>
      </c>
      <c r="I5735" s="218" t="str">
        <f>IF(ISNUMBER(FORECAST!G:G),FORECAST!G:G,"")</f>
        <v/>
      </c>
      <c r="J5735" s="222" t="str">
        <f>IF(ISNUMBER(FORECAST!H:H),FORECAST!H:H,"")</f>
        <v/>
      </c>
      <c r="BF5735" s="4"/>
    </row>
    <row r="5736" spans="1:58">
      <c r="A5736" s="218" t="str">
        <f>MID(FORECAST!A5735,1,10)</f>
        <v/>
      </c>
      <c r="B5736" s="218" t="str">
        <f t="shared" si="674"/>
        <v/>
      </c>
      <c r="C5736" s="218" t="str">
        <f t="shared" si="675"/>
        <v/>
      </c>
      <c r="D5736" s="218" t="str">
        <f t="shared" si="676"/>
        <v/>
      </c>
      <c r="E5736" s="219" t="e">
        <f t="shared" si="677"/>
        <v>#VALUE!</v>
      </c>
      <c r="F5736" s="219" t="str">
        <f t="shared" si="678"/>
        <v/>
      </c>
      <c r="G5736" s="219">
        <f t="shared" si="679"/>
        <v>45291</v>
      </c>
      <c r="H5736" s="218" t="str">
        <f>IF(ISERROR(VLOOKUP(FORECAST!$A5736,$AY$2:$BA$9,3,FALSE)),"",VLOOKUP(FORECAST!$A5736,$AY$2:$BA$9,3,FALSE))</f>
        <v/>
      </c>
      <c r="I5736" s="218" t="str">
        <f>IF(ISNUMBER(FORECAST!G:G),FORECAST!G:G,"")</f>
        <v/>
      </c>
      <c r="J5736" s="222" t="str">
        <f>IF(ISNUMBER(FORECAST!H:H),FORECAST!H:H,"")</f>
        <v/>
      </c>
      <c r="BF5736" s="4"/>
    </row>
    <row r="5737" spans="1:58">
      <c r="A5737" s="218" t="str">
        <f>MID(FORECAST!A5736,1,10)</f>
        <v/>
      </c>
      <c r="B5737" s="218" t="str">
        <f t="shared" si="674"/>
        <v/>
      </c>
      <c r="C5737" s="218" t="str">
        <f t="shared" si="675"/>
        <v/>
      </c>
      <c r="D5737" s="218" t="str">
        <f t="shared" si="676"/>
        <v/>
      </c>
      <c r="E5737" s="219" t="e">
        <f t="shared" si="677"/>
        <v>#VALUE!</v>
      </c>
      <c r="F5737" s="219" t="str">
        <f t="shared" si="678"/>
        <v/>
      </c>
      <c r="G5737" s="219">
        <f t="shared" si="679"/>
        <v>45291</v>
      </c>
      <c r="H5737" s="218" t="str">
        <f>IF(ISERROR(VLOOKUP(FORECAST!$A5737,$AY$2:$BA$9,3,FALSE)),"",VLOOKUP(FORECAST!$A5737,$AY$2:$BA$9,3,FALSE))</f>
        <v/>
      </c>
      <c r="I5737" s="218" t="str">
        <f>IF(ISNUMBER(FORECAST!G:G),FORECAST!G:G,"")</f>
        <v/>
      </c>
      <c r="J5737" s="222" t="str">
        <f>IF(ISNUMBER(FORECAST!H:H),FORECAST!H:H,"")</f>
        <v/>
      </c>
      <c r="BF5737" s="4"/>
    </row>
    <row r="5738" spans="1:58">
      <c r="A5738" s="218" t="str">
        <f>MID(FORECAST!A5737,1,10)</f>
        <v/>
      </c>
      <c r="B5738" s="218" t="str">
        <f t="shared" si="674"/>
        <v/>
      </c>
      <c r="C5738" s="218" t="str">
        <f t="shared" si="675"/>
        <v/>
      </c>
      <c r="D5738" s="218" t="str">
        <f t="shared" si="676"/>
        <v/>
      </c>
      <c r="E5738" s="219" t="e">
        <f t="shared" si="677"/>
        <v>#VALUE!</v>
      </c>
      <c r="F5738" s="219" t="str">
        <f t="shared" si="678"/>
        <v/>
      </c>
      <c r="G5738" s="219">
        <f t="shared" si="679"/>
        <v>45291</v>
      </c>
      <c r="H5738" s="218" t="str">
        <f>IF(ISERROR(VLOOKUP(FORECAST!$A5738,$AY$2:$BA$9,3,FALSE)),"",VLOOKUP(FORECAST!$A5738,$AY$2:$BA$9,3,FALSE))</f>
        <v/>
      </c>
      <c r="I5738" s="218" t="str">
        <f>IF(ISNUMBER(FORECAST!G:G),FORECAST!G:G,"")</f>
        <v/>
      </c>
      <c r="J5738" s="222" t="str">
        <f>IF(ISNUMBER(FORECAST!H:H),FORECAST!H:H,"")</f>
        <v/>
      </c>
      <c r="BF5738" s="4"/>
    </row>
    <row r="5739" spans="1:58">
      <c r="A5739" s="218" t="str">
        <f>MID(FORECAST!A5738,1,10)</f>
        <v/>
      </c>
      <c r="B5739" s="218" t="str">
        <f t="shared" si="674"/>
        <v/>
      </c>
      <c r="C5739" s="218" t="str">
        <f t="shared" si="675"/>
        <v/>
      </c>
      <c r="D5739" s="218" t="str">
        <f t="shared" si="676"/>
        <v/>
      </c>
      <c r="E5739" s="219" t="e">
        <f t="shared" si="677"/>
        <v>#VALUE!</v>
      </c>
      <c r="F5739" s="219" t="str">
        <f t="shared" si="678"/>
        <v/>
      </c>
      <c r="G5739" s="219">
        <f t="shared" si="679"/>
        <v>45291</v>
      </c>
      <c r="H5739" s="218" t="str">
        <f>IF(ISERROR(VLOOKUP(FORECAST!$A5739,$AY$2:$BA$9,3,FALSE)),"",VLOOKUP(FORECAST!$A5739,$AY$2:$BA$9,3,FALSE))</f>
        <v/>
      </c>
      <c r="I5739" s="218" t="str">
        <f>IF(ISNUMBER(FORECAST!G:G),FORECAST!G:G,"")</f>
        <v/>
      </c>
      <c r="J5739" s="222" t="str">
        <f>IF(ISNUMBER(FORECAST!H:H),FORECAST!H:H,"")</f>
        <v/>
      </c>
      <c r="BF5739" s="4"/>
    </row>
    <row r="5740" spans="1:58">
      <c r="A5740" s="218" t="str">
        <f>MID(FORECAST!A5739,1,10)</f>
        <v/>
      </c>
      <c r="B5740" s="218" t="str">
        <f t="shared" si="674"/>
        <v/>
      </c>
      <c r="C5740" s="218" t="str">
        <f t="shared" si="675"/>
        <v/>
      </c>
      <c r="D5740" s="218" t="str">
        <f t="shared" si="676"/>
        <v/>
      </c>
      <c r="E5740" s="219" t="e">
        <f t="shared" si="677"/>
        <v>#VALUE!</v>
      </c>
      <c r="F5740" s="219" t="str">
        <f t="shared" si="678"/>
        <v/>
      </c>
      <c r="G5740" s="219">
        <f t="shared" si="679"/>
        <v>45291</v>
      </c>
      <c r="H5740" s="218" t="str">
        <f>IF(ISERROR(VLOOKUP(FORECAST!$A5740,$AY$2:$BA$9,3,FALSE)),"",VLOOKUP(FORECAST!$A5740,$AY$2:$BA$9,3,FALSE))</f>
        <v/>
      </c>
      <c r="I5740" s="218" t="str">
        <f>IF(ISNUMBER(FORECAST!G:G),FORECAST!G:G,"")</f>
        <v/>
      </c>
      <c r="J5740" s="222" t="str">
        <f>IF(ISNUMBER(FORECAST!H:H),FORECAST!H:H,"")</f>
        <v/>
      </c>
      <c r="BF5740" s="4"/>
    </row>
    <row r="5741" spans="1:58">
      <c r="A5741" s="218" t="str">
        <f>MID(FORECAST!A5740,1,10)</f>
        <v/>
      </c>
      <c r="B5741" s="218" t="str">
        <f t="shared" si="674"/>
        <v/>
      </c>
      <c r="C5741" s="218" t="str">
        <f t="shared" si="675"/>
        <v/>
      </c>
      <c r="D5741" s="218" t="str">
        <f t="shared" si="676"/>
        <v/>
      </c>
      <c r="E5741" s="219" t="e">
        <f t="shared" si="677"/>
        <v>#VALUE!</v>
      </c>
      <c r="F5741" s="219" t="str">
        <f t="shared" si="678"/>
        <v/>
      </c>
      <c r="G5741" s="219">
        <f t="shared" si="679"/>
        <v>45291</v>
      </c>
      <c r="H5741" s="218" t="str">
        <f>IF(ISERROR(VLOOKUP(FORECAST!$A5741,$AY$2:$BA$9,3,FALSE)),"",VLOOKUP(FORECAST!$A5741,$AY$2:$BA$9,3,FALSE))</f>
        <v/>
      </c>
      <c r="I5741" s="218" t="str">
        <f>IF(ISNUMBER(FORECAST!G:G),FORECAST!G:G,"")</f>
        <v/>
      </c>
      <c r="J5741" s="222" t="str">
        <f>IF(ISNUMBER(FORECAST!H:H),FORECAST!H:H,"")</f>
        <v/>
      </c>
      <c r="BF5741" s="4"/>
    </row>
    <row r="5742" spans="1:58">
      <c r="A5742" s="218" t="str">
        <f>MID(FORECAST!A5741,1,10)</f>
        <v/>
      </c>
      <c r="B5742" s="218" t="str">
        <f t="shared" si="674"/>
        <v/>
      </c>
      <c r="C5742" s="218" t="str">
        <f t="shared" si="675"/>
        <v/>
      </c>
      <c r="D5742" s="218" t="str">
        <f t="shared" si="676"/>
        <v/>
      </c>
      <c r="E5742" s="219" t="e">
        <f t="shared" si="677"/>
        <v>#VALUE!</v>
      </c>
      <c r="F5742" s="219" t="str">
        <f t="shared" si="678"/>
        <v/>
      </c>
      <c r="G5742" s="219">
        <f t="shared" si="679"/>
        <v>45291</v>
      </c>
      <c r="H5742" s="218" t="str">
        <f>IF(ISERROR(VLOOKUP(FORECAST!$A5742,$AY$2:$BA$9,3,FALSE)),"",VLOOKUP(FORECAST!$A5742,$AY$2:$BA$9,3,FALSE))</f>
        <v/>
      </c>
      <c r="I5742" s="218" t="str">
        <f>IF(ISNUMBER(FORECAST!G:G),FORECAST!G:G,"")</f>
        <v/>
      </c>
      <c r="J5742" s="222" t="str">
        <f>IF(ISNUMBER(FORECAST!H:H),FORECAST!H:H,"")</f>
        <v/>
      </c>
      <c r="BF5742" s="4"/>
    </row>
    <row r="5743" spans="1:58">
      <c r="A5743" s="218" t="str">
        <f>MID(FORECAST!A5742,1,10)</f>
        <v/>
      </c>
      <c r="B5743" s="218" t="str">
        <f t="shared" si="674"/>
        <v/>
      </c>
      <c r="C5743" s="218" t="str">
        <f t="shared" si="675"/>
        <v/>
      </c>
      <c r="D5743" s="218" t="str">
        <f t="shared" si="676"/>
        <v/>
      </c>
      <c r="E5743" s="219" t="e">
        <f t="shared" si="677"/>
        <v>#VALUE!</v>
      </c>
      <c r="F5743" s="219" t="str">
        <f t="shared" si="678"/>
        <v/>
      </c>
      <c r="G5743" s="219">
        <f t="shared" si="679"/>
        <v>45291</v>
      </c>
      <c r="H5743" s="218" t="str">
        <f>IF(ISERROR(VLOOKUP(FORECAST!$A5743,$AY$2:$BA$9,3,FALSE)),"",VLOOKUP(FORECAST!$A5743,$AY$2:$BA$9,3,FALSE))</f>
        <v/>
      </c>
      <c r="I5743" s="218" t="str">
        <f>IF(ISNUMBER(FORECAST!G:G),FORECAST!G:G,"")</f>
        <v/>
      </c>
      <c r="J5743" s="222" t="str">
        <f>IF(ISNUMBER(FORECAST!H:H),FORECAST!H:H,"")</f>
        <v/>
      </c>
      <c r="BF5743" s="4"/>
    </row>
    <row r="5744" spans="1:58">
      <c r="A5744" s="218" t="str">
        <f>MID(FORECAST!A5743,1,10)</f>
        <v/>
      </c>
      <c r="B5744" s="218" t="str">
        <f t="shared" si="674"/>
        <v/>
      </c>
      <c r="C5744" s="218" t="str">
        <f t="shared" si="675"/>
        <v/>
      </c>
      <c r="D5744" s="218" t="str">
        <f t="shared" si="676"/>
        <v/>
      </c>
      <c r="E5744" s="219" t="e">
        <f t="shared" si="677"/>
        <v>#VALUE!</v>
      </c>
      <c r="F5744" s="219" t="str">
        <f t="shared" si="678"/>
        <v/>
      </c>
      <c r="G5744" s="219">
        <f t="shared" si="679"/>
        <v>45291</v>
      </c>
      <c r="H5744" s="218" t="str">
        <f>IF(ISERROR(VLOOKUP(FORECAST!$A5744,$AY$2:$BA$9,3,FALSE)),"",VLOOKUP(FORECAST!$A5744,$AY$2:$BA$9,3,FALSE))</f>
        <v/>
      </c>
      <c r="I5744" s="218" t="str">
        <f>IF(ISNUMBER(FORECAST!G:G),FORECAST!G:G,"")</f>
        <v/>
      </c>
      <c r="J5744" s="222" t="str">
        <f>IF(ISNUMBER(FORECAST!H:H),FORECAST!H:H,"")</f>
        <v/>
      </c>
      <c r="BF5744" s="4"/>
    </row>
    <row r="5745" spans="1:58">
      <c r="A5745" s="218" t="str">
        <f>MID(FORECAST!A5744,1,10)</f>
        <v/>
      </c>
      <c r="B5745" s="218" t="str">
        <f t="shared" si="674"/>
        <v/>
      </c>
      <c r="C5745" s="218" t="str">
        <f t="shared" si="675"/>
        <v/>
      </c>
      <c r="D5745" s="218" t="str">
        <f t="shared" si="676"/>
        <v/>
      </c>
      <c r="E5745" s="219" t="e">
        <f t="shared" si="677"/>
        <v>#VALUE!</v>
      </c>
      <c r="F5745" s="219" t="str">
        <f t="shared" si="678"/>
        <v/>
      </c>
      <c r="G5745" s="219">
        <f t="shared" si="679"/>
        <v>45291</v>
      </c>
      <c r="H5745" s="218" t="str">
        <f>IF(ISERROR(VLOOKUP(FORECAST!$A5745,$AY$2:$BA$9,3,FALSE)),"",VLOOKUP(FORECAST!$A5745,$AY$2:$BA$9,3,FALSE))</f>
        <v/>
      </c>
      <c r="I5745" s="218" t="str">
        <f>IF(ISNUMBER(FORECAST!G:G),FORECAST!G:G,"")</f>
        <v/>
      </c>
      <c r="J5745" s="222" t="str">
        <f>IF(ISNUMBER(FORECAST!H:H),FORECAST!H:H,"")</f>
        <v/>
      </c>
      <c r="BF5745" s="4"/>
    </row>
    <row r="5746" spans="1:58">
      <c r="A5746" s="218" t="str">
        <f>MID(FORECAST!A5745,1,10)</f>
        <v/>
      </c>
      <c r="B5746" s="218" t="str">
        <f t="shared" si="674"/>
        <v/>
      </c>
      <c r="C5746" s="218" t="str">
        <f t="shared" si="675"/>
        <v/>
      </c>
      <c r="D5746" s="218" t="str">
        <f t="shared" si="676"/>
        <v/>
      </c>
      <c r="E5746" s="219" t="e">
        <f t="shared" si="677"/>
        <v>#VALUE!</v>
      </c>
      <c r="F5746" s="219" t="str">
        <f t="shared" si="678"/>
        <v/>
      </c>
      <c r="G5746" s="219">
        <f t="shared" si="679"/>
        <v>45291</v>
      </c>
      <c r="H5746" s="218" t="str">
        <f>IF(ISERROR(VLOOKUP(FORECAST!$A5746,$AY$2:$BA$9,3,FALSE)),"",VLOOKUP(FORECAST!$A5746,$AY$2:$BA$9,3,FALSE))</f>
        <v/>
      </c>
      <c r="I5746" s="218" t="str">
        <f>IF(ISNUMBER(FORECAST!G:G),FORECAST!G:G,"")</f>
        <v/>
      </c>
      <c r="J5746" s="222" t="str">
        <f>IF(ISNUMBER(FORECAST!H:H),FORECAST!H:H,"")</f>
        <v/>
      </c>
      <c r="BF5746" s="4"/>
    </row>
    <row r="5747" spans="1:58">
      <c r="A5747" s="218" t="str">
        <f>MID(FORECAST!A5746,1,10)</f>
        <v/>
      </c>
      <c r="B5747" s="218" t="str">
        <f t="shared" si="674"/>
        <v/>
      </c>
      <c r="C5747" s="218" t="str">
        <f t="shared" si="675"/>
        <v/>
      </c>
      <c r="D5747" s="218" t="str">
        <f t="shared" si="676"/>
        <v/>
      </c>
      <c r="E5747" s="219" t="e">
        <f t="shared" si="677"/>
        <v>#VALUE!</v>
      </c>
      <c r="F5747" s="219" t="str">
        <f t="shared" si="678"/>
        <v/>
      </c>
      <c r="G5747" s="219">
        <f t="shared" si="679"/>
        <v>45291</v>
      </c>
      <c r="H5747" s="218" t="str">
        <f>IF(ISERROR(VLOOKUP(FORECAST!$A5747,$AY$2:$BA$9,3,FALSE)),"",VLOOKUP(FORECAST!$A5747,$AY$2:$BA$9,3,FALSE))</f>
        <v/>
      </c>
      <c r="I5747" s="218" t="str">
        <f>IF(ISNUMBER(FORECAST!G:G),FORECAST!G:G,"")</f>
        <v/>
      </c>
      <c r="J5747" s="222" t="str">
        <f>IF(ISNUMBER(FORECAST!H:H),FORECAST!H:H,"")</f>
        <v/>
      </c>
      <c r="BF5747" s="4"/>
    </row>
    <row r="5748" spans="1:58">
      <c r="A5748" s="218" t="str">
        <f>MID(FORECAST!A5747,1,10)</f>
        <v/>
      </c>
      <c r="B5748" s="218" t="str">
        <f t="shared" si="674"/>
        <v/>
      </c>
      <c r="C5748" s="218" t="str">
        <f t="shared" si="675"/>
        <v/>
      </c>
      <c r="D5748" s="218" t="str">
        <f t="shared" si="676"/>
        <v/>
      </c>
      <c r="E5748" s="219" t="e">
        <f t="shared" si="677"/>
        <v>#VALUE!</v>
      </c>
      <c r="F5748" s="219" t="str">
        <f t="shared" si="678"/>
        <v/>
      </c>
      <c r="G5748" s="219">
        <f t="shared" si="679"/>
        <v>45291</v>
      </c>
      <c r="H5748" s="218" t="str">
        <f>IF(ISERROR(VLOOKUP(FORECAST!$A5748,$AY$2:$BA$9,3,FALSE)),"",VLOOKUP(FORECAST!$A5748,$AY$2:$BA$9,3,FALSE))</f>
        <v/>
      </c>
      <c r="I5748" s="218" t="str">
        <f>IF(ISNUMBER(FORECAST!G:G),FORECAST!G:G,"")</f>
        <v/>
      </c>
      <c r="J5748" s="222" t="str">
        <f>IF(ISNUMBER(FORECAST!H:H),FORECAST!H:H,"")</f>
        <v/>
      </c>
      <c r="BF5748" s="4"/>
    </row>
    <row r="5749" spans="1:58">
      <c r="A5749" s="218" t="str">
        <f>MID(FORECAST!A5748,1,10)</f>
        <v/>
      </c>
      <c r="B5749" s="218" t="str">
        <f t="shared" si="674"/>
        <v/>
      </c>
      <c r="C5749" s="218" t="str">
        <f t="shared" si="675"/>
        <v/>
      </c>
      <c r="D5749" s="218" t="str">
        <f t="shared" si="676"/>
        <v/>
      </c>
      <c r="E5749" s="219" t="e">
        <f t="shared" si="677"/>
        <v>#VALUE!</v>
      </c>
      <c r="F5749" s="219" t="str">
        <f t="shared" si="678"/>
        <v/>
      </c>
      <c r="G5749" s="219">
        <f t="shared" si="679"/>
        <v>45291</v>
      </c>
      <c r="H5749" s="218" t="str">
        <f>IF(ISERROR(VLOOKUP(FORECAST!$A5749,$AY$2:$BA$9,3,FALSE)),"",VLOOKUP(FORECAST!$A5749,$AY$2:$BA$9,3,FALSE))</f>
        <v/>
      </c>
      <c r="I5749" s="218" t="str">
        <f>IF(ISNUMBER(FORECAST!G:G),FORECAST!G:G,"")</f>
        <v/>
      </c>
      <c r="J5749" s="222" t="str">
        <f>IF(ISNUMBER(FORECAST!H:H),FORECAST!H:H,"")</f>
        <v/>
      </c>
      <c r="BF5749" s="4"/>
    </row>
    <row r="5750" spans="1:58">
      <c r="A5750" s="218" t="str">
        <f>MID(FORECAST!A5749,1,10)</f>
        <v/>
      </c>
      <c r="B5750" s="218" t="str">
        <f t="shared" si="674"/>
        <v/>
      </c>
      <c r="C5750" s="218" t="str">
        <f t="shared" si="675"/>
        <v/>
      </c>
      <c r="D5750" s="218" t="str">
        <f t="shared" si="676"/>
        <v/>
      </c>
      <c r="E5750" s="219" t="e">
        <f t="shared" si="677"/>
        <v>#VALUE!</v>
      </c>
      <c r="F5750" s="219" t="str">
        <f t="shared" si="678"/>
        <v/>
      </c>
      <c r="G5750" s="219">
        <f t="shared" si="679"/>
        <v>45291</v>
      </c>
      <c r="H5750" s="218" t="str">
        <f>IF(ISERROR(VLOOKUP(FORECAST!$A5750,$AY$2:$BA$9,3,FALSE)),"",VLOOKUP(FORECAST!$A5750,$AY$2:$BA$9,3,FALSE))</f>
        <v/>
      </c>
      <c r="I5750" s="218" t="str">
        <f>IF(ISNUMBER(FORECAST!G:G),FORECAST!G:G,"")</f>
        <v/>
      </c>
      <c r="J5750" s="222" t="str">
        <f>IF(ISNUMBER(FORECAST!H:H),FORECAST!H:H,"")</f>
        <v/>
      </c>
      <c r="BF5750" s="4"/>
    </row>
    <row r="5751" spans="1:58">
      <c r="A5751" s="218" t="str">
        <f>MID(FORECAST!A5750,1,10)</f>
        <v/>
      </c>
      <c r="B5751" s="218" t="str">
        <f t="shared" si="674"/>
        <v/>
      </c>
      <c r="C5751" s="218" t="str">
        <f t="shared" si="675"/>
        <v/>
      </c>
      <c r="D5751" s="218" t="str">
        <f t="shared" si="676"/>
        <v/>
      </c>
      <c r="E5751" s="219" t="e">
        <f t="shared" si="677"/>
        <v>#VALUE!</v>
      </c>
      <c r="F5751" s="219" t="str">
        <f t="shared" si="678"/>
        <v/>
      </c>
      <c r="G5751" s="219">
        <f t="shared" si="679"/>
        <v>45291</v>
      </c>
      <c r="H5751" s="218" t="str">
        <f>IF(ISERROR(VLOOKUP(FORECAST!$A5751,$AY$2:$BA$9,3,FALSE)),"",VLOOKUP(FORECAST!$A5751,$AY$2:$BA$9,3,FALSE))</f>
        <v/>
      </c>
      <c r="I5751" s="218" t="str">
        <f>IF(ISNUMBER(FORECAST!G:G),FORECAST!G:G,"")</f>
        <v/>
      </c>
      <c r="J5751" s="222" t="str">
        <f>IF(ISNUMBER(FORECAST!H:H),FORECAST!H:H,"")</f>
        <v/>
      </c>
      <c r="BF5751" s="4"/>
    </row>
    <row r="5752" spans="1:58">
      <c r="A5752" s="218" t="str">
        <f>MID(FORECAST!A5751,1,10)</f>
        <v/>
      </c>
      <c r="B5752" s="218" t="str">
        <f t="shared" si="674"/>
        <v/>
      </c>
      <c r="C5752" s="218" t="str">
        <f t="shared" si="675"/>
        <v/>
      </c>
      <c r="D5752" s="218" t="str">
        <f t="shared" si="676"/>
        <v/>
      </c>
      <c r="E5752" s="219" t="e">
        <f t="shared" si="677"/>
        <v>#VALUE!</v>
      </c>
      <c r="F5752" s="219" t="str">
        <f t="shared" si="678"/>
        <v/>
      </c>
      <c r="G5752" s="219">
        <f t="shared" si="679"/>
        <v>45291</v>
      </c>
      <c r="H5752" s="218" t="str">
        <f>IF(ISERROR(VLOOKUP(FORECAST!$A5752,$AY$2:$BA$9,3,FALSE)),"",VLOOKUP(FORECAST!$A5752,$AY$2:$BA$9,3,FALSE))</f>
        <v/>
      </c>
      <c r="I5752" s="218" t="str">
        <f>IF(ISNUMBER(FORECAST!G:G),FORECAST!G:G,"")</f>
        <v/>
      </c>
      <c r="J5752" s="222" t="str">
        <f>IF(ISNUMBER(FORECAST!H:H),FORECAST!H:H,"")</f>
        <v/>
      </c>
      <c r="BF5752" s="4"/>
    </row>
    <row r="5753" spans="1:58">
      <c r="A5753" s="218" t="str">
        <f>MID(FORECAST!A5752,1,10)</f>
        <v/>
      </c>
      <c r="B5753" s="218" t="str">
        <f t="shared" si="674"/>
        <v/>
      </c>
      <c r="C5753" s="218" t="str">
        <f t="shared" si="675"/>
        <v/>
      </c>
      <c r="D5753" s="218" t="str">
        <f t="shared" si="676"/>
        <v/>
      </c>
      <c r="E5753" s="219" t="e">
        <f t="shared" si="677"/>
        <v>#VALUE!</v>
      </c>
      <c r="F5753" s="219" t="str">
        <f t="shared" si="678"/>
        <v/>
      </c>
      <c r="G5753" s="219">
        <f t="shared" si="679"/>
        <v>45291</v>
      </c>
      <c r="H5753" s="218" t="str">
        <f>IF(ISERROR(VLOOKUP(FORECAST!$A5753,$AY$2:$BA$9,3,FALSE)),"",VLOOKUP(FORECAST!$A5753,$AY$2:$BA$9,3,FALSE))</f>
        <v/>
      </c>
      <c r="I5753" s="218" t="str">
        <f>IF(ISNUMBER(FORECAST!G:G),FORECAST!G:G,"")</f>
        <v/>
      </c>
      <c r="J5753" s="222" t="str">
        <f>IF(ISNUMBER(FORECAST!H:H),FORECAST!H:H,"")</f>
        <v/>
      </c>
      <c r="BF5753" s="4"/>
    </row>
    <row r="5754" spans="1:58">
      <c r="A5754" s="218" t="str">
        <f>MID(FORECAST!A5753,1,10)</f>
        <v/>
      </c>
      <c r="B5754" s="218" t="str">
        <f t="shared" si="674"/>
        <v/>
      </c>
      <c r="C5754" s="218" t="str">
        <f t="shared" si="675"/>
        <v/>
      </c>
      <c r="D5754" s="218" t="str">
        <f t="shared" si="676"/>
        <v/>
      </c>
      <c r="E5754" s="219" t="e">
        <f t="shared" si="677"/>
        <v>#VALUE!</v>
      </c>
      <c r="F5754" s="219" t="str">
        <f t="shared" si="678"/>
        <v/>
      </c>
      <c r="G5754" s="219">
        <f t="shared" si="679"/>
        <v>45291</v>
      </c>
      <c r="H5754" s="218" t="str">
        <f>IF(ISERROR(VLOOKUP(FORECAST!$A5754,$AY$2:$BA$9,3,FALSE)),"",VLOOKUP(FORECAST!$A5754,$AY$2:$BA$9,3,FALSE))</f>
        <v/>
      </c>
      <c r="I5754" s="218" t="str">
        <f>IF(ISNUMBER(FORECAST!G:G),FORECAST!G:G,"")</f>
        <v/>
      </c>
      <c r="J5754" s="222" t="str">
        <f>IF(ISNUMBER(FORECAST!H:H),FORECAST!H:H,"")</f>
        <v/>
      </c>
      <c r="BF5754" s="4"/>
    </row>
    <row r="5755" spans="1:58">
      <c r="A5755" s="218" t="str">
        <f>MID(FORECAST!A5754,1,10)</f>
        <v/>
      </c>
      <c r="B5755" s="218" t="str">
        <f t="shared" si="674"/>
        <v/>
      </c>
      <c r="C5755" s="218" t="str">
        <f t="shared" si="675"/>
        <v/>
      </c>
      <c r="D5755" s="218" t="str">
        <f t="shared" si="676"/>
        <v/>
      </c>
      <c r="E5755" s="219" t="e">
        <f t="shared" si="677"/>
        <v>#VALUE!</v>
      </c>
      <c r="F5755" s="219" t="str">
        <f t="shared" si="678"/>
        <v/>
      </c>
      <c r="G5755" s="219">
        <f t="shared" si="679"/>
        <v>45291</v>
      </c>
      <c r="H5755" s="218" t="str">
        <f>IF(ISERROR(VLOOKUP(FORECAST!$A5755,$AY$2:$BA$9,3,FALSE)),"",VLOOKUP(FORECAST!$A5755,$AY$2:$BA$9,3,FALSE))</f>
        <v/>
      </c>
      <c r="I5755" s="218" t="str">
        <f>IF(ISNUMBER(FORECAST!G:G),FORECAST!G:G,"")</f>
        <v/>
      </c>
      <c r="J5755" s="222" t="str">
        <f>IF(ISNUMBER(FORECAST!H:H),FORECAST!H:H,"")</f>
        <v/>
      </c>
      <c r="BF5755" s="4"/>
    </row>
    <row r="5756" spans="1:58">
      <c r="A5756" s="218" t="str">
        <f>MID(FORECAST!A5755,1,10)</f>
        <v/>
      </c>
      <c r="B5756" s="218" t="str">
        <f t="shared" si="674"/>
        <v/>
      </c>
      <c r="C5756" s="218" t="str">
        <f t="shared" si="675"/>
        <v/>
      </c>
      <c r="D5756" s="218" t="str">
        <f t="shared" si="676"/>
        <v/>
      </c>
      <c r="E5756" s="219" t="e">
        <f t="shared" si="677"/>
        <v>#VALUE!</v>
      </c>
      <c r="F5756" s="219" t="str">
        <f t="shared" si="678"/>
        <v/>
      </c>
      <c r="G5756" s="219">
        <f t="shared" si="679"/>
        <v>45291</v>
      </c>
      <c r="H5756" s="218" t="str">
        <f>IF(ISERROR(VLOOKUP(FORECAST!$A5756,$AY$2:$BA$9,3,FALSE)),"",VLOOKUP(FORECAST!$A5756,$AY$2:$BA$9,3,FALSE))</f>
        <v/>
      </c>
      <c r="I5756" s="218" t="str">
        <f>IF(ISNUMBER(FORECAST!G:G),FORECAST!G:G,"")</f>
        <v/>
      </c>
      <c r="J5756" s="222" t="str">
        <f>IF(ISNUMBER(FORECAST!H:H),FORECAST!H:H,"")</f>
        <v/>
      </c>
      <c r="BF5756" s="4"/>
    </row>
    <row r="5757" spans="1:58">
      <c r="A5757" s="218" t="str">
        <f>MID(FORECAST!A5756,1,10)</f>
        <v/>
      </c>
      <c r="B5757" s="218" t="str">
        <f t="shared" si="674"/>
        <v/>
      </c>
      <c r="C5757" s="218" t="str">
        <f t="shared" si="675"/>
        <v/>
      </c>
      <c r="D5757" s="218" t="str">
        <f t="shared" si="676"/>
        <v/>
      </c>
      <c r="E5757" s="219" t="e">
        <f t="shared" si="677"/>
        <v>#VALUE!</v>
      </c>
      <c r="F5757" s="219" t="str">
        <f t="shared" si="678"/>
        <v/>
      </c>
      <c r="G5757" s="219">
        <f t="shared" si="679"/>
        <v>45291</v>
      </c>
      <c r="H5757" s="218" t="str">
        <f>IF(ISERROR(VLOOKUP(FORECAST!$A5757,$AY$2:$BA$9,3,FALSE)),"",VLOOKUP(FORECAST!$A5757,$AY$2:$BA$9,3,FALSE))</f>
        <v/>
      </c>
      <c r="I5757" s="218" t="str">
        <f>IF(ISNUMBER(FORECAST!G:G),FORECAST!G:G,"")</f>
        <v/>
      </c>
      <c r="J5757" s="222" t="str">
        <f>IF(ISNUMBER(FORECAST!H:H),FORECAST!H:H,"")</f>
        <v/>
      </c>
      <c r="BF5757" s="4"/>
    </row>
    <row r="5758" spans="1:58">
      <c r="A5758" s="218" t="str">
        <f>MID(FORECAST!A5757,1,10)</f>
        <v/>
      </c>
      <c r="B5758" s="218" t="str">
        <f t="shared" si="674"/>
        <v/>
      </c>
      <c r="C5758" s="218" t="str">
        <f t="shared" si="675"/>
        <v/>
      </c>
      <c r="D5758" s="218" t="str">
        <f t="shared" si="676"/>
        <v/>
      </c>
      <c r="E5758" s="219" t="e">
        <f t="shared" si="677"/>
        <v>#VALUE!</v>
      </c>
      <c r="F5758" s="219" t="str">
        <f t="shared" si="678"/>
        <v/>
      </c>
      <c r="G5758" s="219">
        <f t="shared" si="679"/>
        <v>45291</v>
      </c>
      <c r="H5758" s="218" t="str">
        <f>IF(ISERROR(VLOOKUP(FORECAST!$A5758,$AY$2:$BA$9,3,FALSE)),"",VLOOKUP(FORECAST!$A5758,$AY$2:$BA$9,3,FALSE))</f>
        <v/>
      </c>
      <c r="I5758" s="218" t="str">
        <f>IF(ISNUMBER(FORECAST!G:G),FORECAST!G:G,"")</f>
        <v/>
      </c>
      <c r="J5758" s="222" t="str">
        <f>IF(ISNUMBER(FORECAST!H:H),FORECAST!H:H,"")</f>
        <v/>
      </c>
      <c r="BF5758" s="4"/>
    </row>
    <row r="5759" spans="1:58">
      <c r="A5759" s="218" t="str">
        <f>MID(FORECAST!A5758,1,10)</f>
        <v/>
      </c>
      <c r="B5759" s="218" t="str">
        <f t="shared" si="674"/>
        <v/>
      </c>
      <c r="C5759" s="218" t="str">
        <f t="shared" si="675"/>
        <v/>
      </c>
      <c r="D5759" s="218" t="str">
        <f t="shared" si="676"/>
        <v/>
      </c>
      <c r="E5759" s="219" t="e">
        <f t="shared" si="677"/>
        <v>#VALUE!</v>
      </c>
      <c r="F5759" s="219" t="str">
        <f t="shared" si="678"/>
        <v/>
      </c>
      <c r="G5759" s="219">
        <f t="shared" si="679"/>
        <v>45291</v>
      </c>
      <c r="H5759" s="218" t="str">
        <f>IF(ISERROR(VLOOKUP(FORECAST!$A5759,$AY$2:$BA$9,3,FALSE)),"",VLOOKUP(FORECAST!$A5759,$AY$2:$BA$9,3,FALSE))</f>
        <v/>
      </c>
      <c r="I5759" s="218" t="str">
        <f>IF(ISNUMBER(FORECAST!G:G),FORECAST!G:G,"")</f>
        <v/>
      </c>
      <c r="J5759" s="222" t="str">
        <f>IF(ISNUMBER(FORECAST!H:H),FORECAST!H:H,"")</f>
        <v/>
      </c>
      <c r="BF5759" s="4"/>
    </row>
    <row r="5760" spans="1:58">
      <c r="A5760" s="218" t="str">
        <f>MID(FORECAST!A5759,1,10)</f>
        <v/>
      </c>
      <c r="B5760" s="218" t="str">
        <f t="shared" si="674"/>
        <v/>
      </c>
      <c r="C5760" s="218" t="str">
        <f t="shared" si="675"/>
        <v/>
      </c>
      <c r="D5760" s="218" t="str">
        <f t="shared" si="676"/>
        <v/>
      </c>
      <c r="E5760" s="219" t="e">
        <f t="shared" si="677"/>
        <v>#VALUE!</v>
      </c>
      <c r="F5760" s="219" t="str">
        <f t="shared" si="678"/>
        <v/>
      </c>
      <c r="G5760" s="219">
        <f t="shared" si="679"/>
        <v>45291</v>
      </c>
      <c r="H5760" s="218" t="str">
        <f>IF(ISERROR(VLOOKUP(FORECAST!$A5760,$AY$2:$BA$9,3,FALSE)),"",VLOOKUP(FORECAST!$A5760,$AY$2:$BA$9,3,FALSE))</f>
        <v/>
      </c>
      <c r="I5760" s="218" t="str">
        <f>IF(ISNUMBER(FORECAST!G:G),FORECAST!G:G,"")</f>
        <v/>
      </c>
      <c r="J5760" s="222" t="str">
        <f>IF(ISNUMBER(FORECAST!H:H),FORECAST!H:H,"")</f>
        <v/>
      </c>
      <c r="BF5760" s="4"/>
    </row>
    <row r="5761" spans="1:58">
      <c r="A5761" s="218" t="str">
        <f>MID(FORECAST!A5760,1,10)</f>
        <v/>
      </c>
      <c r="B5761" s="218" t="str">
        <f t="shared" si="674"/>
        <v/>
      </c>
      <c r="C5761" s="218" t="str">
        <f t="shared" si="675"/>
        <v/>
      </c>
      <c r="D5761" s="218" t="str">
        <f t="shared" si="676"/>
        <v/>
      </c>
      <c r="E5761" s="219" t="e">
        <f t="shared" si="677"/>
        <v>#VALUE!</v>
      </c>
      <c r="F5761" s="219" t="str">
        <f t="shared" si="678"/>
        <v/>
      </c>
      <c r="G5761" s="219">
        <f t="shared" si="679"/>
        <v>45291</v>
      </c>
      <c r="H5761" s="218" t="str">
        <f>IF(ISERROR(VLOOKUP(FORECAST!$A5761,$AY$2:$BA$9,3,FALSE)),"",VLOOKUP(FORECAST!$A5761,$AY$2:$BA$9,3,FALSE))</f>
        <v/>
      </c>
      <c r="I5761" s="218" t="str">
        <f>IF(ISNUMBER(FORECAST!G:G),FORECAST!G:G,"")</f>
        <v/>
      </c>
      <c r="J5761" s="222" t="str">
        <f>IF(ISNUMBER(FORECAST!H:H),FORECAST!H:H,"")</f>
        <v/>
      </c>
      <c r="BF5761" s="4"/>
    </row>
    <row r="5762" spans="1:58">
      <c r="A5762" s="218" t="str">
        <f>MID(FORECAST!A5761,1,10)</f>
        <v/>
      </c>
      <c r="B5762" s="218" t="str">
        <f t="shared" si="674"/>
        <v/>
      </c>
      <c r="C5762" s="218" t="str">
        <f t="shared" si="675"/>
        <v/>
      </c>
      <c r="D5762" s="218" t="str">
        <f t="shared" si="676"/>
        <v/>
      </c>
      <c r="E5762" s="219" t="e">
        <f t="shared" si="677"/>
        <v>#VALUE!</v>
      </c>
      <c r="F5762" s="219" t="str">
        <f t="shared" si="678"/>
        <v/>
      </c>
      <c r="G5762" s="219">
        <f t="shared" si="679"/>
        <v>45291</v>
      </c>
      <c r="H5762" s="218" t="str">
        <f>IF(ISERROR(VLOOKUP(FORECAST!$A5762,$AY$2:$BA$9,3,FALSE)),"",VLOOKUP(FORECAST!$A5762,$AY$2:$BA$9,3,FALSE))</f>
        <v/>
      </c>
      <c r="I5762" s="218" t="str">
        <f>IF(ISNUMBER(FORECAST!G:G),FORECAST!G:G,"")</f>
        <v/>
      </c>
      <c r="J5762" s="222" t="str">
        <f>IF(ISNUMBER(FORECAST!H:H),FORECAST!H:H,"")</f>
        <v/>
      </c>
      <c r="BF5762" s="4"/>
    </row>
    <row r="5763" spans="1:58">
      <c r="A5763" s="218" t="str">
        <f>MID(FORECAST!A5762,1,10)</f>
        <v/>
      </c>
      <c r="B5763" s="218" t="str">
        <f t="shared" si="674"/>
        <v/>
      </c>
      <c r="C5763" s="218" t="str">
        <f t="shared" si="675"/>
        <v/>
      </c>
      <c r="D5763" s="218" t="str">
        <f t="shared" si="676"/>
        <v/>
      </c>
      <c r="E5763" s="219" t="e">
        <f t="shared" si="677"/>
        <v>#VALUE!</v>
      </c>
      <c r="F5763" s="219" t="str">
        <f t="shared" si="678"/>
        <v/>
      </c>
      <c r="G5763" s="219">
        <f t="shared" si="679"/>
        <v>45291</v>
      </c>
      <c r="H5763" s="218" t="str">
        <f>IF(ISERROR(VLOOKUP(FORECAST!$A5763,$AY$2:$BA$9,3,FALSE)),"",VLOOKUP(FORECAST!$A5763,$AY$2:$BA$9,3,FALSE))</f>
        <v/>
      </c>
      <c r="I5763" s="218" t="str">
        <f>IF(ISNUMBER(FORECAST!G:G),FORECAST!G:G,"")</f>
        <v/>
      </c>
      <c r="J5763" s="222" t="str">
        <f>IF(ISNUMBER(FORECAST!H:H),FORECAST!H:H,"")</f>
        <v/>
      </c>
      <c r="BF5763" s="4"/>
    </row>
    <row r="5764" spans="1:58">
      <c r="A5764" s="218" t="str">
        <f>MID(FORECAST!A5763,1,10)</f>
        <v/>
      </c>
      <c r="B5764" s="218" t="str">
        <f t="shared" si="674"/>
        <v/>
      </c>
      <c r="C5764" s="218" t="str">
        <f t="shared" si="675"/>
        <v/>
      </c>
      <c r="D5764" s="218" t="str">
        <f t="shared" si="676"/>
        <v/>
      </c>
      <c r="E5764" s="219" t="e">
        <f t="shared" si="677"/>
        <v>#VALUE!</v>
      </c>
      <c r="F5764" s="219" t="str">
        <f t="shared" si="678"/>
        <v/>
      </c>
      <c r="G5764" s="219">
        <f t="shared" si="679"/>
        <v>45291</v>
      </c>
      <c r="H5764" s="218" t="str">
        <f>IF(ISERROR(VLOOKUP(FORECAST!$A5764,$AY$2:$BA$9,3,FALSE)),"",VLOOKUP(FORECAST!$A5764,$AY$2:$BA$9,3,FALSE))</f>
        <v/>
      </c>
      <c r="I5764" s="218" t="str">
        <f>IF(ISNUMBER(FORECAST!G:G),FORECAST!G:G,"")</f>
        <v/>
      </c>
      <c r="J5764" s="222" t="str">
        <f>IF(ISNUMBER(FORECAST!H:H),FORECAST!H:H,"")</f>
        <v/>
      </c>
      <c r="BF5764" s="4"/>
    </row>
    <row r="5765" spans="1:58">
      <c r="A5765" s="218" t="str">
        <f>MID(FORECAST!A5764,1,10)</f>
        <v/>
      </c>
      <c r="B5765" s="218" t="str">
        <f t="shared" si="674"/>
        <v/>
      </c>
      <c r="C5765" s="218" t="str">
        <f t="shared" si="675"/>
        <v/>
      </c>
      <c r="D5765" s="218" t="str">
        <f t="shared" si="676"/>
        <v/>
      </c>
      <c r="E5765" s="219" t="e">
        <f t="shared" si="677"/>
        <v>#VALUE!</v>
      </c>
      <c r="F5765" s="219" t="str">
        <f t="shared" si="678"/>
        <v/>
      </c>
      <c r="G5765" s="219">
        <f t="shared" si="679"/>
        <v>45291</v>
      </c>
      <c r="H5765" s="218" t="str">
        <f>IF(ISERROR(VLOOKUP(FORECAST!$A5765,$AY$2:$BA$9,3,FALSE)),"",VLOOKUP(FORECAST!$A5765,$AY$2:$BA$9,3,FALSE))</f>
        <v/>
      </c>
      <c r="I5765" s="218" t="str">
        <f>IF(ISNUMBER(FORECAST!G:G),FORECAST!G:G,"")</f>
        <v/>
      </c>
      <c r="J5765" s="222" t="str">
        <f>IF(ISNUMBER(FORECAST!H:H),FORECAST!H:H,"")</f>
        <v/>
      </c>
      <c r="BF5765" s="4"/>
    </row>
    <row r="5766" spans="1:58">
      <c r="A5766" s="218" t="str">
        <f>MID(FORECAST!A5765,1,10)</f>
        <v/>
      </c>
      <c r="B5766" s="218" t="str">
        <f t="shared" si="674"/>
        <v/>
      </c>
      <c r="C5766" s="218" t="str">
        <f t="shared" si="675"/>
        <v/>
      </c>
      <c r="D5766" s="218" t="str">
        <f t="shared" si="676"/>
        <v/>
      </c>
      <c r="E5766" s="219" t="e">
        <f t="shared" si="677"/>
        <v>#VALUE!</v>
      </c>
      <c r="F5766" s="219" t="str">
        <f t="shared" si="678"/>
        <v/>
      </c>
      <c r="G5766" s="219">
        <f t="shared" si="679"/>
        <v>45291</v>
      </c>
      <c r="H5766" s="218" t="str">
        <f>IF(ISERROR(VLOOKUP(FORECAST!$A5766,$AY$2:$BA$9,3,FALSE)),"",VLOOKUP(FORECAST!$A5766,$AY$2:$BA$9,3,FALSE))</f>
        <v/>
      </c>
      <c r="I5766" s="218" t="str">
        <f>IF(ISNUMBER(FORECAST!G:G),FORECAST!G:G,"")</f>
        <v/>
      </c>
      <c r="J5766" s="222" t="str">
        <f>IF(ISNUMBER(FORECAST!H:H),FORECAST!H:H,"")</f>
        <v/>
      </c>
      <c r="BF5766" s="4"/>
    </row>
    <row r="5767" spans="1:58">
      <c r="A5767" s="218" t="str">
        <f>MID(FORECAST!A5766,1,10)</f>
        <v/>
      </c>
      <c r="B5767" s="218" t="str">
        <f t="shared" si="674"/>
        <v/>
      </c>
      <c r="C5767" s="218" t="str">
        <f t="shared" si="675"/>
        <v/>
      </c>
      <c r="D5767" s="218" t="str">
        <f t="shared" si="676"/>
        <v/>
      </c>
      <c r="E5767" s="219" t="e">
        <f t="shared" si="677"/>
        <v>#VALUE!</v>
      </c>
      <c r="F5767" s="219" t="str">
        <f t="shared" si="678"/>
        <v/>
      </c>
      <c r="G5767" s="219">
        <f t="shared" si="679"/>
        <v>45291</v>
      </c>
      <c r="H5767" s="218" t="str">
        <f>IF(ISERROR(VLOOKUP(FORECAST!$A5767,$AY$2:$BA$9,3,FALSE)),"",VLOOKUP(FORECAST!$A5767,$AY$2:$BA$9,3,FALSE))</f>
        <v/>
      </c>
      <c r="I5767" s="218" t="str">
        <f>IF(ISNUMBER(FORECAST!G:G),FORECAST!G:G,"")</f>
        <v/>
      </c>
      <c r="J5767" s="222" t="str">
        <f>IF(ISNUMBER(FORECAST!H:H),FORECAST!H:H,"")</f>
        <v/>
      </c>
      <c r="BF5767" s="4"/>
    </row>
    <row r="5768" spans="1:58">
      <c r="A5768" s="218" t="str">
        <f>MID(FORECAST!A5767,1,10)</f>
        <v/>
      </c>
      <c r="B5768" s="218" t="str">
        <f t="shared" si="674"/>
        <v/>
      </c>
      <c r="C5768" s="218" t="str">
        <f t="shared" si="675"/>
        <v/>
      </c>
      <c r="D5768" s="218" t="str">
        <f t="shared" si="676"/>
        <v/>
      </c>
      <c r="E5768" s="219" t="e">
        <f t="shared" si="677"/>
        <v>#VALUE!</v>
      </c>
      <c r="F5768" s="219" t="str">
        <f t="shared" si="678"/>
        <v/>
      </c>
      <c r="G5768" s="219">
        <f t="shared" si="679"/>
        <v>45291</v>
      </c>
      <c r="H5768" s="218" t="str">
        <f>IF(ISERROR(VLOOKUP(FORECAST!$A5768,$AY$2:$BA$9,3,FALSE)),"",VLOOKUP(FORECAST!$A5768,$AY$2:$BA$9,3,FALSE))</f>
        <v/>
      </c>
      <c r="I5768" s="218" t="str">
        <f>IF(ISNUMBER(FORECAST!G:G),FORECAST!G:G,"")</f>
        <v/>
      </c>
      <c r="J5768" s="222" t="str">
        <f>IF(ISNUMBER(FORECAST!H:H),FORECAST!H:H,"")</f>
        <v/>
      </c>
      <c r="BF5768" s="4"/>
    </row>
    <row r="5769" spans="1:58">
      <c r="A5769" s="218" t="str">
        <f>MID(FORECAST!A5768,1,10)</f>
        <v/>
      </c>
      <c r="B5769" s="218" t="str">
        <f t="shared" si="674"/>
        <v/>
      </c>
      <c r="C5769" s="218" t="str">
        <f t="shared" si="675"/>
        <v/>
      </c>
      <c r="D5769" s="218" t="str">
        <f t="shared" si="676"/>
        <v/>
      </c>
      <c r="E5769" s="219" t="e">
        <f t="shared" si="677"/>
        <v>#VALUE!</v>
      </c>
      <c r="F5769" s="219" t="str">
        <f t="shared" si="678"/>
        <v/>
      </c>
      <c r="G5769" s="219">
        <f t="shared" si="679"/>
        <v>45291</v>
      </c>
      <c r="H5769" s="218" t="str">
        <f>IF(ISERROR(VLOOKUP(FORECAST!$A5769,$AY$2:$BA$9,3,FALSE)),"",VLOOKUP(FORECAST!$A5769,$AY$2:$BA$9,3,FALSE))</f>
        <v/>
      </c>
      <c r="I5769" s="218" t="str">
        <f>IF(ISNUMBER(FORECAST!G:G),FORECAST!G:G,"")</f>
        <v/>
      </c>
      <c r="J5769" s="222" t="str">
        <f>IF(ISNUMBER(FORECAST!H:H),FORECAST!H:H,"")</f>
        <v/>
      </c>
      <c r="BF5769" s="4"/>
    </row>
    <row r="5770" spans="1:58">
      <c r="A5770" s="218" t="str">
        <f>MID(FORECAST!A5769,1,10)</f>
        <v/>
      </c>
      <c r="B5770" s="218" t="str">
        <f t="shared" si="674"/>
        <v/>
      </c>
      <c r="C5770" s="218" t="str">
        <f t="shared" si="675"/>
        <v/>
      </c>
      <c r="D5770" s="218" t="str">
        <f t="shared" si="676"/>
        <v/>
      </c>
      <c r="E5770" s="219" t="e">
        <f t="shared" si="677"/>
        <v>#VALUE!</v>
      </c>
      <c r="F5770" s="219" t="str">
        <f t="shared" si="678"/>
        <v/>
      </c>
      <c r="G5770" s="219">
        <f t="shared" si="679"/>
        <v>45291</v>
      </c>
      <c r="H5770" s="218" t="str">
        <f>IF(ISERROR(VLOOKUP(FORECAST!$A5770,$AY$2:$BA$9,3,FALSE)),"",VLOOKUP(FORECAST!$A5770,$AY$2:$BA$9,3,FALSE))</f>
        <v/>
      </c>
      <c r="I5770" s="218" t="str">
        <f>IF(ISNUMBER(FORECAST!G:G),FORECAST!G:G,"")</f>
        <v/>
      </c>
      <c r="J5770" s="222" t="str">
        <f>IF(ISNUMBER(FORECAST!H:H),FORECAST!H:H,"")</f>
        <v/>
      </c>
      <c r="BF5770" s="4"/>
    </row>
    <row r="5771" spans="1:58">
      <c r="A5771" s="218" t="str">
        <f>MID(FORECAST!A5770,1,10)</f>
        <v/>
      </c>
      <c r="B5771" s="218" t="str">
        <f t="shared" si="674"/>
        <v/>
      </c>
      <c r="C5771" s="218" t="str">
        <f t="shared" si="675"/>
        <v/>
      </c>
      <c r="D5771" s="218" t="str">
        <f t="shared" si="676"/>
        <v/>
      </c>
      <c r="E5771" s="219" t="e">
        <f t="shared" si="677"/>
        <v>#VALUE!</v>
      </c>
      <c r="F5771" s="219" t="str">
        <f t="shared" si="678"/>
        <v/>
      </c>
      <c r="G5771" s="219">
        <f t="shared" si="679"/>
        <v>45291</v>
      </c>
      <c r="H5771" s="218" t="str">
        <f>IF(ISERROR(VLOOKUP(FORECAST!$A5771,$AY$2:$BA$9,3,FALSE)),"",VLOOKUP(FORECAST!$A5771,$AY$2:$BA$9,3,FALSE))</f>
        <v/>
      </c>
      <c r="I5771" s="218" t="str">
        <f>IF(ISNUMBER(FORECAST!G:G),FORECAST!G:G,"")</f>
        <v/>
      </c>
      <c r="J5771" s="222" t="str">
        <f>IF(ISNUMBER(FORECAST!H:H),FORECAST!H:H,"")</f>
        <v/>
      </c>
      <c r="BF5771" s="4"/>
    </row>
    <row r="5772" spans="1:58">
      <c r="A5772" s="218" t="str">
        <f>MID(FORECAST!A5771,1,10)</f>
        <v/>
      </c>
      <c r="B5772" s="218" t="str">
        <f t="shared" si="674"/>
        <v/>
      </c>
      <c r="C5772" s="218" t="str">
        <f t="shared" si="675"/>
        <v/>
      </c>
      <c r="D5772" s="218" t="str">
        <f t="shared" si="676"/>
        <v/>
      </c>
      <c r="E5772" s="219" t="e">
        <f t="shared" si="677"/>
        <v>#VALUE!</v>
      </c>
      <c r="F5772" s="219" t="str">
        <f t="shared" si="678"/>
        <v/>
      </c>
      <c r="G5772" s="219">
        <f t="shared" si="679"/>
        <v>45291</v>
      </c>
      <c r="H5772" s="218" t="str">
        <f>IF(ISERROR(VLOOKUP(FORECAST!$A5772,$AY$2:$BA$9,3,FALSE)),"",VLOOKUP(FORECAST!$A5772,$AY$2:$BA$9,3,FALSE))</f>
        <v/>
      </c>
      <c r="I5772" s="218" t="str">
        <f>IF(ISNUMBER(FORECAST!G:G),FORECAST!G:G,"")</f>
        <v/>
      </c>
      <c r="J5772" s="222" t="str">
        <f>IF(ISNUMBER(FORECAST!H:H),FORECAST!H:H,"")</f>
        <v/>
      </c>
      <c r="BF5772" s="4"/>
    </row>
    <row r="5773" spans="1:58">
      <c r="A5773" s="218" t="str">
        <f>MID(FORECAST!A5772,1,10)</f>
        <v/>
      </c>
      <c r="B5773" s="218" t="str">
        <f t="shared" si="674"/>
        <v/>
      </c>
      <c r="C5773" s="218" t="str">
        <f t="shared" si="675"/>
        <v/>
      </c>
      <c r="D5773" s="218" t="str">
        <f t="shared" si="676"/>
        <v/>
      </c>
      <c r="E5773" s="219" t="e">
        <f t="shared" si="677"/>
        <v>#VALUE!</v>
      </c>
      <c r="F5773" s="219" t="str">
        <f t="shared" si="678"/>
        <v/>
      </c>
      <c r="G5773" s="219">
        <f t="shared" si="679"/>
        <v>45291</v>
      </c>
      <c r="H5773" s="218" t="str">
        <f>IF(ISERROR(VLOOKUP(FORECAST!$A5773,$AY$2:$BA$9,3,FALSE)),"",VLOOKUP(FORECAST!$A5773,$AY$2:$BA$9,3,FALSE))</f>
        <v/>
      </c>
      <c r="I5773" s="218" t="str">
        <f>IF(ISNUMBER(FORECAST!G:G),FORECAST!G:G,"")</f>
        <v/>
      </c>
      <c r="J5773" s="222" t="str">
        <f>IF(ISNUMBER(FORECAST!H:H),FORECAST!H:H,"")</f>
        <v/>
      </c>
      <c r="BF5773" s="4"/>
    </row>
    <row r="5774" spans="1:58">
      <c r="A5774" s="218" t="str">
        <f>MID(FORECAST!A5773,1,10)</f>
        <v/>
      </c>
      <c r="B5774" s="218" t="str">
        <f t="shared" si="674"/>
        <v/>
      </c>
      <c r="C5774" s="218" t="str">
        <f t="shared" si="675"/>
        <v/>
      </c>
      <c r="D5774" s="218" t="str">
        <f t="shared" si="676"/>
        <v/>
      </c>
      <c r="E5774" s="219" t="e">
        <f t="shared" si="677"/>
        <v>#VALUE!</v>
      </c>
      <c r="F5774" s="219" t="str">
        <f t="shared" si="678"/>
        <v/>
      </c>
      <c r="G5774" s="219">
        <f t="shared" si="679"/>
        <v>45291</v>
      </c>
      <c r="H5774" s="218" t="str">
        <f>IF(ISERROR(VLOOKUP(FORECAST!$A5774,$AY$2:$BA$9,3,FALSE)),"",VLOOKUP(FORECAST!$A5774,$AY$2:$BA$9,3,FALSE))</f>
        <v/>
      </c>
      <c r="I5774" s="218" t="str">
        <f>IF(ISNUMBER(FORECAST!G:G),FORECAST!G:G,"")</f>
        <v/>
      </c>
      <c r="J5774" s="222" t="str">
        <f>IF(ISNUMBER(FORECAST!H:H),FORECAST!H:H,"")</f>
        <v/>
      </c>
      <c r="BF5774" s="4"/>
    </row>
    <row r="5775" spans="1:58">
      <c r="A5775" s="218" t="str">
        <f>MID(FORECAST!A5774,1,10)</f>
        <v/>
      </c>
      <c r="B5775" s="218" t="str">
        <f t="shared" si="674"/>
        <v/>
      </c>
      <c r="C5775" s="218" t="str">
        <f t="shared" si="675"/>
        <v/>
      </c>
      <c r="D5775" s="218" t="str">
        <f t="shared" si="676"/>
        <v/>
      </c>
      <c r="E5775" s="219" t="e">
        <f t="shared" si="677"/>
        <v>#VALUE!</v>
      </c>
      <c r="F5775" s="219" t="str">
        <f t="shared" si="678"/>
        <v/>
      </c>
      <c r="G5775" s="219">
        <f t="shared" si="679"/>
        <v>45291</v>
      </c>
      <c r="H5775" s="218" t="str">
        <f>IF(ISERROR(VLOOKUP(FORECAST!$A5775,$AY$2:$BA$9,3,FALSE)),"",VLOOKUP(FORECAST!$A5775,$AY$2:$BA$9,3,FALSE))</f>
        <v/>
      </c>
      <c r="I5775" s="218" t="str">
        <f>IF(ISNUMBER(FORECAST!G:G),FORECAST!G:G,"")</f>
        <v/>
      </c>
      <c r="J5775" s="222" t="str">
        <f>IF(ISNUMBER(FORECAST!H:H),FORECAST!H:H,"")</f>
        <v/>
      </c>
      <c r="BF5775" s="4"/>
    </row>
    <row r="5776" spans="1:58">
      <c r="A5776" s="218" t="str">
        <f>MID(FORECAST!A5775,1,10)</f>
        <v/>
      </c>
      <c r="B5776" s="218" t="str">
        <f t="shared" ref="B5776:B5839" si="680">MID(A5776,1,2)</f>
        <v/>
      </c>
      <c r="C5776" s="218" t="str">
        <f t="shared" ref="C5776:C5839" si="681">MID(A5776,4,2)</f>
        <v/>
      </c>
      <c r="D5776" s="218" t="str">
        <f t="shared" ref="D5776:D5839" si="682">MID(A5776,7,4)</f>
        <v/>
      </c>
      <c r="E5776" s="219" t="e">
        <f t="shared" ref="E5776:E5839" si="683">DATE(D5776,C5776,B5776)</f>
        <v>#VALUE!</v>
      </c>
      <c r="F5776" s="219" t="str">
        <f t="shared" ref="F5776:F5839" si="684">IF(ISERROR(E5776),"",E5776)</f>
        <v/>
      </c>
      <c r="G5776" s="219">
        <f t="shared" ref="G5776:G5839" si="685">IF(F5776="",G5775,F5776)</f>
        <v>45291</v>
      </c>
      <c r="H5776" s="218" t="str">
        <f>IF(ISERROR(VLOOKUP(FORECAST!$A5776,$AY$2:$BA$9,3,FALSE)),"",VLOOKUP(FORECAST!$A5776,$AY$2:$BA$9,3,FALSE))</f>
        <v/>
      </c>
      <c r="I5776" s="218" t="str">
        <f>IF(ISNUMBER(FORECAST!G:G),FORECAST!G:G,"")</f>
        <v/>
      </c>
      <c r="J5776" s="222" t="str">
        <f>IF(ISNUMBER(FORECAST!H:H),FORECAST!H:H,"")</f>
        <v/>
      </c>
      <c r="BF5776" s="4"/>
    </row>
    <row r="5777" spans="1:58">
      <c r="A5777" s="218" t="str">
        <f>MID(FORECAST!A5776,1,10)</f>
        <v/>
      </c>
      <c r="B5777" s="218" t="str">
        <f t="shared" si="680"/>
        <v/>
      </c>
      <c r="C5777" s="218" t="str">
        <f t="shared" si="681"/>
        <v/>
      </c>
      <c r="D5777" s="218" t="str">
        <f t="shared" si="682"/>
        <v/>
      </c>
      <c r="E5777" s="219" t="e">
        <f t="shared" si="683"/>
        <v>#VALUE!</v>
      </c>
      <c r="F5777" s="219" t="str">
        <f t="shared" si="684"/>
        <v/>
      </c>
      <c r="G5777" s="219">
        <f t="shared" si="685"/>
        <v>45291</v>
      </c>
      <c r="H5777" s="218" t="str">
        <f>IF(ISERROR(VLOOKUP(FORECAST!$A5777,$AY$2:$BA$9,3,FALSE)),"",VLOOKUP(FORECAST!$A5777,$AY$2:$BA$9,3,FALSE))</f>
        <v/>
      </c>
      <c r="I5777" s="218" t="str">
        <f>IF(ISNUMBER(FORECAST!G:G),FORECAST!G:G,"")</f>
        <v/>
      </c>
      <c r="J5777" s="222" t="str">
        <f>IF(ISNUMBER(FORECAST!H:H),FORECAST!H:H,"")</f>
        <v/>
      </c>
      <c r="BF5777" s="4"/>
    </row>
    <row r="5778" spans="1:58">
      <c r="A5778" s="218" t="str">
        <f>MID(FORECAST!A5777,1,10)</f>
        <v/>
      </c>
      <c r="B5778" s="218" t="str">
        <f t="shared" si="680"/>
        <v/>
      </c>
      <c r="C5778" s="218" t="str">
        <f t="shared" si="681"/>
        <v/>
      </c>
      <c r="D5778" s="218" t="str">
        <f t="shared" si="682"/>
        <v/>
      </c>
      <c r="E5778" s="219" t="e">
        <f t="shared" si="683"/>
        <v>#VALUE!</v>
      </c>
      <c r="F5778" s="219" t="str">
        <f t="shared" si="684"/>
        <v/>
      </c>
      <c r="G5778" s="219">
        <f t="shared" si="685"/>
        <v>45291</v>
      </c>
      <c r="H5778" s="218" t="str">
        <f>IF(ISERROR(VLOOKUP(FORECAST!$A5778,$AY$2:$BA$9,3,FALSE)),"",VLOOKUP(FORECAST!$A5778,$AY$2:$BA$9,3,FALSE))</f>
        <v/>
      </c>
      <c r="I5778" s="218" t="str">
        <f>IF(ISNUMBER(FORECAST!G:G),FORECAST!G:G,"")</f>
        <v/>
      </c>
      <c r="J5778" s="222" t="str">
        <f>IF(ISNUMBER(FORECAST!H:H),FORECAST!H:H,"")</f>
        <v/>
      </c>
      <c r="BF5778" s="4"/>
    </row>
    <row r="5779" spans="1:58">
      <c r="A5779" s="218" t="str">
        <f>MID(FORECAST!A5778,1,10)</f>
        <v/>
      </c>
      <c r="B5779" s="218" t="str">
        <f t="shared" si="680"/>
        <v/>
      </c>
      <c r="C5779" s="218" t="str">
        <f t="shared" si="681"/>
        <v/>
      </c>
      <c r="D5779" s="218" t="str">
        <f t="shared" si="682"/>
        <v/>
      </c>
      <c r="E5779" s="219" t="e">
        <f t="shared" si="683"/>
        <v>#VALUE!</v>
      </c>
      <c r="F5779" s="219" t="str">
        <f t="shared" si="684"/>
        <v/>
      </c>
      <c r="G5779" s="219">
        <f t="shared" si="685"/>
        <v>45291</v>
      </c>
      <c r="H5779" s="218" t="str">
        <f>IF(ISERROR(VLOOKUP(FORECAST!$A5779,$AY$2:$BA$9,3,FALSE)),"",VLOOKUP(FORECAST!$A5779,$AY$2:$BA$9,3,FALSE))</f>
        <v/>
      </c>
      <c r="I5779" s="218" t="str">
        <f>IF(ISNUMBER(FORECAST!G:G),FORECAST!G:G,"")</f>
        <v/>
      </c>
      <c r="J5779" s="222" t="str">
        <f>IF(ISNUMBER(FORECAST!H:H),FORECAST!H:H,"")</f>
        <v/>
      </c>
      <c r="BF5779" s="4"/>
    </row>
    <row r="5780" spans="1:58">
      <c r="A5780" s="218" t="str">
        <f>MID(FORECAST!A5779,1,10)</f>
        <v/>
      </c>
      <c r="B5780" s="218" t="str">
        <f t="shared" si="680"/>
        <v/>
      </c>
      <c r="C5780" s="218" t="str">
        <f t="shared" si="681"/>
        <v/>
      </c>
      <c r="D5780" s="218" t="str">
        <f t="shared" si="682"/>
        <v/>
      </c>
      <c r="E5780" s="219" t="e">
        <f t="shared" si="683"/>
        <v>#VALUE!</v>
      </c>
      <c r="F5780" s="219" t="str">
        <f t="shared" si="684"/>
        <v/>
      </c>
      <c r="G5780" s="219">
        <f t="shared" si="685"/>
        <v>45291</v>
      </c>
      <c r="H5780" s="218" t="str">
        <f>IF(ISERROR(VLOOKUP(FORECAST!$A5780,$AY$2:$BA$9,3,FALSE)),"",VLOOKUP(FORECAST!$A5780,$AY$2:$BA$9,3,FALSE))</f>
        <v/>
      </c>
      <c r="I5780" s="218" t="str">
        <f>IF(ISNUMBER(FORECAST!G:G),FORECAST!G:G,"")</f>
        <v/>
      </c>
      <c r="J5780" s="222" t="str">
        <f>IF(ISNUMBER(FORECAST!H:H),FORECAST!H:H,"")</f>
        <v/>
      </c>
      <c r="BF5780" s="4"/>
    </row>
    <row r="5781" spans="1:58">
      <c r="A5781" s="218" t="str">
        <f>MID(FORECAST!A5780,1,10)</f>
        <v/>
      </c>
      <c r="B5781" s="218" t="str">
        <f t="shared" si="680"/>
        <v/>
      </c>
      <c r="C5781" s="218" t="str">
        <f t="shared" si="681"/>
        <v/>
      </c>
      <c r="D5781" s="218" t="str">
        <f t="shared" si="682"/>
        <v/>
      </c>
      <c r="E5781" s="219" t="e">
        <f t="shared" si="683"/>
        <v>#VALUE!</v>
      </c>
      <c r="F5781" s="219" t="str">
        <f t="shared" si="684"/>
        <v/>
      </c>
      <c r="G5781" s="219">
        <f t="shared" si="685"/>
        <v>45291</v>
      </c>
      <c r="H5781" s="218" t="str">
        <f>IF(ISERROR(VLOOKUP(FORECAST!$A5781,$AY$2:$BA$9,3,FALSE)),"",VLOOKUP(FORECAST!$A5781,$AY$2:$BA$9,3,FALSE))</f>
        <v/>
      </c>
      <c r="I5781" s="218" t="str">
        <f>IF(ISNUMBER(FORECAST!G:G),FORECAST!G:G,"")</f>
        <v/>
      </c>
      <c r="J5781" s="222" t="str">
        <f>IF(ISNUMBER(FORECAST!H:H),FORECAST!H:H,"")</f>
        <v/>
      </c>
      <c r="BF5781" s="4"/>
    </row>
    <row r="5782" spans="1:58">
      <c r="A5782" s="218" t="str">
        <f>MID(FORECAST!A5781,1,10)</f>
        <v/>
      </c>
      <c r="B5782" s="218" t="str">
        <f t="shared" si="680"/>
        <v/>
      </c>
      <c r="C5782" s="218" t="str">
        <f t="shared" si="681"/>
        <v/>
      </c>
      <c r="D5782" s="218" t="str">
        <f t="shared" si="682"/>
        <v/>
      </c>
      <c r="E5782" s="219" t="e">
        <f t="shared" si="683"/>
        <v>#VALUE!</v>
      </c>
      <c r="F5782" s="219" t="str">
        <f t="shared" si="684"/>
        <v/>
      </c>
      <c r="G5782" s="219">
        <f t="shared" si="685"/>
        <v>45291</v>
      </c>
      <c r="H5782" s="218" t="str">
        <f>IF(ISERROR(VLOOKUP(FORECAST!$A5782,$AY$2:$BA$9,3,FALSE)),"",VLOOKUP(FORECAST!$A5782,$AY$2:$BA$9,3,FALSE))</f>
        <v/>
      </c>
      <c r="I5782" s="218" t="str">
        <f>IF(ISNUMBER(FORECAST!G:G),FORECAST!G:G,"")</f>
        <v/>
      </c>
      <c r="J5782" s="222" t="str">
        <f>IF(ISNUMBER(FORECAST!H:H),FORECAST!H:H,"")</f>
        <v/>
      </c>
      <c r="BF5782" s="4"/>
    </row>
    <row r="5783" spans="1:58">
      <c r="A5783" s="218" t="str">
        <f>MID(FORECAST!A5782,1,10)</f>
        <v/>
      </c>
      <c r="B5783" s="218" t="str">
        <f t="shared" si="680"/>
        <v/>
      </c>
      <c r="C5783" s="218" t="str">
        <f t="shared" si="681"/>
        <v/>
      </c>
      <c r="D5783" s="218" t="str">
        <f t="shared" si="682"/>
        <v/>
      </c>
      <c r="E5783" s="219" t="e">
        <f t="shared" si="683"/>
        <v>#VALUE!</v>
      </c>
      <c r="F5783" s="219" t="str">
        <f t="shared" si="684"/>
        <v/>
      </c>
      <c r="G5783" s="219">
        <f t="shared" si="685"/>
        <v>45291</v>
      </c>
      <c r="H5783" s="218" t="str">
        <f>IF(ISERROR(VLOOKUP(FORECAST!$A5783,$AY$2:$BA$9,3,FALSE)),"",VLOOKUP(FORECAST!$A5783,$AY$2:$BA$9,3,FALSE))</f>
        <v/>
      </c>
      <c r="I5783" s="218" t="str">
        <f>IF(ISNUMBER(FORECAST!G:G),FORECAST!G:G,"")</f>
        <v/>
      </c>
      <c r="J5783" s="222" t="str">
        <f>IF(ISNUMBER(FORECAST!H:H),FORECAST!H:H,"")</f>
        <v/>
      </c>
      <c r="BF5783" s="4"/>
    </row>
    <row r="5784" spans="1:58">
      <c r="A5784" s="218" t="str">
        <f>MID(FORECAST!A5783,1,10)</f>
        <v/>
      </c>
      <c r="B5784" s="218" t="str">
        <f t="shared" si="680"/>
        <v/>
      </c>
      <c r="C5784" s="218" t="str">
        <f t="shared" si="681"/>
        <v/>
      </c>
      <c r="D5784" s="218" t="str">
        <f t="shared" si="682"/>
        <v/>
      </c>
      <c r="E5784" s="219" t="e">
        <f t="shared" si="683"/>
        <v>#VALUE!</v>
      </c>
      <c r="F5784" s="219" t="str">
        <f t="shared" si="684"/>
        <v/>
      </c>
      <c r="G5784" s="219">
        <f t="shared" si="685"/>
        <v>45291</v>
      </c>
      <c r="H5784" s="218" t="str">
        <f>IF(ISERROR(VLOOKUP(FORECAST!$A5784,$AY$2:$BA$9,3,FALSE)),"",VLOOKUP(FORECAST!$A5784,$AY$2:$BA$9,3,FALSE))</f>
        <v/>
      </c>
      <c r="I5784" s="218" t="str">
        <f>IF(ISNUMBER(FORECAST!G:G),FORECAST!G:G,"")</f>
        <v/>
      </c>
      <c r="J5784" s="222" t="str">
        <f>IF(ISNUMBER(FORECAST!H:H),FORECAST!H:H,"")</f>
        <v/>
      </c>
      <c r="BF5784" s="4"/>
    </row>
    <row r="5785" spans="1:58">
      <c r="A5785" s="218" t="str">
        <f>MID(FORECAST!A5784,1,10)</f>
        <v/>
      </c>
      <c r="B5785" s="218" t="str">
        <f t="shared" si="680"/>
        <v/>
      </c>
      <c r="C5785" s="218" t="str">
        <f t="shared" si="681"/>
        <v/>
      </c>
      <c r="D5785" s="218" t="str">
        <f t="shared" si="682"/>
        <v/>
      </c>
      <c r="E5785" s="219" t="e">
        <f t="shared" si="683"/>
        <v>#VALUE!</v>
      </c>
      <c r="F5785" s="219" t="str">
        <f t="shared" si="684"/>
        <v/>
      </c>
      <c r="G5785" s="219">
        <f t="shared" si="685"/>
        <v>45291</v>
      </c>
      <c r="H5785" s="218" t="str">
        <f>IF(ISERROR(VLOOKUP(FORECAST!$A5785,$AY$2:$BA$9,3,FALSE)),"",VLOOKUP(FORECAST!$A5785,$AY$2:$BA$9,3,FALSE))</f>
        <v/>
      </c>
      <c r="I5785" s="218" t="str">
        <f>IF(ISNUMBER(FORECAST!G:G),FORECAST!G:G,"")</f>
        <v/>
      </c>
      <c r="J5785" s="222" t="str">
        <f>IF(ISNUMBER(FORECAST!H:H),FORECAST!H:H,"")</f>
        <v/>
      </c>
      <c r="BF5785" s="4"/>
    </row>
    <row r="5786" spans="1:58">
      <c r="A5786" s="218" t="str">
        <f>MID(FORECAST!A5785,1,10)</f>
        <v/>
      </c>
      <c r="B5786" s="218" t="str">
        <f t="shared" si="680"/>
        <v/>
      </c>
      <c r="C5786" s="218" t="str">
        <f t="shared" si="681"/>
        <v/>
      </c>
      <c r="D5786" s="218" t="str">
        <f t="shared" si="682"/>
        <v/>
      </c>
      <c r="E5786" s="219" t="e">
        <f t="shared" si="683"/>
        <v>#VALUE!</v>
      </c>
      <c r="F5786" s="219" t="str">
        <f t="shared" si="684"/>
        <v/>
      </c>
      <c r="G5786" s="219">
        <f t="shared" si="685"/>
        <v>45291</v>
      </c>
      <c r="H5786" s="218" t="str">
        <f>IF(ISERROR(VLOOKUP(FORECAST!$A5786,$AY$2:$BA$9,3,FALSE)),"",VLOOKUP(FORECAST!$A5786,$AY$2:$BA$9,3,FALSE))</f>
        <v/>
      </c>
      <c r="I5786" s="218" t="str">
        <f>IF(ISNUMBER(FORECAST!G:G),FORECAST!G:G,"")</f>
        <v/>
      </c>
      <c r="J5786" s="222" t="str">
        <f>IF(ISNUMBER(FORECAST!H:H),FORECAST!H:H,"")</f>
        <v/>
      </c>
      <c r="BF5786" s="4"/>
    </row>
    <row r="5787" spans="1:58">
      <c r="A5787" s="218" t="str">
        <f>MID(FORECAST!A5786,1,10)</f>
        <v/>
      </c>
      <c r="B5787" s="218" t="str">
        <f t="shared" si="680"/>
        <v/>
      </c>
      <c r="C5787" s="218" t="str">
        <f t="shared" si="681"/>
        <v/>
      </c>
      <c r="D5787" s="218" t="str">
        <f t="shared" si="682"/>
        <v/>
      </c>
      <c r="E5787" s="219" t="e">
        <f t="shared" si="683"/>
        <v>#VALUE!</v>
      </c>
      <c r="F5787" s="219" t="str">
        <f t="shared" si="684"/>
        <v/>
      </c>
      <c r="G5787" s="219">
        <f t="shared" si="685"/>
        <v>45291</v>
      </c>
      <c r="H5787" s="218" t="str">
        <f>IF(ISERROR(VLOOKUP(FORECAST!$A5787,$AY$2:$BA$9,3,FALSE)),"",VLOOKUP(FORECAST!$A5787,$AY$2:$BA$9,3,FALSE))</f>
        <v/>
      </c>
      <c r="I5787" s="218" t="str">
        <f>IF(ISNUMBER(FORECAST!G:G),FORECAST!G:G,"")</f>
        <v/>
      </c>
      <c r="J5787" s="222" t="str">
        <f>IF(ISNUMBER(FORECAST!H:H),FORECAST!H:H,"")</f>
        <v/>
      </c>
      <c r="BF5787" s="4"/>
    </row>
    <row r="5788" spans="1:58">
      <c r="A5788" s="218" t="str">
        <f>MID(FORECAST!A5787,1,10)</f>
        <v/>
      </c>
      <c r="B5788" s="218" t="str">
        <f t="shared" si="680"/>
        <v/>
      </c>
      <c r="C5788" s="218" t="str">
        <f t="shared" si="681"/>
        <v/>
      </c>
      <c r="D5788" s="218" t="str">
        <f t="shared" si="682"/>
        <v/>
      </c>
      <c r="E5788" s="219" t="e">
        <f t="shared" si="683"/>
        <v>#VALUE!</v>
      </c>
      <c r="F5788" s="219" t="str">
        <f t="shared" si="684"/>
        <v/>
      </c>
      <c r="G5788" s="219">
        <f t="shared" si="685"/>
        <v>45291</v>
      </c>
      <c r="H5788" s="218" t="str">
        <f>IF(ISERROR(VLOOKUP(FORECAST!$A5788,$AY$2:$BA$9,3,FALSE)),"",VLOOKUP(FORECAST!$A5788,$AY$2:$BA$9,3,FALSE))</f>
        <v/>
      </c>
      <c r="I5788" s="218" t="str">
        <f>IF(ISNUMBER(FORECAST!G:G),FORECAST!G:G,"")</f>
        <v/>
      </c>
      <c r="J5788" s="222" t="str">
        <f>IF(ISNUMBER(FORECAST!H:H),FORECAST!H:H,"")</f>
        <v/>
      </c>
      <c r="BF5788" s="4"/>
    </row>
    <row r="5789" spans="1:58">
      <c r="A5789" s="218" t="str">
        <f>MID(FORECAST!A5788,1,10)</f>
        <v/>
      </c>
      <c r="B5789" s="218" t="str">
        <f t="shared" si="680"/>
        <v/>
      </c>
      <c r="C5789" s="218" t="str">
        <f t="shared" si="681"/>
        <v/>
      </c>
      <c r="D5789" s="218" t="str">
        <f t="shared" si="682"/>
        <v/>
      </c>
      <c r="E5789" s="219" t="e">
        <f t="shared" si="683"/>
        <v>#VALUE!</v>
      </c>
      <c r="F5789" s="219" t="str">
        <f t="shared" si="684"/>
        <v/>
      </c>
      <c r="G5789" s="219">
        <f t="shared" si="685"/>
        <v>45291</v>
      </c>
      <c r="H5789" s="218" t="str">
        <f>IF(ISERROR(VLOOKUP(FORECAST!$A5789,$AY$2:$BA$9,3,FALSE)),"",VLOOKUP(FORECAST!$A5789,$AY$2:$BA$9,3,FALSE))</f>
        <v/>
      </c>
      <c r="I5789" s="218" t="str">
        <f>IF(ISNUMBER(FORECAST!G:G),FORECAST!G:G,"")</f>
        <v/>
      </c>
      <c r="J5789" s="222" t="str">
        <f>IF(ISNUMBER(FORECAST!H:H),FORECAST!H:H,"")</f>
        <v/>
      </c>
      <c r="BF5789" s="4"/>
    </row>
    <row r="5790" spans="1:58">
      <c r="A5790" s="218" t="str">
        <f>MID(FORECAST!A5789,1,10)</f>
        <v/>
      </c>
      <c r="B5790" s="218" t="str">
        <f t="shared" si="680"/>
        <v/>
      </c>
      <c r="C5790" s="218" t="str">
        <f t="shared" si="681"/>
        <v/>
      </c>
      <c r="D5790" s="218" t="str">
        <f t="shared" si="682"/>
        <v/>
      </c>
      <c r="E5790" s="219" t="e">
        <f t="shared" si="683"/>
        <v>#VALUE!</v>
      </c>
      <c r="F5790" s="219" t="str">
        <f t="shared" si="684"/>
        <v/>
      </c>
      <c r="G5790" s="219">
        <f t="shared" si="685"/>
        <v>45291</v>
      </c>
      <c r="H5790" s="218" t="str">
        <f>IF(ISERROR(VLOOKUP(FORECAST!$A5790,$AY$2:$BA$9,3,FALSE)),"",VLOOKUP(FORECAST!$A5790,$AY$2:$BA$9,3,FALSE))</f>
        <v/>
      </c>
      <c r="I5790" s="218" t="str">
        <f>IF(ISNUMBER(FORECAST!G:G),FORECAST!G:G,"")</f>
        <v/>
      </c>
      <c r="J5790" s="222" t="str">
        <f>IF(ISNUMBER(FORECAST!H:H),FORECAST!H:H,"")</f>
        <v/>
      </c>
      <c r="BF5790" s="4"/>
    </row>
    <row r="5791" spans="1:58">
      <c r="A5791" s="218" t="str">
        <f>MID(FORECAST!A5790,1,10)</f>
        <v/>
      </c>
      <c r="B5791" s="218" t="str">
        <f t="shared" si="680"/>
        <v/>
      </c>
      <c r="C5791" s="218" t="str">
        <f t="shared" si="681"/>
        <v/>
      </c>
      <c r="D5791" s="218" t="str">
        <f t="shared" si="682"/>
        <v/>
      </c>
      <c r="E5791" s="219" t="e">
        <f t="shared" si="683"/>
        <v>#VALUE!</v>
      </c>
      <c r="F5791" s="219" t="str">
        <f t="shared" si="684"/>
        <v/>
      </c>
      <c r="G5791" s="219">
        <f t="shared" si="685"/>
        <v>45291</v>
      </c>
      <c r="H5791" s="218" t="str">
        <f>IF(ISERROR(VLOOKUP(FORECAST!$A5791,$AY$2:$BA$9,3,FALSE)),"",VLOOKUP(FORECAST!$A5791,$AY$2:$BA$9,3,FALSE))</f>
        <v/>
      </c>
      <c r="I5791" s="218" t="str">
        <f>IF(ISNUMBER(FORECAST!G:G),FORECAST!G:G,"")</f>
        <v/>
      </c>
      <c r="J5791" s="222" t="str">
        <f>IF(ISNUMBER(FORECAST!H:H),FORECAST!H:H,"")</f>
        <v/>
      </c>
      <c r="BF5791" s="4"/>
    </row>
    <row r="5792" spans="1:58">
      <c r="A5792" s="218" t="str">
        <f>MID(FORECAST!A5791,1,10)</f>
        <v/>
      </c>
      <c r="B5792" s="218" t="str">
        <f t="shared" si="680"/>
        <v/>
      </c>
      <c r="C5792" s="218" t="str">
        <f t="shared" si="681"/>
        <v/>
      </c>
      <c r="D5792" s="218" t="str">
        <f t="shared" si="682"/>
        <v/>
      </c>
      <c r="E5792" s="219" t="e">
        <f t="shared" si="683"/>
        <v>#VALUE!</v>
      </c>
      <c r="F5792" s="219" t="str">
        <f t="shared" si="684"/>
        <v/>
      </c>
      <c r="G5792" s="219">
        <f t="shared" si="685"/>
        <v>45291</v>
      </c>
      <c r="H5792" s="218" t="str">
        <f>IF(ISERROR(VLOOKUP(FORECAST!$A5792,$AY$2:$BA$9,3,FALSE)),"",VLOOKUP(FORECAST!$A5792,$AY$2:$BA$9,3,FALSE))</f>
        <v/>
      </c>
      <c r="I5792" s="218" t="str">
        <f>IF(ISNUMBER(FORECAST!G:G),FORECAST!G:G,"")</f>
        <v/>
      </c>
      <c r="J5792" s="222" t="str">
        <f>IF(ISNUMBER(FORECAST!H:H),FORECAST!H:H,"")</f>
        <v/>
      </c>
      <c r="BF5792" s="4"/>
    </row>
    <row r="5793" spans="1:58">
      <c r="A5793" s="218" t="str">
        <f>MID(FORECAST!A5792,1,10)</f>
        <v/>
      </c>
      <c r="B5793" s="218" t="str">
        <f t="shared" si="680"/>
        <v/>
      </c>
      <c r="C5793" s="218" t="str">
        <f t="shared" si="681"/>
        <v/>
      </c>
      <c r="D5793" s="218" t="str">
        <f t="shared" si="682"/>
        <v/>
      </c>
      <c r="E5793" s="219" t="e">
        <f t="shared" si="683"/>
        <v>#VALUE!</v>
      </c>
      <c r="F5793" s="219" t="str">
        <f t="shared" si="684"/>
        <v/>
      </c>
      <c r="G5793" s="219">
        <f t="shared" si="685"/>
        <v>45291</v>
      </c>
      <c r="H5793" s="218" t="str">
        <f>IF(ISERROR(VLOOKUP(FORECAST!$A5793,$AY$2:$BA$9,3,FALSE)),"",VLOOKUP(FORECAST!$A5793,$AY$2:$BA$9,3,FALSE))</f>
        <v/>
      </c>
      <c r="I5793" s="218" t="str">
        <f>IF(ISNUMBER(FORECAST!G:G),FORECAST!G:G,"")</f>
        <v/>
      </c>
      <c r="J5793" s="222" t="str">
        <f>IF(ISNUMBER(FORECAST!H:H),FORECAST!H:H,"")</f>
        <v/>
      </c>
      <c r="BF5793" s="4"/>
    </row>
    <row r="5794" spans="1:58">
      <c r="A5794" s="218" t="str">
        <f>MID(FORECAST!A5793,1,10)</f>
        <v/>
      </c>
      <c r="B5794" s="218" t="str">
        <f t="shared" si="680"/>
        <v/>
      </c>
      <c r="C5794" s="218" t="str">
        <f t="shared" si="681"/>
        <v/>
      </c>
      <c r="D5794" s="218" t="str">
        <f t="shared" si="682"/>
        <v/>
      </c>
      <c r="E5794" s="219" t="e">
        <f t="shared" si="683"/>
        <v>#VALUE!</v>
      </c>
      <c r="F5794" s="219" t="str">
        <f t="shared" si="684"/>
        <v/>
      </c>
      <c r="G5794" s="219">
        <f t="shared" si="685"/>
        <v>45291</v>
      </c>
      <c r="H5794" s="218" t="str">
        <f>IF(ISERROR(VLOOKUP(FORECAST!$A5794,$AY$2:$BA$9,3,FALSE)),"",VLOOKUP(FORECAST!$A5794,$AY$2:$BA$9,3,FALSE))</f>
        <v/>
      </c>
      <c r="I5794" s="218" t="str">
        <f>IF(ISNUMBER(FORECAST!G:G),FORECAST!G:G,"")</f>
        <v/>
      </c>
      <c r="J5794" s="222" t="str">
        <f>IF(ISNUMBER(FORECAST!H:H),FORECAST!H:H,"")</f>
        <v/>
      </c>
      <c r="BF5794" s="4"/>
    </row>
    <row r="5795" spans="1:58">
      <c r="A5795" s="218" t="str">
        <f>MID(FORECAST!A5794,1,10)</f>
        <v/>
      </c>
      <c r="B5795" s="218" t="str">
        <f t="shared" si="680"/>
        <v/>
      </c>
      <c r="C5795" s="218" t="str">
        <f t="shared" si="681"/>
        <v/>
      </c>
      <c r="D5795" s="218" t="str">
        <f t="shared" si="682"/>
        <v/>
      </c>
      <c r="E5795" s="219" t="e">
        <f t="shared" si="683"/>
        <v>#VALUE!</v>
      </c>
      <c r="F5795" s="219" t="str">
        <f t="shared" si="684"/>
        <v/>
      </c>
      <c r="G5795" s="219">
        <f t="shared" si="685"/>
        <v>45291</v>
      </c>
      <c r="H5795" s="218" t="str">
        <f>IF(ISERROR(VLOOKUP(FORECAST!$A5795,$AY$2:$BA$9,3,FALSE)),"",VLOOKUP(FORECAST!$A5795,$AY$2:$BA$9,3,FALSE))</f>
        <v/>
      </c>
      <c r="I5795" s="218" t="str">
        <f>IF(ISNUMBER(FORECAST!G:G),FORECAST!G:G,"")</f>
        <v/>
      </c>
      <c r="J5795" s="222" t="str">
        <f>IF(ISNUMBER(FORECAST!H:H),FORECAST!H:H,"")</f>
        <v/>
      </c>
      <c r="BF5795" s="4"/>
    </row>
    <row r="5796" spans="1:58">
      <c r="A5796" s="218" t="str">
        <f>MID(FORECAST!A5795,1,10)</f>
        <v/>
      </c>
      <c r="B5796" s="218" t="str">
        <f t="shared" si="680"/>
        <v/>
      </c>
      <c r="C5796" s="218" t="str">
        <f t="shared" si="681"/>
        <v/>
      </c>
      <c r="D5796" s="218" t="str">
        <f t="shared" si="682"/>
        <v/>
      </c>
      <c r="E5796" s="219" t="e">
        <f t="shared" si="683"/>
        <v>#VALUE!</v>
      </c>
      <c r="F5796" s="219" t="str">
        <f t="shared" si="684"/>
        <v/>
      </c>
      <c r="G5796" s="219">
        <f t="shared" si="685"/>
        <v>45291</v>
      </c>
      <c r="H5796" s="218" t="str">
        <f>IF(ISERROR(VLOOKUP(FORECAST!$A5796,$AY$2:$BA$9,3,FALSE)),"",VLOOKUP(FORECAST!$A5796,$AY$2:$BA$9,3,FALSE))</f>
        <v/>
      </c>
      <c r="I5796" s="218" t="str">
        <f>IF(ISNUMBER(FORECAST!G:G),FORECAST!G:G,"")</f>
        <v/>
      </c>
      <c r="J5796" s="222" t="str">
        <f>IF(ISNUMBER(FORECAST!H:H),FORECAST!H:H,"")</f>
        <v/>
      </c>
      <c r="BF5796" s="4"/>
    </row>
    <row r="5797" spans="1:58">
      <c r="A5797" s="218" t="str">
        <f>MID(FORECAST!A5796,1,10)</f>
        <v/>
      </c>
      <c r="B5797" s="218" t="str">
        <f t="shared" si="680"/>
        <v/>
      </c>
      <c r="C5797" s="218" t="str">
        <f t="shared" si="681"/>
        <v/>
      </c>
      <c r="D5797" s="218" t="str">
        <f t="shared" si="682"/>
        <v/>
      </c>
      <c r="E5797" s="219" t="e">
        <f t="shared" si="683"/>
        <v>#VALUE!</v>
      </c>
      <c r="F5797" s="219" t="str">
        <f t="shared" si="684"/>
        <v/>
      </c>
      <c r="G5797" s="219">
        <f t="shared" si="685"/>
        <v>45291</v>
      </c>
      <c r="H5797" s="218" t="str">
        <f>IF(ISERROR(VLOOKUP(FORECAST!$A5797,$AY$2:$BA$9,3,FALSE)),"",VLOOKUP(FORECAST!$A5797,$AY$2:$BA$9,3,FALSE))</f>
        <v/>
      </c>
      <c r="I5797" s="218" t="str">
        <f>IF(ISNUMBER(FORECAST!G:G),FORECAST!G:G,"")</f>
        <v/>
      </c>
      <c r="J5797" s="222" t="str">
        <f>IF(ISNUMBER(FORECAST!H:H),FORECAST!H:H,"")</f>
        <v/>
      </c>
      <c r="BF5797" s="4"/>
    </row>
    <row r="5798" spans="1:58">
      <c r="A5798" s="218" t="str">
        <f>MID(FORECAST!A5797,1,10)</f>
        <v/>
      </c>
      <c r="B5798" s="218" t="str">
        <f t="shared" si="680"/>
        <v/>
      </c>
      <c r="C5798" s="218" t="str">
        <f t="shared" si="681"/>
        <v/>
      </c>
      <c r="D5798" s="218" t="str">
        <f t="shared" si="682"/>
        <v/>
      </c>
      <c r="E5798" s="219" t="e">
        <f t="shared" si="683"/>
        <v>#VALUE!</v>
      </c>
      <c r="F5798" s="219" t="str">
        <f t="shared" si="684"/>
        <v/>
      </c>
      <c r="G5798" s="219">
        <f t="shared" si="685"/>
        <v>45291</v>
      </c>
      <c r="H5798" s="218" t="str">
        <f>IF(ISERROR(VLOOKUP(FORECAST!$A5798,$AY$2:$BA$9,3,FALSE)),"",VLOOKUP(FORECAST!$A5798,$AY$2:$BA$9,3,FALSE))</f>
        <v/>
      </c>
      <c r="I5798" s="218" t="str">
        <f>IF(ISNUMBER(FORECAST!G:G),FORECAST!G:G,"")</f>
        <v/>
      </c>
      <c r="J5798" s="222" t="str">
        <f>IF(ISNUMBER(FORECAST!H:H),FORECAST!H:H,"")</f>
        <v/>
      </c>
      <c r="BF5798" s="4"/>
    </row>
    <row r="5799" spans="1:58">
      <c r="A5799" s="218" t="str">
        <f>MID(FORECAST!A5798,1,10)</f>
        <v/>
      </c>
      <c r="B5799" s="218" t="str">
        <f t="shared" si="680"/>
        <v/>
      </c>
      <c r="C5799" s="218" t="str">
        <f t="shared" si="681"/>
        <v/>
      </c>
      <c r="D5799" s="218" t="str">
        <f t="shared" si="682"/>
        <v/>
      </c>
      <c r="E5799" s="219" t="e">
        <f t="shared" si="683"/>
        <v>#VALUE!</v>
      </c>
      <c r="F5799" s="219" t="str">
        <f t="shared" si="684"/>
        <v/>
      </c>
      <c r="G5799" s="219">
        <f t="shared" si="685"/>
        <v>45291</v>
      </c>
      <c r="H5799" s="218" t="str">
        <f>IF(ISERROR(VLOOKUP(FORECAST!$A5799,$AY$2:$BA$9,3,FALSE)),"",VLOOKUP(FORECAST!$A5799,$AY$2:$BA$9,3,FALSE))</f>
        <v/>
      </c>
      <c r="I5799" s="218" t="str">
        <f>IF(ISNUMBER(FORECAST!G:G),FORECAST!G:G,"")</f>
        <v/>
      </c>
      <c r="J5799" s="222" t="str">
        <f>IF(ISNUMBER(FORECAST!H:H),FORECAST!H:H,"")</f>
        <v/>
      </c>
      <c r="BF5799" s="4"/>
    </row>
    <row r="5800" spans="1:58">
      <c r="A5800" s="218" t="str">
        <f>MID(FORECAST!A5799,1,10)</f>
        <v/>
      </c>
      <c r="B5800" s="218" t="str">
        <f t="shared" si="680"/>
        <v/>
      </c>
      <c r="C5800" s="218" t="str">
        <f t="shared" si="681"/>
        <v/>
      </c>
      <c r="D5800" s="218" t="str">
        <f t="shared" si="682"/>
        <v/>
      </c>
      <c r="E5800" s="219" t="e">
        <f t="shared" si="683"/>
        <v>#VALUE!</v>
      </c>
      <c r="F5800" s="219" t="str">
        <f t="shared" si="684"/>
        <v/>
      </c>
      <c r="G5800" s="219">
        <f t="shared" si="685"/>
        <v>45291</v>
      </c>
      <c r="H5800" s="218" t="str">
        <f>IF(ISERROR(VLOOKUP(FORECAST!$A5800,$AY$2:$BA$9,3,FALSE)),"",VLOOKUP(FORECAST!$A5800,$AY$2:$BA$9,3,FALSE))</f>
        <v/>
      </c>
      <c r="I5800" s="218" t="str">
        <f>IF(ISNUMBER(FORECAST!G:G),FORECAST!G:G,"")</f>
        <v/>
      </c>
      <c r="J5800" s="222" t="str">
        <f>IF(ISNUMBER(FORECAST!H:H),FORECAST!H:H,"")</f>
        <v/>
      </c>
      <c r="BF5800" s="4"/>
    </row>
    <row r="5801" spans="1:58">
      <c r="A5801" s="218" t="str">
        <f>MID(FORECAST!A5800,1,10)</f>
        <v/>
      </c>
      <c r="B5801" s="218" t="str">
        <f t="shared" si="680"/>
        <v/>
      </c>
      <c r="C5801" s="218" t="str">
        <f t="shared" si="681"/>
        <v/>
      </c>
      <c r="D5801" s="218" t="str">
        <f t="shared" si="682"/>
        <v/>
      </c>
      <c r="E5801" s="219" t="e">
        <f t="shared" si="683"/>
        <v>#VALUE!</v>
      </c>
      <c r="F5801" s="219" t="str">
        <f t="shared" si="684"/>
        <v/>
      </c>
      <c r="G5801" s="219">
        <f t="shared" si="685"/>
        <v>45291</v>
      </c>
      <c r="H5801" s="218" t="str">
        <f>IF(ISERROR(VLOOKUP(FORECAST!$A5801,$AY$2:$BA$9,3,FALSE)),"",VLOOKUP(FORECAST!$A5801,$AY$2:$BA$9,3,FALSE))</f>
        <v/>
      </c>
      <c r="I5801" s="218" t="str">
        <f>IF(ISNUMBER(FORECAST!G:G),FORECAST!G:G,"")</f>
        <v/>
      </c>
      <c r="J5801" s="222" t="str">
        <f>IF(ISNUMBER(FORECAST!H:H),FORECAST!H:H,"")</f>
        <v/>
      </c>
      <c r="BF5801" s="4"/>
    </row>
    <row r="5802" spans="1:58">
      <c r="A5802" s="218" t="str">
        <f>MID(FORECAST!A5801,1,10)</f>
        <v/>
      </c>
      <c r="B5802" s="218" t="str">
        <f t="shared" si="680"/>
        <v/>
      </c>
      <c r="C5802" s="218" t="str">
        <f t="shared" si="681"/>
        <v/>
      </c>
      <c r="D5802" s="218" t="str">
        <f t="shared" si="682"/>
        <v/>
      </c>
      <c r="E5802" s="219" t="e">
        <f t="shared" si="683"/>
        <v>#VALUE!</v>
      </c>
      <c r="F5802" s="219" t="str">
        <f t="shared" si="684"/>
        <v/>
      </c>
      <c r="G5802" s="219">
        <f t="shared" si="685"/>
        <v>45291</v>
      </c>
      <c r="H5802" s="218" t="str">
        <f>IF(ISERROR(VLOOKUP(FORECAST!$A5802,$AY$2:$BA$9,3,FALSE)),"",VLOOKUP(FORECAST!$A5802,$AY$2:$BA$9,3,FALSE))</f>
        <v/>
      </c>
      <c r="I5802" s="218" t="str">
        <f>IF(ISNUMBER(FORECAST!G:G),FORECAST!G:G,"")</f>
        <v/>
      </c>
      <c r="J5802" s="222" t="str">
        <f>IF(ISNUMBER(FORECAST!H:H),FORECAST!H:H,"")</f>
        <v/>
      </c>
      <c r="BF5802" s="4"/>
    </row>
    <row r="5803" spans="1:58">
      <c r="A5803" s="218" t="str">
        <f>MID(FORECAST!A5802,1,10)</f>
        <v/>
      </c>
      <c r="B5803" s="218" t="str">
        <f t="shared" si="680"/>
        <v/>
      </c>
      <c r="C5803" s="218" t="str">
        <f t="shared" si="681"/>
        <v/>
      </c>
      <c r="D5803" s="218" t="str">
        <f t="shared" si="682"/>
        <v/>
      </c>
      <c r="E5803" s="219" t="e">
        <f t="shared" si="683"/>
        <v>#VALUE!</v>
      </c>
      <c r="F5803" s="219" t="str">
        <f t="shared" si="684"/>
        <v/>
      </c>
      <c r="G5803" s="219">
        <f t="shared" si="685"/>
        <v>45291</v>
      </c>
      <c r="H5803" s="218" t="str">
        <f>IF(ISERROR(VLOOKUP(FORECAST!$A5803,$AY$2:$BA$9,3,FALSE)),"",VLOOKUP(FORECAST!$A5803,$AY$2:$BA$9,3,FALSE))</f>
        <v/>
      </c>
      <c r="I5803" s="218" t="str">
        <f>IF(ISNUMBER(FORECAST!G:G),FORECAST!G:G,"")</f>
        <v/>
      </c>
      <c r="J5803" s="222" t="str">
        <f>IF(ISNUMBER(FORECAST!H:H),FORECAST!H:H,"")</f>
        <v/>
      </c>
      <c r="BF5803" s="4"/>
    </row>
    <row r="5804" spans="1:58">
      <c r="A5804" s="218" t="str">
        <f>MID(FORECAST!A5803,1,10)</f>
        <v/>
      </c>
      <c r="B5804" s="218" t="str">
        <f t="shared" si="680"/>
        <v/>
      </c>
      <c r="C5804" s="218" t="str">
        <f t="shared" si="681"/>
        <v/>
      </c>
      <c r="D5804" s="218" t="str">
        <f t="shared" si="682"/>
        <v/>
      </c>
      <c r="E5804" s="219" t="e">
        <f t="shared" si="683"/>
        <v>#VALUE!</v>
      </c>
      <c r="F5804" s="219" t="str">
        <f t="shared" si="684"/>
        <v/>
      </c>
      <c r="G5804" s="219">
        <f t="shared" si="685"/>
        <v>45291</v>
      </c>
      <c r="H5804" s="218" t="str">
        <f>IF(ISERROR(VLOOKUP(FORECAST!$A5804,$AY$2:$BA$9,3,FALSE)),"",VLOOKUP(FORECAST!$A5804,$AY$2:$BA$9,3,FALSE))</f>
        <v/>
      </c>
      <c r="I5804" s="218" t="str">
        <f>IF(ISNUMBER(FORECAST!G:G),FORECAST!G:G,"")</f>
        <v/>
      </c>
      <c r="J5804" s="222" t="str">
        <f>IF(ISNUMBER(FORECAST!H:H),FORECAST!H:H,"")</f>
        <v/>
      </c>
      <c r="BF5804" s="4"/>
    </row>
    <row r="5805" spans="1:58">
      <c r="A5805" s="218" t="str">
        <f>MID(FORECAST!A5804,1,10)</f>
        <v/>
      </c>
      <c r="B5805" s="218" t="str">
        <f t="shared" si="680"/>
        <v/>
      </c>
      <c r="C5805" s="218" t="str">
        <f t="shared" si="681"/>
        <v/>
      </c>
      <c r="D5805" s="218" t="str">
        <f t="shared" si="682"/>
        <v/>
      </c>
      <c r="E5805" s="219" t="e">
        <f t="shared" si="683"/>
        <v>#VALUE!</v>
      </c>
      <c r="F5805" s="219" t="str">
        <f t="shared" si="684"/>
        <v/>
      </c>
      <c r="G5805" s="219">
        <f t="shared" si="685"/>
        <v>45291</v>
      </c>
      <c r="H5805" s="218" t="str">
        <f>IF(ISERROR(VLOOKUP(FORECAST!$A5805,$AY$2:$BA$9,3,FALSE)),"",VLOOKUP(FORECAST!$A5805,$AY$2:$BA$9,3,FALSE))</f>
        <v/>
      </c>
      <c r="I5805" s="218" t="str">
        <f>IF(ISNUMBER(FORECAST!G:G),FORECAST!G:G,"")</f>
        <v/>
      </c>
      <c r="J5805" s="222" t="str">
        <f>IF(ISNUMBER(FORECAST!H:H),FORECAST!H:H,"")</f>
        <v/>
      </c>
      <c r="BF5805" s="4"/>
    </row>
    <row r="5806" spans="1:58">
      <c r="A5806" s="218" t="str">
        <f>MID(FORECAST!A5805,1,10)</f>
        <v/>
      </c>
      <c r="B5806" s="218" t="str">
        <f t="shared" si="680"/>
        <v/>
      </c>
      <c r="C5806" s="218" t="str">
        <f t="shared" si="681"/>
        <v/>
      </c>
      <c r="D5806" s="218" t="str">
        <f t="shared" si="682"/>
        <v/>
      </c>
      <c r="E5806" s="219" t="e">
        <f t="shared" si="683"/>
        <v>#VALUE!</v>
      </c>
      <c r="F5806" s="219" t="str">
        <f t="shared" si="684"/>
        <v/>
      </c>
      <c r="G5806" s="219">
        <f t="shared" si="685"/>
        <v>45291</v>
      </c>
      <c r="H5806" s="218" t="str">
        <f>IF(ISERROR(VLOOKUP(FORECAST!$A5806,$AY$2:$BA$9,3,FALSE)),"",VLOOKUP(FORECAST!$A5806,$AY$2:$BA$9,3,FALSE))</f>
        <v/>
      </c>
      <c r="I5806" s="218" t="str">
        <f>IF(ISNUMBER(FORECAST!G:G),FORECAST!G:G,"")</f>
        <v/>
      </c>
      <c r="J5806" s="222" t="str">
        <f>IF(ISNUMBER(FORECAST!H:H),FORECAST!H:H,"")</f>
        <v/>
      </c>
      <c r="BF5806" s="4"/>
    </row>
    <row r="5807" spans="1:58">
      <c r="A5807" s="218" t="str">
        <f>MID(FORECAST!A5806,1,10)</f>
        <v/>
      </c>
      <c r="B5807" s="218" t="str">
        <f t="shared" si="680"/>
        <v/>
      </c>
      <c r="C5807" s="218" t="str">
        <f t="shared" si="681"/>
        <v/>
      </c>
      <c r="D5807" s="218" t="str">
        <f t="shared" si="682"/>
        <v/>
      </c>
      <c r="E5807" s="219" t="e">
        <f t="shared" si="683"/>
        <v>#VALUE!</v>
      </c>
      <c r="F5807" s="219" t="str">
        <f t="shared" si="684"/>
        <v/>
      </c>
      <c r="G5807" s="219">
        <f t="shared" si="685"/>
        <v>45291</v>
      </c>
      <c r="H5807" s="218" t="str">
        <f>IF(ISERROR(VLOOKUP(FORECAST!$A5807,$AY$2:$BA$9,3,FALSE)),"",VLOOKUP(FORECAST!$A5807,$AY$2:$BA$9,3,FALSE))</f>
        <v/>
      </c>
      <c r="I5807" s="218" t="str">
        <f>IF(ISNUMBER(FORECAST!G:G),FORECAST!G:G,"")</f>
        <v/>
      </c>
      <c r="J5807" s="222" t="str">
        <f>IF(ISNUMBER(FORECAST!H:H),FORECAST!H:H,"")</f>
        <v/>
      </c>
      <c r="BF5807" s="4"/>
    </row>
    <row r="5808" spans="1:58">
      <c r="A5808" s="218" t="str">
        <f>MID(FORECAST!A5807,1,10)</f>
        <v/>
      </c>
      <c r="B5808" s="218" t="str">
        <f t="shared" si="680"/>
        <v/>
      </c>
      <c r="C5808" s="218" t="str">
        <f t="shared" si="681"/>
        <v/>
      </c>
      <c r="D5808" s="218" t="str">
        <f t="shared" si="682"/>
        <v/>
      </c>
      <c r="E5808" s="219" t="e">
        <f t="shared" si="683"/>
        <v>#VALUE!</v>
      </c>
      <c r="F5808" s="219" t="str">
        <f t="shared" si="684"/>
        <v/>
      </c>
      <c r="G5808" s="219">
        <f t="shared" si="685"/>
        <v>45291</v>
      </c>
      <c r="H5808" s="218" t="str">
        <f>IF(ISERROR(VLOOKUP(FORECAST!$A5808,$AY$2:$BA$9,3,FALSE)),"",VLOOKUP(FORECAST!$A5808,$AY$2:$BA$9,3,FALSE))</f>
        <v/>
      </c>
      <c r="I5808" s="218" t="str">
        <f>IF(ISNUMBER(FORECAST!G:G),FORECAST!G:G,"")</f>
        <v/>
      </c>
      <c r="J5808" s="222" t="str">
        <f>IF(ISNUMBER(FORECAST!H:H),FORECAST!H:H,"")</f>
        <v/>
      </c>
      <c r="BF5808" s="4"/>
    </row>
    <row r="5809" spans="1:58">
      <c r="A5809" s="218" t="str">
        <f>MID(FORECAST!A5808,1,10)</f>
        <v/>
      </c>
      <c r="B5809" s="218" t="str">
        <f t="shared" si="680"/>
        <v/>
      </c>
      <c r="C5809" s="218" t="str">
        <f t="shared" si="681"/>
        <v/>
      </c>
      <c r="D5809" s="218" t="str">
        <f t="shared" si="682"/>
        <v/>
      </c>
      <c r="E5809" s="219" t="e">
        <f t="shared" si="683"/>
        <v>#VALUE!</v>
      </c>
      <c r="F5809" s="219" t="str">
        <f t="shared" si="684"/>
        <v/>
      </c>
      <c r="G5809" s="219">
        <f t="shared" si="685"/>
        <v>45291</v>
      </c>
      <c r="H5809" s="218" t="str">
        <f>IF(ISERROR(VLOOKUP(FORECAST!$A5809,$AY$2:$BA$9,3,FALSE)),"",VLOOKUP(FORECAST!$A5809,$AY$2:$BA$9,3,FALSE))</f>
        <v/>
      </c>
      <c r="I5809" s="218" t="str">
        <f>IF(ISNUMBER(FORECAST!G:G),FORECAST!G:G,"")</f>
        <v/>
      </c>
      <c r="J5809" s="222" t="str">
        <f>IF(ISNUMBER(FORECAST!H:H),FORECAST!H:H,"")</f>
        <v/>
      </c>
      <c r="BF5809" s="4"/>
    </row>
    <row r="5810" spans="1:58">
      <c r="A5810" s="218" t="str">
        <f>MID(FORECAST!A5809,1,10)</f>
        <v/>
      </c>
      <c r="B5810" s="218" t="str">
        <f t="shared" si="680"/>
        <v/>
      </c>
      <c r="C5810" s="218" t="str">
        <f t="shared" si="681"/>
        <v/>
      </c>
      <c r="D5810" s="218" t="str">
        <f t="shared" si="682"/>
        <v/>
      </c>
      <c r="E5810" s="219" t="e">
        <f t="shared" si="683"/>
        <v>#VALUE!</v>
      </c>
      <c r="F5810" s="219" t="str">
        <f t="shared" si="684"/>
        <v/>
      </c>
      <c r="G5810" s="219">
        <f t="shared" si="685"/>
        <v>45291</v>
      </c>
      <c r="H5810" s="218" t="str">
        <f>IF(ISERROR(VLOOKUP(FORECAST!$A5810,$AY$2:$BA$9,3,FALSE)),"",VLOOKUP(FORECAST!$A5810,$AY$2:$BA$9,3,FALSE))</f>
        <v/>
      </c>
      <c r="I5810" s="218" t="str">
        <f>IF(ISNUMBER(FORECAST!G:G),FORECAST!G:G,"")</f>
        <v/>
      </c>
      <c r="J5810" s="222" t="str">
        <f>IF(ISNUMBER(FORECAST!H:H),FORECAST!H:H,"")</f>
        <v/>
      </c>
      <c r="BF5810" s="4"/>
    </row>
    <row r="5811" spans="1:58">
      <c r="A5811" s="218" t="str">
        <f>MID(FORECAST!A5810,1,10)</f>
        <v/>
      </c>
      <c r="B5811" s="218" t="str">
        <f t="shared" si="680"/>
        <v/>
      </c>
      <c r="C5811" s="218" t="str">
        <f t="shared" si="681"/>
        <v/>
      </c>
      <c r="D5811" s="218" t="str">
        <f t="shared" si="682"/>
        <v/>
      </c>
      <c r="E5811" s="219" t="e">
        <f t="shared" si="683"/>
        <v>#VALUE!</v>
      </c>
      <c r="F5811" s="219" t="str">
        <f t="shared" si="684"/>
        <v/>
      </c>
      <c r="G5811" s="219">
        <f t="shared" si="685"/>
        <v>45291</v>
      </c>
      <c r="H5811" s="218" t="str">
        <f>IF(ISERROR(VLOOKUP(FORECAST!$A5811,$AY$2:$BA$9,3,FALSE)),"",VLOOKUP(FORECAST!$A5811,$AY$2:$BA$9,3,FALSE))</f>
        <v/>
      </c>
      <c r="I5811" s="218" t="str">
        <f>IF(ISNUMBER(FORECAST!G:G),FORECAST!G:G,"")</f>
        <v/>
      </c>
      <c r="J5811" s="222" t="str">
        <f>IF(ISNUMBER(FORECAST!H:H),FORECAST!H:H,"")</f>
        <v/>
      </c>
      <c r="BF5811" s="4"/>
    </row>
    <row r="5812" spans="1:58">
      <c r="A5812" s="218" t="str">
        <f>MID(FORECAST!A5811,1,10)</f>
        <v/>
      </c>
      <c r="B5812" s="218" t="str">
        <f t="shared" si="680"/>
        <v/>
      </c>
      <c r="C5812" s="218" t="str">
        <f t="shared" si="681"/>
        <v/>
      </c>
      <c r="D5812" s="218" t="str">
        <f t="shared" si="682"/>
        <v/>
      </c>
      <c r="E5812" s="219" t="e">
        <f t="shared" si="683"/>
        <v>#VALUE!</v>
      </c>
      <c r="F5812" s="219" t="str">
        <f t="shared" si="684"/>
        <v/>
      </c>
      <c r="G5812" s="219">
        <f t="shared" si="685"/>
        <v>45291</v>
      </c>
      <c r="H5812" s="218" t="str">
        <f>IF(ISERROR(VLOOKUP(FORECAST!$A5812,$AY$2:$BA$9,3,FALSE)),"",VLOOKUP(FORECAST!$A5812,$AY$2:$BA$9,3,FALSE))</f>
        <v/>
      </c>
      <c r="I5812" s="218" t="str">
        <f>IF(ISNUMBER(FORECAST!G:G),FORECAST!G:G,"")</f>
        <v/>
      </c>
      <c r="J5812" s="222" t="str">
        <f>IF(ISNUMBER(FORECAST!H:H),FORECAST!H:H,"")</f>
        <v/>
      </c>
      <c r="BF5812" s="4"/>
    </row>
    <row r="5813" spans="1:58">
      <c r="A5813" s="218" t="str">
        <f>MID(FORECAST!A5812,1,10)</f>
        <v/>
      </c>
      <c r="B5813" s="218" t="str">
        <f t="shared" si="680"/>
        <v/>
      </c>
      <c r="C5813" s="218" t="str">
        <f t="shared" si="681"/>
        <v/>
      </c>
      <c r="D5813" s="218" t="str">
        <f t="shared" si="682"/>
        <v/>
      </c>
      <c r="E5813" s="219" t="e">
        <f t="shared" si="683"/>
        <v>#VALUE!</v>
      </c>
      <c r="F5813" s="219" t="str">
        <f t="shared" si="684"/>
        <v/>
      </c>
      <c r="G5813" s="219">
        <f t="shared" si="685"/>
        <v>45291</v>
      </c>
      <c r="H5813" s="218" t="str">
        <f>IF(ISERROR(VLOOKUP(FORECAST!$A5813,$AY$2:$BA$9,3,FALSE)),"",VLOOKUP(FORECAST!$A5813,$AY$2:$BA$9,3,FALSE))</f>
        <v/>
      </c>
      <c r="I5813" s="218" t="str">
        <f>IF(ISNUMBER(FORECAST!G:G),FORECAST!G:G,"")</f>
        <v/>
      </c>
      <c r="J5813" s="222" t="str">
        <f>IF(ISNUMBER(FORECAST!H:H),FORECAST!H:H,"")</f>
        <v/>
      </c>
      <c r="BF5813" s="4"/>
    </row>
    <row r="5814" spans="1:58">
      <c r="A5814" s="218" t="str">
        <f>MID(FORECAST!A5813,1,10)</f>
        <v/>
      </c>
      <c r="B5814" s="218" t="str">
        <f t="shared" si="680"/>
        <v/>
      </c>
      <c r="C5814" s="218" t="str">
        <f t="shared" si="681"/>
        <v/>
      </c>
      <c r="D5814" s="218" t="str">
        <f t="shared" si="682"/>
        <v/>
      </c>
      <c r="E5814" s="219" t="e">
        <f t="shared" si="683"/>
        <v>#VALUE!</v>
      </c>
      <c r="F5814" s="219" t="str">
        <f t="shared" si="684"/>
        <v/>
      </c>
      <c r="G5814" s="219">
        <f t="shared" si="685"/>
        <v>45291</v>
      </c>
      <c r="H5814" s="218" t="str">
        <f>IF(ISERROR(VLOOKUP(FORECAST!$A5814,$AY$2:$BA$9,3,FALSE)),"",VLOOKUP(FORECAST!$A5814,$AY$2:$BA$9,3,FALSE))</f>
        <v/>
      </c>
      <c r="I5814" s="218" t="str">
        <f>IF(ISNUMBER(FORECAST!G:G),FORECAST!G:G,"")</f>
        <v/>
      </c>
      <c r="J5814" s="222" t="str">
        <f>IF(ISNUMBER(FORECAST!H:H),FORECAST!H:H,"")</f>
        <v/>
      </c>
      <c r="BF5814" s="4"/>
    </row>
    <row r="5815" spans="1:58">
      <c r="A5815" s="218" t="str">
        <f>MID(FORECAST!A5814,1,10)</f>
        <v/>
      </c>
      <c r="B5815" s="218" t="str">
        <f t="shared" si="680"/>
        <v/>
      </c>
      <c r="C5815" s="218" t="str">
        <f t="shared" si="681"/>
        <v/>
      </c>
      <c r="D5815" s="218" t="str">
        <f t="shared" si="682"/>
        <v/>
      </c>
      <c r="E5815" s="219" t="e">
        <f t="shared" si="683"/>
        <v>#VALUE!</v>
      </c>
      <c r="F5815" s="219" t="str">
        <f t="shared" si="684"/>
        <v/>
      </c>
      <c r="G5815" s="219">
        <f t="shared" si="685"/>
        <v>45291</v>
      </c>
      <c r="H5815" s="218" t="str">
        <f>IF(ISERROR(VLOOKUP(FORECAST!$A5815,$AY$2:$BA$9,3,FALSE)),"",VLOOKUP(FORECAST!$A5815,$AY$2:$BA$9,3,FALSE))</f>
        <v/>
      </c>
      <c r="I5815" s="218" t="str">
        <f>IF(ISNUMBER(FORECAST!G:G),FORECAST!G:G,"")</f>
        <v/>
      </c>
      <c r="J5815" s="222" t="str">
        <f>IF(ISNUMBER(FORECAST!H:H),FORECAST!H:H,"")</f>
        <v/>
      </c>
      <c r="BF5815" s="4"/>
    </row>
    <row r="5816" spans="1:58">
      <c r="A5816" s="218" t="str">
        <f>MID(FORECAST!A5815,1,10)</f>
        <v/>
      </c>
      <c r="B5816" s="218" t="str">
        <f t="shared" si="680"/>
        <v/>
      </c>
      <c r="C5816" s="218" t="str">
        <f t="shared" si="681"/>
        <v/>
      </c>
      <c r="D5816" s="218" t="str">
        <f t="shared" si="682"/>
        <v/>
      </c>
      <c r="E5816" s="219" t="e">
        <f t="shared" si="683"/>
        <v>#VALUE!</v>
      </c>
      <c r="F5816" s="219" t="str">
        <f t="shared" si="684"/>
        <v/>
      </c>
      <c r="G5816" s="219">
        <f t="shared" si="685"/>
        <v>45291</v>
      </c>
      <c r="H5816" s="218" t="str">
        <f>IF(ISERROR(VLOOKUP(FORECAST!$A5816,$AY$2:$BA$9,3,FALSE)),"",VLOOKUP(FORECAST!$A5816,$AY$2:$BA$9,3,FALSE))</f>
        <v/>
      </c>
      <c r="I5816" s="218" t="str">
        <f>IF(ISNUMBER(FORECAST!G:G),FORECAST!G:G,"")</f>
        <v/>
      </c>
      <c r="J5816" s="222" t="str">
        <f>IF(ISNUMBER(FORECAST!H:H),FORECAST!H:H,"")</f>
        <v/>
      </c>
      <c r="BF5816" s="4"/>
    </row>
    <row r="5817" spans="1:58">
      <c r="A5817" s="218" t="str">
        <f>MID(FORECAST!A5816,1,10)</f>
        <v/>
      </c>
      <c r="B5817" s="218" t="str">
        <f t="shared" si="680"/>
        <v/>
      </c>
      <c r="C5817" s="218" t="str">
        <f t="shared" si="681"/>
        <v/>
      </c>
      <c r="D5817" s="218" t="str">
        <f t="shared" si="682"/>
        <v/>
      </c>
      <c r="E5817" s="219" t="e">
        <f t="shared" si="683"/>
        <v>#VALUE!</v>
      </c>
      <c r="F5817" s="219" t="str">
        <f t="shared" si="684"/>
        <v/>
      </c>
      <c r="G5817" s="219">
        <f t="shared" si="685"/>
        <v>45291</v>
      </c>
      <c r="H5817" s="218" t="str">
        <f>IF(ISERROR(VLOOKUP(FORECAST!$A5817,$AY$2:$BA$9,3,FALSE)),"",VLOOKUP(FORECAST!$A5817,$AY$2:$BA$9,3,FALSE))</f>
        <v/>
      </c>
      <c r="I5817" s="218" t="str">
        <f>IF(ISNUMBER(FORECAST!G:G),FORECAST!G:G,"")</f>
        <v/>
      </c>
      <c r="J5817" s="222" t="str">
        <f>IF(ISNUMBER(FORECAST!H:H),FORECAST!H:H,"")</f>
        <v/>
      </c>
      <c r="BF5817" s="4"/>
    </row>
    <row r="5818" spans="1:58">
      <c r="A5818" s="218" t="str">
        <f>MID(FORECAST!A5817,1,10)</f>
        <v/>
      </c>
      <c r="B5818" s="218" t="str">
        <f t="shared" si="680"/>
        <v/>
      </c>
      <c r="C5818" s="218" t="str">
        <f t="shared" si="681"/>
        <v/>
      </c>
      <c r="D5818" s="218" t="str">
        <f t="shared" si="682"/>
        <v/>
      </c>
      <c r="E5818" s="219" t="e">
        <f t="shared" si="683"/>
        <v>#VALUE!</v>
      </c>
      <c r="F5818" s="219" t="str">
        <f t="shared" si="684"/>
        <v/>
      </c>
      <c r="G5818" s="219">
        <f t="shared" si="685"/>
        <v>45291</v>
      </c>
      <c r="H5818" s="218" t="str">
        <f>IF(ISERROR(VLOOKUP(FORECAST!$A5818,$AY$2:$BA$9,3,FALSE)),"",VLOOKUP(FORECAST!$A5818,$AY$2:$BA$9,3,FALSE))</f>
        <v/>
      </c>
      <c r="I5818" s="218" t="str">
        <f>IF(ISNUMBER(FORECAST!G:G),FORECAST!G:G,"")</f>
        <v/>
      </c>
      <c r="J5818" s="222" t="str">
        <f>IF(ISNUMBER(FORECAST!H:H),FORECAST!H:H,"")</f>
        <v/>
      </c>
      <c r="BF5818" s="4"/>
    </row>
    <row r="5819" spans="1:58">
      <c r="A5819" s="218" t="str">
        <f>MID(FORECAST!A5818,1,10)</f>
        <v/>
      </c>
      <c r="B5819" s="218" t="str">
        <f t="shared" si="680"/>
        <v/>
      </c>
      <c r="C5819" s="218" t="str">
        <f t="shared" si="681"/>
        <v/>
      </c>
      <c r="D5819" s="218" t="str">
        <f t="shared" si="682"/>
        <v/>
      </c>
      <c r="E5819" s="219" t="e">
        <f t="shared" si="683"/>
        <v>#VALUE!</v>
      </c>
      <c r="F5819" s="219" t="str">
        <f t="shared" si="684"/>
        <v/>
      </c>
      <c r="G5819" s="219">
        <f t="shared" si="685"/>
        <v>45291</v>
      </c>
      <c r="H5819" s="218" t="str">
        <f>IF(ISERROR(VLOOKUP(FORECAST!$A5819,$AY$2:$BA$9,3,FALSE)),"",VLOOKUP(FORECAST!$A5819,$AY$2:$BA$9,3,FALSE))</f>
        <v/>
      </c>
      <c r="I5819" s="218" t="str">
        <f>IF(ISNUMBER(FORECAST!G:G),FORECAST!G:G,"")</f>
        <v/>
      </c>
      <c r="J5819" s="222" t="str">
        <f>IF(ISNUMBER(FORECAST!H:H),FORECAST!H:H,"")</f>
        <v/>
      </c>
      <c r="BF5819" s="4"/>
    </row>
    <row r="5820" spans="1:58">
      <c r="A5820" s="218" t="str">
        <f>MID(FORECAST!A5819,1,10)</f>
        <v/>
      </c>
      <c r="B5820" s="218" t="str">
        <f t="shared" si="680"/>
        <v/>
      </c>
      <c r="C5820" s="218" t="str">
        <f t="shared" si="681"/>
        <v/>
      </c>
      <c r="D5820" s="218" t="str">
        <f t="shared" si="682"/>
        <v/>
      </c>
      <c r="E5820" s="219" t="e">
        <f t="shared" si="683"/>
        <v>#VALUE!</v>
      </c>
      <c r="F5820" s="219" t="str">
        <f t="shared" si="684"/>
        <v/>
      </c>
      <c r="G5820" s="219">
        <f t="shared" si="685"/>
        <v>45291</v>
      </c>
      <c r="H5820" s="218" t="str">
        <f>IF(ISERROR(VLOOKUP(FORECAST!$A5820,$AY$2:$BA$9,3,FALSE)),"",VLOOKUP(FORECAST!$A5820,$AY$2:$BA$9,3,FALSE))</f>
        <v/>
      </c>
      <c r="I5820" s="218" t="str">
        <f>IF(ISNUMBER(FORECAST!G:G),FORECAST!G:G,"")</f>
        <v/>
      </c>
      <c r="J5820" s="222" t="str">
        <f>IF(ISNUMBER(FORECAST!H:H),FORECAST!H:H,"")</f>
        <v/>
      </c>
      <c r="BF5820" s="4"/>
    </row>
    <row r="5821" spans="1:58">
      <c r="A5821" s="218" t="str">
        <f>MID(FORECAST!A5820,1,10)</f>
        <v/>
      </c>
      <c r="B5821" s="218" t="str">
        <f t="shared" si="680"/>
        <v/>
      </c>
      <c r="C5821" s="218" t="str">
        <f t="shared" si="681"/>
        <v/>
      </c>
      <c r="D5821" s="218" t="str">
        <f t="shared" si="682"/>
        <v/>
      </c>
      <c r="E5821" s="219" t="e">
        <f t="shared" si="683"/>
        <v>#VALUE!</v>
      </c>
      <c r="F5821" s="219" t="str">
        <f t="shared" si="684"/>
        <v/>
      </c>
      <c r="G5821" s="219">
        <f t="shared" si="685"/>
        <v>45291</v>
      </c>
      <c r="H5821" s="218" t="str">
        <f>IF(ISERROR(VLOOKUP(FORECAST!$A5821,$AY$2:$BA$9,3,FALSE)),"",VLOOKUP(FORECAST!$A5821,$AY$2:$BA$9,3,FALSE))</f>
        <v/>
      </c>
      <c r="I5821" s="218" t="str">
        <f>IF(ISNUMBER(FORECAST!G:G),FORECAST!G:G,"")</f>
        <v/>
      </c>
      <c r="J5821" s="222" t="str">
        <f>IF(ISNUMBER(FORECAST!H:H),FORECAST!H:H,"")</f>
        <v/>
      </c>
      <c r="BF5821" s="4"/>
    </row>
    <row r="5822" spans="1:58">
      <c r="A5822" s="218" t="str">
        <f>MID(FORECAST!A5821,1,10)</f>
        <v/>
      </c>
      <c r="B5822" s="218" t="str">
        <f t="shared" si="680"/>
        <v/>
      </c>
      <c r="C5822" s="218" t="str">
        <f t="shared" si="681"/>
        <v/>
      </c>
      <c r="D5822" s="218" t="str">
        <f t="shared" si="682"/>
        <v/>
      </c>
      <c r="E5822" s="219" t="e">
        <f t="shared" si="683"/>
        <v>#VALUE!</v>
      </c>
      <c r="F5822" s="219" t="str">
        <f t="shared" si="684"/>
        <v/>
      </c>
      <c r="G5822" s="219">
        <f t="shared" si="685"/>
        <v>45291</v>
      </c>
      <c r="H5822" s="218" t="str">
        <f>IF(ISERROR(VLOOKUP(FORECAST!$A5822,$AY$2:$BA$9,3,FALSE)),"",VLOOKUP(FORECAST!$A5822,$AY$2:$BA$9,3,FALSE))</f>
        <v/>
      </c>
      <c r="I5822" s="218" t="str">
        <f>IF(ISNUMBER(FORECAST!G:G),FORECAST!G:G,"")</f>
        <v/>
      </c>
      <c r="J5822" s="222" t="str">
        <f>IF(ISNUMBER(FORECAST!H:H),FORECAST!H:H,"")</f>
        <v/>
      </c>
      <c r="BF5822" s="4"/>
    </row>
    <row r="5823" spans="1:58">
      <c r="A5823" s="218" t="str">
        <f>MID(FORECAST!A5822,1,10)</f>
        <v/>
      </c>
      <c r="B5823" s="218" t="str">
        <f t="shared" si="680"/>
        <v/>
      </c>
      <c r="C5823" s="218" t="str">
        <f t="shared" si="681"/>
        <v/>
      </c>
      <c r="D5823" s="218" t="str">
        <f t="shared" si="682"/>
        <v/>
      </c>
      <c r="E5823" s="219" t="e">
        <f t="shared" si="683"/>
        <v>#VALUE!</v>
      </c>
      <c r="F5823" s="219" t="str">
        <f t="shared" si="684"/>
        <v/>
      </c>
      <c r="G5823" s="219">
        <f t="shared" si="685"/>
        <v>45291</v>
      </c>
      <c r="H5823" s="218" t="str">
        <f>IF(ISERROR(VLOOKUP(FORECAST!$A5823,$AY$2:$BA$9,3,FALSE)),"",VLOOKUP(FORECAST!$A5823,$AY$2:$BA$9,3,FALSE))</f>
        <v/>
      </c>
      <c r="I5823" s="218" t="str">
        <f>IF(ISNUMBER(FORECAST!G:G),FORECAST!G:G,"")</f>
        <v/>
      </c>
      <c r="J5823" s="222" t="str">
        <f>IF(ISNUMBER(FORECAST!H:H),FORECAST!H:H,"")</f>
        <v/>
      </c>
      <c r="BF5823" s="4"/>
    </row>
    <row r="5824" spans="1:58">
      <c r="A5824" s="218" t="str">
        <f>MID(FORECAST!A5823,1,10)</f>
        <v/>
      </c>
      <c r="B5824" s="218" t="str">
        <f t="shared" si="680"/>
        <v/>
      </c>
      <c r="C5824" s="218" t="str">
        <f t="shared" si="681"/>
        <v/>
      </c>
      <c r="D5824" s="218" t="str">
        <f t="shared" si="682"/>
        <v/>
      </c>
      <c r="E5824" s="219" t="e">
        <f t="shared" si="683"/>
        <v>#VALUE!</v>
      </c>
      <c r="F5824" s="219" t="str">
        <f t="shared" si="684"/>
        <v/>
      </c>
      <c r="G5824" s="219">
        <f t="shared" si="685"/>
        <v>45291</v>
      </c>
      <c r="H5824" s="218" t="str">
        <f>IF(ISERROR(VLOOKUP(FORECAST!$A5824,$AY$2:$BA$9,3,FALSE)),"",VLOOKUP(FORECAST!$A5824,$AY$2:$BA$9,3,FALSE))</f>
        <v/>
      </c>
      <c r="I5824" s="218" t="str">
        <f>IF(ISNUMBER(FORECAST!G:G),FORECAST!G:G,"")</f>
        <v/>
      </c>
      <c r="J5824" s="222" t="str">
        <f>IF(ISNUMBER(FORECAST!H:H),FORECAST!H:H,"")</f>
        <v/>
      </c>
      <c r="BF5824" s="4"/>
    </row>
    <row r="5825" spans="1:58">
      <c r="A5825" s="218" t="str">
        <f>MID(FORECAST!A5824,1,10)</f>
        <v/>
      </c>
      <c r="B5825" s="218" t="str">
        <f t="shared" si="680"/>
        <v/>
      </c>
      <c r="C5825" s="218" t="str">
        <f t="shared" si="681"/>
        <v/>
      </c>
      <c r="D5825" s="218" t="str">
        <f t="shared" si="682"/>
        <v/>
      </c>
      <c r="E5825" s="219" t="e">
        <f t="shared" si="683"/>
        <v>#VALUE!</v>
      </c>
      <c r="F5825" s="219" t="str">
        <f t="shared" si="684"/>
        <v/>
      </c>
      <c r="G5825" s="219">
        <f t="shared" si="685"/>
        <v>45291</v>
      </c>
      <c r="H5825" s="218" t="str">
        <f>IF(ISERROR(VLOOKUP(FORECAST!$A5825,$AY$2:$BA$9,3,FALSE)),"",VLOOKUP(FORECAST!$A5825,$AY$2:$BA$9,3,FALSE))</f>
        <v/>
      </c>
      <c r="I5825" s="218" t="str">
        <f>IF(ISNUMBER(FORECAST!G:G),FORECAST!G:G,"")</f>
        <v/>
      </c>
      <c r="J5825" s="222" t="str">
        <f>IF(ISNUMBER(FORECAST!H:H),FORECAST!H:H,"")</f>
        <v/>
      </c>
      <c r="BF5825" s="4"/>
    </row>
    <row r="5826" spans="1:58">
      <c r="A5826" s="218" t="str">
        <f>MID(FORECAST!A5825,1,10)</f>
        <v/>
      </c>
      <c r="B5826" s="218" t="str">
        <f t="shared" si="680"/>
        <v/>
      </c>
      <c r="C5826" s="218" t="str">
        <f t="shared" si="681"/>
        <v/>
      </c>
      <c r="D5826" s="218" t="str">
        <f t="shared" si="682"/>
        <v/>
      </c>
      <c r="E5826" s="219" t="e">
        <f t="shared" si="683"/>
        <v>#VALUE!</v>
      </c>
      <c r="F5826" s="219" t="str">
        <f t="shared" si="684"/>
        <v/>
      </c>
      <c r="G5826" s="219">
        <f t="shared" si="685"/>
        <v>45291</v>
      </c>
      <c r="H5826" s="218" t="str">
        <f>IF(ISERROR(VLOOKUP(FORECAST!$A5826,$AY$2:$BA$9,3,FALSE)),"",VLOOKUP(FORECAST!$A5826,$AY$2:$BA$9,3,FALSE))</f>
        <v/>
      </c>
      <c r="I5826" s="218" t="str">
        <f>IF(ISNUMBER(FORECAST!G:G),FORECAST!G:G,"")</f>
        <v/>
      </c>
      <c r="J5826" s="222" t="str">
        <f>IF(ISNUMBER(FORECAST!H:H),FORECAST!H:H,"")</f>
        <v/>
      </c>
      <c r="BF5826" s="4"/>
    </row>
    <row r="5827" spans="1:58">
      <c r="A5827" s="218" t="str">
        <f>MID(FORECAST!A5826,1,10)</f>
        <v/>
      </c>
      <c r="B5827" s="218" t="str">
        <f t="shared" si="680"/>
        <v/>
      </c>
      <c r="C5827" s="218" t="str">
        <f t="shared" si="681"/>
        <v/>
      </c>
      <c r="D5827" s="218" t="str">
        <f t="shared" si="682"/>
        <v/>
      </c>
      <c r="E5827" s="219" t="e">
        <f t="shared" si="683"/>
        <v>#VALUE!</v>
      </c>
      <c r="F5827" s="219" t="str">
        <f t="shared" si="684"/>
        <v/>
      </c>
      <c r="G5827" s="219">
        <f t="shared" si="685"/>
        <v>45291</v>
      </c>
      <c r="H5827" s="218" t="str">
        <f>IF(ISERROR(VLOOKUP(FORECAST!$A5827,$AY$2:$BA$9,3,FALSE)),"",VLOOKUP(FORECAST!$A5827,$AY$2:$BA$9,3,FALSE))</f>
        <v/>
      </c>
      <c r="I5827" s="218" t="str">
        <f>IF(ISNUMBER(FORECAST!G:G),FORECAST!G:G,"")</f>
        <v/>
      </c>
      <c r="J5827" s="222" t="str">
        <f>IF(ISNUMBER(FORECAST!H:H),FORECAST!H:H,"")</f>
        <v/>
      </c>
      <c r="BF5827" s="4"/>
    </row>
    <row r="5828" spans="1:58">
      <c r="A5828" s="218" t="str">
        <f>MID(FORECAST!A5827,1,10)</f>
        <v/>
      </c>
      <c r="B5828" s="218" t="str">
        <f t="shared" si="680"/>
        <v/>
      </c>
      <c r="C5828" s="218" t="str">
        <f t="shared" si="681"/>
        <v/>
      </c>
      <c r="D5828" s="218" t="str">
        <f t="shared" si="682"/>
        <v/>
      </c>
      <c r="E5828" s="219" t="e">
        <f t="shared" si="683"/>
        <v>#VALUE!</v>
      </c>
      <c r="F5828" s="219" t="str">
        <f t="shared" si="684"/>
        <v/>
      </c>
      <c r="G5828" s="219">
        <f t="shared" si="685"/>
        <v>45291</v>
      </c>
      <c r="H5828" s="218" t="str">
        <f>IF(ISERROR(VLOOKUP(FORECAST!$A5828,$AY$2:$BA$9,3,FALSE)),"",VLOOKUP(FORECAST!$A5828,$AY$2:$BA$9,3,FALSE))</f>
        <v/>
      </c>
      <c r="I5828" s="218" t="str">
        <f>IF(ISNUMBER(FORECAST!G:G),FORECAST!G:G,"")</f>
        <v/>
      </c>
      <c r="J5828" s="222" t="str">
        <f>IF(ISNUMBER(FORECAST!H:H),FORECAST!H:H,"")</f>
        <v/>
      </c>
      <c r="BF5828" s="4"/>
    </row>
    <row r="5829" spans="1:58">
      <c r="A5829" s="218" t="str">
        <f>MID(FORECAST!A5828,1,10)</f>
        <v/>
      </c>
      <c r="B5829" s="218" t="str">
        <f t="shared" si="680"/>
        <v/>
      </c>
      <c r="C5829" s="218" t="str">
        <f t="shared" si="681"/>
        <v/>
      </c>
      <c r="D5829" s="218" t="str">
        <f t="shared" si="682"/>
        <v/>
      </c>
      <c r="E5829" s="219" t="e">
        <f t="shared" si="683"/>
        <v>#VALUE!</v>
      </c>
      <c r="F5829" s="219" t="str">
        <f t="shared" si="684"/>
        <v/>
      </c>
      <c r="G5829" s="219">
        <f t="shared" si="685"/>
        <v>45291</v>
      </c>
      <c r="H5829" s="218" t="str">
        <f>IF(ISERROR(VLOOKUP(FORECAST!$A5829,$AY$2:$BA$9,3,FALSE)),"",VLOOKUP(FORECAST!$A5829,$AY$2:$BA$9,3,FALSE))</f>
        <v/>
      </c>
      <c r="I5829" s="218" t="str">
        <f>IF(ISNUMBER(FORECAST!G:G),FORECAST!G:G,"")</f>
        <v/>
      </c>
      <c r="J5829" s="222" t="str">
        <f>IF(ISNUMBER(FORECAST!H:H),FORECAST!H:H,"")</f>
        <v/>
      </c>
      <c r="BF5829" s="4"/>
    </row>
    <row r="5830" spans="1:58">
      <c r="A5830" s="218" t="str">
        <f>MID(FORECAST!A5829,1,10)</f>
        <v/>
      </c>
      <c r="B5830" s="218" t="str">
        <f t="shared" si="680"/>
        <v/>
      </c>
      <c r="C5830" s="218" t="str">
        <f t="shared" si="681"/>
        <v/>
      </c>
      <c r="D5830" s="218" t="str">
        <f t="shared" si="682"/>
        <v/>
      </c>
      <c r="E5830" s="219" t="e">
        <f t="shared" si="683"/>
        <v>#VALUE!</v>
      </c>
      <c r="F5830" s="219" t="str">
        <f t="shared" si="684"/>
        <v/>
      </c>
      <c r="G5830" s="219">
        <f t="shared" si="685"/>
        <v>45291</v>
      </c>
      <c r="H5830" s="218" t="str">
        <f>IF(ISERROR(VLOOKUP(FORECAST!$A5830,$AY$2:$BA$9,3,FALSE)),"",VLOOKUP(FORECAST!$A5830,$AY$2:$BA$9,3,FALSE))</f>
        <v/>
      </c>
      <c r="I5830" s="218" t="str">
        <f>IF(ISNUMBER(FORECAST!G:G),FORECAST!G:G,"")</f>
        <v/>
      </c>
      <c r="J5830" s="222" t="str">
        <f>IF(ISNUMBER(FORECAST!H:H),FORECAST!H:H,"")</f>
        <v/>
      </c>
      <c r="BF5830" s="4"/>
    </row>
    <row r="5831" spans="1:58">
      <c r="A5831" s="218" t="str">
        <f>MID(FORECAST!A5830,1,10)</f>
        <v/>
      </c>
      <c r="B5831" s="218" t="str">
        <f t="shared" si="680"/>
        <v/>
      </c>
      <c r="C5831" s="218" t="str">
        <f t="shared" si="681"/>
        <v/>
      </c>
      <c r="D5831" s="218" t="str">
        <f t="shared" si="682"/>
        <v/>
      </c>
      <c r="E5831" s="219" t="e">
        <f t="shared" si="683"/>
        <v>#VALUE!</v>
      </c>
      <c r="F5831" s="219" t="str">
        <f t="shared" si="684"/>
        <v/>
      </c>
      <c r="G5831" s="219">
        <f t="shared" si="685"/>
        <v>45291</v>
      </c>
      <c r="H5831" s="218" t="str">
        <f>IF(ISERROR(VLOOKUP(FORECAST!$A5831,$AY$2:$BA$9,3,FALSE)),"",VLOOKUP(FORECAST!$A5831,$AY$2:$BA$9,3,FALSE))</f>
        <v/>
      </c>
      <c r="I5831" s="218" t="str">
        <f>IF(ISNUMBER(FORECAST!G:G),FORECAST!G:G,"")</f>
        <v/>
      </c>
      <c r="J5831" s="222" t="str">
        <f>IF(ISNUMBER(FORECAST!H:H),FORECAST!H:H,"")</f>
        <v/>
      </c>
      <c r="BF5831" s="4"/>
    </row>
    <row r="5832" spans="1:58">
      <c r="A5832" s="218" t="str">
        <f>MID(FORECAST!A5831,1,10)</f>
        <v/>
      </c>
      <c r="B5832" s="218" t="str">
        <f t="shared" si="680"/>
        <v/>
      </c>
      <c r="C5832" s="218" t="str">
        <f t="shared" si="681"/>
        <v/>
      </c>
      <c r="D5832" s="218" t="str">
        <f t="shared" si="682"/>
        <v/>
      </c>
      <c r="E5832" s="219" t="e">
        <f t="shared" si="683"/>
        <v>#VALUE!</v>
      </c>
      <c r="F5832" s="219" t="str">
        <f t="shared" si="684"/>
        <v/>
      </c>
      <c r="G5832" s="219">
        <f t="shared" si="685"/>
        <v>45291</v>
      </c>
      <c r="H5832" s="218" t="str">
        <f>IF(ISERROR(VLOOKUP(FORECAST!$A5832,$AY$2:$BA$9,3,FALSE)),"",VLOOKUP(FORECAST!$A5832,$AY$2:$BA$9,3,FALSE))</f>
        <v/>
      </c>
      <c r="I5832" s="218" t="str">
        <f>IF(ISNUMBER(FORECAST!G:G),FORECAST!G:G,"")</f>
        <v/>
      </c>
      <c r="J5832" s="222" t="str">
        <f>IF(ISNUMBER(FORECAST!H:H),FORECAST!H:H,"")</f>
        <v/>
      </c>
      <c r="BF5832" s="4"/>
    </row>
    <row r="5833" spans="1:58">
      <c r="A5833" s="218" t="str">
        <f>MID(FORECAST!A5832,1,10)</f>
        <v/>
      </c>
      <c r="B5833" s="218" t="str">
        <f t="shared" si="680"/>
        <v/>
      </c>
      <c r="C5833" s="218" t="str">
        <f t="shared" si="681"/>
        <v/>
      </c>
      <c r="D5833" s="218" t="str">
        <f t="shared" si="682"/>
        <v/>
      </c>
      <c r="E5833" s="219" t="e">
        <f t="shared" si="683"/>
        <v>#VALUE!</v>
      </c>
      <c r="F5833" s="219" t="str">
        <f t="shared" si="684"/>
        <v/>
      </c>
      <c r="G5833" s="219">
        <f t="shared" si="685"/>
        <v>45291</v>
      </c>
      <c r="H5833" s="218" t="str">
        <f>IF(ISERROR(VLOOKUP(FORECAST!$A5833,$AY$2:$BA$9,3,FALSE)),"",VLOOKUP(FORECAST!$A5833,$AY$2:$BA$9,3,FALSE))</f>
        <v/>
      </c>
      <c r="I5833" s="218" t="str">
        <f>IF(ISNUMBER(FORECAST!G:G),FORECAST!G:G,"")</f>
        <v/>
      </c>
      <c r="J5833" s="222" t="str">
        <f>IF(ISNUMBER(FORECAST!H:H),FORECAST!H:H,"")</f>
        <v/>
      </c>
      <c r="BF5833" s="4"/>
    </row>
    <row r="5834" spans="1:58">
      <c r="A5834" s="218" t="str">
        <f>MID(FORECAST!A5833,1,10)</f>
        <v/>
      </c>
      <c r="B5834" s="218" t="str">
        <f t="shared" si="680"/>
        <v/>
      </c>
      <c r="C5834" s="218" t="str">
        <f t="shared" si="681"/>
        <v/>
      </c>
      <c r="D5834" s="218" t="str">
        <f t="shared" si="682"/>
        <v/>
      </c>
      <c r="E5834" s="219" t="e">
        <f t="shared" si="683"/>
        <v>#VALUE!</v>
      </c>
      <c r="F5834" s="219" t="str">
        <f t="shared" si="684"/>
        <v/>
      </c>
      <c r="G5834" s="219">
        <f t="shared" si="685"/>
        <v>45291</v>
      </c>
      <c r="H5834" s="218" t="str">
        <f>IF(ISERROR(VLOOKUP(FORECAST!$A5834,$AY$2:$BA$9,3,FALSE)),"",VLOOKUP(FORECAST!$A5834,$AY$2:$BA$9,3,FALSE))</f>
        <v/>
      </c>
      <c r="I5834" s="218" t="str">
        <f>IF(ISNUMBER(FORECAST!G:G),FORECAST!G:G,"")</f>
        <v/>
      </c>
      <c r="J5834" s="222" t="str">
        <f>IF(ISNUMBER(FORECAST!H:H),FORECAST!H:H,"")</f>
        <v/>
      </c>
      <c r="BF5834" s="4"/>
    </row>
    <row r="5835" spans="1:58">
      <c r="A5835" s="218" t="str">
        <f>MID(FORECAST!A5834,1,10)</f>
        <v/>
      </c>
      <c r="B5835" s="218" t="str">
        <f t="shared" si="680"/>
        <v/>
      </c>
      <c r="C5835" s="218" t="str">
        <f t="shared" si="681"/>
        <v/>
      </c>
      <c r="D5835" s="218" t="str">
        <f t="shared" si="682"/>
        <v/>
      </c>
      <c r="E5835" s="219" t="e">
        <f t="shared" si="683"/>
        <v>#VALUE!</v>
      </c>
      <c r="F5835" s="219" t="str">
        <f t="shared" si="684"/>
        <v/>
      </c>
      <c r="G5835" s="219">
        <f t="shared" si="685"/>
        <v>45291</v>
      </c>
      <c r="H5835" s="218" t="str">
        <f>IF(ISERROR(VLOOKUP(FORECAST!$A5835,$AY$2:$BA$9,3,FALSE)),"",VLOOKUP(FORECAST!$A5835,$AY$2:$BA$9,3,FALSE))</f>
        <v/>
      </c>
      <c r="I5835" s="218" t="str">
        <f>IF(ISNUMBER(FORECAST!G:G),FORECAST!G:G,"")</f>
        <v/>
      </c>
      <c r="J5835" s="222" t="str">
        <f>IF(ISNUMBER(FORECAST!H:H),FORECAST!H:H,"")</f>
        <v/>
      </c>
      <c r="BF5835" s="4"/>
    </row>
    <row r="5836" spans="1:58">
      <c r="A5836" s="218" t="str">
        <f>MID(FORECAST!A5835,1,10)</f>
        <v/>
      </c>
      <c r="B5836" s="218" t="str">
        <f t="shared" si="680"/>
        <v/>
      </c>
      <c r="C5836" s="218" t="str">
        <f t="shared" si="681"/>
        <v/>
      </c>
      <c r="D5836" s="218" t="str">
        <f t="shared" si="682"/>
        <v/>
      </c>
      <c r="E5836" s="219" t="e">
        <f t="shared" si="683"/>
        <v>#VALUE!</v>
      </c>
      <c r="F5836" s="219" t="str">
        <f t="shared" si="684"/>
        <v/>
      </c>
      <c r="G5836" s="219">
        <f t="shared" si="685"/>
        <v>45291</v>
      </c>
      <c r="H5836" s="218" t="str">
        <f>IF(ISERROR(VLOOKUP(FORECAST!$A5836,$AY$2:$BA$9,3,FALSE)),"",VLOOKUP(FORECAST!$A5836,$AY$2:$BA$9,3,FALSE))</f>
        <v/>
      </c>
      <c r="I5836" s="218" t="str">
        <f>IF(ISNUMBER(FORECAST!G:G),FORECAST!G:G,"")</f>
        <v/>
      </c>
      <c r="J5836" s="222" t="str">
        <f>IF(ISNUMBER(FORECAST!H:H),FORECAST!H:H,"")</f>
        <v/>
      </c>
      <c r="BF5836" s="4"/>
    </row>
    <row r="5837" spans="1:58">
      <c r="A5837" s="218" t="str">
        <f>MID(FORECAST!A5836,1,10)</f>
        <v/>
      </c>
      <c r="B5837" s="218" t="str">
        <f t="shared" si="680"/>
        <v/>
      </c>
      <c r="C5837" s="218" t="str">
        <f t="shared" si="681"/>
        <v/>
      </c>
      <c r="D5837" s="218" t="str">
        <f t="shared" si="682"/>
        <v/>
      </c>
      <c r="E5837" s="219" t="e">
        <f t="shared" si="683"/>
        <v>#VALUE!</v>
      </c>
      <c r="F5837" s="219" t="str">
        <f t="shared" si="684"/>
        <v/>
      </c>
      <c r="G5837" s="219">
        <f t="shared" si="685"/>
        <v>45291</v>
      </c>
      <c r="H5837" s="218" t="str">
        <f>IF(ISERROR(VLOOKUP(FORECAST!$A5837,$AY$2:$BA$9,3,FALSE)),"",VLOOKUP(FORECAST!$A5837,$AY$2:$BA$9,3,FALSE))</f>
        <v/>
      </c>
      <c r="I5837" s="218" t="str">
        <f>IF(ISNUMBER(FORECAST!G:G),FORECAST!G:G,"")</f>
        <v/>
      </c>
      <c r="J5837" s="222" t="str">
        <f>IF(ISNUMBER(FORECAST!H:H),FORECAST!H:H,"")</f>
        <v/>
      </c>
      <c r="BF5837" s="4"/>
    </row>
    <row r="5838" spans="1:58">
      <c r="A5838" s="218" t="str">
        <f>MID(FORECAST!A5837,1,10)</f>
        <v/>
      </c>
      <c r="B5838" s="218" t="str">
        <f t="shared" si="680"/>
        <v/>
      </c>
      <c r="C5838" s="218" t="str">
        <f t="shared" si="681"/>
        <v/>
      </c>
      <c r="D5838" s="218" t="str">
        <f t="shared" si="682"/>
        <v/>
      </c>
      <c r="E5838" s="219" t="e">
        <f t="shared" si="683"/>
        <v>#VALUE!</v>
      </c>
      <c r="F5838" s="219" t="str">
        <f t="shared" si="684"/>
        <v/>
      </c>
      <c r="G5838" s="219">
        <f t="shared" si="685"/>
        <v>45291</v>
      </c>
      <c r="H5838" s="218" t="str">
        <f>IF(ISERROR(VLOOKUP(FORECAST!$A5838,$AY$2:$BA$9,3,FALSE)),"",VLOOKUP(FORECAST!$A5838,$AY$2:$BA$9,3,FALSE))</f>
        <v/>
      </c>
      <c r="I5838" s="218" t="str">
        <f>IF(ISNUMBER(FORECAST!G:G),FORECAST!G:G,"")</f>
        <v/>
      </c>
      <c r="J5838" s="222" t="str">
        <f>IF(ISNUMBER(FORECAST!H:H),FORECAST!H:H,"")</f>
        <v/>
      </c>
      <c r="BF5838" s="4"/>
    </row>
    <row r="5839" spans="1:58">
      <c r="A5839" s="218" t="str">
        <f>MID(FORECAST!A5838,1,10)</f>
        <v/>
      </c>
      <c r="B5839" s="218" t="str">
        <f t="shared" si="680"/>
        <v/>
      </c>
      <c r="C5839" s="218" t="str">
        <f t="shared" si="681"/>
        <v/>
      </c>
      <c r="D5839" s="218" t="str">
        <f t="shared" si="682"/>
        <v/>
      </c>
      <c r="E5839" s="219" t="e">
        <f t="shared" si="683"/>
        <v>#VALUE!</v>
      </c>
      <c r="F5839" s="219" t="str">
        <f t="shared" si="684"/>
        <v/>
      </c>
      <c r="G5839" s="219">
        <f t="shared" si="685"/>
        <v>45291</v>
      </c>
      <c r="H5839" s="218" t="str">
        <f>IF(ISERROR(VLOOKUP(FORECAST!$A5839,$AY$2:$BA$9,3,FALSE)),"",VLOOKUP(FORECAST!$A5839,$AY$2:$BA$9,3,FALSE))</f>
        <v/>
      </c>
      <c r="I5839" s="218" t="str">
        <f>IF(ISNUMBER(FORECAST!G:G),FORECAST!G:G,"")</f>
        <v/>
      </c>
      <c r="J5839" s="222" t="str">
        <f>IF(ISNUMBER(FORECAST!H:H),FORECAST!H:H,"")</f>
        <v/>
      </c>
      <c r="BF5839" s="4"/>
    </row>
    <row r="5840" spans="1:58">
      <c r="A5840" s="218" t="str">
        <f>MID(FORECAST!A5839,1,10)</f>
        <v/>
      </c>
      <c r="B5840" s="218" t="str">
        <f t="shared" ref="B5840:B5903" si="686">MID(A5840,1,2)</f>
        <v/>
      </c>
      <c r="C5840" s="218" t="str">
        <f t="shared" ref="C5840:C5903" si="687">MID(A5840,4,2)</f>
        <v/>
      </c>
      <c r="D5840" s="218" t="str">
        <f t="shared" ref="D5840:D5903" si="688">MID(A5840,7,4)</f>
        <v/>
      </c>
      <c r="E5840" s="219" t="e">
        <f t="shared" ref="E5840:E5903" si="689">DATE(D5840,C5840,B5840)</f>
        <v>#VALUE!</v>
      </c>
      <c r="F5840" s="219" t="str">
        <f t="shared" ref="F5840:F5903" si="690">IF(ISERROR(E5840),"",E5840)</f>
        <v/>
      </c>
      <c r="G5840" s="219">
        <f t="shared" ref="G5840:G5903" si="691">IF(F5840="",G5839,F5840)</f>
        <v>45291</v>
      </c>
      <c r="H5840" s="218" t="str">
        <f>IF(ISERROR(VLOOKUP(FORECAST!$A5840,$AY$2:$BA$9,3,FALSE)),"",VLOOKUP(FORECAST!$A5840,$AY$2:$BA$9,3,FALSE))</f>
        <v/>
      </c>
      <c r="I5840" s="218" t="str">
        <f>IF(ISNUMBER(FORECAST!G:G),FORECAST!G:G,"")</f>
        <v/>
      </c>
      <c r="J5840" s="222" t="str">
        <f>IF(ISNUMBER(FORECAST!H:H),FORECAST!H:H,"")</f>
        <v/>
      </c>
      <c r="BF5840" s="4"/>
    </row>
    <row r="5841" spans="1:58">
      <c r="A5841" s="218" t="str">
        <f>MID(FORECAST!A5840,1,10)</f>
        <v/>
      </c>
      <c r="B5841" s="218" t="str">
        <f t="shared" si="686"/>
        <v/>
      </c>
      <c r="C5841" s="218" t="str">
        <f t="shared" si="687"/>
        <v/>
      </c>
      <c r="D5841" s="218" t="str">
        <f t="shared" si="688"/>
        <v/>
      </c>
      <c r="E5841" s="219" t="e">
        <f t="shared" si="689"/>
        <v>#VALUE!</v>
      </c>
      <c r="F5841" s="219" t="str">
        <f t="shared" si="690"/>
        <v/>
      </c>
      <c r="G5841" s="219">
        <f t="shared" si="691"/>
        <v>45291</v>
      </c>
      <c r="H5841" s="218" t="str">
        <f>IF(ISERROR(VLOOKUP(FORECAST!$A5841,$AY$2:$BA$9,3,FALSE)),"",VLOOKUP(FORECAST!$A5841,$AY$2:$BA$9,3,FALSE))</f>
        <v/>
      </c>
      <c r="I5841" s="218" t="str">
        <f>IF(ISNUMBER(FORECAST!G:G),FORECAST!G:G,"")</f>
        <v/>
      </c>
      <c r="J5841" s="222" t="str">
        <f>IF(ISNUMBER(FORECAST!H:H),FORECAST!H:H,"")</f>
        <v/>
      </c>
      <c r="BF5841" s="4"/>
    </row>
    <row r="5842" spans="1:58">
      <c r="A5842" s="218" t="str">
        <f>MID(FORECAST!A5841,1,10)</f>
        <v/>
      </c>
      <c r="B5842" s="218" t="str">
        <f t="shared" si="686"/>
        <v/>
      </c>
      <c r="C5842" s="218" t="str">
        <f t="shared" si="687"/>
        <v/>
      </c>
      <c r="D5842" s="218" t="str">
        <f t="shared" si="688"/>
        <v/>
      </c>
      <c r="E5842" s="219" t="e">
        <f t="shared" si="689"/>
        <v>#VALUE!</v>
      </c>
      <c r="F5842" s="219" t="str">
        <f t="shared" si="690"/>
        <v/>
      </c>
      <c r="G5842" s="219">
        <f t="shared" si="691"/>
        <v>45291</v>
      </c>
      <c r="H5842" s="218" t="str">
        <f>IF(ISERROR(VLOOKUP(FORECAST!$A5842,$AY$2:$BA$9,3,FALSE)),"",VLOOKUP(FORECAST!$A5842,$AY$2:$BA$9,3,FALSE))</f>
        <v/>
      </c>
      <c r="I5842" s="218" t="str">
        <f>IF(ISNUMBER(FORECAST!G:G),FORECAST!G:G,"")</f>
        <v/>
      </c>
      <c r="J5842" s="222" t="str">
        <f>IF(ISNUMBER(FORECAST!H:H),FORECAST!H:H,"")</f>
        <v/>
      </c>
      <c r="BF5842" s="4"/>
    </row>
    <row r="5843" spans="1:58">
      <c r="A5843" s="218" t="str">
        <f>MID(FORECAST!A5842,1,10)</f>
        <v/>
      </c>
      <c r="B5843" s="218" t="str">
        <f t="shared" si="686"/>
        <v/>
      </c>
      <c r="C5843" s="218" t="str">
        <f t="shared" si="687"/>
        <v/>
      </c>
      <c r="D5843" s="218" t="str">
        <f t="shared" si="688"/>
        <v/>
      </c>
      <c r="E5843" s="219" t="e">
        <f t="shared" si="689"/>
        <v>#VALUE!</v>
      </c>
      <c r="F5843" s="219" t="str">
        <f t="shared" si="690"/>
        <v/>
      </c>
      <c r="G5843" s="219">
        <f t="shared" si="691"/>
        <v>45291</v>
      </c>
      <c r="H5843" s="218" t="str">
        <f>IF(ISERROR(VLOOKUP(FORECAST!$A5843,$AY$2:$BA$9,3,FALSE)),"",VLOOKUP(FORECAST!$A5843,$AY$2:$BA$9,3,FALSE))</f>
        <v/>
      </c>
      <c r="I5843" s="218" t="str">
        <f>IF(ISNUMBER(FORECAST!G:G),FORECAST!G:G,"")</f>
        <v/>
      </c>
      <c r="J5843" s="222" t="str">
        <f>IF(ISNUMBER(FORECAST!H:H),FORECAST!H:H,"")</f>
        <v/>
      </c>
      <c r="BF5843" s="4"/>
    </row>
    <row r="5844" spans="1:58">
      <c r="A5844" s="218" t="str">
        <f>MID(FORECAST!A5843,1,10)</f>
        <v/>
      </c>
      <c r="B5844" s="218" t="str">
        <f t="shared" si="686"/>
        <v/>
      </c>
      <c r="C5844" s="218" t="str">
        <f t="shared" si="687"/>
        <v/>
      </c>
      <c r="D5844" s="218" t="str">
        <f t="shared" si="688"/>
        <v/>
      </c>
      <c r="E5844" s="219" t="e">
        <f t="shared" si="689"/>
        <v>#VALUE!</v>
      </c>
      <c r="F5844" s="219" t="str">
        <f t="shared" si="690"/>
        <v/>
      </c>
      <c r="G5844" s="219">
        <f t="shared" si="691"/>
        <v>45291</v>
      </c>
      <c r="H5844" s="218" t="str">
        <f>IF(ISERROR(VLOOKUP(FORECAST!$A5844,$AY$2:$BA$9,3,FALSE)),"",VLOOKUP(FORECAST!$A5844,$AY$2:$BA$9,3,FALSE))</f>
        <v/>
      </c>
      <c r="I5844" s="218" t="str">
        <f>IF(ISNUMBER(FORECAST!G:G),FORECAST!G:G,"")</f>
        <v/>
      </c>
      <c r="J5844" s="222" t="str">
        <f>IF(ISNUMBER(FORECAST!H:H),FORECAST!H:H,"")</f>
        <v/>
      </c>
      <c r="BF5844" s="4"/>
    </row>
    <row r="5845" spans="1:58">
      <c r="A5845" s="218" t="str">
        <f>MID(FORECAST!A5844,1,10)</f>
        <v/>
      </c>
      <c r="B5845" s="218" t="str">
        <f t="shared" si="686"/>
        <v/>
      </c>
      <c r="C5845" s="218" t="str">
        <f t="shared" si="687"/>
        <v/>
      </c>
      <c r="D5845" s="218" t="str">
        <f t="shared" si="688"/>
        <v/>
      </c>
      <c r="E5845" s="219" t="e">
        <f t="shared" si="689"/>
        <v>#VALUE!</v>
      </c>
      <c r="F5845" s="219" t="str">
        <f t="shared" si="690"/>
        <v/>
      </c>
      <c r="G5845" s="219">
        <f t="shared" si="691"/>
        <v>45291</v>
      </c>
      <c r="H5845" s="218" t="str">
        <f>IF(ISERROR(VLOOKUP(FORECAST!$A5845,$AY$2:$BA$9,3,FALSE)),"",VLOOKUP(FORECAST!$A5845,$AY$2:$BA$9,3,FALSE))</f>
        <v/>
      </c>
      <c r="I5845" s="218" t="str">
        <f>IF(ISNUMBER(FORECAST!G:G),FORECAST!G:G,"")</f>
        <v/>
      </c>
      <c r="J5845" s="222" t="str">
        <f>IF(ISNUMBER(FORECAST!H:H),FORECAST!H:H,"")</f>
        <v/>
      </c>
      <c r="BF5845" s="4"/>
    </row>
    <row r="5846" spans="1:58">
      <c r="A5846" s="218" t="str">
        <f>MID(FORECAST!A5845,1,10)</f>
        <v/>
      </c>
      <c r="B5846" s="218" t="str">
        <f t="shared" si="686"/>
        <v/>
      </c>
      <c r="C5846" s="218" t="str">
        <f t="shared" si="687"/>
        <v/>
      </c>
      <c r="D5846" s="218" t="str">
        <f t="shared" si="688"/>
        <v/>
      </c>
      <c r="E5846" s="219" t="e">
        <f t="shared" si="689"/>
        <v>#VALUE!</v>
      </c>
      <c r="F5846" s="219" t="str">
        <f t="shared" si="690"/>
        <v/>
      </c>
      <c r="G5846" s="219">
        <f t="shared" si="691"/>
        <v>45291</v>
      </c>
      <c r="H5846" s="218" t="str">
        <f>IF(ISERROR(VLOOKUP(FORECAST!$A5846,$AY$2:$BA$9,3,FALSE)),"",VLOOKUP(FORECAST!$A5846,$AY$2:$BA$9,3,FALSE))</f>
        <v/>
      </c>
      <c r="I5846" s="218" t="str">
        <f>IF(ISNUMBER(FORECAST!G:G),FORECAST!G:G,"")</f>
        <v/>
      </c>
      <c r="J5846" s="222" t="str">
        <f>IF(ISNUMBER(FORECAST!H:H),FORECAST!H:H,"")</f>
        <v/>
      </c>
      <c r="BF5846" s="4"/>
    </row>
    <row r="5847" spans="1:58">
      <c r="A5847" s="218" t="str">
        <f>MID(FORECAST!A5846,1,10)</f>
        <v/>
      </c>
      <c r="B5847" s="218" t="str">
        <f t="shared" si="686"/>
        <v/>
      </c>
      <c r="C5847" s="218" t="str">
        <f t="shared" si="687"/>
        <v/>
      </c>
      <c r="D5847" s="218" t="str">
        <f t="shared" si="688"/>
        <v/>
      </c>
      <c r="E5847" s="219" t="e">
        <f t="shared" si="689"/>
        <v>#VALUE!</v>
      </c>
      <c r="F5847" s="219" t="str">
        <f t="shared" si="690"/>
        <v/>
      </c>
      <c r="G5847" s="219">
        <f t="shared" si="691"/>
        <v>45291</v>
      </c>
      <c r="H5847" s="218" t="str">
        <f>IF(ISERROR(VLOOKUP(FORECAST!$A5847,$AY$2:$BA$9,3,FALSE)),"",VLOOKUP(FORECAST!$A5847,$AY$2:$BA$9,3,FALSE))</f>
        <v/>
      </c>
      <c r="I5847" s="218" t="str">
        <f>IF(ISNUMBER(FORECAST!G:G),FORECAST!G:G,"")</f>
        <v/>
      </c>
      <c r="J5847" s="222" t="str">
        <f>IF(ISNUMBER(FORECAST!H:H),FORECAST!H:H,"")</f>
        <v/>
      </c>
      <c r="BF5847" s="4"/>
    </row>
    <row r="5848" spans="1:58">
      <c r="A5848" s="218" t="str">
        <f>MID(FORECAST!A5847,1,10)</f>
        <v/>
      </c>
      <c r="B5848" s="218" t="str">
        <f t="shared" si="686"/>
        <v/>
      </c>
      <c r="C5848" s="218" t="str">
        <f t="shared" si="687"/>
        <v/>
      </c>
      <c r="D5848" s="218" t="str">
        <f t="shared" si="688"/>
        <v/>
      </c>
      <c r="E5848" s="219" t="e">
        <f t="shared" si="689"/>
        <v>#VALUE!</v>
      </c>
      <c r="F5848" s="219" t="str">
        <f t="shared" si="690"/>
        <v/>
      </c>
      <c r="G5848" s="219">
        <f t="shared" si="691"/>
        <v>45291</v>
      </c>
      <c r="H5848" s="218" t="str">
        <f>IF(ISERROR(VLOOKUP(FORECAST!$A5848,$AY$2:$BA$9,3,FALSE)),"",VLOOKUP(FORECAST!$A5848,$AY$2:$BA$9,3,FALSE))</f>
        <v/>
      </c>
      <c r="I5848" s="218" t="str">
        <f>IF(ISNUMBER(FORECAST!G:G),FORECAST!G:G,"")</f>
        <v/>
      </c>
      <c r="J5848" s="222" t="str">
        <f>IF(ISNUMBER(FORECAST!H:H),FORECAST!H:H,"")</f>
        <v/>
      </c>
      <c r="BF5848" s="4"/>
    </row>
    <row r="5849" spans="1:58">
      <c r="A5849" s="218" t="str">
        <f>MID(FORECAST!A5848,1,10)</f>
        <v/>
      </c>
      <c r="B5849" s="218" t="str">
        <f t="shared" si="686"/>
        <v/>
      </c>
      <c r="C5849" s="218" t="str">
        <f t="shared" si="687"/>
        <v/>
      </c>
      <c r="D5849" s="218" t="str">
        <f t="shared" si="688"/>
        <v/>
      </c>
      <c r="E5849" s="219" t="e">
        <f t="shared" si="689"/>
        <v>#VALUE!</v>
      </c>
      <c r="F5849" s="219" t="str">
        <f t="shared" si="690"/>
        <v/>
      </c>
      <c r="G5849" s="219">
        <f t="shared" si="691"/>
        <v>45291</v>
      </c>
      <c r="H5849" s="218" t="str">
        <f>IF(ISERROR(VLOOKUP(FORECAST!$A5849,$AY$2:$BA$9,3,FALSE)),"",VLOOKUP(FORECAST!$A5849,$AY$2:$BA$9,3,FALSE))</f>
        <v/>
      </c>
      <c r="I5849" s="218" t="str">
        <f>IF(ISNUMBER(FORECAST!G:G),FORECAST!G:G,"")</f>
        <v/>
      </c>
      <c r="J5849" s="222" t="str">
        <f>IF(ISNUMBER(FORECAST!H:H),FORECAST!H:H,"")</f>
        <v/>
      </c>
      <c r="BF5849" s="4"/>
    </row>
    <row r="5850" spans="1:58">
      <c r="A5850" s="218" t="str">
        <f>MID(FORECAST!A5849,1,10)</f>
        <v/>
      </c>
      <c r="B5850" s="218" t="str">
        <f t="shared" si="686"/>
        <v/>
      </c>
      <c r="C5850" s="218" t="str">
        <f t="shared" si="687"/>
        <v/>
      </c>
      <c r="D5850" s="218" t="str">
        <f t="shared" si="688"/>
        <v/>
      </c>
      <c r="E5850" s="219" t="e">
        <f t="shared" si="689"/>
        <v>#VALUE!</v>
      </c>
      <c r="F5850" s="219" t="str">
        <f t="shared" si="690"/>
        <v/>
      </c>
      <c r="G5850" s="219">
        <f t="shared" si="691"/>
        <v>45291</v>
      </c>
      <c r="H5850" s="218" t="str">
        <f>IF(ISERROR(VLOOKUP(FORECAST!$A5850,$AY$2:$BA$9,3,FALSE)),"",VLOOKUP(FORECAST!$A5850,$AY$2:$BA$9,3,FALSE))</f>
        <v/>
      </c>
      <c r="I5850" s="218" t="str">
        <f>IF(ISNUMBER(FORECAST!G:G),FORECAST!G:G,"")</f>
        <v/>
      </c>
      <c r="J5850" s="222" t="str">
        <f>IF(ISNUMBER(FORECAST!H:H),FORECAST!H:H,"")</f>
        <v/>
      </c>
      <c r="BF5850" s="4"/>
    </row>
    <row r="5851" spans="1:58">
      <c r="A5851" s="218" t="str">
        <f>MID(FORECAST!A5850,1,10)</f>
        <v/>
      </c>
      <c r="B5851" s="218" t="str">
        <f t="shared" si="686"/>
        <v/>
      </c>
      <c r="C5851" s="218" t="str">
        <f t="shared" si="687"/>
        <v/>
      </c>
      <c r="D5851" s="218" t="str">
        <f t="shared" si="688"/>
        <v/>
      </c>
      <c r="E5851" s="219" t="e">
        <f t="shared" si="689"/>
        <v>#VALUE!</v>
      </c>
      <c r="F5851" s="219" t="str">
        <f t="shared" si="690"/>
        <v/>
      </c>
      <c r="G5851" s="219">
        <f t="shared" si="691"/>
        <v>45291</v>
      </c>
      <c r="H5851" s="218" t="str">
        <f>IF(ISERROR(VLOOKUP(FORECAST!$A5851,$AY$2:$BA$9,3,FALSE)),"",VLOOKUP(FORECAST!$A5851,$AY$2:$BA$9,3,FALSE))</f>
        <v/>
      </c>
      <c r="I5851" s="218" t="str">
        <f>IF(ISNUMBER(FORECAST!G:G),FORECAST!G:G,"")</f>
        <v/>
      </c>
      <c r="J5851" s="222" t="str">
        <f>IF(ISNUMBER(FORECAST!H:H),FORECAST!H:H,"")</f>
        <v/>
      </c>
      <c r="BF5851" s="4"/>
    </row>
    <row r="5852" spans="1:58">
      <c r="A5852" s="218" t="str">
        <f>MID(FORECAST!A5851,1,10)</f>
        <v/>
      </c>
      <c r="B5852" s="218" t="str">
        <f t="shared" si="686"/>
        <v/>
      </c>
      <c r="C5852" s="218" t="str">
        <f t="shared" si="687"/>
        <v/>
      </c>
      <c r="D5852" s="218" t="str">
        <f t="shared" si="688"/>
        <v/>
      </c>
      <c r="E5852" s="219" t="e">
        <f t="shared" si="689"/>
        <v>#VALUE!</v>
      </c>
      <c r="F5852" s="219" t="str">
        <f t="shared" si="690"/>
        <v/>
      </c>
      <c r="G5852" s="219">
        <f t="shared" si="691"/>
        <v>45291</v>
      </c>
      <c r="H5852" s="218" t="str">
        <f>IF(ISERROR(VLOOKUP(FORECAST!$A5852,$AY$2:$BA$9,3,FALSE)),"",VLOOKUP(FORECAST!$A5852,$AY$2:$BA$9,3,FALSE))</f>
        <v/>
      </c>
      <c r="I5852" s="218" t="str">
        <f>IF(ISNUMBER(FORECAST!G:G),FORECAST!G:G,"")</f>
        <v/>
      </c>
      <c r="J5852" s="222" t="str">
        <f>IF(ISNUMBER(FORECAST!H:H),FORECAST!H:H,"")</f>
        <v/>
      </c>
      <c r="BF5852" s="4"/>
    </row>
    <row r="5853" spans="1:58">
      <c r="A5853" s="218" t="str">
        <f>MID(FORECAST!A5852,1,10)</f>
        <v/>
      </c>
      <c r="B5853" s="218" t="str">
        <f t="shared" si="686"/>
        <v/>
      </c>
      <c r="C5853" s="218" t="str">
        <f t="shared" si="687"/>
        <v/>
      </c>
      <c r="D5853" s="218" t="str">
        <f t="shared" si="688"/>
        <v/>
      </c>
      <c r="E5853" s="219" t="e">
        <f t="shared" si="689"/>
        <v>#VALUE!</v>
      </c>
      <c r="F5853" s="219" t="str">
        <f t="shared" si="690"/>
        <v/>
      </c>
      <c r="G5853" s="219">
        <f t="shared" si="691"/>
        <v>45291</v>
      </c>
      <c r="H5853" s="218" t="str">
        <f>IF(ISERROR(VLOOKUP(FORECAST!$A5853,$AY$2:$BA$9,3,FALSE)),"",VLOOKUP(FORECAST!$A5853,$AY$2:$BA$9,3,FALSE))</f>
        <v/>
      </c>
      <c r="I5853" s="218" t="str">
        <f>IF(ISNUMBER(FORECAST!G:G),FORECAST!G:G,"")</f>
        <v/>
      </c>
      <c r="J5853" s="222" t="str">
        <f>IF(ISNUMBER(FORECAST!H:H),FORECAST!H:H,"")</f>
        <v/>
      </c>
      <c r="BF5853" s="4"/>
    </row>
    <row r="5854" spans="1:58">
      <c r="A5854" s="218" t="str">
        <f>MID(FORECAST!A5853,1,10)</f>
        <v/>
      </c>
      <c r="B5854" s="218" t="str">
        <f t="shared" si="686"/>
        <v/>
      </c>
      <c r="C5854" s="218" t="str">
        <f t="shared" si="687"/>
        <v/>
      </c>
      <c r="D5854" s="218" t="str">
        <f t="shared" si="688"/>
        <v/>
      </c>
      <c r="E5854" s="219" t="e">
        <f t="shared" si="689"/>
        <v>#VALUE!</v>
      </c>
      <c r="F5854" s="219" t="str">
        <f t="shared" si="690"/>
        <v/>
      </c>
      <c r="G5854" s="219">
        <f t="shared" si="691"/>
        <v>45291</v>
      </c>
      <c r="H5854" s="218" t="str">
        <f>IF(ISERROR(VLOOKUP(FORECAST!$A5854,$AY$2:$BA$9,3,FALSE)),"",VLOOKUP(FORECAST!$A5854,$AY$2:$BA$9,3,FALSE))</f>
        <v/>
      </c>
      <c r="I5854" s="218" t="str">
        <f>IF(ISNUMBER(FORECAST!G:G),FORECAST!G:G,"")</f>
        <v/>
      </c>
      <c r="J5854" s="222" t="str">
        <f>IF(ISNUMBER(FORECAST!H:H),FORECAST!H:H,"")</f>
        <v/>
      </c>
      <c r="BF5854" s="4"/>
    </row>
    <row r="5855" spans="1:58">
      <c r="A5855" s="218" t="str">
        <f>MID(FORECAST!A5854,1,10)</f>
        <v/>
      </c>
      <c r="B5855" s="218" t="str">
        <f t="shared" si="686"/>
        <v/>
      </c>
      <c r="C5855" s="218" t="str">
        <f t="shared" si="687"/>
        <v/>
      </c>
      <c r="D5855" s="218" t="str">
        <f t="shared" si="688"/>
        <v/>
      </c>
      <c r="E5855" s="219" t="e">
        <f t="shared" si="689"/>
        <v>#VALUE!</v>
      </c>
      <c r="F5855" s="219" t="str">
        <f t="shared" si="690"/>
        <v/>
      </c>
      <c r="G5855" s="219">
        <f t="shared" si="691"/>
        <v>45291</v>
      </c>
      <c r="H5855" s="218" t="str">
        <f>IF(ISERROR(VLOOKUP(FORECAST!$A5855,$AY$2:$BA$9,3,FALSE)),"",VLOOKUP(FORECAST!$A5855,$AY$2:$BA$9,3,FALSE))</f>
        <v/>
      </c>
      <c r="I5855" s="218" t="str">
        <f>IF(ISNUMBER(FORECAST!G:G),FORECAST!G:G,"")</f>
        <v/>
      </c>
      <c r="J5855" s="222" t="str">
        <f>IF(ISNUMBER(FORECAST!H:H),FORECAST!H:H,"")</f>
        <v/>
      </c>
      <c r="BF5855" s="4"/>
    </row>
    <row r="5856" spans="1:58">
      <c r="A5856" s="218" t="str">
        <f>MID(FORECAST!A5855,1,10)</f>
        <v/>
      </c>
      <c r="B5856" s="218" t="str">
        <f t="shared" si="686"/>
        <v/>
      </c>
      <c r="C5856" s="218" t="str">
        <f t="shared" si="687"/>
        <v/>
      </c>
      <c r="D5856" s="218" t="str">
        <f t="shared" si="688"/>
        <v/>
      </c>
      <c r="E5856" s="219" t="e">
        <f t="shared" si="689"/>
        <v>#VALUE!</v>
      </c>
      <c r="F5856" s="219" t="str">
        <f t="shared" si="690"/>
        <v/>
      </c>
      <c r="G5856" s="219">
        <f t="shared" si="691"/>
        <v>45291</v>
      </c>
      <c r="H5856" s="218" t="str">
        <f>IF(ISERROR(VLOOKUP(FORECAST!$A5856,$AY$2:$BA$9,3,FALSE)),"",VLOOKUP(FORECAST!$A5856,$AY$2:$BA$9,3,FALSE))</f>
        <v/>
      </c>
      <c r="I5856" s="218" t="str">
        <f>IF(ISNUMBER(FORECAST!G:G),FORECAST!G:G,"")</f>
        <v/>
      </c>
      <c r="J5856" s="222" t="str">
        <f>IF(ISNUMBER(FORECAST!H:H),FORECAST!H:H,"")</f>
        <v/>
      </c>
      <c r="BF5856" s="4"/>
    </row>
    <row r="5857" spans="1:58">
      <c r="A5857" s="218" t="str">
        <f>MID(FORECAST!A5856,1,10)</f>
        <v/>
      </c>
      <c r="B5857" s="218" t="str">
        <f t="shared" si="686"/>
        <v/>
      </c>
      <c r="C5857" s="218" t="str">
        <f t="shared" si="687"/>
        <v/>
      </c>
      <c r="D5857" s="218" t="str">
        <f t="shared" si="688"/>
        <v/>
      </c>
      <c r="E5857" s="219" t="e">
        <f t="shared" si="689"/>
        <v>#VALUE!</v>
      </c>
      <c r="F5857" s="219" t="str">
        <f t="shared" si="690"/>
        <v/>
      </c>
      <c r="G5857" s="219">
        <f t="shared" si="691"/>
        <v>45291</v>
      </c>
      <c r="H5857" s="218" t="str">
        <f>IF(ISERROR(VLOOKUP(FORECAST!$A5857,$AY$2:$BA$9,3,FALSE)),"",VLOOKUP(FORECAST!$A5857,$AY$2:$BA$9,3,FALSE))</f>
        <v/>
      </c>
      <c r="I5857" s="218" t="str">
        <f>IF(ISNUMBER(FORECAST!G:G),FORECAST!G:G,"")</f>
        <v/>
      </c>
      <c r="J5857" s="222" t="str">
        <f>IF(ISNUMBER(FORECAST!H:H),FORECAST!H:H,"")</f>
        <v/>
      </c>
      <c r="BF5857" s="4"/>
    </row>
    <row r="5858" spans="1:58">
      <c r="A5858" s="218" t="str">
        <f>MID(FORECAST!A5857,1,10)</f>
        <v/>
      </c>
      <c r="B5858" s="218" t="str">
        <f t="shared" si="686"/>
        <v/>
      </c>
      <c r="C5858" s="218" t="str">
        <f t="shared" si="687"/>
        <v/>
      </c>
      <c r="D5858" s="218" t="str">
        <f t="shared" si="688"/>
        <v/>
      </c>
      <c r="E5858" s="219" t="e">
        <f t="shared" si="689"/>
        <v>#VALUE!</v>
      </c>
      <c r="F5858" s="219" t="str">
        <f t="shared" si="690"/>
        <v/>
      </c>
      <c r="G5858" s="219">
        <f t="shared" si="691"/>
        <v>45291</v>
      </c>
      <c r="H5858" s="218" t="str">
        <f>IF(ISERROR(VLOOKUP(FORECAST!$A5858,$AY$2:$BA$9,3,FALSE)),"",VLOOKUP(FORECAST!$A5858,$AY$2:$BA$9,3,FALSE))</f>
        <v/>
      </c>
      <c r="I5858" s="218" t="str">
        <f>IF(ISNUMBER(FORECAST!G:G),FORECAST!G:G,"")</f>
        <v/>
      </c>
      <c r="J5858" s="222" t="str">
        <f>IF(ISNUMBER(FORECAST!H:H),FORECAST!H:H,"")</f>
        <v/>
      </c>
      <c r="BF5858" s="4"/>
    </row>
    <row r="5859" spans="1:58">
      <c r="A5859" s="218" t="str">
        <f>MID(FORECAST!A5858,1,10)</f>
        <v/>
      </c>
      <c r="B5859" s="218" t="str">
        <f t="shared" si="686"/>
        <v/>
      </c>
      <c r="C5859" s="218" t="str">
        <f t="shared" si="687"/>
        <v/>
      </c>
      <c r="D5859" s="218" t="str">
        <f t="shared" si="688"/>
        <v/>
      </c>
      <c r="E5859" s="219" t="e">
        <f t="shared" si="689"/>
        <v>#VALUE!</v>
      </c>
      <c r="F5859" s="219" t="str">
        <f t="shared" si="690"/>
        <v/>
      </c>
      <c r="G5859" s="219">
        <f t="shared" si="691"/>
        <v>45291</v>
      </c>
      <c r="H5859" s="218" t="str">
        <f>IF(ISERROR(VLOOKUP(FORECAST!$A5859,$AY$2:$BA$9,3,FALSE)),"",VLOOKUP(FORECAST!$A5859,$AY$2:$BA$9,3,FALSE))</f>
        <v/>
      </c>
      <c r="I5859" s="218" t="str">
        <f>IF(ISNUMBER(FORECAST!G:G),FORECAST!G:G,"")</f>
        <v/>
      </c>
      <c r="J5859" s="222" t="str">
        <f>IF(ISNUMBER(FORECAST!H:H),FORECAST!H:H,"")</f>
        <v/>
      </c>
      <c r="BF5859" s="4"/>
    </row>
    <row r="5860" spans="1:58">
      <c r="A5860" s="218" t="str">
        <f>MID(FORECAST!A5859,1,10)</f>
        <v/>
      </c>
      <c r="B5860" s="218" t="str">
        <f t="shared" si="686"/>
        <v/>
      </c>
      <c r="C5860" s="218" t="str">
        <f t="shared" si="687"/>
        <v/>
      </c>
      <c r="D5860" s="218" t="str">
        <f t="shared" si="688"/>
        <v/>
      </c>
      <c r="E5860" s="219" t="e">
        <f t="shared" si="689"/>
        <v>#VALUE!</v>
      </c>
      <c r="F5860" s="219" t="str">
        <f t="shared" si="690"/>
        <v/>
      </c>
      <c r="G5860" s="219">
        <f t="shared" si="691"/>
        <v>45291</v>
      </c>
      <c r="H5860" s="218" t="str">
        <f>IF(ISERROR(VLOOKUP(FORECAST!$A5860,$AY$2:$BA$9,3,FALSE)),"",VLOOKUP(FORECAST!$A5860,$AY$2:$BA$9,3,FALSE))</f>
        <v/>
      </c>
      <c r="I5860" s="218" t="str">
        <f>IF(ISNUMBER(FORECAST!G:G),FORECAST!G:G,"")</f>
        <v/>
      </c>
      <c r="J5860" s="222" t="str">
        <f>IF(ISNUMBER(FORECAST!H:H),FORECAST!H:H,"")</f>
        <v/>
      </c>
      <c r="BF5860" s="4"/>
    </row>
    <row r="5861" spans="1:58">
      <c r="A5861" s="218" t="str">
        <f>MID(FORECAST!A5860,1,10)</f>
        <v/>
      </c>
      <c r="B5861" s="218" t="str">
        <f t="shared" si="686"/>
        <v/>
      </c>
      <c r="C5861" s="218" t="str">
        <f t="shared" si="687"/>
        <v/>
      </c>
      <c r="D5861" s="218" t="str">
        <f t="shared" si="688"/>
        <v/>
      </c>
      <c r="E5861" s="219" t="e">
        <f t="shared" si="689"/>
        <v>#VALUE!</v>
      </c>
      <c r="F5861" s="219" t="str">
        <f t="shared" si="690"/>
        <v/>
      </c>
      <c r="G5861" s="219">
        <f t="shared" si="691"/>
        <v>45291</v>
      </c>
      <c r="H5861" s="218" t="str">
        <f>IF(ISERROR(VLOOKUP(FORECAST!$A5861,$AY$2:$BA$9,3,FALSE)),"",VLOOKUP(FORECAST!$A5861,$AY$2:$BA$9,3,FALSE))</f>
        <v/>
      </c>
      <c r="I5861" s="218" t="str">
        <f>IF(ISNUMBER(FORECAST!G:G),FORECAST!G:G,"")</f>
        <v/>
      </c>
      <c r="J5861" s="222" t="str">
        <f>IF(ISNUMBER(FORECAST!H:H),FORECAST!H:H,"")</f>
        <v/>
      </c>
      <c r="BF5861" s="4"/>
    </row>
    <row r="5862" spans="1:58">
      <c r="A5862" s="218" t="str">
        <f>MID(FORECAST!A5861,1,10)</f>
        <v/>
      </c>
      <c r="B5862" s="218" t="str">
        <f t="shared" si="686"/>
        <v/>
      </c>
      <c r="C5862" s="218" t="str">
        <f t="shared" si="687"/>
        <v/>
      </c>
      <c r="D5862" s="218" t="str">
        <f t="shared" si="688"/>
        <v/>
      </c>
      <c r="E5862" s="219" t="e">
        <f t="shared" si="689"/>
        <v>#VALUE!</v>
      </c>
      <c r="F5862" s="219" t="str">
        <f t="shared" si="690"/>
        <v/>
      </c>
      <c r="G5862" s="219">
        <f t="shared" si="691"/>
        <v>45291</v>
      </c>
      <c r="H5862" s="218" t="str">
        <f>IF(ISERROR(VLOOKUP(FORECAST!$A5862,$AY$2:$BA$9,3,FALSE)),"",VLOOKUP(FORECAST!$A5862,$AY$2:$BA$9,3,FALSE))</f>
        <v/>
      </c>
      <c r="I5862" s="218" t="str">
        <f>IF(ISNUMBER(FORECAST!G:G),FORECAST!G:G,"")</f>
        <v/>
      </c>
      <c r="J5862" s="222" t="str">
        <f>IF(ISNUMBER(FORECAST!H:H),FORECAST!H:H,"")</f>
        <v/>
      </c>
      <c r="BF5862" s="4"/>
    </row>
    <row r="5863" spans="1:58">
      <c r="A5863" s="218" t="str">
        <f>MID(FORECAST!A5862,1,10)</f>
        <v/>
      </c>
      <c r="B5863" s="218" t="str">
        <f t="shared" si="686"/>
        <v/>
      </c>
      <c r="C5863" s="218" t="str">
        <f t="shared" si="687"/>
        <v/>
      </c>
      <c r="D5863" s="218" t="str">
        <f t="shared" si="688"/>
        <v/>
      </c>
      <c r="E5863" s="219" t="e">
        <f t="shared" si="689"/>
        <v>#VALUE!</v>
      </c>
      <c r="F5863" s="219" t="str">
        <f t="shared" si="690"/>
        <v/>
      </c>
      <c r="G5863" s="219">
        <f t="shared" si="691"/>
        <v>45291</v>
      </c>
      <c r="H5863" s="218" t="str">
        <f>IF(ISERROR(VLOOKUP(FORECAST!$A5863,$AY$2:$BA$9,3,FALSE)),"",VLOOKUP(FORECAST!$A5863,$AY$2:$BA$9,3,FALSE))</f>
        <v/>
      </c>
      <c r="I5863" s="218" t="str">
        <f>IF(ISNUMBER(FORECAST!G:G),FORECAST!G:G,"")</f>
        <v/>
      </c>
      <c r="J5863" s="222" t="str">
        <f>IF(ISNUMBER(FORECAST!H:H),FORECAST!H:H,"")</f>
        <v/>
      </c>
      <c r="BF5863" s="4"/>
    </row>
    <row r="5864" spans="1:58">
      <c r="A5864" s="218" t="str">
        <f>MID(FORECAST!A5863,1,10)</f>
        <v/>
      </c>
      <c r="B5864" s="218" t="str">
        <f t="shared" si="686"/>
        <v/>
      </c>
      <c r="C5864" s="218" t="str">
        <f t="shared" si="687"/>
        <v/>
      </c>
      <c r="D5864" s="218" t="str">
        <f t="shared" si="688"/>
        <v/>
      </c>
      <c r="E5864" s="219" t="e">
        <f t="shared" si="689"/>
        <v>#VALUE!</v>
      </c>
      <c r="F5864" s="219" t="str">
        <f t="shared" si="690"/>
        <v/>
      </c>
      <c r="G5864" s="219">
        <f t="shared" si="691"/>
        <v>45291</v>
      </c>
      <c r="H5864" s="218" t="str">
        <f>IF(ISERROR(VLOOKUP(FORECAST!$A5864,$AY$2:$BA$9,3,FALSE)),"",VLOOKUP(FORECAST!$A5864,$AY$2:$BA$9,3,FALSE))</f>
        <v/>
      </c>
      <c r="I5864" s="218" t="str">
        <f>IF(ISNUMBER(FORECAST!G:G),FORECAST!G:G,"")</f>
        <v/>
      </c>
      <c r="J5864" s="222" t="str">
        <f>IF(ISNUMBER(FORECAST!H:H),FORECAST!H:H,"")</f>
        <v/>
      </c>
      <c r="BF5864" s="4"/>
    </row>
    <row r="5865" spans="1:58">
      <c r="A5865" s="218" t="str">
        <f>MID(FORECAST!A5864,1,10)</f>
        <v/>
      </c>
      <c r="B5865" s="218" t="str">
        <f t="shared" si="686"/>
        <v/>
      </c>
      <c r="C5865" s="218" t="str">
        <f t="shared" si="687"/>
        <v/>
      </c>
      <c r="D5865" s="218" t="str">
        <f t="shared" si="688"/>
        <v/>
      </c>
      <c r="E5865" s="219" t="e">
        <f t="shared" si="689"/>
        <v>#VALUE!</v>
      </c>
      <c r="F5865" s="219" t="str">
        <f t="shared" si="690"/>
        <v/>
      </c>
      <c r="G5865" s="219">
        <f t="shared" si="691"/>
        <v>45291</v>
      </c>
      <c r="H5865" s="218" t="str">
        <f>IF(ISERROR(VLOOKUP(FORECAST!$A5865,$AY$2:$BA$9,3,FALSE)),"",VLOOKUP(FORECAST!$A5865,$AY$2:$BA$9,3,FALSE))</f>
        <v/>
      </c>
      <c r="I5865" s="218" t="str">
        <f>IF(ISNUMBER(FORECAST!G:G),FORECAST!G:G,"")</f>
        <v/>
      </c>
      <c r="J5865" s="222" t="str">
        <f>IF(ISNUMBER(FORECAST!H:H),FORECAST!H:H,"")</f>
        <v/>
      </c>
      <c r="BF5865" s="4"/>
    </row>
    <row r="5866" spans="1:58">
      <c r="A5866" s="218" t="str">
        <f>MID(FORECAST!A5865,1,10)</f>
        <v/>
      </c>
      <c r="B5866" s="218" t="str">
        <f t="shared" si="686"/>
        <v/>
      </c>
      <c r="C5866" s="218" t="str">
        <f t="shared" si="687"/>
        <v/>
      </c>
      <c r="D5866" s="218" t="str">
        <f t="shared" si="688"/>
        <v/>
      </c>
      <c r="E5866" s="219" t="e">
        <f t="shared" si="689"/>
        <v>#VALUE!</v>
      </c>
      <c r="F5866" s="219" t="str">
        <f t="shared" si="690"/>
        <v/>
      </c>
      <c r="G5866" s="219">
        <f t="shared" si="691"/>
        <v>45291</v>
      </c>
      <c r="H5866" s="218" t="str">
        <f>IF(ISERROR(VLOOKUP(FORECAST!$A5866,$AY$2:$BA$9,3,FALSE)),"",VLOOKUP(FORECAST!$A5866,$AY$2:$BA$9,3,FALSE))</f>
        <v/>
      </c>
      <c r="I5866" s="218" t="str">
        <f>IF(ISNUMBER(FORECAST!G:G),FORECAST!G:G,"")</f>
        <v/>
      </c>
      <c r="J5866" s="222" t="str">
        <f>IF(ISNUMBER(FORECAST!H:H),FORECAST!H:H,"")</f>
        <v/>
      </c>
      <c r="BF5866" s="4"/>
    </row>
    <row r="5867" spans="1:58">
      <c r="A5867" s="218" t="str">
        <f>MID(FORECAST!A5866,1,10)</f>
        <v/>
      </c>
      <c r="B5867" s="218" t="str">
        <f t="shared" si="686"/>
        <v/>
      </c>
      <c r="C5867" s="218" t="str">
        <f t="shared" si="687"/>
        <v/>
      </c>
      <c r="D5867" s="218" t="str">
        <f t="shared" si="688"/>
        <v/>
      </c>
      <c r="E5867" s="219" t="e">
        <f t="shared" si="689"/>
        <v>#VALUE!</v>
      </c>
      <c r="F5867" s="219" t="str">
        <f t="shared" si="690"/>
        <v/>
      </c>
      <c r="G5867" s="219">
        <f t="shared" si="691"/>
        <v>45291</v>
      </c>
      <c r="H5867" s="218" t="str">
        <f>IF(ISERROR(VLOOKUP(FORECAST!$A5867,$AY$2:$BA$9,3,FALSE)),"",VLOOKUP(FORECAST!$A5867,$AY$2:$BA$9,3,FALSE))</f>
        <v/>
      </c>
      <c r="I5867" s="218" t="str">
        <f>IF(ISNUMBER(FORECAST!G:G),FORECAST!G:G,"")</f>
        <v/>
      </c>
      <c r="J5867" s="222" t="str">
        <f>IF(ISNUMBER(FORECAST!H:H),FORECAST!H:H,"")</f>
        <v/>
      </c>
      <c r="BF5867" s="4"/>
    </row>
    <row r="5868" spans="1:58">
      <c r="A5868" s="218" t="str">
        <f>MID(FORECAST!A5867,1,10)</f>
        <v/>
      </c>
      <c r="B5868" s="218" t="str">
        <f t="shared" si="686"/>
        <v/>
      </c>
      <c r="C5868" s="218" t="str">
        <f t="shared" si="687"/>
        <v/>
      </c>
      <c r="D5868" s="218" t="str">
        <f t="shared" si="688"/>
        <v/>
      </c>
      <c r="E5868" s="219" t="e">
        <f t="shared" si="689"/>
        <v>#VALUE!</v>
      </c>
      <c r="F5868" s="219" t="str">
        <f t="shared" si="690"/>
        <v/>
      </c>
      <c r="G5868" s="219">
        <f t="shared" si="691"/>
        <v>45291</v>
      </c>
      <c r="H5868" s="218" t="str">
        <f>IF(ISERROR(VLOOKUP(FORECAST!$A5868,$AY$2:$BA$9,3,FALSE)),"",VLOOKUP(FORECAST!$A5868,$AY$2:$BA$9,3,FALSE))</f>
        <v/>
      </c>
      <c r="I5868" s="218" t="str">
        <f>IF(ISNUMBER(FORECAST!G:G),FORECAST!G:G,"")</f>
        <v/>
      </c>
      <c r="J5868" s="222" t="str">
        <f>IF(ISNUMBER(FORECAST!H:H),FORECAST!H:H,"")</f>
        <v/>
      </c>
      <c r="BF5868" s="4"/>
    </row>
    <row r="5869" spans="1:58">
      <c r="A5869" s="218" t="str">
        <f>MID(FORECAST!A5868,1,10)</f>
        <v/>
      </c>
      <c r="B5869" s="218" t="str">
        <f t="shared" si="686"/>
        <v/>
      </c>
      <c r="C5869" s="218" t="str">
        <f t="shared" si="687"/>
        <v/>
      </c>
      <c r="D5869" s="218" t="str">
        <f t="shared" si="688"/>
        <v/>
      </c>
      <c r="E5869" s="219" t="e">
        <f t="shared" si="689"/>
        <v>#VALUE!</v>
      </c>
      <c r="F5869" s="219" t="str">
        <f t="shared" si="690"/>
        <v/>
      </c>
      <c r="G5869" s="219">
        <f t="shared" si="691"/>
        <v>45291</v>
      </c>
      <c r="H5869" s="218" t="str">
        <f>IF(ISERROR(VLOOKUP(FORECAST!$A5869,$AY$2:$BA$9,3,FALSE)),"",VLOOKUP(FORECAST!$A5869,$AY$2:$BA$9,3,FALSE))</f>
        <v/>
      </c>
      <c r="I5869" s="218" t="str">
        <f>IF(ISNUMBER(FORECAST!G:G),FORECAST!G:G,"")</f>
        <v/>
      </c>
      <c r="J5869" s="222" t="str">
        <f>IF(ISNUMBER(FORECAST!H:H),FORECAST!H:H,"")</f>
        <v/>
      </c>
      <c r="BF5869" s="4"/>
    </row>
    <row r="5870" spans="1:58">
      <c r="A5870" s="218" t="str">
        <f>MID(FORECAST!A5869,1,10)</f>
        <v/>
      </c>
      <c r="B5870" s="218" t="str">
        <f t="shared" si="686"/>
        <v/>
      </c>
      <c r="C5870" s="218" t="str">
        <f t="shared" si="687"/>
        <v/>
      </c>
      <c r="D5870" s="218" t="str">
        <f t="shared" si="688"/>
        <v/>
      </c>
      <c r="E5870" s="219" t="e">
        <f t="shared" si="689"/>
        <v>#VALUE!</v>
      </c>
      <c r="F5870" s="219" t="str">
        <f t="shared" si="690"/>
        <v/>
      </c>
      <c r="G5870" s="219">
        <f t="shared" si="691"/>
        <v>45291</v>
      </c>
      <c r="H5870" s="218" t="str">
        <f>IF(ISERROR(VLOOKUP(FORECAST!$A5870,$AY$2:$BA$9,3,FALSE)),"",VLOOKUP(FORECAST!$A5870,$AY$2:$BA$9,3,FALSE))</f>
        <v/>
      </c>
      <c r="I5870" s="218" t="str">
        <f>IF(ISNUMBER(FORECAST!G:G),FORECAST!G:G,"")</f>
        <v/>
      </c>
      <c r="J5870" s="222" t="str">
        <f>IF(ISNUMBER(FORECAST!H:H),FORECAST!H:H,"")</f>
        <v/>
      </c>
      <c r="BF5870" s="4"/>
    </row>
    <row r="5871" spans="1:58">
      <c r="A5871" s="218" t="str">
        <f>MID(FORECAST!A5870,1,10)</f>
        <v/>
      </c>
      <c r="B5871" s="218" t="str">
        <f t="shared" si="686"/>
        <v/>
      </c>
      <c r="C5871" s="218" t="str">
        <f t="shared" si="687"/>
        <v/>
      </c>
      <c r="D5871" s="218" t="str">
        <f t="shared" si="688"/>
        <v/>
      </c>
      <c r="E5871" s="219" t="e">
        <f t="shared" si="689"/>
        <v>#VALUE!</v>
      </c>
      <c r="F5871" s="219" t="str">
        <f t="shared" si="690"/>
        <v/>
      </c>
      <c r="G5871" s="219">
        <f t="shared" si="691"/>
        <v>45291</v>
      </c>
      <c r="H5871" s="218" t="str">
        <f>IF(ISERROR(VLOOKUP(FORECAST!$A5871,$AY$2:$BA$9,3,FALSE)),"",VLOOKUP(FORECAST!$A5871,$AY$2:$BA$9,3,FALSE))</f>
        <v/>
      </c>
      <c r="I5871" s="218" t="str">
        <f>IF(ISNUMBER(FORECAST!G:G),FORECAST!G:G,"")</f>
        <v/>
      </c>
      <c r="J5871" s="222" t="str">
        <f>IF(ISNUMBER(FORECAST!H:H),FORECAST!H:H,"")</f>
        <v/>
      </c>
      <c r="BF5871" s="4"/>
    </row>
    <row r="5872" spans="1:58">
      <c r="A5872" s="218" t="str">
        <f>MID(FORECAST!A5871,1,10)</f>
        <v/>
      </c>
      <c r="B5872" s="218" t="str">
        <f t="shared" si="686"/>
        <v/>
      </c>
      <c r="C5872" s="218" t="str">
        <f t="shared" si="687"/>
        <v/>
      </c>
      <c r="D5872" s="218" t="str">
        <f t="shared" si="688"/>
        <v/>
      </c>
      <c r="E5872" s="219" t="e">
        <f t="shared" si="689"/>
        <v>#VALUE!</v>
      </c>
      <c r="F5872" s="219" t="str">
        <f t="shared" si="690"/>
        <v/>
      </c>
      <c r="G5872" s="219">
        <f t="shared" si="691"/>
        <v>45291</v>
      </c>
      <c r="H5872" s="218" t="str">
        <f>IF(ISERROR(VLOOKUP(FORECAST!$A5872,$AY$2:$BA$9,3,FALSE)),"",VLOOKUP(FORECAST!$A5872,$AY$2:$BA$9,3,FALSE))</f>
        <v/>
      </c>
      <c r="I5872" s="218" t="str">
        <f>IF(ISNUMBER(FORECAST!G:G),FORECAST!G:G,"")</f>
        <v/>
      </c>
      <c r="J5872" s="222" t="str">
        <f>IF(ISNUMBER(FORECAST!H:H),FORECAST!H:H,"")</f>
        <v/>
      </c>
      <c r="BF5872" s="4"/>
    </row>
    <row r="5873" spans="1:58">
      <c r="A5873" s="218" t="str">
        <f>MID(FORECAST!A5872,1,10)</f>
        <v/>
      </c>
      <c r="B5873" s="218" t="str">
        <f t="shared" si="686"/>
        <v/>
      </c>
      <c r="C5873" s="218" t="str">
        <f t="shared" si="687"/>
        <v/>
      </c>
      <c r="D5873" s="218" t="str">
        <f t="shared" si="688"/>
        <v/>
      </c>
      <c r="E5873" s="219" t="e">
        <f t="shared" si="689"/>
        <v>#VALUE!</v>
      </c>
      <c r="F5873" s="219" t="str">
        <f t="shared" si="690"/>
        <v/>
      </c>
      <c r="G5873" s="219">
        <f t="shared" si="691"/>
        <v>45291</v>
      </c>
      <c r="H5873" s="218" t="str">
        <f>IF(ISERROR(VLOOKUP(FORECAST!$A5873,$AY$2:$BA$9,3,FALSE)),"",VLOOKUP(FORECAST!$A5873,$AY$2:$BA$9,3,FALSE))</f>
        <v/>
      </c>
      <c r="I5873" s="218" t="str">
        <f>IF(ISNUMBER(FORECAST!G:G),FORECAST!G:G,"")</f>
        <v/>
      </c>
      <c r="J5873" s="222" t="str">
        <f>IF(ISNUMBER(FORECAST!H:H),FORECAST!H:H,"")</f>
        <v/>
      </c>
      <c r="BF5873" s="4"/>
    </row>
    <row r="5874" spans="1:58">
      <c r="A5874" s="218" t="str">
        <f>MID(FORECAST!A5873,1,10)</f>
        <v/>
      </c>
      <c r="B5874" s="218" t="str">
        <f t="shared" si="686"/>
        <v/>
      </c>
      <c r="C5874" s="218" t="str">
        <f t="shared" si="687"/>
        <v/>
      </c>
      <c r="D5874" s="218" t="str">
        <f t="shared" si="688"/>
        <v/>
      </c>
      <c r="E5874" s="219" t="e">
        <f t="shared" si="689"/>
        <v>#VALUE!</v>
      </c>
      <c r="F5874" s="219" t="str">
        <f t="shared" si="690"/>
        <v/>
      </c>
      <c r="G5874" s="219">
        <f t="shared" si="691"/>
        <v>45291</v>
      </c>
      <c r="H5874" s="218" t="str">
        <f>IF(ISERROR(VLOOKUP(FORECAST!$A5874,$AY$2:$BA$9,3,FALSE)),"",VLOOKUP(FORECAST!$A5874,$AY$2:$BA$9,3,FALSE))</f>
        <v/>
      </c>
      <c r="I5874" s="218" t="str">
        <f>IF(ISNUMBER(FORECAST!G:G),FORECAST!G:G,"")</f>
        <v/>
      </c>
      <c r="J5874" s="222" t="str">
        <f>IF(ISNUMBER(FORECAST!H:H),FORECAST!H:H,"")</f>
        <v/>
      </c>
      <c r="BF5874" s="4"/>
    </row>
    <row r="5875" spans="1:58">
      <c r="A5875" s="218" t="str">
        <f>MID(FORECAST!A5874,1,10)</f>
        <v/>
      </c>
      <c r="B5875" s="218" t="str">
        <f t="shared" si="686"/>
        <v/>
      </c>
      <c r="C5875" s="218" t="str">
        <f t="shared" si="687"/>
        <v/>
      </c>
      <c r="D5875" s="218" t="str">
        <f t="shared" si="688"/>
        <v/>
      </c>
      <c r="E5875" s="219" t="e">
        <f t="shared" si="689"/>
        <v>#VALUE!</v>
      </c>
      <c r="F5875" s="219" t="str">
        <f t="shared" si="690"/>
        <v/>
      </c>
      <c r="G5875" s="219">
        <f t="shared" si="691"/>
        <v>45291</v>
      </c>
      <c r="H5875" s="218" t="str">
        <f>IF(ISERROR(VLOOKUP(FORECAST!$A5875,$AY$2:$BA$9,3,FALSE)),"",VLOOKUP(FORECAST!$A5875,$AY$2:$BA$9,3,FALSE))</f>
        <v/>
      </c>
      <c r="I5875" s="218" t="str">
        <f>IF(ISNUMBER(FORECAST!G:G),FORECAST!G:G,"")</f>
        <v/>
      </c>
      <c r="J5875" s="222" t="str">
        <f>IF(ISNUMBER(FORECAST!H:H),FORECAST!H:H,"")</f>
        <v/>
      </c>
      <c r="BF5875" s="4"/>
    </row>
    <row r="5876" spans="1:58">
      <c r="A5876" s="218" t="str">
        <f>MID(FORECAST!A5875,1,10)</f>
        <v/>
      </c>
      <c r="B5876" s="218" t="str">
        <f t="shared" si="686"/>
        <v/>
      </c>
      <c r="C5876" s="218" t="str">
        <f t="shared" si="687"/>
        <v/>
      </c>
      <c r="D5876" s="218" t="str">
        <f t="shared" si="688"/>
        <v/>
      </c>
      <c r="E5876" s="219" t="e">
        <f t="shared" si="689"/>
        <v>#VALUE!</v>
      </c>
      <c r="F5876" s="219" t="str">
        <f t="shared" si="690"/>
        <v/>
      </c>
      <c r="G5876" s="219">
        <f t="shared" si="691"/>
        <v>45291</v>
      </c>
      <c r="H5876" s="218" t="str">
        <f>IF(ISERROR(VLOOKUP(FORECAST!$A5876,$AY$2:$BA$9,3,FALSE)),"",VLOOKUP(FORECAST!$A5876,$AY$2:$BA$9,3,FALSE))</f>
        <v/>
      </c>
      <c r="I5876" s="218" t="str">
        <f>IF(ISNUMBER(FORECAST!G:G),FORECAST!G:G,"")</f>
        <v/>
      </c>
      <c r="J5876" s="222" t="str">
        <f>IF(ISNUMBER(FORECAST!H:H),FORECAST!H:H,"")</f>
        <v/>
      </c>
      <c r="BF5876" s="4"/>
    </row>
    <row r="5877" spans="1:58">
      <c r="A5877" s="218" t="str">
        <f>MID(FORECAST!A5876,1,10)</f>
        <v/>
      </c>
      <c r="B5877" s="218" t="str">
        <f t="shared" si="686"/>
        <v/>
      </c>
      <c r="C5877" s="218" t="str">
        <f t="shared" si="687"/>
        <v/>
      </c>
      <c r="D5877" s="218" t="str">
        <f t="shared" si="688"/>
        <v/>
      </c>
      <c r="E5877" s="219" t="e">
        <f t="shared" si="689"/>
        <v>#VALUE!</v>
      </c>
      <c r="F5877" s="219" t="str">
        <f t="shared" si="690"/>
        <v/>
      </c>
      <c r="G5877" s="219">
        <f t="shared" si="691"/>
        <v>45291</v>
      </c>
      <c r="H5877" s="218" t="str">
        <f>IF(ISERROR(VLOOKUP(FORECAST!$A5877,$AY$2:$BA$9,3,FALSE)),"",VLOOKUP(FORECAST!$A5877,$AY$2:$BA$9,3,FALSE))</f>
        <v/>
      </c>
      <c r="I5877" s="218" t="str">
        <f>IF(ISNUMBER(FORECAST!G:G),FORECAST!G:G,"")</f>
        <v/>
      </c>
      <c r="J5877" s="222" t="str">
        <f>IF(ISNUMBER(FORECAST!H:H),FORECAST!H:H,"")</f>
        <v/>
      </c>
      <c r="BF5877" s="4"/>
    </row>
    <row r="5878" spans="1:58">
      <c r="A5878" s="218" t="str">
        <f>MID(FORECAST!A5877,1,10)</f>
        <v/>
      </c>
      <c r="B5878" s="218" t="str">
        <f t="shared" si="686"/>
        <v/>
      </c>
      <c r="C5878" s="218" t="str">
        <f t="shared" si="687"/>
        <v/>
      </c>
      <c r="D5878" s="218" t="str">
        <f t="shared" si="688"/>
        <v/>
      </c>
      <c r="E5878" s="219" t="e">
        <f t="shared" si="689"/>
        <v>#VALUE!</v>
      </c>
      <c r="F5878" s="219" t="str">
        <f t="shared" si="690"/>
        <v/>
      </c>
      <c r="G5878" s="219">
        <f t="shared" si="691"/>
        <v>45291</v>
      </c>
      <c r="H5878" s="218" t="str">
        <f>IF(ISERROR(VLOOKUP(FORECAST!$A5878,$AY$2:$BA$9,3,FALSE)),"",VLOOKUP(FORECAST!$A5878,$AY$2:$BA$9,3,FALSE))</f>
        <v/>
      </c>
      <c r="I5878" s="218" t="str">
        <f>IF(ISNUMBER(FORECAST!G:G),FORECAST!G:G,"")</f>
        <v/>
      </c>
      <c r="J5878" s="222" t="str">
        <f>IF(ISNUMBER(FORECAST!H:H),FORECAST!H:H,"")</f>
        <v/>
      </c>
      <c r="BF5878" s="4"/>
    </row>
    <row r="5879" spans="1:58">
      <c r="A5879" s="218" t="str">
        <f>MID(FORECAST!A5878,1,10)</f>
        <v/>
      </c>
      <c r="B5879" s="218" t="str">
        <f t="shared" si="686"/>
        <v/>
      </c>
      <c r="C5879" s="218" t="str">
        <f t="shared" si="687"/>
        <v/>
      </c>
      <c r="D5879" s="218" t="str">
        <f t="shared" si="688"/>
        <v/>
      </c>
      <c r="E5879" s="219" t="e">
        <f t="shared" si="689"/>
        <v>#VALUE!</v>
      </c>
      <c r="F5879" s="219" t="str">
        <f t="shared" si="690"/>
        <v/>
      </c>
      <c r="G5879" s="219">
        <f t="shared" si="691"/>
        <v>45291</v>
      </c>
      <c r="H5879" s="218" t="str">
        <f>IF(ISERROR(VLOOKUP(FORECAST!$A5879,$AY$2:$BA$9,3,FALSE)),"",VLOOKUP(FORECAST!$A5879,$AY$2:$BA$9,3,FALSE))</f>
        <v/>
      </c>
      <c r="I5879" s="218" t="str">
        <f>IF(ISNUMBER(FORECAST!G:G),FORECAST!G:G,"")</f>
        <v/>
      </c>
      <c r="J5879" s="222" t="str">
        <f>IF(ISNUMBER(FORECAST!H:H),FORECAST!H:H,"")</f>
        <v/>
      </c>
      <c r="BF5879" s="4"/>
    </row>
    <row r="5880" spans="1:58">
      <c r="A5880" s="218" t="str">
        <f>MID(FORECAST!A5879,1,10)</f>
        <v/>
      </c>
      <c r="B5880" s="218" t="str">
        <f t="shared" si="686"/>
        <v/>
      </c>
      <c r="C5880" s="218" t="str">
        <f t="shared" si="687"/>
        <v/>
      </c>
      <c r="D5880" s="218" t="str">
        <f t="shared" si="688"/>
        <v/>
      </c>
      <c r="E5880" s="219" t="e">
        <f t="shared" si="689"/>
        <v>#VALUE!</v>
      </c>
      <c r="F5880" s="219" t="str">
        <f t="shared" si="690"/>
        <v/>
      </c>
      <c r="G5880" s="219">
        <f t="shared" si="691"/>
        <v>45291</v>
      </c>
      <c r="H5880" s="218" t="str">
        <f>IF(ISERROR(VLOOKUP(FORECAST!$A5880,$AY$2:$BA$9,3,FALSE)),"",VLOOKUP(FORECAST!$A5880,$AY$2:$BA$9,3,FALSE))</f>
        <v/>
      </c>
      <c r="I5880" s="218" t="str">
        <f>IF(ISNUMBER(FORECAST!G:G),FORECAST!G:G,"")</f>
        <v/>
      </c>
      <c r="J5880" s="222" t="str">
        <f>IF(ISNUMBER(FORECAST!H:H),FORECAST!H:H,"")</f>
        <v/>
      </c>
      <c r="BF5880" s="4"/>
    </row>
    <row r="5881" spans="1:58">
      <c r="A5881" s="218" t="str">
        <f>MID(FORECAST!A5880,1,10)</f>
        <v/>
      </c>
      <c r="B5881" s="218" t="str">
        <f t="shared" si="686"/>
        <v/>
      </c>
      <c r="C5881" s="218" t="str">
        <f t="shared" si="687"/>
        <v/>
      </c>
      <c r="D5881" s="218" t="str">
        <f t="shared" si="688"/>
        <v/>
      </c>
      <c r="E5881" s="219" t="e">
        <f t="shared" si="689"/>
        <v>#VALUE!</v>
      </c>
      <c r="F5881" s="219" t="str">
        <f t="shared" si="690"/>
        <v/>
      </c>
      <c r="G5881" s="219">
        <f t="shared" si="691"/>
        <v>45291</v>
      </c>
      <c r="H5881" s="218" t="str">
        <f>IF(ISERROR(VLOOKUP(FORECAST!$A5881,$AY$2:$BA$9,3,FALSE)),"",VLOOKUP(FORECAST!$A5881,$AY$2:$BA$9,3,FALSE))</f>
        <v/>
      </c>
      <c r="I5881" s="218" t="str">
        <f>IF(ISNUMBER(FORECAST!G:G),FORECAST!G:G,"")</f>
        <v/>
      </c>
      <c r="J5881" s="222" t="str">
        <f>IF(ISNUMBER(FORECAST!H:H),FORECAST!H:H,"")</f>
        <v/>
      </c>
      <c r="BF5881" s="4"/>
    </row>
    <row r="5882" spans="1:58">
      <c r="A5882" s="218" t="str">
        <f>MID(FORECAST!A5881,1,10)</f>
        <v/>
      </c>
      <c r="B5882" s="218" t="str">
        <f t="shared" si="686"/>
        <v/>
      </c>
      <c r="C5882" s="218" t="str">
        <f t="shared" si="687"/>
        <v/>
      </c>
      <c r="D5882" s="218" t="str">
        <f t="shared" si="688"/>
        <v/>
      </c>
      <c r="E5882" s="219" t="e">
        <f t="shared" si="689"/>
        <v>#VALUE!</v>
      </c>
      <c r="F5882" s="219" t="str">
        <f t="shared" si="690"/>
        <v/>
      </c>
      <c r="G5882" s="219">
        <f t="shared" si="691"/>
        <v>45291</v>
      </c>
      <c r="H5882" s="218" t="str">
        <f>IF(ISERROR(VLOOKUP(FORECAST!$A5882,$AY$2:$BA$9,3,FALSE)),"",VLOOKUP(FORECAST!$A5882,$AY$2:$BA$9,3,FALSE))</f>
        <v/>
      </c>
      <c r="I5882" s="218" t="str">
        <f>IF(ISNUMBER(FORECAST!G:G),FORECAST!G:G,"")</f>
        <v/>
      </c>
      <c r="J5882" s="222" t="str">
        <f>IF(ISNUMBER(FORECAST!H:H),FORECAST!H:H,"")</f>
        <v/>
      </c>
      <c r="BF5882" s="4"/>
    </row>
    <row r="5883" spans="1:58">
      <c r="A5883" s="218" t="str">
        <f>MID(FORECAST!A5882,1,10)</f>
        <v/>
      </c>
      <c r="B5883" s="218" t="str">
        <f t="shared" si="686"/>
        <v/>
      </c>
      <c r="C5883" s="218" t="str">
        <f t="shared" si="687"/>
        <v/>
      </c>
      <c r="D5883" s="218" t="str">
        <f t="shared" si="688"/>
        <v/>
      </c>
      <c r="E5883" s="219" t="e">
        <f t="shared" si="689"/>
        <v>#VALUE!</v>
      </c>
      <c r="F5883" s="219" t="str">
        <f t="shared" si="690"/>
        <v/>
      </c>
      <c r="G5883" s="219">
        <f t="shared" si="691"/>
        <v>45291</v>
      </c>
      <c r="H5883" s="218" t="str">
        <f>IF(ISERROR(VLOOKUP(FORECAST!$A5883,$AY$2:$BA$9,3,FALSE)),"",VLOOKUP(FORECAST!$A5883,$AY$2:$BA$9,3,FALSE))</f>
        <v/>
      </c>
      <c r="I5883" s="218" t="str">
        <f>IF(ISNUMBER(FORECAST!G:G),FORECAST!G:G,"")</f>
        <v/>
      </c>
      <c r="J5883" s="222" t="str">
        <f>IF(ISNUMBER(FORECAST!H:H),FORECAST!H:H,"")</f>
        <v/>
      </c>
      <c r="BF5883" s="4"/>
    </row>
    <row r="5884" spans="1:58">
      <c r="A5884" s="218" t="str">
        <f>MID(FORECAST!A5883,1,10)</f>
        <v/>
      </c>
      <c r="B5884" s="218" t="str">
        <f t="shared" si="686"/>
        <v/>
      </c>
      <c r="C5884" s="218" t="str">
        <f t="shared" si="687"/>
        <v/>
      </c>
      <c r="D5884" s="218" t="str">
        <f t="shared" si="688"/>
        <v/>
      </c>
      <c r="E5884" s="219" t="e">
        <f t="shared" si="689"/>
        <v>#VALUE!</v>
      </c>
      <c r="F5884" s="219" t="str">
        <f t="shared" si="690"/>
        <v/>
      </c>
      <c r="G5884" s="219">
        <f t="shared" si="691"/>
        <v>45291</v>
      </c>
      <c r="H5884" s="218" t="str">
        <f>IF(ISERROR(VLOOKUP(FORECAST!$A5884,$AY$2:$BA$9,3,FALSE)),"",VLOOKUP(FORECAST!$A5884,$AY$2:$BA$9,3,FALSE))</f>
        <v/>
      </c>
      <c r="I5884" s="218" t="str">
        <f>IF(ISNUMBER(FORECAST!G:G),FORECAST!G:G,"")</f>
        <v/>
      </c>
      <c r="J5884" s="222" t="str">
        <f>IF(ISNUMBER(FORECAST!H:H),FORECAST!H:H,"")</f>
        <v/>
      </c>
      <c r="BF5884" s="4"/>
    </row>
    <row r="5885" spans="1:58">
      <c r="A5885" s="218" t="str">
        <f>MID(FORECAST!A5884,1,10)</f>
        <v/>
      </c>
      <c r="B5885" s="218" t="str">
        <f t="shared" si="686"/>
        <v/>
      </c>
      <c r="C5885" s="218" t="str">
        <f t="shared" si="687"/>
        <v/>
      </c>
      <c r="D5885" s="218" t="str">
        <f t="shared" si="688"/>
        <v/>
      </c>
      <c r="E5885" s="219" t="e">
        <f t="shared" si="689"/>
        <v>#VALUE!</v>
      </c>
      <c r="F5885" s="219" t="str">
        <f t="shared" si="690"/>
        <v/>
      </c>
      <c r="G5885" s="219">
        <f t="shared" si="691"/>
        <v>45291</v>
      </c>
      <c r="H5885" s="218" t="str">
        <f>IF(ISERROR(VLOOKUP(FORECAST!$A5885,$AY$2:$BA$9,3,FALSE)),"",VLOOKUP(FORECAST!$A5885,$AY$2:$BA$9,3,FALSE))</f>
        <v/>
      </c>
      <c r="I5885" s="218" t="str">
        <f>IF(ISNUMBER(FORECAST!G:G),FORECAST!G:G,"")</f>
        <v/>
      </c>
      <c r="J5885" s="222" t="str">
        <f>IF(ISNUMBER(FORECAST!H:H),FORECAST!H:H,"")</f>
        <v/>
      </c>
      <c r="BF5885" s="4"/>
    </row>
    <row r="5886" spans="1:58">
      <c r="A5886" s="218" t="str">
        <f>MID(FORECAST!A5885,1,10)</f>
        <v/>
      </c>
      <c r="B5886" s="218" t="str">
        <f t="shared" si="686"/>
        <v/>
      </c>
      <c r="C5886" s="218" t="str">
        <f t="shared" si="687"/>
        <v/>
      </c>
      <c r="D5886" s="218" t="str">
        <f t="shared" si="688"/>
        <v/>
      </c>
      <c r="E5886" s="219" t="e">
        <f t="shared" si="689"/>
        <v>#VALUE!</v>
      </c>
      <c r="F5886" s="219" t="str">
        <f t="shared" si="690"/>
        <v/>
      </c>
      <c r="G5886" s="219">
        <f t="shared" si="691"/>
        <v>45291</v>
      </c>
      <c r="H5886" s="218" t="str">
        <f>IF(ISERROR(VLOOKUP(FORECAST!$A5886,$AY$2:$BA$9,3,FALSE)),"",VLOOKUP(FORECAST!$A5886,$AY$2:$BA$9,3,FALSE))</f>
        <v/>
      </c>
      <c r="I5886" s="218" t="str">
        <f>IF(ISNUMBER(FORECAST!G:G),FORECAST!G:G,"")</f>
        <v/>
      </c>
      <c r="J5886" s="222" t="str">
        <f>IF(ISNUMBER(FORECAST!H:H),FORECAST!H:H,"")</f>
        <v/>
      </c>
      <c r="BF5886" s="4"/>
    </row>
    <row r="5887" spans="1:58">
      <c r="A5887" s="218" t="str">
        <f>MID(FORECAST!A5886,1,10)</f>
        <v/>
      </c>
      <c r="B5887" s="218" t="str">
        <f t="shared" si="686"/>
        <v/>
      </c>
      <c r="C5887" s="218" t="str">
        <f t="shared" si="687"/>
        <v/>
      </c>
      <c r="D5887" s="218" t="str">
        <f t="shared" si="688"/>
        <v/>
      </c>
      <c r="E5887" s="219" t="e">
        <f t="shared" si="689"/>
        <v>#VALUE!</v>
      </c>
      <c r="F5887" s="219" t="str">
        <f t="shared" si="690"/>
        <v/>
      </c>
      <c r="G5887" s="219">
        <f t="shared" si="691"/>
        <v>45291</v>
      </c>
      <c r="H5887" s="218" t="str">
        <f>IF(ISERROR(VLOOKUP(FORECAST!$A5887,$AY$2:$BA$9,3,FALSE)),"",VLOOKUP(FORECAST!$A5887,$AY$2:$BA$9,3,FALSE))</f>
        <v/>
      </c>
      <c r="I5887" s="218" t="str">
        <f>IF(ISNUMBER(FORECAST!G:G),FORECAST!G:G,"")</f>
        <v/>
      </c>
      <c r="J5887" s="222" t="str">
        <f>IF(ISNUMBER(FORECAST!H:H),FORECAST!H:H,"")</f>
        <v/>
      </c>
      <c r="BF5887" s="4"/>
    </row>
    <row r="5888" spans="1:58">
      <c r="A5888" s="218" t="str">
        <f>MID(FORECAST!A5887,1,10)</f>
        <v/>
      </c>
      <c r="B5888" s="218" t="str">
        <f t="shared" si="686"/>
        <v/>
      </c>
      <c r="C5888" s="218" t="str">
        <f t="shared" si="687"/>
        <v/>
      </c>
      <c r="D5888" s="218" t="str">
        <f t="shared" si="688"/>
        <v/>
      </c>
      <c r="E5888" s="219" t="e">
        <f t="shared" si="689"/>
        <v>#VALUE!</v>
      </c>
      <c r="F5888" s="219" t="str">
        <f t="shared" si="690"/>
        <v/>
      </c>
      <c r="G5888" s="219">
        <f t="shared" si="691"/>
        <v>45291</v>
      </c>
      <c r="H5888" s="218" t="str">
        <f>IF(ISERROR(VLOOKUP(FORECAST!$A5888,$AY$2:$BA$9,3,FALSE)),"",VLOOKUP(FORECAST!$A5888,$AY$2:$BA$9,3,FALSE))</f>
        <v/>
      </c>
      <c r="I5888" s="218" t="str">
        <f>IF(ISNUMBER(FORECAST!G:G),FORECAST!G:G,"")</f>
        <v/>
      </c>
      <c r="J5888" s="222" t="str">
        <f>IF(ISNUMBER(FORECAST!H:H),FORECAST!H:H,"")</f>
        <v/>
      </c>
      <c r="BF5888" s="4"/>
    </row>
    <row r="5889" spans="1:58">
      <c r="A5889" s="218" t="str">
        <f>MID(FORECAST!A5888,1,10)</f>
        <v/>
      </c>
      <c r="B5889" s="218" t="str">
        <f t="shared" si="686"/>
        <v/>
      </c>
      <c r="C5889" s="218" t="str">
        <f t="shared" si="687"/>
        <v/>
      </c>
      <c r="D5889" s="218" t="str">
        <f t="shared" si="688"/>
        <v/>
      </c>
      <c r="E5889" s="219" t="e">
        <f t="shared" si="689"/>
        <v>#VALUE!</v>
      </c>
      <c r="F5889" s="219" t="str">
        <f t="shared" si="690"/>
        <v/>
      </c>
      <c r="G5889" s="219">
        <f t="shared" si="691"/>
        <v>45291</v>
      </c>
      <c r="H5889" s="218" t="str">
        <f>IF(ISERROR(VLOOKUP(FORECAST!$A5889,$AY$2:$BA$9,3,FALSE)),"",VLOOKUP(FORECAST!$A5889,$AY$2:$BA$9,3,FALSE))</f>
        <v/>
      </c>
      <c r="I5889" s="218" t="str">
        <f>IF(ISNUMBER(FORECAST!G:G),FORECAST!G:G,"")</f>
        <v/>
      </c>
      <c r="J5889" s="222" t="str">
        <f>IF(ISNUMBER(FORECAST!H:H),FORECAST!H:H,"")</f>
        <v/>
      </c>
      <c r="BF5889" s="4"/>
    </row>
    <row r="5890" spans="1:58">
      <c r="A5890" s="218" t="str">
        <f>MID(FORECAST!A5889,1,10)</f>
        <v/>
      </c>
      <c r="B5890" s="218" t="str">
        <f t="shared" si="686"/>
        <v/>
      </c>
      <c r="C5890" s="218" t="str">
        <f t="shared" si="687"/>
        <v/>
      </c>
      <c r="D5890" s="218" t="str">
        <f t="shared" si="688"/>
        <v/>
      </c>
      <c r="E5890" s="219" t="e">
        <f t="shared" si="689"/>
        <v>#VALUE!</v>
      </c>
      <c r="F5890" s="219" t="str">
        <f t="shared" si="690"/>
        <v/>
      </c>
      <c r="G5890" s="219">
        <f t="shared" si="691"/>
        <v>45291</v>
      </c>
      <c r="H5890" s="218" t="str">
        <f>IF(ISERROR(VLOOKUP(FORECAST!$A5890,$AY$2:$BA$9,3,FALSE)),"",VLOOKUP(FORECAST!$A5890,$AY$2:$BA$9,3,FALSE))</f>
        <v/>
      </c>
      <c r="I5890" s="218" t="str">
        <f>IF(ISNUMBER(FORECAST!G:G),FORECAST!G:G,"")</f>
        <v/>
      </c>
      <c r="J5890" s="222" t="str">
        <f>IF(ISNUMBER(FORECAST!H:H),FORECAST!H:H,"")</f>
        <v/>
      </c>
      <c r="BF5890" s="4"/>
    </row>
    <row r="5891" spans="1:58">
      <c r="A5891" s="218" t="str">
        <f>MID(FORECAST!A5890,1,10)</f>
        <v/>
      </c>
      <c r="B5891" s="218" t="str">
        <f t="shared" si="686"/>
        <v/>
      </c>
      <c r="C5891" s="218" t="str">
        <f t="shared" si="687"/>
        <v/>
      </c>
      <c r="D5891" s="218" t="str">
        <f t="shared" si="688"/>
        <v/>
      </c>
      <c r="E5891" s="219" t="e">
        <f t="shared" si="689"/>
        <v>#VALUE!</v>
      </c>
      <c r="F5891" s="219" t="str">
        <f t="shared" si="690"/>
        <v/>
      </c>
      <c r="G5891" s="219">
        <f t="shared" si="691"/>
        <v>45291</v>
      </c>
      <c r="H5891" s="218" t="str">
        <f>IF(ISERROR(VLOOKUP(FORECAST!$A5891,$AY$2:$BA$9,3,FALSE)),"",VLOOKUP(FORECAST!$A5891,$AY$2:$BA$9,3,FALSE))</f>
        <v/>
      </c>
      <c r="I5891" s="218" t="str">
        <f>IF(ISNUMBER(FORECAST!G:G),FORECAST!G:G,"")</f>
        <v/>
      </c>
      <c r="J5891" s="222" t="str">
        <f>IF(ISNUMBER(FORECAST!H:H),FORECAST!H:H,"")</f>
        <v/>
      </c>
      <c r="BF5891" s="4"/>
    </row>
    <row r="5892" spans="1:58">
      <c r="A5892" s="218" t="str">
        <f>MID(FORECAST!A5891,1,10)</f>
        <v/>
      </c>
      <c r="B5892" s="218" t="str">
        <f t="shared" si="686"/>
        <v/>
      </c>
      <c r="C5892" s="218" t="str">
        <f t="shared" si="687"/>
        <v/>
      </c>
      <c r="D5892" s="218" t="str">
        <f t="shared" si="688"/>
        <v/>
      </c>
      <c r="E5892" s="219" t="e">
        <f t="shared" si="689"/>
        <v>#VALUE!</v>
      </c>
      <c r="F5892" s="219" t="str">
        <f t="shared" si="690"/>
        <v/>
      </c>
      <c r="G5892" s="219">
        <f t="shared" si="691"/>
        <v>45291</v>
      </c>
      <c r="H5892" s="218" t="str">
        <f>IF(ISERROR(VLOOKUP(FORECAST!$A5892,$AY$2:$BA$9,3,FALSE)),"",VLOOKUP(FORECAST!$A5892,$AY$2:$BA$9,3,FALSE))</f>
        <v/>
      </c>
      <c r="I5892" s="218" t="str">
        <f>IF(ISNUMBER(FORECAST!G:G),FORECAST!G:G,"")</f>
        <v/>
      </c>
      <c r="J5892" s="222" t="str">
        <f>IF(ISNUMBER(FORECAST!H:H),FORECAST!H:H,"")</f>
        <v/>
      </c>
      <c r="BF5892" s="4"/>
    </row>
    <row r="5893" spans="1:58">
      <c r="A5893" s="218" t="str">
        <f>MID(FORECAST!A5892,1,10)</f>
        <v/>
      </c>
      <c r="B5893" s="218" t="str">
        <f t="shared" si="686"/>
        <v/>
      </c>
      <c r="C5893" s="218" t="str">
        <f t="shared" si="687"/>
        <v/>
      </c>
      <c r="D5893" s="218" t="str">
        <f t="shared" si="688"/>
        <v/>
      </c>
      <c r="E5893" s="219" t="e">
        <f t="shared" si="689"/>
        <v>#VALUE!</v>
      </c>
      <c r="F5893" s="219" t="str">
        <f t="shared" si="690"/>
        <v/>
      </c>
      <c r="G5893" s="219">
        <f t="shared" si="691"/>
        <v>45291</v>
      </c>
      <c r="H5893" s="218" t="str">
        <f>IF(ISERROR(VLOOKUP(FORECAST!$A5893,$AY$2:$BA$9,3,FALSE)),"",VLOOKUP(FORECAST!$A5893,$AY$2:$BA$9,3,FALSE))</f>
        <v/>
      </c>
      <c r="I5893" s="218" t="str">
        <f>IF(ISNUMBER(FORECAST!G:G),FORECAST!G:G,"")</f>
        <v/>
      </c>
      <c r="J5893" s="222" t="str">
        <f>IF(ISNUMBER(FORECAST!H:H),FORECAST!H:H,"")</f>
        <v/>
      </c>
      <c r="BF5893" s="4"/>
    </row>
    <row r="5894" spans="1:58">
      <c r="A5894" s="218" t="str">
        <f>MID(FORECAST!A5893,1,10)</f>
        <v/>
      </c>
      <c r="B5894" s="218" t="str">
        <f t="shared" si="686"/>
        <v/>
      </c>
      <c r="C5894" s="218" t="str">
        <f t="shared" si="687"/>
        <v/>
      </c>
      <c r="D5894" s="218" t="str">
        <f t="shared" si="688"/>
        <v/>
      </c>
      <c r="E5894" s="219" t="e">
        <f t="shared" si="689"/>
        <v>#VALUE!</v>
      </c>
      <c r="F5894" s="219" t="str">
        <f t="shared" si="690"/>
        <v/>
      </c>
      <c r="G5894" s="219">
        <f t="shared" si="691"/>
        <v>45291</v>
      </c>
      <c r="H5894" s="218" t="str">
        <f>IF(ISERROR(VLOOKUP(FORECAST!$A5894,$AY$2:$BA$9,3,FALSE)),"",VLOOKUP(FORECAST!$A5894,$AY$2:$BA$9,3,FALSE))</f>
        <v/>
      </c>
      <c r="I5894" s="218" t="str">
        <f>IF(ISNUMBER(FORECAST!G:G),FORECAST!G:G,"")</f>
        <v/>
      </c>
      <c r="J5894" s="222" t="str">
        <f>IF(ISNUMBER(FORECAST!H:H),FORECAST!H:H,"")</f>
        <v/>
      </c>
      <c r="BF5894" s="4"/>
    </row>
    <row r="5895" spans="1:58">
      <c r="A5895" s="218" t="str">
        <f>MID(FORECAST!A5894,1,10)</f>
        <v/>
      </c>
      <c r="B5895" s="218" t="str">
        <f t="shared" si="686"/>
        <v/>
      </c>
      <c r="C5895" s="218" t="str">
        <f t="shared" si="687"/>
        <v/>
      </c>
      <c r="D5895" s="218" t="str">
        <f t="shared" si="688"/>
        <v/>
      </c>
      <c r="E5895" s="219" t="e">
        <f t="shared" si="689"/>
        <v>#VALUE!</v>
      </c>
      <c r="F5895" s="219" t="str">
        <f t="shared" si="690"/>
        <v/>
      </c>
      <c r="G5895" s="219">
        <f t="shared" si="691"/>
        <v>45291</v>
      </c>
      <c r="H5895" s="218" t="str">
        <f>IF(ISERROR(VLOOKUP(FORECAST!$A5895,$AY$2:$BA$9,3,FALSE)),"",VLOOKUP(FORECAST!$A5895,$AY$2:$BA$9,3,FALSE))</f>
        <v/>
      </c>
      <c r="I5895" s="218" t="str">
        <f>IF(ISNUMBER(FORECAST!G:G),FORECAST!G:G,"")</f>
        <v/>
      </c>
      <c r="J5895" s="222" t="str">
        <f>IF(ISNUMBER(FORECAST!H:H),FORECAST!H:H,"")</f>
        <v/>
      </c>
      <c r="BF5895" s="4"/>
    </row>
    <row r="5896" spans="1:58">
      <c r="A5896" s="218" t="str">
        <f>MID(FORECAST!A5895,1,10)</f>
        <v/>
      </c>
      <c r="B5896" s="218" t="str">
        <f t="shared" si="686"/>
        <v/>
      </c>
      <c r="C5896" s="218" t="str">
        <f t="shared" si="687"/>
        <v/>
      </c>
      <c r="D5896" s="218" t="str">
        <f t="shared" si="688"/>
        <v/>
      </c>
      <c r="E5896" s="219" t="e">
        <f t="shared" si="689"/>
        <v>#VALUE!</v>
      </c>
      <c r="F5896" s="219" t="str">
        <f t="shared" si="690"/>
        <v/>
      </c>
      <c r="G5896" s="219">
        <f t="shared" si="691"/>
        <v>45291</v>
      </c>
      <c r="H5896" s="218" t="str">
        <f>IF(ISERROR(VLOOKUP(FORECAST!$A5896,$AY$2:$BA$9,3,FALSE)),"",VLOOKUP(FORECAST!$A5896,$AY$2:$BA$9,3,FALSE))</f>
        <v/>
      </c>
      <c r="I5896" s="218" t="str">
        <f>IF(ISNUMBER(FORECAST!G:G),FORECAST!G:G,"")</f>
        <v/>
      </c>
      <c r="J5896" s="222" t="str">
        <f>IF(ISNUMBER(FORECAST!H:H),FORECAST!H:H,"")</f>
        <v/>
      </c>
      <c r="BF5896" s="4"/>
    </row>
    <row r="5897" spans="1:58">
      <c r="A5897" s="218" t="str">
        <f>MID(FORECAST!A5896,1,10)</f>
        <v/>
      </c>
      <c r="B5897" s="218" t="str">
        <f t="shared" si="686"/>
        <v/>
      </c>
      <c r="C5897" s="218" t="str">
        <f t="shared" si="687"/>
        <v/>
      </c>
      <c r="D5897" s="218" t="str">
        <f t="shared" si="688"/>
        <v/>
      </c>
      <c r="E5897" s="219" t="e">
        <f t="shared" si="689"/>
        <v>#VALUE!</v>
      </c>
      <c r="F5897" s="219" t="str">
        <f t="shared" si="690"/>
        <v/>
      </c>
      <c r="G5897" s="219">
        <f t="shared" si="691"/>
        <v>45291</v>
      </c>
      <c r="H5897" s="218" t="str">
        <f>IF(ISERROR(VLOOKUP(FORECAST!$A5897,$AY$2:$BA$9,3,FALSE)),"",VLOOKUP(FORECAST!$A5897,$AY$2:$BA$9,3,FALSE))</f>
        <v/>
      </c>
      <c r="I5897" s="218" t="str">
        <f>IF(ISNUMBER(FORECAST!G:G),FORECAST!G:G,"")</f>
        <v/>
      </c>
      <c r="J5897" s="222" t="str">
        <f>IF(ISNUMBER(FORECAST!H:H),FORECAST!H:H,"")</f>
        <v/>
      </c>
      <c r="BF5897" s="4"/>
    </row>
    <row r="5898" spans="1:58">
      <c r="A5898" s="218" t="str">
        <f>MID(FORECAST!A5897,1,10)</f>
        <v/>
      </c>
      <c r="B5898" s="218" t="str">
        <f t="shared" si="686"/>
        <v/>
      </c>
      <c r="C5898" s="218" t="str">
        <f t="shared" si="687"/>
        <v/>
      </c>
      <c r="D5898" s="218" t="str">
        <f t="shared" si="688"/>
        <v/>
      </c>
      <c r="E5898" s="219" t="e">
        <f t="shared" si="689"/>
        <v>#VALUE!</v>
      </c>
      <c r="F5898" s="219" t="str">
        <f t="shared" si="690"/>
        <v/>
      </c>
      <c r="G5898" s="219">
        <f t="shared" si="691"/>
        <v>45291</v>
      </c>
      <c r="H5898" s="218" t="str">
        <f>IF(ISERROR(VLOOKUP(FORECAST!$A5898,$AY$2:$BA$9,3,FALSE)),"",VLOOKUP(FORECAST!$A5898,$AY$2:$BA$9,3,FALSE))</f>
        <v/>
      </c>
      <c r="I5898" s="218" t="str">
        <f>IF(ISNUMBER(FORECAST!G:G),FORECAST!G:G,"")</f>
        <v/>
      </c>
      <c r="J5898" s="222" t="str">
        <f>IF(ISNUMBER(FORECAST!H:H),FORECAST!H:H,"")</f>
        <v/>
      </c>
      <c r="BF5898" s="4"/>
    </row>
    <row r="5899" spans="1:58">
      <c r="A5899" s="218" t="str">
        <f>MID(FORECAST!A5898,1,10)</f>
        <v/>
      </c>
      <c r="B5899" s="218" t="str">
        <f t="shared" si="686"/>
        <v/>
      </c>
      <c r="C5899" s="218" t="str">
        <f t="shared" si="687"/>
        <v/>
      </c>
      <c r="D5899" s="218" t="str">
        <f t="shared" si="688"/>
        <v/>
      </c>
      <c r="E5899" s="219" t="e">
        <f t="shared" si="689"/>
        <v>#VALUE!</v>
      </c>
      <c r="F5899" s="219" t="str">
        <f t="shared" si="690"/>
        <v/>
      </c>
      <c r="G5899" s="219">
        <f t="shared" si="691"/>
        <v>45291</v>
      </c>
      <c r="H5899" s="218" t="str">
        <f>IF(ISERROR(VLOOKUP(FORECAST!$A5899,$AY$2:$BA$9,3,FALSE)),"",VLOOKUP(FORECAST!$A5899,$AY$2:$BA$9,3,FALSE))</f>
        <v/>
      </c>
      <c r="I5899" s="218" t="str">
        <f>IF(ISNUMBER(FORECAST!G:G),FORECAST!G:G,"")</f>
        <v/>
      </c>
      <c r="J5899" s="222" t="str">
        <f>IF(ISNUMBER(FORECAST!H:H),FORECAST!H:H,"")</f>
        <v/>
      </c>
      <c r="BF5899" s="4"/>
    </row>
    <row r="5900" spans="1:58">
      <c r="A5900" s="218" t="str">
        <f>MID(FORECAST!A5899,1,10)</f>
        <v/>
      </c>
      <c r="B5900" s="218" t="str">
        <f t="shared" si="686"/>
        <v/>
      </c>
      <c r="C5900" s="218" t="str">
        <f t="shared" si="687"/>
        <v/>
      </c>
      <c r="D5900" s="218" t="str">
        <f t="shared" si="688"/>
        <v/>
      </c>
      <c r="E5900" s="219" t="e">
        <f t="shared" si="689"/>
        <v>#VALUE!</v>
      </c>
      <c r="F5900" s="219" t="str">
        <f t="shared" si="690"/>
        <v/>
      </c>
      <c r="G5900" s="219">
        <f t="shared" si="691"/>
        <v>45291</v>
      </c>
      <c r="H5900" s="218" t="str">
        <f>IF(ISERROR(VLOOKUP(FORECAST!$A5900,$AY$2:$BA$9,3,FALSE)),"",VLOOKUP(FORECAST!$A5900,$AY$2:$BA$9,3,FALSE))</f>
        <v/>
      </c>
      <c r="I5900" s="218" t="str">
        <f>IF(ISNUMBER(FORECAST!G:G),FORECAST!G:G,"")</f>
        <v/>
      </c>
      <c r="J5900" s="222" t="str">
        <f>IF(ISNUMBER(FORECAST!H:H),FORECAST!H:H,"")</f>
        <v/>
      </c>
      <c r="BF5900" s="4"/>
    </row>
    <row r="5901" spans="1:58">
      <c r="A5901" s="218" t="str">
        <f>MID(FORECAST!A5900,1,10)</f>
        <v/>
      </c>
      <c r="B5901" s="218" t="str">
        <f t="shared" si="686"/>
        <v/>
      </c>
      <c r="C5901" s="218" t="str">
        <f t="shared" si="687"/>
        <v/>
      </c>
      <c r="D5901" s="218" t="str">
        <f t="shared" si="688"/>
        <v/>
      </c>
      <c r="E5901" s="219" t="e">
        <f t="shared" si="689"/>
        <v>#VALUE!</v>
      </c>
      <c r="F5901" s="219" t="str">
        <f t="shared" si="690"/>
        <v/>
      </c>
      <c r="G5901" s="219">
        <f t="shared" si="691"/>
        <v>45291</v>
      </c>
      <c r="H5901" s="218" t="str">
        <f>IF(ISERROR(VLOOKUP(FORECAST!$A5901,$AY$2:$BA$9,3,FALSE)),"",VLOOKUP(FORECAST!$A5901,$AY$2:$BA$9,3,FALSE))</f>
        <v/>
      </c>
      <c r="I5901" s="218" t="str">
        <f>IF(ISNUMBER(FORECAST!G:G),FORECAST!G:G,"")</f>
        <v/>
      </c>
      <c r="J5901" s="222" t="str">
        <f>IF(ISNUMBER(FORECAST!H:H),FORECAST!H:H,"")</f>
        <v/>
      </c>
      <c r="BF5901" s="4"/>
    </row>
    <row r="5902" spans="1:58">
      <c r="A5902" s="218" t="str">
        <f>MID(FORECAST!A5901,1,10)</f>
        <v/>
      </c>
      <c r="B5902" s="218" t="str">
        <f t="shared" si="686"/>
        <v/>
      </c>
      <c r="C5902" s="218" t="str">
        <f t="shared" si="687"/>
        <v/>
      </c>
      <c r="D5902" s="218" t="str">
        <f t="shared" si="688"/>
        <v/>
      </c>
      <c r="E5902" s="219" t="e">
        <f t="shared" si="689"/>
        <v>#VALUE!</v>
      </c>
      <c r="F5902" s="219" t="str">
        <f t="shared" si="690"/>
        <v/>
      </c>
      <c r="G5902" s="219">
        <f t="shared" si="691"/>
        <v>45291</v>
      </c>
      <c r="H5902" s="218" t="str">
        <f>IF(ISERROR(VLOOKUP(FORECAST!$A5902,$AY$2:$BA$9,3,FALSE)),"",VLOOKUP(FORECAST!$A5902,$AY$2:$BA$9,3,FALSE))</f>
        <v/>
      </c>
      <c r="I5902" s="218" t="str">
        <f>IF(ISNUMBER(FORECAST!G:G),FORECAST!G:G,"")</f>
        <v/>
      </c>
      <c r="J5902" s="222" t="str">
        <f>IF(ISNUMBER(FORECAST!H:H),FORECAST!H:H,"")</f>
        <v/>
      </c>
      <c r="BF5902" s="4"/>
    </row>
    <row r="5903" spans="1:58">
      <c r="A5903" s="218" t="str">
        <f>MID(FORECAST!A5902,1,10)</f>
        <v/>
      </c>
      <c r="B5903" s="218" t="str">
        <f t="shared" si="686"/>
        <v/>
      </c>
      <c r="C5903" s="218" t="str">
        <f t="shared" si="687"/>
        <v/>
      </c>
      <c r="D5903" s="218" t="str">
        <f t="shared" si="688"/>
        <v/>
      </c>
      <c r="E5903" s="219" t="e">
        <f t="shared" si="689"/>
        <v>#VALUE!</v>
      </c>
      <c r="F5903" s="219" t="str">
        <f t="shared" si="690"/>
        <v/>
      </c>
      <c r="G5903" s="219">
        <f t="shared" si="691"/>
        <v>45291</v>
      </c>
      <c r="H5903" s="218" t="str">
        <f>IF(ISERROR(VLOOKUP(FORECAST!$A5903,$AY$2:$BA$9,3,FALSE)),"",VLOOKUP(FORECAST!$A5903,$AY$2:$BA$9,3,FALSE))</f>
        <v/>
      </c>
      <c r="I5903" s="218" t="str">
        <f>IF(ISNUMBER(FORECAST!G:G),FORECAST!G:G,"")</f>
        <v/>
      </c>
      <c r="J5903" s="222" t="str">
        <f>IF(ISNUMBER(FORECAST!H:H),FORECAST!H:H,"")</f>
        <v/>
      </c>
      <c r="BF5903" s="4"/>
    </row>
    <row r="5904" spans="1:58">
      <c r="A5904" s="218" t="str">
        <f>MID(FORECAST!A5903,1,10)</f>
        <v/>
      </c>
      <c r="B5904" s="218" t="str">
        <f t="shared" ref="B5904:B5967" si="692">MID(A5904,1,2)</f>
        <v/>
      </c>
      <c r="C5904" s="218" t="str">
        <f t="shared" ref="C5904:C5967" si="693">MID(A5904,4,2)</f>
        <v/>
      </c>
      <c r="D5904" s="218" t="str">
        <f t="shared" ref="D5904:D5967" si="694">MID(A5904,7,4)</f>
        <v/>
      </c>
      <c r="E5904" s="219" t="e">
        <f t="shared" ref="E5904:E5967" si="695">DATE(D5904,C5904,B5904)</f>
        <v>#VALUE!</v>
      </c>
      <c r="F5904" s="219" t="str">
        <f t="shared" ref="F5904:F5967" si="696">IF(ISERROR(E5904),"",E5904)</f>
        <v/>
      </c>
      <c r="G5904" s="219">
        <f t="shared" ref="G5904:G5967" si="697">IF(F5904="",G5903,F5904)</f>
        <v>45291</v>
      </c>
      <c r="H5904" s="218" t="str">
        <f>IF(ISERROR(VLOOKUP(FORECAST!$A5904,$AY$2:$BA$9,3,FALSE)),"",VLOOKUP(FORECAST!$A5904,$AY$2:$BA$9,3,FALSE))</f>
        <v/>
      </c>
      <c r="I5904" s="218" t="str">
        <f>IF(ISNUMBER(FORECAST!G:G),FORECAST!G:G,"")</f>
        <v/>
      </c>
      <c r="J5904" s="222" t="str">
        <f>IF(ISNUMBER(FORECAST!H:H),FORECAST!H:H,"")</f>
        <v/>
      </c>
      <c r="BF5904" s="4"/>
    </row>
    <row r="5905" spans="1:58">
      <c r="A5905" s="218" t="str">
        <f>MID(FORECAST!A5904,1,10)</f>
        <v/>
      </c>
      <c r="B5905" s="218" t="str">
        <f t="shared" si="692"/>
        <v/>
      </c>
      <c r="C5905" s="218" t="str">
        <f t="shared" si="693"/>
        <v/>
      </c>
      <c r="D5905" s="218" t="str">
        <f t="shared" si="694"/>
        <v/>
      </c>
      <c r="E5905" s="219" t="e">
        <f t="shared" si="695"/>
        <v>#VALUE!</v>
      </c>
      <c r="F5905" s="219" t="str">
        <f t="shared" si="696"/>
        <v/>
      </c>
      <c r="G5905" s="219">
        <f t="shared" si="697"/>
        <v>45291</v>
      </c>
      <c r="H5905" s="218" t="str">
        <f>IF(ISERROR(VLOOKUP(FORECAST!$A5905,$AY$2:$BA$9,3,FALSE)),"",VLOOKUP(FORECAST!$A5905,$AY$2:$BA$9,3,FALSE))</f>
        <v/>
      </c>
      <c r="I5905" s="218" t="str">
        <f>IF(ISNUMBER(FORECAST!G:G),FORECAST!G:G,"")</f>
        <v/>
      </c>
      <c r="J5905" s="222" t="str">
        <f>IF(ISNUMBER(FORECAST!H:H),FORECAST!H:H,"")</f>
        <v/>
      </c>
      <c r="BF5905" s="4"/>
    </row>
    <row r="5906" spans="1:58">
      <c r="A5906" s="218" t="str">
        <f>MID(FORECAST!A5905,1,10)</f>
        <v/>
      </c>
      <c r="B5906" s="218" t="str">
        <f t="shared" si="692"/>
        <v/>
      </c>
      <c r="C5906" s="218" t="str">
        <f t="shared" si="693"/>
        <v/>
      </c>
      <c r="D5906" s="218" t="str">
        <f t="shared" si="694"/>
        <v/>
      </c>
      <c r="E5906" s="219" t="e">
        <f t="shared" si="695"/>
        <v>#VALUE!</v>
      </c>
      <c r="F5906" s="219" t="str">
        <f t="shared" si="696"/>
        <v/>
      </c>
      <c r="G5906" s="219">
        <f t="shared" si="697"/>
        <v>45291</v>
      </c>
      <c r="H5906" s="218" t="str">
        <f>IF(ISERROR(VLOOKUP(FORECAST!$A5906,$AY$2:$BA$9,3,FALSE)),"",VLOOKUP(FORECAST!$A5906,$AY$2:$BA$9,3,FALSE))</f>
        <v/>
      </c>
      <c r="I5906" s="218" t="str">
        <f>IF(ISNUMBER(FORECAST!G:G),FORECAST!G:G,"")</f>
        <v/>
      </c>
      <c r="J5906" s="222" t="str">
        <f>IF(ISNUMBER(FORECAST!H:H),FORECAST!H:H,"")</f>
        <v/>
      </c>
      <c r="BF5906" s="4"/>
    </row>
    <row r="5907" spans="1:58">
      <c r="A5907" s="218" t="str">
        <f>MID(FORECAST!A5906,1,10)</f>
        <v/>
      </c>
      <c r="B5907" s="218" t="str">
        <f t="shared" si="692"/>
        <v/>
      </c>
      <c r="C5907" s="218" t="str">
        <f t="shared" si="693"/>
        <v/>
      </c>
      <c r="D5907" s="218" t="str">
        <f t="shared" si="694"/>
        <v/>
      </c>
      <c r="E5907" s="219" t="e">
        <f t="shared" si="695"/>
        <v>#VALUE!</v>
      </c>
      <c r="F5907" s="219" t="str">
        <f t="shared" si="696"/>
        <v/>
      </c>
      <c r="G5907" s="219">
        <f t="shared" si="697"/>
        <v>45291</v>
      </c>
      <c r="H5907" s="218" t="str">
        <f>IF(ISERROR(VLOOKUP(FORECAST!$A5907,$AY$2:$BA$9,3,FALSE)),"",VLOOKUP(FORECAST!$A5907,$AY$2:$BA$9,3,FALSE))</f>
        <v/>
      </c>
      <c r="I5907" s="218" t="str">
        <f>IF(ISNUMBER(FORECAST!G:G),FORECAST!G:G,"")</f>
        <v/>
      </c>
      <c r="J5907" s="222" t="str">
        <f>IF(ISNUMBER(FORECAST!H:H),FORECAST!H:H,"")</f>
        <v/>
      </c>
      <c r="BF5907" s="4"/>
    </row>
    <row r="5908" spans="1:58">
      <c r="A5908" s="218" t="str">
        <f>MID(FORECAST!A5907,1,10)</f>
        <v/>
      </c>
      <c r="B5908" s="218" t="str">
        <f t="shared" si="692"/>
        <v/>
      </c>
      <c r="C5908" s="218" t="str">
        <f t="shared" si="693"/>
        <v/>
      </c>
      <c r="D5908" s="218" t="str">
        <f t="shared" si="694"/>
        <v/>
      </c>
      <c r="E5908" s="219" t="e">
        <f t="shared" si="695"/>
        <v>#VALUE!</v>
      </c>
      <c r="F5908" s="219" t="str">
        <f t="shared" si="696"/>
        <v/>
      </c>
      <c r="G5908" s="219">
        <f t="shared" si="697"/>
        <v>45291</v>
      </c>
      <c r="H5908" s="218" t="str">
        <f>IF(ISERROR(VLOOKUP(FORECAST!$A5908,$AY$2:$BA$9,3,FALSE)),"",VLOOKUP(FORECAST!$A5908,$AY$2:$BA$9,3,FALSE))</f>
        <v/>
      </c>
      <c r="I5908" s="218" t="str">
        <f>IF(ISNUMBER(FORECAST!G:G),FORECAST!G:G,"")</f>
        <v/>
      </c>
      <c r="J5908" s="222" t="str">
        <f>IF(ISNUMBER(FORECAST!H:H),FORECAST!H:H,"")</f>
        <v/>
      </c>
      <c r="BF5908" s="4"/>
    </row>
    <row r="5909" spans="1:58">
      <c r="A5909" s="218" t="str">
        <f>MID(FORECAST!A5908,1,10)</f>
        <v/>
      </c>
      <c r="B5909" s="218" t="str">
        <f t="shared" si="692"/>
        <v/>
      </c>
      <c r="C5909" s="218" t="str">
        <f t="shared" si="693"/>
        <v/>
      </c>
      <c r="D5909" s="218" t="str">
        <f t="shared" si="694"/>
        <v/>
      </c>
      <c r="E5909" s="219" t="e">
        <f t="shared" si="695"/>
        <v>#VALUE!</v>
      </c>
      <c r="F5909" s="219" t="str">
        <f t="shared" si="696"/>
        <v/>
      </c>
      <c r="G5909" s="219">
        <f t="shared" si="697"/>
        <v>45291</v>
      </c>
      <c r="H5909" s="218" t="str">
        <f>IF(ISERROR(VLOOKUP(FORECAST!$A5909,$AY$2:$BA$9,3,FALSE)),"",VLOOKUP(FORECAST!$A5909,$AY$2:$BA$9,3,FALSE))</f>
        <v/>
      </c>
      <c r="I5909" s="218" t="str">
        <f>IF(ISNUMBER(FORECAST!G:G),FORECAST!G:G,"")</f>
        <v/>
      </c>
      <c r="J5909" s="222" t="str">
        <f>IF(ISNUMBER(FORECAST!H:H),FORECAST!H:H,"")</f>
        <v/>
      </c>
      <c r="BF5909" s="4"/>
    </row>
    <row r="5910" spans="1:58">
      <c r="A5910" s="218" t="str">
        <f>MID(FORECAST!A5909,1,10)</f>
        <v/>
      </c>
      <c r="B5910" s="218" t="str">
        <f t="shared" si="692"/>
        <v/>
      </c>
      <c r="C5910" s="218" t="str">
        <f t="shared" si="693"/>
        <v/>
      </c>
      <c r="D5910" s="218" t="str">
        <f t="shared" si="694"/>
        <v/>
      </c>
      <c r="E5910" s="219" t="e">
        <f t="shared" si="695"/>
        <v>#VALUE!</v>
      </c>
      <c r="F5910" s="219" t="str">
        <f t="shared" si="696"/>
        <v/>
      </c>
      <c r="G5910" s="219">
        <f t="shared" si="697"/>
        <v>45291</v>
      </c>
      <c r="H5910" s="218" t="str">
        <f>IF(ISERROR(VLOOKUP(FORECAST!$A5910,$AY$2:$BA$9,3,FALSE)),"",VLOOKUP(FORECAST!$A5910,$AY$2:$BA$9,3,FALSE))</f>
        <v/>
      </c>
      <c r="I5910" s="218" t="str">
        <f>IF(ISNUMBER(FORECAST!G:G),FORECAST!G:G,"")</f>
        <v/>
      </c>
      <c r="J5910" s="222" t="str">
        <f>IF(ISNUMBER(FORECAST!H:H),FORECAST!H:H,"")</f>
        <v/>
      </c>
      <c r="BF5910" s="4"/>
    </row>
    <row r="5911" spans="1:58">
      <c r="A5911" s="218" t="str">
        <f>MID(FORECAST!A5910,1,10)</f>
        <v/>
      </c>
      <c r="B5911" s="218" t="str">
        <f t="shared" si="692"/>
        <v/>
      </c>
      <c r="C5911" s="218" t="str">
        <f t="shared" si="693"/>
        <v/>
      </c>
      <c r="D5911" s="218" t="str">
        <f t="shared" si="694"/>
        <v/>
      </c>
      <c r="E5911" s="219" t="e">
        <f t="shared" si="695"/>
        <v>#VALUE!</v>
      </c>
      <c r="F5911" s="219" t="str">
        <f t="shared" si="696"/>
        <v/>
      </c>
      <c r="G5911" s="219">
        <f t="shared" si="697"/>
        <v>45291</v>
      </c>
      <c r="H5911" s="218" t="str">
        <f>IF(ISERROR(VLOOKUP(FORECAST!$A5911,$AY$2:$BA$9,3,FALSE)),"",VLOOKUP(FORECAST!$A5911,$AY$2:$BA$9,3,FALSE))</f>
        <v/>
      </c>
      <c r="I5911" s="218" t="str">
        <f>IF(ISNUMBER(FORECAST!G:G),FORECAST!G:G,"")</f>
        <v/>
      </c>
      <c r="J5911" s="222" t="str">
        <f>IF(ISNUMBER(FORECAST!H:H),FORECAST!H:H,"")</f>
        <v/>
      </c>
      <c r="BF5911" s="4"/>
    </row>
    <row r="5912" spans="1:58">
      <c r="A5912" s="218" t="str">
        <f>MID(FORECAST!A5911,1,10)</f>
        <v/>
      </c>
      <c r="B5912" s="218" t="str">
        <f t="shared" si="692"/>
        <v/>
      </c>
      <c r="C5912" s="218" t="str">
        <f t="shared" si="693"/>
        <v/>
      </c>
      <c r="D5912" s="218" t="str">
        <f t="shared" si="694"/>
        <v/>
      </c>
      <c r="E5912" s="219" t="e">
        <f t="shared" si="695"/>
        <v>#VALUE!</v>
      </c>
      <c r="F5912" s="219" t="str">
        <f t="shared" si="696"/>
        <v/>
      </c>
      <c r="G5912" s="219">
        <f t="shared" si="697"/>
        <v>45291</v>
      </c>
      <c r="H5912" s="218" t="str">
        <f>IF(ISERROR(VLOOKUP(FORECAST!$A5912,$AY$2:$BA$9,3,FALSE)),"",VLOOKUP(FORECAST!$A5912,$AY$2:$BA$9,3,FALSE))</f>
        <v/>
      </c>
      <c r="I5912" s="218" t="str">
        <f>IF(ISNUMBER(FORECAST!G:G),FORECAST!G:G,"")</f>
        <v/>
      </c>
      <c r="J5912" s="222" t="str">
        <f>IF(ISNUMBER(FORECAST!H:H),FORECAST!H:H,"")</f>
        <v/>
      </c>
      <c r="BF5912" s="4"/>
    </row>
    <row r="5913" spans="1:58">
      <c r="A5913" s="218" t="str">
        <f>MID(FORECAST!A5912,1,10)</f>
        <v/>
      </c>
      <c r="B5913" s="218" t="str">
        <f t="shared" si="692"/>
        <v/>
      </c>
      <c r="C5913" s="218" t="str">
        <f t="shared" si="693"/>
        <v/>
      </c>
      <c r="D5913" s="218" t="str">
        <f t="shared" si="694"/>
        <v/>
      </c>
      <c r="E5913" s="219" t="e">
        <f t="shared" si="695"/>
        <v>#VALUE!</v>
      </c>
      <c r="F5913" s="219" t="str">
        <f t="shared" si="696"/>
        <v/>
      </c>
      <c r="G5913" s="219">
        <f t="shared" si="697"/>
        <v>45291</v>
      </c>
      <c r="H5913" s="218" t="str">
        <f>IF(ISERROR(VLOOKUP(FORECAST!$A5913,$AY$2:$BA$9,3,FALSE)),"",VLOOKUP(FORECAST!$A5913,$AY$2:$BA$9,3,FALSE))</f>
        <v/>
      </c>
      <c r="I5913" s="218" t="str">
        <f>IF(ISNUMBER(FORECAST!G:G),FORECAST!G:G,"")</f>
        <v/>
      </c>
      <c r="J5913" s="222" t="str">
        <f>IF(ISNUMBER(FORECAST!H:H),FORECAST!H:H,"")</f>
        <v/>
      </c>
      <c r="BF5913" s="4"/>
    </row>
    <row r="5914" spans="1:58">
      <c r="A5914" s="218" t="str">
        <f>MID(FORECAST!A5913,1,10)</f>
        <v/>
      </c>
      <c r="B5914" s="218" t="str">
        <f t="shared" si="692"/>
        <v/>
      </c>
      <c r="C5914" s="218" t="str">
        <f t="shared" si="693"/>
        <v/>
      </c>
      <c r="D5914" s="218" t="str">
        <f t="shared" si="694"/>
        <v/>
      </c>
      <c r="E5914" s="219" t="e">
        <f t="shared" si="695"/>
        <v>#VALUE!</v>
      </c>
      <c r="F5914" s="219" t="str">
        <f t="shared" si="696"/>
        <v/>
      </c>
      <c r="G5914" s="219">
        <f t="shared" si="697"/>
        <v>45291</v>
      </c>
      <c r="H5914" s="218" t="str">
        <f>IF(ISERROR(VLOOKUP(FORECAST!$A5914,$AY$2:$BA$9,3,FALSE)),"",VLOOKUP(FORECAST!$A5914,$AY$2:$BA$9,3,FALSE))</f>
        <v/>
      </c>
      <c r="I5914" s="218" t="str">
        <f>IF(ISNUMBER(FORECAST!G:G),FORECAST!G:G,"")</f>
        <v/>
      </c>
      <c r="J5914" s="222" t="str">
        <f>IF(ISNUMBER(FORECAST!H:H),FORECAST!H:H,"")</f>
        <v/>
      </c>
      <c r="BF5914" s="4"/>
    </row>
    <row r="5915" spans="1:58">
      <c r="A5915" s="218" t="str">
        <f>MID(FORECAST!A5914,1,10)</f>
        <v/>
      </c>
      <c r="B5915" s="218" t="str">
        <f t="shared" si="692"/>
        <v/>
      </c>
      <c r="C5915" s="218" t="str">
        <f t="shared" si="693"/>
        <v/>
      </c>
      <c r="D5915" s="218" t="str">
        <f t="shared" si="694"/>
        <v/>
      </c>
      <c r="E5915" s="219" t="e">
        <f t="shared" si="695"/>
        <v>#VALUE!</v>
      </c>
      <c r="F5915" s="219" t="str">
        <f t="shared" si="696"/>
        <v/>
      </c>
      <c r="G5915" s="219">
        <f t="shared" si="697"/>
        <v>45291</v>
      </c>
      <c r="H5915" s="218" t="str">
        <f>IF(ISERROR(VLOOKUP(FORECAST!$A5915,$AY$2:$BA$9,3,FALSE)),"",VLOOKUP(FORECAST!$A5915,$AY$2:$BA$9,3,FALSE))</f>
        <v/>
      </c>
      <c r="I5915" s="218" t="str">
        <f>IF(ISNUMBER(FORECAST!G:G),FORECAST!G:G,"")</f>
        <v/>
      </c>
      <c r="J5915" s="222" t="str">
        <f>IF(ISNUMBER(FORECAST!H:H),FORECAST!H:H,"")</f>
        <v/>
      </c>
      <c r="BF5915" s="4"/>
    </row>
    <row r="5916" spans="1:58">
      <c r="A5916" s="218" t="str">
        <f>MID(FORECAST!A5915,1,10)</f>
        <v/>
      </c>
      <c r="B5916" s="218" t="str">
        <f t="shared" si="692"/>
        <v/>
      </c>
      <c r="C5916" s="218" t="str">
        <f t="shared" si="693"/>
        <v/>
      </c>
      <c r="D5916" s="218" t="str">
        <f t="shared" si="694"/>
        <v/>
      </c>
      <c r="E5916" s="219" t="e">
        <f t="shared" si="695"/>
        <v>#VALUE!</v>
      </c>
      <c r="F5916" s="219" t="str">
        <f t="shared" si="696"/>
        <v/>
      </c>
      <c r="G5916" s="219">
        <f t="shared" si="697"/>
        <v>45291</v>
      </c>
      <c r="H5916" s="218" t="str">
        <f>IF(ISERROR(VLOOKUP(FORECAST!$A5916,$AY$2:$BA$9,3,FALSE)),"",VLOOKUP(FORECAST!$A5916,$AY$2:$BA$9,3,FALSE))</f>
        <v/>
      </c>
      <c r="I5916" s="218" t="str">
        <f>IF(ISNUMBER(FORECAST!G:G),FORECAST!G:G,"")</f>
        <v/>
      </c>
      <c r="J5916" s="222" t="str">
        <f>IF(ISNUMBER(FORECAST!H:H),FORECAST!H:H,"")</f>
        <v/>
      </c>
      <c r="BF5916" s="4"/>
    </row>
    <row r="5917" spans="1:58">
      <c r="A5917" s="218" t="str">
        <f>MID(FORECAST!A5916,1,10)</f>
        <v/>
      </c>
      <c r="B5917" s="218" t="str">
        <f t="shared" si="692"/>
        <v/>
      </c>
      <c r="C5917" s="218" t="str">
        <f t="shared" si="693"/>
        <v/>
      </c>
      <c r="D5917" s="218" t="str">
        <f t="shared" si="694"/>
        <v/>
      </c>
      <c r="E5917" s="219" t="e">
        <f t="shared" si="695"/>
        <v>#VALUE!</v>
      </c>
      <c r="F5917" s="219" t="str">
        <f t="shared" si="696"/>
        <v/>
      </c>
      <c r="G5917" s="219">
        <f t="shared" si="697"/>
        <v>45291</v>
      </c>
      <c r="H5917" s="218" t="str">
        <f>IF(ISERROR(VLOOKUP(FORECAST!$A5917,$AY$2:$BA$9,3,FALSE)),"",VLOOKUP(FORECAST!$A5917,$AY$2:$BA$9,3,FALSE))</f>
        <v/>
      </c>
      <c r="I5917" s="218" t="str">
        <f>IF(ISNUMBER(FORECAST!G:G),FORECAST!G:G,"")</f>
        <v/>
      </c>
      <c r="J5917" s="222" t="str">
        <f>IF(ISNUMBER(FORECAST!H:H),FORECAST!H:H,"")</f>
        <v/>
      </c>
      <c r="BF5917" s="4"/>
    </row>
    <row r="5918" spans="1:58">
      <c r="A5918" s="218" t="str">
        <f>MID(FORECAST!A5917,1,10)</f>
        <v/>
      </c>
      <c r="B5918" s="218" t="str">
        <f t="shared" si="692"/>
        <v/>
      </c>
      <c r="C5918" s="218" t="str">
        <f t="shared" si="693"/>
        <v/>
      </c>
      <c r="D5918" s="218" t="str">
        <f t="shared" si="694"/>
        <v/>
      </c>
      <c r="E5918" s="219" t="e">
        <f t="shared" si="695"/>
        <v>#VALUE!</v>
      </c>
      <c r="F5918" s="219" t="str">
        <f t="shared" si="696"/>
        <v/>
      </c>
      <c r="G5918" s="219">
        <f t="shared" si="697"/>
        <v>45291</v>
      </c>
      <c r="H5918" s="218" t="str">
        <f>IF(ISERROR(VLOOKUP(FORECAST!$A5918,$AY$2:$BA$9,3,FALSE)),"",VLOOKUP(FORECAST!$A5918,$AY$2:$BA$9,3,FALSE))</f>
        <v/>
      </c>
      <c r="I5918" s="218" t="str">
        <f>IF(ISNUMBER(FORECAST!G:G),FORECAST!G:G,"")</f>
        <v/>
      </c>
      <c r="J5918" s="222" t="str">
        <f>IF(ISNUMBER(FORECAST!H:H),FORECAST!H:H,"")</f>
        <v/>
      </c>
      <c r="BF5918" s="4"/>
    </row>
    <row r="5919" spans="1:58">
      <c r="A5919" s="218" t="str">
        <f>MID(FORECAST!A5918,1,10)</f>
        <v/>
      </c>
      <c r="B5919" s="218" t="str">
        <f t="shared" si="692"/>
        <v/>
      </c>
      <c r="C5919" s="218" t="str">
        <f t="shared" si="693"/>
        <v/>
      </c>
      <c r="D5919" s="218" t="str">
        <f t="shared" si="694"/>
        <v/>
      </c>
      <c r="E5919" s="219" t="e">
        <f t="shared" si="695"/>
        <v>#VALUE!</v>
      </c>
      <c r="F5919" s="219" t="str">
        <f t="shared" si="696"/>
        <v/>
      </c>
      <c r="G5919" s="219">
        <f t="shared" si="697"/>
        <v>45291</v>
      </c>
      <c r="H5919" s="218" t="str">
        <f>IF(ISERROR(VLOOKUP(FORECAST!$A5919,$AY$2:$BA$9,3,FALSE)),"",VLOOKUP(FORECAST!$A5919,$AY$2:$BA$9,3,FALSE))</f>
        <v/>
      </c>
      <c r="I5919" s="218" t="str">
        <f>IF(ISNUMBER(FORECAST!G:G),FORECAST!G:G,"")</f>
        <v/>
      </c>
      <c r="J5919" s="222" t="str">
        <f>IF(ISNUMBER(FORECAST!H:H),FORECAST!H:H,"")</f>
        <v/>
      </c>
      <c r="BF5919" s="4"/>
    </row>
    <row r="5920" spans="1:58">
      <c r="A5920" s="218" t="str">
        <f>MID(FORECAST!A5919,1,10)</f>
        <v/>
      </c>
      <c r="B5920" s="218" t="str">
        <f t="shared" si="692"/>
        <v/>
      </c>
      <c r="C5920" s="218" t="str">
        <f t="shared" si="693"/>
        <v/>
      </c>
      <c r="D5920" s="218" t="str">
        <f t="shared" si="694"/>
        <v/>
      </c>
      <c r="E5920" s="219" t="e">
        <f t="shared" si="695"/>
        <v>#VALUE!</v>
      </c>
      <c r="F5920" s="219" t="str">
        <f t="shared" si="696"/>
        <v/>
      </c>
      <c r="G5920" s="219">
        <f t="shared" si="697"/>
        <v>45291</v>
      </c>
      <c r="H5920" s="218" t="str">
        <f>IF(ISERROR(VLOOKUP(FORECAST!$A5920,$AY$2:$BA$9,3,FALSE)),"",VLOOKUP(FORECAST!$A5920,$AY$2:$BA$9,3,FALSE))</f>
        <v/>
      </c>
      <c r="I5920" s="218" t="str">
        <f>IF(ISNUMBER(FORECAST!G:G),FORECAST!G:G,"")</f>
        <v/>
      </c>
      <c r="J5920" s="222" t="str">
        <f>IF(ISNUMBER(FORECAST!H:H),FORECAST!H:H,"")</f>
        <v/>
      </c>
      <c r="BF5920" s="4"/>
    </row>
    <row r="5921" spans="1:58">
      <c r="A5921" s="218" t="str">
        <f>MID(FORECAST!A5920,1,10)</f>
        <v/>
      </c>
      <c r="B5921" s="218" t="str">
        <f t="shared" si="692"/>
        <v/>
      </c>
      <c r="C5921" s="218" t="str">
        <f t="shared" si="693"/>
        <v/>
      </c>
      <c r="D5921" s="218" t="str">
        <f t="shared" si="694"/>
        <v/>
      </c>
      <c r="E5921" s="219" t="e">
        <f t="shared" si="695"/>
        <v>#VALUE!</v>
      </c>
      <c r="F5921" s="219" t="str">
        <f t="shared" si="696"/>
        <v/>
      </c>
      <c r="G5921" s="219">
        <f t="shared" si="697"/>
        <v>45291</v>
      </c>
      <c r="H5921" s="218" t="str">
        <f>IF(ISERROR(VLOOKUP(FORECAST!$A5921,$AY$2:$BA$9,3,FALSE)),"",VLOOKUP(FORECAST!$A5921,$AY$2:$BA$9,3,FALSE))</f>
        <v/>
      </c>
      <c r="I5921" s="218" t="str">
        <f>IF(ISNUMBER(FORECAST!G:G),FORECAST!G:G,"")</f>
        <v/>
      </c>
      <c r="J5921" s="222" t="str">
        <f>IF(ISNUMBER(FORECAST!H:H),FORECAST!H:H,"")</f>
        <v/>
      </c>
      <c r="BF5921" s="4"/>
    </row>
    <row r="5922" spans="1:58">
      <c r="A5922" s="218" t="str">
        <f>MID(FORECAST!A5921,1,10)</f>
        <v/>
      </c>
      <c r="B5922" s="218" t="str">
        <f t="shared" si="692"/>
        <v/>
      </c>
      <c r="C5922" s="218" t="str">
        <f t="shared" si="693"/>
        <v/>
      </c>
      <c r="D5922" s="218" t="str">
        <f t="shared" si="694"/>
        <v/>
      </c>
      <c r="E5922" s="219" t="e">
        <f t="shared" si="695"/>
        <v>#VALUE!</v>
      </c>
      <c r="F5922" s="219" t="str">
        <f t="shared" si="696"/>
        <v/>
      </c>
      <c r="G5922" s="219">
        <f t="shared" si="697"/>
        <v>45291</v>
      </c>
      <c r="H5922" s="218" t="str">
        <f>IF(ISERROR(VLOOKUP(FORECAST!$A5922,$AY$2:$BA$9,3,FALSE)),"",VLOOKUP(FORECAST!$A5922,$AY$2:$BA$9,3,FALSE))</f>
        <v/>
      </c>
      <c r="I5922" s="218" t="str">
        <f>IF(ISNUMBER(FORECAST!G:G),FORECAST!G:G,"")</f>
        <v/>
      </c>
      <c r="J5922" s="222" t="str">
        <f>IF(ISNUMBER(FORECAST!H:H),FORECAST!H:H,"")</f>
        <v/>
      </c>
      <c r="BF5922" s="4"/>
    </row>
    <row r="5923" spans="1:58">
      <c r="A5923" s="218" t="str">
        <f>MID(FORECAST!A5922,1,10)</f>
        <v/>
      </c>
      <c r="B5923" s="218" t="str">
        <f t="shared" si="692"/>
        <v/>
      </c>
      <c r="C5923" s="218" t="str">
        <f t="shared" si="693"/>
        <v/>
      </c>
      <c r="D5923" s="218" t="str">
        <f t="shared" si="694"/>
        <v/>
      </c>
      <c r="E5923" s="219" t="e">
        <f t="shared" si="695"/>
        <v>#VALUE!</v>
      </c>
      <c r="F5923" s="219" t="str">
        <f t="shared" si="696"/>
        <v/>
      </c>
      <c r="G5923" s="219">
        <f t="shared" si="697"/>
        <v>45291</v>
      </c>
      <c r="H5923" s="218" t="str">
        <f>IF(ISERROR(VLOOKUP(FORECAST!$A5923,$AY$2:$BA$9,3,FALSE)),"",VLOOKUP(FORECAST!$A5923,$AY$2:$BA$9,3,FALSE))</f>
        <v/>
      </c>
      <c r="I5923" s="218" t="str">
        <f>IF(ISNUMBER(FORECAST!G:G),FORECAST!G:G,"")</f>
        <v/>
      </c>
      <c r="J5923" s="222" t="str">
        <f>IF(ISNUMBER(FORECAST!H:H),FORECAST!H:H,"")</f>
        <v/>
      </c>
      <c r="BF5923" s="4"/>
    </row>
    <row r="5924" spans="1:58">
      <c r="A5924" s="218" t="str">
        <f>MID(FORECAST!A5923,1,10)</f>
        <v/>
      </c>
      <c r="B5924" s="218" t="str">
        <f t="shared" si="692"/>
        <v/>
      </c>
      <c r="C5924" s="218" t="str">
        <f t="shared" si="693"/>
        <v/>
      </c>
      <c r="D5924" s="218" t="str">
        <f t="shared" si="694"/>
        <v/>
      </c>
      <c r="E5924" s="219" t="e">
        <f t="shared" si="695"/>
        <v>#VALUE!</v>
      </c>
      <c r="F5924" s="219" t="str">
        <f t="shared" si="696"/>
        <v/>
      </c>
      <c r="G5924" s="219">
        <f t="shared" si="697"/>
        <v>45291</v>
      </c>
      <c r="H5924" s="218" t="str">
        <f>IF(ISERROR(VLOOKUP(FORECAST!$A5924,$AY$2:$BA$9,3,FALSE)),"",VLOOKUP(FORECAST!$A5924,$AY$2:$BA$9,3,FALSE))</f>
        <v/>
      </c>
      <c r="I5924" s="218" t="str">
        <f>IF(ISNUMBER(FORECAST!G:G),FORECAST!G:G,"")</f>
        <v/>
      </c>
      <c r="J5924" s="222" t="str">
        <f>IF(ISNUMBER(FORECAST!H:H),FORECAST!H:H,"")</f>
        <v/>
      </c>
      <c r="BF5924" s="4"/>
    </row>
    <row r="5925" spans="1:58">
      <c r="A5925" s="218" t="str">
        <f>MID(FORECAST!A5924,1,10)</f>
        <v/>
      </c>
      <c r="B5925" s="218" t="str">
        <f t="shared" si="692"/>
        <v/>
      </c>
      <c r="C5925" s="218" t="str">
        <f t="shared" si="693"/>
        <v/>
      </c>
      <c r="D5925" s="218" t="str">
        <f t="shared" si="694"/>
        <v/>
      </c>
      <c r="E5925" s="219" t="e">
        <f t="shared" si="695"/>
        <v>#VALUE!</v>
      </c>
      <c r="F5925" s="219" t="str">
        <f t="shared" si="696"/>
        <v/>
      </c>
      <c r="G5925" s="219">
        <f t="shared" si="697"/>
        <v>45291</v>
      </c>
      <c r="H5925" s="218" t="str">
        <f>IF(ISERROR(VLOOKUP(FORECAST!$A5925,$AY$2:$BA$9,3,FALSE)),"",VLOOKUP(FORECAST!$A5925,$AY$2:$BA$9,3,FALSE))</f>
        <v/>
      </c>
      <c r="I5925" s="218" t="str">
        <f>IF(ISNUMBER(FORECAST!G:G),FORECAST!G:G,"")</f>
        <v/>
      </c>
      <c r="J5925" s="222" t="str">
        <f>IF(ISNUMBER(FORECAST!H:H),FORECAST!H:H,"")</f>
        <v/>
      </c>
      <c r="BF5925" s="4"/>
    </row>
    <row r="5926" spans="1:58">
      <c r="A5926" s="218" t="str">
        <f>MID(FORECAST!A5925,1,10)</f>
        <v/>
      </c>
      <c r="B5926" s="218" t="str">
        <f t="shared" si="692"/>
        <v/>
      </c>
      <c r="C5926" s="218" t="str">
        <f t="shared" si="693"/>
        <v/>
      </c>
      <c r="D5926" s="218" t="str">
        <f t="shared" si="694"/>
        <v/>
      </c>
      <c r="E5926" s="219" t="e">
        <f t="shared" si="695"/>
        <v>#VALUE!</v>
      </c>
      <c r="F5926" s="219" t="str">
        <f t="shared" si="696"/>
        <v/>
      </c>
      <c r="G5926" s="219">
        <f t="shared" si="697"/>
        <v>45291</v>
      </c>
      <c r="H5926" s="218" t="str">
        <f>IF(ISERROR(VLOOKUP(FORECAST!$A5926,$AY$2:$BA$9,3,FALSE)),"",VLOOKUP(FORECAST!$A5926,$AY$2:$BA$9,3,FALSE))</f>
        <v/>
      </c>
      <c r="I5926" s="218" t="str">
        <f>IF(ISNUMBER(FORECAST!G:G),FORECAST!G:G,"")</f>
        <v/>
      </c>
      <c r="J5926" s="222" t="str">
        <f>IF(ISNUMBER(FORECAST!H:H),FORECAST!H:H,"")</f>
        <v/>
      </c>
      <c r="BF5926" s="4"/>
    </row>
    <row r="5927" spans="1:58">
      <c r="A5927" s="218" t="str">
        <f>MID(FORECAST!A5926,1,10)</f>
        <v/>
      </c>
      <c r="B5927" s="218" t="str">
        <f t="shared" si="692"/>
        <v/>
      </c>
      <c r="C5927" s="218" t="str">
        <f t="shared" si="693"/>
        <v/>
      </c>
      <c r="D5927" s="218" t="str">
        <f t="shared" si="694"/>
        <v/>
      </c>
      <c r="E5927" s="219" t="e">
        <f t="shared" si="695"/>
        <v>#VALUE!</v>
      </c>
      <c r="F5927" s="219" t="str">
        <f t="shared" si="696"/>
        <v/>
      </c>
      <c r="G5927" s="219">
        <f t="shared" si="697"/>
        <v>45291</v>
      </c>
      <c r="H5927" s="218" t="str">
        <f>IF(ISERROR(VLOOKUP(FORECAST!$A5927,$AY$2:$BA$9,3,FALSE)),"",VLOOKUP(FORECAST!$A5927,$AY$2:$BA$9,3,FALSE))</f>
        <v/>
      </c>
      <c r="I5927" s="218" t="str">
        <f>IF(ISNUMBER(FORECAST!G:G),FORECAST!G:G,"")</f>
        <v/>
      </c>
      <c r="J5927" s="222" t="str">
        <f>IF(ISNUMBER(FORECAST!H:H),FORECAST!H:H,"")</f>
        <v/>
      </c>
      <c r="BF5927" s="4"/>
    </row>
    <row r="5928" spans="1:58">
      <c r="A5928" s="218" t="str">
        <f>MID(FORECAST!A5927,1,10)</f>
        <v/>
      </c>
      <c r="B5928" s="218" t="str">
        <f t="shared" si="692"/>
        <v/>
      </c>
      <c r="C5928" s="218" t="str">
        <f t="shared" si="693"/>
        <v/>
      </c>
      <c r="D5928" s="218" t="str">
        <f t="shared" si="694"/>
        <v/>
      </c>
      <c r="E5928" s="219" t="e">
        <f t="shared" si="695"/>
        <v>#VALUE!</v>
      </c>
      <c r="F5928" s="219" t="str">
        <f t="shared" si="696"/>
        <v/>
      </c>
      <c r="G5928" s="219">
        <f t="shared" si="697"/>
        <v>45291</v>
      </c>
      <c r="H5928" s="218" t="str">
        <f>IF(ISERROR(VLOOKUP(FORECAST!$A5928,$AY$2:$BA$9,3,FALSE)),"",VLOOKUP(FORECAST!$A5928,$AY$2:$BA$9,3,FALSE))</f>
        <v/>
      </c>
      <c r="I5928" s="218" t="str">
        <f>IF(ISNUMBER(FORECAST!G:G),FORECAST!G:G,"")</f>
        <v/>
      </c>
      <c r="J5928" s="222" t="str">
        <f>IF(ISNUMBER(FORECAST!H:H),FORECAST!H:H,"")</f>
        <v/>
      </c>
      <c r="BF5928" s="4"/>
    </row>
    <row r="5929" spans="1:58">
      <c r="A5929" s="218" t="str">
        <f>MID(FORECAST!A5928,1,10)</f>
        <v/>
      </c>
      <c r="B5929" s="218" t="str">
        <f t="shared" si="692"/>
        <v/>
      </c>
      <c r="C5929" s="218" t="str">
        <f t="shared" si="693"/>
        <v/>
      </c>
      <c r="D5929" s="218" t="str">
        <f t="shared" si="694"/>
        <v/>
      </c>
      <c r="E5929" s="219" t="e">
        <f t="shared" si="695"/>
        <v>#VALUE!</v>
      </c>
      <c r="F5929" s="219" t="str">
        <f t="shared" si="696"/>
        <v/>
      </c>
      <c r="G5929" s="219">
        <f t="shared" si="697"/>
        <v>45291</v>
      </c>
      <c r="H5929" s="218" t="str">
        <f>IF(ISERROR(VLOOKUP(FORECAST!$A5929,$AY$2:$BA$9,3,FALSE)),"",VLOOKUP(FORECAST!$A5929,$AY$2:$BA$9,3,FALSE))</f>
        <v/>
      </c>
      <c r="I5929" s="218" t="str">
        <f>IF(ISNUMBER(FORECAST!G:G),FORECAST!G:G,"")</f>
        <v/>
      </c>
      <c r="J5929" s="222" t="str">
        <f>IF(ISNUMBER(FORECAST!H:H),FORECAST!H:H,"")</f>
        <v/>
      </c>
      <c r="BF5929" s="4"/>
    </row>
    <row r="5930" spans="1:58">
      <c r="A5930" s="218" t="str">
        <f>MID(FORECAST!A5929,1,10)</f>
        <v/>
      </c>
      <c r="B5930" s="218" t="str">
        <f t="shared" si="692"/>
        <v/>
      </c>
      <c r="C5930" s="218" t="str">
        <f t="shared" si="693"/>
        <v/>
      </c>
      <c r="D5930" s="218" t="str">
        <f t="shared" si="694"/>
        <v/>
      </c>
      <c r="E5930" s="219" t="e">
        <f t="shared" si="695"/>
        <v>#VALUE!</v>
      </c>
      <c r="F5930" s="219" t="str">
        <f t="shared" si="696"/>
        <v/>
      </c>
      <c r="G5930" s="219">
        <f t="shared" si="697"/>
        <v>45291</v>
      </c>
      <c r="H5930" s="218" t="str">
        <f>IF(ISERROR(VLOOKUP(FORECAST!$A5930,$AY$2:$BA$9,3,FALSE)),"",VLOOKUP(FORECAST!$A5930,$AY$2:$BA$9,3,FALSE))</f>
        <v/>
      </c>
      <c r="I5930" s="218" t="str">
        <f>IF(ISNUMBER(FORECAST!G:G),FORECAST!G:G,"")</f>
        <v/>
      </c>
      <c r="J5930" s="222" t="str">
        <f>IF(ISNUMBER(FORECAST!H:H),FORECAST!H:H,"")</f>
        <v/>
      </c>
      <c r="BF5930" s="4"/>
    </row>
    <row r="5931" spans="1:58">
      <c r="A5931" s="218" t="str">
        <f>MID(FORECAST!A5930,1,10)</f>
        <v/>
      </c>
      <c r="B5931" s="218" t="str">
        <f t="shared" si="692"/>
        <v/>
      </c>
      <c r="C5931" s="218" t="str">
        <f t="shared" si="693"/>
        <v/>
      </c>
      <c r="D5931" s="218" t="str">
        <f t="shared" si="694"/>
        <v/>
      </c>
      <c r="E5931" s="219" t="e">
        <f t="shared" si="695"/>
        <v>#VALUE!</v>
      </c>
      <c r="F5931" s="219" t="str">
        <f t="shared" si="696"/>
        <v/>
      </c>
      <c r="G5931" s="219">
        <f t="shared" si="697"/>
        <v>45291</v>
      </c>
      <c r="H5931" s="218" t="str">
        <f>IF(ISERROR(VLOOKUP(FORECAST!$A5931,$AY$2:$BA$9,3,FALSE)),"",VLOOKUP(FORECAST!$A5931,$AY$2:$BA$9,3,FALSE))</f>
        <v/>
      </c>
      <c r="I5931" s="218" t="str">
        <f>IF(ISNUMBER(FORECAST!G:G),FORECAST!G:G,"")</f>
        <v/>
      </c>
      <c r="J5931" s="222" t="str">
        <f>IF(ISNUMBER(FORECAST!H:H),FORECAST!H:H,"")</f>
        <v/>
      </c>
      <c r="BF5931" s="4"/>
    </row>
    <row r="5932" spans="1:58">
      <c r="A5932" s="218" t="str">
        <f>MID(FORECAST!A5931,1,10)</f>
        <v/>
      </c>
      <c r="B5932" s="218" t="str">
        <f t="shared" si="692"/>
        <v/>
      </c>
      <c r="C5932" s="218" t="str">
        <f t="shared" si="693"/>
        <v/>
      </c>
      <c r="D5932" s="218" t="str">
        <f t="shared" si="694"/>
        <v/>
      </c>
      <c r="E5932" s="219" t="e">
        <f t="shared" si="695"/>
        <v>#VALUE!</v>
      </c>
      <c r="F5932" s="219" t="str">
        <f t="shared" si="696"/>
        <v/>
      </c>
      <c r="G5932" s="219">
        <f t="shared" si="697"/>
        <v>45291</v>
      </c>
      <c r="H5932" s="218" t="str">
        <f>IF(ISERROR(VLOOKUP(FORECAST!$A5932,$AY$2:$BA$9,3,FALSE)),"",VLOOKUP(FORECAST!$A5932,$AY$2:$BA$9,3,FALSE))</f>
        <v/>
      </c>
      <c r="I5932" s="218" t="str">
        <f>IF(ISNUMBER(FORECAST!G:G),FORECAST!G:G,"")</f>
        <v/>
      </c>
      <c r="J5932" s="222" t="str">
        <f>IF(ISNUMBER(FORECAST!H:H),FORECAST!H:H,"")</f>
        <v/>
      </c>
      <c r="BF5932" s="4"/>
    </row>
    <row r="5933" spans="1:58">
      <c r="A5933" s="218" t="str">
        <f>MID(FORECAST!A5932,1,10)</f>
        <v/>
      </c>
      <c r="B5933" s="218" t="str">
        <f t="shared" si="692"/>
        <v/>
      </c>
      <c r="C5933" s="218" t="str">
        <f t="shared" si="693"/>
        <v/>
      </c>
      <c r="D5933" s="218" t="str">
        <f t="shared" si="694"/>
        <v/>
      </c>
      <c r="E5933" s="219" t="e">
        <f t="shared" si="695"/>
        <v>#VALUE!</v>
      </c>
      <c r="F5933" s="219" t="str">
        <f t="shared" si="696"/>
        <v/>
      </c>
      <c r="G5933" s="219">
        <f t="shared" si="697"/>
        <v>45291</v>
      </c>
      <c r="H5933" s="218" t="str">
        <f>IF(ISERROR(VLOOKUP(FORECAST!$A5933,$AY$2:$BA$9,3,FALSE)),"",VLOOKUP(FORECAST!$A5933,$AY$2:$BA$9,3,FALSE))</f>
        <v/>
      </c>
      <c r="I5933" s="218" t="str">
        <f>IF(ISNUMBER(FORECAST!G:G),FORECAST!G:G,"")</f>
        <v/>
      </c>
      <c r="J5933" s="222" t="str">
        <f>IF(ISNUMBER(FORECAST!H:H),FORECAST!H:H,"")</f>
        <v/>
      </c>
      <c r="BF5933" s="4"/>
    </row>
    <row r="5934" spans="1:58">
      <c r="A5934" s="218" t="str">
        <f>MID(FORECAST!A5933,1,10)</f>
        <v/>
      </c>
      <c r="B5934" s="218" t="str">
        <f t="shared" si="692"/>
        <v/>
      </c>
      <c r="C5934" s="218" t="str">
        <f t="shared" si="693"/>
        <v/>
      </c>
      <c r="D5934" s="218" t="str">
        <f t="shared" si="694"/>
        <v/>
      </c>
      <c r="E5934" s="219" t="e">
        <f t="shared" si="695"/>
        <v>#VALUE!</v>
      </c>
      <c r="F5934" s="219" t="str">
        <f t="shared" si="696"/>
        <v/>
      </c>
      <c r="G5934" s="219">
        <f t="shared" si="697"/>
        <v>45291</v>
      </c>
      <c r="H5934" s="218" t="str">
        <f>IF(ISERROR(VLOOKUP(FORECAST!$A5934,$AY$2:$BA$9,3,FALSE)),"",VLOOKUP(FORECAST!$A5934,$AY$2:$BA$9,3,FALSE))</f>
        <v/>
      </c>
      <c r="I5934" s="218" t="str">
        <f>IF(ISNUMBER(FORECAST!G:G),FORECAST!G:G,"")</f>
        <v/>
      </c>
      <c r="J5934" s="222" t="str">
        <f>IF(ISNUMBER(FORECAST!H:H),FORECAST!H:H,"")</f>
        <v/>
      </c>
      <c r="BF5934" s="4"/>
    </row>
    <row r="5935" spans="1:58">
      <c r="A5935" s="218" t="str">
        <f>MID(FORECAST!A5934,1,10)</f>
        <v/>
      </c>
      <c r="B5935" s="218" t="str">
        <f t="shared" si="692"/>
        <v/>
      </c>
      <c r="C5935" s="218" t="str">
        <f t="shared" si="693"/>
        <v/>
      </c>
      <c r="D5935" s="218" t="str">
        <f t="shared" si="694"/>
        <v/>
      </c>
      <c r="E5935" s="219" t="e">
        <f t="shared" si="695"/>
        <v>#VALUE!</v>
      </c>
      <c r="F5935" s="219" t="str">
        <f t="shared" si="696"/>
        <v/>
      </c>
      <c r="G5935" s="219">
        <f t="shared" si="697"/>
        <v>45291</v>
      </c>
      <c r="H5935" s="218" t="str">
        <f>IF(ISERROR(VLOOKUP(FORECAST!$A5935,$AY$2:$BA$9,3,FALSE)),"",VLOOKUP(FORECAST!$A5935,$AY$2:$BA$9,3,FALSE))</f>
        <v/>
      </c>
      <c r="I5935" s="218" t="str">
        <f>IF(ISNUMBER(FORECAST!G:G),FORECAST!G:G,"")</f>
        <v/>
      </c>
      <c r="J5935" s="222" t="str">
        <f>IF(ISNUMBER(FORECAST!H:H),FORECAST!H:H,"")</f>
        <v/>
      </c>
      <c r="BF5935" s="4"/>
    </row>
    <row r="5936" spans="1:58">
      <c r="A5936" s="218" t="str">
        <f>MID(FORECAST!A5935,1,10)</f>
        <v/>
      </c>
      <c r="B5936" s="218" t="str">
        <f t="shared" si="692"/>
        <v/>
      </c>
      <c r="C5936" s="218" t="str">
        <f t="shared" si="693"/>
        <v/>
      </c>
      <c r="D5936" s="218" t="str">
        <f t="shared" si="694"/>
        <v/>
      </c>
      <c r="E5936" s="219" t="e">
        <f t="shared" si="695"/>
        <v>#VALUE!</v>
      </c>
      <c r="F5936" s="219" t="str">
        <f t="shared" si="696"/>
        <v/>
      </c>
      <c r="G5936" s="219">
        <f t="shared" si="697"/>
        <v>45291</v>
      </c>
      <c r="H5936" s="218" t="str">
        <f>IF(ISERROR(VLOOKUP(FORECAST!$A5936,$AY$2:$BA$9,3,FALSE)),"",VLOOKUP(FORECAST!$A5936,$AY$2:$BA$9,3,FALSE))</f>
        <v/>
      </c>
      <c r="I5936" s="218" t="str">
        <f>IF(ISNUMBER(FORECAST!G:G),FORECAST!G:G,"")</f>
        <v/>
      </c>
      <c r="J5936" s="222" t="str">
        <f>IF(ISNUMBER(FORECAST!H:H),FORECAST!H:H,"")</f>
        <v/>
      </c>
      <c r="BF5936" s="4"/>
    </row>
    <row r="5937" spans="1:58">
      <c r="A5937" s="218" t="str">
        <f>MID(FORECAST!A5936,1,10)</f>
        <v/>
      </c>
      <c r="B5937" s="218" t="str">
        <f t="shared" si="692"/>
        <v/>
      </c>
      <c r="C5937" s="218" t="str">
        <f t="shared" si="693"/>
        <v/>
      </c>
      <c r="D5937" s="218" t="str">
        <f t="shared" si="694"/>
        <v/>
      </c>
      <c r="E5937" s="219" t="e">
        <f t="shared" si="695"/>
        <v>#VALUE!</v>
      </c>
      <c r="F5937" s="219" t="str">
        <f t="shared" si="696"/>
        <v/>
      </c>
      <c r="G5937" s="219">
        <f t="shared" si="697"/>
        <v>45291</v>
      </c>
      <c r="H5937" s="218" t="str">
        <f>IF(ISERROR(VLOOKUP(FORECAST!$A5937,$AY$2:$BA$9,3,FALSE)),"",VLOOKUP(FORECAST!$A5937,$AY$2:$BA$9,3,FALSE))</f>
        <v/>
      </c>
      <c r="I5937" s="218" t="str">
        <f>IF(ISNUMBER(FORECAST!G:G),FORECAST!G:G,"")</f>
        <v/>
      </c>
      <c r="J5937" s="222" t="str">
        <f>IF(ISNUMBER(FORECAST!H:H),FORECAST!H:H,"")</f>
        <v/>
      </c>
      <c r="BF5937" s="4"/>
    </row>
    <row r="5938" spans="1:58">
      <c r="A5938" s="218" t="str">
        <f>MID(FORECAST!A5937,1,10)</f>
        <v/>
      </c>
      <c r="B5938" s="218" t="str">
        <f t="shared" si="692"/>
        <v/>
      </c>
      <c r="C5938" s="218" t="str">
        <f t="shared" si="693"/>
        <v/>
      </c>
      <c r="D5938" s="218" t="str">
        <f t="shared" si="694"/>
        <v/>
      </c>
      <c r="E5938" s="219" t="e">
        <f t="shared" si="695"/>
        <v>#VALUE!</v>
      </c>
      <c r="F5938" s="219" t="str">
        <f t="shared" si="696"/>
        <v/>
      </c>
      <c r="G5938" s="219">
        <f t="shared" si="697"/>
        <v>45291</v>
      </c>
      <c r="H5938" s="218" t="str">
        <f>IF(ISERROR(VLOOKUP(FORECAST!$A5938,$AY$2:$BA$9,3,FALSE)),"",VLOOKUP(FORECAST!$A5938,$AY$2:$BA$9,3,FALSE))</f>
        <v/>
      </c>
      <c r="I5938" s="218" t="str">
        <f>IF(ISNUMBER(FORECAST!G:G),FORECAST!G:G,"")</f>
        <v/>
      </c>
      <c r="J5938" s="222" t="str">
        <f>IF(ISNUMBER(FORECAST!H:H),FORECAST!H:H,"")</f>
        <v/>
      </c>
      <c r="BF5938" s="4"/>
    </row>
    <row r="5939" spans="1:58">
      <c r="A5939" s="218" t="str">
        <f>MID(FORECAST!A5938,1,10)</f>
        <v/>
      </c>
      <c r="B5939" s="218" t="str">
        <f t="shared" si="692"/>
        <v/>
      </c>
      <c r="C5939" s="218" t="str">
        <f t="shared" si="693"/>
        <v/>
      </c>
      <c r="D5939" s="218" t="str">
        <f t="shared" si="694"/>
        <v/>
      </c>
      <c r="E5939" s="219" t="e">
        <f t="shared" si="695"/>
        <v>#VALUE!</v>
      </c>
      <c r="F5939" s="219" t="str">
        <f t="shared" si="696"/>
        <v/>
      </c>
      <c r="G5939" s="219">
        <f t="shared" si="697"/>
        <v>45291</v>
      </c>
      <c r="H5939" s="218" t="str">
        <f>IF(ISERROR(VLOOKUP(FORECAST!$A5939,$AY$2:$BA$9,3,FALSE)),"",VLOOKUP(FORECAST!$A5939,$AY$2:$BA$9,3,FALSE))</f>
        <v/>
      </c>
      <c r="I5939" s="218" t="str">
        <f>IF(ISNUMBER(FORECAST!G:G),FORECAST!G:G,"")</f>
        <v/>
      </c>
      <c r="J5939" s="222" t="str">
        <f>IF(ISNUMBER(FORECAST!H:H),FORECAST!H:H,"")</f>
        <v/>
      </c>
      <c r="BF5939" s="4"/>
    </row>
    <row r="5940" spans="1:58">
      <c r="A5940" s="218" t="str">
        <f>MID(FORECAST!A5939,1,10)</f>
        <v/>
      </c>
      <c r="B5940" s="218" t="str">
        <f t="shared" si="692"/>
        <v/>
      </c>
      <c r="C5940" s="218" t="str">
        <f t="shared" si="693"/>
        <v/>
      </c>
      <c r="D5940" s="218" t="str">
        <f t="shared" si="694"/>
        <v/>
      </c>
      <c r="E5940" s="219" t="e">
        <f t="shared" si="695"/>
        <v>#VALUE!</v>
      </c>
      <c r="F5940" s="219" t="str">
        <f t="shared" si="696"/>
        <v/>
      </c>
      <c r="G5940" s="219">
        <f t="shared" si="697"/>
        <v>45291</v>
      </c>
      <c r="H5940" s="218" t="str">
        <f>IF(ISERROR(VLOOKUP(FORECAST!$A5940,$AY$2:$BA$9,3,FALSE)),"",VLOOKUP(FORECAST!$A5940,$AY$2:$BA$9,3,FALSE))</f>
        <v/>
      </c>
      <c r="I5940" s="218" t="str">
        <f>IF(ISNUMBER(FORECAST!G:G),FORECAST!G:G,"")</f>
        <v/>
      </c>
      <c r="J5940" s="222" t="str">
        <f>IF(ISNUMBER(FORECAST!H:H),FORECAST!H:H,"")</f>
        <v/>
      </c>
      <c r="BF5940" s="4"/>
    </row>
    <row r="5941" spans="1:58">
      <c r="A5941" s="218" t="str">
        <f>MID(FORECAST!A5940,1,10)</f>
        <v/>
      </c>
      <c r="B5941" s="218" t="str">
        <f t="shared" si="692"/>
        <v/>
      </c>
      <c r="C5941" s="218" t="str">
        <f t="shared" si="693"/>
        <v/>
      </c>
      <c r="D5941" s="218" t="str">
        <f t="shared" si="694"/>
        <v/>
      </c>
      <c r="E5941" s="219" t="e">
        <f t="shared" si="695"/>
        <v>#VALUE!</v>
      </c>
      <c r="F5941" s="219" t="str">
        <f t="shared" si="696"/>
        <v/>
      </c>
      <c r="G5941" s="219">
        <f t="shared" si="697"/>
        <v>45291</v>
      </c>
      <c r="H5941" s="218" t="str">
        <f>IF(ISERROR(VLOOKUP(FORECAST!$A5941,$AY$2:$BA$9,3,FALSE)),"",VLOOKUP(FORECAST!$A5941,$AY$2:$BA$9,3,FALSE))</f>
        <v/>
      </c>
      <c r="I5941" s="218" t="str">
        <f>IF(ISNUMBER(FORECAST!G:G),FORECAST!G:G,"")</f>
        <v/>
      </c>
      <c r="J5941" s="222" t="str">
        <f>IF(ISNUMBER(FORECAST!H:H),FORECAST!H:H,"")</f>
        <v/>
      </c>
      <c r="BF5941" s="4"/>
    </row>
    <row r="5942" spans="1:58">
      <c r="A5942" s="218" t="str">
        <f>MID(FORECAST!A5941,1,10)</f>
        <v/>
      </c>
      <c r="B5942" s="218" t="str">
        <f t="shared" si="692"/>
        <v/>
      </c>
      <c r="C5942" s="218" t="str">
        <f t="shared" si="693"/>
        <v/>
      </c>
      <c r="D5942" s="218" t="str">
        <f t="shared" si="694"/>
        <v/>
      </c>
      <c r="E5942" s="219" t="e">
        <f t="shared" si="695"/>
        <v>#VALUE!</v>
      </c>
      <c r="F5942" s="219" t="str">
        <f t="shared" si="696"/>
        <v/>
      </c>
      <c r="G5942" s="219">
        <f t="shared" si="697"/>
        <v>45291</v>
      </c>
      <c r="H5942" s="218" t="str">
        <f>IF(ISERROR(VLOOKUP(FORECAST!$A5942,$AY$2:$BA$9,3,FALSE)),"",VLOOKUP(FORECAST!$A5942,$AY$2:$BA$9,3,FALSE))</f>
        <v/>
      </c>
      <c r="I5942" s="218" t="str">
        <f>IF(ISNUMBER(FORECAST!G:G),FORECAST!G:G,"")</f>
        <v/>
      </c>
      <c r="J5942" s="222" t="str">
        <f>IF(ISNUMBER(FORECAST!H:H),FORECAST!H:H,"")</f>
        <v/>
      </c>
      <c r="BF5942" s="4"/>
    </row>
    <row r="5943" spans="1:58">
      <c r="A5943" s="218" t="str">
        <f>MID(FORECAST!A5942,1,10)</f>
        <v/>
      </c>
      <c r="B5943" s="218" t="str">
        <f t="shared" si="692"/>
        <v/>
      </c>
      <c r="C5943" s="218" t="str">
        <f t="shared" si="693"/>
        <v/>
      </c>
      <c r="D5943" s="218" t="str">
        <f t="shared" si="694"/>
        <v/>
      </c>
      <c r="E5943" s="219" t="e">
        <f t="shared" si="695"/>
        <v>#VALUE!</v>
      </c>
      <c r="F5943" s="219" t="str">
        <f t="shared" si="696"/>
        <v/>
      </c>
      <c r="G5943" s="219">
        <f t="shared" si="697"/>
        <v>45291</v>
      </c>
      <c r="H5943" s="218" t="str">
        <f>IF(ISERROR(VLOOKUP(FORECAST!$A5943,$AY$2:$BA$9,3,FALSE)),"",VLOOKUP(FORECAST!$A5943,$AY$2:$BA$9,3,FALSE))</f>
        <v/>
      </c>
      <c r="I5943" s="218" t="str">
        <f>IF(ISNUMBER(FORECAST!G:G),FORECAST!G:G,"")</f>
        <v/>
      </c>
      <c r="J5943" s="222" t="str">
        <f>IF(ISNUMBER(FORECAST!H:H),FORECAST!H:H,"")</f>
        <v/>
      </c>
      <c r="BF5943" s="4"/>
    </row>
    <row r="5944" spans="1:58">
      <c r="A5944" s="218" t="str">
        <f>MID(FORECAST!A5943,1,10)</f>
        <v/>
      </c>
      <c r="B5944" s="218" t="str">
        <f t="shared" si="692"/>
        <v/>
      </c>
      <c r="C5944" s="218" t="str">
        <f t="shared" si="693"/>
        <v/>
      </c>
      <c r="D5944" s="218" t="str">
        <f t="shared" si="694"/>
        <v/>
      </c>
      <c r="E5944" s="219" t="e">
        <f t="shared" si="695"/>
        <v>#VALUE!</v>
      </c>
      <c r="F5944" s="219" t="str">
        <f t="shared" si="696"/>
        <v/>
      </c>
      <c r="G5944" s="219">
        <f t="shared" si="697"/>
        <v>45291</v>
      </c>
      <c r="H5944" s="218" t="str">
        <f>IF(ISERROR(VLOOKUP(FORECAST!$A5944,$AY$2:$BA$9,3,FALSE)),"",VLOOKUP(FORECAST!$A5944,$AY$2:$BA$9,3,FALSE))</f>
        <v/>
      </c>
      <c r="I5944" s="218" t="str">
        <f>IF(ISNUMBER(FORECAST!G:G),FORECAST!G:G,"")</f>
        <v/>
      </c>
      <c r="J5944" s="222" t="str">
        <f>IF(ISNUMBER(FORECAST!H:H),FORECAST!H:H,"")</f>
        <v/>
      </c>
      <c r="BF5944" s="4"/>
    </row>
    <row r="5945" spans="1:58">
      <c r="A5945" s="218" t="str">
        <f>MID(FORECAST!A5944,1,10)</f>
        <v/>
      </c>
      <c r="B5945" s="218" t="str">
        <f t="shared" si="692"/>
        <v/>
      </c>
      <c r="C5945" s="218" t="str">
        <f t="shared" si="693"/>
        <v/>
      </c>
      <c r="D5945" s="218" t="str">
        <f t="shared" si="694"/>
        <v/>
      </c>
      <c r="E5945" s="219" t="e">
        <f t="shared" si="695"/>
        <v>#VALUE!</v>
      </c>
      <c r="F5945" s="219" t="str">
        <f t="shared" si="696"/>
        <v/>
      </c>
      <c r="G5945" s="219">
        <f t="shared" si="697"/>
        <v>45291</v>
      </c>
      <c r="H5945" s="218" t="str">
        <f>IF(ISERROR(VLOOKUP(FORECAST!$A5945,$AY$2:$BA$9,3,FALSE)),"",VLOOKUP(FORECAST!$A5945,$AY$2:$BA$9,3,FALSE))</f>
        <v/>
      </c>
      <c r="I5945" s="218" t="str">
        <f>IF(ISNUMBER(FORECAST!G:G),FORECAST!G:G,"")</f>
        <v/>
      </c>
      <c r="J5945" s="222" t="str">
        <f>IF(ISNUMBER(FORECAST!H:H),FORECAST!H:H,"")</f>
        <v/>
      </c>
      <c r="BF5945" s="4"/>
    </row>
    <row r="5946" spans="1:58">
      <c r="A5946" s="218" t="str">
        <f>MID(FORECAST!A5945,1,10)</f>
        <v/>
      </c>
      <c r="B5946" s="218" t="str">
        <f t="shared" si="692"/>
        <v/>
      </c>
      <c r="C5946" s="218" t="str">
        <f t="shared" si="693"/>
        <v/>
      </c>
      <c r="D5946" s="218" t="str">
        <f t="shared" si="694"/>
        <v/>
      </c>
      <c r="E5946" s="219" t="e">
        <f t="shared" si="695"/>
        <v>#VALUE!</v>
      </c>
      <c r="F5946" s="219" t="str">
        <f t="shared" si="696"/>
        <v/>
      </c>
      <c r="G5946" s="219">
        <f t="shared" si="697"/>
        <v>45291</v>
      </c>
      <c r="H5946" s="218" t="str">
        <f>IF(ISERROR(VLOOKUP(FORECAST!$A5946,$AY$2:$BA$9,3,FALSE)),"",VLOOKUP(FORECAST!$A5946,$AY$2:$BA$9,3,FALSE))</f>
        <v/>
      </c>
      <c r="I5946" s="218" t="str">
        <f>IF(ISNUMBER(FORECAST!G:G),FORECAST!G:G,"")</f>
        <v/>
      </c>
      <c r="J5946" s="222" t="str">
        <f>IF(ISNUMBER(FORECAST!H:H),FORECAST!H:H,"")</f>
        <v/>
      </c>
      <c r="BF5946" s="4"/>
    </row>
    <row r="5947" spans="1:58">
      <c r="A5947" s="218" t="str">
        <f>MID(FORECAST!A5946,1,10)</f>
        <v/>
      </c>
      <c r="B5947" s="218" t="str">
        <f t="shared" si="692"/>
        <v/>
      </c>
      <c r="C5947" s="218" t="str">
        <f t="shared" si="693"/>
        <v/>
      </c>
      <c r="D5947" s="218" t="str">
        <f t="shared" si="694"/>
        <v/>
      </c>
      <c r="E5947" s="219" t="e">
        <f t="shared" si="695"/>
        <v>#VALUE!</v>
      </c>
      <c r="F5947" s="219" t="str">
        <f t="shared" si="696"/>
        <v/>
      </c>
      <c r="G5947" s="219">
        <f t="shared" si="697"/>
        <v>45291</v>
      </c>
      <c r="H5947" s="218" t="str">
        <f>IF(ISERROR(VLOOKUP(FORECAST!$A5947,$AY$2:$BA$9,3,FALSE)),"",VLOOKUP(FORECAST!$A5947,$AY$2:$BA$9,3,FALSE))</f>
        <v/>
      </c>
      <c r="I5947" s="218" t="str">
        <f>IF(ISNUMBER(FORECAST!G:G),FORECAST!G:G,"")</f>
        <v/>
      </c>
      <c r="J5947" s="222" t="str">
        <f>IF(ISNUMBER(FORECAST!H:H),FORECAST!H:H,"")</f>
        <v/>
      </c>
      <c r="BF5947" s="4"/>
    </row>
    <row r="5948" spans="1:58">
      <c r="A5948" s="218" t="str">
        <f>MID(FORECAST!A5947,1,10)</f>
        <v/>
      </c>
      <c r="B5948" s="218" t="str">
        <f t="shared" si="692"/>
        <v/>
      </c>
      <c r="C5948" s="218" t="str">
        <f t="shared" si="693"/>
        <v/>
      </c>
      <c r="D5948" s="218" t="str">
        <f t="shared" si="694"/>
        <v/>
      </c>
      <c r="E5948" s="219" t="e">
        <f t="shared" si="695"/>
        <v>#VALUE!</v>
      </c>
      <c r="F5948" s="219" t="str">
        <f t="shared" si="696"/>
        <v/>
      </c>
      <c r="G5948" s="219">
        <f t="shared" si="697"/>
        <v>45291</v>
      </c>
      <c r="H5948" s="218" t="str">
        <f>IF(ISERROR(VLOOKUP(FORECAST!$A5948,$AY$2:$BA$9,3,FALSE)),"",VLOOKUP(FORECAST!$A5948,$AY$2:$BA$9,3,FALSE))</f>
        <v/>
      </c>
      <c r="I5948" s="218" t="str">
        <f>IF(ISNUMBER(FORECAST!G:G),FORECAST!G:G,"")</f>
        <v/>
      </c>
      <c r="J5948" s="222" t="str">
        <f>IF(ISNUMBER(FORECAST!H:H),FORECAST!H:H,"")</f>
        <v/>
      </c>
      <c r="BF5948" s="4"/>
    </row>
    <row r="5949" spans="1:58">
      <c r="A5949" s="218" t="str">
        <f>MID(FORECAST!A5948,1,10)</f>
        <v/>
      </c>
      <c r="B5949" s="218" t="str">
        <f t="shared" si="692"/>
        <v/>
      </c>
      <c r="C5949" s="218" t="str">
        <f t="shared" si="693"/>
        <v/>
      </c>
      <c r="D5949" s="218" t="str">
        <f t="shared" si="694"/>
        <v/>
      </c>
      <c r="E5949" s="219" t="e">
        <f t="shared" si="695"/>
        <v>#VALUE!</v>
      </c>
      <c r="F5949" s="219" t="str">
        <f t="shared" si="696"/>
        <v/>
      </c>
      <c r="G5949" s="219">
        <f t="shared" si="697"/>
        <v>45291</v>
      </c>
      <c r="H5949" s="218" t="str">
        <f>IF(ISERROR(VLOOKUP(FORECAST!$A5949,$AY$2:$BA$9,3,FALSE)),"",VLOOKUP(FORECAST!$A5949,$AY$2:$BA$9,3,FALSE))</f>
        <v/>
      </c>
      <c r="I5949" s="218" t="str">
        <f>IF(ISNUMBER(FORECAST!G:G),FORECAST!G:G,"")</f>
        <v/>
      </c>
      <c r="J5949" s="222" t="str">
        <f>IF(ISNUMBER(FORECAST!H:H),FORECAST!H:H,"")</f>
        <v/>
      </c>
      <c r="BF5949" s="4"/>
    </row>
    <row r="5950" spans="1:58">
      <c r="A5950" s="218" t="str">
        <f>MID(FORECAST!A5949,1,10)</f>
        <v/>
      </c>
      <c r="B5950" s="218" t="str">
        <f t="shared" si="692"/>
        <v/>
      </c>
      <c r="C5950" s="218" t="str">
        <f t="shared" si="693"/>
        <v/>
      </c>
      <c r="D5950" s="218" t="str">
        <f t="shared" si="694"/>
        <v/>
      </c>
      <c r="E5950" s="219" t="e">
        <f t="shared" si="695"/>
        <v>#VALUE!</v>
      </c>
      <c r="F5950" s="219" t="str">
        <f t="shared" si="696"/>
        <v/>
      </c>
      <c r="G5950" s="219">
        <f t="shared" si="697"/>
        <v>45291</v>
      </c>
      <c r="H5950" s="218" t="str">
        <f>IF(ISERROR(VLOOKUP(FORECAST!$A5950,$AY$2:$BA$9,3,FALSE)),"",VLOOKUP(FORECAST!$A5950,$AY$2:$BA$9,3,FALSE))</f>
        <v/>
      </c>
      <c r="I5950" s="218" t="str">
        <f>IF(ISNUMBER(FORECAST!G:G),FORECAST!G:G,"")</f>
        <v/>
      </c>
      <c r="J5950" s="222" t="str">
        <f>IF(ISNUMBER(FORECAST!H:H),FORECAST!H:H,"")</f>
        <v/>
      </c>
      <c r="BF5950" s="4"/>
    </row>
    <row r="5951" spans="1:58">
      <c r="A5951" s="218" t="str">
        <f>MID(FORECAST!A5950,1,10)</f>
        <v/>
      </c>
      <c r="B5951" s="218" t="str">
        <f t="shared" si="692"/>
        <v/>
      </c>
      <c r="C5951" s="218" t="str">
        <f t="shared" si="693"/>
        <v/>
      </c>
      <c r="D5951" s="218" t="str">
        <f t="shared" si="694"/>
        <v/>
      </c>
      <c r="E5951" s="219" t="e">
        <f t="shared" si="695"/>
        <v>#VALUE!</v>
      </c>
      <c r="F5951" s="219" t="str">
        <f t="shared" si="696"/>
        <v/>
      </c>
      <c r="G5951" s="219">
        <f t="shared" si="697"/>
        <v>45291</v>
      </c>
      <c r="H5951" s="218" t="str">
        <f>IF(ISERROR(VLOOKUP(FORECAST!$A5951,$AY$2:$BA$9,3,FALSE)),"",VLOOKUP(FORECAST!$A5951,$AY$2:$BA$9,3,FALSE))</f>
        <v/>
      </c>
      <c r="I5951" s="218" t="str">
        <f>IF(ISNUMBER(FORECAST!G:G),FORECAST!G:G,"")</f>
        <v/>
      </c>
      <c r="J5951" s="222" t="str">
        <f>IF(ISNUMBER(FORECAST!H:H),FORECAST!H:H,"")</f>
        <v/>
      </c>
      <c r="BF5951" s="4"/>
    </row>
    <row r="5952" spans="1:58">
      <c r="A5952" s="218" t="str">
        <f>MID(FORECAST!A5951,1,10)</f>
        <v/>
      </c>
      <c r="B5952" s="218" t="str">
        <f t="shared" si="692"/>
        <v/>
      </c>
      <c r="C5952" s="218" t="str">
        <f t="shared" si="693"/>
        <v/>
      </c>
      <c r="D5952" s="218" t="str">
        <f t="shared" si="694"/>
        <v/>
      </c>
      <c r="E5952" s="219" t="e">
        <f t="shared" si="695"/>
        <v>#VALUE!</v>
      </c>
      <c r="F5952" s="219" t="str">
        <f t="shared" si="696"/>
        <v/>
      </c>
      <c r="G5952" s="219">
        <f t="shared" si="697"/>
        <v>45291</v>
      </c>
      <c r="H5952" s="218" t="str">
        <f>IF(ISERROR(VLOOKUP(FORECAST!$A5952,$AY$2:$BA$9,3,FALSE)),"",VLOOKUP(FORECAST!$A5952,$AY$2:$BA$9,3,FALSE))</f>
        <v/>
      </c>
      <c r="I5952" s="218" t="str">
        <f>IF(ISNUMBER(FORECAST!G:G),FORECAST!G:G,"")</f>
        <v/>
      </c>
      <c r="J5952" s="222" t="str">
        <f>IF(ISNUMBER(FORECAST!H:H),FORECAST!H:H,"")</f>
        <v/>
      </c>
      <c r="BF5952" s="4"/>
    </row>
    <row r="5953" spans="1:58">
      <c r="A5953" s="218" t="str">
        <f>MID(FORECAST!A5952,1,10)</f>
        <v/>
      </c>
      <c r="B5953" s="218" t="str">
        <f t="shared" si="692"/>
        <v/>
      </c>
      <c r="C5953" s="218" t="str">
        <f t="shared" si="693"/>
        <v/>
      </c>
      <c r="D5953" s="218" t="str">
        <f t="shared" si="694"/>
        <v/>
      </c>
      <c r="E5953" s="219" t="e">
        <f t="shared" si="695"/>
        <v>#VALUE!</v>
      </c>
      <c r="F5953" s="219" t="str">
        <f t="shared" si="696"/>
        <v/>
      </c>
      <c r="G5953" s="219">
        <f t="shared" si="697"/>
        <v>45291</v>
      </c>
      <c r="H5953" s="218" t="str">
        <f>IF(ISERROR(VLOOKUP(FORECAST!$A5953,$AY$2:$BA$9,3,FALSE)),"",VLOOKUP(FORECAST!$A5953,$AY$2:$BA$9,3,FALSE))</f>
        <v/>
      </c>
      <c r="I5953" s="218" t="str">
        <f>IF(ISNUMBER(FORECAST!G:G),FORECAST!G:G,"")</f>
        <v/>
      </c>
      <c r="J5953" s="222" t="str">
        <f>IF(ISNUMBER(FORECAST!H:H),FORECAST!H:H,"")</f>
        <v/>
      </c>
      <c r="BF5953" s="4"/>
    </row>
    <row r="5954" spans="1:58">
      <c r="A5954" s="218" t="str">
        <f>MID(FORECAST!A5953,1,10)</f>
        <v/>
      </c>
      <c r="B5954" s="218" t="str">
        <f t="shared" si="692"/>
        <v/>
      </c>
      <c r="C5954" s="218" t="str">
        <f t="shared" si="693"/>
        <v/>
      </c>
      <c r="D5954" s="218" t="str">
        <f t="shared" si="694"/>
        <v/>
      </c>
      <c r="E5954" s="219" t="e">
        <f t="shared" si="695"/>
        <v>#VALUE!</v>
      </c>
      <c r="F5954" s="219" t="str">
        <f t="shared" si="696"/>
        <v/>
      </c>
      <c r="G5954" s="219">
        <f t="shared" si="697"/>
        <v>45291</v>
      </c>
      <c r="H5954" s="218" t="str">
        <f>IF(ISERROR(VLOOKUP(FORECAST!$A5954,$AY$2:$BA$9,3,FALSE)),"",VLOOKUP(FORECAST!$A5954,$AY$2:$BA$9,3,FALSE))</f>
        <v/>
      </c>
      <c r="I5954" s="218" t="str">
        <f>IF(ISNUMBER(FORECAST!G:G),FORECAST!G:G,"")</f>
        <v/>
      </c>
      <c r="J5954" s="222" t="str">
        <f>IF(ISNUMBER(FORECAST!H:H),FORECAST!H:H,"")</f>
        <v/>
      </c>
      <c r="BF5954" s="4"/>
    </row>
    <row r="5955" spans="1:58">
      <c r="A5955" s="218" t="str">
        <f>MID(FORECAST!A5954,1,10)</f>
        <v/>
      </c>
      <c r="B5955" s="218" t="str">
        <f t="shared" si="692"/>
        <v/>
      </c>
      <c r="C5955" s="218" t="str">
        <f t="shared" si="693"/>
        <v/>
      </c>
      <c r="D5955" s="218" t="str">
        <f t="shared" si="694"/>
        <v/>
      </c>
      <c r="E5955" s="219" t="e">
        <f t="shared" si="695"/>
        <v>#VALUE!</v>
      </c>
      <c r="F5955" s="219" t="str">
        <f t="shared" si="696"/>
        <v/>
      </c>
      <c r="G5955" s="219">
        <f t="shared" si="697"/>
        <v>45291</v>
      </c>
      <c r="H5955" s="218" t="str">
        <f>IF(ISERROR(VLOOKUP(FORECAST!$A5955,$AY$2:$BA$9,3,FALSE)),"",VLOOKUP(FORECAST!$A5955,$AY$2:$BA$9,3,FALSE))</f>
        <v/>
      </c>
      <c r="I5955" s="218" t="str">
        <f>IF(ISNUMBER(FORECAST!G:G),FORECAST!G:G,"")</f>
        <v/>
      </c>
      <c r="J5955" s="222" t="str">
        <f>IF(ISNUMBER(FORECAST!H:H),FORECAST!H:H,"")</f>
        <v/>
      </c>
      <c r="BF5955" s="4"/>
    </row>
    <row r="5956" spans="1:58">
      <c r="A5956" s="218" t="str">
        <f>MID(FORECAST!A5955,1,10)</f>
        <v/>
      </c>
      <c r="B5956" s="218" t="str">
        <f t="shared" si="692"/>
        <v/>
      </c>
      <c r="C5956" s="218" t="str">
        <f t="shared" si="693"/>
        <v/>
      </c>
      <c r="D5956" s="218" t="str">
        <f t="shared" si="694"/>
        <v/>
      </c>
      <c r="E5956" s="219" t="e">
        <f t="shared" si="695"/>
        <v>#VALUE!</v>
      </c>
      <c r="F5956" s="219" t="str">
        <f t="shared" si="696"/>
        <v/>
      </c>
      <c r="G5956" s="219">
        <f t="shared" si="697"/>
        <v>45291</v>
      </c>
      <c r="H5956" s="218" t="str">
        <f>IF(ISERROR(VLOOKUP(FORECAST!$A5956,$AY$2:$BA$9,3,FALSE)),"",VLOOKUP(FORECAST!$A5956,$AY$2:$BA$9,3,FALSE))</f>
        <v/>
      </c>
      <c r="I5956" s="218" t="str">
        <f>IF(ISNUMBER(FORECAST!G:G),FORECAST!G:G,"")</f>
        <v/>
      </c>
      <c r="J5956" s="222" t="str">
        <f>IF(ISNUMBER(FORECAST!H:H),FORECAST!H:H,"")</f>
        <v/>
      </c>
      <c r="BF5956" s="4"/>
    </row>
    <row r="5957" spans="1:58">
      <c r="A5957" s="218" t="str">
        <f>MID(FORECAST!A5956,1,10)</f>
        <v/>
      </c>
      <c r="B5957" s="218" t="str">
        <f t="shared" si="692"/>
        <v/>
      </c>
      <c r="C5957" s="218" t="str">
        <f t="shared" si="693"/>
        <v/>
      </c>
      <c r="D5957" s="218" t="str">
        <f t="shared" si="694"/>
        <v/>
      </c>
      <c r="E5957" s="219" t="e">
        <f t="shared" si="695"/>
        <v>#VALUE!</v>
      </c>
      <c r="F5957" s="219" t="str">
        <f t="shared" si="696"/>
        <v/>
      </c>
      <c r="G5957" s="219">
        <f t="shared" si="697"/>
        <v>45291</v>
      </c>
      <c r="H5957" s="218" t="str">
        <f>IF(ISERROR(VLOOKUP(FORECAST!$A5957,$AY$2:$BA$9,3,FALSE)),"",VLOOKUP(FORECAST!$A5957,$AY$2:$BA$9,3,FALSE))</f>
        <v/>
      </c>
      <c r="I5957" s="218" t="str">
        <f>IF(ISNUMBER(FORECAST!G:G),FORECAST!G:G,"")</f>
        <v/>
      </c>
      <c r="J5957" s="222" t="str">
        <f>IF(ISNUMBER(FORECAST!H:H),FORECAST!H:H,"")</f>
        <v/>
      </c>
      <c r="BF5957" s="4"/>
    </row>
    <row r="5958" spans="1:58">
      <c r="A5958" s="218" t="str">
        <f>MID(FORECAST!A5957,1,10)</f>
        <v/>
      </c>
      <c r="B5958" s="218" t="str">
        <f t="shared" si="692"/>
        <v/>
      </c>
      <c r="C5958" s="218" t="str">
        <f t="shared" si="693"/>
        <v/>
      </c>
      <c r="D5958" s="218" t="str">
        <f t="shared" si="694"/>
        <v/>
      </c>
      <c r="E5958" s="219" t="e">
        <f t="shared" si="695"/>
        <v>#VALUE!</v>
      </c>
      <c r="F5958" s="219" t="str">
        <f t="shared" si="696"/>
        <v/>
      </c>
      <c r="G5958" s="219">
        <f t="shared" si="697"/>
        <v>45291</v>
      </c>
      <c r="H5958" s="218" t="str">
        <f>IF(ISERROR(VLOOKUP(FORECAST!$A5958,$AY$2:$BA$9,3,FALSE)),"",VLOOKUP(FORECAST!$A5958,$AY$2:$BA$9,3,FALSE))</f>
        <v/>
      </c>
      <c r="I5958" s="218" t="str">
        <f>IF(ISNUMBER(FORECAST!G:G),FORECAST!G:G,"")</f>
        <v/>
      </c>
      <c r="J5958" s="222" t="str">
        <f>IF(ISNUMBER(FORECAST!H:H),FORECAST!H:H,"")</f>
        <v/>
      </c>
      <c r="BF5958" s="4"/>
    </row>
    <row r="5959" spans="1:58">
      <c r="A5959" s="218" t="str">
        <f>MID(FORECAST!A5958,1,10)</f>
        <v/>
      </c>
      <c r="B5959" s="218" t="str">
        <f t="shared" si="692"/>
        <v/>
      </c>
      <c r="C5959" s="218" t="str">
        <f t="shared" si="693"/>
        <v/>
      </c>
      <c r="D5959" s="218" t="str">
        <f t="shared" si="694"/>
        <v/>
      </c>
      <c r="E5959" s="219" t="e">
        <f t="shared" si="695"/>
        <v>#VALUE!</v>
      </c>
      <c r="F5959" s="219" t="str">
        <f t="shared" si="696"/>
        <v/>
      </c>
      <c r="G5959" s="219">
        <f t="shared" si="697"/>
        <v>45291</v>
      </c>
      <c r="H5959" s="218" t="str">
        <f>IF(ISERROR(VLOOKUP(FORECAST!$A5959,$AY$2:$BA$9,3,FALSE)),"",VLOOKUP(FORECAST!$A5959,$AY$2:$BA$9,3,FALSE))</f>
        <v/>
      </c>
      <c r="I5959" s="218" t="str">
        <f>IF(ISNUMBER(FORECAST!G:G),FORECAST!G:G,"")</f>
        <v/>
      </c>
      <c r="J5959" s="222" t="str">
        <f>IF(ISNUMBER(FORECAST!H:H),FORECAST!H:H,"")</f>
        <v/>
      </c>
      <c r="BF5959" s="4"/>
    </row>
    <row r="5960" spans="1:58">
      <c r="A5960" s="218" t="str">
        <f>MID(FORECAST!A5959,1,10)</f>
        <v/>
      </c>
      <c r="B5960" s="218" t="str">
        <f t="shared" si="692"/>
        <v/>
      </c>
      <c r="C5960" s="218" t="str">
        <f t="shared" si="693"/>
        <v/>
      </c>
      <c r="D5960" s="218" t="str">
        <f t="shared" si="694"/>
        <v/>
      </c>
      <c r="E5960" s="219" t="e">
        <f t="shared" si="695"/>
        <v>#VALUE!</v>
      </c>
      <c r="F5960" s="219" t="str">
        <f t="shared" si="696"/>
        <v/>
      </c>
      <c r="G5960" s="219">
        <f t="shared" si="697"/>
        <v>45291</v>
      </c>
      <c r="H5960" s="218" t="str">
        <f>IF(ISERROR(VLOOKUP(FORECAST!$A5960,$AY$2:$BA$9,3,FALSE)),"",VLOOKUP(FORECAST!$A5960,$AY$2:$BA$9,3,FALSE))</f>
        <v/>
      </c>
      <c r="I5960" s="218" t="str">
        <f>IF(ISNUMBER(FORECAST!G:G),FORECAST!G:G,"")</f>
        <v/>
      </c>
      <c r="J5960" s="222" t="str">
        <f>IF(ISNUMBER(FORECAST!H:H),FORECAST!H:H,"")</f>
        <v/>
      </c>
      <c r="BF5960" s="4"/>
    </row>
    <row r="5961" spans="1:58">
      <c r="A5961" s="218" t="str">
        <f>MID(FORECAST!A5960,1,10)</f>
        <v/>
      </c>
      <c r="B5961" s="218" t="str">
        <f t="shared" si="692"/>
        <v/>
      </c>
      <c r="C5961" s="218" t="str">
        <f t="shared" si="693"/>
        <v/>
      </c>
      <c r="D5961" s="218" t="str">
        <f t="shared" si="694"/>
        <v/>
      </c>
      <c r="E5961" s="219" t="e">
        <f t="shared" si="695"/>
        <v>#VALUE!</v>
      </c>
      <c r="F5961" s="219" t="str">
        <f t="shared" si="696"/>
        <v/>
      </c>
      <c r="G5961" s="219">
        <f t="shared" si="697"/>
        <v>45291</v>
      </c>
      <c r="H5961" s="218" t="str">
        <f>IF(ISERROR(VLOOKUP(FORECAST!$A5961,$AY$2:$BA$9,3,FALSE)),"",VLOOKUP(FORECAST!$A5961,$AY$2:$BA$9,3,FALSE))</f>
        <v/>
      </c>
      <c r="I5961" s="218" t="str">
        <f>IF(ISNUMBER(FORECAST!G:G),FORECAST!G:G,"")</f>
        <v/>
      </c>
      <c r="J5961" s="222" t="str">
        <f>IF(ISNUMBER(FORECAST!H:H),FORECAST!H:H,"")</f>
        <v/>
      </c>
      <c r="BF5961" s="4"/>
    </row>
    <row r="5962" spans="1:58">
      <c r="A5962" s="218" t="str">
        <f>MID(FORECAST!A5961,1,10)</f>
        <v/>
      </c>
      <c r="B5962" s="218" t="str">
        <f t="shared" si="692"/>
        <v/>
      </c>
      <c r="C5962" s="218" t="str">
        <f t="shared" si="693"/>
        <v/>
      </c>
      <c r="D5962" s="218" t="str">
        <f t="shared" si="694"/>
        <v/>
      </c>
      <c r="E5962" s="219" t="e">
        <f t="shared" si="695"/>
        <v>#VALUE!</v>
      </c>
      <c r="F5962" s="219" t="str">
        <f t="shared" si="696"/>
        <v/>
      </c>
      <c r="G5962" s="219">
        <f t="shared" si="697"/>
        <v>45291</v>
      </c>
      <c r="H5962" s="218" t="str">
        <f>IF(ISERROR(VLOOKUP(FORECAST!$A5962,$AY$2:$BA$9,3,FALSE)),"",VLOOKUP(FORECAST!$A5962,$AY$2:$BA$9,3,FALSE))</f>
        <v/>
      </c>
      <c r="I5962" s="218" t="str">
        <f>IF(ISNUMBER(FORECAST!G:G),FORECAST!G:G,"")</f>
        <v/>
      </c>
      <c r="J5962" s="222" t="str">
        <f>IF(ISNUMBER(FORECAST!H:H),FORECAST!H:H,"")</f>
        <v/>
      </c>
      <c r="BF5962" s="4"/>
    </row>
    <row r="5963" spans="1:58">
      <c r="A5963" s="218" t="str">
        <f>MID(FORECAST!A5962,1,10)</f>
        <v/>
      </c>
      <c r="B5963" s="218" t="str">
        <f t="shared" si="692"/>
        <v/>
      </c>
      <c r="C5963" s="218" t="str">
        <f t="shared" si="693"/>
        <v/>
      </c>
      <c r="D5963" s="218" t="str">
        <f t="shared" si="694"/>
        <v/>
      </c>
      <c r="E5963" s="219" t="e">
        <f t="shared" si="695"/>
        <v>#VALUE!</v>
      </c>
      <c r="F5963" s="219" t="str">
        <f t="shared" si="696"/>
        <v/>
      </c>
      <c r="G5963" s="219">
        <f t="shared" si="697"/>
        <v>45291</v>
      </c>
      <c r="H5963" s="218" t="str">
        <f>IF(ISERROR(VLOOKUP(FORECAST!$A5963,$AY$2:$BA$9,3,FALSE)),"",VLOOKUP(FORECAST!$A5963,$AY$2:$BA$9,3,FALSE))</f>
        <v/>
      </c>
      <c r="I5963" s="218" t="str">
        <f>IF(ISNUMBER(FORECAST!G:G),FORECAST!G:G,"")</f>
        <v/>
      </c>
      <c r="J5963" s="222" t="str">
        <f>IF(ISNUMBER(FORECAST!H:H),FORECAST!H:H,"")</f>
        <v/>
      </c>
      <c r="BF5963" s="4"/>
    </row>
    <row r="5964" spans="1:58">
      <c r="A5964" s="218" t="str">
        <f>MID(FORECAST!A5963,1,10)</f>
        <v/>
      </c>
      <c r="B5964" s="218" t="str">
        <f t="shared" si="692"/>
        <v/>
      </c>
      <c r="C5964" s="218" t="str">
        <f t="shared" si="693"/>
        <v/>
      </c>
      <c r="D5964" s="218" t="str">
        <f t="shared" si="694"/>
        <v/>
      </c>
      <c r="E5964" s="219" t="e">
        <f t="shared" si="695"/>
        <v>#VALUE!</v>
      </c>
      <c r="F5964" s="219" t="str">
        <f t="shared" si="696"/>
        <v/>
      </c>
      <c r="G5964" s="219">
        <f t="shared" si="697"/>
        <v>45291</v>
      </c>
      <c r="H5964" s="218" t="str">
        <f>IF(ISERROR(VLOOKUP(FORECAST!$A5964,$AY$2:$BA$9,3,FALSE)),"",VLOOKUP(FORECAST!$A5964,$AY$2:$BA$9,3,FALSE))</f>
        <v/>
      </c>
      <c r="I5964" s="218" t="str">
        <f>IF(ISNUMBER(FORECAST!G:G),FORECAST!G:G,"")</f>
        <v/>
      </c>
      <c r="J5964" s="222" t="str">
        <f>IF(ISNUMBER(FORECAST!H:H),FORECAST!H:H,"")</f>
        <v/>
      </c>
      <c r="BF5964" s="4"/>
    </row>
    <row r="5965" spans="1:58">
      <c r="A5965" s="218" t="str">
        <f>MID(FORECAST!A5964,1,10)</f>
        <v/>
      </c>
      <c r="B5965" s="218" t="str">
        <f t="shared" si="692"/>
        <v/>
      </c>
      <c r="C5965" s="218" t="str">
        <f t="shared" si="693"/>
        <v/>
      </c>
      <c r="D5965" s="218" t="str">
        <f t="shared" si="694"/>
        <v/>
      </c>
      <c r="E5965" s="219" t="e">
        <f t="shared" si="695"/>
        <v>#VALUE!</v>
      </c>
      <c r="F5965" s="219" t="str">
        <f t="shared" si="696"/>
        <v/>
      </c>
      <c r="G5965" s="219">
        <f t="shared" si="697"/>
        <v>45291</v>
      </c>
      <c r="H5965" s="218" t="str">
        <f>IF(ISERROR(VLOOKUP(FORECAST!$A5965,$AY$2:$BA$9,3,FALSE)),"",VLOOKUP(FORECAST!$A5965,$AY$2:$BA$9,3,FALSE))</f>
        <v/>
      </c>
      <c r="I5965" s="218" t="str">
        <f>IF(ISNUMBER(FORECAST!G:G),FORECAST!G:G,"")</f>
        <v/>
      </c>
      <c r="J5965" s="222" t="str">
        <f>IF(ISNUMBER(FORECAST!H:H),FORECAST!H:H,"")</f>
        <v/>
      </c>
      <c r="BF5965" s="4"/>
    </row>
    <row r="5966" spans="1:58">
      <c r="A5966" s="218" t="str">
        <f>MID(FORECAST!A5965,1,10)</f>
        <v/>
      </c>
      <c r="B5966" s="218" t="str">
        <f t="shared" si="692"/>
        <v/>
      </c>
      <c r="C5966" s="218" t="str">
        <f t="shared" si="693"/>
        <v/>
      </c>
      <c r="D5966" s="218" t="str">
        <f t="shared" si="694"/>
        <v/>
      </c>
      <c r="E5966" s="219" t="e">
        <f t="shared" si="695"/>
        <v>#VALUE!</v>
      </c>
      <c r="F5966" s="219" t="str">
        <f t="shared" si="696"/>
        <v/>
      </c>
      <c r="G5966" s="219">
        <f t="shared" si="697"/>
        <v>45291</v>
      </c>
      <c r="H5966" s="218" t="str">
        <f>IF(ISERROR(VLOOKUP(FORECAST!$A5966,$AY$2:$BA$9,3,FALSE)),"",VLOOKUP(FORECAST!$A5966,$AY$2:$BA$9,3,FALSE))</f>
        <v/>
      </c>
      <c r="I5966" s="218" t="str">
        <f>IF(ISNUMBER(FORECAST!G:G),FORECAST!G:G,"")</f>
        <v/>
      </c>
      <c r="J5966" s="222" t="str">
        <f>IF(ISNUMBER(FORECAST!H:H),FORECAST!H:H,"")</f>
        <v/>
      </c>
      <c r="BF5966" s="4"/>
    </row>
    <row r="5967" spans="1:58">
      <c r="A5967" s="218" t="str">
        <f>MID(FORECAST!A5966,1,10)</f>
        <v/>
      </c>
      <c r="B5967" s="218" t="str">
        <f t="shared" si="692"/>
        <v/>
      </c>
      <c r="C5967" s="218" t="str">
        <f t="shared" si="693"/>
        <v/>
      </c>
      <c r="D5967" s="218" t="str">
        <f t="shared" si="694"/>
        <v/>
      </c>
      <c r="E5967" s="219" t="e">
        <f t="shared" si="695"/>
        <v>#VALUE!</v>
      </c>
      <c r="F5967" s="219" t="str">
        <f t="shared" si="696"/>
        <v/>
      </c>
      <c r="G5967" s="219">
        <f t="shared" si="697"/>
        <v>45291</v>
      </c>
      <c r="H5967" s="218" t="str">
        <f>IF(ISERROR(VLOOKUP(FORECAST!$A5967,$AY$2:$BA$9,3,FALSE)),"",VLOOKUP(FORECAST!$A5967,$AY$2:$BA$9,3,FALSE))</f>
        <v/>
      </c>
      <c r="I5967" s="218" t="str">
        <f>IF(ISNUMBER(FORECAST!G:G),FORECAST!G:G,"")</f>
        <v/>
      </c>
      <c r="J5967" s="222" t="str">
        <f>IF(ISNUMBER(FORECAST!H:H),FORECAST!H:H,"")</f>
        <v/>
      </c>
      <c r="BF5967" s="4"/>
    </row>
    <row r="5968" spans="1:58">
      <c r="A5968" s="218" t="str">
        <f>MID(FORECAST!A5967,1,10)</f>
        <v/>
      </c>
      <c r="B5968" s="218" t="str">
        <f t="shared" ref="B5968:B6031" si="698">MID(A5968,1,2)</f>
        <v/>
      </c>
      <c r="C5968" s="218" t="str">
        <f t="shared" ref="C5968:C6031" si="699">MID(A5968,4,2)</f>
        <v/>
      </c>
      <c r="D5968" s="218" t="str">
        <f t="shared" ref="D5968:D6031" si="700">MID(A5968,7,4)</f>
        <v/>
      </c>
      <c r="E5968" s="219" t="e">
        <f t="shared" ref="E5968:E6031" si="701">DATE(D5968,C5968,B5968)</f>
        <v>#VALUE!</v>
      </c>
      <c r="F5968" s="219" t="str">
        <f t="shared" ref="F5968:F6031" si="702">IF(ISERROR(E5968),"",E5968)</f>
        <v/>
      </c>
      <c r="G5968" s="219">
        <f t="shared" ref="G5968:G6031" si="703">IF(F5968="",G5967,F5968)</f>
        <v>45291</v>
      </c>
      <c r="H5968" s="218" t="str">
        <f>IF(ISERROR(VLOOKUP(FORECAST!$A5968,$AY$2:$BA$9,3,FALSE)),"",VLOOKUP(FORECAST!$A5968,$AY$2:$BA$9,3,FALSE))</f>
        <v/>
      </c>
      <c r="I5968" s="218" t="str">
        <f>IF(ISNUMBER(FORECAST!G:G),FORECAST!G:G,"")</f>
        <v/>
      </c>
      <c r="J5968" s="222" t="str">
        <f>IF(ISNUMBER(FORECAST!H:H),FORECAST!H:H,"")</f>
        <v/>
      </c>
      <c r="BF5968" s="4"/>
    </row>
    <row r="5969" spans="1:58">
      <c r="A5969" s="218" t="str">
        <f>MID(FORECAST!A5968,1,10)</f>
        <v/>
      </c>
      <c r="B5969" s="218" t="str">
        <f t="shared" si="698"/>
        <v/>
      </c>
      <c r="C5969" s="218" t="str">
        <f t="shared" si="699"/>
        <v/>
      </c>
      <c r="D5969" s="218" t="str">
        <f t="shared" si="700"/>
        <v/>
      </c>
      <c r="E5969" s="219" t="e">
        <f t="shared" si="701"/>
        <v>#VALUE!</v>
      </c>
      <c r="F5969" s="219" t="str">
        <f t="shared" si="702"/>
        <v/>
      </c>
      <c r="G5969" s="219">
        <f t="shared" si="703"/>
        <v>45291</v>
      </c>
      <c r="H5969" s="218" t="str">
        <f>IF(ISERROR(VLOOKUP(FORECAST!$A5969,$AY$2:$BA$9,3,FALSE)),"",VLOOKUP(FORECAST!$A5969,$AY$2:$BA$9,3,FALSE))</f>
        <v/>
      </c>
      <c r="I5969" s="218" t="str">
        <f>IF(ISNUMBER(FORECAST!G:G),FORECAST!G:G,"")</f>
        <v/>
      </c>
      <c r="J5969" s="222" t="str">
        <f>IF(ISNUMBER(FORECAST!H:H),FORECAST!H:H,"")</f>
        <v/>
      </c>
      <c r="BF5969" s="4"/>
    </row>
    <row r="5970" spans="1:58">
      <c r="A5970" s="218" t="str">
        <f>MID(FORECAST!A5969,1,10)</f>
        <v/>
      </c>
      <c r="B5970" s="218" t="str">
        <f t="shared" si="698"/>
        <v/>
      </c>
      <c r="C5970" s="218" t="str">
        <f t="shared" si="699"/>
        <v/>
      </c>
      <c r="D5970" s="218" t="str">
        <f t="shared" si="700"/>
        <v/>
      </c>
      <c r="E5970" s="219" t="e">
        <f t="shared" si="701"/>
        <v>#VALUE!</v>
      </c>
      <c r="F5970" s="219" t="str">
        <f t="shared" si="702"/>
        <v/>
      </c>
      <c r="G5970" s="219">
        <f t="shared" si="703"/>
        <v>45291</v>
      </c>
      <c r="H5970" s="218" t="str">
        <f>IF(ISERROR(VLOOKUP(FORECAST!$A5970,$AY$2:$BA$9,3,FALSE)),"",VLOOKUP(FORECAST!$A5970,$AY$2:$BA$9,3,FALSE))</f>
        <v/>
      </c>
      <c r="I5970" s="218" t="str">
        <f>IF(ISNUMBER(FORECAST!G:G),FORECAST!G:G,"")</f>
        <v/>
      </c>
      <c r="J5970" s="222" t="str">
        <f>IF(ISNUMBER(FORECAST!H:H),FORECAST!H:H,"")</f>
        <v/>
      </c>
      <c r="BF5970" s="4"/>
    </row>
    <row r="5971" spans="1:58">
      <c r="A5971" s="218" t="str">
        <f>MID(FORECAST!A5970,1,10)</f>
        <v/>
      </c>
      <c r="B5971" s="218" t="str">
        <f t="shared" si="698"/>
        <v/>
      </c>
      <c r="C5971" s="218" t="str">
        <f t="shared" si="699"/>
        <v/>
      </c>
      <c r="D5971" s="218" t="str">
        <f t="shared" si="700"/>
        <v/>
      </c>
      <c r="E5971" s="219" t="e">
        <f t="shared" si="701"/>
        <v>#VALUE!</v>
      </c>
      <c r="F5971" s="219" t="str">
        <f t="shared" si="702"/>
        <v/>
      </c>
      <c r="G5971" s="219">
        <f t="shared" si="703"/>
        <v>45291</v>
      </c>
      <c r="H5971" s="218" t="str">
        <f>IF(ISERROR(VLOOKUP(FORECAST!$A5971,$AY$2:$BA$9,3,FALSE)),"",VLOOKUP(FORECAST!$A5971,$AY$2:$BA$9,3,FALSE))</f>
        <v/>
      </c>
      <c r="I5971" s="218" t="str">
        <f>IF(ISNUMBER(FORECAST!G:G),FORECAST!G:G,"")</f>
        <v/>
      </c>
      <c r="J5971" s="222" t="str">
        <f>IF(ISNUMBER(FORECAST!H:H),FORECAST!H:H,"")</f>
        <v/>
      </c>
      <c r="BF5971" s="4"/>
    </row>
    <row r="5972" spans="1:58">
      <c r="A5972" s="218" t="str">
        <f>MID(FORECAST!A5971,1,10)</f>
        <v/>
      </c>
      <c r="B5972" s="218" t="str">
        <f t="shared" si="698"/>
        <v/>
      </c>
      <c r="C5972" s="218" t="str">
        <f t="shared" si="699"/>
        <v/>
      </c>
      <c r="D5972" s="218" t="str">
        <f t="shared" si="700"/>
        <v/>
      </c>
      <c r="E5972" s="219" t="e">
        <f t="shared" si="701"/>
        <v>#VALUE!</v>
      </c>
      <c r="F5972" s="219" t="str">
        <f t="shared" si="702"/>
        <v/>
      </c>
      <c r="G5972" s="219">
        <f t="shared" si="703"/>
        <v>45291</v>
      </c>
      <c r="H5972" s="218" t="str">
        <f>IF(ISERROR(VLOOKUP(FORECAST!$A5972,$AY$2:$BA$9,3,FALSE)),"",VLOOKUP(FORECAST!$A5972,$AY$2:$BA$9,3,FALSE))</f>
        <v/>
      </c>
      <c r="I5972" s="218" t="str">
        <f>IF(ISNUMBER(FORECAST!G:G),FORECAST!G:G,"")</f>
        <v/>
      </c>
      <c r="J5972" s="222" t="str">
        <f>IF(ISNUMBER(FORECAST!H:H),FORECAST!H:H,"")</f>
        <v/>
      </c>
      <c r="BF5972" s="4"/>
    </row>
    <row r="5973" spans="1:58">
      <c r="A5973" s="218" t="str">
        <f>MID(FORECAST!A5972,1,10)</f>
        <v/>
      </c>
      <c r="B5973" s="218" t="str">
        <f t="shared" si="698"/>
        <v/>
      </c>
      <c r="C5973" s="218" t="str">
        <f t="shared" si="699"/>
        <v/>
      </c>
      <c r="D5973" s="218" t="str">
        <f t="shared" si="700"/>
        <v/>
      </c>
      <c r="E5973" s="219" t="e">
        <f t="shared" si="701"/>
        <v>#VALUE!</v>
      </c>
      <c r="F5973" s="219" t="str">
        <f t="shared" si="702"/>
        <v/>
      </c>
      <c r="G5973" s="219">
        <f t="shared" si="703"/>
        <v>45291</v>
      </c>
      <c r="H5973" s="218" t="str">
        <f>IF(ISERROR(VLOOKUP(FORECAST!$A5973,$AY$2:$BA$9,3,FALSE)),"",VLOOKUP(FORECAST!$A5973,$AY$2:$BA$9,3,FALSE))</f>
        <v/>
      </c>
      <c r="I5973" s="218" t="str">
        <f>IF(ISNUMBER(FORECAST!G:G),FORECAST!G:G,"")</f>
        <v/>
      </c>
      <c r="J5973" s="222" t="str">
        <f>IF(ISNUMBER(FORECAST!H:H),FORECAST!H:H,"")</f>
        <v/>
      </c>
      <c r="BF5973" s="4"/>
    </row>
    <row r="5974" spans="1:58">
      <c r="A5974" s="218" t="str">
        <f>MID(FORECAST!A5973,1,10)</f>
        <v/>
      </c>
      <c r="B5974" s="218" t="str">
        <f t="shared" si="698"/>
        <v/>
      </c>
      <c r="C5974" s="218" t="str">
        <f t="shared" si="699"/>
        <v/>
      </c>
      <c r="D5974" s="218" t="str">
        <f t="shared" si="700"/>
        <v/>
      </c>
      <c r="E5974" s="219" t="e">
        <f t="shared" si="701"/>
        <v>#VALUE!</v>
      </c>
      <c r="F5974" s="219" t="str">
        <f t="shared" si="702"/>
        <v/>
      </c>
      <c r="G5974" s="219">
        <f t="shared" si="703"/>
        <v>45291</v>
      </c>
      <c r="H5974" s="218" t="str">
        <f>IF(ISERROR(VLOOKUP(FORECAST!$A5974,$AY$2:$BA$9,3,FALSE)),"",VLOOKUP(FORECAST!$A5974,$AY$2:$BA$9,3,FALSE))</f>
        <v/>
      </c>
      <c r="I5974" s="218" t="str">
        <f>IF(ISNUMBER(FORECAST!G:G),FORECAST!G:G,"")</f>
        <v/>
      </c>
      <c r="J5974" s="222" t="str">
        <f>IF(ISNUMBER(FORECAST!H:H),FORECAST!H:H,"")</f>
        <v/>
      </c>
      <c r="BF5974" s="4"/>
    </row>
    <row r="5975" spans="1:58">
      <c r="A5975" s="218" t="str">
        <f>MID(FORECAST!A5974,1,10)</f>
        <v/>
      </c>
      <c r="B5975" s="218" t="str">
        <f t="shared" si="698"/>
        <v/>
      </c>
      <c r="C5975" s="218" t="str">
        <f t="shared" si="699"/>
        <v/>
      </c>
      <c r="D5975" s="218" t="str">
        <f t="shared" si="700"/>
        <v/>
      </c>
      <c r="E5975" s="219" t="e">
        <f t="shared" si="701"/>
        <v>#VALUE!</v>
      </c>
      <c r="F5975" s="219" t="str">
        <f t="shared" si="702"/>
        <v/>
      </c>
      <c r="G5975" s="219">
        <f t="shared" si="703"/>
        <v>45291</v>
      </c>
      <c r="H5975" s="218" t="str">
        <f>IF(ISERROR(VLOOKUP(FORECAST!$A5975,$AY$2:$BA$9,3,FALSE)),"",VLOOKUP(FORECAST!$A5975,$AY$2:$BA$9,3,FALSE))</f>
        <v/>
      </c>
      <c r="I5975" s="218" t="str">
        <f>IF(ISNUMBER(FORECAST!G:G),FORECAST!G:G,"")</f>
        <v/>
      </c>
      <c r="J5975" s="222" t="str">
        <f>IF(ISNUMBER(FORECAST!H:H),FORECAST!H:H,"")</f>
        <v/>
      </c>
      <c r="BF5975" s="4"/>
    </row>
    <row r="5976" spans="1:58">
      <c r="A5976" s="218" t="str">
        <f>MID(FORECAST!A5975,1,10)</f>
        <v/>
      </c>
      <c r="B5976" s="218" t="str">
        <f t="shared" si="698"/>
        <v/>
      </c>
      <c r="C5976" s="218" t="str">
        <f t="shared" si="699"/>
        <v/>
      </c>
      <c r="D5976" s="218" t="str">
        <f t="shared" si="700"/>
        <v/>
      </c>
      <c r="E5976" s="219" t="e">
        <f t="shared" si="701"/>
        <v>#VALUE!</v>
      </c>
      <c r="F5976" s="219" t="str">
        <f t="shared" si="702"/>
        <v/>
      </c>
      <c r="G5976" s="219">
        <f t="shared" si="703"/>
        <v>45291</v>
      </c>
      <c r="H5976" s="218" t="str">
        <f>IF(ISERROR(VLOOKUP(FORECAST!$A5976,$AY$2:$BA$9,3,FALSE)),"",VLOOKUP(FORECAST!$A5976,$AY$2:$BA$9,3,FALSE))</f>
        <v/>
      </c>
      <c r="I5976" s="218" t="str">
        <f>IF(ISNUMBER(FORECAST!G:G),FORECAST!G:G,"")</f>
        <v/>
      </c>
      <c r="J5976" s="222" t="str">
        <f>IF(ISNUMBER(FORECAST!H:H),FORECAST!H:H,"")</f>
        <v/>
      </c>
      <c r="BF5976" s="4"/>
    </row>
    <row r="5977" spans="1:58">
      <c r="A5977" s="218" t="str">
        <f>MID(FORECAST!A5976,1,10)</f>
        <v/>
      </c>
      <c r="B5977" s="218" t="str">
        <f t="shared" si="698"/>
        <v/>
      </c>
      <c r="C5977" s="218" t="str">
        <f t="shared" si="699"/>
        <v/>
      </c>
      <c r="D5977" s="218" t="str">
        <f t="shared" si="700"/>
        <v/>
      </c>
      <c r="E5977" s="219" t="e">
        <f t="shared" si="701"/>
        <v>#VALUE!</v>
      </c>
      <c r="F5977" s="219" t="str">
        <f t="shared" si="702"/>
        <v/>
      </c>
      <c r="G5977" s="219">
        <f t="shared" si="703"/>
        <v>45291</v>
      </c>
      <c r="H5977" s="218" t="str">
        <f>IF(ISERROR(VLOOKUP(FORECAST!$A5977,$AY$2:$BA$9,3,FALSE)),"",VLOOKUP(FORECAST!$A5977,$AY$2:$BA$9,3,FALSE))</f>
        <v/>
      </c>
      <c r="I5977" s="218" t="str">
        <f>IF(ISNUMBER(FORECAST!G:G),FORECAST!G:G,"")</f>
        <v/>
      </c>
      <c r="J5977" s="222" t="str">
        <f>IF(ISNUMBER(FORECAST!H:H),FORECAST!H:H,"")</f>
        <v/>
      </c>
      <c r="BF5977" s="4"/>
    </row>
    <row r="5978" spans="1:58">
      <c r="A5978" s="218" t="str">
        <f>MID(FORECAST!A5977,1,10)</f>
        <v/>
      </c>
      <c r="B5978" s="218" t="str">
        <f t="shared" si="698"/>
        <v/>
      </c>
      <c r="C5978" s="218" t="str">
        <f t="shared" si="699"/>
        <v/>
      </c>
      <c r="D5978" s="218" t="str">
        <f t="shared" si="700"/>
        <v/>
      </c>
      <c r="E5978" s="219" t="e">
        <f t="shared" si="701"/>
        <v>#VALUE!</v>
      </c>
      <c r="F5978" s="219" t="str">
        <f t="shared" si="702"/>
        <v/>
      </c>
      <c r="G5978" s="219">
        <f t="shared" si="703"/>
        <v>45291</v>
      </c>
      <c r="H5978" s="218" t="str">
        <f>IF(ISERROR(VLOOKUP(FORECAST!$A5978,$AY$2:$BA$9,3,FALSE)),"",VLOOKUP(FORECAST!$A5978,$AY$2:$BA$9,3,FALSE))</f>
        <v/>
      </c>
      <c r="I5978" s="218" t="str">
        <f>IF(ISNUMBER(FORECAST!G:G),FORECAST!G:G,"")</f>
        <v/>
      </c>
      <c r="J5978" s="222" t="str">
        <f>IF(ISNUMBER(FORECAST!H:H),FORECAST!H:H,"")</f>
        <v/>
      </c>
      <c r="BF5978" s="4"/>
    </row>
    <row r="5979" spans="1:58">
      <c r="A5979" s="218" t="str">
        <f>MID(FORECAST!A5978,1,10)</f>
        <v/>
      </c>
      <c r="B5979" s="218" t="str">
        <f t="shared" si="698"/>
        <v/>
      </c>
      <c r="C5979" s="218" t="str">
        <f t="shared" si="699"/>
        <v/>
      </c>
      <c r="D5979" s="218" t="str">
        <f t="shared" si="700"/>
        <v/>
      </c>
      <c r="E5979" s="219" t="e">
        <f t="shared" si="701"/>
        <v>#VALUE!</v>
      </c>
      <c r="F5979" s="219" t="str">
        <f t="shared" si="702"/>
        <v/>
      </c>
      <c r="G5979" s="219">
        <f t="shared" si="703"/>
        <v>45291</v>
      </c>
      <c r="H5979" s="218" t="str">
        <f>IF(ISERROR(VLOOKUP(FORECAST!$A5979,$AY$2:$BA$9,3,FALSE)),"",VLOOKUP(FORECAST!$A5979,$AY$2:$BA$9,3,FALSE))</f>
        <v/>
      </c>
      <c r="I5979" s="218" t="str">
        <f>IF(ISNUMBER(FORECAST!G:G),FORECAST!G:G,"")</f>
        <v/>
      </c>
      <c r="J5979" s="222" t="str">
        <f>IF(ISNUMBER(FORECAST!H:H),FORECAST!H:H,"")</f>
        <v/>
      </c>
      <c r="BF5979" s="4"/>
    </row>
    <row r="5980" spans="1:58">
      <c r="A5980" s="218" t="str">
        <f>MID(FORECAST!A5979,1,10)</f>
        <v/>
      </c>
      <c r="B5980" s="218" t="str">
        <f t="shared" si="698"/>
        <v/>
      </c>
      <c r="C5980" s="218" t="str">
        <f t="shared" si="699"/>
        <v/>
      </c>
      <c r="D5980" s="218" t="str">
        <f t="shared" si="700"/>
        <v/>
      </c>
      <c r="E5980" s="219" t="e">
        <f t="shared" si="701"/>
        <v>#VALUE!</v>
      </c>
      <c r="F5980" s="219" t="str">
        <f t="shared" si="702"/>
        <v/>
      </c>
      <c r="G5980" s="219">
        <f t="shared" si="703"/>
        <v>45291</v>
      </c>
      <c r="H5980" s="218" t="str">
        <f>IF(ISERROR(VLOOKUP(FORECAST!$A5980,$AY$2:$BA$9,3,FALSE)),"",VLOOKUP(FORECAST!$A5980,$AY$2:$BA$9,3,FALSE))</f>
        <v/>
      </c>
      <c r="I5980" s="218" t="str">
        <f>IF(ISNUMBER(FORECAST!G:G),FORECAST!G:G,"")</f>
        <v/>
      </c>
      <c r="J5980" s="222" t="str">
        <f>IF(ISNUMBER(FORECAST!H:H),FORECAST!H:H,"")</f>
        <v/>
      </c>
      <c r="BF5980" s="4"/>
    </row>
    <row r="5981" spans="1:58">
      <c r="A5981" s="218" t="str">
        <f>MID(FORECAST!A5980,1,10)</f>
        <v/>
      </c>
      <c r="B5981" s="218" t="str">
        <f t="shared" si="698"/>
        <v/>
      </c>
      <c r="C5981" s="218" t="str">
        <f t="shared" si="699"/>
        <v/>
      </c>
      <c r="D5981" s="218" t="str">
        <f t="shared" si="700"/>
        <v/>
      </c>
      <c r="E5981" s="219" t="e">
        <f t="shared" si="701"/>
        <v>#VALUE!</v>
      </c>
      <c r="F5981" s="219" t="str">
        <f t="shared" si="702"/>
        <v/>
      </c>
      <c r="G5981" s="219">
        <f t="shared" si="703"/>
        <v>45291</v>
      </c>
      <c r="H5981" s="218" t="str">
        <f>IF(ISERROR(VLOOKUP(FORECAST!$A5981,$AY$2:$BA$9,3,FALSE)),"",VLOOKUP(FORECAST!$A5981,$AY$2:$BA$9,3,FALSE))</f>
        <v/>
      </c>
      <c r="I5981" s="218" t="str">
        <f>IF(ISNUMBER(FORECAST!G:G),FORECAST!G:G,"")</f>
        <v/>
      </c>
      <c r="J5981" s="222" t="str">
        <f>IF(ISNUMBER(FORECAST!H:H),FORECAST!H:H,"")</f>
        <v/>
      </c>
      <c r="BF5981" s="4"/>
    </row>
    <row r="5982" spans="1:58">
      <c r="A5982" s="218" t="str">
        <f>MID(FORECAST!A5981,1,10)</f>
        <v/>
      </c>
      <c r="B5982" s="218" t="str">
        <f t="shared" si="698"/>
        <v/>
      </c>
      <c r="C5982" s="218" t="str">
        <f t="shared" si="699"/>
        <v/>
      </c>
      <c r="D5982" s="218" t="str">
        <f t="shared" si="700"/>
        <v/>
      </c>
      <c r="E5982" s="219" t="e">
        <f t="shared" si="701"/>
        <v>#VALUE!</v>
      </c>
      <c r="F5982" s="219" t="str">
        <f t="shared" si="702"/>
        <v/>
      </c>
      <c r="G5982" s="219">
        <f t="shared" si="703"/>
        <v>45291</v>
      </c>
      <c r="H5982" s="218" t="str">
        <f>IF(ISERROR(VLOOKUP(FORECAST!$A5982,$AY$2:$BA$9,3,FALSE)),"",VLOOKUP(FORECAST!$A5982,$AY$2:$BA$9,3,FALSE))</f>
        <v/>
      </c>
      <c r="I5982" s="218" t="str">
        <f>IF(ISNUMBER(FORECAST!G:G),FORECAST!G:G,"")</f>
        <v/>
      </c>
      <c r="J5982" s="222" t="str">
        <f>IF(ISNUMBER(FORECAST!H:H),FORECAST!H:H,"")</f>
        <v/>
      </c>
      <c r="BF5982" s="4"/>
    </row>
    <row r="5983" spans="1:58">
      <c r="A5983" s="218" t="str">
        <f>MID(FORECAST!A5982,1,10)</f>
        <v/>
      </c>
      <c r="B5983" s="218" t="str">
        <f t="shared" si="698"/>
        <v/>
      </c>
      <c r="C5983" s="218" t="str">
        <f t="shared" si="699"/>
        <v/>
      </c>
      <c r="D5983" s="218" t="str">
        <f t="shared" si="700"/>
        <v/>
      </c>
      <c r="E5983" s="219" t="e">
        <f t="shared" si="701"/>
        <v>#VALUE!</v>
      </c>
      <c r="F5983" s="219" t="str">
        <f t="shared" si="702"/>
        <v/>
      </c>
      <c r="G5983" s="219">
        <f t="shared" si="703"/>
        <v>45291</v>
      </c>
      <c r="H5983" s="218" t="str">
        <f>IF(ISERROR(VLOOKUP(FORECAST!$A5983,$AY$2:$BA$9,3,FALSE)),"",VLOOKUP(FORECAST!$A5983,$AY$2:$BA$9,3,FALSE))</f>
        <v/>
      </c>
      <c r="I5983" s="218" t="str">
        <f>IF(ISNUMBER(FORECAST!G:G),FORECAST!G:G,"")</f>
        <v/>
      </c>
      <c r="J5983" s="222" t="str">
        <f>IF(ISNUMBER(FORECAST!H:H),FORECAST!H:H,"")</f>
        <v/>
      </c>
      <c r="BF5983" s="4"/>
    </row>
    <row r="5984" spans="1:58">
      <c r="A5984" s="218" t="str">
        <f>MID(FORECAST!A5983,1,10)</f>
        <v/>
      </c>
      <c r="B5984" s="218" t="str">
        <f t="shared" si="698"/>
        <v/>
      </c>
      <c r="C5984" s="218" t="str">
        <f t="shared" si="699"/>
        <v/>
      </c>
      <c r="D5984" s="218" t="str">
        <f t="shared" si="700"/>
        <v/>
      </c>
      <c r="E5984" s="219" t="e">
        <f t="shared" si="701"/>
        <v>#VALUE!</v>
      </c>
      <c r="F5984" s="219" t="str">
        <f t="shared" si="702"/>
        <v/>
      </c>
      <c r="G5984" s="219">
        <f t="shared" si="703"/>
        <v>45291</v>
      </c>
      <c r="H5984" s="218" t="str">
        <f>IF(ISERROR(VLOOKUP(FORECAST!$A5984,$AY$2:$BA$9,3,FALSE)),"",VLOOKUP(FORECAST!$A5984,$AY$2:$BA$9,3,FALSE))</f>
        <v/>
      </c>
      <c r="I5984" s="218" t="str">
        <f>IF(ISNUMBER(FORECAST!G:G),FORECAST!G:G,"")</f>
        <v/>
      </c>
      <c r="J5984" s="222" t="str">
        <f>IF(ISNUMBER(FORECAST!H:H),FORECAST!H:H,"")</f>
        <v/>
      </c>
      <c r="BF5984" s="4"/>
    </row>
    <row r="5985" spans="1:58">
      <c r="A5985" s="218" t="str">
        <f>MID(FORECAST!A5984,1,10)</f>
        <v/>
      </c>
      <c r="B5985" s="218" t="str">
        <f t="shared" si="698"/>
        <v/>
      </c>
      <c r="C5985" s="218" t="str">
        <f t="shared" si="699"/>
        <v/>
      </c>
      <c r="D5985" s="218" t="str">
        <f t="shared" si="700"/>
        <v/>
      </c>
      <c r="E5985" s="219" t="e">
        <f t="shared" si="701"/>
        <v>#VALUE!</v>
      </c>
      <c r="F5985" s="219" t="str">
        <f t="shared" si="702"/>
        <v/>
      </c>
      <c r="G5985" s="219">
        <f t="shared" si="703"/>
        <v>45291</v>
      </c>
      <c r="H5985" s="218" t="str">
        <f>IF(ISERROR(VLOOKUP(FORECAST!$A5985,$AY$2:$BA$9,3,FALSE)),"",VLOOKUP(FORECAST!$A5985,$AY$2:$BA$9,3,FALSE))</f>
        <v/>
      </c>
      <c r="I5985" s="218" t="str">
        <f>IF(ISNUMBER(FORECAST!G:G),FORECAST!G:G,"")</f>
        <v/>
      </c>
      <c r="J5985" s="222" t="str">
        <f>IF(ISNUMBER(FORECAST!H:H),FORECAST!H:H,"")</f>
        <v/>
      </c>
      <c r="BF5985" s="4"/>
    </row>
    <row r="5986" spans="1:58">
      <c r="A5986" s="218" t="str">
        <f>MID(FORECAST!A5985,1,10)</f>
        <v/>
      </c>
      <c r="B5986" s="218" t="str">
        <f t="shared" si="698"/>
        <v/>
      </c>
      <c r="C5986" s="218" t="str">
        <f t="shared" si="699"/>
        <v/>
      </c>
      <c r="D5986" s="218" t="str">
        <f t="shared" si="700"/>
        <v/>
      </c>
      <c r="E5986" s="219" t="e">
        <f t="shared" si="701"/>
        <v>#VALUE!</v>
      </c>
      <c r="F5986" s="219" t="str">
        <f t="shared" si="702"/>
        <v/>
      </c>
      <c r="G5986" s="219">
        <f t="shared" si="703"/>
        <v>45291</v>
      </c>
      <c r="H5986" s="218" t="str">
        <f>IF(ISERROR(VLOOKUP(FORECAST!$A5986,$AY$2:$BA$9,3,FALSE)),"",VLOOKUP(FORECAST!$A5986,$AY$2:$BA$9,3,FALSE))</f>
        <v/>
      </c>
      <c r="I5986" s="218" t="str">
        <f>IF(ISNUMBER(FORECAST!G:G),FORECAST!G:G,"")</f>
        <v/>
      </c>
      <c r="J5986" s="222" t="str">
        <f>IF(ISNUMBER(FORECAST!H:H),FORECAST!H:H,"")</f>
        <v/>
      </c>
      <c r="BF5986" s="4"/>
    </row>
    <row r="5987" spans="1:58">
      <c r="A5987" s="218" t="str">
        <f>MID(FORECAST!A5986,1,10)</f>
        <v/>
      </c>
      <c r="B5987" s="218" t="str">
        <f t="shared" si="698"/>
        <v/>
      </c>
      <c r="C5987" s="218" t="str">
        <f t="shared" si="699"/>
        <v/>
      </c>
      <c r="D5987" s="218" t="str">
        <f t="shared" si="700"/>
        <v/>
      </c>
      <c r="E5987" s="219" t="e">
        <f t="shared" si="701"/>
        <v>#VALUE!</v>
      </c>
      <c r="F5987" s="219" t="str">
        <f t="shared" si="702"/>
        <v/>
      </c>
      <c r="G5987" s="219">
        <f t="shared" si="703"/>
        <v>45291</v>
      </c>
      <c r="H5987" s="218" t="str">
        <f>IF(ISERROR(VLOOKUP(FORECAST!$A5987,$AY$2:$BA$9,3,FALSE)),"",VLOOKUP(FORECAST!$A5987,$AY$2:$BA$9,3,FALSE))</f>
        <v/>
      </c>
      <c r="I5987" s="218" t="str">
        <f>IF(ISNUMBER(FORECAST!G:G),FORECAST!G:G,"")</f>
        <v/>
      </c>
      <c r="J5987" s="222" t="str">
        <f>IF(ISNUMBER(FORECAST!H:H),FORECAST!H:H,"")</f>
        <v/>
      </c>
      <c r="BF5987" s="4"/>
    </row>
    <row r="5988" spans="1:58">
      <c r="A5988" s="218" t="str">
        <f>MID(FORECAST!A5987,1,10)</f>
        <v/>
      </c>
      <c r="B5988" s="218" t="str">
        <f t="shared" si="698"/>
        <v/>
      </c>
      <c r="C5988" s="218" t="str">
        <f t="shared" si="699"/>
        <v/>
      </c>
      <c r="D5988" s="218" t="str">
        <f t="shared" si="700"/>
        <v/>
      </c>
      <c r="E5988" s="219" t="e">
        <f t="shared" si="701"/>
        <v>#VALUE!</v>
      </c>
      <c r="F5988" s="219" t="str">
        <f t="shared" si="702"/>
        <v/>
      </c>
      <c r="G5988" s="219">
        <f t="shared" si="703"/>
        <v>45291</v>
      </c>
      <c r="H5988" s="218" t="str">
        <f>IF(ISERROR(VLOOKUP(FORECAST!$A5988,$AY$2:$BA$9,3,FALSE)),"",VLOOKUP(FORECAST!$A5988,$AY$2:$BA$9,3,FALSE))</f>
        <v/>
      </c>
      <c r="I5988" s="218" t="str">
        <f>IF(ISNUMBER(FORECAST!G:G),FORECAST!G:G,"")</f>
        <v/>
      </c>
      <c r="J5988" s="222" t="str">
        <f>IF(ISNUMBER(FORECAST!H:H),FORECAST!H:H,"")</f>
        <v/>
      </c>
      <c r="BF5988" s="4"/>
    </row>
    <row r="5989" spans="1:58">
      <c r="A5989" s="218" t="str">
        <f>MID(FORECAST!A5988,1,10)</f>
        <v/>
      </c>
      <c r="B5989" s="218" t="str">
        <f t="shared" si="698"/>
        <v/>
      </c>
      <c r="C5989" s="218" t="str">
        <f t="shared" si="699"/>
        <v/>
      </c>
      <c r="D5989" s="218" t="str">
        <f t="shared" si="700"/>
        <v/>
      </c>
      <c r="E5989" s="219" t="e">
        <f t="shared" si="701"/>
        <v>#VALUE!</v>
      </c>
      <c r="F5989" s="219" t="str">
        <f t="shared" si="702"/>
        <v/>
      </c>
      <c r="G5989" s="219">
        <f t="shared" si="703"/>
        <v>45291</v>
      </c>
      <c r="H5989" s="218" t="str">
        <f>IF(ISERROR(VLOOKUP(FORECAST!$A5989,$AY$2:$BA$9,3,FALSE)),"",VLOOKUP(FORECAST!$A5989,$AY$2:$BA$9,3,FALSE))</f>
        <v/>
      </c>
      <c r="I5989" s="218" t="str">
        <f>IF(ISNUMBER(FORECAST!G:G),FORECAST!G:G,"")</f>
        <v/>
      </c>
      <c r="J5989" s="222" t="str">
        <f>IF(ISNUMBER(FORECAST!H:H),FORECAST!H:H,"")</f>
        <v/>
      </c>
      <c r="BF5989" s="4"/>
    </row>
    <row r="5990" spans="1:58">
      <c r="A5990" s="218" t="str">
        <f>MID(FORECAST!A5989,1,10)</f>
        <v/>
      </c>
      <c r="B5990" s="218" t="str">
        <f t="shared" si="698"/>
        <v/>
      </c>
      <c r="C5990" s="218" t="str">
        <f t="shared" si="699"/>
        <v/>
      </c>
      <c r="D5990" s="218" t="str">
        <f t="shared" si="700"/>
        <v/>
      </c>
      <c r="E5990" s="219" t="e">
        <f t="shared" si="701"/>
        <v>#VALUE!</v>
      </c>
      <c r="F5990" s="219" t="str">
        <f t="shared" si="702"/>
        <v/>
      </c>
      <c r="G5990" s="219">
        <f t="shared" si="703"/>
        <v>45291</v>
      </c>
      <c r="H5990" s="218" t="str">
        <f>IF(ISERROR(VLOOKUP(FORECAST!$A5990,$AY$2:$BA$9,3,FALSE)),"",VLOOKUP(FORECAST!$A5990,$AY$2:$BA$9,3,FALSE))</f>
        <v/>
      </c>
      <c r="I5990" s="218" t="str">
        <f>IF(ISNUMBER(FORECAST!G:G),FORECAST!G:G,"")</f>
        <v/>
      </c>
      <c r="J5990" s="222" t="str">
        <f>IF(ISNUMBER(FORECAST!H:H),FORECAST!H:H,"")</f>
        <v/>
      </c>
      <c r="BF5990" s="4"/>
    </row>
    <row r="5991" spans="1:58">
      <c r="A5991" s="218" t="str">
        <f>MID(FORECAST!A5990,1,10)</f>
        <v/>
      </c>
      <c r="B5991" s="218" t="str">
        <f t="shared" si="698"/>
        <v/>
      </c>
      <c r="C5991" s="218" t="str">
        <f t="shared" si="699"/>
        <v/>
      </c>
      <c r="D5991" s="218" t="str">
        <f t="shared" si="700"/>
        <v/>
      </c>
      <c r="E5991" s="219" t="e">
        <f t="shared" si="701"/>
        <v>#VALUE!</v>
      </c>
      <c r="F5991" s="219" t="str">
        <f t="shared" si="702"/>
        <v/>
      </c>
      <c r="G5991" s="219">
        <f t="shared" si="703"/>
        <v>45291</v>
      </c>
      <c r="H5991" s="218" t="str">
        <f>IF(ISERROR(VLOOKUP(FORECAST!$A5991,$AY$2:$BA$9,3,FALSE)),"",VLOOKUP(FORECAST!$A5991,$AY$2:$BA$9,3,FALSE))</f>
        <v/>
      </c>
      <c r="I5991" s="218" t="str">
        <f>IF(ISNUMBER(FORECAST!G:G),FORECAST!G:G,"")</f>
        <v/>
      </c>
      <c r="J5991" s="222" t="str">
        <f>IF(ISNUMBER(FORECAST!H:H),FORECAST!H:H,"")</f>
        <v/>
      </c>
      <c r="BF5991" s="4"/>
    </row>
    <row r="5992" spans="1:58">
      <c r="A5992" s="218" t="str">
        <f>MID(FORECAST!A5991,1,10)</f>
        <v/>
      </c>
      <c r="B5992" s="218" t="str">
        <f t="shared" si="698"/>
        <v/>
      </c>
      <c r="C5992" s="218" t="str">
        <f t="shared" si="699"/>
        <v/>
      </c>
      <c r="D5992" s="218" t="str">
        <f t="shared" si="700"/>
        <v/>
      </c>
      <c r="E5992" s="219" t="e">
        <f t="shared" si="701"/>
        <v>#VALUE!</v>
      </c>
      <c r="F5992" s="219" t="str">
        <f t="shared" si="702"/>
        <v/>
      </c>
      <c r="G5992" s="219">
        <f t="shared" si="703"/>
        <v>45291</v>
      </c>
      <c r="H5992" s="218" t="str">
        <f>IF(ISERROR(VLOOKUP(FORECAST!$A5992,$AY$2:$BA$9,3,FALSE)),"",VLOOKUP(FORECAST!$A5992,$AY$2:$BA$9,3,FALSE))</f>
        <v/>
      </c>
      <c r="I5992" s="218" t="str">
        <f>IF(ISNUMBER(FORECAST!G:G),FORECAST!G:G,"")</f>
        <v/>
      </c>
      <c r="J5992" s="222" t="str">
        <f>IF(ISNUMBER(FORECAST!H:H),FORECAST!H:H,"")</f>
        <v/>
      </c>
      <c r="BF5992" s="4"/>
    </row>
    <row r="5993" spans="1:58">
      <c r="A5993" s="218" t="str">
        <f>MID(FORECAST!A5992,1,10)</f>
        <v/>
      </c>
      <c r="B5993" s="218" t="str">
        <f t="shared" si="698"/>
        <v/>
      </c>
      <c r="C5993" s="218" t="str">
        <f t="shared" si="699"/>
        <v/>
      </c>
      <c r="D5993" s="218" t="str">
        <f t="shared" si="700"/>
        <v/>
      </c>
      <c r="E5993" s="219" t="e">
        <f t="shared" si="701"/>
        <v>#VALUE!</v>
      </c>
      <c r="F5993" s="219" t="str">
        <f t="shared" si="702"/>
        <v/>
      </c>
      <c r="G5993" s="219">
        <f t="shared" si="703"/>
        <v>45291</v>
      </c>
      <c r="H5993" s="218" t="str">
        <f>IF(ISERROR(VLOOKUP(FORECAST!$A5993,$AY$2:$BA$9,3,FALSE)),"",VLOOKUP(FORECAST!$A5993,$AY$2:$BA$9,3,FALSE))</f>
        <v/>
      </c>
      <c r="I5993" s="218" t="str">
        <f>IF(ISNUMBER(FORECAST!G:G),FORECAST!G:G,"")</f>
        <v/>
      </c>
      <c r="J5993" s="222" t="str">
        <f>IF(ISNUMBER(FORECAST!H:H),FORECAST!H:H,"")</f>
        <v/>
      </c>
      <c r="BF5993" s="4"/>
    </row>
    <row r="5994" spans="1:58">
      <c r="A5994" s="218" t="str">
        <f>MID(FORECAST!A5993,1,10)</f>
        <v/>
      </c>
      <c r="B5994" s="218" t="str">
        <f t="shared" si="698"/>
        <v/>
      </c>
      <c r="C5994" s="218" t="str">
        <f t="shared" si="699"/>
        <v/>
      </c>
      <c r="D5994" s="218" t="str">
        <f t="shared" si="700"/>
        <v/>
      </c>
      <c r="E5994" s="219" t="e">
        <f t="shared" si="701"/>
        <v>#VALUE!</v>
      </c>
      <c r="F5994" s="219" t="str">
        <f t="shared" si="702"/>
        <v/>
      </c>
      <c r="G5994" s="219">
        <f t="shared" si="703"/>
        <v>45291</v>
      </c>
      <c r="H5994" s="218" t="str">
        <f>IF(ISERROR(VLOOKUP(FORECAST!$A5994,$AY$2:$BA$9,3,FALSE)),"",VLOOKUP(FORECAST!$A5994,$AY$2:$BA$9,3,FALSE))</f>
        <v/>
      </c>
      <c r="I5994" s="218" t="str">
        <f>IF(ISNUMBER(FORECAST!G:G),FORECAST!G:G,"")</f>
        <v/>
      </c>
      <c r="J5994" s="222" t="str">
        <f>IF(ISNUMBER(FORECAST!H:H),FORECAST!H:H,"")</f>
        <v/>
      </c>
      <c r="BF5994" s="4"/>
    </row>
    <row r="5995" spans="1:58">
      <c r="A5995" s="218" t="str">
        <f>MID(FORECAST!A5994,1,10)</f>
        <v/>
      </c>
      <c r="B5995" s="218" t="str">
        <f t="shared" si="698"/>
        <v/>
      </c>
      <c r="C5995" s="218" t="str">
        <f t="shared" si="699"/>
        <v/>
      </c>
      <c r="D5995" s="218" t="str">
        <f t="shared" si="700"/>
        <v/>
      </c>
      <c r="E5995" s="219" t="e">
        <f t="shared" si="701"/>
        <v>#VALUE!</v>
      </c>
      <c r="F5995" s="219" t="str">
        <f t="shared" si="702"/>
        <v/>
      </c>
      <c r="G5995" s="219">
        <f t="shared" si="703"/>
        <v>45291</v>
      </c>
      <c r="H5995" s="218" t="str">
        <f>IF(ISERROR(VLOOKUP(FORECAST!$A5995,$AY$2:$BA$9,3,FALSE)),"",VLOOKUP(FORECAST!$A5995,$AY$2:$BA$9,3,FALSE))</f>
        <v/>
      </c>
      <c r="I5995" s="218" t="str">
        <f>IF(ISNUMBER(FORECAST!G:G),FORECAST!G:G,"")</f>
        <v/>
      </c>
      <c r="J5995" s="222" t="str">
        <f>IF(ISNUMBER(FORECAST!H:H),FORECAST!H:H,"")</f>
        <v/>
      </c>
      <c r="BF5995" s="4"/>
    </row>
    <row r="5996" spans="1:58">
      <c r="A5996" s="218" t="str">
        <f>MID(FORECAST!A5995,1,10)</f>
        <v/>
      </c>
      <c r="B5996" s="218" t="str">
        <f t="shared" si="698"/>
        <v/>
      </c>
      <c r="C5996" s="218" t="str">
        <f t="shared" si="699"/>
        <v/>
      </c>
      <c r="D5996" s="218" t="str">
        <f t="shared" si="700"/>
        <v/>
      </c>
      <c r="E5996" s="219" t="e">
        <f t="shared" si="701"/>
        <v>#VALUE!</v>
      </c>
      <c r="F5996" s="219" t="str">
        <f t="shared" si="702"/>
        <v/>
      </c>
      <c r="G5996" s="219">
        <f t="shared" si="703"/>
        <v>45291</v>
      </c>
      <c r="H5996" s="218" t="str">
        <f>IF(ISERROR(VLOOKUP(FORECAST!$A5996,$AY$2:$BA$9,3,FALSE)),"",VLOOKUP(FORECAST!$A5996,$AY$2:$BA$9,3,FALSE))</f>
        <v/>
      </c>
      <c r="I5996" s="218" t="str">
        <f>IF(ISNUMBER(FORECAST!G:G),FORECAST!G:G,"")</f>
        <v/>
      </c>
      <c r="J5996" s="222" t="str">
        <f>IF(ISNUMBER(FORECAST!H:H),FORECAST!H:H,"")</f>
        <v/>
      </c>
      <c r="BF5996" s="4"/>
    </row>
    <row r="5997" spans="1:58">
      <c r="A5997" s="218" t="str">
        <f>MID(FORECAST!A5996,1,10)</f>
        <v/>
      </c>
      <c r="B5997" s="218" t="str">
        <f t="shared" si="698"/>
        <v/>
      </c>
      <c r="C5997" s="218" t="str">
        <f t="shared" si="699"/>
        <v/>
      </c>
      <c r="D5997" s="218" t="str">
        <f t="shared" si="700"/>
        <v/>
      </c>
      <c r="E5997" s="219" t="e">
        <f t="shared" si="701"/>
        <v>#VALUE!</v>
      </c>
      <c r="F5997" s="219" t="str">
        <f t="shared" si="702"/>
        <v/>
      </c>
      <c r="G5997" s="219">
        <f t="shared" si="703"/>
        <v>45291</v>
      </c>
      <c r="H5997" s="218" t="str">
        <f>IF(ISERROR(VLOOKUP(FORECAST!$A5997,$AY$2:$BA$9,3,FALSE)),"",VLOOKUP(FORECAST!$A5997,$AY$2:$BA$9,3,FALSE))</f>
        <v/>
      </c>
      <c r="I5997" s="218" t="str">
        <f>IF(ISNUMBER(FORECAST!G:G),FORECAST!G:G,"")</f>
        <v/>
      </c>
      <c r="J5997" s="222" t="str">
        <f>IF(ISNUMBER(FORECAST!H:H),FORECAST!H:H,"")</f>
        <v/>
      </c>
      <c r="BF5997" s="4"/>
    </row>
    <row r="5998" spans="1:58">
      <c r="A5998" s="218" t="str">
        <f>MID(FORECAST!A5997,1,10)</f>
        <v/>
      </c>
      <c r="B5998" s="218" t="str">
        <f t="shared" si="698"/>
        <v/>
      </c>
      <c r="C5998" s="218" t="str">
        <f t="shared" si="699"/>
        <v/>
      </c>
      <c r="D5998" s="218" t="str">
        <f t="shared" si="700"/>
        <v/>
      </c>
      <c r="E5998" s="219" t="e">
        <f t="shared" si="701"/>
        <v>#VALUE!</v>
      </c>
      <c r="F5998" s="219" t="str">
        <f t="shared" si="702"/>
        <v/>
      </c>
      <c r="G5998" s="219">
        <f t="shared" si="703"/>
        <v>45291</v>
      </c>
      <c r="H5998" s="218" t="str">
        <f>IF(ISERROR(VLOOKUP(FORECAST!$A5998,$AY$2:$BA$9,3,FALSE)),"",VLOOKUP(FORECAST!$A5998,$AY$2:$BA$9,3,FALSE))</f>
        <v/>
      </c>
      <c r="I5998" s="218" t="str">
        <f>IF(ISNUMBER(FORECAST!G:G),FORECAST!G:G,"")</f>
        <v/>
      </c>
      <c r="J5998" s="222" t="str">
        <f>IF(ISNUMBER(FORECAST!H:H),FORECAST!H:H,"")</f>
        <v/>
      </c>
      <c r="BF5998" s="4"/>
    </row>
    <row r="5999" spans="1:58">
      <c r="A5999" s="218" t="str">
        <f>MID(FORECAST!A5998,1,10)</f>
        <v/>
      </c>
      <c r="B5999" s="218" t="str">
        <f t="shared" si="698"/>
        <v/>
      </c>
      <c r="C5999" s="218" t="str">
        <f t="shared" si="699"/>
        <v/>
      </c>
      <c r="D5999" s="218" t="str">
        <f t="shared" si="700"/>
        <v/>
      </c>
      <c r="E5999" s="219" t="e">
        <f t="shared" si="701"/>
        <v>#VALUE!</v>
      </c>
      <c r="F5999" s="219" t="str">
        <f t="shared" si="702"/>
        <v/>
      </c>
      <c r="G5999" s="219">
        <f t="shared" si="703"/>
        <v>45291</v>
      </c>
      <c r="H5999" s="218" t="str">
        <f>IF(ISERROR(VLOOKUP(FORECAST!$A5999,$AY$2:$BA$9,3,FALSE)),"",VLOOKUP(FORECAST!$A5999,$AY$2:$BA$9,3,FALSE))</f>
        <v/>
      </c>
      <c r="I5999" s="218" t="str">
        <f>IF(ISNUMBER(FORECAST!G:G),FORECAST!G:G,"")</f>
        <v/>
      </c>
      <c r="J5999" s="222" t="str">
        <f>IF(ISNUMBER(FORECAST!H:H),FORECAST!H:H,"")</f>
        <v/>
      </c>
      <c r="BF5999" s="4"/>
    </row>
    <row r="6000" spans="1:58">
      <c r="A6000" s="218" t="str">
        <f>MID(FORECAST!A5999,1,10)</f>
        <v/>
      </c>
      <c r="B6000" s="218" t="str">
        <f t="shared" si="698"/>
        <v/>
      </c>
      <c r="C6000" s="218" t="str">
        <f t="shared" si="699"/>
        <v/>
      </c>
      <c r="D6000" s="218" t="str">
        <f t="shared" si="700"/>
        <v/>
      </c>
      <c r="E6000" s="219" t="e">
        <f t="shared" si="701"/>
        <v>#VALUE!</v>
      </c>
      <c r="F6000" s="219" t="str">
        <f t="shared" si="702"/>
        <v/>
      </c>
      <c r="G6000" s="219">
        <f t="shared" si="703"/>
        <v>45291</v>
      </c>
      <c r="H6000" s="218" t="str">
        <f>IF(ISERROR(VLOOKUP(FORECAST!$A6000,$AY$2:$BA$9,3,FALSE)),"",VLOOKUP(FORECAST!$A6000,$AY$2:$BA$9,3,FALSE))</f>
        <v/>
      </c>
      <c r="I6000" s="218" t="str">
        <f>IF(ISNUMBER(FORECAST!G:G),FORECAST!G:G,"")</f>
        <v/>
      </c>
      <c r="J6000" s="222" t="str">
        <f>IF(ISNUMBER(FORECAST!H:H),FORECAST!H:H,"")</f>
        <v/>
      </c>
      <c r="BF6000" s="4"/>
    </row>
    <row r="6001" spans="1:58">
      <c r="A6001" s="218" t="str">
        <f>MID(FORECAST!A6000,1,10)</f>
        <v/>
      </c>
      <c r="B6001" s="218" t="str">
        <f t="shared" si="698"/>
        <v/>
      </c>
      <c r="C6001" s="218" t="str">
        <f t="shared" si="699"/>
        <v/>
      </c>
      <c r="D6001" s="218" t="str">
        <f t="shared" si="700"/>
        <v/>
      </c>
      <c r="E6001" s="219" t="e">
        <f t="shared" si="701"/>
        <v>#VALUE!</v>
      </c>
      <c r="F6001" s="219" t="str">
        <f t="shared" si="702"/>
        <v/>
      </c>
      <c r="G6001" s="219">
        <f t="shared" si="703"/>
        <v>45291</v>
      </c>
      <c r="H6001" s="218" t="str">
        <f>IF(ISERROR(VLOOKUP(FORECAST!$A6001,$AY$2:$BA$9,3,FALSE)),"",VLOOKUP(FORECAST!$A6001,$AY$2:$BA$9,3,FALSE))</f>
        <v/>
      </c>
      <c r="I6001" s="218" t="str">
        <f>IF(ISNUMBER(FORECAST!G:G),FORECAST!G:G,"")</f>
        <v/>
      </c>
      <c r="J6001" s="222" t="str">
        <f>IF(ISNUMBER(FORECAST!H:H),FORECAST!H:H,"")</f>
        <v/>
      </c>
      <c r="BF6001" s="4"/>
    </row>
    <row r="6002" spans="1:58">
      <c r="A6002" s="218" t="str">
        <f>MID(FORECAST!A6001,1,10)</f>
        <v/>
      </c>
      <c r="B6002" s="218" t="str">
        <f t="shared" si="698"/>
        <v/>
      </c>
      <c r="C6002" s="218" t="str">
        <f t="shared" si="699"/>
        <v/>
      </c>
      <c r="D6002" s="218" t="str">
        <f t="shared" si="700"/>
        <v/>
      </c>
      <c r="E6002" s="219" t="e">
        <f t="shared" si="701"/>
        <v>#VALUE!</v>
      </c>
      <c r="F6002" s="219" t="str">
        <f t="shared" si="702"/>
        <v/>
      </c>
      <c r="G6002" s="219">
        <f t="shared" si="703"/>
        <v>45291</v>
      </c>
      <c r="H6002" s="218" t="str">
        <f>IF(ISERROR(VLOOKUP(FORECAST!$A6002,$AY$2:$BA$9,3,FALSE)),"",VLOOKUP(FORECAST!$A6002,$AY$2:$BA$9,3,FALSE))</f>
        <v/>
      </c>
      <c r="I6002" s="218" t="str">
        <f>IF(ISNUMBER(FORECAST!G:G),FORECAST!G:G,"")</f>
        <v/>
      </c>
      <c r="J6002" s="222" t="str">
        <f>IF(ISNUMBER(FORECAST!H:H),FORECAST!H:H,"")</f>
        <v/>
      </c>
      <c r="BF6002" s="4"/>
    </row>
    <row r="6003" spans="1:58">
      <c r="A6003" s="218" t="str">
        <f>MID(FORECAST!A6002,1,10)</f>
        <v/>
      </c>
      <c r="B6003" s="218" t="str">
        <f t="shared" si="698"/>
        <v/>
      </c>
      <c r="C6003" s="218" t="str">
        <f t="shared" si="699"/>
        <v/>
      </c>
      <c r="D6003" s="218" t="str">
        <f t="shared" si="700"/>
        <v/>
      </c>
      <c r="E6003" s="219" t="e">
        <f t="shared" si="701"/>
        <v>#VALUE!</v>
      </c>
      <c r="F6003" s="219" t="str">
        <f t="shared" si="702"/>
        <v/>
      </c>
      <c r="G6003" s="219">
        <f t="shared" si="703"/>
        <v>45291</v>
      </c>
      <c r="H6003" s="218" t="str">
        <f>IF(ISERROR(VLOOKUP(FORECAST!$A6003,$AY$2:$BA$9,3,FALSE)),"",VLOOKUP(FORECAST!$A6003,$AY$2:$BA$9,3,FALSE))</f>
        <v/>
      </c>
      <c r="I6003" s="218" t="str">
        <f>IF(ISNUMBER(FORECAST!G:G),FORECAST!G:G,"")</f>
        <v/>
      </c>
      <c r="J6003" s="222" t="str">
        <f>IF(ISNUMBER(FORECAST!H:H),FORECAST!H:H,"")</f>
        <v/>
      </c>
      <c r="BF6003" s="4"/>
    </row>
    <row r="6004" spans="1:58">
      <c r="A6004" s="218" t="str">
        <f>MID(FORECAST!A6003,1,10)</f>
        <v/>
      </c>
      <c r="B6004" s="218" t="str">
        <f t="shared" si="698"/>
        <v/>
      </c>
      <c r="C6004" s="218" t="str">
        <f t="shared" si="699"/>
        <v/>
      </c>
      <c r="D6004" s="218" t="str">
        <f t="shared" si="700"/>
        <v/>
      </c>
      <c r="E6004" s="219" t="e">
        <f t="shared" si="701"/>
        <v>#VALUE!</v>
      </c>
      <c r="F6004" s="219" t="str">
        <f t="shared" si="702"/>
        <v/>
      </c>
      <c r="G6004" s="219">
        <f t="shared" si="703"/>
        <v>45291</v>
      </c>
      <c r="H6004" s="218" t="str">
        <f>IF(ISERROR(VLOOKUP(FORECAST!$A6004,$AY$2:$BA$9,3,FALSE)),"",VLOOKUP(FORECAST!$A6004,$AY$2:$BA$9,3,FALSE))</f>
        <v/>
      </c>
      <c r="I6004" s="218" t="str">
        <f>IF(ISNUMBER(FORECAST!G:G),FORECAST!G:G,"")</f>
        <v/>
      </c>
      <c r="J6004" s="222" t="str">
        <f>IF(ISNUMBER(FORECAST!H:H),FORECAST!H:H,"")</f>
        <v/>
      </c>
      <c r="BF6004" s="4"/>
    </row>
    <row r="6005" spans="1:58">
      <c r="A6005" s="218" t="str">
        <f>MID(FORECAST!A6004,1,10)</f>
        <v/>
      </c>
      <c r="B6005" s="218" t="str">
        <f t="shared" si="698"/>
        <v/>
      </c>
      <c r="C6005" s="218" t="str">
        <f t="shared" si="699"/>
        <v/>
      </c>
      <c r="D6005" s="218" t="str">
        <f t="shared" si="700"/>
        <v/>
      </c>
      <c r="E6005" s="219" t="e">
        <f t="shared" si="701"/>
        <v>#VALUE!</v>
      </c>
      <c r="F6005" s="219" t="str">
        <f t="shared" si="702"/>
        <v/>
      </c>
      <c r="G6005" s="219">
        <f t="shared" si="703"/>
        <v>45291</v>
      </c>
      <c r="H6005" s="218" t="str">
        <f>IF(ISERROR(VLOOKUP(FORECAST!$A6005,$AY$2:$BA$9,3,FALSE)),"",VLOOKUP(FORECAST!$A6005,$AY$2:$BA$9,3,FALSE))</f>
        <v/>
      </c>
      <c r="I6005" s="218" t="str">
        <f>IF(ISNUMBER(FORECAST!G:G),FORECAST!G:G,"")</f>
        <v/>
      </c>
      <c r="J6005" s="222" t="str">
        <f>IF(ISNUMBER(FORECAST!H:H),FORECAST!H:H,"")</f>
        <v/>
      </c>
      <c r="BF6005" s="4"/>
    </row>
    <row r="6006" spans="1:58">
      <c r="A6006" s="218" t="str">
        <f>MID(FORECAST!A6005,1,10)</f>
        <v/>
      </c>
      <c r="B6006" s="218" t="str">
        <f t="shared" si="698"/>
        <v/>
      </c>
      <c r="C6006" s="218" t="str">
        <f t="shared" si="699"/>
        <v/>
      </c>
      <c r="D6006" s="218" t="str">
        <f t="shared" si="700"/>
        <v/>
      </c>
      <c r="E6006" s="219" t="e">
        <f t="shared" si="701"/>
        <v>#VALUE!</v>
      </c>
      <c r="F6006" s="219" t="str">
        <f t="shared" si="702"/>
        <v/>
      </c>
      <c r="G6006" s="219">
        <f t="shared" si="703"/>
        <v>45291</v>
      </c>
      <c r="H6006" s="218" t="str">
        <f>IF(ISERROR(VLOOKUP(FORECAST!$A6006,$AY$2:$BA$9,3,FALSE)),"",VLOOKUP(FORECAST!$A6006,$AY$2:$BA$9,3,FALSE))</f>
        <v/>
      </c>
      <c r="I6006" s="218" t="str">
        <f>IF(ISNUMBER(FORECAST!G:G),FORECAST!G:G,"")</f>
        <v/>
      </c>
      <c r="J6006" s="222" t="str">
        <f>IF(ISNUMBER(FORECAST!H:H),FORECAST!H:H,"")</f>
        <v/>
      </c>
      <c r="BF6006" s="4"/>
    </row>
    <row r="6007" spans="1:58">
      <c r="A6007" s="218" t="str">
        <f>MID(FORECAST!A6006,1,10)</f>
        <v/>
      </c>
      <c r="B6007" s="218" t="str">
        <f t="shared" si="698"/>
        <v/>
      </c>
      <c r="C6007" s="218" t="str">
        <f t="shared" si="699"/>
        <v/>
      </c>
      <c r="D6007" s="218" t="str">
        <f t="shared" si="700"/>
        <v/>
      </c>
      <c r="E6007" s="219" t="e">
        <f t="shared" si="701"/>
        <v>#VALUE!</v>
      </c>
      <c r="F6007" s="219" t="str">
        <f t="shared" si="702"/>
        <v/>
      </c>
      <c r="G6007" s="219">
        <f t="shared" si="703"/>
        <v>45291</v>
      </c>
      <c r="H6007" s="218" t="str">
        <f>IF(ISERROR(VLOOKUP(FORECAST!$A6007,$AY$2:$BA$9,3,FALSE)),"",VLOOKUP(FORECAST!$A6007,$AY$2:$BA$9,3,FALSE))</f>
        <v/>
      </c>
      <c r="I6007" s="218" t="str">
        <f>IF(ISNUMBER(FORECAST!G:G),FORECAST!G:G,"")</f>
        <v/>
      </c>
      <c r="J6007" s="222" t="str">
        <f>IF(ISNUMBER(FORECAST!H:H),FORECAST!H:H,"")</f>
        <v/>
      </c>
      <c r="BF6007" s="4"/>
    </row>
    <row r="6008" spans="1:58">
      <c r="A6008" s="218" t="str">
        <f>MID(FORECAST!A6007,1,10)</f>
        <v/>
      </c>
      <c r="B6008" s="218" t="str">
        <f t="shared" si="698"/>
        <v/>
      </c>
      <c r="C6008" s="218" t="str">
        <f t="shared" si="699"/>
        <v/>
      </c>
      <c r="D6008" s="218" t="str">
        <f t="shared" si="700"/>
        <v/>
      </c>
      <c r="E6008" s="219" t="e">
        <f t="shared" si="701"/>
        <v>#VALUE!</v>
      </c>
      <c r="F6008" s="219" t="str">
        <f t="shared" si="702"/>
        <v/>
      </c>
      <c r="G6008" s="219">
        <f t="shared" si="703"/>
        <v>45291</v>
      </c>
      <c r="H6008" s="218" t="str">
        <f>IF(ISERROR(VLOOKUP(FORECAST!$A6008,$AY$2:$BA$9,3,FALSE)),"",VLOOKUP(FORECAST!$A6008,$AY$2:$BA$9,3,FALSE))</f>
        <v/>
      </c>
      <c r="I6008" s="218" t="str">
        <f>IF(ISNUMBER(FORECAST!G:G),FORECAST!G:G,"")</f>
        <v/>
      </c>
      <c r="J6008" s="222" t="str">
        <f>IF(ISNUMBER(FORECAST!H:H),FORECAST!H:H,"")</f>
        <v/>
      </c>
      <c r="BF6008" s="4"/>
    </row>
    <row r="6009" spans="1:58">
      <c r="A6009" s="218" t="str">
        <f>MID(FORECAST!A6008,1,10)</f>
        <v/>
      </c>
      <c r="B6009" s="218" t="str">
        <f t="shared" si="698"/>
        <v/>
      </c>
      <c r="C6009" s="218" t="str">
        <f t="shared" si="699"/>
        <v/>
      </c>
      <c r="D6009" s="218" t="str">
        <f t="shared" si="700"/>
        <v/>
      </c>
      <c r="E6009" s="219" t="e">
        <f t="shared" si="701"/>
        <v>#VALUE!</v>
      </c>
      <c r="F6009" s="219" t="str">
        <f t="shared" si="702"/>
        <v/>
      </c>
      <c r="G6009" s="219">
        <f t="shared" si="703"/>
        <v>45291</v>
      </c>
      <c r="H6009" s="218" t="str">
        <f>IF(ISERROR(VLOOKUP(FORECAST!$A6009,$AY$2:$BA$9,3,FALSE)),"",VLOOKUP(FORECAST!$A6009,$AY$2:$BA$9,3,FALSE))</f>
        <v/>
      </c>
      <c r="I6009" s="218" t="str">
        <f>IF(ISNUMBER(FORECAST!G:G),FORECAST!G:G,"")</f>
        <v/>
      </c>
      <c r="J6009" s="222" t="str">
        <f>IF(ISNUMBER(FORECAST!H:H),FORECAST!H:H,"")</f>
        <v/>
      </c>
      <c r="BF6009" s="4"/>
    </row>
    <row r="6010" spans="1:58">
      <c r="A6010" s="218" t="str">
        <f>MID(FORECAST!A6009,1,10)</f>
        <v/>
      </c>
      <c r="B6010" s="218" t="str">
        <f t="shared" si="698"/>
        <v/>
      </c>
      <c r="C6010" s="218" t="str">
        <f t="shared" si="699"/>
        <v/>
      </c>
      <c r="D6010" s="218" t="str">
        <f t="shared" si="700"/>
        <v/>
      </c>
      <c r="E6010" s="219" t="e">
        <f t="shared" si="701"/>
        <v>#VALUE!</v>
      </c>
      <c r="F6010" s="219" t="str">
        <f t="shared" si="702"/>
        <v/>
      </c>
      <c r="G6010" s="219">
        <f t="shared" si="703"/>
        <v>45291</v>
      </c>
      <c r="H6010" s="218" t="str">
        <f>IF(ISERROR(VLOOKUP(FORECAST!$A6010,$AY$2:$BA$9,3,FALSE)),"",VLOOKUP(FORECAST!$A6010,$AY$2:$BA$9,3,FALSE))</f>
        <v/>
      </c>
      <c r="I6010" s="218" t="str">
        <f>IF(ISNUMBER(FORECAST!G:G),FORECAST!G:G,"")</f>
        <v/>
      </c>
      <c r="J6010" s="222" t="str">
        <f>IF(ISNUMBER(FORECAST!H:H),FORECAST!H:H,"")</f>
        <v/>
      </c>
      <c r="BF6010" s="4"/>
    </row>
    <row r="6011" spans="1:58">
      <c r="A6011" s="218" t="str">
        <f>MID(FORECAST!A6010,1,10)</f>
        <v/>
      </c>
      <c r="B6011" s="218" t="str">
        <f t="shared" si="698"/>
        <v/>
      </c>
      <c r="C6011" s="218" t="str">
        <f t="shared" si="699"/>
        <v/>
      </c>
      <c r="D6011" s="218" t="str">
        <f t="shared" si="700"/>
        <v/>
      </c>
      <c r="E6011" s="219" t="e">
        <f t="shared" si="701"/>
        <v>#VALUE!</v>
      </c>
      <c r="F6011" s="219" t="str">
        <f t="shared" si="702"/>
        <v/>
      </c>
      <c r="G6011" s="219">
        <f t="shared" si="703"/>
        <v>45291</v>
      </c>
      <c r="H6011" s="218" t="str">
        <f>IF(ISERROR(VLOOKUP(FORECAST!$A6011,$AY$2:$BA$9,3,FALSE)),"",VLOOKUP(FORECAST!$A6011,$AY$2:$BA$9,3,FALSE))</f>
        <v/>
      </c>
      <c r="I6011" s="218" t="str">
        <f>IF(ISNUMBER(FORECAST!G:G),FORECAST!G:G,"")</f>
        <v/>
      </c>
      <c r="J6011" s="222" t="str">
        <f>IF(ISNUMBER(FORECAST!H:H),FORECAST!H:H,"")</f>
        <v/>
      </c>
      <c r="BF6011" s="4"/>
    </row>
    <row r="6012" spans="1:58">
      <c r="A6012" s="218" t="str">
        <f>MID(FORECAST!A6011,1,10)</f>
        <v/>
      </c>
      <c r="B6012" s="218" t="str">
        <f t="shared" si="698"/>
        <v/>
      </c>
      <c r="C6012" s="218" t="str">
        <f t="shared" si="699"/>
        <v/>
      </c>
      <c r="D6012" s="218" t="str">
        <f t="shared" si="700"/>
        <v/>
      </c>
      <c r="E6012" s="219" t="e">
        <f t="shared" si="701"/>
        <v>#VALUE!</v>
      </c>
      <c r="F6012" s="219" t="str">
        <f t="shared" si="702"/>
        <v/>
      </c>
      <c r="G6012" s="219">
        <f t="shared" si="703"/>
        <v>45291</v>
      </c>
      <c r="H6012" s="218" t="str">
        <f>IF(ISERROR(VLOOKUP(FORECAST!$A6012,$AY$2:$BA$9,3,FALSE)),"",VLOOKUP(FORECAST!$A6012,$AY$2:$BA$9,3,FALSE))</f>
        <v/>
      </c>
      <c r="I6012" s="218" t="str">
        <f>IF(ISNUMBER(FORECAST!G:G),FORECAST!G:G,"")</f>
        <v/>
      </c>
      <c r="J6012" s="222" t="str">
        <f>IF(ISNUMBER(FORECAST!H:H),FORECAST!H:H,"")</f>
        <v/>
      </c>
      <c r="BF6012" s="4"/>
    </row>
    <row r="6013" spans="1:58">
      <c r="A6013" s="218" t="str">
        <f>MID(FORECAST!A6012,1,10)</f>
        <v/>
      </c>
      <c r="B6013" s="218" t="str">
        <f t="shared" si="698"/>
        <v/>
      </c>
      <c r="C6013" s="218" t="str">
        <f t="shared" si="699"/>
        <v/>
      </c>
      <c r="D6013" s="218" t="str">
        <f t="shared" si="700"/>
        <v/>
      </c>
      <c r="E6013" s="219" t="e">
        <f t="shared" si="701"/>
        <v>#VALUE!</v>
      </c>
      <c r="F6013" s="219" t="str">
        <f t="shared" si="702"/>
        <v/>
      </c>
      <c r="G6013" s="219">
        <f t="shared" si="703"/>
        <v>45291</v>
      </c>
      <c r="H6013" s="218" t="str">
        <f>IF(ISERROR(VLOOKUP(FORECAST!$A6013,$AY$2:$BA$9,3,FALSE)),"",VLOOKUP(FORECAST!$A6013,$AY$2:$BA$9,3,FALSE))</f>
        <v/>
      </c>
      <c r="I6013" s="218" t="str">
        <f>IF(ISNUMBER(FORECAST!G:G),FORECAST!G:G,"")</f>
        <v/>
      </c>
      <c r="J6013" s="222" t="str">
        <f>IF(ISNUMBER(FORECAST!H:H),FORECAST!H:H,"")</f>
        <v/>
      </c>
      <c r="BF6013" s="4"/>
    </row>
    <row r="6014" spans="1:58">
      <c r="A6014" s="218" t="str">
        <f>MID(FORECAST!A6013,1,10)</f>
        <v/>
      </c>
      <c r="B6014" s="218" t="str">
        <f t="shared" si="698"/>
        <v/>
      </c>
      <c r="C6014" s="218" t="str">
        <f t="shared" si="699"/>
        <v/>
      </c>
      <c r="D6014" s="218" t="str">
        <f t="shared" si="700"/>
        <v/>
      </c>
      <c r="E6014" s="219" t="e">
        <f t="shared" si="701"/>
        <v>#VALUE!</v>
      </c>
      <c r="F6014" s="219" t="str">
        <f t="shared" si="702"/>
        <v/>
      </c>
      <c r="G6014" s="219">
        <f t="shared" si="703"/>
        <v>45291</v>
      </c>
      <c r="H6014" s="218" t="str">
        <f>IF(ISERROR(VLOOKUP(FORECAST!$A6014,$AY$2:$BA$9,3,FALSE)),"",VLOOKUP(FORECAST!$A6014,$AY$2:$BA$9,3,FALSE))</f>
        <v/>
      </c>
      <c r="I6014" s="218" t="str">
        <f>IF(ISNUMBER(FORECAST!G:G),FORECAST!G:G,"")</f>
        <v/>
      </c>
      <c r="J6014" s="222" t="str">
        <f>IF(ISNUMBER(FORECAST!H:H),FORECAST!H:H,"")</f>
        <v/>
      </c>
      <c r="BF6014" s="4"/>
    </row>
    <row r="6015" spans="1:58">
      <c r="A6015" s="218" t="str">
        <f>MID(FORECAST!A6014,1,10)</f>
        <v/>
      </c>
      <c r="B6015" s="218" t="str">
        <f t="shared" si="698"/>
        <v/>
      </c>
      <c r="C6015" s="218" t="str">
        <f t="shared" si="699"/>
        <v/>
      </c>
      <c r="D6015" s="218" t="str">
        <f t="shared" si="700"/>
        <v/>
      </c>
      <c r="E6015" s="219" t="e">
        <f t="shared" si="701"/>
        <v>#VALUE!</v>
      </c>
      <c r="F6015" s="219" t="str">
        <f t="shared" si="702"/>
        <v/>
      </c>
      <c r="G6015" s="219">
        <f t="shared" si="703"/>
        <v>45291</v>
      </c>
      <c r="H6015" s="218" t="str">
        <f>IF(ISERROR(VLOOKUP(FORECAST!$A6015,$AY$2:$BA$9,3,FALSE)),"",VLOOKUP(FORECAST!$A6015,$AY$2:$BA$9,3,FALSE))</f>
        <v/>
      </c>
      <c r="I6015" s="218" t="str">
        <f>IF(ISNUMBER(FORECAST!G:G),FORECAST!G:G,"")</f>
        <v/>
      </c>
      <c r="J6015" s="222" t="str">
        <f>IF(ISNUMBER(FORECAST!H:H),FORECAST!H:H,"")</f>
        <v/>
      </c>
      <c r="BF6015" s="4"/>
    </row>
    <row r="6016" spans="1:58">
      <c r="A6016" s="218" t="str">
        <f>MID(FORECAST!A6015,1,10)</f>
        <v/>
      </c>
      <c r="B6016" s="218" t="str">
        <f t="shared" si="698"/>
        <v/>
      </c>
      <c r="C6016" s="218" t="str">
        <f t="shared" si="699"/>
        <v/>
      </c>
      <c r="D6016" s="218" t="str">
        <f t="shared" si="700"/>
        <v/>
      </c>
      <c r="E6016" s="219" t="e">
        <f t="shared" si="701"/>
        <v>#VALUE!</v>
      </c>
      <c r="F6016" s="219" t="str">
        <f t="shared" si="702"/>
        <v/>
      </c>
      <c r="G6016" s="219">
        <f t="shared" si="703"/>
        <v>45291</v>
      </c>
      <c r="H6016" s="218" t="str">
        <f>IF(ISERROR(VLOOKUP(FORECAST!$A6016,$AY$2:$BA$9,3,FALSE)),"",VLOOKUP(FORECAST!$A6016,$AY$2:$BA$9,3,FALSE))</f>
        <v/>
      </c>
      <c r="I6016" s="218" t="str">
        <f>IF(ISNUMBER(FORECAST!G:G),FORECAST!G:G,"")</f>
        <v/>
      </c>
      <c r="J6016" s="222" t="str">
        <f>IF(ISNUMBER(FORECAST!H:H),FORECAST!H:H,"")</f>
        <v/>
      </c>
      <c r="BF6016" s="4"/>
    </row>
    <row r="6017" spans="1:58">
      <c r="A6017" s="218" t="str">
        <f>MID(FORECAST!A6016,1,10)</f>
        <v/>
      </c>
      <c r="B6017" s="218" t="str">
        <f t="shared" si="698"/>
        <v/>
      </c>
      <c r="C6017" s="218" t="str">
        <f t="shared" si="699"/>
        <v/>
      </c>
      <c r="D6017" s="218" t="str">
        <f t="shared" si="700"/>
        <v/>
      </c>
      <c r="E6017" s="219" t="e">
        <f t="shared" si="701"/>
        <v>#VALUE!</v>
      </c>
      <c r="F6017" s="219" t="str">
        <f t="shared" si="702"/>
        <v/>
      </c>
      <c r="G6017" s="219">
        <f t="shared" si="703"/>
        <v>45291</v>
      </c>
      <c r="H6017" s="218" t="str">
        <f>IF(ISERROR(VLOOKUP(FORECAST!$A6017,$AY$2:$BA$9,3,FALSE)),"",VLOOKUP(FORECAST!$A6017,$AY$2:$BA$9,3,FALSE))</f>
        <v/>
      </c>
      <c r="I6017" s="218" t="str">
        <f>IF(ISNUMBER(FORECAST!G:G),FORECAST!G:G,"")</f>
        <v/>
      </c>
      <c r="J6017" s="222" t="str">
        <f>IF(ISNUMBER(FORECAST!H:H),FORECAST!H:H,"")</f>
        <v/>
      </c>
      <c r="BF6017" s="4"/>
    </row>
    <row r="6018" spans="1:58">
      <c r="A6018" s="218" t="str">
        <f>MID(FORECAST!A6017,1,10)</f>
        <v/>
      </c>
      <c r="B6018" s="218" t="str">
        <f t="shared" si="698"/>
        <v/>
      </c>
      <c r="C6018" s="218" t="str">
        <f t="shared" si="699"/>
        <v/>
      </c>
      <c r="D6018" s="218" t="str">
        <f t="shared" si="700"/>
        <v/>
      </c>
      <c r="E6018" s="219" t="e">
        <f t="shared" si="701"/>
        <v>#VALUE!</v>
      </c>
      <c r="F6018" s="219" t="str">
        <f t="shared" si="702"/>
        <v/>
      </c>
      <c r="G6018" s="219">
        <f t="shared" si="703"/>
        <v>45291</v>
      </c>
      <c r="H6018" s="218" t="str">
        <f>IF(ISERROR(VLOOKUP(FORECAST!$A6018,$AY$2:$BA$9,3,FALSE)),"",VLOOKUP(FORECAST!$A6018,$AY$2:$BA$9,3,FALSE))</f>
        <v/>
      </c>
      <c r="I6018" s="218" t="str">
        <f>IF(ISNUMBER(FORECAST!G:G),FORECAST!G:G,"")</f>
        <v/>
      </c>
      <c r="J6018" s="222" t="str">
        <f>IF(ISNUMBER(FORECAST!H:H),FORECAST!H:H,"")</f>
        <v/>
      </c>
      <c r="BF6018" s="4"/>
    </row>
    <row r="6019" spans="1:58">
      <c r="A6019" s="218" t="str">
        <f>MID(FORECAST!A6018,1,10)</f>
        <v/>
      </c>
      <c r="B6019" s="218" t="str">
        <f t="shared" si="698"/>
        <v/>
      </c>
      <c r="C6019" s="218" t="str">
        <f t="shared" si="699"/>
        <v/>
      </c>
      <c r="D6019" s="218" t="str">
        <f t="shared" si="700"/>
        <v/>
      </c>
      <c r="E6019" s="219" t="e">
        <f t="shared" si="701"/>
        <v>#VALUE!</v>
      </c>
      <c r="F6019" s="219" t="str">
        <f t="shared" si="702"/>
        <v/>
      </c>
      <c r="G6019" s="219">
        <f t="shared" si="703"/>
        <v>45291</v>
      </c>
      <c r="H6019" s="218" t="str">
        <f>IF(ISERROR(VLOOKUP(FORECAST!$A6019,$AY$2:$BA$9,3,FALSE)),"",VLOOKUP(FORECAST!$A6019,$AY$2:$BA$9,3,FALSE))</f>
        <v/>
      </c>
      <c r="I6019" s="218" t="str">
        <f>IF(ISNUMBER(FORECAST!G:G),FORECAST!G:G,"")</f>
        <v/>
      </c>
      <c r="J6019" s="222" t="str">
        <f>IF(ISNUMBER(FORECAST!H:H),FORECAST!H:H,"")</f>
        <v/>
      </c>
      <c r="BF6019" s="4"/>
    </row>
    <row r="6020" spans="1:58">
      <c r="A6020" s="218" t="str">
        <f>MID(FORECAST!A6019,1,10)</f>
        <v/>
      </c>
      <c r="B6020" s="218" t="str">
        <f t="shared" si="698"/>
        <v/>
      </c>
      <c r="C6020" s="218" t="str">
        <f t="shared" si="699"/>
        <v/>
      </c>
      <c r="D6020" s="218" t="str">
        <f t="shared" si="700"/>
        <v/>
      </c>
      <c r="E6020" s="219" t="e">
        <f t="shared" si="701"/>
        <v>#VALUE!</v>
      </c>
      <c r="F6020" s="219" t="str">
        <f t="shared" si="702"/>
        <v/>
      </c>
      <c r="G6020" s="219">
        <f t="shared" si="703"/>
        <v>45291</v>
      </c>
      <c r="H6020" s="218" t="str">
        <f>IF(ISERROR(VLOOKUP(FORECAST!$A6020,$AY$2:$BA$9,3,FALSE)),"",VLOOKUP(FORECAST!$A6020,$AY$2:$BA$9,3,FALSE))</f>
        <v/>
      </c>
      <c r="I6020" s="218" t="str">
        <f>IF(ISNUMBER(FORECAST!G:G),FORECAST!G:G,"")</f>
        <v/>
      </c>
      <c r="J6020" s="222" t="str">
        <f>IF(ISNUMBER(FORECAST!H:H),FORECAST!H:H,"")</f>
        <v/>
      </c>
      <c r="BF6020" s="4"/>
    </row>
    <row r="6021" spans="1:58">
      <c r="A6021" s="218" t="str">
        <f>MID(FORECAST!A6020,1,10)</f>
        <v/>
      </c>
      <c r="B6021" s="218" t="str">
        <f t="shared" si="698"/>
        <v/>
      </c>
      <c r="C6021" s="218" t="str">
        <f t="shared" si="699"/>
        <v/>
      </c>
      <c r="D6021" s="218" t="str">
        <f t="shared" si="700"/>
        <v/>
      </c>
      <c r="E6021" s="219" t="e">
        <f t="shared" si="701"/>
        <v>#VALUE!</v>
      </c>
      <c r="F6021" s="219" t="str">
        <f t="shared" si="702"/>
        <v/>
      </c>
      <c r="G6021" s="219">
        <f t="shared" si="703"/>
        <v>45291</v>
      </c>
      <c r="H6021" s="218" t="str">
        <f>IF(ISERROR(VLOOKUP(FORECAST!$A6021,$AY$2:$BA$9,3,FALSE)),"",VLOOKUP(FORECAST!$A6021,$AY$2:$BA$9,3,FALSE))</f>
        <v/>
      </c>
      <c r="I6021" s="218" t="str">
        <f>IF(ISNUMBER(FORECAST!G:G),FORECAST!G:G,"")</f>
        <v/>
      </c>
      <c r="J6021" s="222" t="str">
        <f>IF(ISNUMBER(FORECAST!H:H),FORECAST!H:H,"")</f>
        <v/>
      </c>
      <c r="BF6021" s="4"/>
    </row>
    <row r="6022" spans="1:58">
      <c r="A6022" s="218" t="str">
        <f>MID(FORECAST!A6021,1,10)</f>
        <v/>
      </c>
      <c r="B6022" s="218" t="str">
        <f t="shared" si="698"/>
        <v/>
      </c>
      <c r="C6022" s="218" t="str">
        <f t="shared" si="699"/>
        <v/>
      </c>
      <c r="D6022" s="218" t="str">
        <f t="shared" si="700"/>
        <v/>
      </c>
      <c r="E6022" s="219" t="e">
        <f t="shared" si="701"/>
        <v>#VALUE!</v>
      </c>
      <c r="F6022" s="219" t="str">
        <f t="shared" si="702"/>
        <v/>
      </c>
      <c r="G6022" s="219">
        <f t="shared" si="703"/>
        <v>45291</v>
      </c>
      <c r="H6022" s="218" t="str">
        <f>IF(ISERROR(VLOOKUP(FORECAST!$A6022,$AY$2:$BA$9,3,FALSE)),"",VLOOKUP(FORECAST!$A6022,$AY$2:$BA$9,3,FALSE))</f>
        <v/>
      </c>
      <c r="I6022" s="218" t="str">
        <f>IF(ISNUMBER(FORECAST!G:G),FORECAST!G:G,"")</f>
        <v/>
      </c>
      <c r="J6022" s="222" t="str">
        <f>IF(ISNUMBER(FORECAST!H:H),FORECAST!H:H,"")</f>
        <v/>
      </c>
      <c r="BF6022" s="4"/>
    </row>
    <row r="6023" spans="1:58">
      <c r="A6023" s="218" t="str">
        <f>MID(FORECAST!A6022,1,10)</f>
        <v/>
      </c>
      <c r="B6023" s="218" t="str">
        <f t="shared" si="698"/>
        <v/>
      </c>
      <c r="C6023" s="218" t="str">
        <f t="shared" si="699"/>
        <v/>
      </c>
      <c r="D6023" s="218" t="str">
        <f t="shared" si="700"/>
        <v/>
      </c>
      <c r="E6023" s="219" t="e">
        <f t="shared" si="701"/>
        <v>#VALUE!</v>
      </c>
      <c r="F6023" s="219" t="str">
        <f t="shared" si="702"/>
        <v/>
      </c>
      <c r="G6023" s="219">
        <f t="shared" si="703"/>
        <v>45291</v>
      </c>
      <c r="H6023" s="218" t="str">
        <f>IF(ISERROR(VLOOKUP(FORECAST!$A6023,$AY$2:$BA$9,3,FALSE)),"",VLOOKUP(FORECAST!$A6023,$AY$2:$BA$9,3,FALSE))</f>
        <v/>
      </c>
      <c r="I6023" s="218" t="str">
        <f>IF(ISNUMBER(FORECAST!G:G),FORECAST!G:G,"")</f>
        <v/>
      </c>
      <c r="J6023" s="222" t="str">
        <f>IF(ISNUMBER(FORECAST!H:H),FORECAST!H:H,"")</f>
        <v/>
      </c>
      <c r="BF6023" s="4"/>
    </row>
    <row r="6024" spans="1:58">
      <c r="A6024" s="218" t="str">
        <f>MID(FORECAST!A6023,1,10)</f>
        <v/>
      </c>
      <c r="B6024" s="218" t="str">
        <f t="shared" si="698"/>
        <v/>
      </c>
      <c r="C6024" s="218" t="str">
        <f t="shared" si="699"/>
        <v/>
      </c>
      <c r="D6024" s="218" t="str">
        <f t="shared" si="700"/>
        <v/>
      </c>
      <c r="E6024" s="219" t="e">
        <f t="shared" si="701"/>
        <v>#VALUE!</v>
      </c>
      <c r="F6024" s="219" t="str">
        <f t="shared" si="702"/>
        <v/>
      </c>
      <c r="G6024" s="219">
        <f t="shared" si="703"/>
        <v>45291</v>
      </c>
      <c r="H6024" s="218" t="str">
        <f>IF(ISERROR(VLOOKUP(FORECAST!$A6024,$AY$2:$BA$9,3,FALSE)),"",VLOOKUP(FORECAST!$A6024,$AY$2:$BA$9,3,FALSE))</f>
        <v/>
      </c>
      <c r="I6024" s="218" t="str">
        <f>IF(ISNUMBER(FORECAST!G:G),FORECAST!G:G,"")</f>
        <v/>
      </c>
      <c r="J6024" s="222" t="str">
        <f>IF(ISNUMBER(FORECAST!H:H),FORECAST!H:H,"")</f>
        <v/>
      </c>
      <c r="BF6024" s="4"/>
    </row>
    <row r="6025" spans="1:58">
      <c r="A6025" s="218" t="str">
        <f>MID(FORECAST!A6024,1,10)</f>
        <v/>
      </c>
      <c r="B6025" s="218" t="str">
        <f t="shared" si="698"/>
        <v/>
      </c>
      <c r="C6025" s="218" t="str">
        <f t="shared" si="699"/>
        <v/>
      </c>
      <c r="D6025" s="218" t="str">
        <f t="shared" si="700"/>
        <v/>
      </c>
      <c r="E6025" s="219" t="e">
        <f t="shared" si="701"/>
        <v>#VALUE!</v>
      </c>
      <c r="F6025" s="219" t="str">
        <f t="shared" si="702"/>
        <v/>
      </c>
      <c r="G6025" s="219">
        <f t="shared" si="703"/>
        <v>45291</v>
      </c>
      <c r="H6025" s="218" t="str">
        <f>IF(ISERROR(VLOOKUP(FORECAST!$A6025,$AY$2:$BA$9,3,FALSE)),"",VLOOKUP(FORECAST!$A6025,$AY$2:$BA$9,3,FALSE))</f>
        <v/>
      </c>
      <c r="I6025" s="218" t="str">
        <f>IF(ISNUMBER(FORECAST!G:G),FORECAST!G:G,"")</f>
        <v/>
      </c>
      <c r="J6025" s="222" t="str">
        <f>IF(ISNUMBER(FORECAST!H:H),FORECAST!H:H,"")</f>
        <v/>
      </c>
      <c r="BF6025" s="4"/>
    </row>
    <row r="6026" spans="1:58">
      <c r="A6026" s="218" t="str">
        <f>MID(FORECAST!A6025,1,10)</f>
        <v/>
      </c>
      <c r="B6026" s="218" t="str">
        <f t="shared" si="698"/>
        <v/>
      </c>
      <c r="C6026" s="218" t="str">
        <f t="shared" si="699"/>
        <v/>
      </c>
      <c r="D6026" s="218" t="str">
        <f t="shared" si="700"/>
        <v/>
      </c>
      <c r="E6026" s="219" t="e">
        <f t="shared" si="701"/>
        <v>#VALUE!</v>
      </c>
      <c r="F6026" s="219" t="str">
        <f t="shared" si="702"/>
        <v/>
      </c>
      <c r="G6026" s="219">
        <f t="shared" si="703"/>
        <v>45291</v>
      </c>
      <c r="H6026" s="218" t="str">
        <f>IF(ISERROR(VLOOKUP(FORECAST!$A6026,$AY$2:$BA$9,3,FALSE)),"",VLOOKUP(FORECAST!$A6026,$AY$2:$BA$9,3,FALSE))</f>
        <v/>
      </c>
      <c r="I6026" s="218" t="str">
        <f>IF(ISNUMBER(FORECAST!G:G),FORECAST!G:G,"")</f>
        <v/>
      </c>
      <c r="J6026" s="222" t="str">
        <f>IF(ISNUMBER(FORECAST!H:H),FORECAST!H:H,"")</f>
        <v/>
      </c>
      <c r="BF6026" s="4"/>
    </row>
    <row r="6027" spans="1:58">
      <c r="A6027" s="218" t="str">
        <f>MID(FORECAST!A6026,1,10)</f>
        <v/>
      </c>
      <c r="B6027" s="218" t="str">
        <f t="shared" si="698"/>
        <v/>
      </c>
      <c r="C6027" s="218" t="str">
        <f t="shared" si="699"/>
        <v/>
      </c>
      <c r="D6027" s="218" t="str">
        <f t="shared" si="700"/>
        <v/>
      </c>
      <c r="E6027" s="219" t="e">
        <f t="shared" si="701"/>
        <v>#VALUE!</v>
      </c>
      <c r="F6027" s="219" t="str">
        <f t="shared" si="702"/>
        <v/>
      </c>
      <c r="G6027" s="219">
        <f t="shared" si="703"/>
        <v>45291</v>
      </c>
      <c r="H6027" s="218" t="str">
        <f>IF(ISERROR(VLOOKUP(FORECAST!$A6027,$AY$2:$BA$9,3,FALSE)),"",VLOOKUP(FORECAST!$A6027,$AY$2:$BA$9,3,FALSE))</f>
        <v/>
      </c>
      <c r="I6027" s="218" t="str">
        <f>IF(ISNUMBER(FORECAST!G:G),FORECAST!G:G,"")</f>
        <v/>
      </c>
      <c r="J6027" s="222" t="str">
        <f>IF(ISNUMBER(FORECAST!H:H),FORECAST!H:H,"")</f>
        <v/>
      </c>
      <c r="BF6027" s="4"/>
    </row>
    <row r="6028" spans="1:58">
      <c r="A6028" s="218" t="str">
        <f>MID(FORECAST!A6027,1,10)</f>
        <v/>
      </c>
      <c r="B6028" s="218" t="str">
        <f t="shared" si="698"/>
        <v/>
      </c>
      <c r="C6028" s="218" t="str">
        <f t="shared" si="699"/>
        <v/>
      </c>
      <c r="D6028" s="218" t="str">
        <f t="shared" si="700"/>
        <v/>
      </c>
      <c r="E6028" s="219" t="e">
        <f t="shared" si="701"/>
        <v>#VALUE!</v>
      </c>
      <c r="F6028" s="219" t="str">
        <f t="shared" si="702"/>
        <v/>
      </c>
      <c r="G6028" s="219">
        <f t="shared" si="703"/>
        <v>45291</v>
      </c>
      <c r="H6028" s="218" t="str">
        <f>IF(ISERROR(VLOOKUP(FORECAST!$A6028,$AY$2:$BA$9,3,FALSE)),"",VLOOKUP(FORECAST!$A6028,$AY$2:$BA$9,3,FALSE))</f>
        <v/>
      </c>
      <c r="I6028" s="218" t="str">
        <f>IF(ISNUMBER(FORECAST!G:G),FORECAST!G:G,"")</f>
        <v/>
      </c>
      <c r="J6028" s="222" t="str">
        <f>IF(ISNUMBER(FORECAST!H:H),FORECAST!H:H,"")</f>
        <v/>
      </c>
      <c r="BF6028" s="4"/>
    </row>
    <row r="6029" spans="1:58">
      <c r="A6029" s="218" t="str">
        <f>MID(FORECAST!A6028,1,10)</f>
        <v/>
      </c>
      <c r="B6029" s="218" t="str">
        <f t="shared" si="698"/>
        <v/>
      </c>
      <c r="C6029" s="218" t="str">
        <f t="shared" si="699"/>
        <v/>
      </c>
      <c r="D6029" s="218" t="str">
        <f t="shared" si="700"/>
        <v/>
      </c>
      <c r="E6029" s="219" t="e">
        <f t="shared" si="701"/>
        <v>#VALUE!</v>
      </c>
      <c r="F6029" s="219" t="str">
        <f t="shared" si="702"/>
        <v/>
      </c>
      <c r="G6029" s="219">
        <f t="shared" si="703"/>
        <v>45291</v>
      </c>
      <c r="H6029" s="218" t="str">
        <f>IF(ISERROR(VLOOKUP(FORECAST!$A6029,$AY$2:$BA$9,3,FALSE)),"",VLOOKUP(FORECAST!$A6029,$AY$2:$BA$9,3,FALSE))</f>
        <v/>
      </c>
      <c r="I6029" s="218" t="str">
        <f>IF(ISNUMBER(FORECAST!G:G),FORECAST!G:G,"")</f>
        <v/>
      </c>
      <c r="J6029" s="222" t="str">
        <f>IF(ISNUMBER(FORECAST!H:H),FORECAST!H:H,"")</f>
        <v/>
      </c>
      <c r="BF6029" s="4"/>
    </row>
    <row r="6030" spans="1:58">
      <c r="A6030" s="218" t="str">
        <f>MID(FORECAST!A6029,1,10)</f>
        <v/>
      </c>
      <c r="B6030" s="218" t="str">
        <f t="shared" si="698"/>
        <v/>
      </c>
      <c r="C6030" s="218" t="str">
        <f t="shared" si="699"/>
        <v/>
      </c>
      <c r="D6030" s="218" t="str">
        <f t="shared" si="700"/>
        <v/>
      </c>
      <c r="E6030" s="219" t="e">
        <f t="shared" si="701"/>
        <v>#VALUE!</v>
      </c>
      <c r="F6030" s="219" t="str">
        <f t="shared" si="702"/>
        <v/>
      </c>
      <c r="G6030" s="219">
        <f t="shared" si="703"/>
        <v>45291</v>
      </c>
      <c r="H6030" s="218" t="str">
        <f>IF(ISERROR(VLOOKUP(FORECAST!$A6030,$AY$2:$BA$9,3,FALSE)),"",VLOOKUP(FORECAST!$A6030,$AY$2:$BA$9,3,FALSE))</f>
        <v/>
      </c>
      <c r="I6030" s="218" t="str">
        <f>IF(ISNUMBER(FORECAST!G:G),FORECAST!G:G,"")</f>
        <v/>
      </c>
      <c r="J6030" s="222" t="str">
        <f>IF(ISNUMBER(FORECAST!H:H),FORECAST!H:H,"")</f>
        <v/>
      </c>
      <c r="BF6030" s="4"/>
    </row>
    <row r="6031" spans="1:58">
      <c r="A6031" s="218" t="str">
        <f>MID(FORECAST!A6030,1,10)</f>
        <v/>
      </c>
      <c r="B6031" s="218" t="str">
        <f t="shared" si="698"/>
        <v/>
      </c>
      <c r="C6031" s="218" t="str">
        <f t="shared" si="699"/>
        <v/>
      </c>
      <c r="D6031" s="218" t="str">
        <f t="shared" si="700"/>
        <v/>
      </c>
      <c r="E6031" s="219" t="e">
        <f t="shared" si="701"/>
        <v>#VALUE!</v>
      </c>
      <c r="F6031" s="219" t="str">
        <f t="shared" si="702"/>
        <v/>
      </c>
      <c r="G6031" s="219">
        <f t="shared" si="703"/>
        <v>45291</v>
      </c>
      <c r="H6031" s="218" t="str">
        <f>IF(ISERROR(VLOOKUP(FORECAST!$A6031,$AY$2:$BA$9,3,FALSE)),"",VLOOKUP(FORECAST!$A6031,$AY$2:$BA$9,3,FALSE))</f>
        <v/>
      </c>
      <c r="I6031" s="218" t="str">
        <f>IF(ISNUMBER(FORECAST!G:G),FORECAST!G:G,"")</f>
        <v/>
      </c>
      <c r="J6031" s="222" t="str">
        <f>IF(ISNUMBER(FORECAST!H:H),FORECAST!H:H,"")</f>
        <v/>
      </c>
      <c r="BF6031" s="4"/>
    </row>
    <row r="6032" spans="1:58">
      <c r="A6032" s="218" t="str">
        <f>MID(FORECAST!A6031,1,10)</f>
        <v/>
      </c>
      <c r="B6032" s="218" t="str">
        <f t="shared" ref="B6032:B6048" si="704">MID(A6032,1,2)</f>
        <v/>
      </c>
      <c r="C6032" s="218" t="str">
        <f t="shared" ref="C6032:C6048" si="705">MID(A6032,4,2)</f>
        <v/>
      </c>
      <c r="D6032" s="218" t="str">
        <f t="shared" ref="D6032:D6048" si="706">MID(A6032,7,4)</f>
        <v/>
      </c>
      <c r="E6032" s="219" t="e">
        <f t="shared" ref="E6032:E6048" si="707">DATE(D6032,C6032,B6032)</f>
        <v>#VALUE!</v>
      </c>
      <c r="F6032" s="219" t="str">
        <f t="shared" ref="F6032:F6048" si="708">IF(ISERROR(E6032),"",E6032)</f>
        <v/>
      </c>
      <c r="G6032" s="219">
        <f t="shared" ref="G6032:G6048" si="709">IF(F6032="",G6031,F6032)</f>
        <v>45291</v>
      </c>
      <c r="H6032" s="218" t="str">
        <f>IF(ISERROR(VLOOKUP(FORECAST!$A6032,$AY$2:$BA$9,3,FALSE)),"",VLOOKUP(FORECAST!$A6032,$AY$2:$BA$9,3,FALSE))</f>
        <v/>
      </c>
      <c r="I6032" s="218" t="str">
        <f>IF(ISNUMBER(FORECAST!G:G),FORECAST!G:G,"")</f>
        <v/>
      </c>
      <c r="J6032" s="222" t="str">
        <f>IF(ISNUMBER(FORECAST!H:H),FORECAST!H:H,"")</f>
        <v/>
      </c>
      <c r="BF6032" s="4"/>
    </row>
    <row r="6033" spans="1:58">
      <c r="A6033" s="218" t="str">
        <f>MID(FORECAST!A6032,1,10)</f>
        <v/>
      </c>
      <c r="B6033" s="218" t="str">
        <f t="shared" si="704"/>
        <v/>
      </c>
      <c r="C6033" s="218" t="str">
        <f t="shared" si="705"/>
        <v/>
      </c>
      <c r="D6033" s="218" t="str">
        <f t="shared" si="706"/>
        <v/>
      </c>
      <c r="E6033" s="219" t="e">
        <f t="shared" si="707"/>
        <v>#VALUE!</v>
      </c>
      <c r="F6033" s="219" t="str">
        <f t="shared" si="708"/>
        <v/>
      </c>
      <c r="G6033" s="219">
        <f t="shared" si="709"/>
        <v>45291</v>
      </c>
      <c r="H6033" s="218" t="str">
        <f>IF(ISERROR(VLOOKUP(FORECAST!$A6033,$AY$2:$BA$9,3,FALSE)),"",VLOOKUP(FORECAST!$A6033,$AY$2:$BA$9,3,FALSE))</f>
        <v/>
      </c>
      <c r="I6033" s="218" t="str">
        <f>IF(ISNUMBER(FORECAST!G:G),FORECAST!G:G,"")</f>
        <v/>
      </c>
      <c r="J6033" s="222" t="str">
        <f>IF(ISNUMBER(FORECAST!H:H),FORECAST!H:H,"")</f>
        <v/>
      </c>
      <c r="BF6033" s="4"/>
    </row>
    <row r="6034" spans="1:58">
      <c r="A6034" s="218" t="str">
        <f>MID(FORECAST!A6033,1,10)</f>
        <v/>
      </c>
      <c r="B6034" s="218" t="str">
        <f t="shared" si="704"/>
        <v/>
      </c>
      <c r="C6034" s="218" t="str">
        <f t="shared" si="705"/>
        <v/>
      </c>
      <c r="D6034" s="218" t="str">
        <f t="shared" si="706"/>
        <v/>
      </c>
      <c r="E6034" s="219" t="e">
        <f t="shared" si="707"/>
        <v>#VALUE!</v>
      </c>
      <c r="F6034" s="219" t="str">
        <f t="shared" si="708"/>
        <v/>
      </c>
      <c r="G6034" s="219">
        <f t="shared" si="709"/>
        <v>45291</v>
      </c>
      <c r="H6034" s="218" t="str">
        <f>IF(ISERROR(VLOOKUP(FORECAST!$A6034,$AY$2:$BA$9,3,FALSE)),"",VLOOKUP(FORECAST!$A6034,$AY$2:$BA$9,3,FALSE))</f>
        <v/>
      </c>
      <c r="I6034" s="218" t="str">
        <f>IF(ISNUMBER(FORECAST!G:G),FORECAST!G:G,"")</f>
        <v/>
      </c>
      <c r="J6034" s="222" t="str">
        <f>IF(ISNUMBER(FORECAST!H:H),FORECAST!H:H,"")</f>
        <v/>
      </c>
      <c r="BF6034" s="4"/>
    </row>
    <row r="6035" spans="1:58">
      <c r="A6035" s="218" t="str">
        <f>MID(FORECAST!A6034,1,10)</f>
        <v/>
      </c>
      <c r="B6035" s="218" t="str">
        <f t="shared" si="704"/>
        <v/>
      </c>
      <c r="C6035" s="218" t="str">
        <f t="shared" si="705"/>
        <v/>
      </c>
      <c r="D6035" s="218" t="str">
        <f t="shared" si="706"/>
        <v/>
      </c>
      <c r="E6035" s="219" t="e">
        <f t="shared" si="707"/>
        <v>#VALUE!</v>
      </c>
      <c r="F6035" s="219" t="str">
        <f t="shared" si="708"/>
        <v/>
      </c>
      <c r="G6035" s="219">
        <f t="shared" si="709"/>
        <v>45291</v>
      </c>
      <c r="H6035" s="218" t="str">
        <f>IF(ISERROR(VLOOKUP(FORECAST!$A6035,$AY$2:$BA$9,3,FALSE)),"",VLOOKUP(FORECAST!$A6035,$AY$2:$BA$9,3,FALSE))</f>
        <v/>
      </c>
      <c r="I6035" s="218" t="str">
        <f>IF(ISNUMBER(FORECAST!G:G),FORECAST!G:G,"")</f>
        <v/>
      </c>
      <c r="J6035" s="222" t="str">
        <f>IF(ISNUMBER(FORECAST!H:H),FORECAST!H:H,"")</f>
        <v/>
      </c>
      <c r="BF6035" s="4"/>
    </row>
    <row r="6036" spans="1:58">
      <c r="A6036" s="218" t="str">
        <f>MID(FORECAST!A6035,1,10)</f>
        <v/>
      </c>
      <c r="B6036" s="218" t="str">
        <f t="shared" si="704"/>
        <v/>
      </c>
      <c r="C6036" s="218" t="str">
        <f t="shared" si="705"/>
        <v/>
      </c>
      <c r="D6036" s="218" t="str">
        <f t="shared" si="706"/>
        <v/>
      </c>
      <c r="E6036" s="219" t="e">
        <f t="shared" si="707"/>
        <v>#VALUE!</v>
      </c>
      <c r="F6036" s="219" t="str">
        <f t="shared" si="708"/>
        <v/>
      </c>
      <c r="G6036" s="219">
        <f t="shared" si="709"/>
        <v>45291</v>
      </c>
      <c r="H6036" s="218" t="str">
        <f>IF(ISERROR(VLOOKUP(FORECAST!$A6036,$AY$2:$BA$9,3,FALSE)),"",VLOOKUP(FORECAST!$A6036,$AY$2:$BA$9,3,FALSE))</f>
        <v/>
      </c>
      <c r="I6036" s="218" t="str">
        <f>IF(ISNUMBER(FORECAST!G:G),FORECAST!G:G,"")</f>
        <v/>
      </c>
      <c r="J6036" s="222" t="str">
        <f>IF(ISNUMBER(FORECAST!H:H),FORECAST!H:H,"")</f>
        <v/>
      </c>
      <c r="BF6036" s="4"/>
    </row>
    <row r="6037" spans="1:58">
      <c r="A6037" s="218" t="str">
        <f>MID(FORECAST!A6036,1,10)</f>
        <v/>
      </c>
      <c r="B6037" s="218" t="str">
        <f t="shared" si="704"/>
        <v/>
      </c>
      <c r="C6037" s="218" t="str">
        <f t="shared" si="705"/>
        <v/>
      </c>
      <c r="D6037" s="218" t="str">
        <f t="shared" si="706"/>
        <v/>
      </c>
      <c r="E6037" s="219" t="e">
        <f t="shared" si="707"/>
        <v>#VALUE!</v>
      </c>
      <c r="F6037" s="219" t="str">
        <f t="shared" si="708"/>
        <v/>
      </c>
      <c r="G6037" s="219">
        <f t="shared" si="709"/>
        <v>45291</v>
      </c>
      <c r="H6037" s="218" t="str">
        <f>IF(ISERROR(VLOOKUP(FORECAST!$A6037,$AY$2:$BA$9,3,FALSE)),"",VLOOKUP(FORECAST!$A6037,$AY$2:$BA$9,3,FALSE))</f>
        <v/>
      </c>
      <c r="I6037" s="218" t="str">
        <f>IF(ISNUMBER(FORECAST!G:G),FORECAST!G:G,"")</f>
        <v/>
      </c>
      <c r="J6037" s="222" t="str">
        <f>IF(ISNUMBER(FORECAST!H:H),FORECAST!H:H,"")</f>
        <v/>
      </c>
      <c r="BF6037" s="4"/>
    </row>
    <row r="6038" spans="1:58">
      <c r="A6038" s="218" t="str">
        <f>MID(FORECAST!A6037,1,10)</f>
        <v/>
      </c>
      <c r="B6038" s="218" t="str">
        <f t="shared" si="704"/>
        <v/>
      </c>
      <c r="C6038" s="218" t="str">
        <f t="shared" si="705"/>
        <v/>
      </c>
      <c r="D6038" s="218" t="str">
        <f t="shared" si="706"/>
        <v/>
      </c>
      <c r="E6038" s="219" t="e">
        <f t="shared" si="707"/>
        <v>#VALUE!</v>
      </c>
      <c r="F6038" s="219" t="str">
        <f t="shared" si="708"/>
        <v/>
      </c>
      <c r="G6038" s="219">
        <f t="shared" si="709"/>
        <v>45291</v>
      </c>
      <c r="H6038" s="218" t="str">
        <f>IF(ISERROR(VLOOKUP(FORECAST!$A6038,$AY$2:$BA$9,3,FALSE)),"",VLOOKUP(FORECAST!$A6038,$AY$2:$BA$9,3,FALSE))</f>
        <v/>
      </c>
      <c r="I6038" s="218" t="str">
        <f>IF(ISNUMBER(FORECAST!G:G),FORECAST!G:G,"")</f>
        <v/>
      </c>
      <c r="J6038" s="222" t="str">
        <f>IF(ISNUMBER(FORECAST!H:H),FORECAST!H:H,"")</f>
        <v/>
      </c>
      <c r="BF6038" s="4"/>
    </row>
    <row r="6039" spans="1:58">
      <c r="A6039" s="218" t="str">
        <f>MID(FORECAST!A6038,1,10)</f>
        <v/>
      </c>
      <c r="B6039" s="218" t="str">
        <f t="shared" si="704"/>
        <v/>
      </c>
      <c r="C6039" s="218" t="str">
        <f t="shared" si="705"/>
        <v/>
      </c>
      <c r="D6039" s="218" t="str">
        <f t="shared" si="706"/>
        <v/>
      </c>
      <c r="E6039" s="219" t="e">
        <f t="shared" si="707"/>
        <v>#VALUE!</v>
      </c>
      <c r="F6039" s="219" t="str">
        <f t="shared" si="708"/>
        <v/>
      </c>
      <c r="G6039" s="219">
        <f t="shared" si="709"/>
        <v>45291</v>
      </c>
      <c r="H6039" s="218" t="str">
        <f>IF(ISERROR(VLOOKUP(FORECAST!$A6039,$AY$2:$BA$9,3,FALSE)),"",VLOOKUP(FORECAST!$A6039,$AY$2:$BA$9,3,FALSE))</f>
        <v/>
      </c>
      <c r="I6039" s="218" t="str">
        <f>IF(ISNUMBER(FORECAST!G:G),FORECAST!G:G,"")</f>
        <v/>
      </c>
      <c r="J6039" s="222" t="str">
        <f>IF(ISNUMBER(FORECAST!H:H),FORECAST!H:H,"")</f>
        <v/>
      </c>
      <c r="BF6039" s="4"/>
    </row>
    <row r="6040" spans="1:58">
      <c r="A6040" s="218" t="str">
        <f>MID(FORECAST!A6039,1,10)</f>
        <v/>
      </c>
      <c r="B6040" s="218" t="str">
        <f t="shared" si="704"/>
        <v/>
      </c>
      <c r="C6040" s="218" t="str">
        <f t="shared" si="705"/>
        <v/>
      </c>
      <c r="D6040" s="218" t="str">
        <f t="shared" si="706"/>
        <v/>
      </c>
      <c r="E6040" s="219" t="e">
        <f t="shared" si="707"/>
        <v>#VALUE!</v>
      </c>
      <c r="F6040" s="219" t="str">
        <f t="shared" si="708"/>
        <v/>
      </c>
      <c r="G6040" s="219">
        <f t="shared" si="709"/>
        <v>45291</v>
      </c>
      <c r="H6040" s="218" t="str">
        <f>IF(ISERROR(VLOOKUP(FORECAST!$A6040,$AY$2:$BA$9,3,FALSE)),"",VLOOKUP(FORECAST!$A6040,$AY$2:$BA$9,3,FALSE))</f>
        <v/>
      </c>
      <c r="I6040" s="218" t="str">
        <f>IF(ISNUMBER(FORECAST!G:G),FORECAST!G:G,"")</f>
        <v/>
      </c>
      <c r="J6040" s="222" t="str">
        <f>IF(ISNUMBER(FORECAST!H:H),FORECAST!H:H,"")</f>
        <v/>
      </c>
      <c r="BF6040" s="4"/>
    </row>
    <row r="6041" spans="1:58">
      <c r="A6041" s="218" t="str">
        <f>MID(FORECAST!A6040,1,10)</f>
        <v/>
      </c>
      <c r="B6041" s="218" t="str">
        <f t="shared" si="704"/>
        <v/>
      </c>
      <c r="C6041" s="218" t="str">
        <f t="shared" si="705"/>
        <v/>
      </c>
      <c r="D6041" s="218" t="str">
        <f t="shared" si="706"/>
        <v/>
      </c>
      <c r="E6041" s="219" t="e">
        <f t="shared" si="707"/>
        <v>#VALUE!</v>
      </c>
      <c r="F6041" s="219" t="str">
        <f t="shared" si="708"/>
        <v/>
      </c>
      <c r="G6041" s="219">
        <f t="shared" si="709"/>
        <v>45291</v>
      </c>
      <c r="H6041" s="218" t="str">
        <f>IF(ISERROR(VLOOKUP(FORECAST!$A6041,$AY$2:$BA$9,3,FALSE)),"",VLOOKUP(FORECAST!$A6041,$AY$2:$BA$9,3,FALSE))</f>
        <v/>
      </c>
      <c r="I6041" s="218" t="str">
        <f>IF(ISNUMBER(FORECAST!G:G),FORECAST!G:G,"")</f>
        <v/>
      </c>
      <c r="J6041" s="222" t="str">
        <f>IF(ISNUMBER(FORECAST!H:H),FORECAST!H:H,"")</f>
        <v/>
      </c>
      <c r="BF6041" s="4"/>
    </row>
    <row r="6042" spans="1:58">
      <c r="A6042" s="218" t="str">
        <f>MID(FORECAST!A6041,1,10)</f>
        <v/>
      </c>
      <c r="B6042" s="218" t="str">
        <f t="shared" si="704"/>
        <v/>
      </c>
      <c r="C6042" s="218" t="str">
        <f t="shared" si="705"/>
        <v/>
      </c>
      <c r="D6042" s="218" t="str">
        <f t="shared" si="706"/>
        <v/>
      </c>
      <c r="E6042" s="219" t="e">
        <f t="shared" si="707"/>
        <v>#VALUE!</v>
      </c>
      <c r="F6042" s="219" t="str">
        <f t="shared" si="708"/>
        <v/>
      </c>
      <c r="G6042" s="219">
        <f t="shared" si="709"/>
        <v>45291</v>
      </c>
      <c r="H6042" s="218" t="str">
        <f>IF(ISERROR(VLOOKUP(FORECAST!$A6042,$AY$2:$BA$9,3,FALSE)),"",VLOOKUP(FORECAST!$A6042,$AY$2:$BA$9,3,FALSE))</f>
        <v/>
      </c>
      <c r="I6042" s="218" t="str">
        <f>IF(ISNUMBER(FORECAST!G:G),FORECAST!G:G,"")</f>
        <v/>
      </c>
      <c r="J6042" s="222" t="str">
        <f>IF(ISNUMBER(FORECAST!H:H),FORECAST!H:H,"")</f>
        <v/>
      </c>
      <c r="BF6042" s="4"/>
    </row>
    <row r="6043" spans="1:58">
      <c r="A6043" s="218" t="str">
        <f>MID(FORECAST!A6042,1,10)</f>
        <v/>
      </c>
      <c r="B6043" s="218" t="str">
        <f t="shared" si="704"/>
        <v/>
      </c>
      <c r="C6043" s="218" t="str">
        <f t="shared" si="705"/>
        <v/>
      </c>
      <c r="D6043" s="218" t="str">
        <f t="shared" si="706"/>
        <v/>
      </c>
      <c r="E6043" s="219" t="e">
        <f t="shared" si="707"/>
        <v>#VALUE!</v>
      </c>
      <c r="F6043" s="219" t="str">
        <f t="shared" si="708"/>
        <v/>
      </c>
      <c r="G6043" s="219">
        <f t="shared" si="709"/>
        <v>45291</v>
      </c>
      <c r="H6043" s="218" t="str">
        <f>IF(ISERROR(VLOOKUP(FORECAST!$A6043,$AY$2:$BA$9,3,FALSE)),"",VLOOKUP(FORECAST!$A6043,$AY$2:$BA$9,3,FALSE))</f>
        <v/>
      </c>
      <c r="I6043" s="218" t="str">
        <f>IF(ISNUMBER(FORECAST!G:G),FORECAST!G:G,"")</f>
        <v/>
      </c>
      <c r="J6043" s="222" t="str">
        <f>IF(ISNUMBER(FORECAST!H:H),FORECAST!H:H,"")</f>
        <v/>
      </c>
      <c r="BF6043" s="4"/>
    </row>
    <row r="6044" spans="1:58">
      <c r="A6044" s="218" t="str">
        <f>MID(FORECAST!A6043,1,10)</f>
        <v/>
      </c>
      <c r="B6044" s="218" t="str">
        <f t="shared" si="704"/>
        <v/>
      </c>
      <c r="C6044" s="218" t="str">
        <f t="shared" si="705"/>
        <v/>
      </c>
      <c r="D6044" s="218" t="str">
        <f t="shared" si="706"/>
        <v/>
      </c>
      <c r="E6044" s="219" t="e">
        <f t="shared" si="707"/>
        <v>#VALUE!</v>
      </c>
      <c r="F6044" s="219" t="str">
        <f t="shared" si="708"/>
        <v/>
      </c>
      <c r="G6044" s="219">
        <f t="shared" si="709"/>
        <v>45291</v>
      </c>
      <c r="H6044" s="218" t="str">
        <f>IF(ISERROR(VLOOKUP(FORECAST!$A6044,$AY$2:$BA$9,3,FALSE)),"",VLOOKUP(FORECAST!$A6044,$AY$2:$BA$9,3,FALSE))</f>
        <v/>
      </c>
      <c r="I6044" s="218" t="str">
        <f>IF(ISNUMBER(FORECAST!G:G),FORECAST!G:G,"")</f>
        <v/>
      </c>
      <c r="J6044" s="222" t="str">
        <f>IF(ISNUMBER(FORECAST!H:H),FORECAST!H:H,"")</f>
        <v/>
      </c>
      <c r="BF6044" s="4"/>
    </row>
    <row r="6045" spans="1:58">
      <c r="A6045" s="218" t="str">
        <f>MID(FORECAST!A6044,1,10)</f>
        <v/>
      </c>
      <c r="B6045" s="218" t="str">
        <f t="shared" si="704"/>
        <v/>
      </c>
      <c r="C6045" s="218" t="str">
        <f t="shared" si="705"/>
        <v/>
      </c>
      <c r="D6045" s="218" t="str">
        <f t="shared" si="706"/>
        <v/>
      </c>
      <c r="E6045" s="219" t="e">
        <f t="shared" si="707"/>
        <v>#VALUE!</v>
      </c>
      <c r="F6045" s="219" t="str">
        <f t="shared" si="708"/>
        <v/>
      </c>
      <c r="G6045" s="219">
        <f t="shared" si="709"/>
        <v>45291</v>
      </c>
      <c r="H6045" s="218" t="str">
        <f>IF(ISERROR(VLOOKUP(FORECAST!$A6045,$AY$2:$BA$9,3,FALSE)),"",VLOOKUP(FORECAST!$A6045,$AY$2:$BA$9,3,FALSE))</f>
        <v/>
      </c>
      <c r="I6045" s="218" t="str">
        <f>IF(ISNUMBER(FORECAST!G:G),FORECAST!G:G,"")</f>
        <v/>
      </c>
      <c r="J6045" s="222" t="str">
        <f>IF(ISNUMBER(FORECAST!H:H),FORECAST!H:H,"")</f>
        <v/>
      </c>
      <c r="BF6045" s="4"/>
    </row>
    <row r="6046" spans="1:58">
      <c r="A6046" s="218" t="str">
        <f>MID(FORECAST!A6045,1,10)</f>
        <v/>
      </c>
      <c r="B6046" s="218" t="str">
        <f t="shared" si="704"/>
        <v/>
      </c>
      <c r="C6046" s="218" t="str">
        <f t="shared" si="705"/>
        <v/>
      </c>
      <c r="D6046" s="218" t="str">
        <f t="shared" si="706"/>
        <v/>
      </c>
      <c r="E6046" s="219" t="e">
        <f t="shared" si="707"/>
        <v>#VALUE!</v>
      </c>
      <c r="F6046" s="219" t="str">
        <f t="shared" si="708"/>
        <v/>
      </c>
      <c r="G6046" s="219">
        <f t="shared" si="709"/>
        <v>45291</v>
      </c>
      <c r="H6046" s="218" t="str">
        <f>IF(ISERROR(VLOOKUP(FORECAST!$A6046,$AY$2:$BA$9,3,FALSE)),"",VLOOKUP(FORECAST!$A6046,$AY$2:$BA$9,3,FALSE))</f>
        <v/>
      </c>
      <c r="I6046" s="218" t="str">
        <f>IF(ISNUMBER(FORECAST!G:G),FORECAST!G:G,"")</f>
        <v/>
      </c>
      <c r="J6046" s="222" t="str">
        <f>IF(ISNUMBER(FORECAST!H:H),FORECAST!H:H,"")</f>
        <v/>
      </c>
      <c r="BF6046" s="4"/>
    </row>
    <row r="6047" spans="1:58">
      <c r="A6047" s="218" t="str">
        <f>MID(FORECAST!A6046,1,10)</f>
        <v/>
      </c>
      <c r="B6047" s="218" t="str">
        <f t="shared" si="704"/>
        <v/>
      </c>
      <c r="C6047" s="218" t="str">
        <f t="shared" si="705"/>
        <v/>
      </c>
      <c r="D6047" s="218" t="str">
        <f t="shared" si="706"/>
        <v/>
      </c>
      <c r="E6047" s="219" t="e">
        <f t="shared" si="707"/>
        <v>#VALUE!</v>
      </c>
      <c r="F6047" s="219" t="str">
        <f t="shared" si="708"/>
        <v/>
      </c>
      <c r="G6047" s="219">
        <f t="shared" si="709"/>
        <v>45291</v>
      </c>
      <c r="H6047" s="218" t="str">
        <f>IF(ISERROR(VLOOKUP(FORECAST!$A6047,$AY$2:$BA$9,3,FALSE)),"",VLOOKUP(FORECAST!$A6047,$AY$2:$BA$9,3,FALSE))</f>
        <v/>
      </c>
      <c r="I6047" s="218" t="str">
        <f>IF(ISNUMBER(FORECAST!G:G),FORECAST!G:G,"")</f>
        <v/>
      </c>
      <c r="J6047" s="222" t="str">
        <f>IF(ISNUMBER(FORECAST!H:H),FORECAST!H:H,"")</f>
        <v/>
      </c>
      <c r="BF6047" s="4"/>
    </row>
    <row r="6048" spans="1:58">
      <c r="A6048" s="218" t="str">
        <f>MID(FORECAST!A6047,1,10)</f>
        <v/>
      </c>
      <c r="B6048" s="218" t="str">
        <f t="shared" si="704"/>
        <v/>
      </c>
      <c r="C6048" s="218" t="str">
        <f t="shared" si="705"/>
        <v/>
      </c>
      <c r="D6048" s="218" t="str">
        <f t="shared" si="706"/>
        <v/>
      </c>
      <c r="E6048" s="219" t="e">
        <f t="shared" si="707"/>
        <v>#VALUE!</v>
      </c>
      <c r="F6048" s="219" t="str">
        <f t="shared" si="708"/>
        <v/>
      </c>
      <c r="G6048" s="219">
        <f t="shared" si="709"/>
        <v>45291</v>
      </c>
      <c r="H6048" s="218" t="str">
        <f>IF(ISERROR(VLOOKUP(FORECAST!$A6048,$AY$2:$BA$9,3,FALSE)),"",VLOOKUP(FORECAST!$A6048,$AY$2:$BA$9,3,FALSE))</f>
        <v/>
      </c>
      <c r="I6048" s="218" t="str">
        <f>IF(ISNUMBER(FORECAST!G:G),FORECAST!G:G,"")</f>
        <v/>
      </c>
      <c r="J6048" s="222" t="str">
        <f>IF(ISNUMBER(FORECAST!H:H),FORECAST!H:H,"")</f>
        <v/>
      </c>
      <c r="BF6048" s="4"/>
    </row>
  </sheetData>
  <mergeCells count="38">
    <mergeCell ref="AT2:AT3"/>
    <mergeCell ref="Y21:AD22"/>
    <mergeCell ref="AO2:AO3"/>
    <mergeCell ref="AP2:AP3"/>
    <mergeCell ref="AQ2:AQ3"/>
    <mergeCell ref="AR2:AR3"/>
    <mergeCell ref="AS2:AS3"/>
    <mergeCell ref="AE23:AE24"/>
    <mergeCell ref="AF2:AF3"/>
    <mergeCell ref="AF23:AF24"/>
    <mergeCell ref="AG2:AG3"/>
    <mergeCell ref="AM2:AM3"/>
    <mergeCell ref="AB23:AB24"/>
    <mergeCell ref="AC2:AC3"/>
    <mergeCell ref="AC23:AC24"/>
    <mergeCell ref="AD2:AD3"/>
    <mergeCell ref="AD23:AD24"/>
    <mergeCell ref="Y23:Y24"/>
    <mergeCell ref="Z2:Z3"/>
    <mergeCell ref="Z23:Z24"/>
    <mergeCell ref="AA2:AA3"/>
    <mergeCell ref="AA23:AA24"/>
    <mergeCell ref="L1:R1"/>
    <mergeCell ref="Y1:AE1"/>
    <mergeCell ref="AM1:AR1"/>
    <mergeCell ref="Y16:Z16"/>
    <mergeCell ref="L2:L3"/>
    <mergeCell ref="M2:M3"/>
    <mergeCell ref="N2:N3"/>
    <mergeCell ref="O2:O3"/>
    <mergeCell ref="P2:P3"/>
    <mergeCell ref="Q2:Q3"/>
    <mergeCell ref="R2:R3"/>
    <mergeCell ref="T2:T3"/>
    <mergeCell ref="Y2:Y3"/>
    <mergeCell ref="AB2:AB3"/>
    <mergeCell ref="AE2:AE3"/>
    <mergeCell ref="AN2:AN3"/>
  </mergeCells>
  <pageMargins left="0.7" right="0.7" top="0.75" bottom="0.75" header="0.3" footer="0.3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5"/>
  <dimension ref="A1:BR371"/>
  <sheetViews>
    <sheetView topLeftCell="Y26" workbookViewId="0">
      <selection activeCell="K30" sqref="K30"/>
    </sheetView>
  </sheetViews>
  <sheetFormatPr baseColWidth="10" defaultColWidth="3.42578125" defaultRowHeight="12.75"/>
  <cols>
    <col min="1" max="1" width="3.5703125" style="153" customWidth="1"/>
    <col min="2" max="2" width="11.5703125" style="153" customWidth="1"/>
    <col min="3" max="3" width="13.140625" style="153" customWidth="1"/>
    <col min="4" max="4" width="12.140625" style="153" customWidth="1"/>
    <col min="5" max="5" width="11" style="153" customWidth="1"/>
    <col min="6" max="6" width="9.28515625" style="153" customWidth="1"/>
    <col min="7" max="7" width="20" style="153" customWidth="1"/>
    <col min="8" max="8" width="12.85546875" style="153" customWidth="1"/>
    <col min="9" max="9" width="3.42578125" style="153" customWidth="1"/>
    <col min="10" max="10" width="3.5703125" style="153" customWidth="1"/>
    <col min="11" max="11" width="11.5703125" style="153" customWidth="1"/>
    <col min="12" max="12" width="13.140625" style="153" customWidth="1"/>
    <col min="13" max="13" width="12.140625" style="153" customWidth="1"/>
    <col min="14" max="14" width="11" style="153" customWidth="1"/>
    <col min="15" max="15" width="8.7109375" style="153" customWidth="1"/>
    <col min="16" max="16" width="20" style="153" customWidth="1"/>
    <col min="17" max="17" width="12.85546875" style="153" customWidth="1"/>
    <col min="18" max="18" width="3.42578125" style="153" customWidth="1"/>
    <col min="19" max="19" width="3.5703125" style="153" customWidth="1"/>
    <col min="20" max="20" width="11.5703125" style="153" customWidth="1"/>
    <col min="21" max="21" width="13.140625" style="153" customWidth="1"/>
    <col min="22" max="22" width="12.140625" style="153" customWidth="1"/>
    <col min="23" max="23" width="11" style="153" customWidth="1"/>
    <col min="24" max="24" width="9.28515625" style="153" customWidth="1"/>
    <col min="25" max="25" width="20" style="153" customWidth="1"/>
    <col min="26" max="26" width="12.85546875" style="153" customWidth="1"/>
    <col min="27" max="27" width="3.42578125" style="153" customWidth="1"/>
    <col min="28" max="28" width="5.140625" style="153" customWidth="1"/>
    <col min="29" max="29" width="11.85546875" style="153" customWidth="1"/>
    <col min="30" max="30" width="5" style="153" customWidth="1"/>
    <col min="31" max="31" width="10.5703125" style="153" customWidth="1"/>
    <col min="32" max="32" width="9.85546875" style="153" customWidth="1"/>
    <col min="33" max="33" width="7.85546875" style="153" customWidth="1"/>
    <col min="34" max="34" width="7.140625" style="153" customWidth="1"/>
    <col min="35" max="35" width="13.140625" style="153" customWidth="1"/>
    <col min="36" max="36" width="8.5703125" style="153" customWidth="1"/>
    <col min="37" max="37" width="9.28515625" style="153" customWidth="1"/>
    <col min="38" max="38" width="9.140625" style="153" customWidth="1"/>
    <col min="39" max="39" width="7" style="153" customWidth="1"/>
    <col min="40" max="40" width="3.42578125" style="153" customWidth="1"/>
    <col min="41" max="41" width="9.140625" style="153" customWidth="1"/>
    <col min="42" max="42" width="6.7109375" style="154" customWidth="1"/>
    <col min="43" max="44" width="3.42578125" style="153" customWidth="1"/>
    <col min="45" max="45" width="3.5703125" style="153" customWidth="1"/>
    <col min="46" max="46" width="11.5703125" style="153" customWidth="1"/>
    <col min="47" max="47" width="6.140625" style="153" customWidth="1"/>
    <col min="48" max="50" width="9.28515625" style="153" customWidth="1"/>
    <col min="51" max="51" width="7.28515625" style="153" customWidth="1"/>
    <col min="52" max="52" width="9.28515625" style="153" customWidth="1"/>
    <col min="53" max="53" width="3.42578125" style="153" customWidth="1"/>
    <col min="54" max="54" width="5.140625" style="153" customWidth="1"/>
    <col min="55" max="55" width="11.85546875" style="153" customWidth="1"/>
    <col min="56" max="56" width="5" style="153" customWidth="1"/>
    <col min="57" max="57" width="9.28515625" style="153" customWidth="1"/>
    <col min="58" max="58" width="8.5703125" style="153" customWidth="1"/>
    <col min="59" max="59" width="7.85546875" style="153" customWidth="1"/>
    <col min="60" max="60" width="6.42578125" style="153" customWidth="1"/>
    <col min="61" max="61" width="11.140625" style="153" customWidth="1"/>
    <col min="62" max="62" width="9.7109375" style="153" customWidth="1"/>
    <col min="63" max="63" width="10.42578125" style="153" customWidth="1"/>
    <col min="64" max="64" width="10.5703125" style="153" customWidth="1"/>
    <col min="65" max="66" width="3.42578125" style="153" customWidth="1"/>
    <col min="67" max="67" width="34.28515625" style="153" customWidth="1"/>
    <col min="68" max="68" width="5" style="153" customWidth="1"/>
    <col min="69" max="69" width="3.42578125" style="153" customWidth="1"/>
    <col min="70" max="16384" width="3.42578125" style="153"/>
  </cols>
  <sheetData>
    <row r="1" spans="1:70" ht="15.75">
      <c r="B1" s="155" t="s">
        <v>386</v>
      </c>
      <c r="C1" s="155">
        <v>2022</v>
      </c>
      <c r="K1" s="155" t="s">
        <v>386</v>
      </c>
      <c r="L1" s="155">
        <v>2023</v>
      </c>
      <c r="T1" s="155" t="s">
        <v>386</v>
      </c>
      <c r="U1" s="275" t="s">
        <v>387</v>
      </c>
      <c r="V1" s="275"/>
      <c r="AB1" s="276" t="str">
        <f>CONCATENATE("NOCHES ",$L$1)</f>
        <v>NOCHES 2023</v>
      </c>
      <c r="AC1" s="276"/>
      <c r="AD1" s="276"/>
      <c r="AE1" s="276"/>
      <c r="AF1" s="276"/>
      <c r="AG1" s="276"/>
      <c r="AH1" s="276"/>
      <c r="AI1" s="276"/>
      <c r="AJ1" s="276"/>
      <c r="AK1" s="276"/>
      <c r="AL1" s="276"/>
      <c r="AM1" s="184"/>
      <c r="AT1" s="155" t="s">
        <v>386</v>
      </c>
      <c r="AU1" s="155">
        <v>2022</v>
      </c>
      <c r="AW1" s="275" t="s">
        <v>388</v>
      </c>
      <c r="AX1" s="275"/>
      <c r="AY1" s="275"/>
      <c r="AZ1" s="275"/>
    </row>
    <row r="2" spans="1:70">
      <c r="AB2" s="284" t="s">
        <v>365</v>
      </c>
      <c r="AC2" s="285" t="s">
        <v>366</v>
      </c>
      <c r="AD2" s="284" t="s">
        <v>367</v>
      </c>
      <c r="AE2" s="286" t="s">
        <v>368</v>
      </c>
      <c r="AF2" s="286" t="s">
        <v>369</v>
      </c>
      <c r="AG2" s="286" t="s">
        <v>370</v>
      </c>
      <c r="AH2" s="286" t="s">
        <v>389</v>
      </c>
      <c r="AI2" s="185" t="s">
        <v>372</v>
      </c>
      <c r="AJ2" s="186" t="s">
        <v>375</v>
      </c>
      <c r="AK2" s="186" t="s">
        <v>375</v>
      </c>
      <c r="AL2" s="186" t="s">
        <v>375</v>
      </c>
    </row>
    <row r="3" spans="1:70" ht="15">
      <c r="B3" s="155" t="s">
        <v>390</v>
      </c>
      <c r="D3" s="156">
        <f>SUM(D6:D371)</f>
        <v>19847</v>
      </c>
      <c r="E3" s="156">
        <f>SUM(E6:E371)</f>
        <v>35851</v>
      </c>
      <c r="F3" s="156">
        <f>SUM(F6:F371)</f>
        <v>11515</v>
      </c>
      <c r="G3" s="156">
        <f>SUM(G6:G371)</f>
        <v>858</v>
      </c>
      <c r="H3" s="157">
        <f>SUM(H6:H371)</f>
        <v>11814</v>
      </c>
      <c r="L3" s="155" t="s">
        <v>390</v>
      </c>
      <c r="M3" s="156">
        <f>SUM(M6:M371)</f>
        <v>27002</v>
      </c>
      <c r="N3" s="156">
        <f>SUM(N6:N371)</f>
        <v>26424</v>
      </c>
      <c r="O3" s="156">
        <f>SUM(O6:O371)</f>
        <v>1682</v>
      </c>
      <c r="P3" s="156">
        <f>SUM(P6:P371)</f>
        <v>1244</v>
      </c>
      <c r="Q3" s="157">
        <f>SUM(Q6:Q371)</f>
        <v>12698</v>
      </c>
      <c r="T3" s="155" t="s">
        <v>390</v>
      </c>
      <c r="V3" s="156">
        <f>SUM(V6:V371)</f>
        <v>25295.080124999989</v>
      </c>
      <c r="W3" s="156">
        <f>SUM(W6:W371)</f>
        <v>36135.828750000001</v>
      </c>
      <c r="X3" s="156">
        <f>SUM(X6:X371)</f>
        <v>10840.748625000004</v>
      </c>
      <c r="Y3" s="156">
        <f>SUM(Y6:Y371)</f>
        <v>0</v>
      </c>
      <c r="Z3" s="157">
        <f>SUM(Z6:Z371)</f>
        <v>0</v>
      </c>
      <c r="AB3" s="284"/>
      <c r="AC3" s="285"/>
      <c r="AD3" s="284"/>
      <c r="AE3" s="286"/>
      <c r="AF3" s="286"/>
      <c r="AG3" s="286"/>
      <c r="AH3" s="286"/>
      <c r="AI3" s="187" t="s">
        <v>377</v>
      </c>
      <c r="AJ3" s="188" t="s">
        <v>379</v>
      </c>
      <c r="AK3" s="188" t="s">
        <v>380</v>
      </c>
      <c r="AL3" s="188" t="s">
        <v>381</v>
      </c>
      <c r="AT3" s="155" t="s">
        <v>390</v>
      </c>
      <c r="AV3" s="156">
        <f t="shared" ref="AV3:AZ3" si="0">SUM(AV6:AV371)</f>
        <v>20259</v>
      </c>
      <c r="AW3" s="156">
        <f t="shared" si="0"/>
        <v>36666</v>
      </c>
      <c r="AX3" s="156">
        <f t="shared" si="0"/>
        <v>11742</v>
      </c>
      <c r="AY3" s="156">
        <f t="shared" si="0"/>
        <v>902</v>
      </c>
      <c r="AZ3" s="157">
        <f t="shared" si="0"/>
        <v>12012</v>
      </c>
      <c r="BR3" s="215"/>
    </row>
    <row r="4" spans="1:70">
      <c r="AB4" s="169">
        <v>1</v>
      </c>
      <c r="AC4" s="170">
        <f>AVERAGEIF($J$6:$J$371,$AB4,$L$6:$L$371)</f>
        <v>442</v>
      </c>
      <c r="AD4" s="171">
        <f>COUNTIF($J$6:$J$371,$AB4)</f>
        <v>31</v>
      </c>
      <c r="AE4" s="172">
        <f>SUMIF($J$6:$J$371,$AB4,$M$6:$M$371)</f>
        <v>753</v>
      </c>
      <c r="AF4" s="172">
        <f>SUMIF($J$6:$J$371,$AB4,$N$6:$N$371)</f>
        <v>522</v>
      </c>
      <c r="AG4" s="172">
        <f>SUMIF($J$6:$J$371,$AB4,$O$6:$O$371)</f>
        <v>180</v>
      </c>
      <c r="AH4" s="172">
        <f>SUMIF($J$6:$J$371,$AB4,$P$6:$P$371)</f>
        <v>93</v>
      </c>
      <c r="AI4" s="172">
        <f>SUMIF($J$6:$J$371,$AB4,$Q$6:$Q$371)</f>
        <v>1335</v>
      </c>
      <c r="AJ4" s="172">
        <f>SUM(AE4:AG4)</f>
        <v>1455</v>
      </c>
      <c r="AK4" s="172">
        <f>SUM(AH4:AI4)</f>
        <v>1428</v>
      </c>
      <c r="AL4" s="172">
        <f>ANALISIS!AJ4</f>
        <v>10070</v>
      </c>
      <c r="BR4" s="215"/>
    </row>
    <row r="5" spans="1:70" ht="45">
      <c r="B5" s="158" t="s">
        <v>367</v>
      </c>
      <c r="C5" s="159" t="s">
        <v>366</v>
      </c>
      <c r="D5" s="160" t="s">
        <v>368</v>
      </c>
      <c r="E5" s="160" t="s">
        <v>369</v>
      </c>
      <c r="F5" s="160" t="s">
        <v>370</v>
      </c>
      <c r="G5" s="160" t="s">
        <v>371</v>
      </c>
      <c r="H5" s="161" t="s">
        <v>391</v>
      </c>
      <c r="K5" s="164" t="s">
        <v>367</v>
      </c>
      <c r="L5" s="159" t="s">
        <v>366</v>
      </c>
      <c r="M5" s="160" t="str">
        <f>D5</f>
        <v>Pagadores</v>
      </c>
      <c r="N5" s="160" t="str">
        <f>E5</f>
        <v>Referidos</v>
      </c>
      <c r="O5" s="160" t="str">
        <f>F5</f>
        <v>Grupos</v>
      </c>
      <c r="P5" s="160" t="s">
        <v>371</v>
      </c>
      <c r="Q5" s="161" t="str">
        <f>H5</f>
        <v>Propietarios e invitados</v>
      </c>
      <c r="T5" s="158" t="s">
        <v>367</v>
      </c>
      <c r="U5" s="159" t="s">
        <v>366</v>
      </c>
      <c r="V5" s="160" t="str">
        <f>D5</f>
        <v>Pagadores</v>
      </c>
      <c r="W5" s="160" t="str">
        <f>E5</f>
        <v>Referidos</v>
      </c>
      <c r="X5" s="160" t="str">
        <f>F5</f>
        <v>Grupos</v>
      </c>
      <c r="Y5" s="160" t="str">
        <f>G5</f>
        <v>Complementarias</v>
      </c>
      <c r="Z5" s="161" t="str">
        <f>H5</f>
        <v>Propietarios e invitados</v>
      </c>
      <c r="AB5" s="169">
        <f t="shared" ref="AB5:AB15" si="1">AB4+1</f>
        <v>2</v>
      </c>
      <c r="AC5" s="170">
        <f t="shared" ref="AC5:AC15" si="2">AVERAGEIF($J$6:$J$371,$AB5,$L$6:$L$371)</f>
        <v>442</v>
      </c>
      <c r="AD5" s="171">
        <f t="shared" ref="AD5:AD15" si="3">COUNTIF($J$6:$J$371,$AB5)</f>
        <v>28</v>
      </c>
      <c r="AE5" s="172">
        <f t="shared" ref="AE5:AE15" si="4">SUMIF($J$6:$J$371,$AB5,$M$6:$M$371)</f>
        <v>1385</v>
      </c>
      <c r="AF5" s="172">
        <f t="shared" ref="AF5:AF15" si="5">SUMIF($J$6:$J$371,$AB5,$N$6:$N$371)</f>
        <v>697</v>
      </c>
      <c r="AG5" s="172">
        <f t="shared" ref="AG5:AG15" si="6">SUMIF($J$6:$J$371,$AB5,$O$6:$O$371)</f>
        <v>111</v>
      </c>
      <c r="AH5" s="172">
        <f t="shared" ref="AH5:AH15" si="7">SUMIF($J$6:$J$371,$AB5,$P$6:$P$371)</f>
        <v>195</v>
      </c>
      <c r="AI5" s="172">
        <f t="shared" ref="AI5:AI15" si="8">SUMIF($J$6:$J$371,$AB5,$Q$6:$Q$371)</f>
        <v>1260</v>
      </c>
      <c r="AJ5" s="172">
        <f t="shared" ref="AJ5:AJ15" si="9">SUM(AE5:AG5)</f>
        <v>2193</v>
      </c>
      <c r="AK5" s="172">
        <f t="shared" ref="AK5:AK15" si="10">SUM(AH5:AI5)</f>
        <v>1455</v>
      </c>
      <c r="AL5" s="172">
        <f>ANALISIS!AJ5</f>
        <v>8958</v>
      </c>
      <c r="AT5" s="158" t="s">
        <v>367</v>
      </c>
      <c r="AU5" s="159" t="s">
        <v>392</v>
      </c>
      <c r="AV5" s="160" t="s">
        <v>393</v>
      </c>
      <c r="AW5" s="160" t="s">
        <v>394</v>
      </c>
      <c r="AX5" s="160" t="s">
        <v>395</v>
      </c>
      <c r="AY5" s="160" t="s">
        <v>396</v>
      </c>
      <c r="AZ5" s="161" t="s">
        <v>397</v>
      </c>
    </row>
    <row r="6" spans="1:70" ht="15">
      <c r="A6" s="153">
        <f>MONTH(B6)</f>
        <v>1</v>
      </c>
      <c r="B6" s="162">
        <v>44562</v>
      </c>
      <c r="C6" s="163">
        <f>'[1]2022'!$V4</f>
        <v>441</v>
      </c>
      <c r="D6" s="163">
        <f>'[1]2022'!Y4</f>
        <v>73</v>
      </c>
      <c r="E6" s="163">
        <f>'[1]2022'!Z4</f>
        <v>98</v>
      </c>
      <c r="F6" s="163">
        <f>'[1]2022'!AA4</f>
        <v>24</v>
      </c>
      <c r="G6" s="163">
        <f>'[1]2022'!AB4</f>
        <v>13</v>
      </c>
      <c r="H6" s="163">
        <f>'[1]2022'!AC4</f>
        <v>60</v>
      </c>
      <c r="J6" s="153">
        <f>MONTH(K6)</f>
        <v>1</v>
      </c>
      <c r="K6" s="162">
        <v>44927</v>
      </c>
      <c r="L6" s="165">
        <v>442</v>
      </c>
      <c r="M6" s="166">
        <f>VLOOKUP($K6,ANALISIS!N$4:T$369,2,FALSE)</f>
        <v>73</v>
      </c>
      <c r="N6" s="166">
        <f>VLOOKUP($K6,ANALISIS!$N$4:$T$369,3,FALSE)</f>
        <v>93</v>
      </c>
      <c r="O6" s="166">
        <f>VLOOKUP($K6,ANALISIS!$N$4:$T$369,4,FALSE)</f>
        <v>23</v>
      </c>
      <c r="P6" s="166">
        <f>VLOOKUP($K6,ANALISIS!$N$4:$T$369,5,FALSE)</f>
        <v>4</v>
      </c>
      <c r="Q6" s="166">
        <f>VLOOKUP($K6,ANALISIS!$N$4:$T$369,6,FALSE)</f>
        <v>57</v>
      </c>
      <c r="S6" s="153">
        <f>MONTH(T6)</f>
        <v>1</v>
      </c>
      <c r="T6" s="162">
        <f>K6</f>
        <v>44927</v>
      </c>
      <c r="U6" s="168">
        <f>[1]PRESUP!B4</f>
        <v>440</v>
      </c>
      <c r="V6" s="166">
        <f>[1]PRESUP!E4</f>
        <v>74.125548913043502</v>
      </c>
      <c r="W6" s="166">
        <f>[1]PRESUP!F4</f>
        <v>97.1663447251115</v>
      </c>
      <c r="X6" s="166">
        <f>[1]PRESUP!G4</f>
        <v>42.896250000000002</v>
      </c>
      <c r="Y6" s="166">
        <f>[1]PRESUP!H4</f>
        <v>0</v>
      </c>
      <c r="Z6" s="166">
        <f>[1]PRESUP!I4</f>
        <v>0</v>
      </c>
      <c r="AB6" s="169">
        <f t="shared" si="1"/>
        <v>3</v>
      </c>
      <c r="AC6" s="170">
        <f t="shared" si="2"/>
        <v>442</v>
      </c>
      <c r="AD6" s="171">
        <f t="shared" si="3"/>
        <v>31</v>
      </c>
      <c r="AE6" s="172">
        <f t="shared" si="4"/>
        <v>2203</v>
      </c>
      <c r="AF6" s="172">
        <f t="shared" si="5"/>
        <v>3382</v>
      </c>
      <c r="AG6" s="172">
        <f t="shared" si="6"/>
        <v>240</v>
      </c>
      <c r="AH6" s="172">
        <f t="shared" si="7"/>
        <v>30</v>
      </c>
      <c r="AI6" s="172">
        <f t="shared" si="8"/>
        <v>1036</v>
      </c>
      <c r="AJ6" s="172">
        <f t="shared" si="9"/>
        <v>5825</v>
      </c>
      <c r="AK6" s="172">
        <f t="shared" si="10"/>
        <v>1066</v>
      </c>
      <c r="AL6" s="172">
        <f>ANALISIS!AJ6</f>
        <v>11610</v>
      </c>
      <c r="AS6" s="153">
        <f t="shared" ref="AS6:AS69" si="11">MONTH(AT6)</f>
        <v>1</v>
      </c>
      <c r="AT6" s="162">
        <v>44562</v>
      </c>
      <c r="AU6" s="195">
        <v>441</v>
      </c>
      <c r="AV6" s="195">
        <v>73</v>
      </c>
      <c r="AW6" s="195">
        <v>106</v>
      </c>
      <c r="AX6" s="195">
        <v>24</v>
      </c>
      <c r="AY6" s="195">
        <v>14</v>
      </c>
      <c r="AZ6" s="195">
        <v>59</v>
      </c>
    </row>
    <row r="7" spans="1:70" ht="15">
      <c r="A7" s="153">
        <f t="shared" ref="A7:A70" si="12">MONTH(B7)</f>
        <v>1</v>
      </c>
      <c r="B7" s="162">
        <v>44563</v>
      </c>
      <c r="C7" s="163">
        <f>'[1]2022'!$V5</f>
        <v>441</v>
      </c>
      <c r="D7" s="163">
        <f>'[1]2022'!Y5</f>
        <v>24</v>
      </c>
      <c r="E7" s="163">
        <f>'[1]2022'!Z5</f>
        <v>34</v>
      </c>
      <c r="F7" s="163">
        <f>'[1]2022'!AA5</f>
        <v>7</v>
      </c>
      <c r="G7" s="163">
        <f>'[1]2022'!AB5</f>
        <v>1</v>
      </c>
      <c r="H7" s="163">
        <f>'[1]2022'!AC5</f>
        <v>52</v>
      </c>
      <c r="J7" s="153">
        <f t="shared" ref="J7:J70" si="13">MONTH(K7)</f>
        <v>1</v>
      </c>
      <c r="K7" s="162">
        <f>K6+1</f>
        <v>44928</v>
      </c>
      <c r="L7" s="165">
        <v>442</v>
      </c>
      <c r="M7" s="166">
        <f>VLOOKUP($K7,ANALISIS!N$4:T$369,2,FALSE)</f>
        <v>29</v>
      </c>
      <c r="N7" s="166">
        <f>VLOOKUP($K7,ANALISIS!$N$4:$T$369,3,FALSE)</f>
        <v>31</v>
      </c>
      <c r="O7" s="166">
        <f>VLOOKUP($K7,ANALISIS!$N$4:$T$369,4,FALSE)</f>
        <v>15</v>
      </c>
      <c r="P7" s="166">
        <f>VLOOKUP($K7,ANALISIS!$N$4:$T$369,5,FALSE)</f>
        <v>0</v>
      </c>
      <c r="Q7" s="166">
        <f>VLOOKUP($K7,ANALISIS!$N$4:$T$369,6,FALSE)</f>
        <v>48</v>
      </c>
      <c r="S7" s="153">
        <f t="shared" ref="S7:S70" si="14">MONTH(T7)</f>
        <v>1</v>
      </c>
      <c r="T7" s="162">
        <f t="shared" ref="T7:T70" si="15">K7</f>
        <v>44928</v>
      </c>
      <c r="U7" s="163">
        <f>[1]PRESUP!B5</f>
        <v>440</v>
      </c>
      <c r="V7" s="166">
        <f>[1]PRESUP!E5</f>
        <v>24.3700434782609</v>
      </c>
      <c r="W7" s="166">
        <f>[1]PRESUP!F5</f>
        <v>33.710772659732498</v>
      </c>
      <c r="X7" s="166">
        <f>[1]PRESUP!G5</f>
        <v>12.51140625</v>
      </c>
      <c r="Y7" s="166">
        <f>[1]PRESUP!H5</f>
        <v>0</v>
      </c>
      <c r="Z7" s="166">
        <f>[1]PRESUP!I5</f>
        <v>0</v>
      </c>
      <c r="AB7" s="169">
        <f t="shared" si="1"/>
        <v>4</v>
      </c>
      <c r="AC7" s="170">
        <f t="shared" si="2"/>
        <v>442</v>
      </c>
      <c r="AD7" s="171">
        <f t="shared" si="3"/>
        <v>30</v>
      </c>
      <c r="AE7" s="172">
        <f t="shared" si="4"/>
        <v>2545</v>
      </c>
      <c r="AF7" s="172">
        <f t="shared" si="5"/>
        <v>2194</v>
      </c>
      <c r="AG7" s="172">
        <f t="shared" si="6"/>
        <v>266</v>
      </c>
      <c r="AH7" s="172">
        <f t="shared" si="7"/>
        <v>83</v>
      </c>
      <c r="AI7" s="172">
        <f t="shared" si="8"/>
        <v>1018</v>
      </c>
      <c r="AJ7" s="172">
        <f t="shared" si="9"/>
        <v>5005</v>
      </c>
      <c r="AK7" s="172">
        <f t="shared" si="10"/>
        <v>1101</v>
      </c>
      <c r="AL7" s="172">
        <f>ANALISIS!AJ7</f>
        <v>11291</v>
      </c>
      <c r="AS7" s="153">
        <f t="shared" si="11"/>
        <v>1</v>
      </c>
      <c r="AT7" s="162">
        <v>44563</v>
      </c>
      <c r="AU7" s="195">
        <v>441</v>
      </c>
      <c r="AV7" s="195">
        <v>25</v>
      </c>
      <c r="AW7" s="195">
        <v>36</v>
      </c>
      <c r="AX7" s="195">
        <v>7</v>
      </c>
      <c r="AY7" s="195">
        <v>1</v>
      </c>
      <c r="AZ7" s="195">
        <v>53</v>
      </c>
    </row>
    <row r="8" spans="1:70" ht="15">
      <c r="A8" s="153">
        <f t="shared" si="12"/>
        <v>1</v>
      </c>
      <c r="B8" s="162">
        <v>44564</v>
      </c>
      <c r="C8" s="163">
        <f>'[1]2022'!$V6</f>
        <v>441</v>
      </c>
      <c r="D8" s="163">
        <f>'[1]2022'!Y6</f>
        <v>8</v>
      </c>
      <c r="E8" s="163">
        <f>'[1]2022'!Z6</f>
        <v>10</v>
      </c>
      <c r="F8" s="163">
        <f>'[1]2022'!AA6</f>
        <v>3</v>
      </c>
      <c r="G8" s="163">
        <f>'[1]2022'!AB6</f>
        <v>1</v>
      </c>
      <c r="H8" s="163">
        <f>'[1]2022'!AC6</f>
        <v>34</v>
      </c>
      <c r="J8" s="153">
        <f t="shared" si="13"/>
        <v>1</v>
      </c>
      <c r="K8" s="162">
        <f t="shared" ref="K8:K71" si="16">K7+1</f>
        <v>44929</v>
      </c>
      <c r="L8" s="165">
        <v>442</v>
      </c>
      <c r="M8" s="166">
        <f>VLOOKUP($K8,ANALISIS!N$4:T$369,2,FALSE)</f>
        <v>19</v>
      </c>
      <c r="N8" s="166">
        <f>VLOOKUP($K8,ANALISIS!$N$4:$T$369,3,FALSE)</f>
        <v>20</v>
      </c>
      <c r="O8" s="166">
        <f>VLOOKUP($K8,ANALISIS!$N$4:$T$369,4,FALSE)</f>
        <v>11</v>
      </c>
      <c r="P8" s="166">
        <f>VLOOKUP($K8,ANALISIS!$N$4:$T$369,5,FALSE)</f>
        <v>3</v>
      </c>
      <c r="Q8" s="166">
        <f>VLOOKUP($K8,ANALISIS!$N$4:$T$369,6,FALSE)</f>
        <v>35</v>
      </c>
      <c r="S8" s="153">
        <f t="shared" si="14"/>
        <v>1</v>
      </c>
      <c r="T8" s="162">
        <f t="shared" si="15"/>
        <v>44929</v>
      </c>
      <c r="U8" s="163">
        <f>[1]PRESUP!B6</f>
        <v>440</v>
      </c>
      <c r="V8" s="166">
        <f>[1]PRESUP!E6</f>
        <v>8.1233478260869596</v>
      </c>
      <c r="W8" s="166">
        <f>[1]PRESUP!F6</f>
        <v>9.9149331352154508</v>
      </c>
      <c r="X8" s="166">
        <f>[1]PRESUP!G6</f>
        <v>5.3620312500000002</v>
      </c>
      <c r="Y8" s="166">
        <f>[1]PRESUP!H6</f>
        <v>0</v>
      </c>
      <c r="Z8" s="166">
        <f>[1]PRESUP!I6</f>
        <v>0</v>
      </c>
      <c r="AB8" s="169">
        <f t="shared" si="1"/>
        <v>5</v>
      </c>
      <c r="AC8" s="170">
        <f t="shared" si="2"/>
        <v>442</v>
      </c>
      <c r="AD8" s="171">
        <f t="shared" si="3"/>
        <v>31</v>
      </c>
      <c r="AE8" s="172">
        <f t="shared" si="4"/>
        <v>2146</v>
      </c>
      <c r="AF8" s="172">
        <f t="shared" si="5"/>
        <v>2712</v>
      </c>
      <c r="AG8" s="172">
        <f t="shared" si="6"/>
        <v>185</v>
      </c>
      <c r="AH8" s="172">
        <f t="shared" si="7"/>
        <v>68</v>
      </c>
      <c r="AI8" s="172">
        <f t="shared" si="8"/>
        <v>1070</v>
      </c>
      <c r="AJ8" s="172">
        <f t="shared" si="9"/>
        <v>5043</v>
      </c>
      <c r="AK8" s="172">
        <f t="shared" si="10"/>
        <v>1138</v>
      </c>
      <c r="AL8" s="172">
        <f>ANALISIS!AJ8</f>
        <v>11434</v>
      </c>
      <c r="AS8" s="153">
        <f t="shared" si="11"/>
        <v>1</v>
      </c>
      <c r="AT8" s="162">
        <v>44564</v>
      </c>
      <c r="AU8" s="195">
        <v>441</v>
      </c>
      <c r="AV8" s="195">
        <v>8</v>
      </c>
      <c r="AW8" s="195">
        <v>12</v>
      </c>
      <c r="AX8" s="195">
        <v>3</v>
      </c>
      <c r="AY8" s="195">
        <v>1</v>
      </c>
      <c r="AZ8" s="195">
        <v>35</v>
      </c>
    </row>
    <row r="9" spans="1:70" ht="15">
      <c r="A9" s="153">
        <f t="shared" si="12"/>
        <v>1</v>
      </c>
      <c r="B9" s="162">
        <v>44565</v>
      </c>
      <c r="C9" s="163">
        <f>'[1]2022'!$V7</f>
        <v>440</v>
      </c>
      <c r="D9" s="163">
        <f>'[1]2022'!Y7</f>
        <v>7</v>
      </c>
      <c r="E9" s="163">
        <f>'[1]2022'!Z7</f>
        <v>8</v>
      </c>
      <c r="F9" s="163">
        <f>'[1]2022'!AA7</f>
        <v>2</v>
      </c>
      <c r="G9" s="163">
        <f>'[1]2022'!AB7</f>
        <v>2</v>
      </c>
      <c r="H9" s="163">
        <f>'[1]2022'!AC7</f>
        <v>28</v>
      </c>
      <c r="J9" s="153">
        <f t="shared" si="13"/>
        <v>1</v>
      </c>
      <c r="K9" s="162">
        <f t="shared" si="16"/>
        <v>44930</v>
      </c>
      <c r="L9" s="165">
        <v>442</v>
      </c>
      <c r="M9" s="166">
        <f>VLOOKUP($K9,ANALISIS!N$4:T$369,2,FALSE)</f>
        <v>17</v>
      </c>
      <c r="N9" s="166">
        <f>VLOOKUP($K9,ANALISIS!$N$4:$T$369,3,FALSE)</f>
        <v>13</v>
      </c>
      <c r="O9" s="166">
        <f>VLOOKUP($K9,ANALISIS!$N$4:$T$369,4,FALSE)</f>
        <v>7</v>
      </c>
      <c r="P9" s="166">
        <f>VLOOKUP($K9,ANALISIS!$N$4:$T$369,5,FALSE)</f>
        <v>3</v>
      </c>
      <c r="Q9" s="166">
        <f>VLOOKUP($K9,ANALISIS!$N$4:$T$369,6,FALSE)</f>
        <v>28</v>
      </c>
      <c r="S9" s="153">
        <f t="shared" si="14"/>
        <v>1</v>
      </c>
      <c r="T9" s="162">
        <f t="shared" si="15"/>
        <v>44930</v>
      </c>
      <c r="U9" s="163">
        <f>[1]PRESUP!B7</f>
        <v>440</v>
      </c>
      <c r="V9" s="166">
        <f>[1]PRESUP!E7</f>
        <v>7.1079293478260901</v>
      </c>
      <c r="W9" s="166">
        <f>[1]PRESUP!F7</f>
        <v>7.9319465081723601</v>
      </c>
      <c r="X9" s="166">
        <f>[1]PRESUP!G7</f>
        <v>3.5746875</v>
      </c>
      <c r="Y9" s="166">
        <f>[1]PRESUP!H7</f>
        <v>0</v>
      </c>
      <c r="Z9" s="166">
        <f>[1]PRESUP!I7</f>
        <v>0</v>
      </c>
      <c r="AB9" s="169">
        <f t="shared" si="1"/>
        <v>6</v>
      </c>
      <c r="AC9" s="170">
        <f t="shared" si="2"/>
        <v>442</v>
      </c>
      <c r="AD9" s="171">
        <f t="shared" si="3"/>
        <v>30</v>
      </c>
      <c r="AE9" s="172">
        <f t="shared" si="4"/>
        <v>3323</v>
      </c>
      <c r="AF9" s="172">
        <f t="shared" si="5"/>
        <v>4718</v>
      </c>
      <c r="AG9" s="172">
        <f t="shared" si="6"/>
        <v>165</v>
      </c>
      <c r="AH9" s="172">
        <f t="shared" si="7"/>
        <v>95</v>
      </c>
      <c r="AI9" s="172">
        <f t="shared" si="8"/>
        <v>997</v>
      </c>
      <c r="AJ9" s="172">
        <f t="shared" si="9"/>
        <v>8206</v>
      </c>
      <c r="AK9" s="172">
        <f t="shared" si="10"/>
        <v>1092</v>
      </c>
      <c r="AL9" s="172">
        <f>ANALISIS!AJ9</f>
        <v>11499</v>
      </c>
      <c r="AS9" s="153">
        <f t="shared" si="11"/>
        <v>1</v>
      </c>
      <c r="AT9" s="162">
        <v>44565</v>
      </c>
      <c r="AU9" s="195">
        <v>440</v>
      </c>
      <c r="AV9" s="195">
        <v>7</v>
      </c>
      <c r="AW9" s="195">
        <v>8</v>
      </c>
      <c r="AX9" s="195">
        <v>2</v>
      </c>
      <c r="AY9" s="195">
        <v>2</v>
      </c>
      <c r="AZ9" s="195">
        <v>28</v>
      </c>
    </row>
    <row r="10" spans="1:70" ht="15">
      <c r="A10" s="153">
        <f t="shared" si="12"/>
        <v>1</v>
      </c>
      <c r="B10" s="162">
        <v>44566</v>
      </c>
      <c r="C10" s="163">
        <f>'[1]2022'!$V8</f>
        <v>440</v>
      </c>
      <c r="D10" s="163">
        <f>'[1]2022'!Y8</f>
        <v>7</v>
      </c>
      <c r="E10" s="163">
        <f>'[1]2022'!Z8</f>
        <v>10</v>
      </c>
      <c r="F10" s="163">
        <f>'[1]2022'!AA8</f>
        <v>2</v>
      </c>
      <c r="G10" s="163">
        <f>'[1]2022'!AB8</f>
        <v>2</v>
      </c>
      <c r="H10" s="163">
        <f>'[1]2022'!AC8</f>
        <v>26</v>
      </c>
      <c r="J10" s="153">
        <f t="shared" si="13"/>
        <v>1</v>
      </c>
      <c r="K10" s="162">
        <f t="shared" si="16"/>
        <v>44931</v>
      </c>
      <c r="L10" s="165">
        <v>442</v>
      </c>
      <c r="M10" s="166">
        <f>VLOOKUP($K10,ANALISIS!N$4:T$369,2,FALSE)</f>
        <v>20</v>
      </c>
      <c r="N10" s="166">
        <f>VLOOKUP($K10,ANALISIS!$N$4:$T$369,3,FALSE)</f>
        <v>16</v>
      </c>
      <c r="O10" s="166">
        <f>VLOOKUP($K10,ANALISIS!$N$4:$T$369,4,FALSE)</f>
        <v>12</v>
      </c>
      <c r="P10" s="166">
        <f>VLOOKUP($K10,ANALISIS!$N$4:$T$369,5,FALSE)</f>
        <v>2</v>
      </c>
      <c r="Q10" s="166">
        <f>VLOOKUP($K10,ANALISIS!$N$4:$T$369,6,FALSE)</f>
        <v>30</v>
      </c>
      <c r="S10" s="153">
        <f t="shared" si="14"/>
        <v>1</v>
      </c>
      <c r="T10" s="162">
        <f t="shared" si="15"/>
        <v>44931</v>
      </c>
      <c r="U10" s="163">
        <f>[1]PRESUP!B8</f>
        <v>440</v>
      </c>
      <c r="V10" s="166">
        <f>[1]PRESUP!E8</f>
        <v>7.1079293478260901</v>
      </c>
      <c r="W10" s="166">
        <f>[1]PRESUP!F8</f>
        <v>9.9149331352154508</v>
      </c>
      <c r="X10" s="166">
        <f>[1]PRESUP!G8</f>
        <v>3.5746875</v>
      </c>
      <c r="Y10" s="166">
        <f>[1]PRESUP!H8</f>
        <v>0</v>
      </c>
      <c r="Z10" s="166">
        <f>[1]PRESUP!I8</f>
        <v>0</v>
      </c>
      <c r="AB10" s="169">
        <f t="shared" si="1"/>
        <v>7</v>
      </c>
      <c r="AC10" s="170">
        <f t="shared" si="2"/>
        <v>442</v>
      </c>
      <c r="AD10" s="171">
        <f t="shared" si="3"/>
        <v>31</v>
      </c>
      <c r="AE10" s="172">
        <f t="shared" si="4"/>
        <v>4982</v>
      </c>
      <c r="AF10" s="172">
        <f t="shared" si="5"/>
        <v>4114</v>
      </c>
      <c r="AG10" s="172">
        <f t="shared" si="6"/>
        <v>25</v>
      </c>
      <c r="AH10" s="172">
        <f t="shared" si="7"/>
        <v>115</v>
      </c>
      <c r="AI10" s="172">
        <f t="shared" si="8"/>
        <v>1080</v>
      </c>
      <c r="AJ10" s="172">
        <f t="shared" si="9"/>
        <v>9121</v>
      </c>
      <c r="AK10" s="172">
        <f t="shared" si="10"/>
        <v>1195</v>
      </c>
      <c r="AL10" s="172">
        <f>ANALISIS!AJ10</f>
        <v>11799</v>
      </c>
      <c r="AS10" s="153">
        <f t="shared" si="11"/>
        <v>1</v>
      </c>
      <c r="AT10" s="162">
        <v>44566</v>
      </c>
      <c r="AU10" s="195">
        <v>440</v>
      </c>
      <c r="AV10" s="195">
        <v>7</v>
      </c>
      <c r="AW10" s="195">
        <v>10</v>
      </c>
      <c r="AX10" s="195">
        <v>2</v>
      </c>
      <c r="AY10" s="195">
        <v>2</v>
      </c>
      <c r="AZ10" s="195">
        <v>27</v>
      </c>
    </row>
    <row r="11" spans="1:70" ht="15">
      <c r="A11" s="153">
        <f t="shared" si="12"/>
        <v>1</v>
      </c>
      <c r="B11" s="162">
        <v>44567</v>
      </c>
      <c r="C11" s="163">
        <f>'[1]2022'!$V9</f>
        <v>440</v>
      </c>
      <c r="D11" s="163">
        <f>'[1]2022'!Y9</f>
        <v>6</v>
      </c>
      <c r="E11" s="163">
        <f>'[1]2022'!Z9</f>
        <v>9</v>
      </c>
      <c r="F11" s="163">
        <f>'[1]2022'!AA9</f>
        <v>2</v>
      </c>
      <c r="G11" s="163">
        <f>'[1]2022'!AB9</f>
        <v>0</v>
      </c>
      <c r="H11" s="163">
        <f>'[1]2022'!AC9</f>
        <v>33</v>
      </c>
      <c r="J11" s="153">
        <f t="shared" si="13"/>
        <v>1</v>
      </c>
      <c r="K11" s="162">
        <f t="shared" si="16"/>
        <v>44932</v>
      </c>
      <c r="L11" s="167">
        <f t="shared" ref="L11:L70" si="17">L10</f>
        <v>442</v>
      </c>
      <c r="M11" s="166">
        <f>VLOOKUP($K11,ANALISIS!N$4:T$369,2,FALSE)</f>
        <v>23</v>
      </c>
      <c r="N11" s="166">
        <f>VLOOKUP($K11,ANALISIS!$N$4:$T$369,3,FALSE)</f>
        <v>12</v>
      </c>
      <c r="O11" s="166">
        <f>VLOOKUP($K11,ANALISIS!$N$4:$T$369,4,FALSE)</f>
        <v>9</v>
      </c>
      <c r="P11" s="166">
        <f>VLOOKUP($K11,ANALISIS!$N$4:$T$369,5,FALSE)</f>
        <v>2</v>
      </c>
      <c r="Q11" s="166">
        <f>VLOOKUP($K11,ANALISIS!$N$4:$T$369,6,FALSE)</f>
        <v>36</v>
      </c>
      <c r="S11" s="153">
        <f t="shared" si="14"/>
        <v>1</v>
      </c>
      <c r="T11" s="162">
        <f t="shared" si="15"/>
        <v>44932</v>
      </c>
      <c r="U11" s="163">
        <f>[1]PRESUP!B9</f>
        <v>440</v>
      </c>
      <c r="V11" s="166">
        <f>[1]PRESUP!E9</f>
        <v>6.0925108695652197</v>
      </c>
      <c r="W11" s="166">
        <f>[1]PRESUP!F9</f>
        <v>8.9234398216939095</v>
      </c>
      <c r="X11" s="166">
        <f>[1]PRESUP!G9</f>
        <v>3.5746875</v>
      </c>
      <c r="Y11" s="166">
        <f>[1]PRESUP!H9</f>
        <v>0</v>
      </c>
      <c r="Z11" s="166">
        <f>[1]PRESUP!I9</f>
        <v>0</v>
      </c>
      <c r="AB11" s="169">
        <f t="shared" si="1"/>
        <v>8</v>
      </c>
      <c r="AC11" s="170">
        <f t="shared" si="2"/>
        <v>442</v>
      </c>
      <c r="AD11" s="171">
        <f t="shared" si="3"/>
        <v>31</v>
      </c>
      <c r="AE11" s="172">
        <f t="shared" si="4"/>
        <v>2206</v>
      </c>
      <c r="AF11" s="172">
        <f t="shared" si="5"/>
        <v>1323</v>
      </c>
      <c r="AG11" s="172">
        <f t="shared" si="6"/>
        <v>0</v>
      </c>
      <c r="AH11" s="172">
        <f t="shared" si="7"/>
        <v>57</v>
      </c>
      <c r="AI11" s="172">
        <f t="shared" si="8"/>
        <v>731</v>
      </c>
      <c r="AJ11" s="172">
        <f t="shared" si="9"/>
        <v>3529</v>
      </c>
      <c r="AK11" s="172">
        <f t="shared" si="10"/>
        <v>788</v>
      </c>
      <c r="AL11" s="172">
        <f>ANALISIS!AJ11</f>
        <v>11303</v>
      </c>
      <c r="AS11" s="153">
        <f t="shared" si="11"/>
        <v>1</v>
      </c>
      <c r="AT11" s="162">
        <v>44567</v>
      </c>
      <c r="AU11" s="195">
        <v>440</v>
      </c>
      <c r="AV11" s="195">
        <v>6</v>
      </c>
      <c r="AW11" s="195">
        <v>10</v>
      </c>
      <c r="AX11" s="195">
        <v>2</v>
      </c>
      <c r="AY11" s="195"/>
      <c r="AZ11" s="195">
        <v>33</v>
      </c>
    </row>
    <row r="12" spans="1:70" ht="15">
      <c r="A12" s="153">
        <f t="shared" si="12"/>
        <v>1</v>
      </c>
      <c r="B12" s="162">
        <v>44568</v>
      </c>
      <c r="C12" s="163">
        <f>'[1]2022'!$V10</f>
        <v>441</v>
      </c>
      <c r="D12" s="163">
        <f>'[1]2022'!Y10</f>
        <v>7</v>
      </c>
      <c r="E12" s="163">
        <f>'[1]2022'!Z10</f>
        <v>14</v>
      </c>
      <c r="F12" s="163">
        <f>'[1]2022'!AA10</f>
        <v>2</v>
      </c>
      <c r="G12" s="163">
        <f>'[1]2022'!AB10</f>
        <v>1</v>
      </c>
      <c r="H12" s="163">
        <f>'[1]2022'!AC10</f>
        <v>34</v>
      </c>
      <c r="J12" s="153">
        <f t="shared" si="13"/>
        <v>1</v>
      </c>
      <c r="K12" s="162">
        <f t="shared" si="16"/>
        <v>44933</v>
      </c>
      <c r="L12" s="167">
        <f t="shared" si="17"/>
        <v>442</v>
      </c>
      <c r="M12" s="166">
        <f>VLOOKUP($K12,ANALISIS!N$4:T$369,2,FALSE)</f>
        <v>26</v>
      </c>
      <c r="N12" s="166">
        <f>VLOOKUP($K12,ANALISIS!$N$4:$T$369,3,FALSE)</f>
        <v>13</v>
      </c>
      <c r="O12" s="166">
        <f>VLOOKUP($K12,ANALISIS!$N$4:$T$369,4,FALSE)</f>
        <v>8</v>
      </c>
      <c r="P12" s="166">
        <f>VLOOKUP($K12,ANALISIS!$N$4:$T$369,5,FALSE)</f>
        <v>3</v>
      </c>
      <c r="Q12" s="166">
        <f>VLOOKUP($K12,ANALISIS!$N$4:$T$369,6,FALSE)</f>
        <v>33</v>
      </c>
      <c r="S12" s="153">
        <f t="shared" si="14"/>
        <v>1</v>
      </c>
      <c r="T12" s="162">
        <f t="shared" si="15"/>
        <v>44933</v>
      </c>
      <c r="U12" s="163">
        <f>[1]PRESUP!B10</f>
        <v>440</v>
      </c>
      <c r="V12" s="166">
        <f>[1]PRESUP!E10</f>
        <v>7.1079293478260901</v>
      </c>
      <c r="W12" s="166">
        <f>[1]PRESUP!F10</f>
        <v>13.8809063893016</v>
      </c>
      <c r="X12" s="166">
        <f>[1]PRESUP!G10</f>
        <v>3.5746875</v>
      </c>
      <c r="Y12" s="166">
        <f>[1]PRESUP!H10</f>
        <v>0</v>
      </c>
      <c r="Z12" s="166">
        <f>[1]PRESUP!I10</f>
        <v>0</v>
      </c>
      <c r="AB12" s="169">
        <f t="shared" si="1"/>
        <v>9</v>
      </c>
      <c r="AC12" s="170">
        <f t="shared" si="2"/>
        <v>442</v>
      </c>
      <c r="AD12" s="171">
        <f t="shared" si="3"/>
        <v>30</v>
      </c>
      <c r="AE12" s="172">
        <f t="shared" si="4"/>
        <v>2632</v>
      </c>
      <c r="AF12" s="172">
        <f t="shared" si="5"/>
        <v>1825</v>
      </c>
      <c r="AG12" s="172">
        <f t="shared" si="6"/>
        <v>132</v>
      </c>
      <c r="AH12" s="172">
        <f t="shared" si="7"/>
        <v>91</v>
      </c>
      <c r="AI12" s="172">
        <f t="shared" si="8"/>
        <v>991</v>
      </c>
      <c r="AJ12" s="172">
        <f t="shared" si="9"/>
        <v>4589</v>
      </c>
      <c r="AK12" s="172">
        <f t="shared" si="10"/>
        <v>1082</v>
      </c>
      <c r="AL12" s="172">
        <f>ANALISIS!AJ12</f>
        <v>10744</v>
      </c>
      <c r="AS12" s="153">
        <f t="shared" si="11"/>
        <v>1</v>
      </c>
      <c r="AT12" s="162">
        <v>44568</v>
      </c>
      <c r="AU12" s="195">
        <v>441</v>
      </c>
      <c r="AV12" s="195">
        <v>7</v>
      </c>
      <c r="AW12" s="195">
        <v>16</v>
      </c>
      <c r="AX12" s="195">
        <v>2</v>
      </c>
      <c r="AY12" s="195">
        <v>1</v>
      </c>
      <c r="AZ12" s="195">
        <v>35</v>
      </c>
    </row>
    <row r="13" spans="1:70" ht="15">
      <c r="A13" s="153">
        <f t="shared" si="12"/>
        <v>1</v>
      </c>
      <c r="B13" s="162">
        <v>44569</v>
      </c>
      <c r="C13" s="163">
        <f>'[1]2022'!$V11</f>
        <v>441</v>
      </c>
      <c r="D13" s="163">
        <f>'[1]2022'!Y11</f>
        <v>10</v>
      </c>
      <c r="E13" s="163">
        <f>'[1]2022'!Z11</f>
        <v>20</v>
      </c>
      <c r="F13" s="163">
        <f>'[1]2022'!AA11</f>
        <v>2</v>
      </c>
      <c r="G13" s="163">
        <f>'[1]2022'!AB11</f>
        <v>1</v>
      </c>
      <c r="H13" s="163">
        <f>'[1]2022'!AC11</f>
        <v>33</v>
      </c>
      <c r="J13" s="153">
        <f t="shared" si="13"/>
        <v>1</v>
      </c>
      <c r="K13" s="162">
        <f t="shared" si="16"/>
        <v>44934</v>
      </c>
      <c r="L13" s="167">
        <f t="shared" si="17"/>
        <v>442</v>
      </c>
      <c r="M13" s="166">
        <f>VLOOKUP($K13,ANALISIS!N$4:T$369,2,FALSE)</f>
        <v>19</v>
      </c>
      <c r="N13" s="166">
        <f>VLOOKUP($K13,ANALISIS!$N$4:$T$369,3,FALSE)</f>
        <v>8</v>
      </c>
      <c r="O13" s="166">
        <f>VLOOKUP($K13,ANALISIS!$N$4:$T$369,4,FALSE)</f>
        <v>4</v>
      </c>
      <c r="P13" s="166">
        <f>VLOOKUP($K13,ANALISIS!$N$4:$T$369,5,FALSE)</f>
        <v>0</v>
      </c>
      <c r="Q13" s="166">
        <f>VLOOKUP($K13,ANALISIS!$N$4:$T$369,6,FALSE)</f>
        <v>33</v>
      </c>
      <c r="S13" s="153">
        <f t="shared" si="14"/>
        <v>1</v>
      </c>
      <c r="T13" s="162">
        <f t="shared" si="15"/>
        <v>44934</v>
      </c>
      <c r="U13" s="163">
        <f>[1]PRESUP!B11</f>
        <v>440</v>
      </c>
      <c r="V13" s="166">
        <f>[1]PRESUP!E11</f>
        <v>10.1541847826087</v>
      </c>
      <c r="W13" s="166">
        <f>[1]PRESUP!F11</f>
        <v>19.829866270430902</v>
      </c>
      <c r="X13" s="166">
        <f>[1]PRESUP!G11</f>
        <v>3.5746875</v>
      </c>
      <c r="Y13" s="166">
        <f>[1]PRESUP!H11</f>
        <v>0</v>
      </c>
      <c r="Z13" s="166">
        <f>[1]PRESUP!I11</f>
        <v>0</v>
      </c>
      <c r="AB13" s="169">
        <f t="shared" si="1"/>
        <v>10</v>
      </c>
      <c r="AC13" s="170">
        <f t="shared" si="2"/>
        <v>442</v>
      </c>
      <c r="AD13" s="171">
        <f t="shared" si="3"/>
        <v>31</v>
      </c>
      <c r="AE13" s="172">
        <f t="shared" si="4"/>
        <v>2888</v>
      </c>
      <c r="AF13" s="172">
        <f t="shared" si="5"/>
        <v>3299</v>
      </c>
      <c r="AG13" s="172">
        <f t="shared" si="6"/>
        <v>126</v>
      </c>
      <c r="AH13" s="172">
        <f t="shared" si="7"/>
        <v>126</v>
      </c>
      <c r="AI13" s="172">
        <f t="shared" si="8"/>
        <v>1087</v>
      </c>
      <c r="AJ13" s="172">
        <f t="shared" si="9"/>
        <v>6313</v>
      </c>
      <c r="AK13" s="172">
        <f t="shared" si="10"/>
        <v>1213</v>
      </c>
      <c r="AL13" s="172">
        <f>ANALISIS!AJ13</f>
        <v>11561</v>
      </c>
      <c r="AS13" s="153">
        <f t="shared" si="11"/>
        <v>1</v>
      </c>
      <c r="AT13" s="162">
        <v>44569</v>
      </c>
      <c r="AU13" s="195">
        <v>441</v>
      </c>
      <c r="AV13" s="195">
        <v>8</v>
      </c>
      <c r="AW13" s="195">
        <v>22</v>
      </c>
      <c r="AX13" s="195">
        <v>2</v>
      </c>
      <c r="AY13" s="195">
        <v>1</v>
      </c>
      <c r="AZ13" s="195">
        <v>34</v>
      </c>
    </row>
    <row r="14" spans="1:70" ht="15">
      <c r="A14" s="153">
        <f t="shared" si="12"/>
        <v>1</v>
      </c>
      <c r="B14" s="162">
        <v>44570</v>
      </c>
      <c r="C14" s="163">
        <f>'[1]2022'!$V12</f>
        <v>441</v>
      </c>
      <c r="D14" s="163">
        <f>'[1]2022'!Y12</f>
        <v>9</v>
      </c>
      <c r="E14" s="163">
        <f>'[1]2022'!Z12</f>
        <v>9</v>
      </c>
      <c r="F14" s="163">
        <f>'[1]2022'!AA12</f>
        <v>1</v>
      </c>
      <c r="G14" s="163">
        <f>'[1]2022'!AB12</f>
        <v>0</v>
      </c>
      <c r="H14" s="163">
        <f>'[1]2022'!AC12</f>
        <v>26</v>
      </c>
      <c r="J14" s="153">
        <f t="shared" si="13"/>
        <v>1</v>
      </c>
      <c r="K14" s="162">
        <f t="shared" si="16"/>
        <v>44935</v>
      </c>
      <c r="L14" s="167">
        <f t="shared" si="17"/>
        <v>442</v>
      </c>
      <c r="M14" s="166">
        <f>VLOOKUP($K14,ANALISIS!N$4:T$369,2,FALSE)</f>
        <v>18</v>
      </c>
      <c r="N14" s="166">
        <f>VLOOKUP($K14,ANALISIS!$N$4:$T$369,3,FALSE)</f>
        <v>8</v>
      </c>
      <c r="O14" s="166">
        <f>VLOOKUP($K14,ANALISIS!$N$4:$T$369,4,FALSE)</f>
        <v>3</v>
      </c>
      <c r="P14" s="166">
        <f>VLOOKUP($K14,ANALISIS!$N$4:$T$369,5,FALSE)</f>
        <v>3</v>
      </c>
      <c r="Q14" s="166">
        <f>VLOOKUP($K14,ANALISIS!$N$4:$T$369,6,FALSE)</f>
        <v>27</v>
      </c>
      <c r="S14" s="153">
        <f t="shared" si="14"/>
        <v>1</v>
      </c>
      <c r="T14" s="162">
        <f t="shared" si="15"/>
        <v>44935</v>
      </c>
      <c r="U14" s="163">
        <f>[1]PRESUP!B12</f>
        <v>440</v>
      </c>
      <c r="V14" s="166">
        <f>[1]PRESUP!E12</f>
        <v>9.1387663043478309</v>
      </c>
      <c r="W14" s="166">
        <f>[1]PRESUP!F12</f>
        <v>8.9234398216939095</v>
      </c>
      <c r="X14" s="166">
        <f>[1]PRESUP!G12</f>
        <v>1.78734375</v>
      </c>
      <c r="Y14" s="166">
        <f>[1]PRESUP!H12</f>
        <v>0</v>
      </c>
      <c r="Z14" s="166">
        <f>[1]PRESUP!I12</f>
        <v>0</v>
      </c>
      <c r="AB14" s="169">
        <f t="shared" si="1"/>
        <v>11</v>
      </c>
      <c r="AC14" s="170">
        <f t="shared" si="2"/>
        <v>442</v>
      </c>
      <c r="AD14" s="171">
        <f t="shared" si="3"/>
        <v>30</v>
      </c>
      <c r="AE14" s="172">
        <f t="shared" si="4"/>
        <v>1400</v>
      </c>
      <c r="AF14" s="172">
        <f t="shared" si="5"/>
        <v>1345</v>
      </c>
      <c r="AG14" s="172">
        <f t="shared" si="6"/>
        <v>238</v>
      </c>
      <c r="AH14" s="172">
        <f t="shared" si="7"/>
        <v>237</v>
      </c>
      <c r="AI14" s="172">
        <f t="shared" si="8"/>
        <v>919</v>
      </c>
      <c r="AJ14" s="172">
        <f t="shared" si="9"/>
        <v>2983</v>
      </c>
      <c r="AK14" s="172">
        <f t="shared" si="10"/>
        <v>1156</v>
      </c>
      <c r="AL14" s="172">
        <f>ANALISIS!AJ14</f>
        <v>10975</v>
      </c>
      <c r="AS14" s="153">
        <f t="shared" si="11"/>
        <v>1</v>
      </c>
      <c r="AT14" s="162">
        <v>44570</v>
      </c>
      <c r="AU14" s="195">
        <v>441</v>
      </c>
      <c r="AV14" s="195">
        <v>9</v>
      </c>
      <c r="AW14" s="195">
        <v>11</v>
      </c>
      <c r="AX14" s="195">
        <v>1</v>
      </c>
      <c r="AY14" s="195"/>
      <c r="AZ14" s="195">
        <v>28</v>
      </c>
    </row>
    <row r="15" spans="1:70" ht="15">
      <c r="A15" s="153">
        <f t="shared" si="12"/>
        <v>1</v>
      </c>
      <c r="B15" s="162">
        <v>44571</v>
      </c>
      <c r="C15" s="163">
        <f>'[1]2022'!$V13</f>
        <v>441</v>
      </c>
      <c r="D15" s="163">
        <f>'[1]2022'!Y13</f>
        <v>9</v>
      </c>
      <c r="E15" s="163">
        <f>'[1]2022'!Z13</f>
        <v>6</v>
      </c>
      <c r="F15" s="163">
        <f>'[1]2022'!AA13</f>
        <v>1</v>
      </c>
      <c r="G15" s="163">
        <f>'[1]2022'!AB13</f>
        <v>0</v>
      </c>
      <c r="H15" s="163">
        <f>'[1]2022'!AC13</f>
        <v>26</v>
      </c>
      <c r="J15" s="153">
        <f t="shared" si="13"/>
        <v>1</v>
      </c>
      <c r="K15" s="162">
        <f t="shared" si="16"/>
        <v>44936</v>
      </c>
      <c r="L15" s="167">
        <f t="shared" si="17"/>
        <v>442</v>
      </c>
      <c r="M15" s="166">
        <f>VLOOKUP($K15,ANALISIS!N$4:T$369,2,FALSE)</f>
        <v>17</v>
      </c>
      <c r="N15" s="166">
        <f>VLOOKUP($K15,ANALISIS!$N$4:$T$369,3,FALSE)</f>
        <v>7</v>
      </c>
      <c r="O15" s="166">
        <f>VLOOKUP($K15,ANALISIS!$N$4:$T$369,4,FALSE)</f>
        <v>4</v>
      </c>
      <c r="P15" s="166">
        <f>VLOOKUP($K15,ANALISIS!$N$4:$T$369,5,FALSE)</f>
        <v>5</v>
      </c>
      <c r="Q15" s="166">
        <f>VLOOKUP($K15,ANALISIS!$N$4:$T$369,6,FALSE)</f>
        <v>21</v>
      </c>
      <c r="S15" s="153">
        <f t="shared" si="14"/>
        <v>1</v>
      </c>
      <c r="T15" s="162">
        <f t="shared" si="15"/>
        <v>44936</v>
      </c>
      <c r="U15" s="163">
        <f>[1]PRESUP!B13</f>
        <v>440</v>
      </c>
      <c r="V15" s="166">
        <f>[1]PRESUP!E13</f>
        <v>9.1387663043478309</v>
      </c>
      <c r="W15" s="166">
        <f>[1]PRESUP!F13</f>
        <v>5.9489598811292703</v>
      </c>
      <c r="X15" s="166">
        <f>[1]PRESUP!G13</f>
        <v>1.78734375</v>
      </c>
      <c r="Y15" s="166">
        <f>[1]PRESUP!H13</f>
        <v>0</v>
      </c>
      <c r="Z15" s="166">
        <f>[1]PRESUP!I13</f>
        <v>0</v>
      </c>
      <c r="AB15" s="173">
        <f t="shared" si="1"/>
        <v>12</v>
      </c>
      <c r="AC15" s="174">
        <f t="shared" si="2"/>
        <v>442</v>
      </c>
      <c r="AD15" s="175">
        <f t="shared" si="3"/>
        <v>31</v>
      </c>
      <c r="AE15" s="176">
        <f t="shared" si="4"/>
        <v>539</v>
      </c>
      <c r="AF15" s="176">
        <f t="shared" si="5"/>
        <v>293</v>
      </c>
      <c r="AG15" s="176">
        <f t="shared" si="6"/>
        <v>14</v>
      </c>
      <c r="AH15" s="176">
        <f t="shared" si="7"/>
        <v>54</v>
      </c>
      <c r="AI15" s="176">
        <f t="shared" si="8"/>
        <v>1174</v>
      </c>
      <c r="AJ15" s="176">
        <f t="shared" si="9"/>
        <v>846</v>
      </c>
      <c r="AK15" s="176">
        <f t="shared" si="10"/>
        <v>1228</v>
      </c>
      <c r="AL15" s="176">
        <f>ANALISIS!AJ15</f>
        <v>11441</v>
      </c>
      <c r="AS15" s="153">
        <f t="shared" si="11"/>
        <v>1</v>
      </c>
      <c r="AT15" s="162">
        <v>44571</v>
      </c>
      <c r="AU15" s="195">
        <v>441</v>
      </c>
      <c r="AV15" s="195">
        <v>9</v>
      </c>
      <c r="AW15" s="195">
        <v>7</v>
      </c>
      <c r="AX15" s="195">
        <v>1</v>
      </c>
      <c r="AY15" s="195"/>
      <c r="AZ15" s="195">
        <v>28</v>
      </c>
    </row>
    <row r="16" spans="1:70" ht="15">
      <c r="A16" s="153">
        <f t="shared" si="12"/>
        <v>1</v>
      </c>
      <c r="B16" s="162">
        <v>44572</v>
      </c>
      <c r="C16" s="163">
        <f>'[1]2022'!$V14</f>
        <v>441</v>
      </c>
      <c r="D16" s="163">
        <f>'[1]2022'!Y14</f>
        <v>15</v>
      </c>
      <c r="E16" s="163">
        <f>'[1]2022'!Z14</f>
        <v>9</v>
      </c>
      <c r="F16" s="163">
        <f>'[1]2022'!AA14</f>
        <v>1</v>
      </c>
      <c r="G16" s="163">
        <f>'[1]2022'!AB14</f>
        <v>0</v>
      </c>
      <c r="H16" s="163">
        <f>'[1]2022'!AC14</f>
        <v>24</v>
      </c>
      <c r="J16" s="153">
        <f t="shared" si="13"/>
        <v>1</v>
      </c>
      <c r="K16" s="162">
        <f t="shared" si="16"/>
        <v>44937</v>
      </c>
      <c r="L16" s="167">
        <f t="shared" si="17"/>
        <v>442</v>
      </c>
      <c r="M16" s="166">
        <f>VLOOKUP($K16,ANALISIS!N$4:T$369,2,FALSE)</f>
        <v>19</v>
      </c>
      <c r="N16" s="166">
        <f>VLOOKUP($K16,ANALISIS!$N$4:$T$369,3,FALSE)</f>
        <v>7</v>
      </c>
      <c r="O16" s="166">
        <f>VLOOKUP($K16,ANALISIS!$N$4:$T$369,4,FALSE)</f>
        <v>4</v>
      </c>
      <c r="P16" s="166">
        <f>VLOOKUP($K16,ANALISIS!$N$4:$T$369,5,FALSE)</f>
        <v>2</v>
      </c>
      <c r="Q16" s="166">
        <f>VLOOKUP($K16,ANALISIS!$N$4:$T$369,6,FALSE)</f>
        <v>26</v>
      </c>
      <c r="S16" s="153">
        <f t="shared" si="14"/>
        <v>1</v>
      </c>
      <c r="T16" s="162">
        <f t="shared" si="15"/>
        <v>44937</v>
      </c>
      <c r="U16" s="163">
        <f>[1]PRESUP!B14</f>
        <v>440</v>
      </c>
      <c r="V16" s="166">
        <f>[1]PRESUP!E14</f>
        <v>15.231277173913</v>
      </c>
      <c r="W16" s="166">
        <f>[1]PRESUP!F14</f>
        <v>8.9234398216939095</v>
      </c>
      <c r="X16" s="166">
        <f>[1]PRESUP!G14</f>
        <v>1.78734375</v>
      </c>
      <c r="Y16" s="166">
        <f>[1]PRESUP!H14</f>
        <v>0</v>
      </c>
      <c r="Z16" s="166">
        <f>[1]PRESUP!I14</f>
        <v>0</v>
      </c>
      <c r="AB16" s="277" t="s">
        <v>383</v>
      </c>
      <c r="AC16" s="277"/>
      <c r="AD16" s="177">
        <f t="shared" ref="AD16:AL16" si="18">SUM(AD4:AD15)</f>
        <v>365</v>
      </c>
      <c r="AE16" s="178">
        <f t="shared" si="18"/>
        <v>27002</v>
      </c>
      <c r="AF16" s="178">
        <f t="shared" si="18"/>
        <v>26424</v>
      </c>
      <c r="AG16" s="178">
        <f t="shared" si="18"/>
        <v>1682</v>
      </c>
      <c r="AH16" s="178">
        <f t="shared" si="18"/>
        <v>1244</v>
      </c>
      <c r="AI16" s="189">
        <f t="shared" si="18"/>
        <v>12698</v>
      </c>
      <c r="AJ16" s="178">
        <f t="shared" si="18"/>
        <v>55108</v>
      </c>
      <c r="AK16" s="178">
        <f t="shared" si="18"/>
        <v>13942</v>
      </c>
      <c r="AL16" s="178">
        <f t="shared" si="18"/>
        <v>132685</v>
      </c>
      <c r="AS16" s="153">
        <f t="shared" si="11"/>
        <v>1</v>
      </c>
      <c r="AT16" s="162">
        <v>44572</v>
      </c>
      <c r="AU16" s="195">
        <v>441</v>
      </c>
      <c r="AV16" s="195">
        <v>15</v>
      </c>
      <c r="AW16" s="195">
        <v>8</v>
      </c>
      <c r="AX16" s="195">
        <v>1</v>
      </c>
      <c r="AY16" s="195"/>
      <c r="AZ16" s="195">
        <v>24</v>
      </c>
    </row>
    <row r="17" spans="1:68" ht="15">
      <c r="A17" s="153">
        <f t="shared" si="12"/>
        <v>1</v>
      </c>
      <c r="B17" s="162">
        <v>44573</v>
      </c>
      <c r="C17" s="163">
        <f>'[1]2022'!$V15</f>
        <v>441</v>
      </c>
      <c r="D17" s="163">
        <f>'[1]2022'!Y15</f>
        <v>9</v>
      </c>
      <c r="E17" s="163">
        <f>'[1]2022'!Z15</f>
        <v>10</v>
      </c>
      <c r="F17" s="163">
        <f>'[1]2022'!AA15</f>
        <v>1</v>
      </c>
      <c r="G17" s="163">
        <f>'[1]2022'!AB15</f>
        <v>0</v>
      </c>
      <c r="H17" s="163">
        <f>'[1]2022'!AC15</f>
        <v>26</v>
      </c>
      <c r="J17" s="153">
        <f t="shared" si="13"/>
        <v>1</v>
      </c>
      <c r="K17" s="162">
        <f t="shared" si="16"/>
        <v>44938</v>
      </c>
      <c r="L17" s="167">
        <f t="shared" si="17"/>
        <v>442</v>
      </c>
      <c r="M17" s="166">
        <f>VLOOKUP($K17,ANALISIS!N$4:T$369,2,FALSE)</f>
        <v>19</v>
      </c>
      <c r="N17" s="166">
        <f>VLOOKUP($K17,ANALISIS!$N$4:$T$369,3,FALSE)</f>
        <v>11</v>
      </c>
      <c r="O17" s="166">
        <f>VLOOKUP($K17,ANALISIS!$N$4:$T$369,4,FALSE)</f>
        <v>3</v>
      </c>
      <c r="P17" s="166">
        <f>VLOOKUP($K17,ANALISIS!$N$4:$T$369,5,FALSE)</f>
        <v>6</v>
      </c>
      <c r="Q17" s="166">
        <f>VLOOKUP($K17,ANALISIS!$N$4:$T$369,6,FALSE)</f>
        <v>37</v>
      </c>
      <c r="S17" s="153">
        <f t="shared" si="14"/>
        <v>1</v>
      </c>
      <c r="T17" s="162">
        <f t="shared" si="15"/>
        <v>44938</v>
      </c>
      <c r="U17" s="163">
        <f>[1]PRESUP!B15</f>
        <v>440</v>
      </c>
      <c r="V17" s="166">
        <f>[1]PRESUP!E15</f>
        <v>9.1387663043478309</v>
      </c>
      <c r="W17" s="166">
        <f>[1]PRESUP!F15</f>
        <v>9.9149331352154508</v>
      </c>
      <c r="X17" s="166">
        <f>[1]PRESUP!G15</f>
        <v>1.78734375</v>
      </c>
      <c r="Y17" s="166">
        <f>[1]PRESUP!H15</f>
        <v>0</v>
      </c>
      <c r="Z17" s="166">
        <f>[1]PRESUP!I15</f>
        <v>0</v>
      </c>
      <c r="AE17" s="179">
        <f t="shared" ref="AE17:AG17" si="19">AE16/$AJ16</f>
        <v>0.48998330550918195</v>
      </c>
      <c r="AF17" s="179">
        <f t="shared" si="19"/>
        <v>0.47949481019089785</v>
      </c>
      <c r="AG17" s="179">
        <f t="shared" si="19"/>
        <v>3.0521884299920157E-2</v>
      </c>
      <c r="AJ17" s="179">
        <f>AJ16/AL16</f>
        <v>0.41532953988770394</v>
      </c>
      <c r="AS17" s="153">
        <f t="shared" si="11"/>
        <v>1</v>
      </c>
      <c r="AT17" s="162">
        <v>44573</v>
      </c>
      <c r="AU17" s="195">
        <v>441</v>
      </c>
      <c r="AV17" s="195">
        <v>9</v>
      </c>
      <c r="AW17" s="195">
        <v>10</v>
      </c>
      <c r="AX17" s="195">
        <v>1</v>
      </c>
      <c r="AY17" s="195"/>
      <c r="AZ17" s="195">
        <v>28</v>
      </c>
    </row>
    <row r="18" spans="1:68" ht="15">
      <c r="A18" s="153">
        <f t="shared" si="12"/>
        <v>1</v>
      </c>
      <c r="B18" s="162">
        <v>44574</v>
      </c>
      <c r="C18" s="163">
        <f>'[1]2022'!$V16</f>
        <v>442</v>
      </c>
      <c r="D18" s="163">
        <f>'[1]2022'!Y16</f>
        <v>8</v>
      </c>
      <c r="E18" s="163">
        <f>'[1]2022'!Z16</f>
        <v>13</v>
      </c>
      <c r="F18" s="163">
        <f>'[1]2022'!AA16</f>
        <v>2</v>
      </c>
      <c r="G18" s="163">
        <f>'[1]2022'!AB16</f>
        <v>0</v>
      </c>
      <c r="H18" s="163">
        <f>'[1]2022'!AC16</f>
        <v>33</v>
      </c>
      <c r="J18" s="153">
        <f t="shared" si="13"/>
        <v>1</v>
      </c>
      <c r="K18" s="162">
        <f t="shared" si="16"/>
        <v>44939</v>
      </c>
      <c r="L18" s="167">
        <f t="shared" si="17"/>
        <v>442</v>
      </c>
      <c r="M18" s="166">
        <f>VLOOKUP($K18,ANALISIS!N$4:T$369,2,FALSE)</f>
        <v>41</v>
      </c>
      <c r="N18" s="166">
        <f>VLOOKUP($K18,ANALISIS!$N$4:$T$369,3,FALSE)</f>
        <v>38</v>
      </c>
      <c r="O18" s="166">
        <f>VLOOKUP($K18,ANALISIS!$N$4:$T$369,4,FALSE)</f>
        <v>3</v>
      </c>
      <c r="P18" s="166">
        <f>VLOOKUP($K18,ANALISIS!$N$4:$T$369,5,FALSE)</f>
        <v>6</v>
      </c>
      <c r="Q18" s="166">
        <f>VLOOKUP($K18,ANALISIS!$N$4:$T$369,6,FALSE)</f>
        <v>53</v>
      </c>
      <c r="S18" s="153">
        <f t="shared" si="14"/>
        <v>1</v>
      </c>
      <c r="T18" s="162">
        <f t="shared" si="15"/>
        <v>44939</v>
      </c>
      <c r="U18" s="163">
        <f>[1]PRESUP!B16</f>
        <v>440</v>
      </c>
      <c r="V18" s="166">
        <f>[1]PRESUP!E16</f>
        <v>8.1233478260869596</v>
      </c>
      <c r="W18" s="166">
        <f>[1]PRESUP!F16</f>
        <v>12.8894130757801</v>
      </c>
      <c r="X18" s="166">
        <f>[1]PRESUP!G16</f>
        <v>3.5746875</v>
      </c>
      <c r="Y18" s="166">
        <f>[1]PRESUP!H16</f>
        <v>0</v>
      </c>
      <c r="Z18" s="166">
        <f>[1]PRESUP!I16</f>
        <v>0</v>
      </c>
      <c r="AS18" s="153">
        <f t="shared" si="11"/>
        <v>1</v>
      </c>
      <c r="AT18" s="162">
        <v>44574</v>
      </c>
      <c r="AU18" s="195">
        <v>442</v>
      </c>
      <c r="AV18" s="195">
        <v>9</v>
      </c>
      <c r="AW18" s="195">
        <v>13</v>
      </c>
      <c r="AX18" s="195">
        <v>1</v>
      </c>
      <c r="AY18" s="195"/>
      <c r="AZ18" s="195">
        <v>34</v>
      </c>
    </row>
    <row r="19" spans="1:68" ht="15.75">
      <c r="A19" s="153">
        <f t="shared" si="12"/>
        <v>1</v>
      </c>
      <c r="B19" s="162">
        <v>44575</v>
      </c>
      <c r="C19" s="163">
        <f>'[1]2022'!$V17</f>
        <v>442</v>
      </c>
      <c r="D19" s="163">
        <f>'[1]2022'!Y17</f>
        <v>21</v>
      </c>
      <c r="E19" s="163">
        <f>'[1]2022'!Z17</f>
        <v>48</v>
      </c>
      <c r="F19" s="163">
        <f>'[1]2022'!AA17</f>
        <v>5</v>
      </c>
      <c r="G19" s="163">
        <f>'[1]2022'!AB17</f>
        <v>6</v>
      </c>
      <c r="H19" s="163">
        <f>'[1]2022'!AC17</f>
        <v>55</v>
      </c>
      <c r="J19" s="153">
        <f t="shared" si="13"/>
        <v>1</v>
      </c>
      <c r="K19" s="162">
        <f t="shared" si="16"/>
        <v>44940</v>
      </c>
      <c r="L19" s="167">
        <f t="shared" si="17"/>
        <v>442</v>
      </c>
      <c r="M19" s="166">
        <f>VLOOKUP($K19,ANALISIS!N$4:T$369,2,FALSE)</f>
        <v>51</v>
      </c>
      <c r="N19" s="166">
        <f>VLOOKUP($K19,ANALISIS!$N$4:$T$369,3,FALSE)</f>
        <v>41</v>
      </c>
      <c r="O19" s="166">
        <f>VLOOKUP($K19,ANALISIS!$N$4:$T$369,4,FALSE)</f>
        <v>2</v>
      </c>
      <c r="P19" s="166">
        <f>VLOOKUP($K19,ANALISIS!$N$4:$T$369,5,FALSE)</f>
        <v>11</v>
      </c>
      <c r="Q19" s="166">
        <f>VLOOKUP($K19,ANALISIS!$N$4:$T$369,6,FALSE)</f>
        <v>58</v>
      </c>
      <c r="S19" s="153">
        <f t="shared" si="14"/>
        <v>1</v>
      </c>
      <c r="T19" s="162">
        <f t="shared" si="15"/>
        <v>44940</v>
      </c>
      <c r="U19" s="163">
        <f>[1]PRESUP!B17</f>
        <v>440</v>
      </c>
      <c r="V19" s="166">
        <f>[1]PRESUP!E17</f>
        <v>21.323788043478299</v>
      </c>
      <c r="W19" s="166">
        <f>[1]PRESUP!F17</f>
        <v>47.591679049034198</v>
      </c>
      <c r="X19" s="166">
        <f>[1]PRESUP!G17</f>
        <v>8.9367187500000007</v>
      </c>
      <c r="Y19" s="166">
        <f>[1]PRESUP!H17</f>
        <v>0</v>
      </c>
      <c r="Z19" s="166">
        <f>[1]PRESUP!I17</f>
        <v>0</v>
      </c>
      <c r="AB19" s="276" t="str">
        <f>CONCATENATE("NOCHES ",$C$1)</f>
        <v>NOCHES 2022</v>
      </c>
      <c r="AC19" s="276"/>
      <c r="AD19" s="276"/>
      <c r="AE19" s="276"/>
      <c r="AF19" s="276"/>
      <c r="AG19" s="276"/>
      <c r="AH19" s="276"/>
      <c r="AI19" s="276"/>
      <c r="AJ19" s="276"/>
      <c r="AK19" s="276"/>
      <c r="AL19" s="276"/>
      <c r="AS19" s="153">
        <f t="shared" si="11"/>
        <v>1</v>
      </c>
      <c r="AT19" s="162">
        <v>44575</v>
      </c>
      <c r="AU19" s="195">
        <v>442</v>
      </c>
      <c r="AV19" s="195">
        <v>20</v>
      </c>
      <c r="AW19" s="195">
        <v>52</v>
      </c>
      <c r="AX19" s="195">
        <v>5</v>
      </c>
      <c r="AY19" s="195">
        <v>6</v>
      </c>
      <c r="AZ19" s="195">
        <v>53</v>
      </c>
      <c r="BB19" s="276" t="str">
        <f>CONCATENATE("NOCHES ",$C$1," - ",AW1)</f>
        <v>NOCHES 2022 - REPORTE DE INGRESOS</v>
      </c>
      <c r="BC19" s="276"/>
      <c r="BD19" s="276"/>
      <c r="BE19" s="276"/>
      <c r="BF19" s="276"/>
      <c r="BG19" s="276"/>
      <c r="BH19" s="276"/>
      <c r="BI19" s="276"/>
      <c r="BJ19" s="276"/>
      <c r="BK19" s="276"/>
      <c r="BL19" s="276"/>
      <c r="BP19" s="154"/>
    </row>
    <row r="20" spans="1:68" ht="15">
      <c r="A20" s="153">
        <f t="shared" si="12"/>
        <v>1</v>
      </c>
      <c r="B20" s="162">
        <v>44576</v>
      </c>
      <c r="C20" s="163">
        <f>'[1]2022'!$V18</f>
        <v>442</v>
      </c>
      <c r="D20" s="163">
        <f>'[1]2022'!Y18</f>
        <v>23</v>
      </c>
      <c r="E20" s="163">
        <f>'[1]2022'!Z18</f>
        <v>62</v>
      </c>
      <c r="F20" s="163">
        <f>'[1]2022'!AA18</f>
        <v>5</v>
      </c>
      <c r="G20" s="163">
        <f>'[1]2022'!AB18</f>
        <v>6</v>
      </c>
      <c r="H20" s="163">
        <f>'[1]2022'!AC18</f>
        <v>58</v>
      </c>
      <c r="J20" s="153">
        <f t="shared" si="13"/>
        <v>1</v>
      </c>
      <c r="K20" s="162">
        <f t="shared" si="16"/>
        <v>44941</v>
      </c>
      <c r="L20" s="167">
        <f t="shared" si="17"/>
        <v>442</v>
      </c>
      <c r="M20" s="166">
        <f>VLOOKUP($K20,ANALISIS!N$4:T$369,2,FALSE)</f>
        <v>36</v>
      </c>
      <c r="N20" s="166">
        <f>VLOOKUP($K20,ANALISIS!$N$4:$T$369,3,FALSE)</f>
        <v>29</v>
      </c>
      <c r="O20" s="166">
        <f>VLOOKUP($K20,ANALISIS!$N$4:$T$369,4,FALSE)</f>
        <v>2</v>
      </c>
      <c r="P20" s="166">
        <f>VLOOKUP($K20,ANALISIS!$N$4:$T$369,5,FALSE)</f>
        <v>9</v>
      </c>
      <c r="Q20" s="166">
        <f>VLOOKUP($K20,ANALISIS!$N$4:$T$369,6,FALSE)</f>
        <v>61</v>
      </c>
      <c r="S20" s="153">
        <f t="shared" si="14"/>
        <v>1</v>
      </c>
      <c r="T20" s="162">
        <f t="shared" si="15"/>
        <v>44941</v>
      </c>
      <c r="U20" s="163">
        <f>[1]PRESUP!B18</f>
        <v>440</v>
      </c>
      <c r="V20" s="166">
        <f>[1]PRESUP!E18</f>
        <v>23.354624999999999</v>
      </c>
      <c r="W20" s="166">
        <f>[1]PRESUP!F18</f>
        <v>61.472585438335798</v>
      </c>
      <c r="X20" s="166">
        <f>[1]PRESUP!G18</f>
        <v>8.9367187500000007</v>
      </c>
      <c r="Y20" s="166">
        <f>[1]PRESUP!H18</f>
        <v>0</v>
      </c>
      <c r="Z20" s="166">
        <f>[1]PRESUP!I18</f>
        <v>0</v>
      </c>
      <c r="AB20" s="284" t="s">
        <v>365</v>
      </c>
      <c r="AC20" s="285" t="s">
        <v>366</v>
      </c>
      <c r="AD20" s="284" t="s">
        <v>367</v>
      </c>
      <c r="AE20" s="286" t="s">
        <v>368</v>
      </c>
      <c r="AF20" s="286" t="s">
        <v>369</v>
      </c>
      <c r="AG20" s="286" t="s">
        <v>370</v>
      </c>
      <c r="AH20" s="287" t="s">
        <v>389</v>
      </c>
      <c r="AI20" s="185" t="s">
        <v>372</v>
      </c>
      <c r="AJ20" s="186" t="s">
        <v>375</v>
      </c>
      <c r="AK20" s="186" t="s">
        <v>375</v>
      </c>
      <c r="AL20" s="186" t="s">
        <v>375</v>
      </c>
      <c r="AO20" s="186" t="s">
        <v>398</v>
      </c>
      <c r="AS20" s="153">
        <f t="shared" si="11"/>
        <v>1</v>
      </c>
      <c r="AT20" s="162">
        <v>44576</v>
      </c>
      <c r="AU20" s="195">
        <v>442</v>
      </c>
      <c r="AV20" s="195">
        <v>25</v>
      </c>
      <c r="AW20" s="195">
        <v>67</v>
      </c>
      <c r="AX20" s="195">
        <v>5</v>
      </c>
      <c r="AY20" s="195">
        <v>6</v>
      </c>
      <c r="AZ20" s="195">
        <v>57</v>
      </c>
      <c r="BB20" s="280" t="s">
        <v>365</v>
      </c>
      <c r="BC20" s="289" t="s">
        <v>366</v>
      </c>
      <c r="BD20" s="280" t="s">
        <v>367</v>
      </c>
      <c r="BE20" s="281" t="s">
        <v>368</v>
      </c>
      <c r="BF20" s="281" t="s">
        <v>369</v>
      </c>
      <c r="BG20" s="281" t="s">
        <v>370</v>
      </c>
      <c r="BH20" s="282" t="s">
        <v>389</v>
      </c>
      <c r="BI20" s="203" t="s">
        <v>372</v>
      </c>
      <c r="BJ20" s="204" t="s">
        <v>375</v>
      </c>
      <c r="BK20" s="204" t="s">
        <v>375</v>
      </c>
      <c r="BL20" s="204" t="s">
        <v>375</v>
      </c>
      <c r="BO20" s="186" t="s">
        <v>398</v>
      </c>
      <c r="BP20" s="154"/>
    </row>
    <row r="21" spans="1:68" ht="15">
      <c r="A21" s="153">
        <f t="shared" si="12"/>
        <v>1</v>
      </c>
      <c r="B21" s="162">
        <v>44577</v>
      </c>
      <c r="C21" s="163">
        <f>'[1]2022'!$V19</f>
        <v>442</v>
      </c>
      <c r="D21" s="163">
        <f>'[1]2022'!Y19</f>
        <v>20</v>
      </c>
      <c r="E21" s="163">
        <f>'[1]2022'!Z19</f>
        <v>52</v>
      </c>
      <c r="F21" s="163">
        <f>'[1]2022'!AA19</f>
        <v>6</v>
      </c>
      <c r="G21" s="163">
        <f>'[1]2022'!AB19</f>
        <v>6</v>
      </c>
      <c r="H21" s="163">
        <f>'[1]2022'!AC19</f>
        <v>55</v>
      </c>
      <c r="J21" s="153">
        <f t="shared" si="13"/>
        <v>1</v>
      </c>
      <c r="K21" s="162">
        <f t="shared" si="16"/>
        <v>44942</v>
      </c>
      <c r="L21" s="167">
        <f t="shared" si="17"/>
        <v>442</v>
      </c>
      <c r="M21" s="166">
        <f>VLOOKUP($K21,ANALISIS!N$4:T$369,2,FALSE)</f>
        <v>16</v>
      </c>
      <c r="N21" s="166">
        <f>VLOOKUP($K21,ANALISIS!$N$4:$T$369,3,FALSE)</f>
        <v>9</v>
      </c>
      <c r="O21" s="166">
        <f>VLOOKUP($K21,ANALISIS!$N$4:$T$369,4,FALSE)</f>
        <v>2</v>
      </c>
      <c r="P21" s="166">
        <f>VLOOKUP($K21,ANALISIS!$N$4:$T$369,5,FALSE)</f>
        <v>1</v>
      </c>
      <c r="Q21" s="166">
        <f>VLOOKUP($K21,ANALISIS!$N$4:$T$369,6,FALSE)</f>
        <v>46</v>
      </c>
      <c r="S21" s="153">
        <f t="shared" si="14"/>
        <v>1</v>
      </c>
      <c r="T21" s="162">
        <f t="shared" si="15"/>
        <v>44942</v>
      </c>
      <c r="U21" s="163">
        <f>[1]PRESUP!B19</f>
        <v>440</v>
      </c>
      <c r="V21" s="166">
        <f>[1]PRESUP!E19</f>
        <v>20.308369565217401</v>
      </c>
      <c r="W21" s="166">
        <f>[1]PRESUP!F19</f>
        <v>51.557652303120399</v>
      </c>
      <c r="X21" s="166">
        <f>[1]PRESUP!G19</f>
        <v>10.7240625</v>
      </c>
      <c r="Y21" s="166">
        <f>[1]PRESUP!H19</f>
        <v>0</v>
      </c>
      <c r="Z21" s="166">
        <f>[1]PRESUP!I19</f>
        <v>0</v>
      </c>
      <c r="AB21" s="284"/>
      <c r="AC21" s="285"/>
      <c r="AD21" s="284"/>
      <c r="AE21" s="286"/>
      <c r="AF21" s="286"/>
      <c r="AG21" s="286"/>
      <c r="AH21" s="288"/>
      <c r="AI21" s="187" t="s">
        <v>377</v>
      </c>
      <c r="AJ21" s="188" t="s">
        <v>379</v>
      </c>
      <c r="AK21" s="188" t="s">
        <v>380</v>
      </c>
      <c r="AL21" s="188" t="s">
        <v>381</v>
      </c>
      <c r="AO21" s="188">
        <v>2022</v>
      </c>
      <c r="AS21" s="153">
        <f t="shared" si="11"/>
        <v>1</v>
      </c>
      <c r="AT21" s="162">
        <v>44577</v>
      </c>
      <c r="AU21" s="195">
        <v>442</v>
      </c>
      <c r="AV21" s="195">
        <v>22</v>
      </c>
      <c r="AW21" s="195">
        <v>56</v>
      </c>
      <c r="AX21" s="195">
        <v>6</v>
      </c>
      <c r="AY21" s="195">
        <v>6</v>
      </c>
      <c r="AZ21" s="195">
        <v>58</v>
      </c>
      <c r="BB21" s="280"/>
      <c r="BC21" s="289"/>
      <c r="BD21" s="280"/>
      <c r="BE21" s="281"/>
      <c r="BF21" s="281"/>
      <c r="BG21" s="281"/>
      <c r="BH21" s="283"/>
      <c r="BI21" s="205" t="s">
        <v>377</v>
      </c>
      <c r="BJ21" s="206" t="s">
        <v>379</v>
      </c>
      <c r="BK21" s="206" t="s">
        <v>380</v>
      </c>
      <c r="BL21" s="206" t="s">
        <v>381</v>
      </c>
      <c r="BO21" s="188">
        <v>2022</v>
      </c>
      <c r="BP21" s="154"/>
    </row>
    <row r="22" spans="1:68" ht="15">
      <c r="A22" s="153">
        <f t="shared" si="12"/>
        <v>1</v>
      </c>
      <c r="B22" s="162">
        <v>44578</v>
      </c>
      <c r="C22" s="163">
        <f>'[1]2022'!$V20</f>
        <v>441</v>
      </c>
      <c r="D22" s="163">
        <f>'[1]2022'!Y20</f>
        <v>9</v>
      </c>
      <c r="E22" s="163">
        <f>'[1]2022'!Z20</f>
        <v>15</v>
      </c>
      <c r="F22" s="163">
        <f>'[1]2022'!AA20</f>
        <v>3</v>
      </c>
      <c r="G22" s="163">
        <f>'[1]2022'!AB20</f>
        <v>0</v>
      </c>
      <c r="H22" s="163">
        <f>'[1]2022'!AC20</f>
        <v>39</v>
      </c>
      <c r="J22" s="153">
        <f t="shared" si="13"/>
        <v>1</v>
      </c>
      <c r="K22" s="162">
        <f t="shared" si="16"/>
        <v>44943</v>
      </c>
      <c r="L22" s="167">
        <f t="shared" si="17"/>
        <v>442</v>
      </c>
      <c r="M22" s="166">
        <f>VLOOKUP($K22,ANALISIS!N$4:T$369,2,FALSE)</f>
        <v>16</v>
      </c>
      <c r="N22" s="166">
        <f>VLOOKUP($K22,ANALISIS!$N$4:$T$369,3,FALSE)</f>
        <v>6</v>
      </c>
      <c r="O22" s="166">
        <f>VLOOKUP($K22,ANALISIS!$N$4:$T$369,4,FALSE)</f>
        <v>6</v>
      </c>
      <c r="P22" s="166">
        <f>VLOOKUP($K22,ANALISIS!$N$4:$T$369,5,FALSE)</f>
        <v>1</v>
      </c>
      <c r="Q22" s="166">
        <f>VLOOKUP($K22,ANALISIS!$N$4:$T$369,6,FALSE)</f>
        <v>40</v>
      </c>
      <c r="S22" s="153">
        <f t="shared" si="14"/>
        <v>1</v>
      </c>
      <c r="T22" s="162">
        <f t="shared" si="15"/>
        <v>44943</v>
      </c>
      <c r="U22" s="163">
        <f>[1]PRESUP!B20</f>
        <v>440</v>
      </c>
      <c r="V22" s="166">
        <f>[1]PRESUP!E20</f>
        <v>9.1387663043478309</v>
      </c>
      <c r="W22" s="166">
        <f>[1]PRESUP!F20</f>
        <v>14.8723997028232</v>
      </c>
      <c r="X22" s="166">
        <f>[1]PRESUP!G20</f>
        <v>5.3620312500000002</v>
      </c>
      <c r="Y22" s="166">
        <f>[1]PRESUP!H20</f>
        <v>0</v>
      </c>
      <c r="Z22" s="166">
        <f>[1]PRESUP!I20</f>
        <v>0</v>
      </c>
      <c r="AB22" s="169">
        <v>1</v>
      </c>
      <c r="AC22" s="170">
        <f>AVERAGEIF($A$6:$A$371,$AB22,$C$6:$C$371)</f>
        <v>441.22580645161293</v>
      </c>
      <c r="AD22" s="171">
        <f t="shared" ref="AD22:AD33" si="20">COUNTIF($A$6:$A$371,$AB22)</f>
        <v>31</v>
      </c>
      <c r="AE22" s="172">
        <f t="shared" ref="AE22:AE33" si="21">SUMIF($A$6:$A$371,$AB22,$D$6:$D$371)</f>
        <v>460</v>
      </c>
      <c r="AF22" s="172">
        <f t="shared" ref="AF22:AF33" si="22">SUMIF($A$6:$A$371,$AB22,$E$6:$E$371)</f>
        <v>673</v>
      </c>
      <c r="AG22" s="172">
        <f t="shared" ref="AG22:AG33" si="23">SUMIF($A$6:$A$371,$AB22,$F$6:$F$371)</f>
        <v>112</v>
      </c>
      <c r="AH22" s="172">
        <f>SUMIF($A$6:$A$371,$AB22,$G$6:$G$371)</f>
        <v>56</v>
      </c>
      <c r="AI22" s="172">
        <f>SUMIF($A$6:$A$371,$AB22,$H$6:$H$371)</f>
        <v>1289</v>
      </c>
      <c r="AJ22" s="172">
        <f>SUM(AE22:AG22)</f>
        <v>1245</v>
      </c>
      <c r="AK22" s="172">
        <f>SUM(AH22:AI22)</f>
        <v>1345</v>
      </c>
      <c r="AL22" s="172">
        <f>(AC22*AD22)-AI22-AH22</f>
        <v>12333</v>
      </c>
      <c r="AO22" s="172">
        <f t="array" ref="AO22:AO33">TRANSPOSE([2]Hospedaje!$AR$8:$BC$8)</f>
        <v>1271</v>
      </c>
      <c r="AP22" s="196">
        <f>AO22-AJ22</f>
        <v>26</v>
      </c>
      <c r="AS22" s="153">
        <f t="shared" si="11"/>
        <v>1</v>
      </c>
      <c r="AT22" s="162">
        <v>44578</v>
      </c>
      <c r="AU22" s="195">
        <v>441</v>
      </c>
      <c r="AV22" s="195">
        <v>10</v>
      </c>
      <c r="AW22" s="195">
        <v>15</v>
      </c>
      <c r="AX22" s="195">
        <v>3</v>
      </c>
      <c r="AY22" s="195"/>
      <c r="AZ22" s="195">
        <v>44</v>
      </c>
      <c r="BB22" s="169">
        <v>1</v>
      </c>
      <c r="BC22" s="170">
        <f t="shared" ref="BC22:BC33" si="24">AVERAGEIF($AS$6:$AS$371,$BB22,$AU$6:$AU$371)</f>
        <v>441.22580645161293</v>
      </c>
      <c r="BD22" s="171">
        <f t="shared" ref="BD22:BD33" si="25">COUNTIF($AS$6:$AS$371,$BB22)</f>
        <v>31</v>
      </c>
      <c r="BE22" s="170">
        <f t="shared" ref="BE22:BI22" si="26">SUMIF($AS$6:$AS$371,$BB22,AV$6:AV$371)</f>
        <v>452</v>
      </c>
      <c r="BF22" s="170">
        <f t="shared" si="26"/>
        <v>710</v>
      </c>
      <c r="BG22" s="170">
        <f t="shared" si="26"/>
        <v>109</v>
      </c>
      <c r="BH22" s="170">
        <f t="shared" si="26"/>
        <v>57</v>
      </c>
      <c r="BI22" s="170">
        <f t="shared" si="26"/>
        <v>1329</v>
      </c>
      <c r="BJ22" s="172">
        <f t="shared" ref="BJ22:BJ33" si="27">SUM(BE22:BG22)</f>
        <v>1271</v>
      </c>
      <c r="BK22" s="172">
        <f t="shared" ref="BK22:BK33" si="28">SUM(BH22:BI22)</f>
        <v>1386</v>
      </c>
      <c r="BL22" s="172">
        <f t="shared" ref="BL22:BL33" si="29">(BC22*BD22)-BI22-BH22</f>
        <v>12292</v>
      </c>
      <c r="BO22" s="172">
        <f t="array" ref="BO22:BO33">TRANSPOSE([2]Hospedaje!$AR$8:$BC$8)</f>
        <v>1271</v>
      </c>
      <c r="BP22" s="196">
        <f t="shared" ref="BP22:BP34" si="30">BO22-BJ22</f>
        <v>0</v>
      </c>
    </row>
    <row r="23" spans="1:68" ht="15">
      <c r="A23" s="153">
        <f t="shared" si="12"/>
        <v>1</v>
      </c>
      <c r="B23" s="162">
        <v>44579</v>
      </c>
      <c r="C23" s="163">
        <f>'[1]2022'!$V21</f>
        <v>441</v>
      </c>
      <c r="D23" s="163">
        <f>'[1]2022'!Y21</f>
        <v>10</v>
      </c>
      <c r="E23" s="163">
        <f>'[1]2022'!Z21</f>
        <v>8</v>
      </c>
      <c r="F23" s="163">
        <f>'[1]2022'!AA21</f>
        <v>3</v>
      </c>
      <c r="G23" s="163">
        <f>'[1]2022'!AB21</f>
        <v>0</v>
      </c>
      <c r="H23" s="163">
        <f>'[1]2022'!AC21</f>
        <v>34</v>
      </c>
      <c r="J23" s="153">
        <f t="shared" si="13"/>
        <v>1</v>
      </c>
      <c r="K23" s="162">
        <f t="shared" si="16"/>
        <v>44944</v>
      </c>
      <c r="L23" s="167">
        <f t="shared" si="17"/>
        <v>442</v>
      </c>
      <c r="M23" s="166">
        <f>VLOOKUP($K23,ANALISIS!N$4:T$369,2,FALSE)</f>
        <v>15</v>
      </c>
      <c r="N23" s="166">
        <f>VLOOKUP($K23,ANALISIS!$N$4:$T$369,3,FALSE)</f>
        <v>5</v>
      </c>
      <c r="O23" s="166">
        <f>VLOOKUP($K23,ANALISIS!$N$4:$T$369,4,FALSE)</f>
        <v>6</v>
      </c>
      <c r="P23" s="166">
        <f>VLOOKUP($K23,ANALISIS!$N$4:$T$369,5,FALSE)</f>
        <v>4</v>
      </c>
      <c r="Q23" s="166">
        <f>VLOOKUP($K23,ANALISIS!$N$4:$T$369,6,FALSE)</f>
        <v>42</v>
      </c>
      <c r="S23" s="153">
        <f t="shared" si="14"/>
        <v>1</v>
      </c>
      <c r="T23" s="162">
        <f t="shared" si="15"/>
        <v>44944</v>
      </c>
      <c r="U23" s="163">
        <f>[1]PRESUP!B21</f>
        <v>440</v>
      </c>
      <c r="V23" s="166">
        <f>[1]PRESUP!E21</f>
        <v>10.1541847826087</v>
      </c>
      <c r="W23" s="166">
        <f>[1]PRESUP!F21</f>
        <v>7.9319465081723601</v>
      </c>
      <c r="X23" s="166">
        <f>[1]PRESUP!G21</f>
        <v>5.3620312500000002</v>
      </c>
      <c r="Y23" s="166">
        <f>[1]PRESUP!H21</f>
        <v>0</v>
      </c>
      <c r="Z23" s="166">
        <f>[1]PRESUP!I21</f>
        <v>0</v>
      </c>
      <c r="AB23" s="169">
        <f t="shared" ref="AB23:AB33" si="31">AB22+1</f>
        <v>2</v>
      </c>
      <c r="AC23" s="170">
        <f t="shared" ref="AC23:AC33" si="32">AVERAGEIF($A$6:$A$371,$AB23,$C$6:$C$371)</f>
        <v>438.28571428571428</v>
      </c>
      <c r="AD23" s="171">
        <f t="shared" si="20"/>
        <v>28</v>
      </c>
      <c r="AE23" s="172">
        <f t="shared" si="21"/>
        <v>924</v>
      </c>
      <c r="AF23" s="172">
        <f t="shared" si="22"/>
        <v>1020</v>
      </c>
      <c r="AG23" s="172">
        <f t="shared" si="23"/>
        <v>311</v>
      </c>
      <c r="AH23" s="172">
        <f t="shared" ref="AH23:AH33" si="33">SUMIF($A$6:$A$371,$AB23,$G$6:$G$371)</f>
        <v>55</v>
      </c>
      <c r="AI23" s="172">
        <f t="shared" ref="AI23:AI33" si="34">SUMIF($A$6:$A$371,$AB23,$H$6:$H$371)</f>
        <v>1156</v>
      </c>
      <c r="AJ23" s="172">
        <f t="shared" ref="AJ23:AJ33" si="35">SUM(AE23:AG23)</f>
        <v>2255</v>
      </c>
      <c r="AK23" s="172">
        <f>SUM(AH23:AI23)</f>
        <v>1211</v>
      </c>
      <c r="AL23" s="172">
        <f t="shared" ref="AL23:AL33" si="36">(AC23*AD23)-AI23-AH23</f>
        <v>11061</v>
      </c>
      <c r="AO23" s="172">
        <v>2380</v>
      </c>
      <c r="AP23" s="196">
        <f t="shared" ref="AP23:AP34" si="37">AO23-AJ23</f>
        <v>125</v>
      </c>
      <c r="AS23" s="153">
        <f t="shared" si="11"/>
        <v>1</v>
      </c>
      <c r="AT23" s="162">
        <v>44579</v>
      </c>
      <c r="AU23" s="195">
        <v>441</v>
      </c>
      <c r="AV23" s="195">
        <v>11</v>
      </c>
      <c r="AW23" s="195">
        <v>7</v>
      </c>
      <c r="AX23" s="195">
        <v>3</v>
      </c>
      <c r="AY23" s="195"/>
      <c r="AZ23" s="195">
        <v>35</v>
      </c>
      <c r="BB23" s="169">
        <f t="shared" ref="BB23:BB33" si="38">BB22+1</f>
        <v>2</v>
      </c>
      <c r="BC23" s="170">
        <f t="shared" si="24"/>
        <v>438.28571428571428</v>
      </c>
      <c r="BD23" s="171">
        <f t="shared" si="25"/>
        <v>28</v>
      </c>
      <c r="BE23" s="170">
        <f t="shared" ref="BE23:BE33" si="39">SUMIF($AS$6:$AS$371,$BB23,AV$6:AV$371)</f>
        <v>978</v>
      </c>
      <c r="BF23" s="170">
        <f t="shared" ref="BF23:BF33" si="40">SUMIF($AS$6:$AS$371,$BB23,AW$6:AW$371)</f>
        <v>1077</v>
      </c>
      <c r="BG23" s="170">
        <f t="shared" ref="BG23:BG33" si="41">SUMIF($AS$6:$AS$371,$BB23,AX$6:AX$371)</f>
        <v>325</v>
      </c>
      <c r="BH23" s="170">
        <f t="shared" ref="BH23:BH33" si="42">SUMIF($AS$6:$AS$371,$BB23,AY$6:AY$371)</f>
        <v>59</v>
      </c>
      <c r="BI23" s="170">
        <f t="shared" ref="BI23:BI33" si="43">SUMIF($AS$6:$AS$371,$BB23,AZ$6:AZ$371)</f>
        <v>1240</v>
      </c>
      <c r="BJ23" s="172">
        <f t="shared" si="27"/>
        <v>2380</v>
      </c>
      <c r="BK23" s="172">
        <f t="shared" si="28"/>
        <v>1299</v>
      </c>
      <c r="BL23" s="172">
        <f t="shared" si="29"/>
        <v>10973</v>
      </c>
      <c r="BO23" s="172">
        <v>2380</v>
      </c>
      <c r="BP23" s="196">
        <f t="shared" si="30"/>
        <v>0</v>
      </c>
    </row>
    <row r="24" spans="1:68" ht="15">
      <c r="A24" s="153">
        <f t="shared" si="12"/>
        <v>1</v>
      </c>
      <c r="B24" s="162">
        <v>44580</v>
      </c>
      <c r="C24" s="163">
        <f>'[1]2022'!$V22</f>
        <v>441</v>
      </c>
      <c r="D24" s="163">
        <f>'[1]2022'!Y22</f>
        <v>10</v>
      </c>
      <c r="E24" s="163">
        <f>'[1]2022'!Z22</f>
        <v>7</v>
      </c>
      <c r="F24" s="163">
        <f>'[1]2022'!AA22</f>
        <v>4</v>
      </c>
      <c r="G24" s="163">
        <f>'[1]2022'!AB22</f>
        <v>1</v>
      </c>
      <c r="H24" s="163">
        <f>'[1]2022'!AC22</f>
        <v>37</v>
      </c>
      <c r="J24" s="153">
        <f t="shared" si="13"/>
        <v>1</v>
      </c>
      <c r="K24" s="162">
        <f t="shared" si="16"/>
        <v>44945</v>
      </c>
      <c r="L24" s="167">
        <f t="shared" si="17"/>
        <v>442</v>
      </c>
      <c r="M24" s="166">
        <f>VLOOKUP($K24,ANALISIS!N$4:T$369,2,FALSE)</f>
        <v>18</v>
      </c>
      <c r="N24" s="166">
        <f>VLOOKUP($K24,ANALISIS!$N$4:$T$369,3,FALSE)</f>
        <v>11</v>
      </c>
      <c r="O24" s="166">
        <f>VLOOKUP($K24,ANALISIS!$N$4:$T$369,4,FALSE)</f>
        <v>5</v>
      </c>
      <c r="P24" s="166">
        <f>VLOOKUP($K24,ANALISIS!$N$4:$T$369,5,FALSE)</f>
        <v>3</v>
      </c>
      <c r="Q24" s="166">
        <f>VLOOKUP($K24,ANALISIS!$N$4:$T$369,6,FALSE)</f>
        <v>59</v>
      </c>
      <c r="S24" s="153">
        <f t="shared" si="14"/>
        <v>1</v>
      </c>
      <c r="T24" s="162">
        <f t="shared" si="15"/>
        <v>44945</v>
      </c>
      <c r="U24" s="163">
        <f>[1]PRESUP!B22</f>
        <v>440</v>
      </c>
      <c r="V24" s="166">
        <f>[1]PRESUP!E22</f>
        <v>10.1541847826087</v>
      </c>
      <c r="W24" s="166">
        <f>[1]PRESUP!F22</f>
        <v>6.9404531946508197</v>
      </c>
      <c r="X24" s="166">
        <f>[1]PRESUP!G22</f>
        <v>7.149375</v>
      </c>
      <c r="Y24" s="166">
        <f>[1]PRESUP!H22</f>
        <v>0</v>
      </c>
      <c r="Z24" s="166">
        <f>[1]PRESUP!I22</f>
        <v>0</v>
      </c>
      <c r="AB24" s="169">
        <f t="shared" si="31"/>
        <v>3</v>
      </c>
      <c r="AC24" s="170">
        <f t="shared" si="32"/>
        <v>438.74193548387098</v>
      </c>
      <c r="AD24" s="171">
        <f t="shared" si="20"/>
        <v>31</v>
      </c>
      <c r="AE24" s="172">
        <f t="shared" si="21"/>
        <v>1982</v>
      </c>
      <c r="AF24" s="172">
        <f t="shared" si="22"/>
        <v>4697</v>
      </c>
      <c r="AG24" s="172">
        <f t="shared" si="23"/>
        <v>965</v>
      </c>
      <c r="AH24" s="172">
        <f t="shared" si="33"/>
        <v>19</v>
      </c>
      <c r="AI24" s="172">
        <f t="shared" si="34"/>
        <v>895</v>
      </c>
      <c r="AJ24" s="172">
        <f t="shared" si="35"/>
        <v>7644</v>
      </c>
      <c r="AK24" s="172">
        <f t="shared" ref="AK24:AK33" si="44">SUM(AH24:AI24)</f>
        <v>914</v>
      </c>
      <c r="AL24" s="172">
        <f t="shared" si="36"/>
        <v>12687</v>
      </c>
      <c r="AO24" s="172">
        <v>8029</v>
      </c>
      <c r="AP24" s="196">
        <f t="shared" si="37"/>
        <v>385</v>
      </c>
      <c r="AS24" s="153">
        <f t="shared" si="11"/>
        <v>1</v>
      </c>
      <c r="AT24" s="162">
        <v>44580</v>
      </c>
      <c r="AU24" s="195">
        <v>441</v>
      </c>
      <c r="AV24" s="195">
        <v>10</v>
      </c>
      <c r="AW24" s="195">
        <v>7</v>
      </c>
      <c r="AX24" s="195">
        <v>4</v>
      </c>
      <c r="AY24" s="195">
        <v>1</v>
      </c>
      <c r="AZ24" s="195">
        <v>36</v>
      </c>
      <c r="BB24" s="169">
        <f t="shared" si="38"/>
        <v>3</v>
      </c>
      <c r="BC24" s="170">
        <f t="shared" si="24"/>
        <v>438.74193548387098</v>
      </c>
      <c r="BD24" s="171">
        <f t="shared" si="25"/>
        <v>31</v>
      </c>
      <c r="BE24" s="170">
        <f t="shared" si="39"/>
        <v>2079</v>
      </c>
      <c r="BF24" s="170">
        <f t="shared" si="40"/>
        <v>4943</v>
      </c>
      <c r="BG24" s="170">
        <f t="shared" si="41"/>
        <v>1007</v>
      </c>
      <c r="BH24" s="170">
        <f t="shared" si="42"/>
        <v>31</v>
      </c>
      <c r="BI24" s="170">
        <f t="shared" si="43"/>
        <v>911</v>
      </c>
      <c r="BJ24" s="172">
        <f t="shared" si="27"/>
        <v>8029</v>
      </c>
      <c r="BK24" s="172">
        <f t="shared" si="28"/>
        <v>942</v>
      </c>
      <c r="BL24" s="172">
        <f t="shared" si="29"/>
        <v>12659</v>
      </c>
      <c r="BO24" s="172">
        <v>8029</v>
      </c>
      <c r="BP24" s="196">
        <f t="shared" si="30"/>
        <v>0</v>
      </c>
    </row>
    <row r="25" spans="1:68" ht="15">
      <c r="A25" s="153">
        <f t="shared" si="12"/>
        <v>1</v>
      </c>
      <c r="B25" s="162">
        <v>44581</v>
      </c>
      <c r="C25" s="163">
        <f>'[1]2022'!$V23</f>
        <v>442</v>
      </c>
      <c r="D25" s="163">
        <f>'[1]2022'!Y23</f>
        <v>12</v>
      </c>
      <c r="E25" s="163">
        <f>'[1]2022'!Z23</f>
        <v>12</v>
      </c>
      <c r="F25" s="163">
        <f>'[1]2022'!AA23</f>
        <v>4</v>
      </c>
      <c r="G25" s="163">
        <f>'[1]2022'!AB23</f>
        <v>4</v>
      </c>
      <c r="H25" s="163">
        <f>'[1]2022'!AC23</f>
        <v>63</v>
      </c>
      <c r="J25" s="153">
        <f t="shared" si="13"/>
        <v>1</v>
      </c>
      <c r="K25" s="162">
        <f t="shared" si="16"/>
        <v>44946</v>
      </c>
      <c r="L25" s="167">
        <f t="shared" si="17"/>
        <v>442</v>
      </c>
      <c r="M25" s="166">
        <f>VLOOKUP($K25,ANALISIS!N$4:T$369,2,FALSE)</f>
        <v>22</v>
      </c>
      <c r="N25" s="166">
        <f>VLOOKUP($K25,ANALISIS!$N$4:$T$369,3,FALSE)</f>
        <v>24</v>
      </c>
      <c r="O25" s="166">
        <f>VLOOKUP($K25,ANALISIS!$N$4:$T$369,4,FALSE)</f>
        <v>5</v>
      </c>
      <c r="P25" s="166">
        <f>VLOOKUP($K25,ANALISIS!$N$4:$T$369,5,FALSE)</f>
        <v>1</v>
      </c>
      <c r="Q25" s="166">
        <f>VLOOKUP($K25,ANALISIS!$N$4:$T$369,6,FALSE)</f>
        <v>73</v>
      </c>
      <c r="S25" s="153">
        <f t="shared" si="14"/>
        <v>1</v>
      </c>
      <c r="T25" s="162">
        <f t="shared" si="15"/>
        <v>44946</v>
      </c>
      <c r="U25" s="163">
        <f>[1]PRESUP!B23</f>
        <v>440</v>
      </c>
      <c r="V25" s="166">
        <f>[1]PRESUP!E23</f>
        <v>12.1850217391304</v>
      </c>
      <c r="W25" s="166">
        <f>[1]PRESUP!F23</f>
        <v>11.8979197622585</v>
      </c>
      <c r="X25" s="166">
        <f>[1]PRESUP!G23</f>
        <v>7.149375</v>
      </c>
      <c r="Y25" s="166">
        <f>[1]PRESUP!H23</f>
        <v>0</v>
      </c>
      <c r="Z25" s="166">
        <f>[1]PRESUP!I23</f>
        <v>0</v>
      </c>
      <c r="AB25" s="169">
        <f t="shared" si="31"/>
        <v>4</v>
      </c>
      <c r="AC25" s="170">
        <f t="shared" si="32"/>
        <v>440.5</v>
      </c>
      <c r="AD25" s="171">
        <f t="shared" si="20"/>
        <v>30</v>
      </c>
      <c r="AE25" s="172">
        <f t="shared" si="21"/>
        <v>1975</v>
      </c>
      <c r="AF25" s="172">
        <f t="shared" si="22"/>
        <v>3282</v>
      </c>
      <c r="AG25" s="172">
        <f t="shared" si="23"/>
        <v>1374</v>
      </c>
      <c r="AH25" s="172">
        <f t="shared" si="33"/>
        <v>53</v>
      </c>
      <c r="AI25" s="172">
        <f t="shared" si="34"/>
        <v>932</v>
      </c>
      <c r="AJ25" s="172">
        <f t="shared" si="35"/>
        <v>6631</v>
      </c>
      <c r="AK25" s="172">
        <f t="shared" si="44"/>
        <v>985</v>
      </c>
      <c r="AL25" s="172">
        <f t="shared" si="36"/>
        <v>12230</v>
      </c>
      <c r="AO25" s="172">
        <v>6875</v>
      </c>
      <c r="AP25" s="196">
        <f t="shared" si="37"/>
        <v>244</v>
      </c>
      <c r="AS25" s="153">
        <f t="shared" si="11"/>
        <v>1</v>
      </c>
      <c r="AT25" s="162">
        <v>44581</v>
      </c>
      <c r="AU25" s="195">
        <v>442</v>
      </c>
      <c r="AV25" s="195">
        <v>12</v>
      </c>
      <c r="AW25" s="195">
        <v>13</v>
      </c>
      <c r="AX25" s="195">
        <v>4</v>
      </c>
      <c r="AY25" s="195">
        <v>4</v>
      </c>
      <c r="AZ25" s="195">
        <v>60</v>
      </c>
      <c r="BB25" s="169">
        <f t="shared" si="38"/>
        <v>4</v>
      </c>
      <c r="BC25" s="170">
        <f t="shared" si="24"/>
        <v>440.5</v>
      </c>
      <c r="BD25" s="171">
        <f t="shared" si="25"/>
        <v>30</v>
      </c>
      <c r="BE25" s="170">
        <f t="shared" si="39"/>
        <v>2034</v>
      </c>
      <c r="BF25" s="170">
        <f t="shared" si="40"/>
        <v>3400</v>
      </c>
      <c r="BG25" s="170">
        <f t="shared" si="41"/>
        <v>1441</v>
      </c>
      <c r="BH25" s="170">
        <f t="shared" si="42"/>
        <v>61</v>
      </c>
      <c r="BI25" s="170">
        <f t="shared" si="43"/>
        <v>962</v>
      </c>
      <c r="BJ25" s="172">
        <f t="shared" si="27"/>
        <v>6875</v>
      </c>
      <c r="BK25" s="172">
        <f t="shared" si="28"/>
        <v>1023</v>
      </c>
      <c r="BL25" s="172">
        <f t="shared" si="29"/>
        <v>12192</v>
      </c>
      <c r="BO25" s="172">
        <v>6875</v>
      </c>
      <c r="BP25" s="196">
        <f t="shared" si="30"/>
        <v>0</v>
      </c>
    </row>
    <row r="26" spans="1:68" ht="15">
      <c r="A26" s="153">
        <f t="shared" si="12"/>
        <v>1</v>
      </c>
      <c r="B26" s="162">
        <v>44582</v>
      </c>
      <c r="C26" s="163">
        <f>'[1]2022'!$V24</f>
        <v>442</v>
      </c>
      <c r="D26" s="163">
        <f>'[1]2022'!Y24</f>
        <v>16</v>
      </c>
      <c r="E26" s="163">
        <f>'[1]2022'!Z24</f>
        <v>28</v>
      </c>
      <c r="F26" s="163">
        <f>'[1]2022'!AA24</f>
        <v>3</v>
      </c>
      <c r="G26" s="163">
        <f>'[1]2022'!AB24</f>
        <v>4</v>
      </c>
      <c r="H26" s="163">
        <f>'[1]2022'!AC24</f>
        <v>77</v>
      </c>
      <c r="J26" s="153">
        <f t="shared" si="13"/>
        <v>1</v>
      </c>
      <c r="K26" s="162">
        <f t="shared" si="16"/>
        <v>44947</v>
      </c>
      <c r="L26" s="167">
        <f t="shared" si="17"/>
        <v>442</v>
      </c>
      <c r="M26" s="166">
        <f>VLOOKUP($K26,ANALISIS!N$4:T$369,2,FALSE)</f>
        <v>30</v>
      </c>
      <c r="N26" s="166">
        <f>VLOOKUP($K26,ANALISIS!$N$4:$T$369,3,FALSE)</f>
        <v>27</v>
      </c>
      <c r="O26" s="166">
        <f>VLOOKUP($K26,ANALISIS!$N$4:$T$369,4,FALSE)</f>
        <v>5</v>
      </c>
      <c r="P26" s="166">
        <f>VLOOKUP($K26,ANALISIS!$N$4:$T$369,5,FALSE)</f>
        <v>4</v>
      </c>
      <c r="Q26" s="166">
        <f>VLOOKUP($K26,ANALISIS!$N$4:$T$369,6,FALSE)</f>
        <v>72</v>
      </c>
      <c r="S26" s="153">
        <f t="shared" si="14"/>
        <v>1</v>
      </c>
      <c r="T26" s="162">
        <f t="shared" si="15"/>
        <v>44947</v>
      </c>
      <c r="U26" s="163">
        <f>[1]PRESUP!B24</f>
        <v>440</v>
      </c>
      <c r="V26" s="166">
        <f>[1]PRESUP!E24</f>
        <v>16.246695652173901</v>
      </c>
      <c r="W26" s="166">
        <f>[1]PRESUP!F24</f>
        <v>27.7618127786033</v>
      </c>
      <c r="X26" s="166">
        <f>[1]PRESUP!G24</f>
        <v>5.3620312500000002</v>
      </c>
      <c r="Y26" s="166">
        <f>[1]PRESUP!H24</f>
        <v>0</v>
      </c>
      <c r="Z26" s="166">
        <f>[1]PRESUP!I24</f>
        <v>0</v>
      </c>
      <c r="AB26" s="169">
        <f t="shared" si="31"/>
        <v>5</v>
      </c>
      <c r="AC26" s="170">
        <f t="shared" si="32"/>
        <v>440.09677419354841</v>
      </c>
      <c r="AD26" s="171">
        <f t="shared" si="20"/>
        <v>31</v>
      </c>
      <c r="AE26" s="172">
        <f t="shared" si="21"/>
        <v>1685</v>
      </c>
      <c r="AF26" s="172">
        <f t="shared" si="22"/>
        <v>3849</v>
      </c>
      <c r="AG26" s="172">
        <f t="shared" si="23"/>
        <v>1110</v>
      </c>
      <c r="AH26" s="172">
        <f t="shared" si="33"/>
        <v>113</v>
      </c>
      <c r="AI26" s="172">
        <f t="shared" si="34"/>
        <v>988</v>
      </c>
      <c r="AJ26" s="172">
        <f t="shared" si="35"/>
        <v>6644</v>
      </c>
      <c r="AK26" s="172">
        <f t="shared" si="44"/>
        <v>1101</v>
      </c>
      <c r="AL26" s="172">
        <f t="shared" si="36"/>
        <v>12542</v>
      </c>
      <c r="AO26" s="172">
        <v>6866</v>
      </c>
      <c r="AP26" s="196">
        <f t="shared" si="37"/>
        <v>222</v>
      </c>
      <c r="AS26" s="153">
        <f t="shared" si="11"/>
        <v>1</v>
      </c>
      <c r="AT26" s="162">
        <v>44582</v>
      </c>
      <c r="AU26" s="195">
        <v>442</v>
      </c>
      <c r="AV26" s="195">
        <v>16</v>
      </c>
      <c r="AW26" s="195">
        <v>29</v>
      </c>
      <c r="AX26" s="195">
        <v>2</v>
      </c>
      <c r="AY26" s="195">
        <v>4</v>
      </c>
      <c r="AZ26" s="195">
        <v>79</v>
      </c>
      <c r="BB26" s="169">
        <f t="shared" si="38"/>
        <v>5</v>
      </c>
      <c r="BC26" s="170">
        <f t="shared" si="24"/>
        <v>440.09677419354841</v>
      </c>
      <c r="BD26" s="171">
        <f t="shared" si="25"/>
        <v>31</v>
      </c>
      <c r="BE26" s="170">
        <f t="shared" si="39"/>
        <v>1761</v>
      </c>
      <c r="BF26" s="170">
        <f t="shared" si="40"/>
        <v>3947</v>
      </c>
      <c r="BG26" s="170">
        <f t="shared" si="41"/>
        <v>1158</v>
      </c>
      <c r="BH26" s="170">
        <f t="shared" si="42"/>
        <v>118</v>
      </c>
      <c r="BI26" s="170">
        <f t="shared" si="43"/>
        <v>1016</v>
      </c>
      <c r="BJ26" s="172">
        <f t="shared" si="27"/>
        <v>6866</v>
      </c>
      <c r="BK26" s="172">
        <f t="shared" si="28"/>
        <v>1134</v>
      </c>
      <c r="BL26" s="172">
        <f t="shared" si="29"/>
        <v>12509</v>
      </c>
      <c r="BO26" s="172">
        <v>6866</v>
      </c>
      <c r="BP26" s="196">
        <f t="shared" si="30"/>
        <v>0</v>
      </c>
    </row>
    <row r="27" spans="1:68" ht="15">
      <c r="A27" s="153">
        <f t="shared" si="12"/>
        <v>1</v>
      </c>
      <c r="B27" s="162">
        <v>44583</v>
      </c>
      <c r="C27" s="163">
        <f>'[1]2022'!$V25</f>
        <v>442</v>
      </c>
      <c r="D27" s="163">
        <f>'[1]2022'!Y25</f>
        <v>16</v>
      </c>
      <c r="E27" s="163">
        <f>'[1]2022'!Z25</f>
        <v>38</v>
      </c>
      <c r="F27" s="163">
        <f>'[1]2022'!AA25</f>
        <v>3</v>
      </c>
      <c r="G27" s="163">
        <f>'[1]2022'!AB25</f>
        <v>1</v>
      </c>
      <c r="H27" s="163">
        <f>'[1]2022'!AC25</f>
        <v>76</v>
      </c>
      <c r="J27" s="153">
        <f t="shared" si="13"/>
        <v>1</v>
      </c>
      <c r="K27" s="162">
        <f t="shared" si="16"/>
        <v>44948</v>
      </c>
      <c r="L27" s="167">
        <f t="shared" si="17"/>
        <v>442</v>
      </c>
      <c r="M27" s="166">
        <f>VLOOKUP($K27,ANALISIS!N$4:T$369,2,FALSE)</f>
        <v>20</v>
      </c>
      <c r="N27" s="166">
        <f>VLOOKUP($K27,ANALISIS!$N$4:$T$369,3,FALSE)</f>
        <v>14</v>
      </c>
      <c r="O27" s="166">
        <f>VLOOKUP($K27,ANALISIS!$N$4:$T$369,4,FALSE)</f>
        <v>5</v>
      </c>
      <c r="P27" s="166">
        <f>VLOOKUP($K27,ANALISIS!$N$4:$T$369,5,FALSE)</f>
        <v>3</v>
      </c>
      <c r="Q27" s="166">
        <f>VLOOKUP($K27,ANALISIS!$N$4:$T$369,6,FALSE)</f>
        <v>60</v>
      </c>
      <c r="S27" s="153">
        <f t="shared" si="14"/>
        <v>1</v>
      </c>
      <c r="T27" s="162">
        <f t="shared" si="15"/>
        <v>44948</v>
      </c>
      <c r="U27" s="163">
        <f>[1]PRESUP!B25</f>
        <v>440</v>
      </c>
      <c r="V27" s="166">
        <f>[1]PRESUP!E25</f>
        <v>16.246695652173901</v>
      </c>
      <c r="W27" s="166">
        <f>[1]PRESUP!F25</f>
        <v>37.676745913818699</v>
      </c>
      <c r="X27" s="166">
        <f>[1]PRESUP!G25</f>
        <v>5.3620312500000002</v>
      </c>
      <c r="Y27" s="166">
        <f>[1]PRESUP!H25</f>
        <v>0</v>
      </c>
      <c r="Z27" s="166">
        <f>[1]PRESUP!I25</f>
        <v>0</v>
      </c>
      <c r="AB27" s="169">
        <f t="shared" si="31"/>
        <v>6</v>
      </c>
      <c r="AC27" s="170">
        <f t="shared" si="32"/>
        <v>438.66666666666669</v>
      </c>
      <c r="AD27" s="171">
        <f t="shared" si="20"/>
        <v>30</v>
      </c>
      <c r="AE27" s="172">
        <f t="shared" si="21"/>
        <v>2581</v>
      </c>
      <c r="AF27" s="172">
        <f t="shared" si="22"/>
        <v>5364</v>
      </c>
      <c r="AG27" s="172">
        <f t="shared" si="23"/>
        <v>1715</v>
      </c>
      <c r="AH27" s="172">
        <f t="shared" si="33"/>
        <v>97</v>
      </c>
      <c r="AI27" s="172">
        <f t="shared" si="34"/>
        <v>861</v>
      </c>
      <c r="AJ27" s="172">
        <f t="shared" si="35"/>
        <v>9660</v>
      </c>
      <c r="AK27" s="172">
        <f t="shared" si="44"/>
        <v>958</v>
      </c>
      <c r="AL27" s="172">
        <f t="shared" si="36"/>
        <v>12202</v>
      </c>
      <c r="AO27" s="172">
        <v>9859</v>
      </c>
      <c r="AP27" s="196">
        <f t="shared" si="37"/>
        <v>199</v>
      </c>
      <c r="AS27" s="153">
        <f t="shared" si="11"/>
        <v>1</v>
      </c>
      <c r="AT27" s="162">
        <v>44583</v>
      </c>
      <c r="AU27" s="195">
        <v>442</v>
      </c>
      <c r="AV27" s="195">
        <v>16</v>
      </c>
      <c r="AW27" s="195">
        <v>39</v>
      </c>
      <c r="AX27" s="195">
        <v>4</v>
      </c>
      <c r="AY27" s="195">
        <v>1</v>
      </c>
      <c r="AZ27" s="195">
        <v>81</v>
      </c>
      <c r="BB27" s="169">
        <f t="shared" si="38"/>
        <v>6</v>
      </c>
      <c r="BC27" s="170">
        <f t="shared" si="24"/>
        <v>438.66666666666669</v>
      </c>
      <c r="BD27" s="171">
        <f t="shared" si="25"/>
        <v>30</v>
      </c>
      <c r="BE27" s="170">
        <f t="shared" si="39"/>
        <v>2637</v>
      </c>
      <c r="BF27" s="170">
        <f t="shared" si="40"/>
        <v>5491</v>
      </c>
      <c r="BG27" s="170">
        <f t="shared" si="41"/>
        <v>1731</v>
      </c>
      <c r="BH27" s="170">
        <f t="shared" si="42"/>
        <v>100</v>
      </c>
      <c r="BI27" s="170">
        <f t="shared" si="43"/>
        <v>900</v>
      </c>
      <c r="BJ27" s="172">
        <f t="shared" si="27"/>
        <v>9859</v>
      </c>
      <c r="BK27" s="172">
        <f t="shared" si="28"/>
        <v>1000</v>
      </c>
      <c r="BL27" s="172">
        <f t="shared" si="29"/>
        <v>12160</v>
      </c>
      <c r="BO27" s="172">
        <v>9859</v>
      </c>
      <c r="BP27" s="196">
        <f t="shared" si="30"/>
        <v>0</v>
      </c>
    </row>
    <row r="28" spans="1:68" ht="15">
      <c r="A28" s="153">
        <f t="shared" si="12"/>
        <v>1</v>
      </c>
      <c r="B28" s="162">
        <v>44584</v>
      </c>
      <c r="C28" s="163">
        <f>'[1]2022'!$V26</f>
        <v>442</v>
      </c>
      <c r="D28" s="163">
        <f>'[1]2022'!Y26</f>
        <v>12</v>
      </c>
      <c r="E28" s="163">
        <f>'[1]2022'!Z26</f>
        <v>16</v>
      </c>
      <c r="F28" s="163">
        <f>'[1]2022'!AA26</f>
        <v>3</v>
      </c>
      <c r="G28" s="163">
        <f>'[1]2022'!AB26</f>
        <v>0</v>
      </c>
      <c r="H28" s="163">
        <f>'[1]2022'!AC26</f>
        <v>56</v>
      </c>
      <c r="J28" s="153">
        <f t="shared" si="13"/>
        <v>1</v>
      </c>
      <c r="K28" s="162">
        <f t="shared" si="16"/>
        <v>44949</v>
      </c>
      <c r="L28" s="167">
        <f t="shared" si="17"/>
        <v>442</v>
      </c>
      <c r="M28" s="166">
        <f>VLOOKUP($K28,ANALISIS!N$4:T$369,2,FALSE)</f>
        <v>14</v>
      </c>
      <c r="N28" s="166">
        <f>VLOOKUP($K28,ANALISIS!$N$4:$T$369,3,FALSE)</f>
        <v>6</v>
      </c>
      <c r="O28" s="166">
        <f>VLOOKUP($K28,ANALISIS!$N$4:$T$369,4,FALSE)</f>
        <v>5</v>
      </c>
      <c r="P28" s="166">
        <f>VLOOKUP($K28,ANALISIS!$N$4:$T$369,5,FALSE)</f>
        <v>2</v>
      </c>
      <c r="Q28" s="166">
        <f>VLOOKUP($K28,ANALISIS!$N$4:$T$369,6,FALSE)</f>
        <v>46</v>
      </c>
      <c r="S28" s="153">
        <f t="shared" si="14"/>
        <v>1</v>
      </c>
      <c r="T28" s="162">
        <f t="shared" si="15"/>
        <v>44949</v>
      </c>
      <c r="U28" s="163">
        <f>[1]PRESUP!B26</f>
        <v>440</v>
      </c>
      <c r="V28" s="166">
        <f>[1]PRESUP!E26</f>
        <v>12.1850217391304</v>
      </c>
      <c r="W28" s="166">
        <f>[1]PRESUP!F26</f>
        <v>15.863893016344701</v>
      </c>
      <c r="X28" s="166">
        <f>[1]PRESUP!G26</f>
        <v>5.3620312500000002</v>
      </c>
      <c r="Y28" s="166">
        <f>[1]PRESUP!H26</f>
        <v>0</v>
      </c>
      <c r="Z28" s="166">
        <f>[1]PRESUP!I26</f>
        <v>0</v>
      </c>
      <c r="AB28" s="169">
        <f t="shared" si="31"/>
        <v>7</v>
      </c>
      <c r="AC28" s="170">
        <f t="shared" si="32"/>
        <v>435.16129032258067</v>
      </c>
      <c r="AD28" s="171">
        <f t="shared" si="20"/>
        <v>31</v>
      </c>
      <c r="AE28" s="172">
        <f t="shared" si="21"/>
        <v>3611</v>
      </c>
      <c r="AF28" s="172">
        <f t="shared" si="22"/>
        <v>5088</v>
      </c>
      <c r="AG28" s="172">
        <f t="shared" si="23"/>
        <v>1257</v>
      </c>
      <c r="AH28" s="172">
        <f t="shared" si="33"/>
        <v>88</v>
      </c>
      <c r="AI28" s="172">
        <f t="shared" si="34"/>
        <v>881</v>
      </c>
      <c r="AJ28" s="172">
        <f t="shared" si="35"/>
        <v>9956</v>
      </c>
      <c r="AK28" s="172">
        <f t="shared" si="44"/>
        <v>969</v>
      </c>
      <c r="AL28" s="172">
        <f t="shared" si="36"/>
        <v>12521</v>
      </c>
      <c r="AO28" s="172">
        <v>10141</v>
      </c>
      <c r="AP28" s="196">
        <f t="shared" si="37"/>
        <v>185</v>
      </c>
      <c r="AS28" s="153">
        <f t="shared" si="11"/>
        <v>1</v>
      </c>
      <c r="AT28" s="162">
        <v>44584</v>
      </c>
      <c r="AU28" s="195">
        <v>442</v>
      </c>
      <c r="AV28" s="195">
        <v>12</v>
      </c>
      <c r="AW28" s="195">
        <v>17</v>
      </c>
      <c r="AX28" s="195">
        <v>3</v>
      </c>
      <c r="AY28" s="195"/>
      <c r="AZ28" s="195">
        <v>63</v>
      </c>
      <c r="BB28" s="169">
        <f t="shared" si="38"/>
        <v>7</v>
      </c>
      <c r="BC28" s="170">
        <f t="shared" si="24"/>
        <v>435.16129032258067</v>
      </c>
      <c r="BD28" s="171">
        <f t="shared" si="25"/>
        <v>31</v>
      </c>
      <c r="BE28" s="170">
        <f t="shared" si="39"/>
        <v>3676</v>
      </c>
      <c r="BF28" s="170">
        <f t="shared" si="40"/>
        <v>5171</v>
      </c>
      <c r="BG28" s="170">
        <f t="shared" si="41"/>
        <v>1294</v>
      </c>
      <c r="BH28" s="170">
        <f t="shared" si="42"/>
        <v>90</v>
      </c>
      <c r="BI28" s="170">
        <f t="shared" si="43"/>
        <v>883</v>
      </c>
      <c r="BJ28" s="172">
        <f t="shared" si="27"/>
        <v>10141</v>
      </c>
      <c r="BK28" s="172">
        <f t="shared" si="28"/>
        <v>973</v>
      </c>
      <c r="BL28" s="172">
        <f t="shared" si="29"/>
        <v>12517</v>
      </c>
      <c r="BO28" s="172">
        <v>10141</v>
      </c>
      <c r="BP28" s="196">
        <f t="shared" si="30"/>
        <v>0</v>
      </c>
    </row>
    <row r="29" spans="1:68" ht="15">
      <c r="A29" s="153">
        <f t="shared" si="12"/>
        <v>1</v>
      </c>
      <c r="B29" s="162">
        <v>44585</v>
      </c>
      <c r="C29" s="163">
        <f>'[1]2022'!$V27</f>
        <v>442</v>
      </c>
      <c r="D29" s="163">
        <f>'[1]2022'!Y27</f>
        <v>10</v>
      </c>
      <c r="E29" s="163">
        <f>'[1]2022'!Z27</f>
        <v>10</v>
      </c>
      <c r="F29" s="163">
        <f>'[1]2022'!AA27</f>
        <v>3</v>
      </c>
      <c r="G29" s="163">
        <f>'[1]2022'!AB27</f>
        <v>0</v>
      </c>
      <c r="H29" s="163">
        <f>'[1]2022'!AC27</f>
        <v>39</v>
      </c>
      <c r="J29" s="153">
        <f t="shared" si="13"/>
        <v>1</v>
      </c>
      <c r="K29" s="162">
        <f t="shared" si="16"/>
        <v>44950</v>
      </c>
      <c r="L29" s="167">
        <f t="shared" si="17"/>
        <v>442</v>
      </c>
      <c r="M29" s="166">
        <f>VLOOKUP($K29,ANALISIS!N$4:T$369,2,FALSE)</f>
        <v>15</v>
      </c>
      <c r="N29" s="166">
        <f>VLOOKUP($K29,ANALISIS!$N$4:$T$369,3,FALSE)</f>
        <v>1</v>
      </c>
      <c r="O29" s="166">
        <f>VLOOKUP($K29,ANALISIS!$N$4:$T$369,4,FALSE)</f>
        <v>5</v>
      </c>
      <c r="P29" s="166">
        <f>VLOOKUP($K29,ANALISIS!$N$4:$T$369,5,FALSE)</f>
        <v>4</v>
      </c>
      <c r="Q29" s="166">
        <f>VLOOKUP($K29,ANALISIS!$N$4:$T$369,6,FALSE)</f>
        <v>43</v>
      </c>
      <c r="S29" s="153">
        <f t="shared" si="14"/>
        <v>1</v>
      </c>
      <c r="T29" s="162">
        <f t="shared" si="15"/>
        <v>44950</v>
      </c>
      <c r="U29" s="163">
        <f>[1]PRESUP!B27</f>
        <v>440</v>
      </c>
      <c r="V29" s="166">
        <f>[1]PRESUP!E27</f>
        <v>10.1541847826087</v>
      </c>
      <c r="W29" s="166">
        <f>[1]PRESUP!F27</f>
        <v>9.9149331352154508</v>
      </c>
      <c r="X29" s="166">
        <f>[1]PRESUP!G27</f>
        <v>5.3620312500000002</v>
      </c>
      <c r="Y29" s="166">
        <f>[1]PRESUP!H27</f>
        <v>0</v>
      </c>
      <c r="Z29" s="166">
        <f>[1]PRESUP!I27</f>
        <v>0</v>
      </c>
      <c r="AB29" s="169">
        <f t="shared" si="31"/>
        <v>8</v>
      </c>
      <c r="AC29" s="170">
        <f t="shared" si="32"/>
        <v>434.16129032258067</v>
      </c>
      <c r="AD29" s="171">
        <f t="shared" si="20"/>
        <v>31</v>
      </c>
      <c r="AE29" s="172">
        <f t="shared" si="21"/>
        <v>1629</v>
      </c>
      <c r="AF29" s="172">
        <f t="shared" si="22"/>
        <v>2204</v>
      </c>
      <c r="AG29" s="172">
        <f t="shared" si="23"/>
        <v>726</v>
      </c>
      <c r="AH29" s="172">
        <f t="shared" si="33"/>
        <v>59</v>
      </c>
      <c r="AI29" s="172">
        <f t="shared" si="34"/>
        <v>819</v>
      </c>
      <c r="AJ29" s="172">
        <f t="shared" si="35"/>
        <v>4559</v>
      </c>
      <c r="AK29" s="172">
        <f t="shared" si="44"/>
        <v>878</v>
      </c>
      <c r="AL29" s="172">
        <f t="shared" si="36"/>
        <v>12581</v>
      </c>
      <c r="AO29" s="172">
        <v>4591</v>
      </c>
      <c r="AP29" s="196">
        <f t="shared" si="37"/>
        <v>32</v>
      </c>
      <c r="AS29" s="153">
        <f t="shared" si="11"/>
        <v>1</v>
      </c>
      <c r="AT29" s="162">
        <v>44585</v>
      </c>
      <c r="AU29" s="195">
        <v>442</v>
      </c>
      <c r="AV29" s="195">
        <v>8</v>
      </c>
      <c r="AW29" s="195">
        <v>11</v>
      </c>
      <c r="AX29" s="195">
        <v>3</v>
      </c>
      <c r="AY29" s="195"/>
      <c r="AZ29" s="195">
        <v>45</v>
      </c>
      <c r="BB29" s="169">
        <f t="shared" si="38"/>
        <v>8</v>
      </c>
      <c r="BC29" s="170">
        <f t="shared" si="24"/>
        <v>434.16129032258067</v>
      </c>
      <c r="BD29" s="171">
        <f t="shared" si="25"/>
        <v>31</v>
      </c>
      <c r="BE29" s="170">
        <f t="shared" si="39"/>
        <v>1644</v>
      </c>
      <c r="BF29" s="170">
        <f t="shared" si="40"/>
        <v>2214</v>
      </c>
      <c r="BG29" s="170">
        <f t="shared" si="41"/>
        <v>733</v>
      </c>
      <c r="BH29" s="170">
        <f t="shared" si="42"/>
        <v>59</v>
      </c>
      <c r="BI29" s="170">
        <f t="shared" si="43"/>
        <v>806</v>
      </c>
      <c r="BJ29" s="172">
        <f t="shared" si="27"/>
        <v>4591</v>
      </c>
      <c r="BK29" s="172">
        <f t="shared" si="28"/>
        <v>865</v>
      </c>
      <c r="BL29" s="172">
        <f t="shared" si="29"/>
        <v>12594</v>
      </c>
      <c r="BO29" s="172">
        <v>4591</v>
      </c>
      <c r="BP29" s="196">
        <f t="shared" si="30"/>
        <v>0</v>
      </c>
    </row>
    <row r="30" spans="1:68" ht="15">
      <c r="A30" s="153">
        <f t="shared" si="12"/>
        <v>1</v>
      </c>
      <c r="B30" s="162">
        <v>44586</v>
      </c>
      <c r="C30" s="163">
        <f>'[1]2022'!$V28</f>
        <v>442</v>
      </c>
      <c r="D30" s="163">
        <f>'[1]2022'!Y28</f>
        <v>9</v>
      </c>
      <c r="E30" s="163">
        <f>'[1]2022'!Z28</f>
        <v>8</v>
      </c>
      <c r="F30" s="163">
        <f>'[1]2022'!AA28</f>
        <v>3</v>
      </c>
      <c r="G30" s="163">
        <f>'[1]2022'!AB28</f>
        <v>0</v>
      </c>
      <c r="H30" s="163">
        <f>'[1]2022'!AC28</f>
        <v>39</v>
      </c>
      <c r="J30" s="153">
        <f t="shared" si="13"/>
        <v>1</v>
      </c>
      <c r="K30" s="162">
        <f t="shared" si="16"/>
        <v>44951</v>
      </c>
      <c r="L30" s="167">
        <f t="shared" si="17"/>
        <v>442</v>
      </c>
      <c r="M30" s="166">
        <f>VLOOKUP($K30,ANALISIS!N$4:T$369,2,FALSE)</f>
        <v>12</v>
      </c>
      <c r="N30" s="166">
        <f>VLOOKUP($K30,ANALISIS!$N$4:$T$369,3,FALSE)</f>
        <v>2</v>
      </c>
      <c r="O30" s="166">
        <f>VLOOKUP($K30,ANALISIS!$N$4:$T$369,4,FALSE)</f>
        <v>5</v>
      </c>
      <c r="P30" s="166">
        <f>VLOOKUP($K30,ANALISIS!$N$4:$T$369,5,FALSE)</f>
        <v>6</v>
      </c>
      <c r="Q30" s="166">
        <f>VLOOKUP($K30,ANALISIS!$N$4:$T$369,6,FALSE)</f>
        <v>40</v>
      </c>
      <c r="S30" s="153">
        <f t="shared" si="14"/>
        <v>1</v>
      </c>
      <c r="T30" s="162">
        <f t="shared" si="15"/>
        <v>44951</v>
      </c>
      <c r="U30" s="163">
        <f>[1]PRESUP!B28</f>
        <v>440</v>
      </c>
      <c r="V30" s="166">
        <f>[1]PRESUP!E28</f>
        <v>9.1387663043478309</v>
      </c>
      <c r="W30" s="166">
        <f>[1]PRESUP!F28</f>
        <v>7.9319465081723601</v>
      </c>
      <c r="X30" s="166">
        <f>[1]PRESUP!G28</f>
        <v>5.3620312500000002</v>
      </c>
      <c r="Y30" s="166">
        <f>[1]PRESUP!H28</f>
        <v>0</v>
      </c>
      <c r="Z30" s="166">
        <f>[1]PRESUP!I28</f>
        <v>0</v>
      </c>
      <c r="AB30" s="169">
        <f t="shared" si="31"/>
        <v>9</v>
      </c>
      <c r="AC30" s="170">
        <f t="shared" si="32"/>
        <v>436.26666666666665</v>
      </c>
      <c r="AD30" s="171">
        <f t="shared" si="20"/>
        <v>30</v>
      </c>
      <c r="AE30" s="172">
        <f t="shared" si="21"/>
        <v>1343</v>
      </c>
      <c r="AF30" s="172">
        <f t="shared" si="22"/>
        <v>2603</v>
      </c>
      <c r="AG30" s="172">
        <f t="shared" si="23"/>
        <v>967</v>
      </c>
      <c r="AH30" s="172">
        <f t="shared" si="33"/>
        <v>55</v>
      </c>
      <c r="AI30" s="172">
        <f t="shared" si="34"/>
        <v>806</v>
      </c>
      <c r="AJ30" s="172">
        <f t="shared" si="35"/>
        <v>4913</v>
      </c>
      <c r="AK30" s="172">
        <f t="shared" si="44"/>
        <v>861</v>
      </c>
      <c r="AL30" s="172">
        <f t="shared" si="36"/>
        <v>12227</v>
      </c>
      <c r="AO30" s="172">
        <v>4925</v>
      </c>
      <c r="AP30" s="196">
        <f t="shared" si="37"/>
        <v>12</v>
      </c>
      <c r="AS30" s="153">
        <f t="shared" si="11"/>
        <v>1</v>
      </c>
      <c r="AT30" s="162">
        <v>44586</v>
      </c>
      <c r="AU30" s="195">
        <v>442</v>
      </c>
      <c r="AV30" s="195">
        <v>7</v>
      </c>
      <c r="AW30" s="195">
        <v>9</v>
      </c>
      <c r="AX30" s="195">
        <v>2</v>
      </c>
      <c r="AY30" s="195"/>
      <c r="AZ30" s="195">
        <v>42</v>
      </c>
      <c r="BB30" s="169">
        <f t="shared" si="38"/>
        <v>9</v>
      </c>
      <c r="BC30" s="170">
        <f t="shared" si="24"/>
        <v>436.26666666666665</v>
      </c>
      <c r="BD30" s="171">
        <f t="shared" si="25"/>
        <v>30</v>
      </c>
      <c r="BE30" s="170">
        <f t="shared" si="39"/>
        <v>1343</v>
      </c>
      <c r="BF30" s="170">
        <f t="shared" si="40"/>
        <v>2615</v>
      </c>
      <c r="BG30" s="170">
        <f t="shared" si="41"/>
        <v>967</v>
      </c>
      <c r="BH30" s="170">
        <f t="shared" si="42"/>
        <v>52</v>
      </c>
      <c r="BI30" s="170">
        <f t="shared" si="43"/>
        <v>796</v>
      </c>
      <c r="BJ30" s="172">
        <f t="shared" si="27"/>
        <v>4925</v>
      </c>
      <c r="BK30" s="172">
        <f t="shared" si="28"/>
        <v>848</v>
      </c>
      <c r="BL30" s="172">
        <f t="shared" si="29"/>
        <v>12240</v>
      </c>
      <c r="BO30" s="172">
        <v>4925</v>
      </c>
      <c r="BP30" s="196">
        <f t="shared" si="30"/>
        <v>0</v>
      </c>
    </row>
    <row r="31" spans="1:68" ht="15">
      <c r="A31" s="153">
        <f t="shared" si="12"/>
        <v>1</v>
      </c>
      <c r="B31" s="162">
        <v>44587</v>
      </c>
      <c r="C31" s="163">
        <f>'[1]2022'!$V29</f>
        <v>441</v>
      </c>
      <c r="D31" s="163">
        <f>'[1]2022'!Y29</f>
        <v>13</v>
      </c>
      <c r="E31" s="163">
        <f>'[1]2022'!Z29</f>
        <v>8</v>
      </c>
      <c r="F31" s="163">
        <f>'[1]2022'!AA29</f>
        <v>3</v>
      </c>
      <c r="G31" s="163">
        <f>'[1]2022'!AB29</f>
        <v>0</v>
      </c>
      <c r="H31" s="163">
        <f>'[1]2022'!AC29</f>
        <v>39</v>
      </c>
      <c r="J31" s="153">
        <f t="shared" si="13"/>
        <v>1</v>
      </c>
      <c r="K31" s="162">
        <f t="shared" si="16"/>
        <v>44952</v>
      </c>
      <c r="L31" s="167">
        <f t="shared" si="17"/>
        <v>442</v>
      </c>
      <c r="M31" s="166">
        <f>VLOOKUP($K31,ANALISIS!N$4:T$369,2,FALSE)</f>
        <v>18</v>
      </c>
      <c r="N31" s="166">
        <f>VLOOKUP($K31,ANALISIS!$N$4:$T$369,3,FALSE)</f>
        <v>7</v>
      </c>
      <c r="O31" s="166">
        <f>VLOOKUP($K31,ANALISIS!$N$4:$T$369,4,FALSE)</f>
        <v>2</v>
      </c>
      <c r="P31" s="166">
        <f>VLOOKUP($K31,ANALISIS!$N$4:$T$369,5,FALSE)</f>
        <v>0</v>
      </c>
      <c r="Q31" s="166">
        <f>VLOOKUP($K31,ANALISIS!$N$4:$T$369,6,FALSE)</f>
        <v>43</v>
      </c>
      <c r="S31" s="153">
        <f t="shared" si="14"/>
        <v>1</v>
      </c>
      <c r="T31" s="162">
        <f t="shared" si="15"/>
        <v>44952</v>
      </c>
      <c r="U31" s="163">
        <f>[1]PRESUP!B29</f>
        <v>440</v>
      </c>
      <c r="V31" s="166">
        <f>[1]PRESUP!E29</f>
        <v>13.2004402173913</v>
      </c>
      <c r="W31" s="166">
        <f>[1]PRESUP!F29</f>
        <v>7.9319465081723601</v>
      </c>
      <c r="X31" s="166">
        <f>[1]PRESUP!G29</f>
        <v>5.3620312500000002</v>
      </c>
      <c r="Y31" s="166">
        <f>[1]PRESUP!H29</f>
        <v>0</v>
      </c>
      <c r="Z31" s="166">
        <f>[1]PRESUP!I29</f>
        <v>0</v>
      </c>
      <c r="AB31" s="169">
        <f t="shared" si="31"/>
        <v>10</v>
      </c>
      <c r="AC31" s="170">
        <f t="shared" si="32"/>
        <v>437.38709677419354</v>
      </c>
      <c r="AD31" s="171">
        <f t="shared" si="20"/>
        <v>31</v>
      </c>
      <c r="AE31" s="172">
        <f t="shared" si="21"/>
        <v>1934</v>
      </c>
      <c r="AF31" s="172">
        <f t="shared" si="22"/>
        <v>4208</v>
      </c>
      <c r="AG31" s="172">
        <f t="shared" si="23"/>
        <v>1365</v>
      </c>
      <c r="AH31" s="172">
        <f t="shared" si="33"/>
        <v>160</v>
      </c>
      <c r="AI31" s="172">
        <f t="shared" si="34"/>
        <v>1093</v>
      </c>
      <c r="AJ31" s="172">
        <f t="shared" si="35"/>
        <v>7507</v>
      </c>
      <c r="AK31" s="172">
        <f t="shared" si="44"/>
        <v>1253</v>
      </c>
      <c r="AL31" s="172">
        <f t="shared" si="36"/>
        <v>12306</v>
      </c>
      <c r="AO31" s="172">
        <v>7535</v>
      </c>
      <c r="AP31" s="196">
        <f t="shared" si="37"/>
        <v>28</v>
      </c>
      <c r="AS31" s="153">
        <f t="shared" si="11"/>
        <v>1</v>
      </c>
      <c r="AT31" s="162">
        <v>44587</v>
      </c>
      <c r="AU31" s="195">
        <v>441</v>
      </c>
      <c r="AV31" s="195">
        <v>11</v>
      </c>
      <c r="AW31" s="195">
        <v>9</v>
      </c>
      <c r="AX31" s="195">
        <v>2</v>
      </c>
      <c r="AY31" s="195"/>
      <c r="AZ31" s="195">
        <v>39</v>
      </c>
      <c r="BB31" s="169">
        <f t="shared" si="38"/>
        <v>10</v>
      </c>
      <c r="BC31" s="170">
        <f t="shared" si="24"/>
        <v>437.38709677419354</v>
      </c>
      <c r="BD31" s="171">
        <f t="shared" si="25"/>
        <v>31</v>
      </c>
      <c r="BE31" s="170">
        <f t="shared" si="39"/>
        <v>1933</v>
      </c>
      <c r="BF31" s="170">
        <f t="shared" si="40"/>
        <v>4237</v>
      </c>
      <c r="BG31" s="170">
        <f t="shared" si="41"/>
        <v>1365</v>
      </c>
      <c r="BH31" s="170">
        <f t="shared" si="42"/>
        <v>160</v>
      </c>
      <c r="BI31" s="170">
        <f t="shared" si="43"/>
        <v>1081</v>
      </c>
      <c r="BJ31" s="172">
        <f t="shared" si="27"/>
        <v>7535</v>
      </c>
      <c r="BK31" s="172">
        <f t="shared" si="28"/>
        <v>1241</v>
      </c>
      <c r="BL31" s="172">
        <f t="shared" si="29"/>
        <v>12318</v>
      </c>
      <c r="BO31" s="172">
        <v>7535</v>
      </c>
      <c r="BP31" s="196">
        <f t="shared" si="30"/>
        <v>0</v>
      </c>
    </row>
    <row r="32" spans="1:68" ht="15">
      <c r="A32" s="153">
        <f t="shared" si="12"/>
        <v>1</v>
      </c>
      <c r="B32" s="162">
        <v>44588</v>
      </c>
      <c r="C32" s="163">
        <f>'[1]2022'!$V30</f>
        <v>441</v>
      </c>
      <c r="D32" s="163">
        <f>'[1]2022'!Y30</f>
        <v>15</v>
      </c>
      <c r="E32" s="163">
        <f>'[1]2022'!Z30</f>
        <v>15</v>
      </c>
      <c r="F32" s="163">
        <f>'[1]2022'!AA30</f>
        <v>3</v>
      </c>
      <c r="G32" s="163">
        <f>'[1]2022'!AB30</f>
        <v>1</v>
      </c>
      <c r="H32" s="163">
        <f>'[1]2022'!AC30</f>
        <v>41</v>
      </c>
      <c r="J32" s="153">
        <f t="shared" si="13"/>
        <v>1</v>
      </c>
      <c r="K32" s="162">
        <f t="shared" si="16"/>
        <v>44953</v>
      </c>
      <c r="L32" s="167">
        <f t="shared" si="17"/>
        <v>442</v>
      </c>
      <c r="M32" s="166">
        <f>VLOOKUP($K32,ANALISIS!N$4:T$369,2,FALSE)</f>
        <v>33</v>
      </c>
      <c r="N32" s="166">
        <f>VLOOKUP($K32,ANALISIS!$N$4:$T$369,3,FALSE)</f>
        <v>21</v>
      </c>
      <c r="O32" s="166">
        <f>VLOOKUP($K32,ANALISIS!$N$4:$T$369,4,FALSE)</f>
        <v>2</v>
      </c>
      <c r="P32" s="166">
        <f>VLOOKUP($K32,ANALISIS!$N$4:$T$369,5,FALSE)</f>
        <v>0</v>
      </c>
      <c r="Q32" s="166">
        <f>VLOOKUP($K32,ANALISIS!$N$4:$T$369,6,FALSE)</f>
        <v>47</v>
      </c>
      <c r="S32" s="153">
        <f t="shared" si="14"/>
        <v>1</v>
      </c>
      <c r="T32" s="162">
        <f t="shared" si="15"/>
        <v>44953</v>
      </c>
      <c r="U32" s="163">
        <f>[1]PRESUP!B30</f>
        <v>440</v>
      </c>
      <c r="V32" s="166">
        <f>[1]PRESUP!E30</f>
        <v>15.231277173913</v>
      </c>
      <c r="W32" s="166">
        <f>[1]PRESUP!F30</f>
        <v>14.8723997028232</v>
      </c>
      <c r="X32" s="166">
        <f>[1]PRESUP!G30</f>
        <v>5.3620312500000002</v>
      </c>
      <c r="Y32" s="166">
        <f>[1]PRESUP!H30</f>
        <v>0</v>
      </c>
      <c r="Z32" s="166">
        <f>[1]PRESUP!I30</f>
        <v>0</v>
      </c>
      <c r="AB32" s="169">
        <f t="shared" si="31"/>
        <v>11</v>
      </c>
      <c r="AC32" s="170">
        <f t="shared" si="32"/>
        <v>438.86666666666667</v>
      </c>
      <c r="AD32" s="171">
        <f t="shared" si="20"/>
        <v>30</v>
      </c>
      <c r="AE32" s="172">
        <f t="shared" si="21"/>
        <v>939</v>
      </c>
      <c r="AF32" s="172">
        <f t="shared" si="22"/>
        <v>1683</v>
      </c>
      <c r="AG32" s="172">
        <f t="shared" si="23"/>
        <v>1025</v>
      </c>
      <c r="AH32" s="172">
        <f t="shared" si="33"/>
        <v>43</v>
      </c>
      <c r="AI32" s="172">
        <f t="shared" si="34"/>
        <v>1076</v>
      </c>
      <c r="AJ32" s="172">
        <f t="shared" si="35"/>
        <v>3647</v>
      </c>
      <c r="AK32" s="172">
        <f t="shared" si="44"/>
        <v>1119</v>
      </c>
      <c r="AL32" s="172">
        <f t="shared" si="36"/>
        <v>12047</v>
      </c>
      <c r="AO32" s="172">
        <v>3646</v>
      </c>
      <c r="AP32" s="196">
        <f t="shared" si="37"/>
        <v>-1</v>
      </c>
      <c r="AS32" s="153">
        <f t="shared" si="11"/>
        <v>1</v>
      </c>
      <c r="AT32" s="162">
        <v>44588</v>
      </c>
      <c r="AU32" s="195">
        <v>441</v>
      </c>
      <c r="AV32" s="195">
        <v>13</v>
      </c>
      <c r="AW32" s="195">
        <v>14</v>
      </c>
      <c r="AX32" s="195">
        <v>3</v>
      </c>
      <c r="AY32" s="195">
        <v>1</v>
      </c>
      <c r="AZ32" s="195">
        <v>42</v>
      </c>
      <c r="BB32" s="169">
        <f t="shared" si="38"/>
        <v>11</v>
      </c>
      <c r="BC32" s="170">
        <f t="shared" si="24"/>
        <v>438.86666666666667</v>
      </c>
      <c r="BD32" s="171">
        <f t="shared" si="25"/>
        <v>30</v>
      </c>
      <c r="BE32" s="170">
        <f t="shared" si="39"/>
        <v>939</v>
      </c>
      <c r="BF32" s="170">
        <f t="shared" si="40"/>
        <v>1683</v>
      </c>
      <c r="BG32" s="170">
        <f t="shared" si="41"/>
        <v>1024</v>
      </c>
      <c r="BH32" s="170">
        <f t="shared" si="42"/>
        <v>44</v>
      </c>
      <c r="BI32" s="170">
        <f t="shared" si="43"/>
        <v>1070</v>
      </c>
      <c r="BJ32" s="172">
        <f t="shared" si="27"/>
        <v>3646</v>
      </c>
      <c r="BK32" s="172">
        <f t="shared" si="28"/>
        <v>1114</v>
      </c>
      <c r="BL32" s="172">
        <f t="shared" si="29"/>
        <v>12052</v>
      </c>
      <c r="BO32" s="172">
        <v>3646</v>
      </c>
      <c r="BP32" s="196">
        <f t="shared" si="30"/>
        <v>0</v>
      </c>
    </row>
    <row r="33" spans="1:68" ht="15">
      <c r="A33" s="153">
        <f t="shared" si="12"/>
        <v>1</v>
      </c>
      <c r="B33" s="162">
        <v>44589</v>
      </c>
      <c r="C33" s="163">
        <f>'[1]2022'!$V31</f>
        <v>441</v>
      </c>
      <c r="D33" s="163">
        <f>'[1]2022'!Y31</f>
        <v>22</v>
      </c>
      <c r="E33" s="163">
        <f>'[1]2022'!Z31</f>
        <v>33</v>
      </c>
      <c r="F33" s="163">
        <f>'[1]2022'!AA31</f>
        <v>3</v>
      </c>
      <c r="G33" s="163">
        <f>'[1]2022'!AB31</f>
        <v>1</v>
      </c>
      <c r="H33" s="163">
        <f>'[1]2022'!AC31</f>
        <v>43</v>
      </c>
      <c r="J33" s="153">
        <f t="shared" si="13"/>
        <v>1</v>
      </c>
      <c r="K33" s="162">
        <f t="shared" si="16"/>
        <v>44954</v>
      </c>
      <c r="L33" s="167">
        <f t="shared" si="17"/>
        <v>442</v>
      </c>
      <c r="M33" s="166">
        <f>VLOOKUP($K33,ANALISIS!N$4:T$369,2,FALSE)</f>
        <v>33</v>
      </c>
      <c r="N33" s="166">
        <f>VLOOKUP($K33,ANALISIS!$N$4:$T$369,3,FALSE)</f>
        <v>22</v>
      </c>
      <c r="O33" s="166">
        <f>VLOOKUP($K33,ANALISIS!$N$4:$T$369,4,FALSE)</f>
        <v>3</v>
      </c>
      <c r="P33" s="166">
        <f>VLOOKUP($K33,ANALISIS!$N$4:$T$369,5,FALSE)</f>
        <v>1</v>
      </c>
      <c r="Q33" s="166">
        <f>VLOOKUP($K33,ANALISIS!$N$4:$T$369,6,FALSE)</f>
        <v>45</v>
      </c>
      <c r="S33" s="153">
        <f t="shared" si="14"/>
        <v>1</v>
      </c>
      <c r="T33" s="162">
        <f t="shared" si="15"/>
        <v>44954</v>
      </c>
      <c r="U33" s="163">
        <f>[1]PRESUP!B31</f>
        <v>440</v>
      </c>
      <c r="V33" s="166">
        <f>[1]PRESUP!E31</f>
        <v>22.339206521739101</v>
      </c>
      <c r="W33" s="166">
        <f>[1]PRESUP!F31</f>
        <v>32.719279346211003</v>
      </c>
      <c r="X33" s="166">
        <f>[1]PRESUP!G31</f>
        <v>5.3620312500000002</v>
      </c>
      <c r="Y33" s="166">
        <f>[1]PRESUP!H31</f>
        <v>0</v>
      </c>
      <c r="Z33" s="166">
        <f>[1]PRESUP!I31</f>
        <v>0</v>
      </c>
      <c r="AB33" s="169">
        <f t="shared" si="31"/>
        <v>12</v>
      </c>
      <c r="AC33" s="170">
        <f t="shared" si="32"/>
        <v>441.09677419354841</v>
      </c>
      <c r="AD33" s="171">
        <f t="shared" si="20"/>
        <v>31</v>
      </c>
      <c r="AE33" s="172">
        <f t="shared" si="21"/>
        <v>784</v>
      </c>
      <c r="AF33" s="172">
        <f t="shared" si="22"/>
        <v>1180</v>
      </c>
      <c r="AG33" s="172">
        <f t="shared" si="23"/>
        <v>588</v>
      </c>
      <c r="AH33" s="172">
        <f t="shared" si="33"/>
        <v>60</v>
      </c>
      <c r="AI33" s="172">
        <f t="shared" si="34"/>
        <v>1018</v>
      </c>
      <c r="AJ33" s="172">
        <f t="shared" si="35"/>
        <v>2552</v>
      </c>
      <c r="AK33" s="172">
        <f t="shared" si="44"/>
        <v>1078</v>
      </c>
      <c r="AL33" s="172">
        <f t="shared" si="36"/>
        <v>12596</v>
      </c>
      <c r="AO33" s="172">
        <v>2712.15</v>
      </c>
      <c r="AP33" s="196">
        <f t="shared" si="37"/>
        <v>160.15000000000009</v>
      </c>
      <c r="AS33" s="153">
        <f t="shared" si="11"/>
        <v>1</v>
      </c>
      <c r="AT33" s="162">
        <v>44589</v>
      </c>
      <c r="AU33" s="195">
        <v>441</v>
      </c>
      <c r="AV33" s="195">
        <v>21</v>
      </c>
      <c r="AW33" s="195">
        <v>33</v>
      </c>
      <c r="AX33" s="195">
        <v>3</v>
      </c>
      <c r="AY33" s="195">
        <v>1</v>
      </c>
      <c r="AZ33" s="195">
        <v>45</v>
      </c>
      <c r="BB33" s="200">
        <f t="shared" si="38"/>
        <v>12</v>
      </c>
      <c r="BC33" s="201">
        <f t="shared" si="24"/>
        <v>441.09677419354841</v>
      </c>
      <c r="BD33" s="202">
        <f t="shared" si="25"/>
        <v>31</v>
      </c>
      <c r="BE33" s="170">
        <f t="shared" si="39"/>
        <v>783</v>
      </c>
      <c r="BF33" s="170">
        <f t="shared" si="40"/>
        <v>1178</v>
      </c>
      <c r="BG33" s="170">
        <f t="shared" si="41"/>
        <v>588</v>
      </c>
      <c r="BH33" s="170">
        <f t="shared" si="42"/>
        <v>71</v>
      </c>
      <c r="BI33" s="207">
        <f t="shared" si="43"/>
        <v>1018</v>
      </c>
      <c r="BJ33" s="208">
        <f t="shared" si="27"/>
        <v>2549</v>
      </c>
      <c r="BK33" s="208">
        <f t="shared" si="28"/>
        <v>1089</v>
      </c>
      <c r="BL33" s="208">
        <f t="shared" si="29"/>
        <v>12585</v>
      </c>
      <c r="BO33" s="208">
        <v>2712.15</v>
      </c>
      <c r="BP33" s="196">
        <f t="shared" si="30"/>
        <v>163.15000000000009</v>
      </c>
    </row>
    <row r="34" spans="1:68" ht="15">
      <c r="A34" s="153">
        <f t="shared" si="12"/>
        <v>1</v>
      </c>
      <c r="B34" s="162">
        <v>44590</v>
      </c>
      <c r="C34" s="163">
        <f>'[1]2022'!$V32</f>
        <v>441</v>
      </c>
      <c r="D34" s="163">
        <f>'[1]2022'!Y32</f>
        <v>26</v>
      </c>
      <c r="E34" s="163">
        <f>'[1]2022'!Z32</f>
        <v>38</v>
      </c>
      <c r="F34" s="163">
        <f>'[1]2022'!AA32</f>
        <v>3</v>
      </c>
      <c r="G34" s="163">
        <f>'[1]2022'!AB32</f>
        <v>3</v>
      </c>
      <c r="H34" s="163">
        <f>'[1]2022'!AC32</f>
        <v>43</v>
      </c>
      <c r="J34" s="153">
        <f t="shared" si="13"/>
        <v>1</v>
      </c>
      <c r="K34" s="162">
        <f t="shared" si="16"/>
        <v>44955</v>
      </c>
      <c r="L34" s="167">
        <f t="shared" si="17"/>
        <v>442</v>
      </c>
      <c r="M34" s="166">
        <f>VLOOKUP($K34,ANALISIS!N$4:T$369,2,FALSE)</f>
        <v>22</v>
      </c>
      <c r="N34" s="166">
        <f>VLOOKUP($K34,ANALISIS!$N$4:$T$369,3,FALSE)</f>
        <v>12</v>
      </c>
      <c r="O34" s="166">
        <f>VLOOKUP($K34,ANALISIS!$N$4:$T$369,4,FALSE)</f>
        <v>3</v>
      </c>
      <c r="P34" s="166">
        <f>VLOOKUP($K34,ANALISIS!$N$4:$T$369,5,FALSE)</f>
        <v>0</v>
      </c>
      <c r="Q34" s="166">
        <f>VLOOKUP($K34,ANALISIS!$N$4:$T$369,6,FALSE)</f>
        <v>40</v>
      </c>
      <c r="S34" s="153">
        <f t="shared" si="14"/>
        <v>1</v>
      </c>
      <c r="T34" s="162">
        <f t="shared" si="15"/>
        <v>44955</v>
      </c>
      <c r="U34" s="163">
        <f>[1]PRESUP!B32</f>
        <v>440</v>
      </c>
      <c r="V34" s="166">
        <f>[1]PRESUP!E32</f>
        <v>26.4008804347826</v>
      </c>
      <c r="W34" s="166">
        <f>[1]PRESUP!F32</f>
        <v>37.676745913818699</v>
      </c>
      <c r="X34" s="166">
        <f>[1]PRESUP!G32</f>
        <v>5.3620312500000002</v>
      </c>
      <c r="Y34" s="166">
        <f>[1]PRESUP!H32</f>
        <v>0</v>
      </c>
      <c r="Z34" s="166">
        <f>[1]PRESUP!I32</f>
        <v>0</v>
      </c>
      <c r="AB34" s="278" t="s">
        <v>383</v>
      </c>
      <c r="AC34" s="279"/>
      <c r="AD34" s="180">
        <f t="shared" ref="AD34:AL34" si="45">SUM(AD22:AD33)</f>
        <v>365</v>
      </c>
      <c r="AE34" s="181">
        <f t="shared" si="45"/>
        <v>19847</v>
      </c>
      <c r="AF34" s="181">
        <f t="shared" si="45"/>
        <v>35851</v>
      </c>
      <c r="AG34" s="181">
        <f t="shared" si="45"/>
        <v>11515</v>
      </c>
      <c r="AH34" s="181">
        <f t="shared" si="45"/>
        <v>858</v>
      </c>
      <c r="AI34" s="190">
        <f t="shared" si="45"/>
        <v>11814</v>
      </c>
      <c r="AJ34" s="191">
        <f t="shared" si="45"/>
        <v>67213</v>
      </c>
      <c r="AK34" s="181">
        <f t="shared" si="45"/>
        <v>12672</v>
      </c>
      <c r="AL34" s="181">
        <f t="shared" si="45"/>
        <v>147333</v>
      </c>
      <c r="AO34" s="191">
        <f>SUM(AO22:AO33)</f>
        <v>68830.149999999994</v>
      </c>
      <c r="AP34" s="197">
        <f t="shared" si="37"/>
        <v>1617.1499999999942</v>
      </c>
      <c r="AS34" s="153">
        <f t="shared" si="11"/>
        <v>1</v>
      </c>
      <c r="AT34" s="162">
        <v>44590</v>
      </c>
      <c r="AU34" s="195">
        <v>441</v>
      </c>
      <c r="AV34" s="195">
        <v>26</v>
      </c>
      <c r="AW34" s="195">
        <v>38</v>
      </c>
      <c r="AX34" s="195">
        <v>3</v>
      </c>
      <c r="AY34" s="195">
        <v>3</v>
      </c>
      <c r="AZ34" s="195">
        <v>44</v>
      </c>
      <c r="BB34" s="278" t="s">
        <v>383</v>
      </c>
      <c r="BC34" s="279"/>
      <c r="BD34" s="180">
        <f t="shared" ref="BD34:BL34" si="46">SUM(BD22:BD33)</f>
        <v>365</v>
      </c>
      <c r="BE34" s="181">
        <f t="shared" si="46"/>
        <v>20259</v>
      </c>
      <c r="BF34" s="181">
        <f t="shared" si="46"/>
        <v>36666</v>
      </c>
      <c r="BG34" s="181">
        <f t="shared" si="46"/>
        <v>11742</v>
      </c>
      <c r="BH34" s="181">
        <f t="shared" si="46"/>
        <v>902</v>
      </c>
      <c r="BI34" s="209">
        <f t="shared" si="46"/>
        <v>12012</v>
      </c>
      <c r="BJ34" s="210">
        <f t="shared" si="46"/>
        <v>68667</v>
      </c>
      <c r="BK34" s="210">
        <f t="shared" si="46"/>
        <v>12914</v>
      </c>
      <c r="BL34" s="210">
        <f t="shared" si="46"/>
        <v>147091</v>
      </c>
      <c r="BO34" s="210">
        <f>SUM(BO22:BO33)</f>
        <v>68830.149999999994</v>
      </c>
      <c r="BP34" s="216">
        <f t="shared" si="30"/>
        <v>163.14999999999418</v>
      </c>
    </row>
    <row r="35" spans="1:68" ht="15">
      <c r="A35" s="153">
        <f t="shared" si="12"/>
        <v>1</v>
      </c>
      <c r="B35" s="162">
        <v>44591</v>
      </c>
      <c r="C35" s="163">
        <f>'[1]2022'!$V33</f>
        <v>441</v>
      </c>
      <c r="D35" s="163">
        <f>'[1]2022'!Y33</f>
        <v>15</v>
      </c>
      <c r="E35" s="163">
        <f>'[1]2022'!Z33</f>
        <v>16</v>
      </c>
      <c r="F35" s="163">
        <f>'[1]2022'!AA33</f>
        <v>3</v>
      </c>
      <c r="G35" s="163">
        <f>'[1]2022'!AB33</f>
        <v>2</v>
      </c>
      <c r="H35" s="163">
        <f>'[1]2022'!AC33</f>
        <v>35</v>
      </c>
      <c r="J35" s="153">
        <f t="shared" si="13"/>
        <v>1</v>
      </c>
      <c r="K35" s="162">
        <f t="shared" si="16"/>
        <v>44956</v>
      </c>
      <c r="L35" s="167">
        <f t="shared" si="17"/>
        <v>442</v>
      </c>
      <c r="M35" s="166">
        <f>VLOOKUP($K35,ANALISIS!N$4:T$369,2,FALSE)</f>
        <v>22</v>
      </c>
      <c r="N35" s="166">
        <f>VLOOKUP($K35,ANALISIS!$N$4:$T$369,3,FALSE)</f>
        <v>3</v>
      </c>
      <c r="O35" s="166">
        <f>VLOOKUP($K35,ANALISIS!$N$4:$T$369,4,FALSE)</f>
        <v>3</v>
      </c>
      <c r="P35" s="166">
        <f>VLOOKUP($K35,ANALISIS!$N$4:$T$369,5,FALSE)</f>
        <v>1</v>
      </c>
      <c r="Q35" s="166">
        <f>VLOOKUP($K35,ANALISIS!$N$4:$T$369,6,FALSE)</f>
        <v>30</v>
      </c>
      <c r="S35" s="153">
        <f t="shared" si="14"/>
        <v>1</v>
      </c>
      <c r="T35" s="162">
        <f t="shared" si="15"/>
        <v>44956</v>
      </c>
      <c r="U35" s="163">
        <f>[1]PRESUP!B33</f>
        <v>440</v>
      </c>
      <c r="V35" s="166">
        <f>[1]PRESUP!E33</f>
        <v>15.231277173913</v>
      </c>
      <c r="W35" s="166">
        <f>[1]PRESUP!F33</f>
        <v>15.863893016344701</v>
      </c>
      <c r="X35" s="166">
        <f>[1]PRESUP!G33</f>
        <v>5.3620312500000002</v>
      </c>
      <c r="Y35" s="166">
        <f>[1]PRESUP!H33</f>
        <v>0</v>
      </c>
      <c r="Z35" s="166">
        <f>[1]PRESUP!I33</f>
        <v>0</v>
      </c>
      <c r="AE35" s="179">
        <f t="shared" ref="AE35:AG35" si="47">AE34/$AJ34</f>
        <v>0.2952851382916995</v>
      </c>
      <c r="AF35" s="179">
        <f t="shared" si="47"/>
        <v>0.5333938375016738</v>
      </c>
      <c r="AG35" s="179">
        <f t="shared" si="47"/>
        <v>0.1713210242066267</v>
      </c>
      <c r="AS35" s="153">
        <f t="shared" si="11"/>
        <v>1</v>
      </c>
      <c r="AT35" s="162">
        <v>44591</v>
      </c>
      <c r="AU35" s="195">
        <v>441</v>
      </c>
      <c r="AV35" s="195">
        <v>13</v>
      </c>
      <c r="AW35" s="195">
        <v>16</v>
      </c>
      <c r="AX35" s="195">
        <v>3</v>
      </c>
      <c r="AY35" s="195">
        <v>2</v>
      </c>
      <c r="AZ35" s="195">
        <v>35</v>
      </c>
      <c r="BE35" s="179">
        <f t="shared" ref="BE35:BG35" si="48">BE34/$AJ34</f>
        <v>0.30141490485471562</v>
      </c>
      <c r="BF35" s="179">
        <f t="shared" si="48"/>
        <v>0.54551946796006723</v>
      </c>
      <c r="BG35" s="179">
        <f t="shared" si="48"/>
        <v>0.17469834704595838</v>
      </c>
      <c r="BP35" s="154"/>
    </row>
    <row r="36" spans="1:68" ht="15">
      <c r="A36" s="153">
        <f t="shared" si="12"/>
        <v>1</v>
      </c>
      <c r="B36" s="162">
        <v>44592</v>
      </c>
      <c r="C36" s="163">
        <f>'[1]2022'!$V34</f>
        <v>441</v>
      </c>
      <c r="D36" s="163">
        <f>'[1]2022'!Y34</f>
        <v>9</v>
      </c>
      <c r="E36" s="163">
        <f>'[1]2022'!Z34</f>
        <v>9</v>
      </c>
      <c r="F36" s="163">
        <f>'[1]2022'!AA34</f>
        <v>2</v>
      </c>
      <c r="G36" s="163">
        <f>'[1]2022'!AB34</f>
        <v>0</v>
      </c>
      <c r="H36" s="163">
        <f>'[1]2022'!AC34</f>
        <v>25</v>
      </c>
      <c r="J36" s="153">
        <f t="shared" si="13"/>
        <v>1</v>
      </c>
      <c r="K36" s="162">
        <f t="shared" si="16"/>
        <v>44957</v>
      </c>
      <c r="L36" s="167">
        <f t="shared" si="17"/>
        <v>442</v>
      </c>
      <c r="M36" s="166">
        <f>VLOOKUP($K36,ANALISIS!N$4:T$369,2,FALSE)</f>
        <v>20</v>
      </c>
      <c r="N36" s="166">
        <f>VLOOKUP($K36,ANALISIS!$N$4:$T$369,3,FALSE)</f>
        <v>5</v>
      </c>
      <c r="O36" s="166">
        <f>VLOOKUP($K36,ANALISIS!$N$4:$T$369,4,FALSE)</f>
        <v>8</v>
      </c>
      <c r="P36" s="166">
        <f>VLOOKUP($K36,ANALISIS!$N$4:$T$369,5,FALSE)</f>
        <v>3</v>
      </c>
      <c r="Q36" s="166">
        <f>VLOOKUP($K36,ANALISIS!$N$4:$T$369,6,FALSE)</f>
        <v>26</v>
      </c>
      <c r="S36" s="153">
        <f t="shared" si="14"/>
        <v>1</v>
      </c>
      <c r="T36" s="162">
        <f t="shared" si="15"/>
        <v>44957</v>
      </c>
      <c r="U36" s="163">
        <f>[1]PRESUP!B34</f>
        <v>440</v>
      </c>
      <c r="V36" s="166">
        <f>[1]PRESUP!E34</f>
        <v>9.1387663043478309</v>
      </c>
      <c r="W36" s="166">
        <f>[1]PRESUP!F34</f>
        <v>8.9234398216939095</v>
      </c>
      <c r="X36" s="166">
        <f>[1]PRESUP!G34</f>
        <v>3.5746875</v>
      </c>
      <c r="Y36" s="166">
        <f>[1]PRESUP!H34</f>
        <v>0</v>
      </c>
      <c r="Z36" s="166">
        <f>[1]PRESUP!I34</f>
        <v>0</v>
      </c>
      <c r="AS36" s="153">
        <f t="shared" si="11"/>
        <v>1</v>
      </c>
      <c r="AT36" s="162">
        <v>44592</v>
      </c>
      <c r="AU36" s="195">
        <v>441</v>
      </c>
      <c r="AV36" s="195">
        <v>7</v>
      </c>
      <c r="AW36" s="195">
        <v>9</v>
      </c>
      <c r="AX36" s="195">
        <v>2</v>
      </c>
      <c r="AY36" s="195"/>
      <c r="AZ36" s="195">
        <v>25</v>
      </c>
    </row>
    <row r="37" spans="1:68" ht="15.75">
      <c r="A37" s="153">
        <f t="shared" si="12"/>
        <v>2</v>
      </c>
      <c r="B37" s="162">
        <v>44593</v>
      </c>
      <c r="C37" s="163">
        <f>'[1]2022'!$V35</f>
        <v>441</v>
      </c>
      <c r="D37" s="163">
        <f>'[1]2022'!Y35</f>
        <v>5</v>
      </c>
      <c r="E37" s="163">
        <f>'[1]2022'!Z35</f>
        <v>4</v>
      </c>
      <c r="F37" s="163">
        <f>'[1]2022'!AA35</f>
        <v>5</v>
      </c>
      <c r="G37" s="163">
        <f>'[1]2022'!AB35</f>
        <v>1</v>
      </c>
      <c r="H37" s="163">
        <f>'[1]2022'!AC35</f>
        <v>28</v>
      </c>
      <c r="J37" s="153">
        <f t="shared" si="13"/>
        <v>2</v>
      </c>
      <c r="K37" s="162">
        <f t="shared" si="16"/>
        <v>44958</v>
      </c>
      <c r="L37" s="167">
        <f t="shared" si="17"/>
        <v>442</v>
      </c>
      <c r="M37" s="166">
        <f>VLOOKUP($K37,ANALISIS!N$4:T$369,2,FALSE)</f>
        <v>29</v>
      </c>
      <c r="N37" s="166">
        <f>VLOOKUP($K37,ANALISIS!$N$4:$T$369,3,FALSE)</f>
        <v>7</v>
      </c>
      <c r="O37" s="166">
        <f>VLOOKUP($K37,ANALISIS!$N$4:$T$369,4,FALSE)</f>
        <v>12</v>
      </c>
      <c r="P37" s="166">
        <f>VLOOKUP($K37,ANALISIS!$N$4:$T$369,5,FALSE)</f>
        <v>6</v>
      </c>
      <c r="Q37" s="166">
        <f>VLOOKUP($K37,ANALISIS!$N$4:$T$369,6,FALSE)</f>
        <v>29</v>
      </c>
      <c r="S37" s="153">
        <f t="shared" si="14"/>
        <v>2</v>
      </c>
      <c r="T37" s="162">
        <f t="shared" si="15"/>
        <v>44958</v>
      </c>
      <c r="U37" s="168">
        <f>[1]PRESUP!B35</f>
        <v>440</v>
      </c>
      <c r="V37" s="166">
        <f>[1]PRESUP!E35</f>
        <v>4.7329545454545503</v>
      </c>
      <c r="W37" s="166">
        <f>[1]PRESUP!F35</f>
        <v>4.9000000000000004</v>
      </c>
      <c r="X37" s="166">
        <f>[1]PRESUP!G35</f>
        <v>6.0265273311897101</v>
      </c>
      <c r="Y37" s="166">
        <f>[1]PRESUP!H35</f>
        <v>0</v>
      </c>
      <c r="Z37" s="166">
        <f>[1]PRESUP!I35</f>
        <v>0</v>
      </c>
      <c r="AB37" s="276" t="s">
        <v>399</v>
      </c>
      <c r="AC37" s="276"/>
      <c r="AD37" s="276"/>
      <c r="AE37" s="276"/>
      <c r="AF37" s="276"/>
      <c r="AG37" s="276"/>
      <c r="AH37" s="276"/>
      <c r="AI37" s="276"/>
      <c r="AJ37" s="276"/>
      <c r="AK37" s="276"/>
      <c r="AL37" s="276"/>
      <c r="AS37" s="153">
        <f t="shared" si="11"/>
        <v>2</v>
      </c>
      <c r="AT37" s="162">
        <v>44593</v>
      </c>
      <c r="AU37" s="195">
        <v>441</v>
      </c>
      <c r="AV37" s="195">
        <v>5</v>
      </c>
      <c r="AW37" s="195">
        <v>4</v>
      </c>
      <c r="AX37" s="195">
        <v>5</v>
      </c>
      <c r="AY37" s="195">
        <v>1</v>
      </c>
      <c r="AZ37" s="195">
        <v>29</v>
      </c>
      <c r="BB37" s="276" t="s">
        <v>400</v>
      </c>
      <c r="BC37" s="276"/>
      <c r="BD37" s="276"/>
      <c r="BE37" s="276"/>
      <c r="BF37" s="276"/>
      <c r="BG37" s="276"/>
      <c r="BH37" s="276"/>
      <c r="BI37" s="276"/>
      <c r="BJ37" s="276"/>
      <c r="BK37" s="276"/>
      <c r="BL37" s="276"/>
    </row>
    <row r="38" spans="1:68" ht="15">
      <c r="A38" s="153">
        <f t="shared" si="12"/>
        <v>2</v>
      </c>
      <c r="B38" s="162">
        <v>44594</v>
      </c>
      <c r="C38" s="163">
        <f>'[1]2022'!$V36</f>
        <v>441</v>
      </c>
      <c r="D38" s="163">
        <f>'[1]2022'!Y36</f>
        <v>8</v>
      </c>
      <c r="E38" s="163">
        <f>'[1]2022'!Z36</f>
        <v>6</v>
      </c>
      <c r="F38" s="163">
        <f>'[1]2022'!AA36</f>
        <v>5</v>
      </c>
      <c r="G38" s="163">
        <f>'[1]2022'!AB36</f>
        <v>1</v>
      </c>
      <c r="H38" s="163">
        <f>'[1]2022'!AC36</f>
        <v>29</v>
      </c>
      <c r="J38" s="153">
        <f t="shared" si="13"/>
        <v>2</v>
      </c>
      <c r="K38" s="162">
        <f t="shared" si="16"/>
        <v>44959</v>
      </c>
      <c r="L38" s="167">
        <f t="shared" si="17"/>
        <v>442</v>
      </c>
      <c r="M38" s="166">
        <f>VLOOKUP($K38,ANALISIS!N$4:T$369,2,FALSE)</f>
        <v>35</v>
      </c>
      <c r="N38" s="166">
        <f>VLOOKUP($K38,ANALISIS!$N$4:$T$369,3,FALSE)</f>
        <v>12</v>
      </c>
      <c r="O38" s="166">
        <f>VLOOKUP($K38,ANALISIS!$N$4:$T$369,4,FALSE)</f>
        <v>8</v>
      </c>
      <c r="P38" s="166">
        <f>VLOOKUP($K38,ANALISIS!$N$4:$T$369,5,FALSE)</f>
        <v>2</v>
      </c>
      <c r="Q38" s="166">
        <f>VLOOKUP($K38,ANALISIS!$N$4:$T$369,6,FALSE)</f>
        <v>34</v>
      </c>
      <c r="S38" s="153">
        <f t="shared" si="14"/>
        <v>2</v>
      </c>
      <c r="T38" s="162">
        <f t="shared" si="15"/>
        <v>44959</v>
      </c>
      <c r="U38" s="163">
        <f>[1]PRESUP!B36</f>
        <v>440</v>
      </c>
      <c r="V38" s="166">
        <f>[1]PRESUP!E36</f>
        <v>7.5727272727272696</v>
      </c>
      <c r="W38" s="166">
        <f>[1]PRESUP!F36</f>
        <v>7.35</v>
      </c>
      <c r="X38" s="166">
        <f>[1]PRESUP!G36</f>
        <v>6.0265273311897101</v>
      </c>
      <c r="Y38" s="166">
        <f>[1]PRESUP!H36</f>
        <v>0</v>
      </c>
      <c r="Z38" s="166">
        <f>[1]PRESUP!I36</f>
        <v>0</v>
      </c>
      <c r="AB38" s="284" t="s">
        <v>365</v>
      </c>
      <c r="AC38" s="285" t="s">
        <v>366</v>
      </c>
      <c r="AD38" s="284" t="s">
        <v>367</v>
      </c>
      <c r="AE38" s="286" t="s">
        <v>368</v>
      </c>
      <c r="AF38" s="286" t="s">
        <v>369</v>
      </c>
      <c r="AG38" s="286" t="s">
        <v>370</v>
      </c>
      <c r="AH38" s="287" t="s">
        <v>396</v>
      </c>
      <c r="AI38" s="185" t="s">
        <v>372</v>
      </c>
      <c r="AJ38" s="186" t="s">
        <v>375</v>
      </c>
      <c r="AK38" s="186" t="s">
        <v>375</v>
      </c>
      <c r="AL38" s="186" t="s">
        <v>375</v>
      </c>
      <c r="AO38" s="198" t="s">
        <v>401</v>
      </c>
      <c r="AS38" s="153">
        <f t="shared" si="11"/>
        <v>2</v>
      </c>
      <c r="AT38" s="162">
        <v>44594</v>
      </c>
      <c r="AU38" s="195">
        <v>441</v>
      </c>
      <c r="AV38" s="195">
        <v>8</v>
      </c>
      <c r="AW38" s="195">
        <v>6</v>
      </c>
      <c r="AX38" s="195">
        <v>5</v>
      </c>
      <c r="AY38" s="195">
        <v>1</v>
      </c>
      <c r="AZ38" s="195">
        <v>30</v>
      </c>
      <c r="BB38" s="280" t="s">
        <v>365</v>
      </c>
      <c r="BC38" s="289" t="s">
        <v>366</v>
      </c>
      <c r="BD38" s="280" t="s">
        <v>367</v>
      </c>
      <c r="BE38" s="281" t="s">
        <v>368</v>
      </c>
      <c r="BF38" s="281" t="s">
        <v>369</v>
      </c>
      <c r="BG38" s="281" t="s">
        <v>370</v>
      </c>
      <c r="BH38" s="282" t="s">
        <v>389</v>
      </c>
      <c r="BI38" s="203" t="s">
        <v>372</v>
      </c>
      <c r="BJ38" s="204" t="s">
        <v>375</v>
      </c>
      <c r="BK38" s="204" t="s">
        <v>375</v>
      </c>
      <c r="BL38" s="204" t="s">
        <v>375</v>
      </c>
    </row>
    <row r="39" spans="1:68" ht="15">
      <c r="A39" s="153">
        <f t="shared" si="12"/>
        <v>2</v>
      </c>
      <c r="B39" s="162">
        <v>44595</v>
      </c>
      <c r="C39" s="163">
        <f>'[1]2022'!$V37</f>
        <v>441</v>
      </c>
      <c r="D39" s="163">
        <f>'[1]2022'!Y37</f>
        <v>14</v>
      </c>
      <c r="E39" s="163">
        <f>'[1]2022'!Z37</f>
        <v>13</v>
      </c>
      <c r="F39" s="163">
        <f>'[1]2022'!AA37</f>
        <v>6</v>
      </c>
      <c r="G39" s="163">
        <f>'[1]2022'!AB37</f>
        <v>1</v>
      </c>
      <c r="H39" s="163">
        <f>'[1]2022'!AC37</f>
        <v>32</v>
      </c>
      <c r="J39" s="153">
        <f t="shared" si="13"/>
        <v>2</v>
      </c>
      <c r="K39" s="162">
        <f t="shared" si="16"/>
        <v>44960</v>
      </c>
      <c r="L39" s="167">
        <f t="shared" si="17"/>
        <v>442</v>
      </c>
      <c r="M39" s="166">
        <f>VLOOKUP($K39,ANALISIS!N$4:T$369,2,FALSE)</f>
        <v>66</v>
      </c>
      <c r="N39" s="166">
        <f>VLOOKUP($K39,ANALISIS!$N$4:$T$369,3,FALSE)</f>
        <v>23</v>
      </c>
      <c r="O39" s="166">
        <f>VLOOKUP($K39,ANALISIS!$N$4:$T$369,4,FALSE)</f>
        <v>9</v>
      </c>
      <c r="P39" s="166">
        <f>VLOOKUP($K39,ANALISIS!$N$4:$T$369,5,FALSE)</f>
        <v>1</v>
      </c>
      <c r="Q39" s="166">
        <f>VLOOKUP($K39,ANALISIS!$N$4:$T$369,6,FALSE)</f>
        <v>37</v>
      </c>
      <c r="S39" s="153">
        <f t="shared" si="14"/>
        <v>2</v>
      </c>
      <c r="T39" s="162">
        <f t="shared" si="15"/>
        <v>44960</v>
      </c>
      <c r="U39" s="163">
        <f>[1]PRESUP!B37</f>
        <v>440</v>
      </c>
      <c r="V39" s="166">
        <f>[1]PRESUP!E37</f>
        <v>13.2522727272727</v>
      </c>
      <c r="W39" s="166">
        <f>[1]PRESUP!F37</f>
        <v>15.925000000000001</v>
      </c>
      <c r="X39" s="166">
        <f>[1]PRESUP!G37</f>
        <v>7.2318327974276597</v>
      </c>
      <c r="Y39" s="166">
        <f>[1]PRESUP!H37</f>
        <v>0</v>
      </c>
      <c r="Z39" s="166">
        <f>[1]PRESUP!I37</f>
        <v>0</v>
      </c>
      <c r="AB39" s="284"/>
      <c r="AC39" s="285"/>
      <c r="AD39" s="284"/>
      <c r="AE39" s="286"/>
      <c r="AF39" s="286"/>
      <c r="AG39" s="286"/>
      <c r="AH39" s="288"/>
      <c r="AI39" s="187" t="s">
        <v>377</v>
      </c>
      <c r="AJ39" s="188" t="s">
        <v>379</v>
      </c>
      <c r="AK39" s="188" t="s">
        <v>380</v>
      </c>
      <c r="AL39" s="188" t="s">
        <v>381</v>
      </c>
      <c r="AO39" s="199">
        <v>2023</v>
      </c>
      <c r="AS39" s="153">
        <f t="shared" si="11"/>
        <v>2</v>
      </c>
      <c r="AT39" s="162">
        <v>44595</v>
      </c>
      <c r="AU39" s="195">
        <v>441</v>
      </c>
      <c r="AV39" s="195">
        <v>14</v>
      </c>
      <c r="AW39" s="195">
        <v>13</v>
      </c>
      <c r="AX39" s="195">
        <v>6</v>
      </c>
      <c r="AY39" s="195">
        <v>1</v>
      </c>
      <c r="AZ39" s="195">
        <v>34</v>
      </c>
      <c r="BB39" s="280"/>
      <c r="BC39" s="289"/>
      <c r="BD39" s="280"/>
      <c r="BE39" s="281"/>
      <c r="BF39" s="281"/>
      <c r="BG39" s="281"/>
      <c r="BH39" s="283"/>
      <c r="BI39" s="205" t="s">
        <v>377</v>
      </c>
      <c r="BJ39" s="206" t="s">
        <v>379</v>
      </c>
      <c r="BK39" s="206" t="s">
        <v>380</v>
      </c>
      <c r="BL39" s="206" t="s">
        <v>381</v>
      </c>
    </row>
    <row r="40" spans="1:68" ht="15">
      <c r="A40" s="153">
        <f t="shared" si="12"/>
        <v>2</v>
      </c>
      <c r="B40" s="162">
        <v>44596</v>
      </c>
      <c r="C40" s="163">
        <f>'[1]2022'!$V38</f>
        <v>441</v>
      </c>
      <c r="D40" s="163">
        <f>'[1]2022'!Y38</f>
        <v>31</v>
      </c>
      <c r="E40" s="163">
        <f>'[1]2022'!Z38</f>
        <v>40</v>
      </c>
      <c r="F40" s="163">
        <f>'[1]2022'!AA38</f>
        <v>5</v>
      </c>
      <c r="G40" s="163">
        <f>'[1]2022'!AB38</f>
        <v>1</v>
      </c>
      <c r="H40" s="163">
        <f>'[1]2022'!AC38</f>
        <v>42</v>
      </c>
      <c r="J40" s="153">
        <f t="shared" si="13"/>
        <v>2</v>
      </c>
      <c r="K40" s="162">
        <f t="shared" si="16"/>
        <v>44961</v>
      </c>
      <c r="L40" s="167">
        <f t="shared" si="17"/>
        <v>442</v>
      </c>
      <c r="M40" s="166">
        <f>VLOOKUP($K40,ANALISIS!N$4:T$369,2,FALSE)</f>
        <v>74</v>
      </c>
      <c r="N40" s="166">
        <f>VLOOKUP($K40,ANALISIS!$N$4:$T$369,3,FALSE)</f>
        <v>28</v>
      </c>
      <c r="O40" s="166">
        <f>VLOOKUP($K40,ANALISIS!$N$4:$T$369,4,FALSE)</f>
        <v>9</v>
      </c>
      <c r="P40" s="166">
        <f>VLOOKUP($K40,ANALISIS!$N$4:$T$369,5,FALSE)</f>
        <v>7</v>
      </c>
      <c r="Q40" s="166">
        <f>VLOOKUP($K40,ANALISIS!$N$4:$T$369,6,FALSE)</f>
        <v>39</v>
      </c>
      <c r="S40" s="153">
        <f t="shared" si="14"/>
        <v>2</v>
      </c>
      <c r="T40" s="162">
        <f t="shared" si="15"/>
        <v>44961</v>
      </c>
      <c r="U40" s="163">
        <f>[1]PRESUP!B38</f>
        <v>440</v>
      </c>
      <c r="V40" s="166">
        <f>[1]PRESUP!E38</f>
        <v>29.344318181818199</v>
      </c>
      <c r="W40" s="166">
        <f>[1]PRESUP!F38</f>
        <v>49</v>
      </c>
      <c r="X40" s="166">
        <f>[1]PRESUP!G38</f>
        <v>6.0265273311897101</v>
      </c>
      <c r="Y40" s="166">
        <f>[1]PRESUP!H38</f>
        <v>0</v>
      </c>
      <c r="Z40" s="166">
        <f>[1]PRESUP!I38</f>
        <v>0</v>
      </c>
      <c r="AB40" s="169">
        <v>1</v>
      </c>
      <c r="AC40" s="170">
        <f t="shared" ref="AC40:AC51" si="49">AVERAGEIF($S$6:$S$371,$AB40,$U$5:$U$370)</f>
        <v>440</v>
      </c>
      <c r="AD40" s="171">
        <f t="shared" ref="AD40:AD51" si="50">COUNTIF($S$6:$S$371,$AB40)</f>
        <v>31</v>
      </c>
      <c r="AE40" s="172">
        <f t="shared" ref="AE40:AE51" si="51">SUMIF($S$6:$S$371,$AB40,$V$6:$V$371)</f>
        <v>467.0924999999998</v>
      </c>
      <c r="AF40" s="172">
        <f t="shared" ref="AF40:AF51" si="52">SUMIF($S$6:$S$371,$AB40,$W$6:$W$371)</f>
        <v>667.27499999999998</v>
      </c>
      <c r="AG40" s="172">
        <f t="shared" ref="AG40:AG51" si="53">SUMIF($S$6:$S$371,$AB40,$X$6:$X$371)</f>
        <v>200.1825</v>
      </c>
      <c r="AH40" s="172">
        <f t="shared" ref="AH40:AH51" si="54">SUMIF($S$6:$S$371,$AB40,$Y$6:$Y$371)</f>
        <v>0</v>
      </c>
      <c r="AI40" s="172">
        <f t="shared" ref="AI40:AI51" si="55">SUMIF($S$6:$S$371,$AB40,$Z$6:$Z$371)</f>
        <v>0</v>
      </c>
      <c r="AJ40" s="192">
        <f t="shared" ref="AJ40:AJ51" si="56">SUM(AE40:AG40)</f>
        <v>1334.5499999999997</v>
      </c>
      <c r="AK40" s="172">
        <f>SUM(AH40:AI40)</f>
        <v>0</v>
      </c>
      <c r="AL40" s="192">
        <f t="array" ref="AL40:AL51">TRANSPOSE([2]Hospedaje!$BF$9:$BQ$9)</f>
        <v>13642.077680615501</v>
      </c>
      <c r="AM40" s="193">
        <f>AJ40/AL40</f>
        <v>9.7826007976505508E-2</v>
      </c>
      <c r="AO40" s="172">
        <f t="array" ref="AO40:AO51">TRANSPOSE([2]Hospedaje!$BF$8:$BQ$8)</f>
        <v>1334.55</v>
      </c>
      <c r="AP40" s="196">
        <f t="shared" ref="AP40:AP51" si="57">AO40-AJ40</f>
        <v>0</v>
      </c>
      <c r="AS40" s="153">
        <f t="shared" si="11"/>
        <v>2</v>
      </c>
      <c r="AT40" s="162">
        <v>44596</v>
      </c>
      <c r="AU40" s="195">
        <v>441</v>
      </c>
      <c r="AV40" s="195">
        <v>33</v>
      </c>
      <c r="AW40" s="195">
        <v>41</v>
      </c>
      <c r="AX40" s="195">
        <v>5</v>
      </c>
      <c r="AY40" s="195">
        <v>1</v>
      </c>
      <c r="AZ40" s="195">
        <v>45</v>
      </c>
      <c r="BB40" s="169">
        <v>1</v>
      </c>
      <c r="BC40" s="170"/>
      <c r="BD40" s="171"/>
      <c r="BE40" s="211">
        <f t="shared" ref="BE40:BL40" si="58">AE22-BE22</f>
        <v>8</v>
      </c>
      <c r="BF40" s="211">
        <f t="shared" si="58"/>
        <v>-37</v>
      </c>
      <c r="BG40" s="211">
        <f t="shared" si="58"/>
        <v>3</v>
      </c>
      <c r="BH40" s="211">
        <f t="shared" si="58"/>
        <v>-1</v>
      </c>
      <c r="BI40" s="211">
        <f t="shared" si="58"/>
        <v>-40</v>
      </c>
      <c r="BJ40" s="212">
        <f t="shared" si="58"/>
        <v>-26</v>
      </c>
      <c r="BK40" s="212">
        <f t="shared" si="58"/>
        <v>-41</v>
      </c>
      <c r="BL40" s="212">
        <f t="shared" si="58"/>
        <v>41</v>
      </c>
      <c r="BO40" s="290" t="s">
        <v>402</v>
      </c>
    </row>
    <row r="41" spans="1:68" ht="15">
      <c r="A41" s="153">
        <f t="shared" si="12"/>
        <v>2</v>
      </c>
      <c r="B41" s="162">
        <v>44597</v>
      </c>
      <c r="C41" s="163">
        <f>'[1]2022'!$V39</f>
        <v>441</v>
      </c>
      <c r="D41" s="163">
        <f>'[1]2022'!Y39</f>
        <v>39</v>
      </c>
      <c r="E41" s="163">
        <f>'[1]2022'!Z39</f>
        <v>45</v>
      </c>
      <c r="F41" s="163">
        <f>'[1]2022'!AA39</f>
        <v>6</v>
      </c>
      <c r="G41" s="163">
        <f>'[1]2022'!AB39</f>
        <v>1</v>
      </c>
      <c r="H41" s="163">
        <f>'[1]2022'!AC39</f>
        <v>43</v>
      </c>
      <c r="J41" s="153">
        <f t="shared" si="13"/>
        <v>2</v>
      </c>
      <c r="K41" s="162">
        <f t="shared" si="16"/>
        <v>44962</v>
      </c>
      <c r="L41" s="167">
        <f t="shared" si="17"/>
        <v>442</v>
      </c>
      <c r="M41" s="166">
        <f>VLOOKUP($K41,ANALISIS!N$4:T$369,2,FALSE)</f>
        <v>54</v>
      </c>
      <c r="N41" s="166">
        <f>VLOOKUP($K41,ANALISIS!$N$4:$T$369,3,FALSE)</f>
        <v>15</v>
      </c>
      <c r="O41" s="166">
        <f>VLOOKUP($K41,ANALISIS!$N$4:$T$369,4,FALSE)</f>
        <v>0</v>
      </c>
      <c r="P41" s="166">
        <f>VLOOKUP($K41,ANALISIS!$N$4:$T$369,5,FALSE)</f>
        <v>4</v>
      </c>
      <c r="Q41" s="166">
        <f>VLOOKUP($K41,ANALISIS!$N$4:$T$369,6,FALSE)</f>
        <v>34</v>
      </c>
      <c r="S41" s="153">
        <f t="shared" si="14"/>
        <v>2</v>
      </c>
      <c r="T41" s="162">
        <f t="shared" si="15"/>
        <v>44962</v>
      </c>
      <c r="U41" s="163">
        <f>[1]PRESUP!B39</f>
        <v>440</v>
      </c>
      <c r="V41" s="166">
        <f>[1]PRESUP!E39</f>
        <v>36.917045454545502</v>
      </c>
      <c r="W41" s="166">
        <f>[1]PRESUP!F39</f>
        <v>55.125</v>
      </c>
      <c r="X41" s="166">
        <f>[1]PRESUP!G39</f>
        <v>7.2318327974276597</v>
      </c>
      <c r="Y41" s="166">
        <f>[1]PRESUP!H39</f>
        <v>0</v>
      </c>
      <c r="Z41" s="166">
        <f>[1]PRESUP!I39</f>
        <v>0</v>
      </c>
      <c r="AB41" s="169">
        <f t="shared" ref="AB41:AB51" si="59">AB40+1</f>
        <v>2</v>
      </c>
      <c r="AC41" s="170">
        <f t="shared" si="49"/>
        <v>440</v>
      </c>
      <c r="AD41" s="171">
        <f t="shared" si="50"/>
        <v>28</v>
      </c>
      <c r="AE41" s="172">
        <f t="shared" si="51"/>
        <v>874.65000000000009</v>
      </c>
      <c r="AF41" s="172">
        <f t="shared" si="52"/>
        <v>1249.5</v>
      </c>
      <c r="AG41" s="172">
        <f t="shared" si="53"/>
        <v>374.85000000000019</v>
      </c>
      <c r="AH41" s="172">
        <f t="shared" si="54"/>
        <v>0</v>
      </c>
      <c r="AI41" s="172">
        <f t="shared" si="55"/>
        <v>0</v>
      </c>
      <c r="AJ41" s="192">
        <f t="shared" si="56"/>
        <v>2499.0000000000005</v>
      </c>
      <c r="AK41" s="172">
        <f t="shared" ref="AK41:AK51" si="60">SUM(AH41:AI41)</f>
        <v>0</v>
      </c>
      <c r="AL41" s="192">
        <v>12321.876614749501</v>
      </c>
      <c r="AM41" s="193">
        <f t="shared" ref="AM41:AM52" si="61">AJ41/AL41</f>
        <v>0.20281001653665756</v>
      </c>
      <c r="AO41" s="172">
        <v>2499</v>
      </c>
      <c r="AP41" s="196">
        <f t="shared" si="57"/>
        <v>0</v>
      </c>
      <c r="AS41" s="153">
        <f t="shared" si="11"/>
        <v>2</v>
      </c>
      <c r="AT41" s="162">
        <v>44597</v>
      </c>
      <c r="AU41" s="195">
        <v>441</v>
      </c>
      <c r="AV41" s="195">
        <v>40</v>
      </c>
      <c r="AW41" s="195">
        <v>46</v>
      </c>
      <c r="AX41" s="195">
        <v>6</v>
      </c>
      <c r="AY41" s="195">
        <v>1</v>
      </c>
      <c r="AZ41" s="195">
        <v>46</v>
      </c>
      <c r="BB41" s="169">
        <f t="shared" ref="BB41:BB51" si="62">BB40+1</f>
        <v>2</v>
      </c>
      <c r="BC41" s="170"/>
      <c r="BD41" s="171"/>
      <c r="BE41" s="211">
        <f t="shared" ref="BE41:BL41" si="63">AE23-BE23</f>
        <v>-54</v>
      </c>
      <c r="BF41" s="211">
        <f t="shared" si="63"/>
        <v>-57</v>
      </c>
      <c r="BG41" s="211">
        <f t="shared" si="63"/>
        <v>-14</v>
      </c>
      <c r="BH41" s="211">
        <f t="shared" si="63"/>
        <v>-4</v>
      </c>
      <c r="BI41" s="211">
        <f t="shared" si="63"/>
        <v>-84</v>
      </c>
      <c r="BJ41" s="212">
        <f t="shared" si="63"/>
        <v>-125</v>
      </c>
      <c r="BK41" s="212">
        <f t="shared" si="63"/>
        <v>-88</v>
      </c>
      <c r="BL41" s="212">
        <f t="shared" si="63"/>
        <v>88</v>
      </c>
      <c r="BO41" s="290"/>
    </row>
    <row r="42" spans="1:68" ht="15">
      <c r="A42" s="153">
        <f t="shared" si="12"/>
        <v>2</v>
      </c>
      <c r="B42" s="162">
        <v>44598</v>
      </c>
      <c r="C42" s="163">
        <f>'[1]2022'!$V40</f>
        <v>439</v>
      </c>
      <c r="D42" s="163">
        <f>'[1]2022'!Y40</f>
        <v>24</v>
      </c>
      <c r="E42" s="163">
        <f>'[1]2022'!Z40</f>
        <v>25</v>
      </c>
      <c r="F42" s="163">
        <f>'[1]2022'!AA40</f>
        <v>7</v>
      </c>
      <c r="G42" s="163">
        <f>'[1]2022'!AB40</f>
        <v>6</v>
      </c>
      <c r="H42" s="163">
        <f>'[1]2022'!AC40</f>
        <v>34</v>
      </c>
      <c r="J42" s="153">
        <f t="shared" si="13"/>
        <v>2</v>
      </c>
      <c r="K42" s="162">
        <f t="shared" si="16"/>
        <v>44963</v>
      </c>
      <c r="L42" s="167">
        <f t="shared" si="17"/>
        <v>442</v>
      </c>
      <c r="M42" s="166">
        <f>VLOOKUP($K42,ANALISIS!N$4:T$369,2,FALSE)</f>
        <v>32</v>
      </c>
      <c r="N42" s="166">
        <f>VLOOKUP($K42,ANALISIS!$N$4:$T$369,3,FALSE)</f>
        <v>9</v>
      </c>
      <c r="O42" s="166">
        <f>VLOOKUP($K42,ANALISIS!$N$4:$T$369,4,FALSE)</f>
        <v>0</v>
      </c>
      <c r="P42" s="166">
        <f>VLOOKUP($K42,ANALISIS!$N$4:$T$369,5,FALSE)</f>
        <v>4</v>
      </c>
      <c r="Q42" s="166">
        <f>VLOOKUP($K42,ANALISIS!$N$4:$T$369,6,FALSE)</f>
        <v>34</v>
      </c>
      <c r="S42" s="153">
        <f t="shared" si="14"/>
        <v>2</v>
      </c>
      <c r="T42" s="162">
        <f t="shared" si="15"/>
        <v>44963</v>
      </c>
      <c r="U42" s="163">
        <f>[1]PRESUP!B40</f>
        <v>440</v>
      </c>
      <c r="V42" s="166">
        <f>[1]PRESUP!E40</f>
        <v>22.718181818181801</v>
      </c>
      <c r="W42" s="166">
        <f>[1]PRESUP!F40</f>
        <v>30.625</v>
      </c>
      <c r="X42" s="166">
        <f>[1]PRESUP!G40</f>
        <v>8.4371382636656005</v>
      </c>
      <c r="Y42" s="166">
        <f>[1]PRESUP!H40</f>
        <v>0</v>
      </c>
      <c r="Z42" s="166">
        <f>[1]PRESUP!I40</f>
        <v>0</v>
      </c>
      <c r="AB42" s="169">
        <f t="shared" si="59"/>
        <v>3</v>
      </c>
      <c r="AC42" s="170">
        <f t="shared" si="49"/>
        <v>440</v>
      </c>
      <c r="AD42" s="171">
        <f t="shared" si="50"/>
        <v>31</v>
      </c>
      <c r="AE42" s="172">
        <f t="shared" si="51"/>
        <v>2950.6574999999998</v>
      </c>
      <c r="AF42" s="172">
        <f t="shared" si="52"/>
        <v>4215.2250000000013</v>
      </c>
      <c r="AG42" s="172">
        <f t="shared" si="53"/>
        <v>1264.5675000000008</v>
      </c>
      <c r="AH42" s="172">
        <f t="shared" si="54"/>
        <v>0</v>
      </c>
      <c r="AI42" s="172">
        <f t="shared" si="55"/>
        <v>0</v>
      </c>
      <c r="AJ42" s="192">
        <f t="shared" si="56"/>
        <v>8430.4500000000025</v>
      </c>
      <c r="AK42" s="172">
        <f t="shared" si="60"/>
        <v>0</v>
      </c>
      <c r="AL42" s="192">
        <v>13642.077680615501</v>
      </c>
      <c r="AM42" s="193">
        <f t="shared" si="61"/>
        <v>0.61797405038816922</v>
      </c>
      <c r="AO42" s="172">
        <v>8430.4500000000007</v>
      </c>
      <c r="AP42" s="196">
        <f t="shared" si="57"/>
        <v>0</v>
      </c>
      <c r="AS42" s="153">
        <f t="shared" si="11"/>
        <v>2</v>
      </c>
      <c r="AT42" s="162">
        <v>44598</v>
      </c>
      <c r="AU42" s="195">
        <v>439</v>
      </c>
      <c r="AV42" s="195">
        <v>24</v>
      </c>
      <c r="AW42" s="195">
        <v>25</v>
      </c>
      <c r="AX42" s="195">
        <v>7</v>
      </c>
      <c r="AY42" s="195">
        <v>7</v>
      </c>
      <c r="AZ42" s="195">
        <v>38</v>
      </c>
      <c r="BB42" s="169">
        <f t="shared" si="62"/>
        <v>3</v>
      </c>
      <c r="BC42" s="170"/>
      <c r="BD42" s="171"/>
      <c r="BE42" s="211">
        <f t="shared" ref="BE42:BL42" si="64">AE24-BE24</f>
        <v>-97</v>
      </c>
      <c r="BF42" s="211">
        <f t="shared" si="64"/>
        <v>-246</v>
      </c>
      <c r="BG42" s="211">
        <f t="shared" si="64"/>
        <v>-42</v>
      </c>
      <c r="BH42" s="211">
        <f t="shared" si="64"/>
        <v>-12</v>
      </c>
      <c r="BI42" s="211">
        <f t="shared" si="64"/>
        <v>-16</v>
      </c>
      <c r="BJ42" s="212">
        <f t="shared" si="64"/>
        <v>-385</v>
      </c>
      <c r="BK42" s="212">
        <f t="shared" si="64"/>
        <v>-28</v>
      </c>
      <c r="BL42" s="212">
        <f t="shared" si="64"/>
        <v>28</v>
      </c>
      <c r="BO42" s="290"/>
    </row>
    <row r="43" spans="1:68" ht="15">
      <c r="A43" s="153">
        <f t="shared" si="12"/>
        <v>2</v>
      </c>
      <c r="B43" s="162">
        <v>44599</v>
      </c>
      <c r="C43" s="163">
        <f>'[1]2022'!$V41</f>
        <v>439</v>
      </c>
      <c r="D43" s="163">
        <f>'[1]2022'!Y41</f>
        <v>10</v>
      </c>
      <c r="E43" s="163">
        <f>'[1]2022'!Z41</f>
        <v>15</v>
      </c>
      <c r="F43" s="163">
        <f>'[1]2022'!AA41</f>
        <v>8</v>
      </c>
      <c r="G43" s="163">
        <f>'[1]2022'!AB41</f>
        <v>1</v>
      </c>
      <c r="H43" s="163">
        <f>'[1]2022'!AC41</f>
        <v>30</v>
      </c>
      <c r="J43" s="153">
        <f t="shared" si="13"/>
        <v>2</v>
      </c>
      <c r="K43" s="162">
        <f t="shared" si="16"/>
        <v>44964</v>
      </c>
      <c r="L43" s="167">
        <f t="shared" si="17"/>
        <v>442</v>
      </c>
      <c r="M43" s="166">
        <f>VLOOKUP($K43,ANALISIS!N$4:T$369,2,FALSE)</f>
        <v>35</v>
      </c>
      <c r="N43" s="166">
        <f>VLOOKUP($K43,ANALISIS!$N$4:$T$369,3,FALSE)</f>
        <v>8</v>
      </c>
      <c r="O43" s="166">
        <f>VLOOKUP($K43,ANALISIS!$N$4:$T$369,4,FALSE)</f>
        <v>0</v>
      </c>
      <c r="P43" s="166">
        <f>VLOOKUP($K43,ANALISIS!$N$4:$T$369,5,FALSE)</f>
        <v>7</v>
      </c>
      <c r="Q43" s="166">
        <f>VLOOKUP($K43,ANALISIS!$N$4:$T$369,6,FALSE)</f>
        <v>34</v>
      </c>
      <c r="S43" s="153">
        <f t="shared" si="14"/>
        <v>2</v>
      </c>
      <c r="T43" s="162">
        <f t="shared" si="15"/>
        <v>44964</v>
      </c>
      <c r="U43" s="163">
        <f>[1]PRESUP!B41</f>
        <v>440</v>
      </c>
      <c r="V43" s="166">
        <f>[1]PRESUP!E41</f>
        <v>9.4659090909090899</v>
      </c>
      <c r="W43" s="166">
        <f>[1]PRESUP!F41</f>
        <v>18.375</v>
      </c>
      <c r="X43" s="166">
        <f>[1]PRESUP!G41</f>
        <v>9.6424437299035404</v>
      </c>
      <c r="Y43" s="166">
        <f>[1]PRESUP!H41</f>
        <v>0</v>
      </c>
      <c r="Z43" s="166">
        <f>[1]PRESUP!I41</f>
        <v>0</v>
      </c>
      <c r="AB43" s="169">
        <f t="shared" si="59"/>
        <v>4</v>
      </c>
      <c r="AC43" s="170">
        <f t="shared" si="49"/>
        <v>440</v>
      </c>
      <c r="AD43" s="171">
        <f t="shared" si="50"/>
        <v>30</v>
      </c>
      <c r="AE43" s="172">
        <f t="shared" si="51"/>
        <v>2526.5625000000009</v>
      </c>
      <c r="AF43" s="172">
        <f t="shared" si="52"/>
        <v>3609.3750000000005</v>
      </c>
      <c r="AG43" s="172">
        <f t="shared" si="53"/>
        <v>1082.8125000000009</v>
      </c>
      <c r="AH43" s="172">
        <f t="shared" si="54"/>
        <v>0</v>
      </c>
      <c r="AI43" s="172">
        <f t="shared" si="55"/>
        <v>0</v>
      </c>
      <c r="AJ43" s="192">
        <f t="shared" si="56"/>
        <v>7218.7500000000027</v>
      </c>
      <c r="AK43" s="172">
        <f t="shared" si="60"/>
        <v>0</v>
      </c>
      <c r="AL43" s="192">
        <v>13202.0106586602</v>
      </c>
      <c r="AM43" s="193">
        <f t="shared" si="61"/>
        <v>0.54679171125079173</v>
      </c>
      <c r="AO43" s="172">
        <v>7218.75</v>
      </c>
      <c r="AP43" s="196">
        <f t="shared" si="57"/>
        <v>0</v>
      </c>
      <c r="AS43" s="153">
        <f t="shared" si="11"/>
        <v>2</v>
      </c>
      <c r="AT43" s="162">
        <v>44599</v>
      </c>
      <c r="AU43" s="195">
        <v>439</v>
      </c>
      <c r="AV43" s="195">
        <v>10</v>
      </c>
      <c r="AW43" s="195">
        <v>15</v>
      </c>
      <c r="AX43" s="195">
        <v>8</v>
      </c>
      <c r="AY43" s="195">
        <v>1</v>
      </c>
      <c r="AZ43" s="195">
        <v>33</v>
      </c>
      <c r="BB43" s="169">
        <f t="shared" si="62"/>
        <v>4</v>
      </c>
      <c r="BC43" s="170"/>
      <c r="BD43" s="171"/>
      <c r="BE43" s="211">
        <f t="shared" ref="BE43:BL43" si="65">AE25-BE25</f>
        <v>-59</v>
      </c>
      <c r="BF43" s="211">
        <f t="shared" si="65"/>
        <v>-118</v>
      </c>
      <c r="BG43" s="211">
        <f t="shared" si="65"/>
        <v>-67</v>
      </c>
      <c r="BH43" s="211">
        <f t="shared" si="65"/>
        <v>-8</v>
      </c>
      <c r="BI43" s="211">
        <f t="shared" si="65"/>
        <v>-30</v>
      </c>
      <c r="BJ43" s="212">
        <f t="shared" si="65"/>
        <v>-244</v>
      </c>
      <c r="BK43" s="212">
        <f t="shared" si="65"/>
        <v>-38</v>
      </c>
      <c r="BL43" s="212">
        <f t="shared" si="65"/>
        <v>38</v>
      </c>
      <c r="BO43" s="290"/>
    </row>
    <row r="44" spans="1:68" ht="15">
      <c r="A44" s="153">
        <f t="shared" si="12"/>
        <v>2</v>
      </c>
      <c r="B44" s="162">
        <v>44600</v>
      </c>
      <c r="C44" s="163">
        <f>'[1]2022'!$V42</f>
        <v>439</v>
      </c>
      <c r="D44" s="163">
        <f>'[1]2022'!Y42</f>
        <v>17</v>
      </c>
      <c r="E44" s="163">
        <f>'[1]2022'!Z42</f>
        <v>10</v>
      </c>
      <c r="F44" s="163">
        <f>'[1]2022'!AA42</f>
        <v>8</v>
      </c>
      <c r="G44" s="163">
        <f>'[1]2022'!AB42</f>
        <v>1</v>
      </c>
      <c r="H44" s="163">
        <f>'[1]2022'!AC42</f>
        <v>32</v>
      </c>
      <c r="J44" s="153">
        <f t="shared" si="13"/>
        <v>2</v>
      </c>
      <c r="K44" s="162">
        <f t="shared" si="16"/>
        <v>44965</v>
      </c>
      <c r="L44" s="167">
        <f t="shared" si="17"/>
        <v>442</v>
      </c>
      <c r="M44" s="166">
        <f>VLOOKUP($K44,ANALISIS!N$4:T$369,2,FALSE)</f>
        <v>29</v>
      </c>
      <c r="N44" s="166">
        <f>VLOOKUP($K44,ANALISIS!$N$4:$T$369,3,FALSE)</f>
        <v>10</v>
      </c>
      <c r="O44" s="166">
        <f>VLOOKUP($K44,ANALISIS!$N$4:$T$369,4,FALSE)</f>
        <v>0</v>
      </c>
      <c r="P44" s="166">
        <f>VLOOKUP($K44,ANALISIS!$N$4:$T$369,5,FALSE)</f>
        <v>10</v>
      </c>
      <c r="Q44" s="166">
        <f>VLOOKUP($K44,ANALISIS!$N$4:$T$369,6,FALSE)</f>
        <v>36</v>
      </c>
      <c r="S44" s="153">
        <f t="shared" si="14"/>
        <v>2</v>
      </c>
      <c r="T44" s="162">
        <f t="shared" si="15"/>
        <v>44965</v>
      </c>
      <c r="U44" s="163">
        <f>[1]PRESUP!B42</f>
        <v>440</v>
      </c>
      <c r="V44" s="166">
        <f>[1]PRESUP!E42</f>
        <v>16.092045454545499</v>
      </c>
      <c r="W44" s="166">
        <f>[1]PRESUP!F42</f>
        <v>12.25</v>
      </c>
      <c r="X44" s="166">
        <f>[1]PRESUP!G42</f>
        <v>9.6424437299035404</v>
      </c>
      <c r="Y44" s="166">
        <f>[1]PRESUP!H42</f>
        <v>0</v>
      </c>
      <c r="Z44" s="166">
        <f>[1]PRESUP!I42</f>
        <v>0</v>
      </c>
      <c r="AB44" s="169">
        <f t="shared" si="59"/>
        <v>5</v>
      </c>
      <c r="AC44" s="170">
        <f t="shared" si="49"/>
        <v>440</v>
      </c>
      <c r="AD44" s="171">
        <f t="shared" si="50"/>
        <v>31</v>
      </c>
      <c r="AE44" s="172">
        <f t="shared" si="51"/>
        <v>2523.2549999999987</v>
      </c>
      <c r="AF44" s="172">
        <f t="shared" si="52"/>
        <v>3604.6500000000019</v>
      </c>
      <c r="AG44" s="172">
        <f t="shared" si="53"/>
        <v>1081.3950000000002</v>
      </c>
      <c r="AH44" s="172">
        <f t="shared" si="54"/>
        <v>0</v>
      </c>
      <c r="AI44" s="172">
        <f t="shared" si="55"/>
        <v>0</v>
      </c>
      <c r="AJ44" s="192">
        <f t="shared" si="56"/>
        <v>7209.3000000000011</v>
      </c>
      <c r="AK44" s="172">
        <f t="shared" si="60"/>
        <v>0</v>
      </c>
      <c r="AL44" s="192">
        <v>13642.077680615501</v>
      </c>
      <c r="AM44" s="193">
        <f t="shared" si="61"/>
        <v>0.52846055921847923</v>
      </c>
      <c r="AO44" s="172">
        <v>7209.3</v>
      </c>
      <c r="AP44" s="196">
        <f t="shared" si="57"/>
        <v>0</v>
      </c>
      <c r="AS44" s="153">
        <f t="shared" si="11"/>
        <v>2</v>
      </c>
      <c r="AT44" s="162">
        <v>44600</v>
      </c>
      <c r="AU44" s="195">
        <v>439</v>
      </c>
      <c r="AV44" s="195">
        <v>17</v>
      </c>
      <c r="AW44" s="195">
        <v>12</v>
      </c>
      <c r="AX44" s="195">
        <v>8</v>
      </c>
      <c r="AY44" s="195">
        <v>1</v>
      </c>
      <c r="AZ44" s="195">
        <v>34</v>
      </c>
      <c r="BB44" s="169">
        <f t="shared" si="62"/>
        <v>5</v>
      </c>
      <c r="BC44" s="170"/>
      <c r="BD44" s="171"/>
      <c r="BE44" s="211">
        <f t="shared" ref="BE44:BL44" si="66">AE26-BE26</f>
        <v>-76</v>
      </c>
      <c r="BF44" s="211">
        <f t="shared" si="66"/>
        <v>-98</v>
      </c>
      <c r="BG44" s="211">
        <f t="shared" si="66"/>
        <v>-48</v>
      </c>
      <c r="BH44" s="211">
        <f t="shared" si="66"/>
        <v>-5</v>
      </c>
      <c r="BI44" s="211">
        <f t="shared" si="66"/>
        <v>-28</v>
      </c>
      <c r="BJ44" s="212">
        <f t="shared" si="66"/>
        <v>-222</v>
      </c>
      <c r="BK44" s="212">
        <f t="shared" si="66"/>
        <v>-33</v>
      </c>
      <c r="BL44" s="212">
        <f t="shared" si="66"/>
        <v>33</v>
      </c>
      <c r="BO44" s="290"/>
    </row>
    <row r="45" spans="1:68" ht="15">
      <c r="A45" s="153">
        <f t="shared" si="12"/>
        <v>2</v>
      </c>
      <c r="B45" s="162">
        <v>44601</v>
      </c>
      <c r="C45" s="163">
        <f>'[1]2022'!$V43</f>
        <v>439</v>
      </c>
      <c r="D45" s="163">
        <f>'[1]2022'!Y43</f>
        <v>16</v>
      </c>
      <c r="E45" s="163">
        <f>'[1]2022'!Z43</f>
        <v>8</v>
      </c>
      <c r="F45" s="163">
        <f>'[1]2022'!AA43</f>
        <v>8</v>
      </c>
      <c r="G45" s="163">
        <f>'[1]2022'!AB43</f>
        <v>1</v>
      </c>
      <c r="H45" s="163">
        <f>'[1]2022'!AC43</f>
        <v>26</v>
      </c>
      <c r="J45" s="153">
        <f t="shared" si="13"/>
        <v>2</v>
      </c>
      <c r="K45" s="162">
        <f t="shared" si="16"/>
        <v>44966</v>
      </c>
      <c r="L45" s="167">
        <f t="shared" si="17"/>
        <v>442</v>
      </c>
      <c r="M45" s="166">
        <f>VLOOKUP($K45,ANALISIS!N$4:T$369,2,FALSE)</f>
        <v>38</v>
      </c>
      <c r="N45" s="166">
        <f>VLOOKUP($K45,ANALISIS!$N$4:$T$369,3,FALSE)</f>
        <v>13</v>
      </c>
      <c r="O45" s="166">
        <f>VLOOKUP($K45,ANALISIS!$N$4:$T$369,4,FALSE)</f>
        <v>0</v>
      </c>
      <c r="P45" s="166">
        <f>VLOOKUP($K45,ANALISIS!$N$4:$T$369,5,FALSE)</f>
        <v>6</v>
      </c>
      <c r="Q45" s="166">
        <f>VLOOKUP($K45,ANALISIS!$N$4:$T$369,6,FALSE)</f>
        <v>41</v>
      </c>
      <c r="S45" s="153">
        <f t="shared" si="14"/>
        <v>2</v>
      </c>
      <c r="T45" s="162">
        <f t="shared" si="15"/>
        <v>44966</v>
      </c>
      <c r="U45" s="163">
        <f>[1]PRESUP!B43</f>
        <v>440</v>
      </c>
      <c r="V45" s="166">
        <f>[1]PRESUP!E43</f>
        <v>15.1454545454545</v>
      </c>
      <c r="W45" s="166">
        <f>[1]PRESUP!F43</f>
        <v>9.8000000000000007</v>
      </c>
      <c r="X45" s="166">
        <f>[1]PRESUP!G43</f>
        <v>9.6424437299035404</v>
      </c>
      <c r="Y45" s="166">
        <f>[1]PRESUP!H43</f>
        <v>0</v>
      </c>
      <c r="Z45" s="166">
        <f>[1]PRESUP!I43</f>
        <v>0</v>
      </c>
      <c r="AB45" s="169">
        <f t="shared" si="59"/>
        <v>6</v>
      </c>
      <c r="AC45" s="170">
        <f t="shared" si="49"/>
        <v>440</v>
      </c>
      <c r="AD45" s="171">
        <f t="shared" si="50"/>
        <v>30</v>
      </c>
      <c r="AE45" s="172">
        <f t="shared" si="51"/>
        <v>3623.1825000000022</v>
      </c>
      <c r="AF45" s="172">
        <f t="shared" si="52"/>
        <v>5175.9750000000013</v>
      </c>
      <c r="AG45" s="172">
        <f t="shared" si="53"/>
        <v>1552.7925000000005</v>
      </c>
      <c r="AH45" s="172">
        <f t="shared" si="54"/>
        <v>0</v>
      </c>
      <c r="AI45" s="172">
        <f t="shared" si="55"/>
        <v>0</v>
      </c>
      <c r="AJ45" s="192">
        <f t="shared" si="56"/>
        <v>10351.950000000004</v>
      </c>
      <c r="AK45" s="172">
        <f t="shared" si="60"/>
        <v>0</v>
      </c>
      <c r="AL45" s="192">
        <v>13202.0106586602</v>
      </c>
      <c r="AM45" s="193">
        <f t="shared" si="61"/>
        <v>0.78411919726858992</v>
      </c>
      <c r="AO45" s="172">
        <v>10351.950000000001</v>
      </c>
      <c r="AP45" s="196">
        <f t="shared" si="57"/>
        <v>0</v>
      </c>
      <c r="AS45" s="153">
        <f t="shared" si="11"/>
        <v>2</v>
      </c>
      <c r="AT45" s="162">
        <v>44601</v>
      </c>
      <c r="AU45" s="195">
        <v>439</v>
      </c>
      <c r="AV45" s="195">
        <v>16</v>
      </c>
      <c r="AW45" s="195">
        <v>8</v>
      </c>
      <c r="AX45" s="195">
        <v>8</v>
      </c>
      <c r="AY45" s="195">
        <v>1</v>
      </c>
      <c r="AZ45" s="195">
        <v>28</v>
      </c>
      <c r="BB45" s="169">
        <f t="shared" si="62"/>
        <v>6</v>
      </c>
      <c r="BC45" s="170"/>
      <c r="BD45" s="171"/>
      <c r="BE45" s="211">
        <f t="shared" ref="BE45:BL45" si="67">AE27-BE27</f>
        <v>-56</v>
      </c>
      <c r="BF45" s="211">
        <f t="shared" si="67"/>
        <v>-127</v>
      </c>
      <c r="BG45" s="211">
        <f t="shared" si="67"/>
        <v>-16</v>
      </c>
      <c r="BH45" s="211">
        <f t="shared" si="67"/>
        <v>-3</v>
      </c>
      <c r="BI45" s="211">
        <f t="shared" si="67"/>
        <v>-39</v>
      </c>
      <c r="BJ45" s="212">
        <f t="shared" si="67"/>
        <v>-199</v>
      </c>
      <c r="BK45" s="212">
        <f t="shared" si="67"/>
        <v>-42</v>
      </c>
      <c r="BL45" s="212">
        <f t="shared" si="67"/>
        <v>42</v>
      </c>
      <c r="BO45" s="290"/>
    </row>
    <row r="46" spans="1:68" ht="15">
      <c r="A46" s="153">
        <f t="shared" si="12"/>
        <v>2</v>
      </c>
      <c r="B46" s="162">
        <v>44602</v>
      </c>
      <c r="C46" s="163">
        <f>'[1]2022'!$V44</f>
        <v>438</v>
      </c>
      <c r="D46" s="163">
        <f>'[1]2022'!Y44</f>
        <v>16</v>
      </c>
      <c r="E46" s="163">
        <f>'[1]2022'!Z44</f>
        <v>17</v>
      </c>
      <c r="F46" s="163">
        <f>'[1]2022'!AA44</f>
        <v>8</v>
      </c>
      <c r="G46" s="163">
        <f>'[1]2022'!AB44</f>
        <v>1</v>
      </c>
      <c r="H46" s="163">
        <f>'[1]2022'!AC44</f>
        <v>45</v>
      </c>
      <c r="J46" s="153">
        <f t="shared" si="13"/>
        <v>2</v>
      </c>
      <c r="K46" s="162">
        <f t="shared" si="16"/>
        <v>44967</v>
      </c>
      <c r="L46" s="167">
        <f t="shared" si="17"/>
        <v>442</v>
      </c>
      <c r="M46" s="166">
        <f>VLOOKUP($K46,ANALISIS!N$4:T$369,2,FALSE)</f>
        <v>59</v>
      </c>
      <c r="N46" s="166">
        <f>VLOOKUP($K46,ANALISIS!$N$4:$T$369,3,FALSE)</f>
        <v>27</v>
      </c>
      <c r="O46" s="166">
        <f>VLOOKUP($K46,ANALISIS!$N$4:$T$369,4,FALSE)</f>
        <v>0</v>
      </c>
      <c r="P46" s="166">
        <f>VLOOKUP($K46,ANALISIS!$N$4:$T$369,5,FALSE)</f>
        <v>1</v>
      </c>
      <c r="Q46" s="166">
        <f>VLOOKUP($K46,ANALISIS!$N$4:$T$369,6,FALSE)</f>
        <v>49</v>
      </c>
      <c r="S46" s="153">
        <f t="shared" si="14"/>
        <v>2</v>
      </c>
      <c r="T46" s="162">
        <f t="shared" si="15"/>
        <v>44967</v>
      </c>
      <c r="U46" s="163">
        <f>[1]PRESUP!B44</f>
        <v>440</v>
      </c>
      <c r="V46" s="166">
        <f>[1]PRESUP!E44</f>
        <v>15.1454545454545</v>
      </c>
      <c r="W46" s="166">
        <f>[1]PRESUP!F44</f>
        <v>20.824999999999999</v>
      </c>
      <c r="X46" s="166">
        <f>[1]PRESUP!G44</f>
        <v>9.6424437299035404</v>
      </c>
      <c r="Y46" s="166">
        <f>[1]PRESUP!H44</f>
        <v>0</v>
      </c>
      <c r="Z46" s="166">
        <f>[1]PRESUP!I44</f>
        <v>0</v>
      </c>
      <c r="AB46" s="169">
        <f t="shared" si="59"/>
        <v>7</v>
      </c>
      <c r="AC46" s="170">
        <f t="shared" si="49"/>
        <v>440</v>
      </c>
      <c r="AD46" s="171">
        <f t="shared" si="50"/>
        <v>31</v>
      </c>
      <c r="AE46" s="172">
        <f t="shared" si="51"/>
        <v>3726.817500000001</v>
      </c>
      <c r="AF46" s="172">
        <f t="shared" si="52"/>
        <v>5324.0249999999978</v>
      </c>
      <c r="AG46" s="172">
        <f t="shared" si="53"/>
        <v>1597.2075000000002</v>
      </c>
      <c r="AH46" s="172">
        <f t="shared" si="54"/>
        <v>0</v>
      </c>
      <c r="AI46" s="172">
        <f t="shared" si="55"/>
        <v>0</v>
      </c>
      <c r="AJ46" s="192">
        <f t="shared" si="56"/>
        <v>10648.05</v>
      </c>
      <c r="AK46" s="172">
        <f t="shared" si="60"/>
        <v>0</v>
      </c>
      <c r="AL46" s="192">
        <v>13642.077680615501</v>
      </c>
      <c r="AM46" s="193">
        <f t="shared" si="61"/>
        <v>0.78052993461034026</v>
      </c>
      <c r="AO46" s="172">
        <v>10648.05</v>
      </c>
      <c r="AP46" s="196">
        <f t="shared" si="57"/>
        <v>0</v>
      </c>
      <c r="AS46" s="153">
        <f t="shared" si="11"/>
        <v>2</v>
      </c>
      <c r="AT46" s="162">
        <v>44602</v>
      </c>
      <c r="AU46" s="195">
        <v>438</v>
      </c>
      <c r="AV46" s="195">
        <v>16</v>
      </c>
      <c r="AW46" s="195">
        <v>17</v>
      </c>
      <c r="AX46" s="195">
        <v>8</v>
      </c>
      <c r="AY46" s="195">
        <v>1</v>
      </c>
      <c r="AZ46" s="195">
        <v>48</v>
      </c>
      <c r="BB46" s="169">
        <f t="shared" si="62"/>
        <v>7</v>
      </c>
      <c r="BC46" s="170"/>
      <c r="BD46" s="171"/>
      <c r="BE46" s="211">
        <f t="shared" ref="BE46:BL46" si="68">AE28-BE28</f>
        <v>-65</v>
      </c>
      <c r="BF46" s="211">
        <f t="shared" si="68"/>
        <v>-83</v>
      </c>
      <c r="BG46" s="211">
        <f t="shared" si="68"/>
        <v>-37</v>
      </c>
      <c r="BH46" s="211">
        <f t="shared" si="68"/>
        <v>-2</v>
      </c>
      <c r="BI46" s="211">
        <f t="shared" si="68"/>
        <v>-2</v>
      </c>
      <c r="BJ46" s="212">
        <f t="shared" si="68"/>
        <v>-185</v>
      </c>
      <c r="BK46" s="212">
        <f t="shared" si="68"/>
        <v>-4</v>
      </c>
      <c r="BL46" s="212">
        <f t="shared" si="68"/>
        <v>4</v>
      </c>
      <c r="BO46" s="291" t="s">
        <v>403</v>
      </c>
    </row>
    <row r="47" spans="1:68" ht="15">
      <c r="A47" s="153">
        <f t="shared" si="12"/>
        <v>2</v>
      </c>
      <c r="B47" s="162">
        <v>44603</v>
      </c>
      <c r="C47" s="163">
        <f>'[1]2022'!$V45</f>
        <v>438</v>
      </c>
      <c r="D47" s="163">
        <f>'[1]2022'!Y45</f>
        <v>34</v>
      </c>
      <c r="E47" s="163">
        <f>'[1]2022'!Z45</f>
        <v>44</v>
      </c>
      <c r="F47" s="163">
        <f>'[1]2022'!AA45</f>
        <v>10</v>
      </c>
      <c r="G47" s="163">
        <f>'[1]2022'!AB45</f>
        <v>1</v>
      </c>
      <c r="H47" s="163">
        <f>'[1]2022'!AC45</f>
        <v>51</v>
      </c>
      <c r="J47" s="153">
        <f t="shared" si="13"/>
        <v>2</v>
      </c>
      <c r="K47" s="162">
        <f t="shared" si="16"/>
        <v>44968</v>
      </c>
      <c r="L47" s="167">
        <f t="shared" si="17"/>
        <v>442</v>
      </c>
      <c r="M47" s="166">
        <f>VLOOKUP($K47,ANALISIS!N$4:T$369,2,FALSE)</f>
        <v>54</v>
      </c>
      <c r="N47" s="166">
        <f>VLOOKUP($K47,ANALISIS!$N$4:$T$369,3,FALSE)</f>
        <v>25</v>
      </c>
      <c r="O47" s="166">
        <f>VLOOKUP($K47,ANALISIS!$N$4:$T$369,4,FALSE)</f>
        <v>0</v>
      </c>
      <c r="P47" s="166">
        <f>VLOOKUP($K47,ANALISIS!$N$4:$T$369,5,FALSE)</f>
        <v>9</v>
      </c>
      <c r="Q47" s="166">
        <f>VLOOKUP($K47,ANALISIS!$N$4:$T$369,6,FALSE)</f>
        <v>48</v>
      </c>
      <c r="S47" s="153">
        <f t="shared" si="14"/>
        <v>2</v>
      </c>
      <c r="T47" s="162">
        <f t="shared" si="15"/>
        <v>44968</v>
      </c>
      <c r="U47" s="163">
        <f>[1]PRESUP!B45</f>
        <v>440</v>
      </c>
      <c r="V47" s="166">
        <f>[1]PRESUP!E45</f>
        <v>32.184090909090898</v>
      </c>
      <c r="W47" s="166">
        <f>[1]PRESUP!F45</f>
        <v>53.9</v>
      </c>
      <c r="X47" s="166">
        <f>[1]PRESUP!G45</f>
        <v>12.053054662379401</v>
      </c>
      <c r="Y47" s="166">
        <f>[1]PRESUP!H45</f>
        <v>0</v>
      </c>
      <c r="Z47" s="166">
        <f>[1]PRESUP!I45</f>
        <v>0</v>
      </c>
      <c r="AB47" s="169">
        <f t="shared" si="59"/>
        <v>8</v>
      </c>
      <c r="AC47" s="170">
        <f t="shared" si="49"/>
        <v>440</v>
      </c>
      <c r="AD47" s="171">
        <f t="shared" si="50"/>
        <v>31</v>
      </c>
      <c r="AE47" s="172">
        <f t="shared" si="51"/>
        <v>1687.1924999999992</v>
      </c>
      <c r="AF47" s="172">
        <f t="shared" si="52"/>
        <v>2410.2749999999987</v>
      </c>
      <c r="AG47" s="172">
        <f t="shared" si="53"/>
        <v>723.08249999999964</v>
      </c>
      <c r="AH47" s="172">
        <f t="shared" si="54"/>
        <v>0</v>
      </c>
      <c r="AI47" s="172">
        <f t="shared" si="55"/>
        <v>0</v>
      </c>
      <c r="AJ47" s="192">
        <f t="shared" si="56"/>
        <v>4820.5499999999975</v>
      </c>
      <c r="AK47" s="172">
        <f t="shared" si="60"/>
        <v>0</v>
      </c>
      <c r="AL47" s="192">
        <v>13642.077680615501</v>
      </c>
      <c r="AM47" s="193">
        <f t="shared" si="61"/>
        <v>0.35335893203787305</v>
      </c>
      <c r="AO47" s="172">
        <v>4820.55</v>
      </c>
      <c r="AP47" s="196">
        <f t="shared" si="57"/>
        <v>0</v>
      </c>
      <c r="AS47" s="153">
        <f t="shared" si="11"/>
        <v>2</v>
      </c>
      <c r="AT47" s="162">
        <v>44603</v>
      </c>
      <c r="AU47" s="195">
        <v>438</v>
      </c>
      <c r="AV47" s="195">
        <v>35</v>
      </c>
      <c r="AW47" s="195">
        <v>46</v>
      </c>
      <c r="AX47" s="195">
        <v>10</v>
      </c>
      <c r="AY47" s="195">
        <v>1</v>
      </c>
      <c r="AZ47" s="195">
        <v>52</v>
      </c>
      <c r="BB47" s="169">
        <f t="shared" si="62"/>
        <v>8</v>
      </c>
      <c r="BC47" s="170"/>
      <c r="BD47" s="171"/>
      <c r="BE47" s="211">
        <f t="shared" ref="BE47:BL47" si="69">AE29-BE29</f>
        <v>-15</v>
      </c>
      <c r="BF47" s="211">
        <f t="shared" si="69"/>
        <v>-10</v>
      </c>
      <c r="BG47" s="211">
        <f t="shared" si="69"/>
        <v>-7</v>
      </c>
      <c r="BH47" s="211">
        <f t="shared" si="69"/>
        <v>0</v>
      </c>
      <c r="BI47" s="211">
        <f t="shared" si="69"/>
        <v>13</v>
      </c>
      <c r="BJ47" s="212">
        <f t="shared" si="69"/>
        <v>-32</v>
      </c>
      <c r="BK47" s="212">
        <f t="shared" si="69"/>
        <v>13</v>
      </c>
      <c r="BL47" s="212">
        <f t="shared" si="69"/>
        <v>-13</v>
      </c>
      <c r="BO47" s="291"/>
    </row>
    <row r="48" spans="1:68" ht="15">
      <c r="A48" s="153">
        <f t="shared" si="12"/>
        <v>2</v>
      </c>
      <c r="B48" s="162">
        <v>44604</v>
      </c>
      <c r="C48" s="163">
        <f>'[1]2022'!$V46</f>
        <v>438</v>
      </c>
      <c r="D48" s="163">
        <f>'[1]2022'!Y46</f>
        <v>40</v>
      </c>
      <c r="E48" s="163">
        <f>'[1]2022'!Z46</f>
        <v>55</v>
      </c>
      <c r="F48" s="163">
        <f>'[1]2022'!AA46</f>
        <v>10</v>
      </c>
      <c r="G48" s="163">
        <f>'[1]2022'!AB46</f>
        <v>2</v>
      </c>
      <c r="H48" s="163">
        <f>'[1]2022'!AC46</f>
        <v>58</v>
      </c>
      <c r="J48" s="153">
        <f t="shared" si="13"/>
        <v>2</v>
      </c>
      <c r="K48" s="162">
        <f t="shared" si="16"/>
        <v>44969</v>
      </c>
      <c r="L48" s="167">
        <f t="shared" si="17"/>
        <v>442</v>
      </c>
      <c r="M48" s="166">
        <f>VLOOKUP($K48,ANALISIS!N$4:T$369,2,FALSE)</f>
        <v>42</v>
      </c>
      <c r="N48" s="166">
        <f>VLOOKUP($K48,ANALISIS!$N$4:$T$369,3,FALSE)</f>
        <v>17</v>
      </c>
      <c r="O48" s="166">
        <f>VLOOKUP($K48,ANALISIS!$N$4:$T$369,4,FALSE)</f>
        <v>0</v>
      </c>
      <c r="P48" s="166">
        <f>VLOOKUP($K48,ANALISIS!$N$4:$T$369,5,FALSE)</f>
        <v>7</v>
      </c>
      <c r="Q48" s="166">
        <f>VLOOKUP($K48,ANALISIS!$N$4:$T$369,6,FALSE)</f>
        <v>40</v>
      </c>
      <c r="S48" s="153">
        <f t="shared" si="14"/>
        <v>2</v>
      </c>
      <c r="T48" s="162">
        <f t="shared" si="15"/>
        <v>44969</v>
      </c>
      <c r="U48" s="163">
        <f>[1]PRESUP!B46</f>
        <v>440</v>
      </c>
      <c r="V48" s="166">
        <f>[1]PRESUP!E46</f>
        <v>37.863636363636402</v>
      </c>
      <c r="W48" s="166">
        <f>[1]PRESUP!F46</f>
        <v>67.375</v>
      </c>
      <c r="X48" s="166">
        <f>[1]PRESUP!G46</f>
        <v>12.053054662379401</v>
      </c>
      <c r="Y48" s="166">
        <f>[1]PRESUP!H46</f>
        <v>0</v>
      </c>
      <c r="Z48" s="166">
        <f>[1]PRESUP!I46</f>
        <v>0</v>
      </c>
      <c r="AB48" s="169">
        <f t="shared" si="59"/>
        <v>9</v>
      </c>
      <c r="AC48" s="170">
        <f t="shared" si="49"/>
        <v>440</v>
      </c>
      <c r="AD48" s="171">
        <f t="shared" si="50"/>
        <v>30</v>
      </c>
      <c r="AE48" s="172">
        <f t="shared" si="51"/>
        <v>1809.9375000000016</v>
      </c>
      <c r="AF48" s="172">
        <f t="shared" si="52"/>
        <v>2585.6250000000009</v>
      </c>
      <c r="AG48" s="172">
        <f t="shared" si="53"/>
        <v>775.6875</v>
      </c>
      <c r="AH48" s="172">
        <f t="shared" si="54"/>
        <v>0</v>
      </c>
      <c r="AI48" s="172">
        <f t="shared" si="55"/>
        <v>0</v>
      </c>
      <c r="AJ48" s="192">
        <f t="shared" si="56"/>
        <v>5171.2500000000027</v>
      </c>
      <c r="AK48" s="172">
        <f t="shared" si="60"/>
        <v>0</v>
      </c>
      <c r="AL48" s="192">
        <v>13202.0106586602</v>
      </c>
      <c r="AM48" s="193">
        <f t="shared" si="61"/>
        <v>0.39170169860511267</v>
      </c>
      <c r="AO48" s="172">
        <v>5171.25</v>
      </c>
      <c r="AP48" s="196">
        <f t="shared" si="57"/>
        <v>0</v>
      </c>
      <c r="AS48" s="153">
        <f t="shared" si="11"/>
        <v>2</v>
      </c>
      <c r="AT48" s="162">
        <v>44604</v>
      </c>
      <c r="AU48" s="195">
        <v>438</v>
      </c>
      <c r="AV48" s="195">
        <v>44</v>
      </c>
      <c r="AW48" s="195">
        <v>58</v>
      </c>
      <c r="AX48" s="195">
        <v>10</v>
      </c>
      <c r="AY48" s="195">
        <v>2</v>
      </c>
      <c r="AZ48" s="195">
        <v>59</v>
      </c>
      <c r="BB48" s="169">
        <f t="shared" si="62"/>
        <v>9</v>
      </c>
      <c r="BC48" s="170"/>
      <c r="BD48" s="171"/>
      <c r="BE48" s="211">
        <f t="shared" ref="BE48:BL48" si="70">AE30-BE30</f>
        <v>0</v>
      </c>
      <c r="BF48" s="211">
        <f t="shared" si="70"/>
        <v>-12</v>
      </c>
      <c r="BG48" s="211">
        <f t="shared" si="70"/>
        <v>0</v>
      </c>
      <c r="BH48" s="211">
        <f t="shared" si="70"/>
        <v>3</v>
      </c>
      <c r="BI48" s="211">
        <f t="shared" si="70"/>
        <v>10</v>
      </c>
      <c r="BJ48" s="212">
        <f t="shared" si="70"/>
        <v>-12</v>
      </c>
      <c r="BK48" s="212">
        <f t="shared" si="70"/>
        <v>13</v>
      </c>
      <c r="BL48" s="212">
        <f t="shared" si="70"/>
        <v>-13</v>
      </c>
      <c r="BO48" s="291"/>
    </row>
    <row r="49" spans="1:67" ht="15">
      <c r="A49" s="153">
        <f t="shared" si="12"/>
        <v>2</v>
      </c>
      <c r="B49" s="162">
        <v>44605</v>
      </c>
      <c r="C49" s="163">
        <f>'[1]2022'!$V47</f>
        <v>438</v>
      </c>
      <c r="D49" s="163">
        <f>'[1]2022'!Y47</f>
        <v>31</v>
      </c>
      <c r="E49" s="163">
        <f>'[1]2022'!Z47</f>
        <v>39</v>
      </c>
      <c r="F49" s="163">
        <f>'[1]2022'!AA47</f>
        <v>8</v>
      </c>
      <c r="G49" s="163">
        <f>'[1]2022'!AB47</f>
        <v>2</v>
      </c>
      <c r="H49" s="163">
        <f>'[1]2022'!AC47</f>
        <v>50</v>
      </c>
      <c r="J49" s="153">
        <f t="shared" si="13"/>
        <v>2</v>
      </c>
      <c r="K49" s="162">
        <f t="shared" si="16"/>
        <v>44970</v>
      </c>
      <c r="L49" s="167">
        <f t="shared" si="17"/>
        <v>442</v>
      </c>
      <c r="M49" s="166">
        <f>VLOOKUP($K49,ANALISIS!N$4:T$369,2,FALSE)</f>
        <v>40</v>
      </c>
      <c r="N49" s="166">
        <f>VLOOKUP($K49,ANALISIS!$N$4:$T$369,3,FALSE)</f>
        <v>15</v>
      </c>
      <c r="O49" s="166">
        <f>VLOOKUP($K49,ANALISIS!$N$4:$T$369,4,FALSE)</f>
        <v>23</v>
      </c>
      <c r="P49" s="166">
        <f>VLOOKUP($K49,ANALISIS!$N$4:$T$369,5,FALSE)</f>
        <v>23</v>
      </c>
      <c r="Q49" s="166">
        <f>VLOOKUP($K49,ANALISIS!$N$4:$T$369,6,FALSE)</f>
        <v>40</v>
      </c>
      <c r="S49" s="153">
        <f t="shared" si="14"/>
        <v>2</v>
      </c>
      <c r="T49" s="162">
        <f t="shared" si="15"/>
        <v>44970</v>
      </c>
      <c r="U49" s="163">
        <f>[1]PRESUP!B47</f>
        <v>440</v>
      </c>
      <c r="V49" s="166">
        <f>[1]PRESUP!E47</f>
        <v>29.344318181818199</v>
      </c>
      <c r="W49" s="166">
        <f>[1]PRESUP!F47</f>
        <v>47.774999999999999</v>
      </c>
      <c r="X49" s="166">
        <f>[1]PRESUP!G47</f>
        <v>9.6424437299035404</v>
      </c>
      <c r="Y49" s="166">
        <f>[1]PRESUP!H47</f>
        <v>0</v>
      </c>
      <c r="Z49" s="166">
        <f>[1]PRESUP!I47</f>
        <v>0</v>
      </c>
      <c r="AB49" s="169">
        <f t="shared" si="59"/>
        <v>10</v>
      </c>
      <c r="AC49" s="170">
        <f t="shared" si="49"/>
        <v>440</v>
      </c>
      <c r="AD49" s="171">
        <f t="shared" si="50"/>
        <v>31</v>
      </c>
      <c r="AE49" s="172">
        <f t="shared" si="51"/>
        <v>2769.1125000000034</v>
      </c>
      <c r="AF49" s="172">
        <f t="shared" si="52"/>
        <v>3955.8749999999991</v>
      </c>
      <c r="AG49" s="172">
        <f t="shared" si="53"/>
        <v>1186.7625000000003</v>
      </c>
      <c r="AH49" s="172">
        <f t="shared" si="54"/>
        <v>0</v>
      </c>
      <c r="AI49" s="172">
        <f t="shared" si="55"/>
        <v>0</v>
      </c>
      <c r="AJ49" s="192">
        <f t="shared" si="56"/>
        <v>7911.7500000000036</v>
      </c>
      <c r="AK49" s="172">
        <f t="shared" si="60"/>
        <v>0</v>
      </c>
      <c r="AL49" s="192">
        <v>13642.077680615501</v>
      </c>
      <c r="AM49" s="193">
        <f t="shared" si="61"/>
        <v>0.57995198277180915</v>
      </c>
      <c r="AO49" s="172">
        <v>7911.75</v>
      </c>
      <c r="AP49" s="196">
        <f t="shared" si="57"/>
        <v>0</v>
      </c>
      <c r="AS49" s="153">
        <f t="shared" si="11"/>
        <v>2</v>
      </c>
      <c r="AT49" s="162">
        <v>44605</v>
      </c>
      <c r="AU49" s="195">
        <v>438</v>
      </c>
      <c r="AV49" s="195">
        <v>34</v>
      </c>
      <c r="AW49" s="195">
        <v>41</v>
      </c>
      <c r="AX49" s="195">
        <v>8</v>
      </c>
      <c r="AY49" s="195">
        <v>2</v>
      </c>
      <c r="AZ49" s="195">
        <v>52</v>
      </c>
      <c r="BB49" s="169">
        <f t="shared" si="62"/>
        <v>10</v>
      </c>
      <c r="BC49" s="170"/>
      <c r="BD49" s="171"/>
      <c r="BE49" s="211">
        <f t="shared" ref="BE49:BL49" si="71">AE31-BE31</f>
        <v>1</v>
      </c>
      <c r="BF49" s="211">
        <f t="shared" si="71"/>
        <v>-29</v>
      </c>
      <c r="BG49" s="211">
        <f t="shared" si="71"/>
        <v>0</v>
      </c>
      <c r="BH49" s="211">
        <f t="shared" si="71"/>
        <v>0</v>
      </c>
      <c r="BI49" s="211">
        <f t="shared" si="71"/>
        <v>12</v>
      </c>
      <c r="BJ49" s="212">
        <f t="shared" si="71"/>
        <v>-28</v>
      </c>
      <c r="BK49" s="212">
        <f t="shared" si="71"/>
        <v>12</v>
      </c>
      <c r="BL49" s="212">
        <f t="shared" si="71"/>
        <v>-12</v>
      </c>
      <c r="BO49" s="291"/>
    </row>
    <row r="50" spans="1:67" ht="15">
      <c r="A50" s="153">
        <f t="shared" si="12"/>
        <v>2</v>
      </c>
      <c r="B50" s="162">
        <v>44606</v>
      </c>
      <c r="C50" s="163">
        <f>'[1]2022'!$V48</f>
        <v>438</v>
      </c>
      <c r="D50" s="163">
        <f>'[1]2022'!Y48</f>
        <v>23</v>
      </c>
      <c r="E50" s="163">
        <f>'[1]2022'!Z48</f>
        <v>26</v>
      </c>
      <c r="F50" s="163">
        <f>'[1]2022'!AA48</f>
        <v>24</v>
      </c>
      <c r="G50" s="163">
        <f>'[1]2022'!AB48</f>
        <v>3</v>
      </c>
      <c r="H50" s="163">
        <f>'[1]2022'!AC48</f>
        <v>39</v>
      </c>
      <c r="J50" s="153">
        <f t="shared" si="13"/>
        <v>2</v>
      </c>
      <c r="K50" s="162">
        <f t="shared" si="16"/>
        <v>44971</v>
      </c>
      <c r="L50" s="167">
        <f t="shared" si="17"/>
        <v>442</v>
      </c>
      <c r="M50" s="166">
        <f>VLOOKUP($K50,ANALISIS!N$4:T$369,2,FALSE)</f>
        <v>42</v>
      </c>
      <c r="N50" s="166">
        <f>VLOOKUP($K50,ANALISIS!$N$4:$T$369,3,FALSE)</f>
        <v>16</v>
      </c>
      <c r="O50" s="166">
        <f>VLOOKUP($K50,ANALISIS!$N$4:$T$369,4,FALSE)</f>
        <v>23</v>
      </c>
      <c r="P50" s="166">
        <f>VLOOKUP($K50,ANALISIS!$N$4:$T$369,5,FALSE)</f>
        <v>22</v>
      </c>
      <c r="Q50" s="166">
        <f>VLOOKUP($K50,ANALISIS!$N$4:$T$369,6,FALSE)</f>
        <v>39</v>
      </c>
      <c r="S50" s="153">
        <f t="shared" si="14"/>
        <v>2</v>
      </c>
      <c r="T50" s="162">
        <f t="shared" si="15"/>
        <v>44971</v>
      </c>
      <c r="U50" s="163">
        <f>[1]PRESUP!B48</f>
        <v>440</v>
      </c>
      <c r="V50" s="166">
        <f>[1]PRESUP!E48</f>
        <v>21.7715909090909</v>
      </c>
      <c r="W50" s="166">
        <f>[1]PRESUP!F48</f>
        <v>31.85</v>
      </c>
      <c r="X50" s="166">
        <f>[1]PRESUP!G48</f>
        <v>28.9273311897106</v>
      </c>
      <c r="Y50" s="166">
        <f>[1]PRESUP!H48</f>
        <v>0</v>
      </c>
      <c r="Z50" s="166">
        <f>[1]PRESUP!I48</f>
        <v>0</v>
      </c>
      <c r="AB50" s="169">
        <f t="shared" si="59"/>
        <v>11</v>
      </c>
      <c r="AC50" s="170">
        <f t="shared" si="49"/>
        <v>440</v>
      </c>
      <c r="AD50" s="171">
        <f t="shared" si="50"/>
        <v>30</v>
      </c>
      <c r="AE50" s="172">
        <f t="shared" si="51"/>
        <v>1339.9049999999995</v>
      </c>
      <c r="AF50" s="172">
        <f t="shared" si="52"/>
        <v>1914.1499999999994</v>
      </c>
      <c r="AG50" s="172">
        <f t="shared" si="53"/>
        <v>574.245</v>
      </c>
      <c r="AH50" s="172">
        <f t="shared" si="54"/>
        <v>0</v>
      </c>
      <c r="AI50" s="172">
        <f t="shared" si="55"/>
        <v>0</v>
      </c>
      <c r="AJ50" s="192">
        <f t="shared" si="56"/>
        <v>3828.2999999999988</v>
      </c>
      <c r="AK50" s="172">
        <f t="shared" si="60"/>
        <v>0</v>
      </c>
      <c r="AL50" s="192">
        <v>13202.0106586602</v>
      </c>
      <c r="AM50" s="193">
        <f t="shared" si="61"/>
        <v>0.28997855697751057</v>
      </c>
      <c r="AO50" s="172">
        <v>3828.3</v>
      </c>
      <c r="AP50" s="196">
        <f t="shared" si="57"/>
        <v>0</v>
      </c>
      <c r="AS50" s="153">
        <f t="shared" si="11"/>
        <v>2</v>
      </c>
      <c r="AT50" s="162">
        <v>44606</v>
      </c>
      <c r="AU50" s="195">
        <v>438</v>
      </c>
      <c r="AV50" s="195">
        <v>25</v>
      </c>
      <c r="AW50" s="195">
        <v>29</v>
      </c>
      <c r="AX50" s="195">
        <v>26</v>
      </c>
      <c r="AY50" s="195">
        <v>4</v>
      </c>
      <c r="AZ50" s="195">
        <v>41</v>
      </c>
      <c r="BB50" s="169">
        <f t="shared" si="62"/>
        <v>11</v>
      </c>
      <c r="BC50" s="170"/>
      <c r="BD50" s="171"/>
      <c r="BE50" s="211">
        <f t="shared" ref="BE50:BL50" si="72">AE32-BE32</f>
        <v>0</v>
      </c>
      <c r="BF50" s="211">
        <f t="shared" si="72"/>
        <v>0</v>
      </c>
      <c r="BG50" s="211">
        <f t="shared" si="72"/>
        <v>1</v>
      </c>
      <c r="BH50" s="211">
        <f t="shared" si="72"/>
        <v>-1</v>
      </c>
      <c r="BI50" s="211">
        <f t="shared" si="72"/>
        <v>6</v>
      </c>
      <c r="BJ50" s="212">
        <f t="shared" si="72"/>
        <v>1</v>
      </c>
      <c r="BK50" s="212">
        <f t="shared" si="72"/>
        <v>5</v>
      </c>
      <c r="BL50" s="212">
        <f t="shared" si="72"/>
        <v>-5</v>
      </c>
      <c r="BO50" s="291"/>
    </row>
    <row r="51" spans="1:67" ht="15">
      <c r="A51" s="153">
        <f t="shared" si="12"/>
        <v>2</v>
      </c>
      <c r="B51" s="162">
        <v>44607</v>
      </c>
      <c r="C51" s="163">
        <f>'[1]2022'!$V49</f>
        <v>437</v>
      </c>
      <c r="D51" s="163">
        <f>'[1]2022'!Y49</f>
        <v>17</v>
      </c>
      <c r="E51" s="163">
        <f>'[1]2022'!Z49</f>
        <v>24</v>
      </c>
      <c r="F51" s="163">
        <f>'[1]2022'!AA49</f>
        <v>24</v>
      </c>
      <c r="G51" s="163">
        <f>'[1]2022'!AB49</f>
        <v>4</v>
      </c>
      <c r="H51" s="163">
        <f>'[1]2022'!AC49</f>
        <v>37</v>
      </c>
      <c r="J51" s="153">
        <f t="shared" si="13"/>
        <v>2</v>
      </c>
      <c r="K51" s="162">
        <f t="shared" si="16"/>
        <v>44972</v>
      </c>
      <c r="L51" s="167">
        <f t="shared" si="17"/>
        <v>442</v>
      </c>
      <c r="M51" s="166">
        <f>VLOOKUP($K51,ANALISIS!N$4:T$369,2,FALSE)</f>
        <v>45</v>
      </c>
      <c r="N51" s="166">
        <f>VLOOKUP($K51,ANALISIS!$N$4:$T$369,3,FALSE)</f>
        <v>18</v>
      </c>
      <c r="O51" s="166">
        <f>VLOOKUP($K51,ANALISIS!$N$4:$T$369,4,FALSE)</f>
        <v>23</v>
      </c>
      <c r="P51" s="166">
        <f>VLOOKUP($K51,ANALISIS!$N$4:$T$369,5,FALSE)</f>
        <v>12</v>
      </c>
      <c r="Q51" s="166">
        <f>VLOOKUP($K51,ANALISIS!$N$4:$T$369,6,FALSE)</f>
        <v>40</v>
      </c>
      <c r="S51" s="153">
        <f t="shared" si="14"/>
        <v>2</v>
      </c>
      <c r="T51" s="162">
        <f t="shared" si="15"/>
        <v>44972</v>
      </c>
      <c r="U51" s="163">
        <f>[1]PRESUP!B49</f>
        <v>440</v>
      </c>
      <c r="V51" s="166">
        <f>[1]PRESUP!E49</f>
        <v>16.092045454545499</v>
      </c>
      <c r="W51" s="166">
        <f>[1]PRESUP!F49</f>
        <v>29.4</v>
      </c>
      <c r="X51" s="166">
        <f>[1]PRESUP!G49</f>
        <v>28.9273311897106</v>
      </c>
      <c r="Y51" s="166">
        <f>[1]PRESUP!H49</f>
        <v>0</v>
      </c>
      <c r="Z51" s="166">
        <f>[1]PRESUP!I49</f>
        <v>0</v>
      </c>
      <c r="AB51" s="169">
        <f t="shared" si="59"/>
        <v>12</v>
      </c>
      <c r="AC51" s="170">
        <f t="shared" si="49"/>
        <v>440</v>
      </c>
      <c r="AD51" s="171">
        <f t="shared" si="50"/>
        <v>31</v>
      </c>
      <c r="AE51" s="172">
        <f t="shared" si="51"/>
        <v>996.71512499999994</v>
      </c>
      <c r="AF51" s="172">
        <f t="shared" si="52"/>
        <v>1423.8787499999994</v>
      </c>
      <c r="AG51" s="172">
        <f t="shared" si="53"/>
        <v>427.16362499999997</v>
      </c>
      <c r="AH51" s="172">
        <f t="shared" si="54"/>
        <v>0</v>
      </c>
      <c r="AI51" s="172">
        <f t="shared" si="55"/>
        <v>0</v>
      </c>
      <c r="AJ51" s="192">
        <f t="shared" si="56"/>
        <v>2847.7574999999997</v>
      </c>
      <c r="AK51" s="172">
        <f t="shared" si="60"/>
        <v>0</v>
      </c>
      <c r="AL51" s="192">
        <v>13642.077680615501</v>
      </c>
      <c r="AM51" s="193">
        <f t="shared" si="61"/>
        <v>0.20874807831115613</v>
      </c>
      <c r="AO51" s="172">
        <v>2847.7575000000002</v>
      </c>
      <c r="AP51" s="196">
        <f t="shared" si="57"/>
        <v>0</v>
      </c>
      <c r="AS51" s="153">
        <f t="shared" si="11"/>
        <v>2</v>
      </c>
      <c r="AT51" s="162">
        <v>44607</v>
      </c>
      <c r="AU51" s="195">
        <v>437</v>
      </c>
      <c r="AV51" s="195">
        <v>17</v>
      </c>
      <c r="AW51" s="195">
        <v>27</v>
      </c>
      <c r="AX51" s="195">
        <v>26</v>
      </c>
      <c r="AY51" s="195">
        <v>5</v>
      </c>
      <c r="AZ51" s="195">
        <v>40</v>
      </c>
      <c r="BB51" s="169">
        <f t="shared" si="62"/>
        <v>12</v>
      </c>
      <c r="BC51" s="170"/>
      <c r="BD51" s="171"/>
      <c r="BE51" s="211">
        <f t="shared" ref="BE51:BL51" si="73">AE33-BE33</f>
        <v>1</v>
      </c>
      <c r="BF51" s="211">
        <f t="shared" si="73"/>
        <v>2</v>
      </c>
      <c r="BG51" s="211">
        <f t="shared" si="73"/>
        <v>0</v>
      </c>
      <c r="BH51" s="211">
        <f t="shared" si="73"/>
        <v>-11</v>
      </c>
      <c r="BI51" s="211">
        <f t="shared" si="73"/>
        <v>0</v>
      </c>
      <c r="BJ51" s="212">
        <f t="shared" si="73"/>
        <v>3</v>
      </c>
      <c r="BK51" s="212">
        <f t="shared" si="73"/>
        <v>-11</v>
      </c>
      <c r="BL51" s="212">
        <f t="shared" si="73"/>
        <v>11</v>
      </c>
      <c r="BO51" s="291"/>
    </row>
    <row r="52" spans="1:67" ht="15">
      <c r="A52" s="153">
        <f t="shared" si="12"/>
        <v>2</v>
      </c>
      <c r="B52" s="162">
        <v>44608</v>
      </c>
      <c r="C52" s="163">
        <f>'[1]2022'!$V50</f>
        <v>437</v>
      </c>
      <c r="D52" s="163">
        <f>'[1]2022'!Y50</f>
        <v>15</v>
      </c>
      <c r="E52" s="163">
        <f>'[1]2022'!Z50</f>
        <v>19</v>
      </c>
      <c r="F52" s="163">
        <f>'[1]2022'!AA50</f>
        <v>23</v>
      </c>
      <c r="G52" s="163">
        <f>'[1]2022'!AB50</f>
        <v>5</v>
      </c>
      <c r="H52" s="163">
        <f>'[1]2022'!AC50</f>
        <v>38</v>
      </c>
      <c r="J52" s="153">
        <f t="shared" si="13"/>
        <v>2</v>
      </c>
      <c r="K52" s="162">
        <f t="shared" si="16"/>
        <v>44973</v>
      </c>
      <c r="L52" s="167">
        <f t="shared" si="17"/>
        <v>442</v>
      </c>
      <c r="M52" s="166">
        <f>VLOOKUP($K52,ANALISIS!N$4:T$369,2,FALSE)</f>
        <v>37</v>
      </c>
      <c r="N52" s="166">
        <f>VLOOKUP($K52,ANALISIS!$N$4:$T$369,3,FALSE)</f>
        <v>22</v>
      </c>
      <c r="O52" s="166">
        <f>VLOOKUP($K52,ANALISIS!$N$4:$T$369,4,FALSE)</f>
        <v>0</v>
      </c>
      <c r="P52" s="166">
        <f>VLOOKUP($K52,ANALISIS!$N$4:$T$369,5,FALSE)</f>
        <v>5</v>
      </c>
      <c r="Q52" s="166">
        <f>VLOOKUP($K52,ANALISIS!$N$4:$T$369,6,FALSE)</f>
        <v>51</v>
      </c>
      <c r="S52" s="153">
        <f t="shared" si="14"/>
        <v>2</v>
      </c>
      <c r="T52" s="162">
        <f t="shared" si="15"/>
        <v>44973</v>
      </c>
      <c r="U52" s="163">
        <f>[1]PRESUP!B50</f>
        <v>440</v>
      </c>
      <c r="V52" s="166">
        <f>[1]PRESUP!E50</f>
        <v>14.198863636363599</v>
      </c>
      <c r="W52" s="166">
        <f>[1]PRESUP!F50</f>
        <v>23.274999999999999</v>
      </c>
      <c r="X52" s="166">
        <f>[1]PRESUP!G50</f>
        <v>27.722025723472701</v>
      </c>
      <c r="Y52" s="166">
        <f>[1]PRESUP!H50</f>
        <v>0</v>
      </c>
      <c r="Z52" s="166">
        <f>[1]PRESUP!I50</f>
        <v>0</v>
      </c>
      <c r="AB52" s="278" t="s">
        <v>383</v>
      </c>
      <c r="AC52" s="279"/>
      <c r="AD52" s="180">
        <f t="shared" ref="AD52:AL52" si="74">SUM(AD40:AD51)</f>
        <v>365</v>
      </c>
      <c r="AE52" s="181">
        <f t="shared" si="74"/>
        <v>25295.080125000004</v>
      </c>
      <c r="AF52" s="181">
        <f t="shared" si="74"/>
        <v>36135.828749999993</v>
      </c>
      <c r="AG52" s="181">
        <f t="shared" si="74"/>
        <v>10840.748625000004</v>
      </c>
      <c r="AH52" s="181">
        <f t="shared" si="74"/>
        <v>0</v>
      </c>
      <c r="AI52" s="190">
        <f t="shared" si="74"/>
        <v>0</v>
      </c>
      <c r="AJ52" s="181">
        <f t="shared" si="74"/>
        <v>72271.65750000003</v>
      </c>
      <c r="AK52" s="181">
        <f t="shared" si="74"/>
        <v>0</v>
      </c>
      <c r="AL52" s="181">
        <f t="shared" si="74"/>
        <v>160624.46301369881</v>
      </c>
      <c r="AM52" s="194">
        <f t="shared" si="61"/>
        <v>0.44994178435844084</v>
      </c>
      <c r="AO52" s="181">
        <f>SUM(AO40:AO51)</f>
        <v>72271.657500000016</v>
      </c>
      <c r="AS52" s="153">
        <f t="shared" si="11"/>
        <v>2</v>
      </c>
      <c r="AT52" s="162">
        <v>44608</v>
      </c>
      <c r="AU52" s="195">
        <v>437</v>
      </c>
      <c r="AV52" s="195">
        <v>15</v>
      </c>
      <c r="AW52" s="195">
        <v>21</v>
      </c>
      <c r="AX52" s="195">
        <v>25</v>
      </c>
      <c r="AY52" s="195">
        <v>6</v>
      </c>
      <c r="AZ52" s="195">
        <v>38</v>
      </c>
      <c r="BB52" s="278" t="s">
        <v>383</v>
      </c>
      <c r="BC52" s="279"/>
      <c r="BD52" s="180">
        <f t="shared" ref="BD52:BL52" si="75">SUM(BD40:BD51)</f>
        <v>0</v>
      </c>
      <c r="BE52" s="213">
        <f t="shared" si="75"/>
        <v>-412</v>
      </c>
      <c r="BF52" s="213">
        <f t="shared" si="75"/>
        <v>-815</v>
      </c>
      <c r="BG52" s="213">
        <f t="shared" si="75"/>
        <v>-227</v>
      </c>
      <c r="BH52" s="213">
        <f t="shared" si="75"/>
        <v>-44</v>
      </c>
      <c r="BI52" s="214">
        <f t="shared" si="75"/>
        <v>-198</v>
      </c>
      <c r="BJ52" s="213">
        <f t="shared" si="75"/>
        <v>-1454</v>
      </c>
      <c r="BK52" s="213">
        <f t="shared" si="75"/>
        <v>-242</v>
      </c>
      <c r="BL52" s="213">
        <f t="shared" si="75"/>
        <v>242</v>
      </c>
    </row>
    <row r="53" spans="1:67" ht="15">
      <c r="A53" s="153">
        <f t="shared" si="12"/>
        <v>2</v>
      </c>
      <c r="B53" s="162">
        <v>44609</v>
      </c>
      <c r="C53" s="163">
        <f>'[1]2022'!$V51</f>
        <v>437</v>
      </c>
      <c r="D53" s="163">
        <f>'[1]2022'!Y51</f>
        <v>25</v>
      </c>
      <c r="E53" s="163">
        <f>'[1]2022'!Z51</f>
        <v>26</v>
      </c>
      <c r="F53" s="163">
        <f>'[1]2022'!AA51</f>
        <v>4</v>
      </c>
      <c r="G53" s="163">
        <f>'[1]2022'!AB51</f>
        <v>3</v>
      </c>
      <c r="H53" s="163">
        <f>'[1]2022'!AC51</f>
        <v>47</v>
      </c>
      <c r="J53" s="153">
        <f t="shared" si="13"/>
        <v>2</v>
      </c>
      <c r="K53" s="162">
        <f t="shared" si="16"/>
        <v>44974</v>
      </c>
      <c r="L53" s="167">
        <f t="shared" si="17"/>
        <v>442</v>
      </c>
      <c r="M53" s="166">
        <f>VLOOKUP($K53,ANALISIS!N$4:T$369,2,FALSE)</f>
        <v>80</v>
      </c>
      <c r="N53" s="166">
        <f>VLOOKUP($K53,ANALISIS!$N$4:$T$369,3,FALSE)</f>
        <v>60</v>
      </c>
      <c r="O53" s="166">
        <f>VLOOKUP($K53,ANALISIS!$N$4:$T$369,4,FALSE)</f>
        <v>0</v>
      </c>
      <c r="P53" s="166">
        <f>VLOOKUP($K53,ANALISIS!$N$4:$T$369,5,FALSE)</f>
        <v>9</v>
      </c>
      <c r="Q53" s="166">
        <f>VLOOKUP($K53,ANALISIS!$N$4:$T$369,6,FALSE)</f>
        <v>65</v>
      </c>
      <c r="S53" s="153">
        <f t="shared" si="14"/>
        <v>2</v>
      </c>
      <c r="T53" s="162">
        <f t="shared" si="15"/>
        <v>44974</v>
      </c>
      <c r="U53" s="163">
        <f>[1]PRESUP!B51</f>
        <v>440</v>
      </c>
      <c r="V53" s="166">
        <f>[1]PRESUP!E51</f>
        <v>23.664772727272702</v>
      </c>
      <c r="W53" s="166">
        <f>[1]PRESUP!F51</f>
        <v>31.85</v>
      </c>
      <c r="X53" s="166">
        <f>[1]PRESUP!G51</f>
        <v>4.8212218649517702</v>
      </c>
      <c r="Y53" s="166">
        <f>[1]PRESUP!H51</f>
        <v>0</v>
      </c>
      <c r="Z53" s="166">
        <f>[1]PRESUP!I51</f>
        <v>0</v>
      </c>
      <c r="AE53" s="179">
        <f t="shared" ref="AE53:AG53" si="76">AE52/$AJ52</f>
        <v>0.34999999999999992</v>
      </c>
      <c r="AF53" s="179">
        <f t="shared" si="76"/>
        <v>0.49999999999999972</v>
      </c>
      <c r="AG53" s="179">
        <f t="shared" si="76"/>
        <v>0.15</v>
      </c>
      <c r="AS53" s="153">
        <f t="shared" si="11"/>
        <v>2</v>
      </c>
      <c r="AT53" s="162">
        <v>44609</v>
      </c>
      <c r="AU53" s="195">
        <v>437</v>
      </c>
      <c r="AV53" s="195">
        <v>26</v>
      </c>
      <c r="AW53" s="195">
        <v>26</v>
      </c>
      <c r="AX53" s="195">
        <v>4</v>
      </c>
      <c r="AY53" s="195">
        <v>3</v>
      </c>
      <c r="AZ53" s="195">
        <v>49</v>
      </c>
      <c r="BE53" s="179"/>
      <c r="BF53" s="179"/>
      <c r="BG53" s="179"/>
    </row>
    <row r="54" spans="1:67" ht="15">
      <c r="A54" s="153">
        <f t="shared" si="12"/>
        <v>2</v>
      </c>
      <c r="B54" s="162">
        <v>44610</v>
      </c>
      <c r="C54" s="163">
        <f>'[1]2022'!$V52</f>
        <v>437</v>
      </c>
      <c r="D54" s="163">
        <f>'[1]2022'!Y52</f>
        <v>109</v>
      </c>
      <c r="E54" s="163">
        <f>'[1]2022'!Z52</f>
        <v>80</v>
      </c>
      <c r="F54" s="163">
        <f>'[1]2022'!AA52</f>
        <v>13</v>
      </c>
      <c r="G54" s="163">
        <f>'[1]2022'!AB52</f>
        <v>3</v>
      </c>
      <c r="H54" s="163">
        <f>'[1]2022'!AC52</f>
        <v>58</v>
      </c>
      <c r="J54" s="153">
        <f t="shared" si="13"/>
        <v>2</v>
      </c>
      <c r="K54" s="162">
        <f t="shared" si="16"/>
        <v>44975</v>
      </c>
      <c r="L54" s="167">
        <f t="shared" si="17"/>
        <v>442</v>
      </c>
      <c r="M54" s="166">
        <f>VLOOKUP($K54,ANALISIS!N$4:T$369,2,FALSE)</f>
        <v>116</v>
      </c>
      <c r="N54" s="166">
        <f>VLOOKUP($K54,ANALISIS!$N$4:$T$369,3,FALSE)</f>
        <v>71</v>
      </c>
      <c r="O54" s="166">
        <f>VLOOKUP($K54,ANALISIS!$N$4:$T$369,4,FALSE)</f>
        <v>0</v>
      </c>
      <c r="P54" s="166">
        <f>VLOOKUP($K54,ANALISIS!$N$4:$T$369,5,FALSE)</f>
        <v>8</v>
      </c>
      <c r="Q54" s="166">
        <f>VLOOKUP($K54,ANALISIS!$N$4:$T$369,6,FALSE)</f>
        <v>67</v>
      </c>
      <c r="S54" s="153">
        <f t="shared" si="14"/>
        <v>2</v>
      </c>
      <c r="T54" s="162">
        <f t="shared" si="15"/>
        <v>44975</v>
      </c>
      <c r="U54" s="163">
        <f>[1]PRESUP!B52</f>
        <v>440</v>
      </c>
      <c r="V54" s="166">
        <f>[1]PRESUP!E52</f>
        <v>103.178409090909</v>
      </c>
      <c r="W54" s="166">
        <f>[1]PRESUP!F52</f>
        <v>98</v>
      </c>
      <c r="X54" s="166">
        <f>[1]PRESUP!G52</f>
        <v>15.6689710610933</v>
      </c>
      <c r="Y54" s="166">
        <f>[1]PRESUP!H52</f>
        <v>0</v>
      </c>
      <c r="Z54" s="166">
        <f>[1]PRESUP!I52</f>
        <v>0</v>
      </c>
      <c r="AE54" s="182"/>
      <c r="AF54" s="182"/>
      <c r="AG54" s="182"/>
      <c r="AS54" s="153">
        <f t="shared" si="11"/>
        <v>2</v>
      </c>
      <c r="AT54" s="162">
        <v>44610</v>
      </c>
      <c r="AU54" s="195">
        <v>437</v>
      </c>
      <c r="AV54" s="195">
        <v>116</v>
      </c>
      <c r="AW54" s="195">
        <v>87</v>
      </c>
      <c r="AX54" s="195">
        <v>14</v>
      </c>
      <c r="AY54" s="195">
        <v>3</v>
      </c>
      <c r="AZ54" s="195">
        <v>63</v>
      </c>
    </row>
    <row r="55" spans="1:67" ht="15">
      <c r="A55" s="153">
        <f t="shared" si="12"/>
        <v>2</v>
      </c>
      <c r="B55" s="162">
        <v>44611</v>
      </c>
      <c r="C55" s="163">
        <f>'[1]2022'!$V53</f>
        <v>437</v>
      </c>
      <c r="D55" s="163">
        <f>'[1]2022'!Y53</f>
        <v>132</v>
      </c>
      <c r="E55" s="163">
        <f>'[1]2022'!Z53</f>
        <v>113</v>
      </c>
      <c r="F55" s="163">
        <f>'[1]2022'!AA53</f>
        <v>21</v>
      </c>
      <c r="G55" s="163">
        <f>'[1]2022'!AB53</f>
        <v>2</v>
      </c>
      <c r="H55" s="163">
        <f>'[1]2022'!AC53</f>
        <v>59</v>
      </c>
      <c r="J55" s="153">
        <f t="shared" si="13"/>
        <v>2</v>
      </c>
      <c r="K55" s="162">
        <f t="shared" si="16"/>
        <v>44976</v>
      </c>
      <c r="L55" s="167">
        <f t="shared" si="17"/>
        <v>442</v>
      </c>
      <c r="M55" s="166">
        <f>VLOOKUP($K55,ANALISIS!N$4:T$369,2,FALSE)</f>
        <v>78</v>
      </c>
      <c r="N55" s="166">
        <f>VLOOKUP($K55,ANALISIS!$N$4:$T$369,3,FALSE)</f>
        <v>57</v>
      </c>
      <c r="O55" s="166">
        <f>VLOOKUP($K55,ANALISIS!$N$4:$T$369,4,FALSE)</f>
        <v>0</v>
      </c>
      <c r="P55" s="166">
        <f>VLOOKUP($K55,ANALISIS!$N$4:$T$369,5,FALSE)</f>
        <v>12</v>
      </c>
      <c r="Q55" s="166">
        <f>VLOOKUP($K55,ANALISIS!$N$4:$T$369,6,FALSE)</f>
        <v>59</v>
      </c>
      <c r="S55" s="153">
        <f t="shared" si="14"/>
        <v>2</v>
      </c>
      <c r="T55" s="162">
        <f t="shared" si="15"/>
        <v>44976</v>
      </c>
      <c r="U55" s="163">
        <f>[1]PRESUP!B53</f>
        <v>440</v>
      </c>
      <c r="V55" s="166">
        <f>[1]PRESUP!E53</f>
        <v>124.95</v>
      </c>
      <c r="W55" s="166">
        <f>[1]PRESUP!F53</f>
        <v>138.42500000000001</v>
      </c>
      <c r="X55" s="166">
        <f>[1]PRESUP!G53</f>
        <v>25.3114147909968</v>
      </c>
      <c r="Y55" s="166">
        <f>[1]PRESUP!H53</f>
        <v>0</v>
      </c>
      <c r="Z55" s="166">
        <f>[1]PRESUP!I53</f>
        <v>0</v>
      </c>
      <c r="AD55" s="153" t="s">
        <v>404</v>
      </c>
      <c r="AE55" s="183">
        <f>AE53+AG53</f>
        <v>0.49999999999999989</v>
      </c>
      <c r="AF55" s="154"/>
      <c r="AG55" s="154"/>
      <c r="AS55" s="153">
        <f t="shared" si="11"/>
        <v>2</v>
      </c>
      <c r="AT55" s="162">
        <v>44611</v>
      </c>
      <c r="AU55" s="195">
        <v>437</v>
      </c>
      <c r="AV55" s="195">
        <v>139</v>
      </c>
      <c r="AW55" s="195">
        <v>120</v>
      </c>
      <c r="AX55" s="195">
        <v>22</v>
      </c>
      <c r="AY55" s="195">
        <v>2</v>
      </c>
      <c r="AZ55" s="195">
        <v>64</v>
      </c>
    </row>
    <row r="56" spans="1:67" ht="15">
      <c r="A56" s="153">
        <f t="shared" si="12"/>
        <v>2</v>
      </c>
      <c r="B56" s="162">
        <v>44612</v>
      </c>
      <c r="C56" s="163">
        <f>'[1]2022'!$V54</f>
        <v>437</v>
      </c>
      <c r="D56" s="163">
        <f>'[1]2022'!Y54</f>
        <v>75</v>
      </c>
      <c r="E56" s="163">
        <f>'[1]2022'!Z54</f>
        <v>86</v>
      </c>
      <c r="F56" s="163">
        <f>'[1]2022'!AA54</f>
        <v>14</v>
      </c>
      <c r="G56" s="163">
        <f>'[1]2022'!AB54</f>
        <v>1</v>
      </c>
      <c r="H56" s="163">
        <f>'[1]2022'!AC54</f>
        <v>50</v>
      </c>
      <c r="J56" s="153">
        <f t="shared" si="13"/>
        <v>2</v>
      </c>
      <c r="K56" s="162">
        <f t="shared" si="16"/>
        <v>44977</v>
      </c>
      <c r="L56" s="167">
        <f t="shared" si="17"/>
        <v>442</v>
      </c>
      <c r="M56" s="166">
        <f>VLOOKUP($K56,ANALISIS!N$4:T$369,2,FALSE)</f>
        <v>41</v>
      </c>
      <c r="N56" s="166">
        <f>VLOOKUP($K56,ANALISIS!$N$4:$T$369,3,FALSE)</f>
        <v>24</v>
      </c>
      <c r="O56" s="166">
        <f>VLOOKUP($K56,ANALISIS!$N$4:$T$369,4,FALSE)</f>
        <v>0</v>
      </c>
      <c r="P56" s="166">
        <f>VLOOKUP($K56,ANALISIS!$N$4:$T$369,5,FALSE)</f>
        <v>8</v>
      </c>
      <c r="Q56" s="166">
        <f>VLOOKUP($K56,ANALISIS!$N$4:$T$369,6,FALSE)</f>
        <v>47</v>
      </c>
      <c r="S56" s="153">
        <f t="shared" si="14"/>
        <v>2</v>
      </c>
      <c r="T56" s="162">
        <f t="shared" si="15"/>
        <v>44977</v>
      </c>
      <c r="U56" s="163">
        <f>[1]PRESUP!B54</f>
        <v>440</v>
      </c>
      <c r="V56" s="166">
        <f>[1]PRESUP!E54</f>
        <v>70.994318181818201</v>
      </c>
      <c r="W56" s="166">
        <f>[1]PRESUP!F54</f>
        <v>105.35</v>
      </c>
      <c r="X56" s="166">
        <f>[1]PRESUP!G54</f>
        <v>16.874276527331201</v>
      </c>
      <c r="Y56" s="166">
        <f>[1]PRESUP!H54</f>
        <v>0</v>
      </c>
      <c r="Z56" s="166">
        <f>[1]PRESUP!I54</f>
        <v>0</v>
      </c>
      <c r="AD56" s="153" t="s">
        <v>405</v>
      </c>
      <c r="AE56" s="183">
        <f>AF53</f>
        <v>0.49999999999999972</v>
      </c>
      <c r="AF56" s="154"/>
      <c r="AG56" s="154"/>
      <c r="AS56" s="153">
        <f t="shared" si="11"/>
        <v>2</v>
      </c>
      <c r="AT56" s="162">
        <v>44612</v>
      </c>
      <c r="AU56" s="195">
        <v>437</v>
      </c>
      <c r="AV56" s="195">
        <v>79</v>
      </c>
      <c r="AW56" s="195">
        <v>91</v>
      </c>
      <c r="AX56" s="195">
        <v>16</v>
      </c>
      <c r="AY56" s="195">
        <v>1</v>
      </c>
      <c r="AZ56" s="195">
        <v>59</v>
      </c>
    </row>
    <row r="57" spans="1:67" ht="15">
      <c r="A57" s="153">
        <f t="shared" si="12"/>
        <v>2</v>
      </c>
      <c r="B57" s="162">
        <v>44613</v>
      </c>
      <c r="C57" s="163">
        <f>'[1]2022'!$V55</f>
        <v>437</v>
      </c>
      <c r="D57" s="163">
        <f>'[1]2022'!Y55</f>
        <v>19</v>
      </c>
      <c r="E57" s="163">
        <f>'[1]2022'!Z55</f>
        <v>31</v>
      </c>
      <c r="F57" s="163">
        <f>'[1]2022'!AA55</f>
        <v>10</v>
      </c>
      <c r="G57" s="163">
        <f>'[1]2022'!AB55</f>
        <v>2</v>
      </c>
      <c r="H57" s="163">
        <f>'[1]2022'!AC55</f>
        <v>39</v>
      </c>
      <c r="J57" s="153">
        <f t="shared" si="13"/>
        <v>2</v>
      </c>
      <c r="K57" s="162">
        <f t="shared" si="16"/>
        <v>44978</v>
      </c>
      <c r="L57" s="167">
        <f t="shared" si="17"/>
        <v>442</v>
      </c>
      <c r="M57" s="166">
        <f>VLOOKUP($K57,ANALISIS!N$4:T$369,2,FALSE)</f>
        <v>37</v>
      </c>
      <c r="N57" s="166">
        <f>VLOOKUP($K57,ANALISIS!$N$4:$T$369,3,FALSE)</f>
        <v>19</v>
      </c>
      <c r="O57" s="166">
        <f>VLOOKUP($K57,ANALISIS!$N$4:$T$369,4,FALSE)</f>
        <v>0</v>
      </c>
      <c r="P57" s="166">
        <f>VLOOKUP($K57,ANALISIS!$N$4:$T$369,5,FALSE)</f>
        <v>8</v>
      </c>
      <c r="Q57" s="166">
        <f>VLOOKUP($K57,ANALISIS!$N$4:$T$369,6,FALSE)</f>
        <v>49</v>
      </c>
      <c r="S57" s="153">
        <f t="shared" si="14"/>
        <v>2</v>
      </c>
      <c r="T57" s="162">
        <f t="shared" si="15"/>
        <v>44978</v>
      </c>
      <c r="U57" s="163">
        <f>[1]PRESUP!B55</f>
        <v>440</v>
      </c>
      <c r="V57" s="166">
        <f>[1]PRESUP!E55</f>
        <v>17.9852272727273</v>
      </c>
      <c r="W57" s="166">
        <f>[1]PRESUP!F55</f>
        <v>37.975000000000001</v>
      </c>
      <c r="X57" s="166">
        <f>[1]PRESUP!G55</f>
        <v>12.053054662379401</v>
      </c>
      <c r="Y57" s="166">
        <f>[1]PRESUP!H55</f>
        <v>0</v>
      </c>
      <c r="Z57" s="166">
        <f>[1]PRESUP!I55</f>
        <v>0</v>
      </c>
      <c r="AS57" s="153">
        <f t="shared" si="11"/>
        <v>2</v>
      </c>
      <c r="AT57" s="162">
        <v>44613</v>
      </c>
      <c r="AU57" s="195">
        <v>437</v>
      </c>
      <c r="AV57" s="195">
        <v>22</v>
      </c>
      <c r="AW57" s="195">
        <v>32</v>
      </c>
      <c r="AX57" s="195">
        <v>11</v>
      </c>
      <c r="AY57" s="195">
        <v>2</v>
      </c>
      <c r="AZ57" s="195">
        <v>43</v>
      </c>
    </row>
    <row r="58" spans="1:67" ht="15">
      <c r="A58" s="153">
        <f t="shared" si="12"/>
        <v>2</v>
      </c>
      <c r="B58" s="162">
        <v>44614</v>
      </c>
      <c r="C58" s="163">
        <f>'[1]2022'!$V56</f>
        <v>437</v>
      </c>
      <c r="D58" s="163">
        <f>'[1]2022'!Y56</f>
        <v>14</v>
      </c>
      <c r="E58" s="163">
        <f>'[1]2022'!Z56</f>
        <v>22</v>
      </c>
      <c r="F58" s="163">
        <f>'[1]2022'!AA56</f>
        <v>10</v>
      </c>
      <c r="G58" s="163">
        <f>'[1]2022'!AB56</f>
        <v>1</v>
      </c>
      <c r="H58" s="163">
        <f>'[1]2022'!AC56</f>
        <v>31</v>
      </c>
      <c r="J58" s="153">
        <f t="shared" si="13"/>
        <v>2</v>
      </c>
      <c r="K58" s="162">
        <f t="shared" si="16"/>
        <v>44979</v>
      </c>
      <c r="L58" s="167">
        <f t="shared" si="17"/>
        <v>442</v>
      </c>
      <c r="M58" s="166">
        <f>VLOOKUP($K58,ANALISIS!N$4:T$369,2,FALSE)</f>
        <v>36</v>
      </c>
      <c r="N58" s="166">
        <f>VLOOKUP($K58,ANALISIS!$N$4:$T$369,3,FALSE)</f>
        <v>25</v>
      </c>
      <c r="O58" s="166">
        <f>VLOOKUP($K58,ANALISIS!$N$4:$T$369,4,FALSE)</f>
        <v>0</v>
      </c>
      <c r="P58" s="166">
        <f>VLOOKUP($K58,ANALISIS!$N$4:$T$369,5,FALSE)</f>
        <v>5</v>
      </c>
      <c r="Q58" s="166">
        <f>VLOOKUP($K58,ANALISIS!$N$4:$T$369,6,FALSE)</f>
        <v>49</v>
      </c>
      <c r="S58" s="153">
        <f t="shared" si="14"/>
        <v>2</v>
      </c>
      <c r="T58" s="162">
        <f t="shared" si="15"/>
        <v>44979</v>
      </c>
      <c r="U58" s="163">
        <f>[1]PRESUP!B56</f>
        <v>440</v>
      </c>
      <c r="V58" s="166">
        <f>[1]PRESUP!E56</f>
        <v>13.2522727272727</v>
      </c>
      <c r="W58" s="166">
        <f>[1]PRESUP!F56</f>
        <v>26.95</v>
      </c>
      <c r="X58" s="166">
        <f>[1]PRESUP!G56</f>
        <v>12.053054662379401</v>
      </c>
      <c r="Y58" s="166">
        <f>[1]PRESUP!H56</f>
        <v>0</v>
      </c>
      <c r="Z58" s="166">
        <f>[1]PRESUP!I56</f>
        <v>0</v>
      </c>
      <c r="AS58" s="153">
        <f t="shared" si="11"/>
        <v>2</v>
      </c>
      <c r="AT58" s="162">
        <v>44614</v>
      </c>
      <c r="AU58" s="195">
        <v>437</v>
      </c>
      <c r="AV58" s="195">
        <v>17</v>
      </c>
      <c r="AW58" s="195">
        <v>24</v>
      </c>
      <c r="AX58" s="195">
        <v>11</v>
      </c>
      <c r="AY58" s="195">
        <v>1</v>
      </c>
      <c r="AZ58" s="195">
        <v>35</v>
      </c>
    </row>
    <row r="59" spans="1:67" ht="15">
      <c r="A59" s="153">
        <f t="shared" si="12"/>
        <v>2</v>
      </c>
      <c r="B59" s="162">
        <v>44615</v>
      </c>
      <c r="C59" s="163">
        <f>'[1]2022'!$V57</f>
        <v>437</v>
      </c>
      <c r="D59" s="163">
        <f>'[1]2022'!Y57</f>
        <v>17</v>
      </c>
      <c r="E59" s="163">
        <f>'[1]2022'!Z57</f>
        <v>22</v>
      </c>
      <c r="F59" s="163">
        <f>'[1]2022'!AA57</f>
        <v>8</v>
      </c>
      <c r="G59" s="163">
        <f>'[1]2022'!AB57</f>
        <v>2</v>
      </c>
      <c r="H59" s="163">
        <f>'[1]2022'!AC57</f>
        <v>36</v>
      </c>
      <c r="J59" s="153">
        <f t="shared" si="13"/>
        <v>2</v>
      </c>
      <c r="K59" s="162">
        <f t="shared" si="16"/>
        <v>44980</v>
      </c>
      <c r="L59" s="167">
        <f t="shared" si="17"/>
        <v>442</v>
      </c>
      <c r="M59" s="166">
        <f>VLOOKUP($K59,ANALISIS!N$4:T$369,2,FALSE)</f>
        <v>42</v>
      </c>
      <c r="N59" s="166">
        <f>VLOOKUP($K59,ANALISIS!$N$4:$T$369,3,FALSE)</f>
        <v>38</v>
      </c>
      <c r="O59" s="166">
        <f>VLOOKUP($K59,ANALISIS!$N$4:$T$369,4,FALSE)</f>
        <v>1</v>
      </c>
      <c r="P59" s="166">
        <f>VLOOKUP($K59,ANALISIS!$N$4:$T$369,5,FALSE)</f>
        <v>5</v>
      </c>
      <c r="Q59" s="166">
        <f>VLOOKUP($K59,ANALISIS!$N$4:$T$369,6,FALSE)</f>
        <v>52</v>
      </c>
      <c r="S59" s="153">
        <f t="shared" si="14"/>
        <v>2</v>
      </c>
      <c r="T59" s="162">
        <f t="shared" si="15"/>
        <v>44980</v>
      </c>
      <c r="U59" s="163">
        <f>[1]PRESUP!B57</f>
        <v>440</v>
      </c>
      <c r="V59" s="166">
        <f>[1]PRESUP!E57</f>
        <v>16.092045454545499</v>
      </c>
      <c r="W59" s="166">
        <f>[1]PRESUP!F57</f>
        <v>26.95</v>
      </c>
      <c r="X59" s="166">
        <f>[1]PRESUP!G57</f>
        <v>9.6424437299035404</v>
      </c>
      <c r="Y59" s="166">
        <f>[1]PRESUP!H57</f>
        <v>0</v>
      </c>
      <c r="Z59" s="166">
        <f>[1]PRESUP!I57</f>
        <v>0</v>
      </c>
      <c r="AS59" s="153">
        <f t="shared" si="11"/>
        <v>2</v>
      </c>
      <c r="AT59" s="162">
        <v>44615</v>
      </c>
      <c r="AU59" s="195">
        <v>437</v>
      </c>
      <c r="AV59" s="195">
        <v>21</v>
      </c>
      <c r="AW59" s="195">
        <v>24</v>
      </c>
      <c r="AX59" s="195">
        <v>9</v>
      </c>
      <c r="AY59" s="195">
        <v>1</v>
      </c>
      <c r="AZ59" s="195">
        <v>40</v>
      </c>
    </row>
    <row r="60" spans="1:67" ht="15">
      <c r="A60" s="153">
        <f t="shared" si="12"/>
        <v>2</v>
      </c>
      <c r="B60" s="162">
        <v>44616</v>
      </c>
      <c r="C60" s="163">
        <f>'[1]2022'!$V58</f>
        <v>437</v>
      </c>
      <c r="D60" s="163">
        <f>'[1]2022'!Y58</f>
        <v>27</v>
      </c>
      <c r="E60" s="163">
        <f>'[1]2022'!Z58</f>
        <v>41</v>
      </c>
      <c r="F60" s="163">
        <f>'[1]2022'!AA58</f>
        <v>10</v>
      </c>
      <c r="G60" s="163">
        <f>'[1]2022'!AB58</f>
        <v>2</v>
      </c>
      <c r="H60" s="163">
        <f>'[1]2022'!AC58</f>
        <v>39</v>
      </c>
      <c r="J60" s="153">
        <f t="shared" si="13"/>
        <v>2</v>
      </c>
      <c r="K60" s="162">
        <f t="shared" si="16"/>
        <v>44981</v>
      </c>
      <c r="L60" s="167">
        <f t="shared" si="17"/>
        <v>442</v>
      </c>
      <c r="M60" s="166">
        <f>VLOOKUP($K60,ANALISIS!N$4:T$369,2,FALSE)</f>
        <v>76</v>
      </c>
      <c r="N60" s="166">
        <f>VLOOKUP($K60,ANALISIS!$N$4:$T$369,3,FALSE)</f>
        <v>53</v>
      </c>
      <c r="O60" s="166">
        <f>VLOOKUP($K60,ANALISIS!$N$4:$T$369,4,FALSE)</f>
        <v>1</v>
      </c>
      <c r="P60" s="166">
        <f>VLOOKUP($K60,ANALISIS!$N$4:$T$369,5,FALSE)</f>
        <v>5</v>
      </c>
      <c r="Q60" s="166">
        <f>VLOOKUP($K60,ANALISIS!$N$4:$T$369,6,FALSE)</f>
        <v>54</v>
      </c>
      <c r="S60" s="153">
        <f t="shared" si="14"/>
        <v>2</v>
      </c>
      <c r="T60" s="162">
        <f t="shared" si="15"/>
        <v>44981</v>
      </c>
      <c r="U60" s="163">
        <f>[1]PRESUP!B58</f>
        <v>440</v>
      </c>
      <c r="V60" s="166">
        <f>[1]PRESUP!E58</f>
        <v>25.5579545454545</v>
      </c>
      <c r="W60" s="166">
        <f>[1]PRESUP!F58</f>
        <v>50.225000000000001</v>
      </c>
      <c r="X60" s="166">
        <f>[1]PRESUP!G58</f>
        <v>12.053054662379401</v>
      </c>
      <c r="Y60" s="166">
        <f>[1]PRESUP!H58</f>
        <v>0</v>
      </c>
      <c r="Z60" s="166">
        <f>[1]PRESUP!I58</f>
        <v>0</v>
      </c>
      <c r="AS60" s="153">
        <f t="shared" si="11"/>
        <v>2</v>
      </c>
      <c r="AT60" s="162">
        <v>44616</v>
      </c>
      <c r="AU60" s="195">
        <v>437</v>
      </c>
      <c r="AV60" s="195">
        <v>30</v>
      </c>
      <c r="AW60" s="195">
        <v>44</v>
      </c>
      <c r="AX60" s="195">
        <v>11</v>
      </c>
      <c r="AY60" s="195">
        <v>2</v>
      </c>
      <c r="AZ60" s="195">
        <v>43</v>
      </c>
    </row>
    <row r="61" spans="1:67" ht="15">
      <c r="A61" s="153">
        <f t="shared" si="12"/>
        <v>2</v>
      </c>
      <c r="B61" s="162">
        <v>44617</v>
      </c>
      <c r="C61" s="163">
        <f>'[1]2022'!$V59</f>
        <v>437</v>
      </c>
      <c r="D61" s="163">
        <f>'[1]2022'!Y59</f>
        <v>47</v>
      </c>
      <c r="E61" s="163">
        <f>'[1]2022'!Z59</f>
        <v>80</v>
      </c>
      <c r="F61" s="163">
        <f>'[1]2022'!AA59</f>
        <v>18</v>
      </c>
      <c r="G61" s="163">
        <f>'[1]2022'!AB59</f>
        <v>2</v>
      </c>
      <c r="H61" s="163">
        <f>'[1]2022'!AC59</f>
        <v>48</v>
      </c>
      <c r="J61" s="153">
        <f t="shared" si="13"/>
        <v>2</v>
      </c>
      <c r="K61" s="162">
        <f t="shared" si="16"/>
        <v>44982</v>
      </c>
      <c r="L61" s="167">
        <f t="shared" si="17"/>
        <v>442</v>
      </c>
      <c r="M61" s="166">
        <f>VLOOKUP($K61,ANALISIS!N$4:T$369,2,FALSE)</f>
        <v>81</v>
      </c>
      <c r="N61" s="166">
        <f>VLOOKUP($K61,ANALISIS!$N$4:$T$369,3,FALSE)</f>
        <v>50</v>
      </c>
      <c r="O61" s="166">
        <f>VLOOKUP($K61,ANALISIS!$N$4:$T$369,4,FALSE)</f>
        <v>1</v>
      </c>
      <c r="P61" s="166">
        <f>VLOOKUP($K61,ANALISIS!$N$4:$T$369,5,FALSE)</f>
        <v>6</v>
      </c>
      <c r="Q61" s="166">
        <f>VLOOKUP($K61,ANALISIS!$N$4:$T$369,6,FALSE)</f>
        <v>59</v>
      </c>
      <c r="S61" s="153">
        <f t="shared" si="14"/>
        <v>2</v>
      </c>
      <c r="T61" s="162">
        <f t="shared" si="15"/>
        <v>44982</v>
      </c>
      <c r="U61" s="163">
        <f>[1]PRESUP!B59</f>
        <v>440</v>
      </c>
      <c r="V61" s="166">
        <f>[1]PRESUP!E59</f>
        <v>44.489772727272701</v>
      </c>
      <c r="W61" s="166">
        <f>[1]PRESUP!F59</f>
        <v>98</v>
      </c>
      <c r="X61" s="166">
        <f>[1]PRESUP!G59</f>
        <v>21.695498392283</v>
      </c>
      <c r="Y61" s="166">
        <f>[1]PRESUP!H59</f>
        <v>0</v>
      </c>
      <c r="Z61" s="166">
        <f>[1]PRESUP!I59</f>
        <v>0</v>
      </c>
      <c r="AS61" s="153">
        <f t="shared" si="11"/>
        <v>2</v>
      </c>
      <c r="AT61" s="162">
        <v>44617</v>
      </c>
      <c r="AU61" s="195">
        <v>437</v>
      </c>
      <c r="AV61" s="195">
        <v>51</v>
      </c>
      <c r="AW61" s="195">
        <v>84</v>
      </c>
      <c r="AX61" s="195">
        <v>18</v>
      </c>
      <c r="AY61" s="195">
        <v>2</v>
      </c>
      <c r="AZ61" s="195">
        <v>52</v>
      </c>
    </row>
    <row r="62" spans="1:67" ht="15">
      <c r="A62" s="153">
        <f t="shared" si="12"/>
        <v>2</v>
      </c>
      <c r="B62" s="162">
        <v>44618</v>
      </c>
      <c r="C62" s="163">
        <f>'[1]2022'!$V60</f>
        <v>438</v>
      </c>
      <c r="D62" s="163">
        <f>'[1]2022'!Y60</f>
        <v>66</v>
      </c>
      <c r="E62" s="163">
        <f>'[1]2022'!Z60</f>
        <v>80</v>
      </c>
      <c r="F62" s="163">
        <f>'[1]2022'!AA60</f>
        <v>23</v>
      </c>
      <c r="G62" s="163">
        <f>'[1]2022'!AB60</f>
        <v>2</v>
      </c>
      <c r="H62" s="163">
        <f>'[1]2022'!AC60</f>
        <v>52</v>
      </c>
      <c r="J62" s="153">
        <f t="shared" si="13"/>
        <v>2</v>
      </c>
      <c r="K62" s="162">
        <f t="shared" si="16"/>
        <v>44983</v>
      </c>
      <c r="L62" s="167">
        <f t="shared" si="17"/>
        <v>442</v>
      </c>
      <c r="M62" s="166">
        <f>VLOOKUP($K62,ANALISIS!N$4:T$369,2,FALSE)</f>
        <v>41</v>
      </c>
      <c r="N62" s="166">
        <f>VLOOKUP($K62,ANALISIS!$N$4:$T$369,3,FALSE)</f>
        <v>22</v>
      </c>
      <c r="O62" s="166">
        <f>VLOOKUP($K62,ANALISIS!$N$4:$T$369,4,FALSE)</f>
        <v>1</v>
      </c>
      <c r="P62" s="166">
        <f>VLOOKUP($K62,ANALISIS!$N$4:$T$369,5,FALSE)</f>
        <v>1</v>
      </c>
      <c r="Q62" s="166">
        <f>VLOOKUP($K62,ANALISIS!$N$4:$T$369,6,FALSE)</f>
        <v>58</v>
      </c>
      <c r="S62" s="153">
        <f t="shared" si="14"/>
        <v>2</v>
      </c>
      <c r="T62" s="162">
        <f t="shared" si="15"/>
        <v>44983</v>
      </c>
      <c r="U62" s="163">
        <f>[1]PRESUP!B60</f>
        <v>440</v>
      </c>
      <c r="V62" s="166">
        <f>[1]PRESUP!E60</f>
        <v>62.475000000000001</v>
      </c>
      <c r="W62" s="166">
        <f>[1]PRESUP!F60</f>
        <v>98</v>
      </c>
      <c r="X62" s="166">
        <f>[1]PRESUP!G60</f>
        <v>27.722025723472701</v>
      </c>
      <c r="Y62" s="166">
        <f>[1]PRESUP!H60</f>
        <v>0</v>
      </c>
      <c r="Z62" s="166">
        <f>[1]PRESUP!I60</f>
        <v>0</v>
      </c>
      <c r="AS62" s="153">
        <f t="shared" si="11"/>
        <v>2</v>
      </c>
      <c r="AT62" s="162">
        <v>44618</v>
      </c>
      <c r="AU62" s="195">
        <v>438</v>
      </c>
      <c r="AV62" s="195">
        <v>69</v>
      </c>
      <c r="AW62" s="195">
        <v>83</v>
      </c>
      <c r="AX62" s="195">
        <v>23</v>
      </c>
      <c r="AY62" s="195">
        <v>3</v>
      </c>
      <c r="AZ62" s="195">
        <v>58</v>
      </c>
    </row>
    <row r="63" spans="1:67" ht="15">
      <c r="A63" s="153">
        <f t="shared" si="12"/>
        <v>2</v>
      </c>
      <c r="B63" s="162">
        <v>44619</v>
      </c>
      <c r="C63" s="163">
        <f>'[1]2022'!$V61</f>
        <v>438</v>
      </c>
      <c r="D63" s="163">
        <f>'[1]2022'!Y61</f>
        <v>31</v>
      </c>
      <c r="E63" s="163">
        <f>'[1]2022'!Z61</f>
        <v>35</v>
      </c>
      <c r="F63" s="163">
        <f>'[1]2022'!AA61</f>
        <v>11</v>
      </c>
      <c r="G63" s="163">
        <f>'[1]2022'!AB61</f>
        <v>2</v>
      </c>
      <c r="H63" s="163">
        <f>'[1]2022'!AC61</f>
        <v>48</v>
      </c>
      <c r="J63" s="153">
        <f t="shared" si="13"/>
        <v>2</v>
      </c>
      <c r="K63" s="162">
        <f t="shared" si="16"/>
        <v>44984</v>
      </c>
      <c r="L63" s="167">
        <f t="shared" si="17"/>
        <v>442</v>
      </c>
      <c r="M63" s="166">
        <f>VLOOKUP($K63,ANALISIS!N$4:T$369,2,FALSE)</f>
        <v>25</v>
      </c>
      <c r="N63" s="166">
        <f>VLOOKUP($K63,ANALISIS!$N$4:$T$369,3,FALSE)</f>
        <v>7</v>
      </c>
      <c r="O63" s="166">
        <f>VLOOKUP($K63,ANALISIS!$N$4:$T$369,4,FALSE)</f>
        <v>0</v>
      </c>
      <c r="P63" s="166">
        <f>VLOOKUP($K63,ANALISIS!$N$4:$T$369,5,FALSE)</f>
        <v>0</v>
      </c>
      <c r="Q63" s="166">
        <f>VLOOKUP($K63,ANALISIS!$N$4:$T$369,6,FALSE)</f>
        <v>43</v>
      </c>
      <c r="S63" s="153">
        <f t="shared" si="14"/>
        <v>2</v>
      </c>
      <c r="T63" s="162">
        <f t="shared" si="15"/>
        <v>44984</v>
      </c>
      <c r="U63" s="163">
        <f>[1]PRESUP!B61</f>
        <v>440</v>
      </c>
      <c r="V63" s="166">
        <f>[1]PRESUP!E61</f>
        <v>29.344318181818199</v>
      </c>
      <c r="W63" s="166">
        <f>[1]PRESUP!F61</f>
        <v>42.875</v>
      </c>
      <c r="X63" s="166">
        <f>[1]PRESUP!G61</f>
        <v>13.258360128617401</v>
      </c>
      <c r="Y63" s="166">
        <f>[1]PRESUP!H61</f>
        <v>0</v>
      </c>
      <c r="Z63" s="166">
        <f>[1]PRESUP!I61</f>
        <v>0</v>
      </c>
      <c r="AS63" s="153">
        <f t="shared" si="11"/>
        <v>2</v>
      </c>
      <c r="AT63" s="162">
        <v>44619</v>
      </c>
      <c r="AU63" s="195">
        <v>438</v>
      </c>
      <c r="AV63" s="195">
        <v>33</v>
      </c>
      <c r="AW63" s="195">
        <v>37</v>
      </c>
      <c r="AX63" s="195">
        <v>11</v>
      </c>
      <c r="AY63" s="195">
        <v>2</v>
      </c>
      <c r="AZ63" s="195">
        <v>49</v>
      </c>
    </row>
    <row r="64" spans="1:67" ht="15">
      <c r="A64" s="153">
        <f t="shared" si="12"/>
        <v>2</v>
      </c>
      <c r="B64" s="162">
        <v>44620</v>
      </c>
      <c r="C64" s="163">
        <f>'[1]2022'!$V62</f>
        <v>438</v>
      </c>
      <c r="D64" s="163">
        <f>'[1]2022'!Y62</f>
        <v>22</v>
      </c>
      <c r="E64" s="163">
        <f>'[1]2022'!Z62</f>
        <v>14</v>
      </c>
      <c r="F64" s="163">
        <f>'[1]2022'!AA62</f>
        <v>4</v>
      </c>
      <c r="G64" s="163">
        <f>'[1]2022'!AB62</f>
        <v>1</v>
      </c>
      <c r="H64" s="163">
        <f>'[1]2022'!AC62</f>
        <v>35</v>
      </c>
      <c r="J64" s="153">
        <f t="shared" si="13"/>
        <v>2</v>
      </c>
      <c r="K64" s="162">
        <f t="shared" si="16"/>
        <v>44985</v>
      </c>
      <c r="L64" s="167">
        <f t="shared" si="17"/>
        <v>442</v>
      </c>
      <c r="M64" s="166">
        <f>VLOOKUP($K64,ANALISIS!N$4:T$369,2,FALSE)</f>
        <v>21</v>
      </c>
      <c r="N64" s="166">
        <f>VLOOKUP($K64,ANALISIS!$N$4:$T$369,3,FALSE)</f>
        <v>6</v>
      </c>
      <c r="O64" s="166">
        <f>VLOOKUP($K64,ANALISIS!$N$4:$T$369,4,FALSE)</f>
        <v>0</v>
      </c>
      <c r="P64" s="166">
        <f>VLOOKUP($K64,ANALISIS!$N$4:$T$369,5,FALSE)</f>
        <v>2</v>
      </c>
      <c r="Q64" s="166">
        <f>VLOOKUP($K64,ANALISIS!$N$4:$T$369,6,FALSE)</f>
        <v>33</v>
      </c>
      <c r="S64" s="153">
        <f t="shared" si="14"/>
        <v>2</v>
      </c>
      <c r="T64" s="162">
        <f t="shared" si="15"/>
        <v>44985</v>
      </c>
      <c r="U64" s="163">
        <f>[1]PRESUP!B62</f>
        <v>440</v>
      </c>
      <c r="V64" s="166">
        <f>[1]PRESUP!E62</f>
        <v>20.824999999999999</v>
      </c>
      <c r="W64" s="166">
        <f>[1]PRESUP!F62</f>
        <v>17.149999999999999</v>
      </c>
      <c r="X64" s="166">
        <f>[1]PRESUP!G62</f>
        <v>4.8212218649517702</v>
      </c>
      <c r="Y64" s="166">
        <f>[1]PRESUP!H62</f>
        <v>0</v>
      </c>
      <c r="Z64" s="166">
        <f>[1]PRESUP!I62</f>
        <v>0</v>
      </c>
      <c r="AS64" s="153">
        <f t="shared" si="11"/>
        <v>2</v>
      </c>
      <c r="AT64" s="162">
        <v>44620</v>
      </c>
      <c r="AU64" s="195">
        <v>438</v>
      </c>
      <c r="AV64" s="195">
        <v>22</v>
      </c>
      <c r="AW64" s="195">
        <v>16</v>
      </c>
      <c r="AX64" s="195">
        <v>4</v>
      </c>
      <c r="AY64" s="195">
        <v>1</v>
      </c>
      <c r="AZ64" s="195">
        <v>38</v>
      </c>
    </row>
    <row r="65" spans="1:52" ht="15">
      <c r="A65" s="153">
        <f t="shared" si="12"/>
        <v>3</v>
      </c>
      <c r="B65" s="162">
        <v>44621</v>
      </c>
      <c r="C65" s="163">
        <f>'[1]2022'!$V63</f>
        <v>438</v>
      </c>
      <c r="D65" s="163">
        <f>'[1]2022'!Y63</f>
        <v>16</v>
      </c>
      <c r="E65" s="163">
        <f>'[1]2022'!Z63</f>
        <v>17</v>
      </c>
      <c r="F65" s="163">
        <f>'[1]2022'!AA63</f>
        <v>4</v>
      </c>
      <c r="G65" s="163">
        <f>'[1]2022'!AB63</f>
        <v>2</v>
      </c>
      <c r="H65" s="163">
        <f>'[1]2022'!AC63</f>
        <v>36</v>
      </c>
      <c r="J65" s="153">
        <f t="shared" si="13"/>
        <v>3</v>
      </c>
      <c r="K65" s="162">
        <f t="shared" si="16"/>
        <v>44986</v>
      </c>
      <c r="L65" s="167">
        <f t="shared" si="17"/>
        <v>442</v>
      </c>
      <c r="M65" s="166">
        <f>VLOOKUP($K65,ANALISIS!N$4:T$369,2,FALSE)</f>
        <v>13</v>
      </c>
      <c r="N65" s="166">
        <f>VLOOKUP($K65,ANALISIS!$N$4:$T$369,3,FALSE)</f>
        <v>10</v>
      </c>
      <c r="O65" s="166">
        <f>VLOOKUP($K65,ANALISIS!$N$4:$T$369,4,FALSE)</f>
        <v>0</v>
      </c>
      <c r="P65" s="166">
        <f>VLOOKUP($K65,ANALISIS!$N$4:$T$369,5,FALSE)</f>
        <v>1</v>
      </c>
      <c r="Q65" s="166">
        <f>VLOOKUP($K65,ANALISIS!$N$4:$T$369,6,FALSE)</f>
        <v>33</v>
      </c>
      <c r="S65" s="153">
        <f t="shared" si="14"/>
        <v>3</v>
      </c>
      <c r="T65" s="162">
        <f t="shared" si="15"/>
        <v>44986</v>
      </c>
      <c r="U65" s="168">
        <f>[1]PRESUP!B63</f>
        <v>440</v>
      </c>
      <c r="V65" s="166">
        <f>[1]PRESUP!E63</f>
        <v>23.819636730575201</v>
      </c>
      <c r="W65" s="166">
        <f>[1]PRESUP!F63</f>
        <v>15.256296572280201</v>
      </c>
      <c r="X65" s="166">
        <f>[1]PRESUP!G63</f>
        <v>5.2417305699481904</v>
      </c>
      <c r="Y65" s="166">
        <f>[1]PRESUP!H63</f>
        <v>0</v>
      </c>
      <c r="Z65" s="166">
        <f>[1]PRESUP!I63</f>
        <v>0</v>
      </c>
      <c r="AS65" s="153">
        <f t="shared" si="11"/>
        <v>3</v>
      </c>
      <c r="AT65" s="162">
        <v>44621</v>
      </c>
      <c r="AU65" s="195">
        <v>438</v>
      </c>
      <c r="AV65" s="195">
        <v>17</v>
      </c>
      <c r="AW65" s="195">
        <v>19</v>
      </c>
      <c r="AX65" s="195">
        <v>4</v>
      </c>
      <c r="AY65" s="195">
        <v>2</v>
      </c>
      <c r="AZ65" s="195">
        <v>38</v>
      </c>
    </row>
    <row r="66" spans="1:52" ht="15">
      <c r="A66" s="153">
        <f t="shared" si="12"/>
        <v>3</v>
      </c>
      <c r="B66" s="162">
        <v>44622</v>
      </c>
      <c r="C66" s="163">
        <f>'[1]2022'!$V64</f>
        <v>439</v>
      </c>
      <c r="D66" s="163">
        <f>'[1]2022'!Y64</f>
        <v>16</v>
      </c>
      <c r="E66" s="163">
        <f>'[1]2022'!Z64</f>
        <v>20</v>
      </c>
      <c r="F66" s="163">
        <f>'[1]2022'!AA64</f>
        <v>6</v>
      </c>
      <c r="G66" s="163">
        <f>'[1]2022'!AB64</f>
        <v>0</v>
      </c>
      <c r="H66" s="163">
        <f>'[1]2022'!AC64</f>
        <v>35</v>
      </c>
      <c r="J66" s="153">
        <f t="shared" si="13"/>
        <v>3</v>
      </c>
      <c r="K66" s="162">
        <f t="shared" si="16"/>
        <v>44987</v>
      </c>
      <c r="L66" s="167">
        <f t="shared" si="17"/>
        <v>442</v>
      </c>
      <c r="M66" s="166">
        <f>VLOOKUP($K66,ANALISIS!N$4:T$369,2,FALSE)</f>
        <v>13</v>
      </c>
      <c r="N66" s="166">
        <f>VLOOKUP($K66,ANALISIS!$N$4:$T$369,3,FALSE)</f>
        <v>26</v>
      </c>
      <c r="O66" s="166">
        <f>VLOOKUP($K66,ANALISIS!$N$4:$T$369,4,FALSE)</f>
        <v>0</v>
      </c>
      <c r="P66" s="166">
        <f>VLOOKUP($K66,ANALISIS!$N$4:$T$369,5,FALSE)</f>
        <v>1</v>
      </c>
      <c r="Q66" s="166">
        <f>VLOOKUP($K66,ANALISIS!$N$4:$T$369,6,FALSE)</f>
        <v>39</v>
      </c>
      <c r="S66" s="153">
        <f t="shared" si="14"/>
        <v>3</v>
      </c>
      <c r="T66" s="162">
        <f t="shared" si="15"/>
        <v>44987</v>
      </c>
      <c r="U66" s="163">
        <f>[1]PRESUP!B64</f>
        <v>440</v>
      </c>
      <c r="V66" s="166">
        <f>[1]PRESUP!E64</f>
        <v>23.819636730575201</v>
      </c>
      <c r="W66" s="166">
        <f>[1]PRESUP!F64</f>
        <v>17.9485842026826</v>
      </c>
      <c r="X66" s="166">
        <f>[1]PRESUP!G64</f>
        <v>7.8625958549222803</v>
      </c>
      <c r="Y66" s="166">
        <f>[1]PRESUP!H64</f>
        <v>0</v>
      </c>
      <c r="Z66" s="166">
        <f>[1]PRESUP!I64</f>
        <v>0</v>
      </c>
      <c r="AS66" s="153">
        <f t="shared" si="11"/>
        <v>3</v>
      </c>
      <c r="AT66" s="162">
        <v>44622</v>
      </c>
      <c r="AU66" s="195">
        <v>439</v>
      </c>
      <c r="AV66" s="195">
        <v>18</v>
      </c>
      <c r="AW66" s="195">
        <v>22</v>
      </c>
      <c r="AX66" s="195">
        <v>6</v>
      </c>
      <c r="AY66" s="195"/>
      <c r="AZ66" s="195">
        <v>36</v>
      </c>
    </row>
    <row r="67" spans="1:52" ht="15">
      <c r="A67" s="153">
        <f t="shared" si="12"/>
        <v>3</v>
      </c>
      <c r="B67" s="162">
        <v>44623</v>
      </c>
      <c r="C67" s="163">
        <f>'[1]2022'!$V65</f>
        <v>439</v>
      </c>
      <c r="D67" s="163">
        <f>'[1]2022'!Y65</f>
        <v>15</v>
      </c>
      <c r="E67" s="163">
        <f>'[1]2022'!Z65</f>
        <v>44</v>
      </c>
      <c r="F67" s="163">
        <f>'[1]2022'!AA65</f>
        <v>11</v>
      </c>
      <c r="G67" s="163">
        <f>'[1]2022'!AB65</f>
        <v>0</v>
      </c>
      <c r="H67" s="163">
        <f>'[1]2022'!AC65</f>
        <v>37</v>
      </c>
      <c r="J67" s="153">
        <f t="shared" si="13"/>
        <v>3</v>
      </c>
      <c r="K67" s="162">
        <f t="shared" si="16"/>
        <v>44988</v>
      </c>
      <c r="L67" s="167">
        <f t="shared" si="17"/>
        <v>442</v>
      </c>
      <c r="M67" s="166">
        <f>VLOOKUP($K67,ANALISIS!N$4:T$369,2,FALSE)</f>
        <v>28</v>
      </c>
      <c r="N67" s="166">
        <f>VLOOKUP($K67,ANALISIS!$N$4:$T$369,3,FALSE)</f>
        <v>59</v>
      </c>
      <c r="O67" s="166">
        <f>VLOOKUP($K67,ANALISIS!$N$4:$T$369,4,FALSE)</f>
        <v>0</v>
      </c>
      <c r="P67" s="166">
        <f>VLOOKUP($K67,ANALISIS!$N$4:$T$369,5,FALSE)</f>
        <v>2</v>
      </c>
      <c r="Q67" s="166">
        <f>VLOOKUP($K67,ANALISIS!$N$4:$T$369,6,FALSE)</f>
        <v>47</v>
      </c>
      <c r="S67" s="153">
        <f t="shared" si="14"/>
        <v>3</v>
      </c>
      <c r="T67" s="162">
        <f t="shared" si="15"/>
        <v>44988</v>
      </c>
      <c r="U67" s="163">
        <f>[1]PRESUP!B65</f>
        <v>440</v>
      </c>
      <c r="V67" s="166">
        <f>[1]PRESUP!E65</f>
        <v>22.330909434914201</v>
      </c>
      <c r="W67" s="166">
        <f>[1]PRESUP!F65</f>
        <v>39.486885245901597</v>
      </c>
      <c r="X67" s="166">
        <f>[1]PRESUP!G65</f>
        <v>14.414759067357499</v>
      </c>
      <c r="Y67" s="166">
        <f>[1]PRESUP!H65</f>
        <v>0</v>
      </c>
      <c r="Z67" s="166">
        <f>[1]PRESUP!I65</f>
        <v>0</v>
      </c>
      <c r="AS67" s="153">
        <f t="shared" si="11"/>
        <v>3</v>
      </c>
      <c r="AT67" s="162">
        <v>44623</v>
      </c>
      <c r="AU67" s="195">
        <v>439</v>
      </c>
      <c r="AV67" s="195">
        <v>16</v>
      </c>
      <c r="AW67" s="195">
        <v>46</v>
      </c>
      <c r="AX67" s="195">
        <v>11</v>
      </c>
      <c r="AY67" s="195"/>
      <c r="AZ67" s="195">
        <v>38</v>
      </c>
    </row>
    <row r="68" spans="1:52" ht="15">
      <c r="A68" s="153">
        <f t="shared" si="12"/>
        <v>3</v>
      </c>
      <c r="B68" s="162">
        <v>44624</v>
      </c>
      <c r="C68" s="163">
        <f>'[1]2022'!$V66</f>
        <v>439</v>
      </c>
      <c r="D68" s="163">
        <f>'[1]2022'!Y66</f>
        <v>36</v>
      </c>
      <c r="E68" s="163">
        <f>'[1]2022'!Z66</f>
        <v>122</v>
      </c>
      <c r="F68" s="163">
        <f>'[1]2022'!AA66</f>
        <v>21</v>
      </c>
      <c r="G68" s="163">
        <f>'[1]2022'!AB66</f>
        <v>0</v>
      </c>
      <c r="H68" s="163">
        <f>'[1]2022'!AC66</f>
        <v>48</v>
      </c>
      <c r="J68" s="153">
        <f t="shared" si="13"/>
        <v>3</v>
      </c>
      <c r="K68" s="162">
        <f t="shared" si="16"/>
        <v>44989</v>
      </c>
      <c r="L68" s="167">
        <f t="shared" si="17"/>
        <v>442</v>
      </c>
      <c r="M68" s="166">
        <f>VLOOKUP($K68,ANALISIS!N$4:T$369,2,FALSE)</f>
        <v>40</v>
      </c>
      <c r="N68" s="166">
        <f>VLOOKUP($K68,ANALISIS!$N$4:$T$369,3,FALSE)</f>
        <v>85</v>
      </c>
      <c r="O68" s="166">
        <f>VLOOKUP($K68,ANALISIS!$N$4:$T$369,4,FALSE)</f>
        <v>0</v>
      </c>
      <c r="P68" s="166">
        <f>VLOOKUP($K68,ANALISIS!$N$4:$T$369,5,FALSE)</f>
        <v>2</v>
      </c>
      <c r="Q68" s="166">
        <f>VLOOKUP($K68,ANALISIS!$N$4:$T$369,6,FALSE)</f>
        <v>46</v>
      </c>
      <c r="S68" s="153">
        <f t="shared" si="14"/>
        <v>3</v>
      </c>
      <c r="T68" s="162">
        <f t="shared" si="15"/>
        <v>44989</v>
      </c>
      <c r="U68" s="163">
        <f>[1]PRESUP!B66</f>
        <v>440</v>
      </c>
      <c r="V68" s="166">
        <f>[1]PRESUP!E66</f>
        <v>53.594182643794198</v>
      </c>
      <c r="W68" s="166">
        <f>[1]PRESUP!F66</f>
        <v>109.486363636364</v>
      </c>
      <c r="X68" s="166">
        <f>[1]PRESUP!G66</f>
        <v>27.519085492228001</v>
      </c>
      <c r="Y68" s="166">
        <f>[1]PRESUP!H66</f>
        <v>0</v>
      </c>
      <c r="Z68" s="166">
        <f>[1]PRESUP!I66</f>
        <v>0</v>
      </c>
      <c r="AS68" s="153">
        <f t="shared" si="11"/>
        <v>3</v>
      </c>
      <c r="AT68" s="162">
        <v>44624</v>
      </c>
      <c r="AU68" s="195">
        <v>439</v>
      </c>
      <c r="AV68" s="195">
        <v>39</v>
      </c>
      <c r="AW68" s="195">
        <v>126</v>
      </c>
      <c r="AX68" s="195">
        <v>20</v>
      </c>
      <c r="AY68" s="195">
        <v>1</v>
      </c>
      <c r="AZ68" s="195">
        <v>50</v>
      </c>
    </row>
    <row r="69" spans="1:52" ht="15">
      <c r="A69" s="153">
        <f t="shared" si="12"/>
        <v>3</v>
      </c>
      <c r="B69" s="162">
        <v>44625</v>
      </c>
      <c r="C69" s="163">
        <f>'[1]2022'!$V67</f>
        <v>438</v>
      </c>
      <c r="D69" s="163">
        <f>'[1]2022'!Y67</f>
        <v>62</v>
      </c>
      <c r="E69" s="163">
        <f>'[1]2022'!Z67</f>
        <v>195</v>
      </c>
      <c r="F69" s="163">
        <f>'[1]2022'!AA67</f>
        <v>26</v>
      </c>
      <c r="G69" s="163">
        <f>'[1]2022'!AB67</f>
        <v>3</v>
      </c>
      <c r="H69" s="163">
        <f>'[1]2022'!AC67</f>
        <v>40</v>
      </c>
      <c r="J69" s="153">
        <f t="shared" si="13"/>
        <v>3</v>
      </c>
      <c r="K69" s="162">
        <f t="shared" si="16"/>
        <v>44990</v>
      </c>
      <c r="L69" s="167">
        <f t="shared" si="17"/>
        <v>442</v>
      </c>
      <c r="M69" s="166">
        <f>VLOOKUP($K69,ANALISIS!N$4:T$369,2,FALSE)</f>
        <v>36</v>
      </c>
      <c r="N69" s="166">
        <f>VLOOKUP($K69,ANALISIS!$N$4:$T$369,3,FALSE)</f>
        <v>72</v>
      </c>
      <c r="O69" s="166">
        <f>VLOOKUP($K69,ANALISIS!$N$4:$T$369,4,FALSE)</f>
        <v>0</v>
      </c>
      <c r="P69" s="166">
        <f>VLOOKUP($K69,ANALISIS!$N$4:$T$369,5,FALSE)</f>
        <v>2</v>
      </c>
      <c r="Q69" s="166">
        <f>VLOOKUP($K69,ANALISIS!$N$4:$T$369,6,FALSE)</f>
        <v>51</v>
      </c>
      <c r="S69" s="153">
        <f t="shared" si="14"/>
        <v>3</v>
      </c>
      <c r="T69" s="162">
        <f t="shared" si="15"/>
        <v>44990</v>
      </c>
      <c r="U69" s="163">
        <f>[1]PRESUP!B67</f>
        <v>440</v>
      </c>
      <c r="V69" s="166">
        <f>[1]PRESUP!E67</f>
        <v>92.301092330978804</v>
      </c>
      <c r="W69" s="166">
        <f>[1]PRESUP!F67</f>
        <v>174.99869597615501</v>
      </c>
      <c r="X69" s="166">
        <f>[1]PRESUP!G67</f>
        <v>34.071248704663198</v>
      </c>
      <c r="Y69" s="166">
        <f>[1]PRESUP!H67</f>
        <v>0</v>
      </c>
      <c r="Z69" s="166">
        <f>[1]PRESUP!I67</f>
        <v>0</v>
      </c>
      <c r="AS69" s="153">
        <f t="shared" si="11"/>
        <v>3</v>
      </c>
      <c r="AT69" s="162">
        <v>44625</v>
      </c>
      <c r="AU69" s="195">
        <v>438</v>
      </c>
      <c r="AV69" s="195">
        <v>64</v>
      </c>
      <c r="AW69" s="195">
        <v>207</v>
      </c>
      <c r="AX69" s="195">
        <v>27</v>
      </c>
      <c r="AY69" s="195">
        <v>3</v>
      </c>
      <c r="AZ69" s="195">
        <v>40</v>
      </c>
    </row>
    <row r="70" spans="1:52" ht="15">
      <c r="A70" s="153">
        <f t="shared" si="12"/>
        <v>3</v>
      </c>
      <c r="B70" s="162">
        <v>44626</v>
      </c>
      <c r="C70" s="163">
        <f>'[1]2022'!$V68</f>
        <v>438</v>
      </c>
      <c r="D70" s="163">
        <f>'[1]2022'!Y68</f>
        <v>66</v>
      </c>
      <c r="E70" s="163">
        <f>'[1]2022'!Z68</f>
        <v>210</v>
      </c>
      <c r="F70" s="163">
        <f>'[1]2022'!AA68</f>
        <v>19</v>
      </c>
      <c r="G70" s="163">
        <f>'[1]2022'!AB68</f>
        <v>1</v>
      </c>
      <c r="H70" s="163">
        <f>'[1]2022'!AC68</f>
        <v>39</v>
      </c>
      <c r="J70" s="153">
        <f t="shared" si="13"/>
        <v>3</v>
      </c>
      <c r="K70" s="162">
        <f t="shared" si="16"/>
        <v>44991</v>
      </c>
      <c r="L70" s="167">
        <f t="shared" si="17"/>
        <v>442</v>
      </c>
      <c r="M70" s="166">
        <f>VLOOKUP($K70,ANALISIS!N$4:T$369,2,FALSE)</f>
        <v>43</v>
      </c>
      <c r="N70" s="166">
        <f>VLOOKUP($K70,ANALISIS!$N$4:$T$369,3,FALSE)</f>
        <v>65</v>
      </c>
      <c r="O70" s="166">
        <f>VLOOKUP($K70,ANALISIS!$N$4:$T$369,4,FALSE)</f>
        <v>0</v>
      </c>
      <c r="P70" s="166">
        <f>VLOOKUP($K70,ANALISIS!$N$4:$T$369,5,FALSE)</f>
        <v>0</v>
      </c>
      <c r="Q70" s="166">
        <f>VLOOKUP($K70,ANALISIS!$N$4:$T$369,6,FALSE)</f>
        <v>40</v>
      </c>
      <c r="S70" s="153">
        <f t="shared" si="14"/>
        <v>3</v>
      </c>
      <c r="T70" s="162">
        <f t="shared" si="15"/>
        <v>44991</v>
      </c>
      <c r="U70" s="163">
        <f>[1]PRESUP!B68</f>
        <v>440</v>
      </c>
      <c r="V70" s="166">
        <f>[1]PRESUP!E68</f>
        <v>98.256001513622607</v>
      </c>
      <c r="W70" s="166">
        <f>[1]PRESUP!F68</f>
        <v>188.460134128167</v>
      </c>
      <c r="X70" s="166">
        <f>[1]PRESUP!G68</f>
        <v>24.8982202072539</v>
      </c>
      <c r="Y70" s="166">
        <f>[1]PRESUP!H68</f>
        <v>0</v>
      </c>
      <c r="Z70" s="166">
        <f>[1]PRESUP!I68</f>
        <v>0</v>
      </c>
      <c r="AS70" s="153">
        <f t="shared" ref="AS70:AS133" si="77">MONTH(AT70)</f>
        <v>3</v>
      </c>
      <c r="AT70" s="162">
        <v>44626</v>
      </c>
      <c r="AU70" s="195">
        <v>438</v>
      </c>
      <c r="AV70" s="195">
        <v>68</v>
      </c>
      <c r="AW70" s="195">
        <v>222</v>
      </c>
      <c r="AX70" s="195">
        <v>20</v>
      </c>
      <c r="AY70" s="195">
        <v>1</v>
      </c>
      <c r="AZ70" s="195">
        <v>39</v>
      </c>
    </row>
    <row r="71" spans="1:52" ht="15">
      <c r="A71" s="153">
        <f t="shared" ref="A71:A134" si="78">MONTH(B71)</f>
        <v>3</v>
      </c>
      <c r="B71" s="162">
        <v>44627</v>
      </c>
      <c r="C71" s="163">
        <f>'[1]2022'!$V69</f>
        <v>438</v>
      </c>
      <c r="D71" s="163">
        <f>'[1]2022'!Y69</f>
        <v>67</v>
      </c>
      <c r="E71" s="163">
        <f>'[1]2022'!Z69</f>
        <v>203</v>
      </c>
      <c r="F71" s="163">
        <f>'[1]2022'!AA69</f>
        <v>16</v>
      </c>
      <c r="G71" s="163">
        <f>'[1]2022'!AB69</f>
        <v>1</v>
      </c>
      <c r="H71" s="163">
        <f>'[1]2022'!AC69</f>
        <v>28</v>
      </c>
      <c r="J71" s="153">
        <f t="shared" ref="J71:J134" si="79">MONTH(K71)</f>
        <v>3</v>
      </c>
      <c r="K71" s="162">
        <f t="shared" si="16"/>
        <v>44992</v>
      </c>
      <c r="L71" s="167">
        <f t="shared" ref="L71:L134" si="80">L70</f>
        <v>442</v>
      </c>
      <c r="M71" s="166">
        <f>VLOOKUP($K71,ANALISIS!N$4:T$369,2,FALSE)</f>
        <v>37</v>
      </c>
      <c r="N71" s="166">
        <f>VLOOKUP($K71,ANALISIS!$N$4:$T$369,3,FALSE)</f>
        <v>57</v>
      </c>
      <c r="O71" s="166">
        <f>VLOOKUP($K71,ANALISIS!$N$4:$T$369,4,FALSE)</f>
        <v>0</v>
      </c>
      <c r="P71" s="166">
        <f>VLOOKUP($K71,ANALISIS!$N$4:$T$369,5,FALSE)</f>
        <v>0</v>
      </c>
      <c r="Q71" s="166">
        <f>VLOOKUP($K71,ANALISIS!$N$4:$T$369,6,FALSE)</f>
        <v>39</v>
      </c>
      <c r="S71" s="153">
        <f t="shared" ref="S71:S134" si="81">MONTH(T71)</f>
        <v>3</v>
      </c>
      <c r="T71" s="162">
        <f t="shared" ref="T71:T134" si="82">K71</f>
        <v>44992</v>
      </c>
      <c r="U71" s="163">
        <f>[1]PRESUP!B69</f>
        <v>440</v>
      </c>
      <c r="V71" s="166">
        <f>[1]PRESUP!E69</f>
        <v>99.7447288092836</v>
      </c>
      <c r="W71" s="166">
        <f>[1]PRESUP!F69</f>
        <v>182.178129657228</v>
      </c>
      <c r="X71" s="166">
        <f>[1]PRESUP!G69</f>
        <v>20.966922279792801</v>
      </c>
      <c r="Y71" s="166">
        <f>[1]PRESUP!H69</f>
        <v>0</v>
      </c>
      <c r="Z71" s="166">
        <f>[1]PRESUP!I69</f>
        <v>0</v>
      </c>
      <c r="AS71" s="153">
        <f t="shared" si="77"/>
        <v>3</v>
      </c>
      <c r="AT71" s="162">
        <v>44627</v>
      </c>
      <c r="AU71" s="195">
        <v>438</v>
      </c>
      <c r="AV71" s="195">
        <v>69</v>
      </c>
      <c r="AW71" s="195">
        <v>213</v>
      </c>
      <c r="AX71" s="195">
        <v>18</v>
      </c>
      <c r="AY71" s="195">
        <v>1</v>
      </c>
      <c r="AZ71" s="195">
        <v>29</v>
      </c>
    </row>
    <row r="72" spans="1:52" ht="15">
      <c r="A72" s="153">
        <f t="shared" si="78"/>
        <v>3</v>
      </c>
      <c r="B72" s="162">
        <v>44628</v>
      </c>
      <c r="C72" s="163">
        <f>'[1]2022'!$V70</f>
        <v>439</v>
      </c>
      <c r="D72" s="163">
        <f>'[1]2022'!Y70</f>
        <v>60</v>
      </c>
      <c r="E72" s="163">
        <f>'[1]2022'!Z70</f>
        <v>179</v>
      </c>
      <c r="F72" s="163">
        <f>'[1]2022'!AA70</f>
        <v>6</v>
      </c>
      <c r="G72" s="163">
        <f>'[1]2022'!AB70</f>
        <v>1</v>
      </c>
      <c r="H72" s="163">
        <f>'[1]2022'!AC70</f>
        <v>30</v>
      </c>
      <c r="J72" s="153">
        <f t="shared" si="79"/>
        <v>3</v>
      </c>
      <c r="K72" s="162">
        <f t="shared" ref="K72:K135" si="83">K71+1</f>
        <v>44993</v>
      </c>
      <c r="L72" s="167">
        <f t="shared" si="80"/>
        <v>442</v>
      </c>
      <c r="M72" s="166">
        <f>VLOOKUP($K72,ANALISIS!N$4:T$369,2,FALSE)</f>
        <v>40</v>
      </c>
      <c r="N72" s="166">
        <f>VLOOKUP($K72,ANALISIS!$N$4:$T$369,3,FALSE)</f>
        <v>80</v>
      </c>
      <c r="O72" s="166">
        <f>VLOOKUP($K72,ANALISIS!$N$4:$T$369,4,FALSE)</f>
        <v>6</v>
      </c>
      <c r="P72" s="166">
        <f>VLOOKUP($K72,ANALISIS!$N$4:$T$369,5,FALSE)</f>
        <v>1</v>
      </c>
      <c r="Q72" s="166">
        <f>VLOOKUP($K72,ANALISIS!$N$4:$T$369,6,FALSE)</f>
        <v>32</v>
      </c>
      <c r="S72" s="153">
        <f t="shared" si="81"/>
        <v>3</v>
      </c>
      <c r="T72" s="162">
        <f t="shared" si="82"/>
        <v>44993</v>
      </c>
      <c r="U72" s="163">
        <f>[1]PRESUP!B70</f>
        <v>440</v>
      </c>
      <c r="V72" s="166">
        <f>[1]PRESUP!E70</f>
        <v>89.323637739656903</v>
      </c>
      <c r="W72" s="166">
        <f>[1]PRESUP!F70</f>
        <v>160.63982861400899</v>
      </c>
      <c r="X72" s="166">
        <f>[1]PRESUP!G70</f>
        <v>7.8625958549222803</v>
      </c>
      <c r="Y72" s="166">
        <f>[1]PRESUP!H70</f>
        <v>0</v>
      </c>
      <c r="Z72" s="166">
        <f>[1]PRESUP!I70</f>
        <v>0</v>
      </c>
      <c r="AS72" s="153">
        <f t="shared" si="77"/>
        <v>3</v>
      </c>
      <c r="AT72" s="162">
        <v>44628</v>
      </c>
      <c r="AU72" s="195">
        <v>439</v>
      </c>
      <c r="AV72" s="195">
        <v>62</v>
      </c>
      <c r="AW72" s="195">
        <v>190</v>
      </c>
      <c r="AX72" s="195">
        <v>9</v>
      </c>
      <c r="AY72" s="195">
        <v>1</v>
      </c>
      <c r="AZ72" s="195">
        <v>30</v>
      </c>
    </row>
    <row r="73" spans="1:52" ht="15">
      <c r="A73" s="153">
        <f t="shared" si="78"/>
        <v>3</v>
      </c>
      <c r="B73" s="162">
        <v>44629</v>
      </c>
      <c r="C73" s="163">
        <f>'[1]2022'!$V71</f>
        <v>439</v>
      </c>
      <c r="D73" s="163">
        <f>'[1]2022'!Y71</f>
        <v>57</v>
      </c>
      <c r="E73" s="163">
        <f>'[1]2022'!Z71</f>
        <v>163</v>
      </c>
      <c r="F73" s="163">
        <f>'[1]2022'!AA71</f>
        <v>11</v>
      </c>
      <c r="G73" s="163">
        <f>'[1]2022'!AB71</f>
        <v>1</v>
      </c>
      <c r="H73" s="163">
        <f>'[1]2022'!AC71</f>
        <v>29</v>
      </c>
      <c r="J73" s="153">
        <f t="shared" si="79"/>
        <v>3</v>
      </c>
      <c r="K73" s="162">
        <f t="shared" si="83"/>
        <v>44994</v>
      </c>
      <c r="L73" s="167">
        <f t="shared" si="80"/>
        <v>442</v>
      </c>
      <c r="M73" s="166">
        <f>VLOOKUP($K73,ANALISIS!N$4:T$369,2,FALSE)</f>
        <v>67</v>
      </c>
      <c r="N73" s="166">
        <f>VLOOKUP($K73,ANALISIS!$N$4:$T$369,3,FALSE)</f>
        <v>100</v>
      </c>
      <c r="O73" s="166">
        <f>VLOOKUP($K73,ANALISIS!$N$4:$T$369,4,FALSE)</f>
        <v>1</v>
      </c>
      <c r="P73" s="166">
        <f>VLOOKUP($K73,ANALISIS!$N$4:$T$369,5,FALSE)</f>
        <v>2</v>
      </c>
      <c r="Q73" s="166">
        <f>VLOOKUP($K73,ANALISIS!$N$4:$T$369,6,FALSE)</f>
        <v>31</v>
      </c>
      <c r="S73" s="153">
        <f t="shared" si="81"/>
        <v>3</v>
      </c>
      <c r="T73" s="162">
        <f t="shared" si="82"/>
        <v>44994</v>
      </c>
      <c r="U73" s="163">
        <f>[1]PRESUP!B71</f>
        <v>440</v>
      </c>
      <c r="V73" s="166">
        <f>[1]PRESUP!E71</f>
        <v>84.857455852674093</v>
      </c>
      <c r="W73" s="166">
        <f>[1]PRESUP!F71</f>
        <v>146.280961251863</v>
      </c>
      <c r="X73" s="166">
        <f>[1]PRESUP!G71</f>
        <v>14.414759067357499</v>
      </c>
      <c r="Y73" s="166">
        <f>[1]PRESUP!H71</f>
        <v>0</v>
      </c>
      <c r="Z73" s="166">
        <f>[1]PRESUP!I71</f>
        <v>0</v>
      </c>
      <c r="AS73" s="153">
        <f t="shared" si="77"/>
        <v>3</v>
      </c>
      <c r="AT73" s="162">
        <v>44629</v>
      </c>
      <c r="AU73" s="195">
        <v>439</v>
      </c>
      <c r="AV73" s="195">
        <v>58</v>
      </c>
      <c r="AW73" s="195">
        <v>173</v>
      </c>
      <c r="AX73" s="195">
        <v>13</v>
      </c>
      <c r="AY73" s="195">
        <v>1</v>
      </c>
      <c r="AZ73" s="195">
        <v>29</v>
      </c>
    </row>
    <row r="74" spans="1:52" ht="15">
      <c r="A74" s="153">
        <f t="shared" si="78"/>
        <v>3</v>
      </c>
      <c r="B74" s="162">
        <v>44630</v>
      </c>
      <c r="C74" s="163">
        <f>'[1]2022'!$V72</f>
        <v>439</v>
      </c>
      <c r="D74" s="163">
        <f>'[1]2022'!Y72</f>
        <v>70</v>
      </c>
      <c r="E74" s="163">
        <f>'[1]2022'!Z72</f>
        <v>164</v>
      </c>
      <c r="F74" s="163">
        <f>'[1]2022'!AA72</f>
        <v>19</v>
      </c>
      <c r="G74" s="163">
        <f>'[1]2022'!AB72</f>
        <v>0</v>
      </c>
      <c r="H74" s="163">
        <f>'[1]2022'!AC72</f>
        <v>31</v>
      </c>
      <c r="J74" s="153">
        <f t="shared" si="79"/>
        <v>3</v>
      </c>
      <c r="K74" s="162">
        <f t="shared" si="83"/>
        <v>44995</v>
      </c>
      <c r="L74" s="167">
        <f t="shared" si="80"/>
        <v>442</v>
      </c>
      <c r="M74" s="166">
        <f>VLOOKUP($K74,ANALISIS!N$4:T$369,2,FALSE)</f>
        <v>106</v>
      </c>
      <c r="N74" s="166">
        <f>VLOOKUP($K74,ANALISIS!$N$4:$T$369,3,FALSE)</f>
        <v>148</v>
      </c>
      <c r="O74" s="166">
        <f>VLOOKUP($K74,ANALISIS!$N$4:$T$369,4,FALSE)</f>
        <v>12</v>
      </c>
      <c r="P74" s="166">
        <f>VLOOKUP($K74,ANALISIS!$N$4:$T$369,5,FALSE)</f>
        <v>1</v>
      </c>
      <c r="Q74" s="166">
        <f>VLOOKUP($K74,ANALISIS!$N$4:$T$369,6,FALSE)</f>
        <v>29</v>
      </c>
      <c r="S74" s="153">
        <f t="shared" si="81"/>
        <v>3</v>
      </c>
      <c r="T74" s="162">
        <f t="shared" si="82"/>
        <v>44995</v>
      </c>
      <c r="U74" s="163">
        <f>[1]PRESUP!B72</f>
        <v>440</v>
      </c>
      <c r="V74" s="166">
        <f>[1]PRESUP!E72</f>
        <v>104.210910696266</v>
      </c>
      <c r="W74" s="166">
        <f>[1]PRESUP!F72</f>
        <v>147.178390461997</v>
      </c>
      <c r="X74" s="166">
        <f>[1]PRESUP!G72</f>
        <v>24.8982202072539</v>
      </c>
      <c r="Y74" s="166">
        <f>[1]PRESUP!H72</f>
        <v>0</v>
      </c>
      <c r="Z74" s="166">
        <f>[1]PRESUP!I72</f>
        <v>0</v>
      </c>
      <c r="AS74" s="153">
        <f t="shared" si="77"/>
        <v>3</v>
      </c>
      <c r="AT74" s="162">
        <v>44630</v>
      </c>
      <c r="AU74" s="195">
        <v>439</v>
      </c>
      <c r="AV74" s="195">
        <v>73</v>
      </c>
      <c r="AW74" s="195">
        <v>172</v>
      </c>
      <c r="AX74" s="195">
        <v>21</v>
      </c>
      <c r="AY74" s="195"/>
      <c r="AZ74" s="195">
        <v>31</v>
      </c>
    </row>
    <row r="75" spans="1:52" ht="15">
      <c r="A75" s="153">
        <f t="shared" si="78"/>
        <v>3</v>
      </c>
      <c r="B75" s="162">
        <v>44631</v>
      </c>
      <c r="C75" s="163">
        <f>'[1]2022'!$V73</f>
        <v>439</v>
      </c>
      <c r="D75" s="163">
        <f>'[1]2022'!Y73</f>
        <v>93</v>
      </c>
      <c r="E75" s="163">
        <f>'[1]2022'!Z73</f>
        <v>192</v>
      </c>
      <c r="F75" s="163">
        <f>'[1]2022'!AA73</f>
        <v>33</v>
      </c>
      <c r="G75" s="163">
        <f>'[1]2022'!AB73</f>
        <v>0</v>
      </c>
      <c r="H75" s="163">
        <f>'[1]2022'!AC73</f>
        <v>29</v>
      </c>
      <c r="J75" s="153">
        <f t="shared" si="79"/>
        <v>3</v>
      </c>
      <c r="K75" s="162">
        <f t="shared" si="83"/>
        <v>44996</v>
      </c>
      <c r="L75" s="167">
        <f t="shared" si="80"/>
        <v>442</v>
      </c>
      <c r="M75" s="166">
        <f>VLOOKUP($K75,ANALISIS!N$4:T$369,2,FALSE)</f>
        <v>160</v>
      </c>
      <c r="N75" s="166">
        <f>VLOOKUP($K75,ANALISIS!$N$4:$T$369,3,FALSE)</f>
        <v>191</v>
      </c>
      <c r="O75" s="166">
        <f>VLOOKUP($K75,ANALISIS!$N$4:$T$369,4,FALSE)</f>
        <v>33</v>
      </c>
      <c r="P75" s="166">
        <f>VLOOKUP($K75,ANALISIS!$N$4:$T$369,5,FALSE)</f>
        <v>0</v>
      </c>
      <c r="Q75" s="166">
        <f>VLOOKUP($K75,ANALISIS!$N$4:$T$369,6,FALSE)</f>
        <v>25</v>
      </c>
      <c r="S75" s="153">
        <f t="shared" si="81"/>
        <v>3</v>
      </c>
      <c r="T75" s="162">
        <f t="shared" si="82"/>
        <v>44996</v>
      </c>
      <c r="U75" s="163">
        <f>[1]PRESUP!B73</f>
        <v>440</v>
      </c>
      <c r="V75" s="166">
        <f>[1]PRESUP!E73</f>
        <v>138.45163849646801</v>
      </c>
      <c r="W75" s="166">
        <f>[1]PRESUP!F73</f>
        <v>172.306408345753</v>
      </c>
      <c r="X75" s="166">
        <f>[1]PRESUP!G73</f>
        <v>43.244277202072503</v>
      </c>
      <c r="Y75" s="166">
        <f>[1]PRESUP!H73</f>
        <v>0</v>
      </c>
      <c r="Z75" s="166">
        <f>[1]PRESUP!I73</f>
        <v>0</v>
      </c>
      <c r="AS75" s="153">
        <f t="shared" si="77"/>
        <v>3</v>
      </c>
      <c r="AT75" s="162">
        <v>44631</v>
      </c>
      <c r="AU75" s="195">
        <v>439</v>
      </c>
      <c r="AV75" s="195">
        <v>97</v>
      </c>
      <c r="AW75" s="195">
        <v>201</v>
      </c>
      <c r="AX75" s="195">
        <v>35</v>
      </c>
      <c r="AY75" s="195"/>
      <c r="AZ75" s="195">
        <v>29</v>
      </c>
    </row>
    <row r="76" spans="1:52" ht="15">
      <c r="A76" s="153">
        <f t="shared" si="78"/>
        <v>3</v>
      </c>
      <c r="B76" s="162">
        <v>44632</v>
      </c>
      <c r="C76" s="163">
        <f>'[1]2022'!$V74</f>
        <v>439</v>
      </c>
      <c r="D76" s="163">
        <f>'[1]2022'!Y74</f>
        <v>116</v>
      </c>
      <c r="E76" s="163">
        <f>'[1]2022'!Z74</f>
        <v>214</v>
      </c>
      <c r="F76" s="163">
        <f>'[1]2022'!AA74</f>
        <v>41</v>
      </c>
      <c r="G76" s="163">
        <f>'[1]2022'!AB74</f>
        <v>0</v>
      </c>
      <c r="H76" s="163">
        <f>'[1]2022'!AC74</f>
        <v>25</v>
      </c>
      <c r="J76" s="153">
        <f t="shared" si="79"/>
        <v>3</v>
      </c>
      <c r="K76" s="162">
        <f t="shared" si="83"/>
        <v>44997</v>
      </c>
      <c r="L76" s="167">
        <f t="shared" si="80"/>
        <v>442</v>
      </c>
      <c r="M76" s="166">
        <f>VLOOKUP($K76,ANALISIS!N$4:T$369,2,FALSE)</f>
        <v>144</v>
      </c>
      <c r="N76" s="166">
        <f>VLOOKUP($K76,ANALISIS!$N$4:$T$369,3,FALSE)</f>
        <v>197</v>
      </c>
      <c r="O76" s="166">
        <f>VLOOKUP($K76,ANALISIS!$N$4:$T$369,4,FALSE)</f>
        <v>43</v>
      </c>
      <c r="P76" s="166">
        <f>VLOOKUP($K76,ANALISIS!$N$4:$T$369,5,FALSE)</f>
        <v>0</v>
      </c>
      <c r="Q76" s="166">
        <f>VLOOKUP($K76,ANALISIS!$N$4:$T$369,6,FALSE)</f>
        <v>25</v>
      </c>
      <c r="S76" s="153">
        <f t="shared" si="81"/>
        <v>3</v>
      </c>
      <c r="T76" s="162">
        <f t="shared" si="82"/>
        <v>44997</v>
      </c>
      <c r="U76" s="163">
        <f>[1]PRESUP!B74</f>
        <v>440</v>
      </c>
      <c r="V76" s="166">
        <f>[1]PRESUP!E74</f>
        <v>172.69236629667</v>
      </c>
      <c r="W76" s="166">
        <f>[1]PRESUP!F74</f>
        <v>192.049850968703</v>
      </c>
      <c r="X76" s="166">
        <f>[1]PRESUP!G74</f>
        <v>53.727738341968902</v>
      </c>
      <c r="Y76" s="166">
        <f>[1]PRESUP!H74</f>
        <v>0</v>
      </c>
      <c r="Z76" s="166">
        <f>[1]PRESUP!I74</f>
        <v>0</v>
      </c>
      <c r="AS76" s="153">
        <f t="shared" si="77"/>
        <v>3</v>
      </c>
      <c r="AT76" s="162">
        <v>44632</v>
      </c>
      <c r="AU76" s="195">
        <v>439</v>
      </c>
      <c r="AV76" s="195">
        <v>123</v>
      </c>
      <c r="AW76" s="195">
        <v>225</v>
      </c>
      <c r="AX76" s="195">
        <v>44</v>
      </c>
      <c r="AY76" s="195"/>
      <c r="AZ76" s="195">
        <v>25</v>
      </c>
    </row>
    <row r="77" spans="1:52" ht="15">
      <c r="A77" s="153">
        <f t="shared" si="78"/>
        <v>3</v>
      </c>
      <c r="B77" s="162">
        <v>44633</v>
      </c>
      <c r="C77" s="163">
        <f>'[1]2022'!$V75</f>
        <v>439</v>
      </c>
      <c r="D77" s="163">
        <f>'[1]2022'!Y75</f>
        <v>114</v>
      </c>
      <c r="E77" s="163">
        <f>'[1]2022'!Z75</f>
        <v>217</v>
      </c>
      <c r="F77" s="163">
        <f>'[1]2022'!AA75</f>
        <v>40</v>
      </c>
      <c r="G77" s="163">
        <f>'[1]2022'!AB75</f>
        <v>0</v>
      </c>
      <c r="H77" s="163">
        <f>'[1]2022'!AC75</f>
        <v>22</v>
      </c>
      <c r="J77" s="153">
        <f t="shared" si="79"/>
        <v>3</v>
      </c>
      <c r="K77" s="162">
        <f t="shared" si="83"/>
        <v>44998</v>
      </c>
      <c r="L77" s="167">
        <f t="shared" si="80"/>
        <v>442</v>
      </c>
      <c r="M77" s="166">
        <f>VLOOKUP($K77,ANALISIS!N$4:T$369,2,FALSE)</f>
        <v>144</v>
      </c>
      <c r="N77" s="166">
        <f>VLOOKUP($K77,ANALISIS!$N$4:$T$369,3,FALSE)</f>
        <v>197</v>
      </c>
      <c r="O77" s="166">
        <f>VLOOKUP($K77,ANALISIS!$N$4:$T$369,4,FALSE)</f>
        <v>42</v>
      </c>
      <c r="P77" s="166">
        <f>VLOOKUP($K77,ANALISIS!$N$4:$T$369,5,FALSE)</f>
        <v>0</v>
      </c>
      <c r="Q77" s="166">
        <f>VLOOKUP($K77,ANALISIS!$N$4:$T$369,6,FALSE)</f>
        <v>27</v>
      </c>
      <c r="S77" s="153">
        <f t="shared" si="81"/>
        <v>3</v>
      </c>
      <c r="T77" s="162">
        <f t="shared" si="82"/>
        <v>44998</v>
      </c>
      <c r="U77" s="163">
        <f>[1]PRESUP!B75</f>
        <v>440</v>
      </c>
      <c r="V77" s="166">
        <f>[1]PRESUP!E75</f>
        <v>169.71491170534799</v>
      </c>
      <c r="W77" s="166">
        <f>[1]PRESUP!F75</f>
        <v>194.742138599106</v>
      </c>
      <c r="X77" s="166">
        <f>[1]PRESUP!G75</f>
        <v>52.417305699481901</v>
      </c>
      <c r="Y77" s="166">
        <f>[1]PRESUP!H75</f>
        <v>0</v>
      </c>
      <c r="Z77" s="166">
        <f>[1]PRESUP!I75</f>
        <v>0</v>
      </c>
      <c r="AS77" s="153">
        <f t="shared" si="77"/>
        <v>3</v>
      </c>
      <c r="AT77" s="162">
        <v>44633</v>
      </c>
      <c r="AU77" s="195">
        <v>439</v>
      </c>
      <c r="AV77" s="195">
        <v>119</v>
      </c>
      <c r="AW77" s="195">
        <v>228</v>
      </c>
      <c r="AX77" s="195">
        <v>43</v>
      </c>
      <c r="AY77" s="195"/>
      <c r="AZ77" s="195">
        <v>22</v>
      </c>
    </row>
    <row r="78" spans="1:52" ht="15">
      <c r="A78" s="153">
        <f t="shared" si="78"/>
        <v>3</v>
      </c>
      <c r="B78" s="162">
        <v>44634</v>
      </c>
      <c r="C78" s="163">
        <f>'[1]2022'!$V76</f>
        <v>439</v>
      </c>
      <c r="D78" s="163">
        <f>'[1]2022'!Y76</f>
        <v>106</v>
      </c>
      <c r="E78" s="163">
        <f>'[1]2022'!Z76</f>
        <v>229</v>
      </c>
      <c r="F78" s="163">
        <f>'[1]2022'!AA76</f>
        <v>44</v>
      </c>
      <c r="G78" s="163">
        <f>'[1]2022'!AB76</f>
        <v>0</v>
      </c>
      <c r="H78" s="163">
        <f>'[1]2022'!AC76</f>
        <v>21</v>
      </c>
      <c r="J78" s="153">
        <f t="shared" si="79"/>
        <v>3</v>
      </c>
      <c r="K78" s="162">
        <f t="shared" si="83"/>
        <v>44999</v>
      </c>
      <c r="L78" s="167">
        <f t="shared" si="80"/>
        <v>442</v>
      </c>
      <c r="M78" s="166">
        <f>VLOOKUP($K78,ANALISIS!N$4:T$369,2,FALSE)</f>
        <v>161</v>
      </c>
      <c r="N78" s="166">
        <f>VLOOKUP($K78,ANALISIS!$N$4:$T$369,3,FALSE)</f>
        <v>182</v>
      </c>
      <c r="O78" s="166">
        <f>VLOOKUP($K78,ANALISIS!$N$4:$T$369,4,FALSE)</f>
        <v>37</v>
      </c>
      <c r="P78" s="166">
        <f>VLOOKUP($K78,ANALISIS!$N$4:$T$369,5,FALSE)</f>
        <v>0</v>
      </c>
      <c r="Q78" s="166">
        <f>VLOOKUP($K78,ANALISIS!$N$4:$T$369,6,FALSE)</f>
        <v>30</v>
      </c>
      <c r="S78" s="153">
        <f t="shared" si="81"/>
        <v>3</v>
      </c>
      <c r="T78" s="162">
        <f t="shared" si="82"/>
        <v>44999</v>
      </c>
      <c r="U78" s="163">
        <f>[1]PRESUP!B76</f>
        <v>440</v>
      </c>
      <c r="V78" s="166">
        <f>[1]PRESUP!E76</f>
        <v>157.80509334006101</v>
      </c>
      <c r="W78" s="166">
        <f>[1]PRESUP!F76</f>
        <v>205.51128912071499</v>
      </c>
      <c r="X78" s="166">
        <f>[1]PRESUP!G76</f>
        <v>57.659036269430104</v>
      </c>
      <c r="Y78" s="166">
        <f>[1]PRESUP!H76</f>
        <v>0</v>
      </c>
      <c r="Z78" s="166">
        <f>[1]PRESUP!I76</f>
        <v>0</v>
      </c>
      <c r="AS78" s="153">
        <f t="shared" si="77"/>
        <v>3</v>
      </c>
      <c r="AT78" s="162">
        <v>44634</v>
      </c>
      <c r="AU78" s="195">
        <v>439</v>
      </c>
      <c r="AV78" s="195">
        <v>114</v>
      </c>
      <c r="AW78" s="195">
        <v>238</v>
      </c>
      <c r="AX78" s="195">
        <v>46</v>
      </c>
      <c r="AY78" s="195"/>
      <c r="AZ78" s="195">
        <v>22</v>
      </c>
    </row>
    <row r="79" spans="1:52" ht="15">
      <c r="A79" s="153">
        <f t="shared" si="78"/>
        <v>3</v>
      </c>
      <c r="B79" s="162">
        <v>44635</v>
      </c>
      <c r="C79" s="163">
        <f>'[1]2022'!$V77</f>
        <v>440</v>
      </c>
      <c r="D79" s="163">
        <f>'[1]2022'!Y77</f>
        <v>100</v>
      </c>
      <c r="E79" s="163">
        <f>'[1]2022'!Z77</f>
        <v>215</v>
      </c>
      <c r="F79" s="163">
        <f>'[1]2022'!AA77</f>
        <v>37</v>
      </c>
      <c r="G79" s="163">
        <f>'[1]2022'!AB77</f>
        <v>0</v>
      </c>
      <c r="H79" s="163">
        <f>'[1]2022'!AC77</f>
        <v>22</v>
      </c>
      <c r="J79" s="153">
        <f t="shared" si="79"/>
        <v>3</v>
      </c>
      <c r="K79" s="162">
        <f t="shared" si="83"/>
        <v>45000</v>
      </c>
      <c r="L79" s="167">
        <f t="shared" si="80"/>
        <v>442</v>
      </c>
      <c r="M79" s="166">
        <f>VLOOKUP($K79,ANALISIS!N$4:T$369,2,FALSE)</f>
        <v>161</v>
      </c>
      <c r="N79" s="166">
        <f>VLOOKUP($K79,ANALISIS!$N$4:$T$369,3,FALSE)</f>
        <v>180</v>
      </c>
      <c r="O79" s="166">
        <f>VLOOKUP($K79,ANALISIS!$N$4:$T$369,4,FALSE)</f>
        <v>20</v>
      </c>
      <c r="P79" s="166">
        <f>VLOOKUP($K79,ANALISIS!$N$4:$T$369,5,FALSE)</f>
        <v>2</v>
      </c>
      <c r="Q79" s="166">
        <f>VLOOKUP($K79,ANALISIS!$N$4:$T$369,6,FALSE)</f>
        <v>33</v>
      </c>
      <c r="S79" s="153">
        <f t="shared" si="81"/>
        <v>3</v>
      </c>
      <c r="T79" s="162">
        <f t="shared" si="82"/>
        <v>45000</v>
      </c>
      <c r="U79" s="163">
        <f>[1]PRESUP!B77</f>
        <v>440</v>
      </c>
      <c r="V79" s="166">
        <f>[1]PRESUP!E77</f>
        <v>148.87272956609499</v>
      </c>
      <c r="W79" s="166">
        <f>[1]PRESUP!F77</f>
        <v>192.94728017883801</v>
      </c>
      <c r="X79" s="166">
        <f>[1]PRESUP!G77</f>
        <v>48.486007772020699</v>
      </c>
      <c r="Y79" s="166">
        <f>[1]PRESUP!H77</f>
        <v>0</v>
      </c>
      <c r="Z79" s="166">
        <f>[1]PRESUP!I77</f>
        <v>0</v>
      </c>
      <c r="AS79" s="153">
        <f t="shared" si="77"/>
        <v>3</v>
      </c>
      <c r="AT79" s="162">
        <v>44635</v>
      </c>
      <c r="AU79" s="195">
        <v>440</v>
      </c>
      <c r="AV79" s="195">
        <v>106</v>
      </c>
      <c r="AW79" s="195">
        <v>225</v>
      </c>
      <c r="AX79" s="195">
        <v>39</v>
      </c>
      <c r="AY79" s="195"/>
      <c r="AZ79" s="195">
        <v>22</v>
      </c>
    </row>
    <row r="80" spans="1:52" ht="15">
      <c r="A80" s="153">
        <f t="shared" si="78"/>
        <v>3</v>
      </c>
      <c r="B80" s="162">
        <v>44636</v>
      </c>
      <c r="C80" s="163">
        <f>'[1]2022'!$V78</f>
        <v>440</v>
      </c>
      <c r="D80" s="163">
        <f>'[1]2022'!Y78</f>
        <v>95</v>
      </c>
      <c r="E80" s="163">
        <f>'[1]2022'!Z78</f>
        <v>205</v>
      </c>
      <c r="F80" s="163">
        <f>'[1]2022'!AA78</f>
        <v>38</v>
      </c>
      <c r="G80" s="163">
        <f>'[1]2022'!AB78</f>
        <v>0</v>
      </c>
      <c r="H80" s="163">
        <f>'[1]2022'!AC78</f>
        <v>25</v>
      </c>
      <c r="J80" s="153">
        <f t="shared" si="79"/>
        <v>3</v>
      </c>
      <c r="K80" s="162">
        <f t="shared" si="83"/>
        <v>45001</v>
      </c>
      <c r="L80" s="167">
        <f t="shared" si="80"/>
        <v>442</v>
      </c>
      <c r="M80" s="166">
        <f>VLOOKUP($K80,ANALISIS!N$4:T$369,2,FALSE)</f>
        <v>162</v>
      </c>
      <c r="N80" s="166">
        <f>VLOOKUP($K80,ANALISIS!$N$4:$T$369,3,FALSE)</f>
        <v>193</v>
      </c>
      <c r="O80" s="166">
        <f>VLOOKUP($K80,ANALISIS!$N$4:$T$369,4,FALSE)</f>
        <v>14</v>
      </c>
      <c r="P80" s="166">
        <f>VLOOKUP($K80,ANALISIS!$N$4:$T$369,5,FALSE)</f>
        <v>1</v>
      </c>
      <c r="Q80" s="166">
        <f>VLOOKUP($K80,ANALISIS!$N$4:$T$369,6,FALSE)</f>
        <v>34</v>
      </c>
      <c r="S80" s="153">
        <f t="shared" si="81"/>
        <v>3</v>
      </c>
      <c r="T80" s="162">
        <f t="shared" si="82"/>
        <v>45001</v>
      </c>
      <c r="U80" s="163">
        <f>[1]PRESUP!B78</f>
        <v>440</v>
      </c>
      <c r="V80" s="166">
        <f>[1]PRESUP!E78</f>
        <v>141.42909308778999</v>
      </c>
      <c r="W80" s="166">
        <f>[1]PRESUP!F78</f>
        <v>183.97298807749601</v>
      </c>
      <c r="X80" s="166">
        <f>[1]PRESUP!G78</f>
        <v>49.796440414507799</v>
      </c>
      <c r="Y80" s="166">
        <f>[1]PRESUP!H78</f>
        <v>0</v>
      </c>
      <c r="Z80" s="166">
        <f>[1]PRESUP!I78</f>
        <v>0</v>
      </c>
      <c r="AS80" s="153">
        <f t="shared" si="77"/>
        <v>3</v>
      </c>
      <c r="AT80" s="162">
        <v>44636</v>
      </c>
      <c r="AU80" s="195">
        <v>440</v>
      </c>
      <c r="AV80" s="195">
        <v>100</v>
      </c>
      <c r="AW80" s="195">
        <v>218</v>
      </c>
      <c r="AX80" s="195">
        <v>39</v>
      </c>
      <c r="AY80" s="195"/>
      <c r="AZ80" s="195">
        <v>26</v>
      </c>
    </row>
    <row r="81" spans="1:52" ht="15">
      <c r="A81" s="153">
        <f t="shared" si="78"/>
        <v>3</v>
      </c>
      <c r="B81" s="162">
        <v>44637</v>
      </c>
      <c r="C81" s="163">
        <f>'[1]2022'!$V79</f>
        <v>440</v>
      </c>
      <c r="D81" s="163">
        <f>'[1]2022'!Y79</f>
        <v>97</v>
      </c>
      <c r="E81" s="163">
        <f>'[1]2022'!Z79</f>
        <v>200</v>
      </c>
      <c r="F81" s="163">
        <f>'[1]2022'!AA79</f>
        <v>43</v>
      </c>
      <c r="G81" s="163">
        <f>'[1]2022'!AB79</f>
        <v>1</v>
      </c>
      <c r="H81" s="163">
        <f>'[1]2022'!AC79</f>
        <v>30</v>
      </c>
      <c r="J81" s="153">
        <f t="shared" si="79"/>
        <v>3</v>
      </c>
      <c r="K81" s="162">
        <f t="shared" si="83"/>
        <v>45002</v>
      </c>
      <c r="L81" s="167">
        <f t="shared" si="80"/>
        <v>442</v>
      </c>
      <c r="M81" s="166">
        <f>VLOOKUP($K81,ANALISIS!N$4:T$369,2,FALSE)</f>
        <v>154</v>
      </c>
      <c r="N81" s="166">
        <f>VLOOKUP($K81,ANALISIS!$N$4:$T$369,3,FALSE)</f>
        <v>196</v>
      </c>
      <c r="O81" s="166">
        <f>VLOOKUP($K81,ANALISIS!$N$4:$T$369,4,FALSE)</f>
        <v>10</v>
      </c>
      <c r="P81" s="166">
        <f>VLOOKUP($K81,ANALISIS!$N$4:$T$369,5,FALSE)</f>
        <v>2</v>
      </c>
      <c r="Q81" s="166">
        <f>VLOOKUP($K81,ANALISIS!$N$4:$T$369,6,FALSE)</f>
        <v>36</v>
      </c>
      <c r="S81" s="153">
        <f t="shared" si="81"/>
        <v>3</v>
      </c>
      <c r="T81" s="162">
        <f t="shared" si="82"/>
        <v>45002</v>
      </c>
      <c r="U81" s="163">
        <f>[1]PRESUP!B79</f>
        <v>440</v>
      </c>
      <c r="V81" s="166">
        <f>[1]PRESUP!E79</f>
        <v>144.40654767911201</v>
      </c>
      <c r="W81" s="166">
        <f>[1]PRESUP!F79</f>
        <v>179.48584202682599</v>
      </c>
      <c r="X81" s="166">
        <f>[1]PRESUP!G79</f>
        <v>56.348603626943003</v>
      </c>
      <c r="Y81" s="166">
        <f>[1]PRESUP!H79</f>
        <v>0</v>
      </c>
      <c r="Z81" s="166">
        <f>[1]PRESUP!I79</f>
        <v>0</v>
      </c>
      <c r="AS81" s="153">
        <f t="shared" si="77"/>
        <v>3</v>
      </c>
      <c r="AT81" s="162">
        <v>44637</v>
      </c>
      <c r="AU81" s="195">
        <v>440</v>
      </c>
      <c r="AV81" s="195">
        <v>102</v>
      </c>
      <c r="AW81" s="195">
        <v>214</v>
      </c>
      <c r="AX81" s="195">
        <v>43</v>
      </c>
      <c r="AY81" s="195">
        <v>1</v>
      </c>
      <c r="AZ81" s="195">
        <v>31</v>
      </c>
    </row>
    <row r="82" spans="1:52" ht="15">
      <c r="A82" s="153">
        <f t="shared" si="78"/>
        <v>3</v>
      </c>
      <c r="B82" s="162">
        <v>44638</v>
      </c>
      <c r="C82" s="163">
        <f>'[1]2022'!$V80</f>
        <v>440</v>
      </c>
      <c r="D82" s="163">
        <f>'[1]2022'!Y80</f>
        <v>105</v>
      </c>
      <c r="E82" s="163">
        <f>'[1]2022'!Z80</f>
        <v>220</v>
      </c>
      <c r="F82" s="163">
        <f>'[1]2022'!AA80</f>
        <v>51</v>
      </c>
      <c r="G82" s="163">
        <f>'[1]2022'!AB80</f>
        <v>2</v>
      </c>
      <c r="H82" s="163">
        <f>'[1]2022'!AC80</f>
        <v>23</v>
      </c>
      <c r="J82" s="153">
        <f t="shared" si="79"/>
        <v>3</v>
      </c>
      <c r="K82" s="162">
        <f t="shared" si="83"/>
        <v>45003</v>
      </c>
      <c r="L82" s="167">
        <f t="shared" si="80"/>
        <v>442</v>
      </c>
      <c r="M82" s="166">
        <f>VLOOKUP($K82,ANALISIS!N$4:T$369,2,FALSE)</f>
        <v>142</v>
      </c>
      <c r="N82" s="166">
        <f>VLOOKUP($K82,ANALISIS!$N$4:$T$369,3,FALSE)</f>
        <v>168</v>
      </c>
      <c r="O82" s="166">
        <f>VLOOKUP($K82,ANALISIS!$N$4:$T$369,4,FALSE)</f>
        <v>4</v>
      </c>
      <c r="P82" s="166">
        <f>VLOOKUP($K82,ANALISIS!$N$4:$T$369,5,FALSE)</f>
        <v>2</v>
      </c>
      <c r="Q82" s="166">
        <f>VLOOKUP($K82,ANALISIS!$N$4:$T$369,6,FALSE)</f>
        <v>37</v>
      </c>
      <c r="S82" s="153">
        <f t="shared" si="81"/>
        <v>3</v>
      </c>
      <c r="T82" s="162">
        <f t="shared" si="82"/>
        <v>45003</v>
      </c>
      <c r="U82" s="163">
        <f>[1]PRESUP!B80</f>
        <v>440</v>
      </c>
      <c r="V82" s="166">
        <f>[1]PRESUP!E80</f>
        <v>156.31636604440001</v>
      </c>
      <c r="W82" s="166">
        <f>[1]PRESUP!F80</f>
        <v>197.43442622950801</v>
      </c>
      <c r="X82" s="166">
        <f>[1]PRESUP!G80</f>
        <v>66.832064766839395</v>
      </c>
      <c r="Y82" s="166">
        <f>[1]PRESUP!H80</f>
        <v>0</v>
      </c>
      <c r="Z82" s="166">
        <f>[1]PRESUP!I80</f>
        <v>0</v>
      </c>
      <c r="AS82" s="153">
        <f t="shared" si="77"/>
        <v>3</v>
      </c>
      <c r="AT82" s="162">
        <v>44638</v>
      </c>
      <c r="AU82" s="195">
        <v>440</v>
      </c>
      <c r="AV82" s="195">
        <v>110</v>
      </c>
      <c r="AW82" s="195">
        <v>232</v>
      </c>
      <c r="AX82" s="195">
        <v>51</v>
      </c>
      <c r="AY82" s="195">
        <v>2</v>
      </c>
      <c r="AZ82" s="195">
        <v>24</v>
      </c>
    </row>
    <row r="83" spans="1:52" ht="15">
      <c r="A83" s="153">
        <f t="shared" si="78"/>
        <v>3</v>
      </c>
      <c r="B83" s="162">
        <v>44639</v>
      </c>
      <c r="C83" s="163">
        <f>'[1]2022'!$V81</f>
        <v>439</v>
      </c>
      <c r="D83" s="163">
        <f>'[1]2022'!Y81</f>
        <v>113</v>
      </c>
      <c r="E83" s="163">
        <f>'[1]2022'!Z81</f>
        <v>209</v>
      </c>
      <c r="F83" s="163">
        <f>'[1]2022'!AA81</f>
        <v>50</v>
      </c>
      <c r="G83" s="163">
        <f>'[1]2022'!AB81</f>
        <v>1</v>
      </c>
      <c r="H83" s="163">
        <f>'[1]2022'!AC81</f>
        <v>23</v>
      </c>
      <c r="J83" s="153">
        <f t="shared" si="79"/>
        <v>3</v>
      </c>
      <c r="K83" s="162">
        <f t="shared" si="83"/>
        <v>45004</v>
      </c>
      <c r="L83" s="167">
        <f t="shared" si="80"/>
        <v>442</v>
      </c>
      <c r="M83" s="166">
        <f>VLOOKUP($K83,ANALISIS!N$4:T$369,2,FALSE)</f>
        <v>77</v>
      </c>
      <c r="N83" s="166">
        <f>VLOOKUP($K83,ANALISIS!$N$4:$T$369,3,FALSE)</f>
        <v>118</v>
      </c>
      <c r="O83" s="166">
        <f>VLOOKUP($K83,ANALISIS!$N$4:$T$369,4,FALSE)</f>
        <v>2</v>
      </c>
      <c r="P83" s="166">
        <f>VLOOKUP($K83,ANALISIS!$N$4:$T$369,5,FALSE)</f>
        <v>0</v>
      </c>
      <c r="Q83" s="166">
        <f>VLOOKUP($K83,ANALISIS!$N$4:$T$369,6,FALSE)</f>
        <v>32</v>
      </c>
      <c r="S83" s="153">
        <f t="shared" si="81"/>
        <v>3</v>
      </c>
      <c r="T83" s="162">
        <f t="shared" si="82"/>
        <v>45004</v>
      </c>
      <c r="U83" s="163">
        <f>[1]PRESUP!B81</f>
        <v>440</v>
      </c>
      <c r="V83" s="166">
        <f>[1]PRESUP!E81</f>
        <v>168.22618440968699</v>
      </c>
      <c r="W83" s="166">
        <f>[1]PRESUP!F81</f>
        <v>187.56270491803301</v>
      </c>
      <c r="X83" s="166">
        <f>[1]PRESUP!G81</f>
        <v>65.521632124352394</v>
      </c>
      <c r="Y83" s="166">
        <f>[1]PRESUP!H81</f>
        <v>0</v>
      </c>
      <c r="Z83" s="166">
        <f>[1]PRESUP!I81</f>
        <v>0</v>
      </c>
      <c r="AS83" s="153">
        <f t="shared" si="77"/>
        <v>3</v>
      </c>
      <c r="AT83" s="162">
        <v>44639</v>
      </c>
      <c r="AU83" s="195">
        <v>439</v>
      </c>
      <c r="AV83" s="195">
        <v>119</v>
      </c>
      <c r="AW83" s="195">
        <v>220</v>
      </c>
      <c r="AX83" s="195">
        <v>50</v>
      </c>
      <c r="AY83" s="195">
        <v>1</v>
      </c>
      <c r="AZ83" s="195">
        <v>24</v>
      </c>
    </row>
    <row r="84" spans="1:52" ht="15">
      <c r="A84" s="153">
        <f t="shared" si="78"/>
        <v>3</v>
      </c>
      <c r="B84" s="162">
        <v>44640</v>
      </c>
      <c r="C84" s="163">
        <f>'[1]2022'!$V82</f>
        <v>439</v>
      </c>
      <c r="D84" s="163">
        <f>'[1]2022'!Y82</f>
        <v>99</v>
      </c>
      <c r="E84" s="163">
        <f>'[1]2022'!Z82</f>
        <v>166</v>
      </c>
      <c r="F84" s="163">
        <f>'[1]2022'!AA82</f>
        <v>45</v>
      </c>
      <c r="G84" s="163">
        <f>'[1]2022'!AB82</f>
        <v>0</v>
      </c>
      <c r="H84" s="163">
        <f>'[1]2022'!AC82</f>
        <v>21</v>
      </c>
      <c r="J84" s="153">
        <f t="shared" si="79"/>
        <v>3</v>
      </c>
      <c r="K84" s="162">
        <f t="shared" si="83"/>
        <v>45005</v>
      </c>
      <c r="L84" s="167">
        <f t="shared" si="80"/>
        <v>442</v>
      </c>
      <c r="M84" s="166">
        <f>VLOOKUP($K84,ANALISIS!N$4:T$369,2,FALSE)</f>
        <v>50</v>
      </c>
      <c r="N84" s="166">
        <f>VLOOKUP($K84,ANALISIS!$N$4:$T$369,3,FALSE)</f>
        <v>116</v>
      </c>
      <c r="O84" s="166">
        <f>VLOOKUP($K84,ANALISIS!$N$4:$T$369,4,FALSE)</f>
        <v>2</v>
      </c>
      <c r="P84" s="166">
        <f>VLOOKUP($K84,ANALISIS!$N$4:$T$369,5,FALSE)</f>
        <v>0</v>
      </c>
      <c r="Q84" s="166">
        <f>VLOOKUP($K84,ANALISIS!$N$4:$T$369,6,FALSE)</f>
        <v>25</v>
      </c>
      <c r="S84" s="153">
        <f t="shared" si="81"/>
        <v>3</v>
      </c>
      <c r="T84" s="162">
        <f t="shared" si="82"/>
        <v>45005</v>
      </c>
      <c r="U84" s="163">
        <f>[1]PRESUP!B82</f>
        <v>440</v>
      </c>
      <c r="V84" s="166">
        <f>[1]PRESUP!E82</f>
        <v>147.384002270434</v>
      </c>
      <c r="W84" s="166">
        <f>[1]PRESUP!F82</f>
        <v>148.97324888226501</v>
      </c>
      <c r="X84" s="166">
        <f>[1]PRESUP!G82</f>
        <v>58.969468911917097</v>
      </c>
      <c r="Y84" s="166">
        <f>[1]PRESUP!H82</f>
        <v>0</v>
      </c>
      <c r="Z84" s="166">
        <f>[1]PRESUP!I82</f>
        <v>0</v>
      </c>
      <c r="AS84" s="153">
        <f t="shared" si="77"/>
        <v>3</v>
      </c>
      <c r="AT84" s="162">
        <v>44640</v>
      </c>
      <c r="AU84" s="195">
        <v>439</v>
      </c>
      <c r="AV84" s="195">
        <v>102</v>
      </c>
      <c r="AW84" s="195">
        <v>175</v>
      </c>
      <c r="AX84" s="195">
        <v>46</v>
      </c>
      <c r="AY84" s="195">
        <v>1</v>
      </c>
      <c r="AZ84" s="195">
        <v>21</v>
      </c>
    </row>
    <row r="85" spans="1:52" ht="15">
      <c r="A85" s="153">
        <f t="shared" si="78"/>
        <v>3</v>
      </c>
      <c r="B85" s="162">
        <v>44641</v>
      </c>
      <c r="C85" s="163">
        <f>'[1]2022'!$V83</f>
        <v>439</v>
      </c>
      <c r="D85" s="163">
        <f>'[1]2022'!Y83</f>
        <v>78</v>
      </c>
      <c r="E85" s="163">
        <f>'[1]2022'!Z83</f>
        <v>150</v>
      </c>
      <c r="F85" s="163">
        <f>'[1]2022'!AA83</f>
        <v>34</v>
      </c>
      <c r="G85" s="163">
        <f>'[1]2022'!AB83</f>
        <v>0</v>
      </c>
      <c r="H85" s="163">
        <f>'[1]2022'!AC83</f>
        <v>20</v>
      </c>
      <c r="J85" s="153">
        <f t="shared" si="79"/>
        <v>3</v>
      </c>
      <c r="K85" s="162">
        <f t="shared" si="83"/>
        <v>45006</v>
      </c>
      <c r="L85" s="167">
        <f t="shared" si="80"/>
        <v>442</v>
      </c>
      <c r="M85" s="166">
        <f>VLOOKUP($K85,ANALISIS!N$4:T$369,2,FALSE)</f>
        <v>38</v>
      </c>
      <c r="N85" s="166">
        <f>VLOOKUP($K85,ANALISIS!$N$4:$T$369,3,FALSE)</f>
        <v>110</v>
      </c>
      <c r="O85" s="166">
        <f>VLOOKUP($K85,ANALISIS!$N$4:$T$369,4,FALSE)</f>
        <v>2</v>
      </c>
      <c r="P85" s="166">
        <f>VLOOKUP($K85,ANALISIS!$N$4:$T$369,5,FALSE)</f>
        <v>0</v>
      </c>
      <c r="Q85" s="166">
        <f>VLOOKUP($K85,ANALISIS!$N$4:$T$369,6,FALSE)</f>
        <v>19</v>
      </c>
      <c r="S85" s="153">
        <f t="shared" si="81"/>
        <v>3</v>
      </c>
      <c r="T85" s="162">
        <f t="shared" si="82"/>
        <v>45006</v>
      </c>
      <c r="U85" s="163">
        <f>[1]PRESUP!B83</f>
        <v>440</v>
      </c>
      <c r="V85" s="166">
        <f>[1]PRESUP!E83</f>
        <v>116.120729061554</v>
      </c>
      <c r="W85" s="166">
        <f>[1]PRESUP!F83</f>
        <v>134.614381520119</v>
      </c>
      <c r="X85" s="166">
        <f>[1]PRESUP!G83</f>
        <v>44.554709844559603</v>
      </c>
      <c r="Y85" s="166">
        <f>[1]PRESUP!H83</f>
        <v>0</v>
      </c>
      <c r="Z85" s="166">
        <f>[1]PRESUP!I83</f>
        <v>0</v>
      </c>
      <c r="AS85" s="153">
        <f t="shared" si="77"/>
        <v>3</v>
      </c>
      <c r="AT85" s="162">
        <v>44641</v>
      </c>
      <c r="AU85" s="195">
        <v>439</v>
      </c>
      <c r="AV85" s="195">
        <v>80</v>
      </c>
      <c r="AW85" s="195">
        <v>157</v>
      </c>
      <c r="AX85" s="195">
        <v>37</v>
      </c>
      <c r="AY85" s="195">
        <v>1</v>
      </c>
      <c r="AZ85" s="195">
        <v>20</v>
      </c>
    </row>
    <row r="86" spans="1:52" ht="15">
      <c r="A86" s="153">
        <f t="shared" si="78"/>
        <v>3</v>
      </c>
      <c r="B86" s="162">
        <v>44642</v>
      </c>
      <c r="C86" s="163">
        <f>'[1]2022'!$V84</f>
        <v>439</v>
      </c>
      <c r="D86" s="163">
        <f>'[1]2022'!Y84</f>
        <v>65</v>
      </c>
      <c r="E86" s="163">
        <f>'[1]2022'!Z84</f>
        <v>150</v>
      </c>
      <c r="F86" s="163">
        <f>'[1]2022'!AA84</f>
        <v>38</v>
      </c>
      <c r="G86" s="163">
        <f>'[1]2022'!AB84</f>
        <v>0</v>
      </c>
      <c r="H86" s="163">
        <f>'[1]2022'!AC84</f>
        <v>22</v>
      </c>
      <c r="J86" s="153">
        <f t="shared" si="79"/>
        <v>3</v>
      </c>
      <c r="K86" s="162">
        <f t="shared" si="83"/>
        <v>45007</v>
      </c>
      <c r="L86" s="167">
        <f t="shared" si="80"/>
        <v>442</v>
      </c>
      <c r="M86" s="166">
        <f>VLOOKUP($K86,ANALISIS!N$4:T$369,2,FALSE)</f>
        <v>43</v>
      </c>
      <c r="N86" s="166">
        <f>VLOOKUP($K86,ANALISIS!$N$4:$T$369,3,FALSE)</f>
        <v>103</v>
      </c>
      <c r="O86" s="166">
        <f>VLOOKUP($K86,ANALISIS!$N$4:$T$369,4,FALSE)</f>
        <v>1</v>
      </c>
      <c r="P86" s="166">
        <f>VLOOKUP($K86,ANALISIS!$N$4:$T$369,5,FALSE)</f>
        <v>0</v>
      </c>
      <c r="Q86" s="166">
        <f>VLOOKUP($K86,ANALISIS!$N$4:$T$369,6,FALSE)</f>
        <v>21</v>
      </c>
      <c r="S86" s="153">
        <f t="shared" si="81"/>
        <v>3</v>
      </c>
      <c r="T86" s="162">
        <f t="shared" si="82"/>
        <v>45007</v>
      </c>
      <c r="U86" s="163">
        <f>[1]PRESUP!B84</f>
        <v>440</v>
      </c>
      <c r="V86" s="166">
        <f>[1]PRESUP!E84</f>
        <v>96.767274217961699</v>
      </c>
      <c r="W86" s="166">
        <f>[1]PRESUP!F84</f>
        <v>134.614381520119</v>
      </c>
      <c r="X86" s="166">
        <f>[1]PRESUP!G84</f>
        <v>49.796440414507799</v>
      </c>
      <c r="Y86" s="166">
        <f>[1]PRESUP!H84</f>
        <v>0</v>
      </c>
      <c r="Z86" s="166">
        <f>[1]PRESUP!I84</f>
        <v>0</v>
      </c>
      <c r="AS86" s="153">
        <f t="shared" si="77"/>
        <v>3</v>
      </c>
      <c r="AT86" s="162">
        <v>44642</v>
      </c>
      <c r="AU86" s="195">
        <v>439</v>
      </c>
      <c r="AV86" s="195">
        <v>67</v>
      </c>
      <c r="AW86" s="195">
        <v>157</v>
      </c>
      <c r="AX86" s="195">
        <v>41</v>
      </c>
      <c r="AY86" s="195">
        <v>1</v>
      </c>
      <c r="AZ86" s="195">
        <v>21</v>
      </c>
    </row>
    <row r="87" spans="1:52" ht="15">
      <c r="A87" s="153">
        <f t="shared" si="78"/>
        <v>3</v>
      </c>
      <c r="B87" s="162">
        <v>44643</v>
      </c>
      <c r="C87" s="163">
        <f>'[1]2022'!$V85</f>
        <v>439</v>
      </c>
      <c r="D87" s="163">
        <f>'[1]2022'!Y85</f>
        <v>44</v>
      </c>
      <c r="E87" s="163">
        <f>'[1]2022'!Z85</f>
        <v>145</v>
      </c>
      <c r="F87" s="163">
        <f>'[1]2022'!AA85</f>
        <v>32</v>
      </c>
      <c r="G87" s="163">
        <f>'[1]2022'!AB85</f>
        <v>0</v>
      </c>
      <c r="H87" s="163">
        <f>'[1]2022'!AC85</f>
        <v>21</v>
      </c>
      <c r="J87" s="153">
        <f t="shared" si="79"/>
        <v>3</v>
      </c>
      <c r="K87" s="162">
        <f t="shared" si="83"/>
        <v>45008</v>
      </c>
      <c r="L87" s="167">
        <f t="shared" si="80"/>
        <v>442</v>
      </c>
      <c r="M87" s="166">
        <f>VLOOKUP($K87,ANALISIS!N$4:T$369,2,FALSE)</f>
        <v>45</v>
      </c>
      <c r="N87" s="166">
        <f>VLOOKUP($K87,ANALISIS!$N$4:$T$369,3,FALSE)</f>
        <v>110</v>
      </c>
      <c r="O87" s="166">
        <f>VLOOKUP($K87,ANALISIS!$N$4:$T$369,4,FALSE)</f>
        <v>2</v>
      </c>
      <c r="P87" s="166">
        <f>VLOOKUP($K87,ANALISIS!$N$4:$T$369,5,FALSE)</f>
        <v>2</v>
      </c>
      <c r="Q87" s="166">
        <f>VLOOKUP($K87,ANALISIS!$N$4:$T$369,6,FALSE)</f>
        <v>29</v>
      </c>
      <c r="S87" s="153">
        <f t="shared" si="81"/>
        <v>3</v>
      </c>
      <c r="T87" s="162">
        <f t="shared" si="82"/>
        <v>45008</v>
      </c>
      <c r="U87" s="163">
        <f>[1]PRESUP!B85</f>
        <v>440</v>
      </c>
      <c r="V87" s="166">
        <f>[1]PRESUP!E85</f>
        <v>65.504001009081705</v>
      </c>
      <c r="W87" s="166">
        <f>[1]PRESUP!F85</f>
        <v>130.127235469449</v>
      </c>
      <c r="X87" s="166">
        <f>[1]PRESUP!G85</f>
        <v>41.933844559585502</v>
      </c>
      <c r="Y87" s="166">
        <f>[1]PRESUP!H85</f>
        <v>0</v>
      </c>
      <c r="Z87" s="166">
        <f>[1]PRESUP!I85</f>
        <v>0</v>
      </c>
      <c r="AS87" s="153">
        <f t="shared" si="77"/>
        <v>3</v>
      </c>
      <c r="AT87" s="162">
        <v>44643</v>
      </c>
      <c r="AU87" s="195">
        <v>439</v>
      </c>
      <c r="AV87" s="195">
        <v>47</v>
      </c>
      <c r="AW87" s="195">
        <v>153</v>
      </c>
      <c r="AX87" s="195">
        <v>34</v>
      </c>
      <c r="AY87" s="195">
        <v>1</v>
      </c>
      <c r="AZ87" s="195">
        <v>21</v>
      </c>
    </row>
    <row r="88" spans="1:52" ht="15">
      <c r="A88" s="153">
        <f t="shared" si="78"/>
        <v>3</v>
      </c>
      <c r="B88" s="162">
        <v>44644</v>
      </c>
      <c r="C88" s="163">
        <f>'[1]2022'!$V86</f>
        <v>438</v>
      </c>
      <c r="D88" s="163">
        <f>'[1]2022'!Y86</f>
        <v>48</v>
      </c>
      <c r="E88" s="163">
        <f>'[1]2022'!Z86</f>
        <v>158</v>
      </c>
      <c r="F88" s="163">
        <f>'[1]2022'!AA86</f>
        <v>47</v>
      </c>
      <c r="G88" s="163">
        <f>'[1]2022'!AB86</f>
        <v>0</v>
      </c>
      <c r="H88" s="163">
        <f>'[1]2022'!AC86</f>
        <v>27</v>
      </c>
      <c r="J88" s="153">
        <f t="shared" si="79"/>
        <v>3</v>
      </c>
      <c r="K88" s="162">
        <f t="shared" si="83"/>
        <v>45009</v>
      </c>
      <c r="L88" s="167">
        <f t="shared" si="80"/>
        <v>442</v>
      </c>
      <c r="M88" s="166">
        <f>VLOOKUP($K88,ANALISIS!N$4:T$369,2,FALSE)</f>
        <v>69</v>
      </c>
      <c r="N88" s="166">
        <f>VLOOKUP($K88,ANALISIS!$N$4:$T$369,3,FALSE)</f>
        <v>118</v>
      </c>
      <c r="O88" s="166">
        <f>VLOOKUP($K88,ANALISIS!$N$4:$T$369,4,FALSE)</f>
        <v>4</v>
      </c>
      <c r="P88" s="166">
        <f>VLOOKUP($K88,ANALISIS!$N$4:$T$369,5,FALSE)</f>
        <v>1</v>
      </c>
      <c r="Q88" s="166">
        <f>VLOOKUP($K88,ANALISIS!$N$4:$T$369,6,FALSE)</f>
        <v>37</v>
      </c>
      <c r="S88" s="153">
        <f t="shared" si="81"/>
        <v>3</v>
      </c>
      <c r="T88" s="162">
        <f t="shared" si="82"/>
        <v>45009</v>
      </c>
      <c r="U88" s="163">
        <f>[1]PRESUP!B86</f>
        <v>440</v>
      </c>
      <c r="V88" s="166">
        <f>[1]PRESUP!E86</f>
        <v>71.458910191725494</v>
      </c>
      <c r="W88" s="166">
        <f>[1]PRESUP!F86</f>
        <v>141.79381520119199</v>
      </c>
      <c r="X88" s="166">
        <f>[1]PRESUP!G86</f>
        <v>61.590334196891199</v>
      </c>
      <c r="Y88" s="166">
        <f>[1]PRESUP!H86</f>
        <v>0</v>
      </c>
      <c r="Z88" s="166">
        <f>[1]PRESUP!I86</f>
        <v>0</v>
      </c>
      <c r="AS88" s="153">
        <f t="shared" si="77"/>
        <v>3</v>
      </c>
      <c r="AT88" s="162">
        <v>44644</v>
      </c>
      <c r="AU88" s="195">
        <v>438</v>
      </c>
      <c r="AV88" s="195">
        <v>51</v>
      </c>
      <c r="AW88" s="195">
        <v>166</v>
      </c>
      <c r="AX88" s="195">
        <v>50</v>
      </c>
      <c r="AY88" s="195">
        <v>1</v>
      </c>
      <c r="AZ88" s="195">
        <v>27</v>
      </c>
    </row>
    <row r="89" spans="1:52" ht="15">
      <c r="A89" s="153">
        <f t="shared" si="78"/>
        <v>3</v>
      </c>
      <c r="B89" s="162">
        <v>44645</v>
      </c>
      <c r="C89" s="163">
        <f>'[1]2022'!$V87</f>
        <v>438</v>
      </c>
      <c r="D89" s="163">
        <f>'[1]2022'!Y87</f>
        <v>63</v>
      </c>
      <c r="E89" s="163">
        <f>'[1]2022'!Z87</f>
        <v>173</v>
      </c>
      <c r="F89" s="163">
        <f>'[1]2022'!AA87</f>
        <v>79</v>
      </c>
      <c r="G89" s="163">
        <f>'[1]2022'!AB87</f>
        <v>4</v>
      </c>
      <c r="H89" s="163">
        <f>'[1]2022'!AC87</f>
        <v>38</v>
      </c>
      <c r="J89" s="153">
        <f t="shared" si="79"/>
        <v>3</v>
      </c>
      <c r="K89" s="162">
        <f t="shared" si="83"/>
        <v>45010</v>
      </c>
      <c r="L89" s="167">
        <f t="shared" si="80"/>
        <v>442</v>
      </c>
      <c r="M89" s="166">
        <f>VLOOKUP($K89,ANALISIS!N$4:T$369,2,FALSE)</f>
        <v>60</v>
      </c>
      <c r="N89" s="166">
        <f>VLOOKUP($K89,ANALISIS!$N$4:$T$369,3,FALSE)</f>
        <v>106</v>
      </c>
      <c r="O89" s="166">
        <f>VLOOKUP($K89,ANALISIS!$N$4:$T$369,4,FALSE)</f>
        <v>3</v>
      </c>
      <c r="P89" s="166">
        <f>VLOOKUP($K89,ANALISIS!$N$4:$T$369,5,FALSE)</f>
        <v>1</v>
      </c>
      <c r="Q89" s="166">
        <f>VLOOKUP($K89,ANALISIS!$N$4:$T$369,6,FALSE)</f>
        <v>41</v>
      </c>
      <c r="S89" s="153">
        <f t="shared" si="81"/>
        <v>3</v>
      </c>
      <c r="T89" s="162">
        <f t="shared" si="82"/>
        <v>45010</v>
      </c>
      <c r="U89" s="163">
        <f>[1]PRESUP!B87</f>
        <v>440</v>
      </c>
      <c r="V89" s="166">
        <f>[1]PRESUP!E87</f>
        <v>93.789819626639797</v>
      </c>
      <c r="W89" s="166">
        <f>[1]PRESUP!F87</f>
        <v>155.25525335320401</v>
      </c>
      <c r="X89" s="166">
        <f>[1]PRESUP!G87</f>
        <v>103.524178756477</v>
      </c>
      <c r="Y89" s="166">
        <f>[1]PRESUP!H87</f>
        <v>0</v>
      </c>
      <c r="Z89" s="166">
        <f>[1]PRESUP!I87</f>
        <v>0</v>
      </c>
      <c r="AS89" s="153">
        <f t="shared" si="77"/>
        <v>3</v>
      </c>
      <c r="AT89" s="162">
        <v>44645</v>
      </c>
      <c r="AU89" s="195">
        <v>438</v>
      </c>
      <c r="AV89" s="195">
        <v>65</v>
      </c>
      <c r="AW89" s="195">
        <v>185</v>
      </c>
      <c r="AX89" s="195">
        <v>83</v>
      </c>
      <c r="AY89" s="195">
        <v>4</v>
      </c>
      <c r="AZ89" s="195">
        <v>38</v>
      </c>
    </row>
    <row r="90" spans="1:52" ht="15">
      <c r="A90" s="153">
        <f t="shared" si="78"/>
        <v>3</v>
      </c>
      <c r="B90" s="162">
        <v>44646</v>
      </c>
      <c r="C90" s="163">
        <f>'[1]2022'!$V88</f>
        <v>438</v>
      </c>
      <c r="D90" s="163">
        <f>'[1]2022'!Y88</f>
        <v>62</v>
      </c>
      <c r="E90" s="163">
        <f>'[1]2022'!Z88</f>
        <v>158</v>
      </c>
      <c r="F90" s="163">
        <f>'[1]2022'!AA88</f>
        <v>83</v>
      </c>
      <c r="G90" s="163">
        <f>'[1]2022'!AB88</f>
        <v>1</v>
      </c>
      <c r="H90" s="163">
        <f>'[1]2022'!AC88</f>
        <v>38</v>
      </c>
      <c r="J90" s="153">
        <f t="shared" si="79"/>
        <v>3</v>
      </c>
      <c r="K90" s="162">
        <f t="shared" si="83"/>
        <v>45011</v>
      </c>
      <c r="L90" s="167">
        <f t="shared" si="80"/>
        <v>442</v>
      </c>
      <c r="M90" s="166">
        <f>VLOOKUP($K90,ANALISIS!N$4:T$369,2,FALSE)</f>
        <v>43</v>
      </c>
      <c r="N90" s="166">
        <f>VLOOKUP($K90,ANALISIS!$N$4:$T$369,3,FALSE)</f>
        <v>76</v>
      </c>
      <c r="O90" s="166">
        <f>VLOOKUP($K90,ANALISIS!$N$4:$T$369,4,FALSE)</f>
        <v>2</v>
      </c>
      <c r="P90" s="166">
        <f>VLOOKUP($K90,ANALISIS!$N$4:$T$369,5,FALSE)</f>
        <v>2</v>
      </c>
      <c r="Q90" s="166">
        <f>VLOOKUP($K90,ANALISIS!$N$4:$T$369,6,FALSE)</f>
        <v>33</v>
      </c>
      <c r="S90" s="153">
        <f t="shared" si="81"/>
        <v>3</v>
      </c>
      <c r="T90" s="162">
        <f t="shared" si="82"/>
        <v>45011</v>
      </c>
      <c r="U90" s="163">
        <f>[1]PRESUP!B88</f>
        <v>440</v>
      </c>
      <c r="V90" s="166">
        <f>[1]PRESUP!E88</f>
        <v>92.301092330978804</v>
      </c>
      <c r="W90" s="166">
        <f>[1]PRESUP!F88</f>
        <v>141.79381520119199</v>
      </c>
      <c r="X90" s="166">
        <f>[1]PRESUP!G88</f>
        <v>108.765909326425</v>
      </c>
      <c r="Y90" s="166">
        <f>[1]PRESUP!H88</f>
        <v>0</v>
      </c>
      <c r="Z90" s="166">
        <f>[1]PRESUP!I88</f>
        <v>0</v>
      </c>
      <c r="AS90" s="153">
        <f t="shared" si="77"/>
        <v>3</v>
      </c>
      <c r="AT90" s="162">
        <v>44646</v>
      </c>
      <c r="AU90" s="195">
        <v>438</v>
      </c>
      <c r="AV90" s="195">
        <v>66</v>
      </c>
      <c r="AW90" s="195">
        <v>169</v>
      </c>
      <c r="AX90" s="195">
        <v>86</v>
      </c>
      <c r="AY90" s="195">
        <v>2</v>
      </c>
      <c r="AZ90" s="195">
        <v>38</v>
      </c>
    </row>
    <row r="91" spans="1:52" ht="15">
      <c r="A91" s="153">
        <f t="shared" si="78"/>
        <v>3</v>
      </c>
      <c r="B91" s="162">
        <v>44647</v>
      </c>
      <c r="C91" s="163">
        <f>'[1]2022'!$V89</f>
        <v>438</v>
      </c>
      <c r="D91" s="163">
        <f>'[1]2022'!Y89</f>
        <v>37</v>
      </c>
      <c r="E91" s="163">
        <f>'[1]2022'!Z89</f>
        <v>115</v>
      </c>
      <c r="F91" s="163">
        <f>'[1]2022'!AA89</f>
        <v>30</v>
      </c>
      <c r="G91" s="163">
        <f>'[1]2022'!AB89</f>
        <v>1</v>
      </c>
      <c r="H91" s="163">
        <f>'[1]2022'!AC89</f>
        <v>25</v>
      </c>
      <c r="J91" s="153">
        <f t="shared" si="79"/>
        <v>3</v>
      </c>
      <c r="K91" s="162">
        <f t="shared" si="83"/>
        <v>45012</v>
      </c>
      <c r="L91" s="167">
        <f t="shared" si="80"/>
        <v>442</v>
      </c>
      <c r="M91" s="166">
        <f>VLOOKUP($K91,ANALISIS!N$4:T$369,2,FALSE)</f>
        <v>24</v>
      </c>
      <c r="N91" s="166">
        <f>VLOOKUP($K91,ANALISIS!$N$4:$T$369,3,FALSE)</f>
        <v>52</v>
      </c>
      <c r="O91" s="166">
        <f>VLOOKUP($K91,ANALISIS!$N$4:$T$369,4,FALSE)</f>
        <v>0</v>
      </c>
      <c r="P91" s="166">
        <f>VLOOKUP($K91,ANALISIS!$N$4:$T$369,5,FALSE)</f>
        <v>0</v>
      </c>
      <c r="Q91" s="166">
        <f>VLOOKUP($K91,ANALISIS!$N$4:$T$369,6,FALSE)</f>
        <v>25</v>
      </c>
      <c r="S91" s="153">
        <f t="shared" si="81"/>
        <v>3</v>
      </c>
      <c r="T91" s="162">
        <f t="shared" si="82"/>
        <v>45012</v>
      </c>
      <c r="U91" s="163">
        <f>[1]PRESUP!B89</f>
        <v>440</v>
      </c>
      <c r="V91" s="166">
        <f>[1]PRESUP!E89</f>
        <v>55.082909939455099</v>
      </c>
      <c r="W91" s="166">
        <f>[1]PRESUP!F89</f>
        <v>103.204359165425</v>
      </c>
      <c r="X91" s="166">
        <f>[1]PRESUP!G89</f>
        <v>39.312979274611401</v>
      </c>
      <c r="Y91" s="166">
        <f>[1]PRESUP!H89</f>
        <v>0</v>
      </c>
      <c r="Z91" s="166">
        <f>[1]PRESUP!I89</f>
        <v>0</v>
      </c>
      <c r="AS91" s="153">
        <f t="shared" si="77"/>
        <v>3</v>
      </c>
      <c r="AT91" s="162">
        <v>44647</v>
      </c>
      <c r="AU91" s="195">
        <v>438</v>
      </c>
      <c r="AV91" s="195">
        <v>40</v>
      </c>
      <c r="AW91" s="195">
        <v>121</v>
      </c>
      <c r="AX91" s="195">
        <v>31</v>
      </c>
      <c r="AY91" s="195">
        <v>2</v>
      </c>
      <c r="AZ91" s="195">
        <v>26</v>
      </c>
    </row>
    <row r="92" spans="1:52" ht="15">
      <c r="A92" s="153">
        <f t="shared" si="78"/>
        <v>3</v>
      </c>
      <c r="B92" s="162">
        <v>44648</v>
      </c>
      <c r="C92" s="163">
        <f>'[1]2022'!$V90</f>
        <v>438</v>
      </c>
      <c r="D92" s="163">
        <f>'[1]2022'!Y90</f>
        <v>21</v>
      </c>
      <c r="E92" s="163">
        <f>'[1]2022'!Z90</f>
        <v>73</v>
      </c>
      <c r="F92" s="163">
        <f>'[1]2022'!AA90</f>
        <v>13</v>
      </c>
      <c r="G92" s="163">
        <f>'[1]2022'!AB90</f>
        <v>0</v>
      </c>
      <c r="H92" s="163">
        <f>'[1]2022'!AC90</f>
        <v>31</v>
      </c>
      <c r="J92" s="153">
        <f t="shared" si="79"/>
        <v>3</v>
      </c>
      <c r="K92" s="162">
        <f t="shared" si="83"/>
        <v>45013</v>
      </c>
      <c r="L92" s="167">
        <f t="shared" si="80"/>
        <v>442</v>
      </c>
      <c r="M92" s="166">
        <f>VLOOKUP($K92,ANALISIS!N$4:T$369,2,FALSE)</f>
        <v>26</v>
      </c>
      <c r="N92" s="166">
        <f>VLOOKUP($K92,ANALISIS!$N$4:$T$369,3,FALSE)</f>
        <v>53</v>
      </c>
      <c r="O92" s="166">
        <f>VLOOKUP($K92,ANALISIS!$N$4:$T$369,4,FALSE)</f>
        <v>0</v>
      </c>
      <c r="P92" s="166">
        <f>VLOOKUP($K92,ANALISIS!$N$4:$T$369,5,FALSE)</f>
        <v>1</v>
      </c>
      <c r="Q92" s="166">
        <f>VLOOKUP($K92,ANALISIS!$N$4:$T$369,6,FALSE)</f>
        <v>24</v>
      </c>
      <c r="S92" s="153">
        <f t="shared" si="81"/>
        <v>3</v>
      </c>
      <c r="T92" s="162">
        <f t="shared" si="82"/>
        <v>45013</v>
      </c>
      <c r="U92" s="163">
        <f>[1]PRESUP!B90</f>
        <v>440</v>
      </c>
      <c r="V92" s="166">
        <f>[1]PRESUP!E90</f>
        <v>31.263273208879902</v>
      </c>
      <c r="W92" s="166">
        <f>[1]PRESUP!F90</f>
        <v>65.512332339791399</v>
      </c>
      <c r="X92" s="166">
        <f>[1]PRESUP!G90</f>
        <v>17.035624352331599</v>
      </c>
      <c r="Y92" s="166">
        <f>[1]PRESUP!H90</f>
        <v>0</v>
      </c>
      <c r="Z92" s="166">
        <f>[1]PRESUP!I90</f>
        <v>0</v>
      </c>
      <c r="AS92" s="153">
        <f t="shared" si="77"/>
        <v>3</v>
      </c>
      <c r="AT92" s="162">
        <v>44648</v>
      </c>
      <c r="AU92" s="195">
        <v>438</v>
      </c>
      <c r="AV92" s="195">
        <v>23</v>
      </c>
      <c r="AW92" s="195">
        <v>75</v>
      </c>
      <c r="AX92" s="195">
        <v>13</v>
      </c>
      <c r="AY92" s="195">
        <v>1</v>
      </c>
      <c r="AZ92" s="195">
        <v>32</v>
      </c>
    </row>
    <row r="93" spans="1:52" ht="15">
      <c r="A93" s="153">
        <f t="shared" si="78"/>
        <v>3</v>
      </c>
      <c r="B93" s="162">
        <v>44649</v>
      </c>
      <c r="C93" s="163">
        <f>'[1]2022'!$V91</f>
        <v>438</v>
      </c>
      <c r="D93" s="163">
        <f>'[1]2022'!Y91</f>
        <v>19</v>
      </c>
      <c r="E93" s="163">
        <f>'[1]2022'!Z91</f>
        <v>62</v>
      </c>
      <c r="F93" s="163">
        <f>'[1]2022'!AA91</f>
        <v>13</v>
      </c>
      <c r="G93" s="163">
        <f>'[1]2022'!AB91</f>
        <v>0</v>
      </c>
      <c r="H93" s="163">
        <f>'[1]2022'!AC91</f>
        <v>25</v>
      </c>
      <c r="J93" s="153">
        <f t="shared" si="79"/>
        <v>3</v>
      </c>
      <c r="K93" s="162">
        <f t="shared" si="83"/>
        <v>45014</v>
      </c>
      <c r="L93" s="167">
        <f t="shared" si="80"/>
        <v>442</v>
      </c>
      <c r="M93" s="166">
        <f>VLOOKUP($K93,ANALISIS!N$4:T$369,2,FALSE)</f>
        <v>23</v>
      </c>
      <c r="N93" s="166">
        <f>VLOOKUP($K93,ANALISIS!$N$4:$T$369,3,FALSE)</f>
        <v>58</v>
      </c>
      <c r="O93" s="166">
        <f>VLOOKUP($K93,ANALISIS!$N$4:$T$369,4,FALSE)</f>
        <v>0</v>
      </c>
      <c r="P93" s="166">
        <f>VLOOKUP($K93,ANALISIS!$N$4:$T$369,5,FALSE)</f>
        <v>1</v>
      </c>
      <c r="Q93" s="166">
        <f>VLOOKUP($K93,ANALISIS!$N$4:$T$369,6,FALSE)</f>
        <v>25</v>
      </c>
      <c r="S93" s="153">
        <f t="shared" si="81"/>
        <v>3</v>
      </c>
      <c r="T93" s="162">
        <f t="shared" si="82"/>
        <v>45014</v>
      </c>
      <c r="U93" s="163">
        <f>[1]PRESUP!B91</f>
        <v>440</v>
      </c>
      <c r="V93" s="166">
        <f>[1]PRESUP!E91</f>
        <v>28.285818617558</v>
      </c>
      <c r="W93" s="166">
        <f>[1]PRESUP!F91</f>
        <v>55.640611028316002</v>
      </c>
      <c r="X93" s="166">
        <f>[1]PRESUP!G91</f>
        <v>17.035624352331599</v>
      </c>
      <c r="Y93" s="166">
        <f>[1]PRESUP!H91</f>
        <v>0</v>
      </c>
      <c r="Z93" s="166">
        <f>[1]PRESUP!I91</f>
        <v>0</v>
      </c>
      <c r="AS93" s="153">
        <f t="shared" si="77"/>
        <v>3</v>
      </c>
      <c r="AT93" s="162">
        <v>44649</v>
      </c>
      <c r="AU93" s="195">
        <v>438</v>
      </c>
      <c r="AV93" s="195">
        <v>20</v>
      </c>
      <c r="AW93" s="195">
        <v>63</v>
      </c>
      <c r="AX93" s="195">
        <v>13</v>
      </c>
      <c r="AY93" s="195">
        <v>1</v>
      </c>
      <c r="AZ93" s="195">
        <v>27</v>
      </c>
    </row>
    <row r="94" spans="1:52" ht="15">
      <c r="A94" s="153">
        <f t="shared" si="78"/>
        <v>3</v>
      </c>
      <c r="B94" s="162">
        <v>44650</v>
      </c>
      <c r="C94" s="163">
        <f>'[1]2022'!$V92</f>
        <v>438</v>
      </c>
      <c r="D94" s="163">
        <f>'[1]2022'!Y92</f>
        <v>21</v>
      </c>
      <c r="E94" s="163">
        <f>'[1]2022'!Z92</f>
        <v>58</v>
      </c>
      <c r="F94" s="163">
        <f>'[1]2022'!AA92</f>
        <v>12</v>
      </c>
      <c r="G94" s="163">
        <f>'[1]2022'!AB92</f>
        <v>0</v>
      </c>
      <c r="H94" s="163">
        <f>'[1]2022'!AC92</f>
        <v>25</v>
      </c>
      <c r="J94" s="153">
        <f t="shared" si="79"/>
        <v>3</v>
      </c>
      <c r="K94" s="162">
        <f t="shared" si="83"/>
        <v>45015</v>
      </c>
      <c r="L94" s="167">
        <f t="shared" si="80"/>
        <v>442</v>
      </c>
      <c r="M94" s="166">
        <f>VLOOKUP($K94,ANALISIS!N$4:T$369,2,FALSE)</f>
        <v>18</v>
      </c>
      <c r="N94" s="166">
        <f>VLOOKUP($K94,ANALISIS!$N$4:$T$369,3,FALSE)</f>
        <v>67</v>
      </c>
      <c r="O94" s="166">
        <f>VLOOKUP($K94,ANALISIS!$N$4:$T$369,4,FALSE)</f>
        <v>0</v>
      </c>
      <c r="P94" s="166">
        <f>VLOOKUP($K94,ANALISIS!$N$4:$T$369,5,FALSE)</f>
        <v>1</v>
      </c>
      <c r="Q94" s="166">
        <f>VLOOKUP($K94,ANALISIS!$N$4:$T$369,6,FALSE)</f>
        <v>39</v>
      </c>
      <c r="S94" s="153">
        <f t="shared" si="81"/>
        <v>3</v>
      </c>
      <c r="T94" s="162">
        <f t="shared" si="82"/>
        <v>45015</v>
      </c>
      <c r="U94" s="163">
        <f>[1]PRESUP!B92</f>
        <v>440</v>
      </c>
      <c r="V94" s="166">
        <f>[1]PRESUP!E92</f>
        <v>31.263273208879902</v>
      </c>
      <c r="W94" s="166">
        <f>[1]PRESUP!F92</f>
        <v>52.050894187779399</v>
      </c>
      <c r="X94" s="166">
        <f>[1]PRESUP!G92</f>
        <v>15.7251917098446</v>
      </c>
      <c r="Y94" s="166">
        <f>[1]PRESUP!H92</f>
        <v>0</v>
      </c>
      <c r="Z94" s="166">
        <f>[1]PRESUP!I92</f>
        <v>0</v>
      </c>
      <c r="AS94" s="153">
        <f t="shared" si="77"/>
        <v>3</v>
      </c>
      <c r="AT94" s="162">
        <v>44650</v>
      </c>
      <c r="AU94" s="195">
        <v>438</v>
      </c>
      <c r="AV94" s="195">
        <v>22</v>
      </c>
      <c r="AW94" s="195">
        <v>59</v>
      </c>
      <c r="AX94" s="195">
        <v>12</v>
      </c>
      <c r="AY94" s="195">
        <v>1</v>
      </c>
      <c r="AZ94" s="195">
        <v>27</v>
      </c>
    </row>
    <row r="95" spans="1:52" ht="15">
      <c r="A95" s="153">
        <f t="shared" si="78"/>
        <v>3</v>
      </c>
      <c r="B95" s="162">
        <v>44651</v>
      </c>
      <c r="C95" s="163">
        <f>'[1]2022'!$V93</f>
        <v>438</v>
      </c>
      <c r="D95" s="163">
        <f>'[1]2022'!Y93</f>
        <v>21</v>
      </c>
      <c r="E95" s="163">
        <f>'[1]2022'!Z93</f>
        <v>71</v>
      </c>
      <c r="F95" s="163">
        <f>'[1]2022'!AA93</f>
        <v>23</v>
      </c>
      <c r="G95" s="163">
        <f>'[1]2022'!AB93</f>
        <v>0</v>
      </c>
      <c r="H95" s="163">
        <f>'[1]2022'!AC93</f>
        <v>29</v>
      </c>
      <c r="J95" s="153">
        <f t="shared" si="79"/>
        <v>3</v>
      </c>
      <c r="K95" s="162">
        <f t="shared" si="83"/>
        <v>45016</v>
      </c>
      <c r="L95" s="167">
        <f t="shared" si="80"/>
        <v>442</v>
      </c>
      <c r="M95" s="166">
        <f>VLOOKUP($K95,ANALISIS!N$4:T$369,2,FALSE)</f>
        <v>36</v>
      </c>
      <c r="N95" s="166">
        <f>VLOOKUP($K95,ANALISIS!$N$4:$T$369,3,FALSE)</f>
        <v>89</v>
      </c>
      <c r="O95" s="166">
        <f>VLOOKUP($K95,ANALISIS!$N$4:$T$369,4,FALSE)</f>
        <v>0</v>
      </c>
      <c r="P95" s="166">
        <f>VLOOKUP($K95,ANALISIS!$N$4:$T$369,5,FALSE)</f>
        <v>2</v>
      </c>
      <c r="Q95" s="166">
        <f>VLOOKUP($K95,ANALISIS!$N$4:$T$369,6,FALSE)</f>
        <v>52</v>
      </c>
      <c r="S95" s="153">
        <f t="shared" si="81"/>
        <v>3</v>
      </c>
      <c r="T95" s="162">
        <f t="shared" si="82"/>
        <v>45016</v>
      </c>
      <c r="U95" s="163">
        <f>[1]PRESUP!B93</f>
        <v>440</v>
      </c>
      <c r="V95" s="166">
        <f>[1]PRESUP!E93</f>
        <v>31.263273208879902</v>
      </c>
      <c r="W95" s="166">
        <f>[1]PRESUP!F93</f>
        <v>63.717473919523101</v>
      </c>
      <c r="X95" s="166">
        <f>[1]PRESUP!G93</f>
        <v>30.139950777202099</v>
      </c>
      <c r="Y95" s="166">
        <f>[1]PRESUP!H93</f>
        <v>0</v>
      </c>
      <c r="Z95" s="166">
        <f>[1]PRESUP!I93</f>
        <v>0</v>
      </c>
      <c r="AS95" s="153">
        <f t="shared" si="77"/>
        <v>3</v>
      </c>
      <c r="AT95" s="162">
        <v>44651</v>
      </c>
      <c r="AU95" s="195">
        <v>438</v>
      </c>
      <c r="AV95" s="195">
        <v>22</v>
      </c>
      <c r="AW95" s="195">
        <v>72</v>
      </c>
      <c r="AX95" s="195">
        <v>22</v>
      </c>
      <c r="AY95" s="195">
        <v>1</v>
      </c>
      <c r="AZ95" s="195">
        <v>28</v>
      </c>
    </row>
    <row r="96" spans="1:52" ht="15">
      <c r="A96" s="153">
        <f t="shared" si="78"/>
        <v>4</v>
      </c>
      <c r="B96" s="162">
        <v>44652</v>
      </c>
      <c r="C96" s="163">
        <f>'[1]2022'!$V94</f>
        <v>439</v>
      </c>
      <c r="D96" s="163">
        <f>'[1]2022'!Y94</f>
        <v>56</v>
      </c>
      <c r="E96" s="163">
        <f>'[1]2022'!Z94</f>
        <v>137</v>
      </c>
      <c r="F96" s="163">
        <f>'[1]2022'!AA94</f>
        <v>61</v>
      </c>
      <c r="G96" s="163">
        <f>'[1]2022'!AB94</f>
        <v>0</v>
      </c>
      <c r="H96" s="163">
        <f>'[1]2022'!AC94</f>
        <v>44</v>
      </c>
      <c r="J96" s="153">
        <f t="shared" si="79"/>
        <v>4</v>
      </c>
      <c r="K96" s="162">
        <f t="shared" si="83"/>
        <v>45017</v>
      </c>
      <c r="L96" s="167">
        <f t="shared" si="80"/>
        <v>442</v>
      </c>
      <c r="M96" s="166">
        <f>VLOOKUP($K96,ANALISIS!N$4:T$369,2,FALSE)</f>
        <v>56</v>
      </c>
      <c r="N96" s="166">
        <f>VLOOKUP($K96,ANALISIS!$N$4:$T$369,3,FALSE)</f>
        <v>98</v>
      </c>
      <c r="O96" s="166">
        <f>VLOOKUP($K96,ANALISIS!$N$4:$T$369,4,FALSE)</f>
        <v>0</v>
      </c>
      <c r="P96" s="166">
        <f>VLOOKUP($K96,ANALISIS!$N$4:$T$369,5,FALSE)</f>
        <v>2</v>
      </c>
      <c r="Q96" s="166">
        <f>VLOOKUP($K96,ANALISIS!$N$4:$T$369,6,FALSE)</f>
        <v>46</v>
      </c>
      <c r="S96" s="153">
        <f t="shared" si="81"/>
        <v>4</v>
      </c>
      <c r="T96" s="162">
        <f t="shared" si="82"/>
        <v>45017</v>
      </c>
      <c r="U96" s="168">
        <f>[1]PRESUP!B94</f>
        <v>440</v>
      </c>
      <c r="V96" s="166">
        <f>[1]PRESUP!E94</f>
        <v>71.639240506329102</v>
      </c>
      <c r="W96" s="166">
        <f>[1]PRESUP!F94</f>
        <v>150.66556215722099</v>
      </c>
      <c r="X96" s="166">
        <f>[1]PRESUP!G94</f>
        <v>48.072461790393</v>
      </c>
      <c r="Y96" s="166">
        <f>[1]PRESUP!H94</f>
        <v>0</v>
      </c>
      <c r="Z96" s="166">
        <f>[1]PRESUP!I94</f>
        <v>0</v>
      </c>
      <c r="AS96" s="153">
        <f t="shared" si="77"/>
        <v>4</v>
      </c>
      <c r="AT96" s="162">
        <v>44652</v>
      </c>
      <c r="AU96" s="195">
        <v>439</v>
      </c>
      <c r="AV96" s="195">
        <v>57</v>
      </c>
      <c r="AW96" s="195">
        <v>143</v>
      </c>
      <c r="AX96" s="195">
        <v>62</v>
      </c>
      <c r="AY96" s="195">
        <v>2</v>
      </c>
      <c r="AZ96" s="195">
        <v>46</v>
      </c>
    </row>
    <row r="97" spans="1:52" ht="15">
      <c r="A97" s="153">
        <f t="shared" si="78"/>
        <v>4</v>
      </c>
      <c r="B97" s="162">
        <v>44653</v>
      </c>
      <c r="C97" s="163">
        <f>'[1]2022'!$V95</f>
        <v>439</v>
      </c>
      <c r="D97" s="163">
        <f>'[1]2022'!Y95</f>
        <v>63</v>
      </c>
      <c r="E97" s="163">
        <f>'[1]2022'!Z95</f>
        <v>148</v>
      </c>
      <c r="F97" s="163">
        <f>'[1]2022'!AA95</f>
        <v>64</v>
      </c>
      <c r="G97" s="163">
        <f>'[1]2022'!AB95</f>
        <v>0</v>
      </c>
      <c r="H97" s="163">
        <f>'[1]2022'!AC95</f>
        <v>41</v>
      </c>
      <c r="J97" s="153">
        <f t="shared" si="79"/>
        <v>4</v>
      </c>
      <c r="K97" s="162">
        <f t="shared" si="83"/>
        <v>45018</v>
      </c>
      <c r="L97" s="167">
        <f t="shared" si="80"/>
        <v>442</v>
      </c>
      <c r="M97" s="166">
        <f>VLOOKUP($K97,ANALISIS!N$4:T$369,2,FALSE)</f>
        <v>52</v>
      </c>
      <c r="N97" s="166">
        <f>VLOOKUP($K97,ANALISIS!$N$4:$T$369,3,FALSE)</f>
        <v>75</v>
      </c>
      <c r="O97" s="166">
        <f>VLOOKUP($K97,ANALISIS!$N$4:$T$369,4,FALSE)</f>
        <v>2</v>
      </c>
      <c r="P97" s="166">
        <f>VLOOKUP($K97,ANALISIS!$N$4:$T$369,5,FALSE)</f>
        <v>2</v>
      </c>
      <c r="Q97" s="166">
        <f>VLOOKUP($K97,ANALISIS!$N$4:$T$369,6,FALSE)</f>
        <v>33</v>
      </c>
      <c r="S97" s="153">
        <f t="shared" si="81"/>
        <v>4</v>
      </c>
      <c r="T97" s="162">
        <f t="shared" si="82"/>
        <v>45018</v>
      </c>
      <c r="U97" s="163">
        <f>[1]PRESUP!B95</f>
        <v>440</v>
      </c>
      <c r="V97" s="166">
        <f>[1]PRESUP!E95</f>
        <v>80.594145569620295</v>
      </c>
      <c r="W97" s="166">
        <f>[1]PRESUP!F95</f>
        <v>162.76279707495399</v>
      </c>
      <c r="X97" s="166">
        <f>[1]PRESUP!G95</f>
        <v>50.436681222707399</v>
      </c>
      <c r="Y97" s="166">
        <f>[1]PRESUP!H95</f>
        <v>0</v>
      </c>
      <c r="Z97" s="166">
        <f>[1]PRESUP!I95</f>
        <v>0</v>
      </c>
      <c r="AS97" s="153">
        <f t="shared" si="77"/>
        <v>4</v>
      </c>
      <c r="AT97" s="162">
        <v>44653</v>
      </c>
      <c r="AU97" s="195">
        <v>439</v>
      </c>
      <c r="AV97" s="195">
        <v>64</v>
      </c>
      <c r="AW97" s="195">
        <v>155</v>
      </c>
      <c r="AX97" s="195">
        <v>65</v>
      </c>
      <c r="AY97" s="195">
        <v>2</v>
      </c>
      <c r="AZ97" s="195">
        <v>43</v>
      </c>
    </row>
    <row r="98" spans="1:52" ht="15">
      <c r="A98" s="153">
        <f t="shared" si="78"/>
        <v>4</v>
      </c>
      <c r="B98" s="162">
        <v>44654</v>
      </c>
      <c r="C98" s="163">
        <f>'[1]2022'!$V96</f>
        <v>439</v>
      </c>
      <c r="D98" s="163">
        <f>'[1]2022'!Y96</f>
        <v>35</v>
      </c>
      <c r="E98" s="163">
        <f>'[1]2022'!Z96</f>
        <v>112</v>
      </c>
      <c r="F98" s="163">
        <f>'[1]2022'!AA96</f>
        <v>30</v>
      </c>
      <c r="G98" s="163">
        <f>'[1]2022'!AB96</f>
        <v>0</v>
      </c>
      <c r="H98" s="163">
        <f>'[1]2022'!AC96</f>
        <v>36</v>
      </c>
      <c r="J98" s="153">
        <f t="shared" si="79"/>
        <v>4</v>
      </c>
      <c r="K98" s="162">
        <f t="shared" si="83"/>
        <v>45019</v>
      </c>
      <c r="L98" s="167">
        <f t="shared" si="80"/>
        <v>442</v>
      </c>
      <c r="M98" s="166">
        <f>VLOOKUP($K98,ANALISIS!N$4:T$369,2,FALSE)</f>
        <v>50</v>
      </c>
      <c r="N98" s="166">
        <f>VLOOKUP($K98,ANALISIS!$N$4:$T$369,3,FALSE)</f>
        <v>64</v>
      </c>
      <c r="O98" s="166">
        <f>VLOOKUP($K98,ANALISIS!$N$4:$T$369,4,FALSE)</f>
        <v>4</v>
      </c>
      <c r="P98" s="166">
        <f>VLOOKUP($K98,ANALISIS!$N$4:$T$369,5,FALSE)</f>
        <v>1</v>
      </c>
      <c r="Q98" s="166">
        <f>VLOOKUP($K98,ANALISIS!$N$4:$T$369,6,FALSE)</f>
        <v>26</v>
      </c>
      <c r="S98" s="153">
        <f t="shared" si="81"/>
        <v>4</v>
      </c>
      <c r="T98" s="162">
        <f t="shared" si="82"/>
        <v>45019</v>
      </c>
      <c r="U98" s="163">
        <f>[1]PRESUP!B96</f>
        <v>440</v>
      </c>
      <c r="V98" s="166">
        <f>[1]PRESUP!E96</f>
        <v>44.774525316455701</v>
      </c>
      <c r="W98" s="166">
        <f>[1]PRESUP!F96</f>
        <v>123.171846435101</v>
      </c>
      <c r="X98" s="166">
        <f>[1]PRESUP!G96</f>
        <v>23.6421943231441</v>
      </c>
      <c r="Y98" s="166">
        <f>[1]PRESUP!H96</f>
        <v>0</v>
      </c>
      <c r="Z98" s="166">
        <f>[1]PRESUP!I96</f>
        <v>0</v>
      </c>
      <c r="AS98" s="153">
        <f t="shared" si="77"/>
        <v>4</v>
      </c>
      <c r="AT98" s="162">
        <v>44654</v>
      </c>
      <c r="AU98" s="195">
        <v>439</v>
      </c>
      <c r="AV98" s="195">
        <v>36</v>
      </c>
      <c r="AW98" s="195">
        <v>116</v>
      </c>
      <c r="AX98" s="195">
        <v>30</v>
      </c>
      <c r="AY98" s="195">
        <v>1</v>
      </c>
      <c r="AZ98" s="195">
        <v>37</v>
      </c>
    </row>
    <row r="99" spans="1:52" ht="15">
      <c r="A99" s="153">
        <f t="shared" si="78"/>
        <v>4</v>
      </c>
      <c r="B99" s="162">
        <v>44655</v>
      </c>
      <c r="C99" s="163">
        <f>'[1]2022'!$V97</f>
        <v>439</v>
      </c>
      <c r="D99" s="163">
        <f>'[1]2022'!Y97</f>
        <v>16</v>
      </c>
      <c r="E99" s="163">
        <f>'[1]2022'!Z97</f>
        <v>73</v>
      </c>
      <c r="F99" s="163">
        <f>'[1]2022'!AA97</f>
        <v>15</v>
      </c>
      <c r="G99" s="163">
        <f>'[1]2022'!AB97</f>
        <v>0</v>
      </c>
      <c r="H99" s="163">
        <f>'[1]2022'!AC97</f>
        <v>23</v>
      </c>
      <c r="J99" s="153">
        <f t="shared" si="79"/>
        <v>4</v>
      </c>
      <c r="K99" s="162">
        <f t="shared" si="83"/>
        <v>45020</v>
      </c>
      <c r="L99" s="167">
        <f t="shared" si="80"/>
        <v>442</v>
      </c>
      <c r="M99" s="166">
        <f>VLOOKUP($K99,ANALISIS!N$4:T$369,2,FALSE)</f>
        <v>65</v>
      </c>
      <c r="N99" s="166">
        <f>VLOOKUP($K99,ANALISIS!$N$4:$T$369,3,FALSE)</f>
        <v>65</v>
      </c>
      <c r="O99" s="166">
        <f>VLOOKUP($K99,ANALISIS!$N$4:$T$369,4,FALSE)</f>
        <v>4</v>
      </c>
      <c r="P99" s="166">
        <f>VLOOKUP($K99,ANALISIS!$N$4:$T$369,5,FALSE)</f>
        <v>1</v>
      </c>
      <c r="Q99" s="166">
        <f>VLOOKUP($K99,ANALISIS!$N$4:$T$369,6,FALSE)</f>
        <v>22</v>
      </c>
      <c r="S99" s="153">
        <f t="shared" si="81"/>
        <v>4</v>
      </c>
      <c r="T99" s="162">
        <f t="shared" si="82"/>
        <v>45020</v>
      </c>
      <c r="U99" s="163">
        <f>[1]PRESUP!B97</f>
        <v>440</v>
      </c>
      <c r="V99" s="166">
        <f>[1]PRESUP!E97</f>
        <v>20.468354430379701</v>
      </c>
      <c r="W99" s="166">
        <f>[1]PRESUP!F97</f>
        <v>80.2816499085923</v>
      </c>
      <c r="X99" s="166">
        <f>[1]PRESUP!G97</f>
        <v>11.8210971615721</v>
      </c>
      <c r="Y99" s="166">
        <f>[1]PRESUP!H97</f>
        <v>0</v>
      </c>
      <c r="Z99" s="166">
        <f>[1]PRESUP!I97</f>
        <v>0</v>
      </c>
      <c r="AS99" s="153">
        <f t="shared" si="77"/>
        <v>4</v>
      </c>
      <c r="AT99" s="162">
        <v>44655</v>
      </c>
      <c r="AU99" s="195">
        <v>439</v>
      </c>
      <c r="AV99" s="195">
        <v>17</v>
      </c>
      <c r="AW99" s="195">
        <v>74</v>
      </c>
      <c r="AX99" s="195">
        <v>15</v>
      </c>
      <c r="AY99" s="195"/>
      <c r="AZ99" s="195">
        <v>24</v>
      </c>
    </row>
    <row r="100" spans="1:52" ht="15">
      <c r="A100" s="153">
        <f t="shared" si="78"/>
        <v>4</v>
      </c>
      <c r="B100" s="162">
        <v>44656</v>
      </c>
      <c r="C100" s="163">
        <f>'[1]2022'!$V98</f>
        <v>439</v>
      </c>
      <c r="D100" s="163">
        <f>'[1]2022'!Y98</f>
        <v>18</v>
      </c>
      <c r="E100" s="163">
        <f>'[1]2022'!Z98</f>
        <v>67</v>
      </c>
      <c r="F100" s="163">
        <f>'[1]2022'!AA98</f>
        <v>13</v>
      </c>
      <c r="G100" s="163">
        <f>'[1]2022'!AB98</f>
        <v>0</v>
      </c>
      <c r="H100" s="163">
        <f>'[1]2022'!AC98</f>
        <v>28</v>
      </c>
      <c r="J100" s="153">
        <f t="shared" si="79"/>
        <v>4</v>
      </c>
      <c r="K100" s="162">
        <f t="shared" si="83"/>
        <v>45021</v>
      </c>
      <c r="L100" s="167">
        <f t="shared" si="80"/>
        <v>442</v>
      </c>
      <c r="M100" s="166">
        <f>VLOOKUP($K100,ANALISIS!N$4:T$369,2,FALSE)</f>
        <v>83</v>
      </c>
      <c r="N100" s="166">
        <f>VLOOKUP($K100,ANALISIS!$N$4:$T$369,3,FALSE)</f>
        <v>62</v>
      </c>
      <c r="O100" s="166">
        <f>VLOOKUP($K100,ANALISIS!$N$4:$T$369,4,FALSE)</f>
        <v>4</v>
      </c>
      <c r="P100" s="166">
        <f>VLOOKUP($K100,ANALISIS!$N$4:$T$369,5,FALSE)</f>
        <v>3</v>
      </c>
      <c r="Q100" s="166">
        <f>VLOOKUP($K100,ANALISIS!$N$4:$T$369,6,FALSE)</f>
        <v>17</v>
      </c>
      <c r="S100" s="153">
        <f t="shared" si="81"/>
        <v>4</v>
      </c>
      <c r="T100" s="162">
        <f t="shared" si="82"/>
        <v>45021</v>
      </c>
      <c r="U100" s="163">
        <f>[1]PRESUP!B98</f>
        <v>440</v>
      </c>
      <c r="V100" s="166">
        <f>[1]PRESUP!E98</f>
        <v>23.026898734177198</v>
      </c>
      <c r="W100" s="166">
        <f>[1]PRESUP!F98</f>
        <v>73.683158135283406</v>
      </c>
      <c r="X100" s="166">
        <f>[1]PRESUP!G98</f>
        <v>10.2449508733624</v>
      </c>
      <c r="Y100" s="166">
        <f>[1]PRESUP!H98</f>
        <v>0</v>
      </c>
      <c r="Z100" s="166">
        <f>[1]PRESUP!I98</f>
        <v>0</v>
      </c>
      <c r="AS100" s="153">
        <f t="shared" si="77"/>
        <v>4</v>
      </c>
      <c r="AT100" s="162">
        <v>44656</v>
      </c>
      <c r="AU100" s="195">
        <v>439</v>
      </c>
      <c r="AV100" s="195">
        <v>18</v>
      </c>
      <c r="AW100" s="195">
        <v>68</v>
      </c>
      <c r="AX100" s="195">
        <v>16</v>
      </c>
      <c r="AY100" s="195"/>
      <c r="AZ100" s="195">
        <v>28</v>
      </c>
    </row>
    <row r="101" spans="1:52" ht="15">
      <c r="A101" s="153">
        <f t="shared" si="78"/>
        <v>4</v>
      </c>
      <c r="B101" s="162">
        <v>44657</v>
      </c>
      <c r="C101" s="163">
        <f>'[1]2022'!$V99</f>
        <v>439</v>
      </c>
      <c r="D101" s="163">
        <f>'[1]2022'!Y99</f>
        <v>18</v>
      </c>
      <c r="E101" s="163">
        <f>'[1]2022'!Z99</f>
        <v>69</v>
      </c>
      <c r="F101" s="163">
        <f>'[1]2022'!AA99</f>
        <v>22</v>
      </c>
      <c r="G101" s="163">
        <f>'[1]2022'!AB99</f>
        <v>0</v>
      </c>
      <c r="H101" s="163">
        <f>'[1]2022'!AC99</f>
        <v>24</v>
      </c>
      <c r="J101" s="153">
        <f t="shared" si="79"/>
        <v>4</v>
      </c>
      <c r="K101" s="162">
        <f t="shared" si="83"/>
        <v>45022</v>
      </c>
      <c r="L101" s="167">
        <f t="shared" si="80"/>
        <v>442</v>
      </c>
      <c r="M101" s="166">
        <f>VLOOKUP($K101,ANALISIS!N$4:T$369,2,FALSE)</f>
        <v>156</v>
      </c>
      <c r="N101" s="166">
        <f>VLOOKUP($K101,ANALISIS!$N$4:$T$369,3,FALSE)</f>
        <v>76</v>
      </c>
      <c r="O101" s="166">
        <f>VLOOKUP($K101,ANALISIS!$N$4:$T$369,4,FALSE)</f>
        <v>5</v>
      </c>
      <c r="P101" s="166">
        <f>VLOOKUP($K101,ANALISIS!$N$4:$T$369,5,FALSE)</f>
        <v>4</v>
      </c>
      <c r="Q101" s="166">
        <f>VLOOKUP($K101,ANALISIS!$N$4:$T$369,6,FALSE)</f>
        <v>26</v>
      </c>
      <c r="S101" s="153">
        <f t="shared" si="81"/>
        <v>4</v>
      </c>
      <c r="T101" s="162">
        <f t="shared" si="82"/>
        <v>45022</v>
      </c>
      <c r="U101" s="163">
        <f>[1]PRESUP!B99</f>
        <v>440</v>
      </c>
      <c r="V101" s="166">
        <f>[1]PRESUP!E99</f>
        <v>23.026898734177198</v>
      </c>
      <c r="W101" s="166">
        <f>[1]PRESUP!F99</f>
        <v>75.882655393053</v>
      </c>
      <c r="X101" s="166">
        <f>[1]PRESUP!G99</f>
        <v>17.337609170305701</v>
      </c>
      <c r="Y101" s="166">
        <f>[1]PRESUP!H99</f>
        <v>0</v>
      </c>
      <c r="Z101" s="166">
        <f>[1]PRESUP!I99</f>
        <v>0</v>
      </c>
      <c r="AS101" s="153">
        <f t="shared" si="77"/>
        <v>4</v>
      </c>
      <c r="AT101" s="162">
        <v>44657</v>
      </c>
      <c r="AU101" s="195">
        <v>439</v>
      </c>
      <c r="AV101" s="195">
        <v>17</v>
      </c>
      <c r="AW101" s="195">
        <v>71</v>
      </c>
      <c r="AX101" s="195">
        <v>25</v>
      </c>
      <c r="AY101" s="195"/>
      <c r="AZ101" s="195">
        <v>24</v>
      </c>
    </row>
    <row r="102" spans="1:52" ht="15">
      <c r="A102" s="153">
        <f t="shared" si="78"/>
        <v>4</v>
      </c>
      <c r="B102" s="162">
        <v>44658</v>
      </c>
      <c r="C102" s="163">
        <f>'[1]2022'!$V100</f>
        <v>439</v>
      </c>
      <c r="D102" s="163">
        <f>'[1]2022'!Y100</f>
        <v>26</v>
      </c>
      <c r="E102" s="163">
        <f>'[1]2022'!Z100</f>
        <v>100</v>
      </c>
      <c r="F102" s="163">
        <f>'[1]2022'!AA100</f>
        <v>49</v>
      </c>
      <c r="G102" s="163">
        <f>'[1]2022'!AB100</f>
        <v>0</v>
      </c>
      <c r="H102" s="163">
        <f>'[1]2022'!AC100</f>
        <v>32</v>
      </c>
      <c r="J102" s="153">
        <f t="shared" si="79"/>
        <v>4</v>
      </c>
      <c r="K102" s="162">
        <f t="shared" si="83"/>
        <v>45023</v>
      </c>
      <c r="L102" s="167">
        <f t="shared" si="80"/>
        <v>442</v>
      </c>
      <c r="M102" s="166">
        <f>VLOOKUP($K102,ANALISIS!N$4:T$369,2,FALSE)</f>
        <v>237</v>
      </c>
      <c r="N102" s="166">
        <f>VLOOKUP($K102,ANALISIS!$N$4:$T$369,3,FALSE)</f>
        <v>115</v>
      </c>
      <c r="O102" s="166">
        <f>VLOOKUP($K102,ANALISIS!$N$4:$T$369,4,FALSE)</f>
        <v>2</v>
      </c>
      <c r="P102" s="166">
        <f>VLOOKUP($K102,ANALISIS!$N$4:$T$369,5,FALSE)</f>
        <v>3</v>
      </c>
      <c r="Q102" s="166">
        <f>VLOOKUP($K102,ANALISIS!$N$4:$T$369,6,FALSE)</f>
        <v>33</v>
      </c>
      <c r="S102" s="153">
        <f t="shared" si="81"/>
        <v>4</v>
      </c>
      <c r="T102" s="162">
        <f t="shared" si="82"/>
        <v>45023</v>
      </c>
      <c r="U102" s="163">
        <f>[1]PRESUP!B100</f>
        <v>440</v>
      </c>
      <c r="V102" s="166">
        <f>[1]PRESUP!E100</f>
        <v>33.261075949367097</v>
      </c>
      <c r="W102" s="166">
        <f>[1]PRESUP!F100</f>
        <v>109.974862888483</v>
      </c>
      <c r="X102" s="166">
        <f>[1]PRESUP!G100</f>
        <v>38.615584061135401</v>
      </c>
      <c r="Y102" s="166">
        <f>[1]PRESUP!H100</f>
        <v>0</v>
      </c>
      <c r="Z102" s="166">
        <f>[1]PRESUP!I100</f>
        <v>0</v>
      </c>
      <c r="AS102" s="153">
        <f t="shared" si="77"/>
        <v>4</v>
      </c>
      <c r="AT102" s="162">
        <v>44658</v>
      </c>
      <c r="AU102" s="195">
        <v>439</v>
      </c>
      <c r="AV102" s="195">
        <v>27</v>
      </c>
      <c r="AW102" s="195">
        <v>103</v>
      </c>
      <c r="AX102" s="195">
        <v>52</v>
      </c>
      <c r="AY102" s="195"/>
      <c r="AZ102" s="195">
        <v>31</v>
      </c>
    </row>
    <row r="103" spans="1:52" ht="15">
      <c r="A103" s="153">
        <f t="shared" si="78"/>
        <v>4</v>
      </c>
      <c r="B103" s="162">
        <v>44659</v>
      </c>
      <c r="C103" s="163">
        <f>'[1]2022'!$V101</f>
        <v>440</v>
      </c>
      <c r="D103" s="163">
        <f>'[1]2022'!Y101</f>
        <v>50</v>
      </c>
      <c r="E103" s="163">
        <f>'[1]2022'!Z101</f>
        <v>150</v>
      </c>
      <c r="F103" s="163">
        <f>'[1]2022'!AA101</f>
        <v>69</v>
      </c>
      <c r="G103" s="163">
        <f>'[1]2022'!AB101</f>
        <v>2</v>
      </c>
      <c r="H103" s="163">
        <f>'[1]2022'!AC101</f>
        <v>36</v>
      </c>
      <c r="J103" s="153">
        <f t="shared" si="79"/>
        <v>4</v>
      </c>
      <c r="K103" s="162">
        <f t="shared" si="83"/>
        <v>45024</v>
      </c>
      <c r="L103" s="167">
        <f t="shared" si="80"/>
        <v>442</v>
      </c>
      <c r="M103" s="166">
        <f>VLOOKUP($K103,ANALISIS!N$4:T$369,2,FALSE)</f>
        <v>252</v>
      </c>
      <c r="N103" s="166">
        <f>VLOOKUP($K103,ANALISIS!$N$4:$T$369,3,FALSE)</f>
        <v>111</v>
      </c>
      <c r="O103" s="166">
        <f>VLOOKUP($K103,ANALISIS!$N$4:$T$369,4,FALSE)</f>
        <v>2</v>
      </c>
      <c r="P103" s="166">
        <f>VLOOKUP($K103,ANALISIS!$N$4:$T$369,5,FALSE)</f>
        <v>2</v>
      </c>
      <c r="Q103" s="166">
        <f>VLOOKUP($K103,ANALISIS!$N$4:$T$369,6,FALSE)</f>
        <v>40</v>
      </c>
      <c r="S103" s="153">
        <f t="shared" si="81"/>
        <v>4</v>
      </c>
      <c r="T103" s="162">
        <f t="shared" si="82"/>
        <v>45024</v>
      </c>
      <c r="U103" s="163">
        <f>[1]PRESUP!B101</f>
        <v>440</v>
      </c>
      <c r="V103" s="166">
        <f>[1]PRESUP!E101</f>
        <v>63.963607594936697</v>
      </c>
      <c r="W103" s="166">
        <f>[1]PRESUP!F101</f>
        <v>164.96229433272401</v>
      </c>
      <c r="X103" s="166">
        <f>[1]PRESUP!G101</f>
        <v>54.377046943231399</v>
      </c>
      <c r="Y103" s="166">
        <f>[1]PRESUP!H101</f>
        <v>0</v>
      </c>
      <c r="Z103" s="166">
        <f>[1]PRESUP!I101</f>
        <v>0</v>
      </c>
      <c r="AS103" s="153">
        <f t="shared" si="77"/>
        <v>4</v>
      </c>
      <c r="AT103" s="162">
        <v>44659</v>
      </c>
      <c r="AU103" s="195">
        <v>440</v>
      </c>
      <c r="AV103" s="195">
        <v>52</v>
      </c>
      <c r="AW103" s="195">
        <v>154</v>
      </c>
      <c r="AX103" s="195">
        <v>76</v>
      </c>
      <c r="AY103" s="195">
        <v>2</v>
      </c>
      <c r="AZ103" s="195">
        <v>35</v>
      </c>
    </row>
    <row r="104" spans="1:52" ht="15">
      <c r="A104" s="153">
        <f t="shared" si="78"/>
        <v>4</v>
      </c>
      <c r="B104" s="162">
        <v>44660</v>
      </c>
      <c r="C104" s="163">
        <f>'[1]2022'!$V102</f>
        <v>440</v>
      </c>
      <c r="D104" s="163">
        <f>'[1]2022'!Y102</f>
        <v>71</v>
      </c>
      <c r="E104" s="163">
        <f>'[1]2022'!Z102</f>
        <v>164</v>
      </c>
      <c r="F104" s="163">
        <f>'[1]2022'!AA102</f>
        <v>72</v>
      </c>
      <c r="G104" s="163">
        <f>'[1]2022'!AB102</f>
        <v>2</v>
      </c>
      <c r="H104" s="163">
        <f>'[1]2022'!AC102</f>
        <v>33</v>
      </c>
      <c r="J104" s="153">
        <f t="shared" si="79"/>
        <v>4</v>
      </c>
      <c r="K104" s="162">
        <f t="shared" si="83"/>
        <v>45025</v>
      </c>
      <c r="L104" s="167">
        <f t="shared" si="80"/>
        <v>442</v>
      </c>
      <c r="M104" s="166">
        <f>VLOOKUP($K104,ANALISIS!N$4:T$369,2,FALSE)</f>
        <v>164</v>
      </c>
      <c r="N104" s="166">
        <f>VLOOKUP($K104,ANALISIS!$N$4:$T$369,3,FALSE)</f>
        <v>83</v>
      </c>
      <c r="O104" s="166">
        <f>VLOOKUP($K104,ANALISIS!$N$4:$T$369,4,FALSE)</f>
        <v>0</v>
      </c>
      <c r="P104" s="166">
        <f>VLOOKUP($K104,ANALISIS!$N$4:$T$369,5,FALSE)</f>
        <v>1</v>
      </c>
      <c r="Q104" s="166">
        <f>VLOOKUP($K104,ANALISIS!$N$4:$T$369,6,FALSE)</f>
        <v>31</v>
      </c>
      <c r="S104" s="153">
        <f t="shared" si="81"/>
        <v>4</v>
      </c>
      <c r="T104" s="162">
        <f t="shared" si="82"/>
        <v>45025</v>
      </c>
      <c r="U104" s="163">
        <f>[1]PRESUP!B102</f>
        <v>440</v>
      </c>
      <c r="V104" s="166">
        <f>[1]PRESUP!E102</f>
        <v>90.828322784810098</v>
      </c>
      <c r="W104" s="166">
        <f>[1]PRESUP!F102</f>
        <v>180.35877513711199</v>
      </c>
      <c r="X104" s="166">
        <f>[1]PRESUP!G102</f>
        <v>56.741266375545898</v>
      </c>
      <c r="Y104" s="166">
        <f>[1]PRESUP!H102</f>
        <v>0</v>
      </c>
      <c r="Z104" s="166">
        <f>[1]PRESUP!I102</f>
        <v>0</v>
      </c>
      <c r="AS104" s="153">
        <f t="shared" si="77"/>
        <v>4</v>
      </c>
      <c r="AT104" s="162">
        <v>44660</v>
      </c>
      <c r="AU104" s="195">
        <v>440</v>
      </c>
      <c r="AV104" s="195">
        <v>75</v>
      </c>
      <c r="AW104" s="195">
        <v>168</v>
      </c>
      <c r="AX104" s="195">
        <v>78</v>
      </c>
      <c r="AY104" s="195">
        <v>2</v>
      </c>
      <c r="AZ104" s="195">
        <v>32</v>
      </c>
    </row>
    <row r="105" spans="1:52" ht="15">
      <c r="A105" s="153">
        <f t="shared" si="78"/>
        <v>4</v>
      </c>
      <c r="B105" s="162">
        <v>44661</v>
      </c>
      <c r="C105" s="163">
        <f>'[1]2022'!$V103</f>
        <v>440</v>
      </c>
      <c r="D105" s="163">
        <f>'[1]2022'!Y103</f>
        <v>75</v>
      </c>
      <c r="E105" s="163">
        <f>'[1]2022'!Z103</f>
        <v>119</v>
      </c>
      <c r="F105" s="163">
        <f>'[1]2022'!AA103</f>
        <v>43</v>
      </c>
      <c r="G105" s="163">
        <f>'[1]2022'!AB103</f>
        <v>0</v>
      </c>
      <c r="H105" s="163">
        <f>'[1]2022'!AC103</f>
        <v>33</v>
      </c>
      <c r="J105" s="153">
        <f t="shared" si="79"/>
        <v>4</v>
      </c>
      <c r="K105" s="162">
        <f t="shared" si="83"/>
        <v>45026</v>
      </c>
      <c r="L105" s="167">
        <f t="shared" si="80"/>
        <v>442</v>
      </c>
      <c r="M105" s="166">
        <f>VLOOKUP($K105,ANALISIS!N$4:T$369,2,FALSE)</f>
        <v>48</v>
      </c>
      <c r="N105" s="166">
        <f>VLOOKUP($K105,ANALISIS!$N$4:$T$369,3,FALSE)</f>
        <v>49</v>
      </c>
      <c r="O105" s="166">
        <f>VLOOKUP($K105,ANALISIS!$N$4:$T$369,4,FALSE)</f>
        <v>1</v>
      </c>
      <c r="P105" s="166">
        <f>VLOOKUP($K105,ANALISIS!$N$4:$T$369,5,FALSE)</f>
        <v>1</v>
      </c>
      <c r="Q105" s="166">
        <f>VLOOKUP($K105,ANALISIS!$N$4:$T$369,6,FALSE)</f>
        <v>29</v>
      </c>
      <c r="S105" s="153">
        <f t="shared" si="81"/>
        <v>4</v>
      </c>
      <c r="T105" s="162">
        <f t="shared" si="82"/>
        <v>45026</v>
      </c>
      <c r="U105" s="163">
        <f>[1]PRESUP!B103</f>
        <v>440</v>
      </c>
      <c r="V105" s="166">
        <f>[1]PRESUP!E103</f>
        <v>95.945411392405106</v>
      </c>
      <c r="W105" s="166">
        <f>[1]PRESUP!F103</f>
        <v>130.870086837294</v>
      </c>
      <c r="X105" s="166">
        <f>[1]PRESUP!G103</f>
        <v>33.887145196506602</v>
      </c>
      <c r="Y105" s="166">
        <f>[1]PRESUP!H103</f>
        <v>0</v>
      </c>
      <c r="Z105" s="166">
        <f>[1]PRESUP!I103</f>
        <v>0</v>
      </c>
      <c r="AS105" s="153">
        <f t="shared" si="77"/>
        <v>4</v>
      </c>
      <c r="AT105" s="162">
        <v>44661</v>
      </c>
      <c r="AU105" s="195">
        <v>440</v>
      </c>
      <c r="AV105" s="195">
        <v>77</v>
      </c>
      <c r="AW105" s="195">
        <v>122</v>
      </c>
      <c r="AX105" s="195">
        <v>47</v>
      </c>
      <c r="AY105" s="195"/>
      <c r="AZ105" s="195">
        <v>35</v>
      </c>
    </row>
    <row r="106" spans="1:52" ht="15">
      <c r="A106" s="153">
        <f t="shared" si="78"/>
        <v>4</v>
      </c>
      <c r="B106" s="162">
        <v>44662</v>
      </c>
      <c r="C106" s="163">
        <f>'[1]2022'!$V104</f>
        <v>440</v>
      </c>
      <c r="D106" s="163">
        <f>'[1]2022'!Y104</f>
        <v>50</v>
      </c>
      <c r="E106" s="163">
        <f>'[1]2022'!Z104</f>
        <v>85</v>
      </c>
      <c r="F106" s="163">
        <f>'[1]2022'!AA104</f>
        <v>43</v>
      </c>
      <c r="G106" s="163">
        <f>'[1]2022'!AB104</f>
        <v>0</v>
      </c>
      <c r="H106" s="163">
        <f>'[1]2022'!AC104</f>
        <v>24</v>
      </c>
      <c r="J106" s="153">
        <f t="shared" si="79"/>
        <v>4</v>
      </c>
      <c r="K106" s="162">
        <f t="shared" si="83"/>
        <v>45027</v>
      </c>
      <c r="L106" s="167">
        <f t="shared" si="80"/>
        <v>442</v>
      </c>
      <c r="M106" s="166">
        <f>VLOOKUP($K106,ANALISIS!N$4:T$369,2,FALSE)</f>
        <v>42</v>
      </c>
      <c r="N106" s="166">
        <f>VLOOKUP($K106,ANALISIS!$N$4:$T$369,3,FALSE)</f>
        <v>48</v>
      </c>
      <c r="O106" s="166">
        <f>VLOOKUP($K106,ANALISIS!$N$4:$T$369,4,FALSE)</f>
        <v>1</v>
      </c>
      <c r="P106" s="166">
        <f>VLOOKUP($K106,ANALISIS!$N$4:$T$369,5,FALSE)</f>
        <v>1</v>
      </c>
      <c r="Q106" s="166">
        <f>VLOOKUP($K106,ANALISIS!$N$4:$T$369,6,FALSE)</f>
        <v>32</v>
      </c>
      <c r="S106" s="153">
        <f t="shared" si="81"/>
        <v>4</v>
      </c>
      <c r="T106" s="162">
        <f t="shared" si="82"/>
        <v>45027</v>
      </c>
      <c r="U106" s="163">
        <f>[1]PRESUP!B104</f>
        <v>440</v>
      </c>
      <c r="V106" s="166">
        <f>[1]PRESUP!E104</f>
        <v>63.963607594936697</v>
      </c>
      <c r="W106" s="166">
        <f>[1]PRESUP!F104</f>
        <v>93.4786334552103</v>
      </c>
      <c r="X106" s="166">
        <f>[1]PRESUP!G104</f>
        <v>33.887145196506602</v>
      </c>
      <c r="Y106" s="166">
        <f>[1]PRESUP!H104</f>
        <v>0</v>
      </c>
      <c r="Z106" s="166">
        <f>[1]PRESUP!I104</f>
        <v>0</v>
      </c>
      <c r="AS106" s="153">
        <f t="shared" si="77"/>
        <v>4</v>
      </c>
      <c r="AT106" s="162">
        <v>44662</v>
      </c>
      <c r="AU106" s="195">
        <v>440</v>
      </c>
      <c r="AV106" s="195">
        <v>50</v>
      </c>
      <c r="AW106" s="195">
        <v>87</v>
      </c>
      <c r="AX106" s="195">
        <v>45</v>
      </c>
      <c r="AY106" s="195"/>
      <c r="AZ106" s="195">
        <v>26</v>
      </c>
    </row>
    <row r="107" spans="1:52" ht="15">
      <c r="A107" s="153">
        <f t="shared" si="78"/>
        <v>4</v>
      </c>
      <c r="B107" s="162">
        <v>44663</v>
      </c>
      <c r="C107" s="163">
        <f>'[1]2022'!$V105</f>
        <v>441</v>
      </c>
      <c r="D107" s="163">
        <f>'[1]2022'!Y105</f>
        <v>50</v>
      </c>
      <c r="E107" s="163">
        <f>'[1]2022'!Z105</f>
        <v>80</v>
      </c>
      <c r="F107" s="163">
        <f>'[1]2022'!AA105</f>
        <v>40</v>
      </c>
      <c r="G107" s="163">
        <f>'[1]2022'!AB105</f>
        <v>0</v>
      </c>
      <c r="H107" s="163">
        <f>'[1]2022'!AC105</f>
        <v>26</v>
      </c>
      <c r="J107" s="153">
        <f t="shared" si="79"/>
        <v>4</v>
      </c>
      <c r="K107" s="162">
        <f t="shared" si="83"/>
        <v>45028</v>
      </c>
      <c r="L107" s="167">
        <f t="shared" si="80"/>
        <v>442</v>
      </c>
      <c r="M107" s="166">
        <f>VLOOKUP($K107,ANALISIS!N$4:T$369,2,FALSE)</f>
        <v>45</v>
      </c>
      <c r="N107" s="166">
        <f>VLOOKUP($K107,ANALISIS!$N$4:$T$369,3,FALSE)</f>
        <v>60</v>
      </c>
      <c r="O107" s="166">
        <f>VLOOKUP($K107,ANALISIS!$N$4:$T$369,4,FALSE)</f>
        <v>1</v>
      </c>
      <c r="P107" s="166">
        <f>VLOOKUP($K107,ANALISIS!$N$4:$T$369,5,FALSE)</f>
        <v>1</v>
      </c>
      <c r="Q107" s="166">
        <f>VLOOKUP($K107,ANALISIS!$N$4:$T$369,6,FALSE)</f>
        <v>30</v>
      </c>
      <c r="S107" s="153">
        <f t="shared" si="81"/>
        <v>4</v>
      </c>
      <c r="T107" s="162">
        <f t="shared" si="82"/>
        <v>45028</v>
      </c>
      <c r="U107" s="163">
        <f>[1]PRESUP!B105</f>
        <v>440</v>
      </c>
      <c r="V107" s="166">
        <f>[1]PRESUP!E105</f>
        <v>63.963607594936697</v>
      </c>
      <c r="W107" s="166">
        <f>[1]PRESUP!F105</f>
        <v>87.979890310786104</v>
      </c>
      <c r="X107" s="166">
        <f>[1]PRESUP!G105</f>
        <v>31.522925764192099</v>
      </c>
      <c r="Y107" s="166">
        <f>[1]PRESUP!H105</f>
        <v>0</v>
      </c>
      <c r="Z107" s="166">
        <f>[1]PRESUP!I105</f>
        <v>0</v>
      </c>
      <c r="AS107" s="153">
        <f t="shared" si="77"/>
        <v>4</v>
      </c>
      <c r="AT107" s="162">
        <v>44663</v>
      </c>
      <c r="AU107" s="195">
        <v>441</v>
      </c>
      <c r="AV107" s="195">
        <v>50</v>
      </c>
      <c r="AW107" s="195">
        <v>82</v>
      </c>
      <c r="AX107" s="195">
        <v>43</v>
      </c>
      <c r="AY107" s="195"/>
      <c r="AZ107" s="195">
        <v>27</v>
      </c>
    </row>
    <row r="108" spans="1:52" ht="15">
      <c r="A108" s="153">
        <f t="shared" si="78"/>
        <v>4</v>
      </c>
      <c r="B108" s="162">
        <v>44664</v>
      </c>
      <c r="C108" s="163">
        <f>'[1]2022'!$V106</f>
        <v>442</v>
      </c>
      <c r="D108" s="163">
        <f>'[1]2022'!Y106</f>
        <v>56</v>
      </c>
      <c r="E108" s="163">
        <f>'[1]2022'!Z106</f>
        <v>81</v>
      </c>
      <c r="F108" s="163">
        <f>'[1]2022'!AA106</f>
        <v>43</v>
      </c>
      <c r="G108" s="163">
        <f>'[1]2022'!AB106</f>
        <v>1</v>
      </c>
      <c r="H108" s="163">
        <f>'[1]2022'!AC106</f>
        <v>25</v>
      </c>
      <c r="J108" s="153">
        <f t="shared" si="79"/>
        <v>4</v>
      </c>
      <c r="K108" s="162">
        <f t="shared" si="83"/>
        <v>45029</v>
      </c>
      <c r="L108" s="167">
        <f t="shared" si="80"/>
        <v>442</v>
      </c>
      <c r="M108" s="166">
        <f>VLOOKUP($K108,ANALISIS!N$4:T$369,2,FALSE)</f>
        <v>62</v>
      </c>
      <c r="N108" s="166">
        <f>VLOOKUP($K108,ANALISIS!$N$4:$T$369,3,FALSE)</f>
        <v>80</v>
      </c>
      <c r="O108" s="166">
        <f>VLOOKUP($K108,ANALISIS!$N$4:$T$369,4,FALSE)</f>
        <v>10</v>
      </c>
      <c r="P108" s="166">
        <f>VLOOKUP($K108,ANALISIS!$N$4:$T$369,5,FALSE)</f>
        <v>3</v>
      </c>
      <c r="Q108" s="166">
        <f>VLOOKUP($K108,ANALISIS!$N$4:$T$369,6,FALSE)</f>
        <v>34</v>
      </c>
      <c r="S108" s="153">
        <f t="shared" si="81"/>
        <v>4</v>
      </c>
      <c r="T108" s="162">
        <f t="shared" si="82"/>
        <v>45029</v>
      </c>
      <c r="U108" s="163">
        <f>[1]PRESUP!B106</f>
        <v>440</v>
      </c>
      <c r="V108" s="166">
        <f>[1]PRESUP!E106</f>
        <v>71.639240506329102</v>
      </c>
      <c r="W108" s="166">
        <f>[1]PRESUP!F106</f>
        <v>89.0796389396709</v>
      </c>
      <c r="X108" s="166">
        <f>[1]PRESUP!G106</f>
        <v>33.887145196506602</v>
      </c>
      <c r="Y108" s="166">
        <f>[1]PRESUP!H106</f>
        <v>0</v>
      </c>
      <c r="Z108" s="166">
        <f>[1]PRESUP!I106</f>
        <v>0</v>
      </c>
      <c r="AS108" s="153">
        <f t="shared" si="77"/>
        <v>4</v>
      </c>
      <c r="AT108" s="162">
        <v>44664</v>
      </c>
      <c r="AU108" s="195">
        <v>442</v>
      </c>
      <c r="AV108" s="195">
        <v>57</v>
      </c>
      <c r="AW108" s="195">
        <v>85</v>
      </c>
      <c r="AX108" s="195">
        <v>44</v>
      </c>
      <c r="AY108" s="195">
        <v>1</v>
      </c>
      <c r="AZ108" s="195">
        <v>25</v>
      </c>
    </row>
    <row r="109" spans="1:52" ht="15">
      <c r="A109" s="153">
        <f t="shared" si="78"/>
        <v>4</v>
      </c>
      <c r="B109" s="162">
        <v>44665</v>
      </c>
      <c r="C109" s="163">
        <f>'[1]2022'!$V107</f>
        <v>442</v>
      </c>
      <c r="D109" s="163">
        <f>'[1]2022'!Y107</f>
        <v>129</v>
      </c>
      <c r="E109" s="163">
        <f>'[1]2022'!Z107</f>
        <v>121</v>
      </c>
      <c r="F109" s="163">
        <f>'[1]2022'!AA107</f>
        <v>49</v>
      </c>
      <c r="G109" s="163">
        <f>'[1]2022'!AB107</f>
        <v>1</v>
      </c>
      <c r="H109" s="163">
        <f>'[1]2022'!AC107</f>
        <v>22</v>
      </c>
      <c r="J109" s="153">
        <f t="shared" si="79"/>
        <v>4</v>
      </c>
      <c r="K109" s="162">
        <f t="shared" si="83"/>
        <v>45030</v>
      </c>
      <c r="L109" s="167">
        <f t="shared" si="80"/>
        <v>442</v>
      </c>
      <c r="M109" s="166">
        <f>VLOOKUP($K109,ANALISIS!N$4:T$369,2,FALSE)</f>
        <v>89</v>
      </c>
      <c r="N109" s="166">
        <f>VLOOKUP($K109,ANALISIS!$N$4:$T$369,3,FALSE)</f>
        <v>118</v>
      </c>
      <c r="O109" s="166">
        <f>VLOOKUP($K109,ANALISIS!$N$4:$T$369,4,FALSE)</f>
        <v>52</v>
      </c>
      <c r="P109" s="166">
        <f>VLOOKUP($K109,ANALISIS!$N$4:$T$369,5,FALSE)</f>
        <v>3</v>
      </c>
      <c r="Q109" s="166">
        <f>VLOOKUP($K109,ANALISIS!$N$4:$T$369,6,FALSE)</f>
        <v>34</v>
      </c>
      <c r="S109" s="153">
        <f t="shared" si="81"/>
        <v>4</v>
      </c>
      <c r="T109" s="162">
        <f t="shared" si="82"/>
        <v>45030</v>
      </c>
      <c r="U109" s="163">
        <f>[1]PRESUP!B107</f>
        <v>440</v>
      </c>
      <c r="V109" s="166">
        <f>[1]PRESUP!E107</f>
        <v>165.026107594937</v>
      </c>
      <c r="W109" s="166">
        <f>[1]PRESUP!F107</f>
        <v>133.06958409506399</v>
      </c>
      <c r="X109" s="166">
        <f>[1]PRESUP!G107</f>
        <v>38.615584061135401</v>
      </c>
      <c r="Y109" s="166">
        <f>[1]PRESUP!H107</f>
        <v>0</v>
      </c>
      <c r="Z109" s="166">
        <f>[1]PRESUP!I107</f>
        <v>0</v>
      </c>
      <c r="AS109" s="153">
        <f t="shared" si="77"/>
        <v>4</v>
      </c>
      <c r="AT109" s="162">
        <v>44665</v>
      </c>
      <c r="AU109" s="195">
        <v>442</v>
      </c>
      <c r="AV109" s="195">
        <v>133</v>
      </c>
      <c r="AW109" s="195">
        <v>125</v>
      </c>
      <c r="AX109" s="195">
        <v>52</v>
      </c>
      <c r="AY109" s="195">
        <v>1</v>
      </c>
      <c r="AZ109" s="195">
        <v>22</v>
      </c>
    </row>
    <row r="110" spans="1:52" ht="15">
      <c r="A110" s="153">
        <f t="shared" si="78"/>
        <v>4</v>
      </c>
      <c r="B110" s="162">
        <v>44666</v>
      </c>
      <c r="C110" s="163">
        <f>'[1]2022'!$V108</f>
        <v>442</v>
      </c>
      <c r="D110" s="163">
        <f>'[1]2022'!Y108</f>
        <v>158</v>
      </c>
      <c r="E110" s="163">
        <f>'[1]2022'!Z108</f>
        <v>161</v>
      </c>
      <c r="F110" s="163">
        <f>'[1]2022'!AA108</f>
        <v>60</v>
      </c>
      <c r="G110" s="163">
        <f>'[1]2022'!AB108</f>
        <v>1</v>
      </c>
      <c r="H110" s="163">
        <f>'[1]2022'!AC108</f>
        <v>25</v>
      </c>
      <c r="J110" s="153">
        <f t="shared" si="79"/>
        <v>4</v>
      </c>
      <c r="K110" s="162">
        <f t="shared" si="83"/>
        <v>45031</v>
      </c>
      <c r="L110" s="167">
        <f t="shared" si="80"/>
        <v>442</v>
      </c>
      <c r="M110" s="166">
        <f>VLOOKUP($K110,ANALISIS!N$4:T$369,2,FALSE)</f>
        <v>85</v>
      </c>
      <c r="N110" s="166">
        <f>VLOOKUP($K110,ANALISIS!$N$4:$T$369,3,FALSE)</f>
        <v>120</v>
      </c>
      <c r="O110" s="166">
        <f>VLOOKUP($K110,ANALISIS!$N$4:$T$369,4,FALSE)</f>
        <v>52</v>
      </c>
      <c r="P110" s="166">
        <f>VLOOKUP($K110,ANALISIS!$N$4:$T$369,5,FALSE)</f>
        <v>2</v>
      </c>
      <c r="Q110" s="166">
        <f>VLOOKUP($K110,ANALISIS!$N$4:$T$369,6,FALSE)</f>
        <v>33</v>
      </c>
      <c r="S110" s="153">
        <f t="shared" si="81"/>
        <v>4</v>
      </c>
      <c r="T110" s="162">
        <f t="shared" si="82"/>
        <v>45031</v>
      </c>
      <c r="U110" s="163">
        <f>[1]PRESUP!B108</f>
        <v>440</v>
      </c>
      <c r="V110" s="166">
        <f>[1]PRESUP!E108</f>
        <v>202.125</v>
      </c>
      <c r="W110" s="166">
        <f>[1]PRESUP!F108</f>
        <v>177.05952925045699</v>
      </c>
      <c r="X110" s="166">
        <f>[1]PRESUP!G108</f>
        <v>47.2843886462882</v>
      </c>
      <c r="Y110" s="166">
        <f>[1]PRESUP!H108</f>
        <v>0</v>
      </c>
      <c r="Z110" s="166">
        <f>[1]PRESUP!I108</f>
        <v>0</v>
      </c>
      <c r="AS110" s="153">
        <f t="shared" si="77"/>
        <v>4</v>
      </c>
      <c r="AT110" s="162">
        <v>44666</v>
      </c>
      <c r="AU110" s="195">
        <v>442</v>
      </c>
      <c r="AV110" s="195">
        <v>163</v>
      </c>
      <c r="AW110" s="195">
        <v>168</v>
      </c>
      <c r="AX110" s="195">
        <v>64</v>
      </c>
      <c r="AY110" s="195">
        <v>1</v>
      </c>
      <c r="AZ110" s="195">
        <v>25</v>
      </c>
    </row>
    <row r="111" spans="1:52" ht="15">
      <c r="A111" s="153">
        <f t="shared" si="78"/>
        <v>4</v>
      </c>
      <c r="B111" s="162">
        <v>44667</v>
      </c>
      <c r="C111" s="163">
        <f>'[1]2022'!$V109</f>
        <v>442</v>
      </c>
      <c r="D111" s="163">
        <f>'[1]2022'!Y109</f>
        <v>163</v>
      </c>
      <c r="E111" s="163">
        <f>'[1]2022'!Z109</f>
        <v>159</v>
      </c>
      <c r="F111" s="163">
        <f>'[1]2022'!AA109</f>
        <v>60</v>
      </c>
      <c r="G111" s="163">
        <f>'[1]2022'!AB109</f>
        <v>1</v>
      </c>
      <c r="H111" s="163">
        <f>'[1]2022'!AC109</f>
        <v>25</v>
      </c>
      <c r="J111" s="153">
        <f t="shared" si="79"/>
        <v>4</v>
      </c>
      <c r="K111" s="162">
        <f t="shared" si="83"/>
        <v>45032</v>
      </c>
      <c r="L111" s="167">
        <f t="shared" si="80"/>
        <v>442</v>
      </c>
      <c r="M111" s="166">
        <f>VLOOKUP($K111,ANALISIS!N$4:T$369,2,FALSE)</f>
        <v>47</v>
      </c>
      <c r="N111" s="166">
        <f>VLOOKUP($K111,ANALISIS!$N$4:$T$369,3,FALSE)</f>
        <v>70</v>
      </c>
      <c r="O111" s="166">
        <f>VLOOKUP($K111,ANALISIS!$N$4:$T$369,4,FALSE)</f>
        <v>24</v>
      </c>
      <c r="P111" s="166">
        <f>VLOOKUP($K111,ANALISIS!$N$4:$T$369,5,FALSE)</f>
        <v>1</v>
      </c>
      <c r="Q111" s="166">
        <f>VLOOKUP($K111,ANALISIS!$N$4:$T$369,6,FALSE)</f>
        <v>35</v>
      </c>
      <c r="S111" s="153">
        <f t="shared" si="81"/>
        <v>4</v>
      </c>
      <c r="T111" s="162">
        <f t="shared" si="82"/>
        <v>45032</v>
      </c>
      <c r="U111" s="163">
        <f>[1]PRESUP!B109</f>
        <v>440</v>
      </c>
      <c r="V111" s="166">
        <f>[1]PRESUP!E109</f>
        <v>208.521360759494</v>
      </c>
      <c r="W111" s="166">
        <f>[1]PRESUP!F109</f>
        <v>174.860031992687</v>
      </c>
      <c r="X111" s="166">
        <f>[1]PRESUP!G109</f>
        <v>47.2843886462882</v>
      </c>
      <c r="Y111" s="166">
        <f>[1]PRESUP!H109</f>
        <v>0</v>
      </c>
      <c r="Z111" s="166">
        <f>[1]PRESUP!I109</f>
        <v>0</v>
      </c>
      <c r="AS111" s="153">
        <f t="shared" si="77"/>
        <v>4</v>
      </c>
      <c r="AT111" s="162">
        <v>44667</v>
      </c>
      <c r="AU111" s="195">
        <v>442</v>
      </c>
      <c r="AV111" s="195">
        <v>168</v>
      </c>
      <c r="AW111" s="195">
        <v>166</v>
      </c>
      <c r="AX111" s="195">
        <v>64</v>
      </c>
      <c r="AY111" s="195">
        <v>1</v>
      </c>
      <c r="AZ111" s="195">
        <v>25</v>
      </c>
    </row>
    <row r="112" spans="1:52" ht="15">
      <c r="A112" s="153">
        <f t="shared" si="78"/>
        <v>4</v>
      </c>
      <c r="B112" s="162">
        <v>44668</v>
      </c>
      <c r="C112" s="163">
        <f>'[1]2022'!$V110</f>
        <v>442</v>
      </c>
      <c r="D112" s="163">
        <f>'[1]2022'!Y110</f>
        <v>124</v>
      </c>
      <c r="E112" s="163">
        <f>'[1]2022'!Z110</f>
        <v>119</v>
      </c>
      <c r="F112" s="163">
        <f>'[1]2022'!AA110</f>
        <v>64</v>
      </c>
      <c r="G112" s="163">
        <f>'[1]2022'!AB110</f>
        <v>0</v>
      </c>
      <c r="H112" s="163">
        <f>'[1]2022'!AC110</f>
        <v>22</v>
      </c>
      <c r="J112" s="153">
        <f t="shared" si="79"/>
        <v>4</v>
      </c>
      <c r="K112" s="162">
        <f t="shared" si="83"/>
        <v>45033</v>
      </c>
      <c r="L112" s="167">
        <f t="shared" si="80"/>
        <v>442</v>
      </c>
      <c r="M112" s="166">
        <f>VLOOKUP($K112,ANALISIS!N$4:T$369,2,FALSE)</f>
        <v>32</v>
      </c>
      <c r="N112" s="166">
        <f>VLOOKUP($K112,ANALISIS!$N$4:$T$369,3,FALSE)</f>
        <v>22</v>
      </c>
      <c r="O112" s="166">
        <f>VLOOKUP($K112,ANALISIS!$N$4:$T$369,4,FALSE)</f>
        <v>0</v>
      </c>
      <c r="P112" s="166">
        <f>VLOOKUP($K112,ANALISIS!$N$4:$T$369,5,FALSE)</f>
        <v>2</v>
      </c>
      <c r="Q112" s="166">
        <f>VLOOKUP($K112,ANALISIS!$N$4:$T$369,6,FALSE)</f>
        <v>28</v>
      </c>
      <c r="S112" s="153">
        <f t="shared" si="81"/>
        <v>4</v>
      </c>
      <c r="T112" s="162">
        <f t="shared" si="82"/>
        <v>45033</v>
      </c>
      <c r="U112" s="163">
        <f>[1]PRESUP!B110</f>
        <v>440</v>
      </c>
      <c r="V112" s="166">
        <f>[1]PRESUP!E110</f>
        <v>158.629746835443</v>
      </c>
      <c r="W112" s="166">
        <f>[1]PRESUP!F110</f>
        <v>130.870086837294</v>
      </c>
      <c r="X112" s="166">
        <f>[1]PRESUP!G110</f>
        <v>50.436681222707399</v>
      </c>
      <c r="Y112" s="166">
        <f>[1]PRESUP!H110</f>
        <v>0</v>
      </c>
      <c r="Z112" s="166">
        <f>[1]PRESUP!I110</f>
        <v>0</v>
      </c>
      <c r="AS112" s="153">
        <f t="shared" si="77"/>
        <v>4</v>
      </c>
      <c r="AT112" s="162">
        <v>44668</v>
      </c>
      <c r="AU112" s="195">
        <v>442</v>
      </c>
      <c r="AV112" s="195">
        <v>130</v>
      </c>
      <c r="AW112" s="195">
        <v>125</v>
      </c>
      <c r="AX112" s="195">
        <v>67</v>
      </c>
      <c r="AY112" s="195"/>
      <c r="AZ112" s="195">
        <v>23</v>
      </c>
    </row>
    <row r="113" spans="1:52" ht="15">
      <c r="A113" s="153">
        <f t="shared" si="78"/>
        <v>4</v>
      </c>
      <c r="B113" s="162">
        <v>44669</v>
      </c>
      <c r="C113" s="163">
        <f>'[1]2022'!$V111</f>
        <v>442</v>
      </c>
      <c r="D113" s="163">
        <f>'[1]2022'!Y111</f>
        <v>60</v>
      </c>
      <c r="E113" s="163">
        <f>'[1]2022'!Z111</f>
        <v>70</v>
      </c>
      <c r="F113" s="163">
        <f>'[1]2022'!AA111</f>
        <v>47</v>
      </c>
      <c r="G113" s="163">
        <f>'[1]2022'!AB111</f>
        <v>0</v>
      </c>
      <c r="H113" s="163">
        <f>'[1]2022'!AC111</f>
        <v>22</v>
      </c>
      <c r="J113" s="153">
        <f t="shared" si="79"/>
        <v>4</v>
      </c>
      <c r="K113" s="162">
        <f t="shared" si="83"/>
        <v>45034</v>
      </c>
      <c r="L113" s="167">
        <f t="shared" si="80"/>
        <v>442</v>
      </c>
      <c r="M113" s="166">
        <f>VLOOKUP($K113,ANALISIS!N$4:T$369,2,FALSE)</f>
        <v>26</v>
      </c>
      <c r="N113" s="166">
        <f>VLOOKUP($K113,ANALISIS!$N$4:$T$369,3,FALSE)</f>
        <v>15</v>
      </c>
      <c r="O113" s="166">
        <f>VLOOKUP($K113,ANALISIS!$N$4:$T$369,4,FALSE)</f>
        <v>0</v>
      </c>
      <c r="P113" s="166">
        <f>VLOOKUP($K113,ANALISIS!$N$4:$T$369,5,FALSE)</f>
        <v>1</v>
      </c>
      <c r="Q113" s="166">
        <f>VLOOKUP($K113,ANALISIS!$N$4:$T$369,6,FALSE)</f>
        <v>31</v>
      </c>
      <c r="S113" s="153">
        <f t="shared" si="81"/>
        <v>4</v>
      </c>
      <c r="T113" s="162">
        <f t="shared" si="82"/>
        <v>45034</v>
      </c>
      <c r="U113" s="163">
        <f>[1]PRESUP!B111</f>
        <v>440</v>
      </c>
      <c r="V113" s="166">
        <f>[1]PRESUP!E111</f>
        <v>76.756329113924096</v>
      </c>
      <c r="W113" s="166">
        <f>[1]PRESUP!F111</f>
        <v>76.982404021937896</v>
      </c>
      <c r="X113" s="166">
        <f>[1]PRESUP!G111</f>
        <v>37.039437772925801</v>
      </c>
      <c r="Y113" s="166">
        <f>[1]PRESUP!H111</f>
        <v>0</v>
      </c>
      <c r="Z113" s="166">
        <f>[1]PRESUP!I111</f>
        <v>0</v>
      </c>
      <c r="AS113" s="153">
        <f t="shared" si="77"/>
        <v>4</v>
      </c>
      <c r="AT113" s="162">
        <v>44669</v>
      </c>
      <c r="AU113" s="195">
        <v>442</v>
      </c>
      <c r="AV113" s="195">
        <v>62</v>
      </c>
      <c r="AW113" s="195">
        <v>73</v>
      </c>
      <c r="AX113" s="195">
        <v>47</v>
      </c>
      <c r="AY113" s="195"/>
      <c r="AZ113" s="195">
        <v>23</v>
      </c>
    </row>
    <row r="114" spans="1:52" ht="15">
      <c r="A114" s="153">
        <f t="shared" si="78"/>
        <v>4</v>
      </c>
      <c r="B114" s="162">
        <v>44670</v>
      </c>
      <c r="C114" s="163">
        <f>'[1]2022'!$V112</f>
        <v>442</v>
      </c>
      <c r="D114" s="163">
        <f>'[1]2022'!Y112</f>
        <v>62</v>
      </c>
      <c r="E114" s="163">
        <f>'[1]2022'!Z112</f>
        <v>64</v>
      </c>
      <c r="F114" s="163">
        <f>'[1]2022'!AA112</f>
        <v>49</v>
      </c>
      <c r="G114" s="163">
        <f>'[1]2022'!AB112</f>
        <v>2</v>
      </c>
      <c r="H114" s="163">
        <f>'[1]2022'!AC112</f>
        <v>21</v>
      </c>
      <c r="J114" s="153">
        <f t="shared" si="79"/>
        <v>4</v>
      </c>
      <c r="K114" s="162">
        <f t="shared" si="83"/>
        <v>45035</v>
      </c>
      <c r="L114" s="167">
        <f t="shared" si="80"/>
        <v>442</v>
      </c>
      <c r="M114" s="166">
        <f>VLOOKUP($K114,ANALISIS!N$4:T$369,2,FALSE)</f>
        <v>26</v>
      </c>
      <c r="N114" s="166">
        <f>VLOOKUP($K114,ANALISIS!$N$4:$T$369,3,FALSE)</f>
        <v>18</v>
      </c>
      <c r="O114" s="166">
        <f>VLOOKUP($K114,ANALISIS!$N$4:$T$369,4,FALSE)</f>
        <v>1</v>
      </c>
      <c r="P114" s="166">
        <f>VLOOKUP($K114,ANALISIS!$N$4:$T$369,5,FALSE)</f>
        <v>1</v>
      </c>
      <c r="Q114" s="166">
        <f>VLOOKUP($K114,ANALISIS!$N$4:$T$369,6,FALSE)</f>
        <v>32</v>
      </c>
      <c r="S114" s="153">
        <f t="shared" si="81"/>
        <v>4</v>
      </c>
      <c r="T114" s="162">
        <f t="shared" si="82"/>
        <v>45035</v>
      </c>
      <c r="U114" s="163">
        <f>[1]PRESUP!B112</f>
        <v>440</v>
      </c>
      <c r="V114" s="166">
        <f>[1]PRESUP!E112</f>
        <v>79.3148734177215</v>
      </c>
      <c r="W114" s="166">
        <f>[1]PRESUP!F112</f>
        <v>70.383912248628903</v>
      </c>
      <c r="X114" s="166">
        <f>[1]PRESUP!G112</f>
        <v>38.615584061135401</v>
      </c>
      <c r="Y114" s="166">
        <f>[1]PRESUP!H112</f>
        <v>0</v>
      </c>
      <c r="Z114" s="166">
        <f>[1]PRESUP!I112</f>
        <v>0</v>
      </c>
      <c r="AS114" s="153">
        <f t="shared" si="77"/>
        <v>4</v>
      </c>
      <c r="AT114" s="162">
        <v>44670</v>
      </c>
      <c r="AU114" s="195">
        <v>442</v>
      </c>
      <c r="AV114" s="195">
        <v>64</v>
      </c>
      <c r="AW114" s="195">
        <v>66</v>
      </c>
      <c r="AX114" s="195">
        <v>48</v>
      </c>
      <c r="AY114" s="195"/>
      <c r="AZ114" s="195">
        <v>22</v>
      </c>
    </row>
    <row r="115" spans="1:52" ht="15">
      <c r="A115" s="153">
        <f t="shared" si="78"/>
        <v>4</v>
      </c>
      <c r="B115" s="162">
        <v>44671</v>
      </c>
      <c r="C115" s="163">
        <f>'[1]2022'!$V113</f>
        <v>442</v>
      </c>
      <c r="D115" s="163">
        <f>'[1]2022'!Y113</f>
        <v>58</v>
      </c>
      <c r="E115" s="163">
        <f>'[1]2022'!Z113</f>
        <v>68</v>
      </c>
      <c r="F115" s="163">
        <f>'[1]2022'!AA113</f>
        <v>49</v>
      </c>
      <c r="G115" s="163">
        <f>'[1]2022'!AB113</f>
        <v>3</v>
      </c>
      <c r="H115" s="163">
        <f>'[1]2022'!AC113</f>
        <v>21</v>
      </c>
      <c r="J115" s="153">
        <f t="shared" si="79"/>
        <v>4</v>
      </c>
      <c r="K115" s="162">
        <f t="shared" si="83"/>
        <v>45036</v>
      </c>
      <c r="L115" s="167">
        <f t="shared" si="80"/>
        <v>442</v>
      </c>
      <c r="M115" s="166">
        <f>VLOOKUP($K115,ANALISIS!N$4:T$369,2,FALSE)</f>
        <v>44</v>
      </c>
      <c r="N115" s="166">
        <f>VLOOKUP($K115,ANALISIS!$N$4:$T$369,3,FALSE)</f>
        <v>53</v>
      </c>
      <c r="O115" s="166">
        <f>VLOOKUP($K115,ANALISIS!$N$4:$T$369,4,FALSE)</f>
        <v>4</v>
      </c>
      <c r="P115" s="166">
        <f>VLOOKUP($K115,ANALISIS!$N$4:$T$369,5,FALSE)</f>
        <v>1</v>
      </c>
      <c r="Q115" s="166">
        <f>VLOOKUP($K115,ANALISIS!$N$4:$T$369,6,FALSE)</f>
        <v>41</v>
      </c>
      <c r="S115" s="153">
        <f t="shared" si="81"/>
        <v>4</v>
      </c>
      <c r="T115" s="162">
        <f t="shared" si="82"/>
        <v>45036</v>
      </c>
      <c r="U115" s="163">
        <f>[1]PRESUP!B113</f>
        <v>440</v>
      </c>
      <c r="V115" s="166">
        <f>[1]PRESUP!E113</f>
        <v>74.197784810126606</v>
      </c>
      <c r="W115" s="166">
        <f>[1]PRESUP!F113</f>
        <v>74.782906764168203</v>
      </c>
      <c r="X115" s="166">
        <f>[1]PRESUP!G113</f>
        <v>38.615584061135401</v>
      </c>
      <c r="Y115" s="166">
        <f>[1]PRESUP!H113</f>
        <v>0</v>
      </c>
      <c r="Z115" s="166">
        <f>[1]PRESUP!I113</f>
        <v>0</v>
      </c>
      <c r="AS115" s="153">
        <f t="shared" si="77"/>
        <v>4</v>
      </c>
      <c r="AT115" s="162">
        <v>44671</v>
      </c>
      <c r="AU115" s="195">
        <v>442</v>
      </c>
      <c r="AV115" s="195">
        <v>61</v>
      </c>
      <c r="AW115" s="195">
        <v>70</v>
      </c>
      <c r="AX115" s="195">
        <v>49</v>
      </c>
      <c r="AY115" s="195">
        <v>4</v>
      </c>
      <c r="AZ115" s="195">
        <v>23</v>
      </c>
    </row>
    <row r="116" spans="1:52" ht="15">
      <c r="A116" s="153">
        <f t="shared" si="78"/>
        <v>4</v>
      </c>
      <c r="B116" s="162">
        <v>44672</v>
      </c>
      <c r="C116" s="163">
        <f>'[1]2022'!$V114</f>
        <v>442</v>
      </c>
      <c r="D116" s="163">
        <f>'[1]2022'!Y114</f>
        <v>67</v>
      </c>
      <c r="E116" s="163">
        <f>'[1]2022'!Z114</f>
        <v>102</v>
      </c>
      <c r="F116" s="163">
        <f>'[1]2022'!AA114</f>
        <v>50</v>
      </c>
      <c r="G116" s="163">
        <f>'[1]2022'!AB114</f>
        <v>5</v>
      </c>
      <c r="H116" s="163">
        <f>'[1]2022'!AC114</f>
        <v>37</v>
      </c>
      <c r="J116" s="153">
        <f t="shared" si="79"/>
        <v>4</v>
      </c>
      <c r="K116" s="162">
        <f t="shared" si="83"/>
        <v>45037</v>
      </c>
      <c r="L116" s="167">
        <f t="shared" si="80"/>
        <v>442</v>
      </c>
      <c r="M116" s="166">
        <f>VLOOKUP($K116,ANALISIS!N$4:T$369,2,FALSE)</f>
        <v>114</v>
      </c>
      <c r="N116" s="166">
        <f>VLOOKUP($K116,ANALISIS!$N$4:$T$369,3,FALSE)</f>
        <v>113</v>
      </c>
      <c r="O116" s="166">
        <f>VLOOKUP($K116,ANALISIS!$N$4:$T$369,4,FALSE)</f>
        <v>16</v>
      </c>
      <c r="P116" s="166">
        <f>VLOOKUP($K116,ANALISIS!$N$4:$T$369,5,FALSE)</f>
        <v>3</v>
      </c>
      <c r="Q116" s="166">
        <f>VLOOKUP($K116,ANALISIS!$N$4:$T$369,6,FALSE)</f>
        <v>46</v>
      </c>
      <c r="S116" s="153">
        <f t="shared" si="81"/>
        <v>4</v>
      </c>
      <c r="T116" s="162">
        <f t="shared" si="82"/>
        <v>45037</v>
      </c>
      <c r="U116" s="163">
        <f>[1]PRESUP!B114</f>
        <v>440</v>
      </c>
      <c r="V116" s="166">
        <f>[1]PRESUP!E114</f>
        <v>85.711234177215204</v>
      </c>
      <c r="W116" s="166">
        <f>[1]PRESUP!F114</f>
        <v>112.174360146252</v>
      </c>
      <c r="X116" s="166">
        <f>[1]PRESUP!G114</f>
        <v>39.403657205240201</v>
      </c>
      <c r="Y116" s="166">
        <f>[1]PRESUP!H114</f>
        <v>0</v>
      </c>
      <c r="Z116" s="166">
        <f>[1]PRESUP!I114</f>
        <v>0</v>
      </c>
      <c r="AS116" s="153">
        <f t="shared" si="77"/>
        <v>4</v>
      </c>
      <c r="AT116" s="162">
        <v>44672</v>
      </c>
      <c r="AU116" s="195">
        <v>442</v>
      </c>
      <c r="AV116" s="195">
        <v>71</v>
      </c>
      <c r="AW116" s="195">
        <v>105</v>
      </c>
      <c r="AX116" s="195">
        <v>53</v>
      </c>
      <c r="AY116" s="195">
        <v>6</v>
      </c>
      <c r="AZ116" s="195">
        <v>38</v>
      </c>
    </row>
    <row r="117" spans="1:52" ht="15">
      <c r="A117" s="153">
        <f t="shared" si="78"/>
        <v>4</v>
      </c>
      <c r="B117" s="162">
        <v>44673</v>
      </c>
      <c r="C117" s="163">
        <f>'[1]2022'!$V115</f>
        <v>441</v>
      </c>
      <c r="D117" s="163">
        <f>'[1]2022'!Y115</f>
        <v>129</v>
      </c>
      <c r="E117" s="163">
        <f>'[1]2022'!Z115</f>
        <v>157</v>
      </c>
      <c r="F117" s="163">
        <f>'[1]2022'!AA115</f>
        <v>45</v>
      </c>
      <c r="G117" s="163">
        <f>'[1]2022'!AB115</f>
        <v>6</v>
      </c>
      <c r="H117" s="163">
        <f>'[1]2022'!AC115</f>
        <v>41</v>
      </c>
      <c r="J117" s="153">
        <f t="shared" si="79"/>
        <v>4</v>
      </c>
      <c r="K117" s="162">
        <f t="shared" si="83"/>
        <v>45038</v>
      </c>
      <c r="L117" s="167">
        <f t="shared" si="80"/>
        <v>442</v>
      </c>
      <c r="M117" s="166">
        <f>VLOOKUP($K117,ANALISIS!N$4:T$369,2,FALSE)</f>
        <v>133</v>
      </c>
      <c r="N117" s="166">
        <f>VLOOKUP($K117,ANALISIS!$N$4:$T$369,3,FALSE)</f>
        <v>120</v>
      </c>
      <c r="O117" s="166">
        <f>VLOOKUP($K117,ANALISIS!$N$4:$T$369,4,FALSE)</f>
        <v>16</v>
      </c>
      <c r="P117" s="166">
        <f>VLOOKUP($K117,ANALISIS!$N$4:$T$369,5,FALSE)</f>
        <v>3</v>
      </c>
      <c r="Q117" s="166">
        <f>VLOOKUP($K117,ANALISIS!$N$4:$T$369,6,FALSE)</f>
        <v>46</v>
      </c>
      <c r="S117" s="153">
        <f t="shared" si="81"/>
        <v>4</v>
      </c>
      <c r="T117" s="162">
        <f t="shared" si="82"/>
        <v>45038</v>
      </c>
      <c r="U117" s="163">
        <f>[1]PRESUP!B115</f>
        <v>440</v>
      </c>
      <c r="V117" s="166">
        <f>[1]PRESUP!E115</f>
        <v>165.026107594937</v>
      </c>
      <c r="W117" s="166">
        <f>[1]PRESUP!F115</f>
        <v>172.660534734918</v>
      </c>
      <c r="X117" s="166">
        <f>[1]PRESUP!G115</f>
        <v>35.463291484716201</v>
      </c>
      <c r="Y117" s="166">
        <f>[1]PRESUP!H115</f>
        <v>0</v>
      </c>
      <c r="Z117" s="166">
        <f>[1]PRESUP!I115</f>
        <v>0</v>
      </c>
      <c r="AS117" s="153">
        <f t="shared" si="77"/>
        <v>4</v>
      </c>
      <c r="AT117" s="162">
        <v>44673</v>
      </c>
      <c r="AU117" s="195">
        <v>441</v>
      </c>
      <c r="AV117" s="195">
        <v>132</v>
      </c>
      <c r="AW117" s="195">
        <v>165</v>
      </c>
      <c r="AX117" s="195">
        <v>49</v>
      </c>
      <c r="AY117" s="195">
        <v>7</v>
      </c>
      <c r="AZ117" s="195">
        <v>42</v>
      </c>
    </row>
    <row r="118" spans="1:52" ht="15">
      <c r="A118" s="153">
        <f t="shared" si="78"/>
        <v>4</v>
      </c>
      <c r="B118" s="162">
        <v>44674</v>
      </c>
      <c r="C118" s="163">
        <f>'[1]2022'!$V116</f>
        <v>441</v>
      </c>
      <c r="D118" s="163">
        <f>'[1]2022'!Y116</f>
        <v>125</v>
      </c>
      <c r="E118" s="163">
        <f>'[1]2022'!Z116</f>
        <v>165</v>
      </c>
      <c r="F118" s="163">
        <f>'[1]2022'!AA116</f>
        <v>42</v>
      </c>
      <c r="G118" s="163">
        <f>'[1]2022'!AB116</f>
        <v>6</v>
      </c>
      <c r="H118" s="163">
        <f>'[1]2022'!AC116</f>
        <v>43</v>
      </c>
      <c r="J118" s="153">
        <f t="shared" si="79"/>
        <v>4</v>
      </c>
      <c r="K118" s="162">
        <f t="shared" si="83"/>
        <v>45039</v>
      </c>
      <c r="L118" s="167">
        <f t="shared" si="80"/>
        <v>442</v>
      </c>
      <c r="M118" s="166">
        <f>VLOOKUP($K118,ANALISIS!N$4:T$369,2,FALSE)</f>
        <v>71</v>
      </c>
      <c r="N118" s="166">
        <f>VLOOKUP($K118,ANALISIS!$N$4:$T$369,3,FALSE)</f>
        <v>74</v>
      </c>
      <c r="O118" s="166">
        <f>VLOOKUP($K118,ANALISIS!$N$4:$T$369,4,FALSE)</f>
        <v>6</v>
      </c>
      <c r="P118" s="166">
        <f>VLOOKUP($K118,ANALISIS!$N$4:$T$369,5,FALSE)</f>
        <v>1</v>
      </c>
      <c r="Q118" s="166">
        <f>VLOOKUP($K118,ANALISIS!$N$4:$T$369,6,FALSE)</f>
        <v>38</v>
      </c>
      <c r="S118" s="153">
        <f t="shared" si="81"/>
        <v>4</v>
      </c>
      <c r="T118" s="162">
        <f t="shared" si="82"/>
        <v>45039</v>
      </c>
      <c r="U118" s="163">
        <f>[1]PRESUP!B116</f>
        <v>440</v>
      </c>
      <c r="V118" s="166">
        <f>[1]PRESUP!E116</f>
        <v>159.90901898734199</v>
      </c>
      <c r="W118" s="166">
        <f>[1]PRESUP!F116</f>
        <v>181.45852376599601</v>
      </c>
      <c r="X118" s="166">
        <f>[1]PRESUP!G116</f>
        <v>33.099072052401802</v>
      </c>
      <c r="Y118" s="166">
        <f>[1]PRESUP!H116</f>
        <v>0</v>
      </c>
      <c r="Z118" s="166">
        <f>[1]PRESUP!I116</f>
        <v>0</v>
      </c>
      <c r="AS118" s="153">
        <f t="shared" si="77"/>
        <v>4</v>
      </c>
      <c r="AT118" s="162">
        <v>44674</v>
      </c>
      <c r="AU118" s="195">
        <v>441</v>
      </c>
      <c r="AV118" s="195">
        <v>128</v>
      </c>
      <c r="AW118" s="195">
        <v>173</v>
      </c>
      <c r="AX118" s="195">
        <v>46</v>
      </c>
      <c r="AY118" s="195">
        <v>7</v>
      </c>
      <c r="AZ118" s="195">
        <v>43</v>
      </c>
    </row>
    <row r="119" spans="1:52" ht="15">
      <c r="A119" s="153">
        <f t="shared" si="78"/>
        <v>4</v>
      </c>
      <c r="B119" s="162">
        <v>44675</v>
      </c>
      <c r="C119" s="163">
        <f>'[1]2022'!$V117</f>
        <v>441</v>
      </c>
      <c r="D119" s="163">
        <f>'[1]2022'!Y117</f>
        <v>61</v>
      </c>
      <c r="E119" s="163">
        <f>'[1]2022'!Z117</f>
        <v>93</v>
      </c>
      <c r="F119" s="163">
        <f>'[1]2022'!AA117</f>
        <v>25</v>
      </c>
      <c r="G119" s="163">
        <f>'[1]2022'!AB117</f>
        <v>3</v>
      </c>
      <c r="H119" s="163">
        <f>'[1]2022'!AC117</f>
        <v>43</v>
      </c>
      <c r="J119" s="153">
        <f t="shared" si="79"/>
        <v>4</v>
      </c>
      <c r="K119" s="162">
        <f t="shared" si="83"/>
        <v>45040</v>
      </c>
      <c r="L119" s="167">
        <f t="shared" si="80"/>
        <v>442</v>
      </c>
      <c r="M119" s="166">
        <f>VLOOKUP($K119,ANALISIS!N$4:T$369,2,FALSE)</f>
        <v>21</v>
      </c>
      <c r="N119" s="166">
        <f>VLOOKUP($K119,ANALISIS!$N$4:$T$369,3,FALSE)</f>
        <v>35</v>
      </c>
      <c r="O119" s="166">
        <f>VLOOKUP($K119,ANALISIS!$N$4:$T$369,4,FALSE)</f>
        <v>5</v>
      </c>
      <c r="P119" s="166">
        <f>VLOOKUP($K119,ANALISIS!$N$4:$T$369,5,FALSE)</f>
        <v>0</v>
      </c>
      <c r="Q119" s="166">
        <f>VLOOKUP($K119,ANALISIS!$N$4:$T$369,6,FALSE)</f>
        <v>33</v>
      </c>
      <c r="S119" s="153">
        <f t="shared" si="81"/>
        <v>4</v>
      </c>
      <c r="T119" s="162">
        <f t="shared" si="82"/>
        <v>45040</v>
      </c>
      <c r="U119" s="163">
        <f>[1]PRESUP!B117</f>
        <v>440</v>
      </c>
      <c r="V119" s="166">
        <f>[1]PRESUP!E117</f>
        <v>78.035601265822805</v>
      </c>
      <c r="W119" s="166">
        <f>[1]PRESUP!F117</f>
        <v>102.276622486289</v>
      </c>
      <c r="X119" s="166">
        <f>[1]PRESUP!G117</f>
        <v>19.7018286026201</v>
      </c>
      <c r="Y119" s="166">
        <f>[1]PRESUP!H117</f>
        <v>0</v>
      </c>
      <c r="Z119" s="166">
        <f>[1]PRESUP!I117</f>
        <v>0</v>
      </c>
      <c r="AS119" s="153">
        <f t="shared" si="77"/>
        <v>4</v>
      </c>
      <c r="AT119" s="162">
        <v>44675</v>
      </c>
      <c r="AU119" s="195">
        <v>441</v>
      </c>
      <c r="AV119" s="195">
        <v>63</v>
      </c>
      <c r="AW119" s="195">
        <v>95</v>
      </c>
      <c r="AX119" s="195">
        <v>26</v>
      </c>
      <c r="AY119" s="195">
        <v>4</v>
      </c>
      <c r="AZ119" s="195">
        <v>44</v>
      </c>
    </row>
    <row r="120" spans="1:52" ht="15">
      <c r="A120" s="153">
        <f t="shared" si="78"/>
        <v>4</v>
      </c>
      <c r="B120" s="162">
        <v>44676</v>
      </c>
      <c r="C120" s="163">
        <f>'[1]2022'!$V118</f>
        <v>441</v>
      </c>
      <c r="D120" s="163">
        <f>'[1]2022'!Y118</f>
        <v>23</v>
      </c>
      <c r="E120" s="163">
        <f>'[1]2022'!Z118</f>
        <v>43</v>
      </c>
      <c r="F120" s="163">
        <f>'[1]2022'!AA118</f>
        <v>19</v>
      </c>
      <c r="G120" s="163">
        <f>'[1]2022'!AB118</f>
        <v>1</v>
      </c>
      <c r="H120" s="163">
        <f>'[1]2022'!AC118</f>
        <v>36</v>
      </c>
      <c r="J120" s="153">
        <f t="shared" si="79"/>
        <v>4</v>
      </c>
      <c r="K120" s="162">
        <f t="shared" si="83"/>
        <v>45041</v>
      </c>
      <c r="L120" s="167">
        <f t="shared" si="80"/>
        <v>442</v>
      </c>
      <c r="M120" s="166">
        <f>VLOOKUP($K120,ANALISIS!N$4:T$369,2,FALSE)</f>
        <v>19</v>
      </c>
      <c r="N120" s="166">
        <f>VLOOKUP($K120,ANALISIS!$N$4:$T$369,3,FALSE)</f>
        <v>28</v>
      </c>
      <c r="O120" s="166">
        <f>VLOOKUP($K120,ANALISIS!$N$4:$T$369,4,FALSE)</f>
        <v>4</v>
      </c>
      <c r="P120" s="166">
        <f>VLOOKUP($K120,ANALISIS!$N$4:$T$369,5,FALSE)</f>
        <v>0</v>
      </c>
      <c r="Q120" s="166">
        <f>VLOOKUP($K120,ANALISIS!$N$4:$T$369,6,FALSE)</f>
        <v>29</v>
      </c>
      <c r="S120" s="153">
        <f t="shared" si="81"/>
        <v>4</v>
      </c>
      <c r="T120" s="162">
        <f t="shared" si="82"/>
        <v>45041</v>
      </c>
      <c r="U120" s="163">
        <f>[1]PRESUP!B118</f>
        <v>440</v>
      </c>
      <c r="V120" s="166">
        <f>[1]PRESUP!E118</f>
        <v>29.423259493670901</v>
      </c>
      <c r="W120" s="166">
        <f>[1]PRESUP!F118</f>
        <v>47.289191042047499</v>
      </c>
      <c r="X120" s="166">
        <f>[1]PRESUP!G118</f>
        <v>14.973389737991299</v>
      </c>
      <c r="Y120" s="166">
        <f>[1]PRESUP!H118</f>
        <v>0</v>
      </c>
      <c r="Z120" s="166">
        <f>[1]PRESUP!I118</f>
        <v>0</v>
      </c>
      <c r="AS120" s="153">
        <f t="shared" si="77"/>
        <v>4</v>
      </c>
      <c r="AT120" s="162">
        <v>44676</v>
      </c>
      <c r="AU120" s="195">
        <v>441</v>
      </c>
      <c r="AV120" s="195">
        <v>24</v>
      </c>
      <c r="AW120" s="195">
        <v>43</v>
      </c>
      <c r="AX120" s="195">
        <v>19</v>
      </c>
      <c r="AY120" s="195">
        <v>1</v>
      </c>
      <c r="AZ120" s="195">
        <v>38</v>
      </c>
    </row>
    <row r="121" spans="1:52" ht="15">
      <c r="A121" s="153">
        <f t="shared" si="78"/>
        <v>4</v>
      </c>
      <c r="B121" s="162">
        <v>44677</v>
      </c>
      <c r="C121" s="163">
        <f>'[1]2022'!$V119</f>
        <v>441</v>
      </c>
      <c r="D121" s="163">
        <f>'[1]2022'!Y119</f>
        <v>21</v>
      </c>
      <c r="E121" s="163">
        <f>'[1]2022'!Z119</f>
        <v>42</v>
      </c>
      <c r="F121" s="163">
        <f>'[1]2022'!AA119</f>
        <v>29</v>
      </c>
      <c r="G121" s="163">
        <f>'[1]2022'!AB119</f>
        <v>2</v>
      </c>
      <c r="H121" s="163">
        <f>'[1]2022'!AC119</f>
        <v>31</v>
      </c>
      <c r="J121" s="153">
        <f t="shared" si="79"/>
        <v>4</v>
      </c>
      <c r="K121" s="162">
        <f t="shared" si="83"/>
        <v>45042</v>
      </c>
      <c r="L121" s="167">
        <f t="shared" si="80"/>
        <v>442</v>
      </c>
      <c r="M121" s="166">
        <f>VLOOKUP($K121,ANALISIS!N$4:T$369,2,FALSE)</f>
        <v>32</v>
      </c>
      <c r="N121" s="166">
        <f>VLOOKUP($K121,ANALISIS!$N$4:$T$369,3,FALSE)</f>
        <v>26</v>
      </c>
      <c r="O121" s="166">
        <f>VLOOKUP($K121,ANALISIS!$N$4:$T$369,4,FALSE)</f>
        <v>5</v>
      </c>
      <c r="P121" s="166">
        <f>VLOOKUP($K121,ANALISIS!$N$4:$T$369,5,FALSE)</f>
        <v>3</v>
      </c>
      <c r="Q121" s="166">
        <f>VLOOKUP($K121,ANALISIS!$N$4:$T$369,6,FALSE)</f>
        <v>27</v>
      </c>
      <c r="S121" s="153">
        <f t="shared" si="81"/>
        <v>4</v>
      </c>
      <c r="T121" s="162">
        <f t="shared" si="82"/>
        <v>45042</v>
      </c>
      <c r="U121" s="163">
        <f>[1]PRESUP!B119</f>
        <v>440</v>
      </c>
      <c r="V121" s="166">
        <f>[1]PRESUP!E119</f>
        <v>26.864715189873401</v>
      </c>
      <c r="W121" s="166">
        <f>[1]PRESUP!F119</f>
        <v>46.189442413162702</v>
      </c>
      <c r="X121" s="166">
        <f>[1]PRESUP!G119</f>
        <v>22.8541211790393</v>
      </c>
      <c r="Y121" s="166">
        <f>[1]PRESUP!H119</f>
        <v>0</v>
      </c>
      <c r="Z121" s="166">
        <f>[1]PRESUP!I119</f>
        <v>0</v>
      </c>
      <c r="AS121" s="153">
        <f t="shared" si="77"/>
        <v>4</v>
      </c>
      <c r="AT121" s="162">
        <v>44677</v>
      </c>
      <c r="AU121" s="195">
        <v>441</v>
      </c>
      <c r="AV121" s="195">
        <v>21</v>
      </c>
      <c r="AW121" s="195">
        <v>43</v>
      </c>
      <c r="AX121" s="195">
        <v>30</v>
      </c>
      <c r="AY121" s="195">
        <v>2</v>
      </c>
      <c r="AZ121" s="195">
        <v>34</v>
      </c>
    </row>
    <row r="122" spans="1:52" ht="15">
      <c r="A122" s="153">
        <f t="shared" si="78"/>
        <v>4</v>
      </c>
      <c r="B122" s="162">
        <v>44678</v>
      </c>
      <c r="C122" s="163">
        <f>'[1]2022'!$V120</f>
        <v>440</v>
      </c>
      <c r="D122" s="163">
        <f>'[1]2022'!Y120</f>
        <v>25</v>
      </c>
      <c r="E122" s="163">
        <f>'[1]2022'!Z120</f>
        <v>43</v>
      </c>
      <c r="F122" s="163">
        <f>'[1]2022'!AA120</f>
        <v>33</v>
      </c>
      <c r="G122" s="163">
        <f>'[1]2022'!AB120</f>
        <v>3</v>
      </c>
      <c r="H122" s="163">
        <f>'[1]2022'!AC120</f>
        <v>33</v>
      </c>
      <c r="J122" s="153">
        <f t="shared" si="79"/>
        <v>4</v>
      </c>
      <c r="K122" s="162">
        <f t="shared" si="83"/>
        <v>45043</v>
      </c>
      <c r="L122" s="167">
        <f t="shared" si="80"/>
        <v>442</v>
      </c>
      <c r="M122" s="166">
        <f>VLOOKUP($K122,ANALISIS!N$4:T$369,2,FALSE)</f>
        <v>54</v>
      </c>
      <c r="N122" s="166">
        <f>VLOOKUP($K122,ANALISIS!$N$4:$T$369,3,FALSE)</f>
        <v>68</v>
      </c>
      <c r="O122" s="166">
        <f>VLOOKUP($K122,ANALISIS!$N$4:$T$369,4,FALSE)</f>
        <v>8</v>
      </c>
      <c r="P122" s="166">
        <f>VLOOKUP($K122,ANALISIS!$N$4:$T$369,5,FALSE)</f>
        <v>5</v>
      </c>
      <c r="Q122" s="166">
        <f>VLOOKUP($K122,ANALISIS!$N$4:$T$369,6,FALSE)</f>
        <v>34</v>
      </c>
      <c r="S122" s="153">
        <f t="shared" si="81"/>
        <v>4</v>
      </c>
      <c r="T122" s="162">
        <f t="shared" si="82"/>
        <v>45043</v>
      </c>
      <c r="U122" s="163">
        <f>[1]PRESUP!B120</f>
        <v>440</v>
      </c>
      <c r="V122" s="166">
        <f>[1]PRESUP!E120</f>
        <v>31.981803797468402</v>
      </c>
      <c r="W122" s="166">
        <f>[1]PRESUP!F120</f>
        <v>47.289191042047499</v>
      </c>
      <c r="X122" s="166">
        <f>[1]PRESUP!G120</f>
        <v>26.0064137554585</v>
      </c>
      <c r="Y122" s="166">
        <f>[1]PRESUP!H120</f>
        <v>0</v>
      </c>
      <c r="Z122" s="166">
        <f>[1]PRESUP!I120</f>
        <v>0</v>
      </c>
      <c r="AS122" s="153">
        <f t="shared" si="77"/>
        <v>4</v>
      </c>
      <c r="AT122" s="162">
        <v>44678</v>
      </c>
      <c r="AU122" s="195">
        <v>440</v>
      </c>
      <c r="AV122" s="195">
        <v>25</v>
      </c>
      <c r="AW122" s="195">
        <v>45</v>
      </c>
      <c r="AX122" s="195">
        <v>34</v>
      </c>
      <c r="AY122" s="195">
        <v>3</v>
      </c>
      <c r="AZ122" s="195">
        <v>37</v>
      </c>
    </row>
    <row r="123" spans="1:52" ht="15">
      <c r="A123" s="153">
        <f t="shared" si="78"/>
        <v>4</v>
      </c>
      <c r="B123" s="162">
        <v>44679</v>
      </c>
      <c r="C123" s="163">
        <f>'[1]2022'!$V121</f>
        <v>440</v>
      </c>
      <c r="D123" s="163">
        <f>'[1]2022'!Y121</f>
        <v>40</v>
      </c>
      <c r="E123" s="163">
        <f>'[1]2022'!Z121</f>
        <v>95</v>
      </c>
      <c r="F123" s="163">
        <f>'[1]2022'!AA121</f>
        <v>49</v>
      </c>
      <c r="G123" s="163">
        <f>'[1]2022'!AB121</f>
        <v>2</v>
      </c>
      <c r="H123" s="163">
        <f>'[1]2022'!AC121</f>
        <v>35</v>
      </c>
      <c r="J123" s="153">
        <f t="shared" si="79"/>
        <v>4</v>
      </c>
      <c r="K123" s="162">
        <f t="shared" si="83"/>
        <v>45044</v>
      </c>
      <c r="L123" s="167">
        <f t="shared" si="80"/>
        <v>442</v>
      </c>
      <c r="M123" s="166">
        <f>VLOOKUP($K123,ANALISIS!N$4:T$369,2,FALSE)</f>
        <v>125</v>
      </c>
      <c r="N123" s="166">
        <f>VLOOKUP($K123,ANALISIS!$N$4:$T$369,3,FALSE)</f>
        <v>124</v>
      </c>
      <c r="O123" s="166">
        <f>VLOOKUP($K123,ANALISIS!$N$4:$T$369,4,FALSE)</f>
        <v>15</v>
      </c>
      <c r="P123" s="166">
        <f>VLOOKUP($K123,ANALISIS!$N$4:$T$369,5,FALSE)</f>
        <v>12</v>
      </c>
      <c r="Q123" s="166">
        <f>VLOOKUP($K123,ANALISIS!$N$4:$T$369,6,FALSE)</f>
        <v>45</v>
      </c>
      <c r="S123" s="153">
        <f t="shared" si="81"/>
        <v>4</v>
      </c>
      <c r="T123" s="162">
        <f t="shared" si="82"/>
        <v>45044</v>
      </c>
      <c r="U123" s="163">
        <f>[1]PRESUP!B121</f>
        <v>440</v>
      </c>
      <c r="V123" s="166">
        <f>[1]PRESUP!E121</f>
        <v>51.170886075949397</v>
      </c>
      <c r="W123" s="166">
        <f>[1]PRESUP!F121</f>
        <v>104.47611974405901</v>
      </c>
      <c r="X123" s="166">
        <f>[1]PRESUP!G121</f>
        <v>38.615584061135401</v>
      </c>
      <c r="Y123" s="166">
        <f>[1]PRESUP!H121</f>
        <v>0</v>
      </c>
      <c r="Z123" s="166">
        <f>[1]PRESUP!I121</f>
        <v>0</v>
      </c>
      <c r="AS123" s="153">
        <f t="shared" si="77"/>
        <v>4</v>
      </c>
      <c r="AT123" s="162">
        <v>44679</v>
      </c>
      <c r="AU123" s="195">
        <v>440</v>
      </c>
      <c r="AV123" s="195">
        <v>40</v>
      </c>
      <c r="AW123" s="195">
        <v>100</v>
      </c>
      <c r="AX123" s="195">
        <v>51</v>
      </c>
      <c r="AY123" s="195">
        <v>2</v>
      </c>
      <c r="AZ123" s="195">
        <v>39</v>
      </c>
    </row>
    <row r="124" spans="1:52" ht="15">
      <c r="A124" s="153">
        <f t="shared" si="78"/>
        <v>4</v>
      </c>
      <c r="B124" s="162">
        <v>44680</v>
      </c>
      <c r="C124" s="163">
        <f>'[1]2022'!$V122</f>
        <v>439</v>
      </c>
      <c r="D124" s="163">
        <f>'[1]2022'!Y122</f>
        <v>71</v>
      </c>
      <c r="E124" s="163">
        <f>'[1]2022'!Z122</f>
        <v>192</v>
      </c>
      <c r="F124" s="163">
        <f>'[1]2022'!AA122</f>
        <v>70</v>
      </c>
      <c r="G124" s="163">
        <f>'[1]2022'!AB122</f>
        <v>5</v>
      </c>
      <c r="H124" s="163">
        <f>'[1]2022'!AC122</f>
        <v>35</v>
      </c>
      <c r="J124" s="153">
        <f t="shared" si="79"/>
        <v>4</v>
      </c>
      <c r="K124" s="162">
        <f t="shared" si="83"/>
        <v>45045</v>
      </c>
      <c r="L124" s="167">
        <f t="shared" si="80"/>
        <v>442</v>
      </c>
      <c r="M124" s="166">
        <f>VLOOKUP($K124,ANALISIS!N$4:T$369,2,FALSE)</f>
        <v>177</v>
      </c>
      <c r="N124" s="166">
        <f>VLOOKUP($K124,ANALISIS!$N$4:$T$369,3,FALSE)</f>
        <v>127</v>
      </c>
      <c r="O124" s="166">
        <f>VLOOKUP($K124,ANALISIS!$N$4:$T$369,4,FALSE)</f>
        <v>15</v>
      </c>
      <c r="P124" s="166">
        <f>VLOOKUP($K124,ANALISIS!$N$4:$T$369,5,FALSE)</f>
        <v>12</v>
      </c>
      <c r="Q124" s="166">
        <f>VLOOKUP($K124,ANALISIS!$N$4:$T$369,6,FALSE)</f>
        <v>47</v>
      </c>
      <c r="S124" s="153">
        <f t="shared" si="81"/>
        <v>4</v>
      </c>
      <c r="T124" s="162">
        <f t="shared" si="82"/>
        <v>45045</v>
      </c>
      <c r="U124" s="163">
        <f>[1]PRESUP!B122</f>
        <v>440</v>
      </c>
      <c r="V124" s="166">
        <f>[1]PRESUP!E122</f>
        <v>90.828322784810098</v>
      </c>
      <c r="W124" s="166">
        <f>[1]PRESUP!F122</f>
        <v>211.15173674588701</v>
      </c>
      <c r="X124" s="166">
        <f>[1]PRESUP!G122</f>
        <v>55.165120087336298</v>
      </c>
      <c r="Y124" s="166">
        <f>[1]PRESUP!H122</f>
        <v>0</v>
      </c>
      <c r="Z124" s="166">
        <f>[1]PRESUP!I122</f>
        <v>0</v>
      </c>
      <c r="AS124" s="153">
        <f t="shared" si="77"/>
        <v>4</v>
      </c>
      <c r="AT124" s="162">
        <v>44680</v>
      </c>
      <c r="AU124" s="195">
        <v>439</v>
      </c>
      <c r="AV124" s="195">
        <v>74</v>
      </c>
      <c r="AW124" s="195">
        <v>200</v>
      </c>
      <c r="AX124" s="195">
        <v>72</v>
      </c>
      <c r="AY124" s="195">
        <v>5</v>
      </c>
      <c r="AZ124" s="195">
        <v>36</v>
      </c>
    </row>
    <row r="125" spans="1:52" ht="15">
      <c r="A125" s="153">
        <f t="shared" si="78"/>
        <v>4</v>
      </c>
      <c r="B125" s="162">
        <v>44681</v>
      </c>
      <c r="C125" s="163">
        <f>'[1]2022'!$V123</f>
        <v>439</v>
      </c>
      <c r="D125" s="163">
        <f>'[1]2022'!Y123</f>
        <v>75</v>
      </c>
      <c r="E125" s="163">
        <f>'[1]2022'!Z123</f>
        <v>203</v>
      </c>
      <c r="F125" s="163">
        <f>'[1]2022'!AA123</f>
        <v>70</v>
      </c>
      <c r="G125" s="163">
        <f>'[1]2022'!AB123</f>
        <v>7</v>
      </c>
      <c r="H125" s="163">
        <f>'[1]2022'!AC123</f>
        <v>35</v>
      </c>
      <c r="J125" s="153">
        <f t="shared" si="79"/>
        <v>4</v>
      </c>
      <c r="K125" s="162">
        <f t="shared" si="83"/>
        <v>45046</v>
      </c>
      <c r="L125" s="167">
        <f t="shared" si="80"/>
        <v>442</v>
      </c>
      <c r="M125" s="166">
        <f>VLOOKUP($K125,ANALISIS!N$4:T$369,2,FALSE)</f>
        <v>138</v>
      </c>
      <c r="N125" s="166">
        <f>VLOOKUP($K125,ANALISIS!$N$4:$T$369,3,FALSE)</f>
        <v>77</v>
      </c>
      <c r="O125" s="166">
        <f>VLOOKUP($K125,ANALISIS!$N$4:$T$369,4,FALSE)</f>
        <v>7</v>
      </c>
      <c r="P125" s="166">
        <f>VLOOKUP($K125,ANALISIS!$N$4:$T$369,5,FALSE)</f>
        <v>8</v>
      </c>
      <c r="Q125" s="166">
        <f>VLOOKUP($K125,ANALISIS!$N$4:$T$369,6,FALSE)</f>
        <v>40</v>
      </c>
      <c r="S125" s="153">
        <f t="shared" si="81"/>
        <v>4</v>
      </c>
      <c r="T125" s="162">
        <f t="shared" si="82"/>
        <v>45046</v>
      </c>
      <c r="U125" s="163">
        <f>[1]PRESUP!B123</f>
        <v>440</v>
      </c>
      <c r="V125" s="166">
        <f>[1]PRESUP!E123</f>
        <v>95.945411392405106</v>
      </c>
      <c r="W125" s="166">
        <f>[1]PRESUP!F123</f>
        <v>223.24897166362001</v>
      </c>
      <c r="X125" s="166">
        <f>[1]PRESUP!G123</f>
        <v>55.165120087336298</v>
      </c>
      <c r="Y125" s="166">
        <f>[1]PRESUP!H123</f>
        <v>0</v>
      </c>
      <c r="Z125" s="166">
        <f>[1]PRESUP!I123</f>
        <v>0</v>
      </c>
      <c r="AS125" s="153">
        <f t="shared" si="77"/>
        <v>4</v>
      </c>
      <c r="AT125" s="162">
        <v>44681</v>
      </c>
      <c r="AU125" s="195">
        <v>439</v>
      </c>
      <c r="AV125" s="195">
        <v>78</v>
      </c>
      <c r="AW125" s="195">
        <v>210</v>
      </c>
      <c r="AX125" s="195">
        <v>72</v>
      </c>
      <c r="AY125" s="195">
        <v>7</v>
      </c>
      <c r="AZ125" s="195">
        <v>35</v>
      </c>
    </row>
    <row r="126" spans="1:52" ht="15">
      <c r="A126" s="153">
        <f t="shared" si="78"/>
        <v>5</v>
      </c>
      <c r="B126" s="162">
        <v>44682</v>
      </c>
      <c r="C126" s="163">
        <f>'[1]2022'!$V124</f>
        <v>439</v>
      </c>
      <c r="D126" s="163">
        <f>'[1]2022'!Y124</f>
        <v>46</v>
      </c>
      <c r="E126" s="163">
        <f>'[1]2022'!Z124</f>
        <v>137</v>
      </c>
      <c r="F126" s="163">
        <f>'[1]2022'!AA124</f>
        <v>31</v>
      </c>
      <c r="G126" s="163">
        <f>'[1]2022'!AB124</f>
        <v>4</v>
      </c>
      <c r="H126" s="163">
        <f>'[1]2022'!AC124</f>
        <v>33</v>
      </c>
      <c r="J126" s="153">
        <f t="shared" si="79"/>
        <v>5</v>
      </c>
      <c r="K126" s="162">
        <f t="shared" si="83"/>
        <v>45047</v>
      </c>
      <c r="L126" s="167">
        <f t="shared" si="80"/>
        <v>442</v>
      </c>
      <c r="M126" s="166">
        <f>VLOOKUP($K126,ANALISIS!N$4:T$369,2,FALSE)</f>
        <v>31</v>
      </c>
      <c r="N126" s="166">
        <f>VLOOKUP($K126,ANALISIS!$N$4:$T$369,3,FALSE)</f>
        <v>27</v>
      </c>
      <c r="O126" s="166">
        <f>VLOOKUP($K126,ANALISIS!$N$4:$T$369,4,FALSE)</f>
        <v>0</v>
      </c>
      <c r="P126" s="166">
        <f>VLOOKUP($K126,ANALISIS!$N$4:$T$369,5,FALSE)</f>
        <v>1</v>
      </c>
      <c r="Q126" s="166">
        <f>VLOOKUP($K126,ANALISIS!$N$4:$T$369,6,FALSE)</f>
        <v>28</v>
      </c>
      <c r="S126" s="153">
        <f t="shared" si="81"/>
        <v>5</v>
      </c>
      <c r="T126" s="162">
        <f t="shared" si="82"/>
        <v>45047</v>
      </c>
      <c r="U126" s="168">
        <f>[1]PRESUP!B124</f>
        <v>440</v>
      </c>
      <c r="V126" s="166">
        <f>[1]PRESUP!E124</f>
        <v>68.884112759643898</v>
      </c>
      <c r="W126" s="166">
        <f>[1]PRESUP!F124</f>
        <v>128.30268901013201</v>
      </c>
      <c r="X126" s="166">
        <f>[1]PRESUP!G124</f>
        <v>30.201121621621599</v>
      </c>
      <c r="Y126" s="166">
        <f>[1]PRESUP!H124</f>
        <v>0</v>
      </c>
      <c r="Z126" s="166">
        <f>[1]PRESUP!I124</f>
        <v>0</v>
      </c>
      <c r="AS126" s="153">
        <f t="shared" si="77"/>
        <v>5</v>
      </c>
      <c r="AT126" s="162">
        <v>44682</v>
      </c>
      <c r="AU126" s="195">
        <v>439</v>
      </c>
      <c r="AV126" s="195">
        <v>49</v>
      </c>
      <c r="AW126" s="195">
        <v>141</v>
      </c>
      <c r="AX126" s="195">
        <v>33</v>
      </c>
      <c r="AY126" s="195">
        <v>4</v>
      </c>
      <c r="AZ126" s="195">
        <v>34</v>
      </c>
    </row>
    <row r="127" spans="1:52" ht="15">
      <c r="A127" s="153">
        <f t="shared" si="78"/>
        <v>5</v>
      </c>
      <c r="B127" s="162">
        <v>44683</v>
      </c>
      <c r="C127" s="163">
        <f>'[1]2022'!$V125</f>
        <v>438</v>
      </c>
      <c r="D127" s="163">
        <f>'[1]2022'!Y125</f>
        <v>21</v>
      </c>
      <c r="E127" s="163">
        <f>'[1]2022'!Z125</f>
        <v>58</v>
      </c>
      <c r="F127" s="163">
        <f>'[1]2022'!AA125</f>
        <v>13</v>
      </c>
      <c r="G127" s="163">
        <f>'[1]2022'!AB125</f>
        <v>3</v>
      </c>
      <c r="H127" s="163">
        <f>'[1]2022'!AC125</f>
        <v>31</v>
      </c>
      <c r="J127" s="153">
        <f t="shared" si="79"/>
        <v>5</v>
      </c>
      <c r="K127" s="162">
        <f t="shared" si="83"/>
        <v>45048</v>
      </c>
      <c r="L127" s="167">
        <f t="shared" si="80"/>
        <v>442</v>
      </c>
      <c r="M127" s="166">
        <f>VLOOKUP($K127,ANALISIS!N$4:T$369,2,FALSE)</f>
        <v>12</v>
      </c>
      <c r="N127" s="166">
        <f>VLOOKUP($K127,ANALISIS!$N$4:$T$369,3,FALSE)</f>
        <v>23</v>
      </c>
      <c r="O127" s="166">
        <f>VLOOKUP($K127,ANALISIS!$N$4:$T$369,4,FALSE)</f>
        <v>0</v>
      </c>
      <c r="P127" s="166">
        <f>VLOOKUP($K127,ANALISIS!$N$4:$T$369,5,FALSE)</f>
        <v>1</v>
      </c>
      <c r="Q127" s="166">
        <f>VLOOKUP($K127,ANALISIS!$N$4:$T$369,6,FALSE)</f>
        <v>26</v>
      </c>
      <c r="S127" s="153">
        <f t="shared" si="81"/>
        <v>5</v>
      </c>
      <c r="T127" s="162">
        <f t="shared" si="82"/>
        <v>45048</v>
      </c>
      <c r="U127" s="163">
        <f>[1]PRESUP!B125</f>
        <v>440</v>
      </c>
      <c r="V127" s="166">
        <f>[1]PRESUP!E125</f>
        <v>31.4470949554896</v>
      </c>
      <c r="W127" s="166">
        <f>[1]PRESUP!F125</f>
        <v>54.317926734216698</v>
      </c>
      <c r="X127" s="166">
        <f>[1]PRESUP!G125</f>
        <v>12.6649864864865</v>
      </c>
      <c r="Y127" s="166">
        <f>[1]PRESUP!H125</f>
        <v>0</v>
      </c>
      <c r="Z127" s="166">
        <f>[1]PRESUP!I125</f>
        <v>0</v>
      </c>
      <c r="AS127" s="153">
        <f t="shared" si="77"/>
        <v>5</v>
      </c>
      <c r="AT127" s="162">
        <v>44683</v>
      </c>
      <c r="AU127" s="195">
        <v>438</v>
      </c>
      <c r="AV127" s="195">
        <v>21</v>
      </c>
      <c r="AW127" s="195">
        <v>60</v>
      </c>
      <c r="AX127" s="195">
        <v>14</v>
      </c>
      <c r="AY127" s="195">
        <v>3</v>
      </c>
      <c r="AZ127" s="195">
        <v>32</v>
      </c>
    </row>
    <row r="128" spans="1:52" ht="15">
      <c r="A128" s="153">
        <f t="shared" si="78"/>
        <v>5</v>
      </c>
      <c r="B128" s="162">
        <v>44684</v>
      </c>
      <c r="C128" s="163">
        <f>'[1]2022'!$V126</f>
        <v>438</v>
      </c>
      <c r="D128" s="163">
        <f>'[1]2022'!Y126</f>
        <v>14</v>
      </c>
      <c r="E128" s="163">
        <f>'[1]2022'!Z126</f>
        <v>47</v>
      </c>
      <c r="F128" s="163">
        <f>'[1]2022'!AA126</f>
        <v>9</v>
      </c>
      <c r="G128" s="163">
        <f>'[1]2022'!AB126</f>
        <v>3</v>
      </c>
      <c r="H128" s="163">
        <f>'[1]2022'!AC126</f>
        <v>34</v>
      </c>
      <c r="J128" s="153">
        <f t="shared" si="79"/>
        <v>5</v>
      </c>
      <c r="K128" s="162">
        <f t="shared" si="83"/>
        <v>45049</v>
      </c>
      <c r="L128" s="167">
        <f t="shared" si="80"/>
        <v>442</v>
      </c>
      <c r="M128" s="166">
        <f>VLOOKUP($K128,ANALISIS!N$4:T$369,2,FALSE)</f>
        <v>12</v>
      </c>
      <c r="N128" s="166">
        <f>VLOOKUP($K128,ANALISIS!$N$4:$T$369,3,FALSE)</f>
        <v>30</v>
      </c>
      <c r="O128" s="166">
        <f>VLOOKUP($K128,ANALISIS!$N$4:$T$369,4,FALSE)</f>
        <v>1</v>
      </c>
      <c r="P128" s="166">
        <f>VLOOKUP($K128,ANALISIS!$N$4:$T$369,5,FALSE)</f>
        <v>1</v>
      </c>
      <c r="Q128" s="166">
        <f>VLOOKUP($K128,ANALISIS!$N$4:$T$369,6,FALSE)</f>
        <v>29</v>
      </c>
      <c r="S128" s="153">
        <f t="shared" si="81"/>
        <v>5</v>
      </c>
      <c r="T128" s="162">
        <f t="shared" si="82"/>
        <v>45049</v>
      </c>
      <c r="U128" s="163">
        <f>[1]PRESUP!B126</f>
        <v>440</v>
      </c>
      <c r="V128" s="166">
        <f>[1]PRESUP!E126</f>
        <v>20.964729970326399</v>
      </c>
      <c r="W128" s="166">
        <f>[1]PRESUP!F126</f>
        <v>44.016250974278996</v>
      </c>
      <c r="X128" s="166">
        <f>[1]PRESUP!G126</f>
        <v>8.7680675675675701</v>
      </c>
      <c r="Y128" s="166">
        <f>[1]PRESUP!H126</f>
        <v>0</v>
      </c>
      <c r="Z128" s="166">
        <f>[1]PRESUP!I126</f>
        <v>0</v>
      </c>
      <c r="AS128" s="153">
        <f t="shared" si="77"/>
        <v>5</v>
      </c>
      <c r="AT128" s="162">
        <v>44684</v>
      </c>
      <c r="AU128" s="195">
        <v>438</v>
      </c>
      <c r="AV128" s="195">
        <v>14</v>
      </c>
      <c r="AW128" s="195">
        <v>48</v>
      </c>
      <c r="AX128" s="195">
        <v>9</v>
      </c>
      <c r="AY128" s="195">
        <v>3</v>
      </c>
      <c r="AZ128" s="195">
        <v>36</v>
      </c>
    </row>
    <row r="129" spans="1:52" ht="15">
      <c r="A129" s="153">
        <f t="shared" si="78"/>
        <v>5</v>
      </c>
      <c r="B129" s="162">
        <v>44685</v>
      </c>
      <c r="C129" s="163">
        <f>'[1]2022'!$V127</f>
        <v>438</v>
      </c>
      <c r="D129" s="163">
        <f>'[1]2022'!Y127</f>
        <v>13</v>
      </c>
      <c r="E129" s="163">
        <f>'[1]2022'!Z127</f>
        <v>56</v>
      </c>
      <c r="F129" s="163">
        <f>'[1]2022'!AA127</f>
        <v>10</v>
      </c>
      <c r="G129" s="163">
        <f>'[1]2022'!AB127</f>
        <v>5</v>
      </c>
      <c r="H129" s="163">
        <f>'[1]2022'!AC127</f>
        <v>30</v>
      </c>
      <c r="J129" s="153">
        <f t="shared" si="79"/>
        <v>5</v>
      </c>
      <c r="K129" s="162">
        <f t="shared" si="83"/>
        <v>45050</v>
      </c>
      <c r="L129" s="167">
        <f t="shared" si="80"/>
        <v>442</v>
      </c>
      <c r="M129" s="166">
        <f>VLOOKUP($K129,ANALISIS!N$4:T$369,2,FALSE)</f>
        <v>36</v>
      </c>
      <c r="N129" s="166">
        <f>VLOOKUP($K129,ANALISIS!$N$4:$T$369,3,FALSE)</f>
        <v>56</v>
      </c>
      <c r="O129" s="166">
        <f>VLOOKUP($K129,ANALISIS!$N$4:$T$369,4,FALSE)</f>
        <v>4</v>
      </c>
      <c r="P129" s="166">
        <f>VLOOKUP($K129,ANALISIS!$N$4:$T$369,5,FALSE)</f>
        <v>3</v>
      </c>
      <c r="Q129" s="166">
        <f>VLOOKUP($K129,ANALISIS!$N$4:$T$369,6,FALSE)</f>
        <v>40</v>
      </c>
      <c r="S129" s="153">
        <f t="shared" si="81"/>
        <v>5</v>
      </c>
      <c r="T129" s="162">
        <f t="shared" si="82"/>
        <v>45050</v>
      </c>
      <c r="U129" s="163">
        <f>[1]PRESUP!B127</f>
        <v>440</v>
      </c>
      <c r="V129" s="166">
        <f>[1]PRESUP!E127</f>
        <v>19.467249258160201</v>
      </c>
      <c r="W129" s="166">
        <f>[1]PRESUP!F127</f>
        <v>52.444894777864398</v>
      </c>
      <c r="X129" s="166">
        <f>[1]PRESUP!G127</f>
        <v>9.7422972972973003</v>
      </c>
      <c r="Y129" s="166">
        <f>[1]PRESUP!H127</f>
        <v>0</v>
      </c>
      <c r="Z129" s="166">
        <f>[1]PRESUP!I127</f>
        <v>0</v>
      </c>
      <c r="AS129" s="153">
        <f t="shared" si="77"/>
        <v>5</v>
      </c>
      <c r="AT129" s="162">
        <v>44685</v>
      </c>
      <c r="AU129" s="195">
        <v>438</v>
      </c>
      <c r="AV129" s="195">
        <v>13</v>
      </c>
      <c r="AW129" s="195">
        <v>57</v>
      </c>
      <c r="AX129" s="195">
        <v>10</v>
      </c>
      <c r="AY129" s="195">
        <v>5</v>
      </c>
      <c r="AZ129" s="195">
        <v>32</v>
      </c>
    </row>
    <row r="130" spans="1:52" ht="15">
      <c r="A130" s="153">
        <f t="shared" si="78"/>
        <v>5</v>
      </c>
      <c r="B130" s="162">
        <v>44686</v>
      </c>
      <c r="C130" s="163">
        <f>'[1]2022'!$V128</f>
        <v>439</v>
      </c>
      <c r="D130" s="163">
        <f>'[1]2022'!Y128</f>
        <v>22</v>
      </c>
      <c r="E130" s="163">
        <f>'[1]2022'!Z128</f>
        <v>116</v>
      </c>
      <c r="F130" s="163">
        <f>'[1]2022'!AA128</f>
        <v>22</v>
      </c>
      <c r="G130" s="163">
        <f>'[1]2022'!AB128</f>
        <v>7</v>
      </c>
      <c r="H130" s="163">
        <f>'[1]2022'!AC128</f>
        <v>33</v>
      </c>
      <c r="J130" s="153">
        <f t="shared" si="79"/>
        <v>5</v>
      </c>
      <c r="K130" s="162">
        <f t="shared" si="83"/>
        <v>45051</v>
      </c>
      <c r="L130" s="167">
        <f t="shared" si="80"/>
        <v>442</v>
      </c>
      <c r="M130" s="166">
        <f>VLOOKUP($K130,ANALISIS!N$4:T$369,2,FALSE)</f>
        <v>100</v>
      </c>
      <c r="N130" s="166">
        <f>VLOOKUP($K130,ANALISIS!$N$4:$T$369,3,FALSE)</f>
        <v>108</v>
      </c>
      <c r="O130" s="166">
        <f>VLOOKUP($K130,ANALISIS!$N$4:$T$369,4,FALSE)</f>
        <v>11</v>
      </c>
      <c r="P130" s="166">
        <f>VLOOKUP($K130,ANALISIS!$N$4:$T$369,5,FALSE)</f>
        <v>1</v>
      </c>
      <c r="Q130" s="166">
        <f>VLOOKUP($K130,ANALISIS!$N$4:$T$369,6,FALSE)</f>
        <v>46</v>
      </c>
      <c r="S130" s="153">
        <f t="shared" si="81"/>
        <v>5</v>
      </c>
      <c r="T130" s="162">
        <f t="shared" si="82"/>
        <v>45051</v>
      </c>
      <c r="U130" s="163">
        <f>[1]PRESUP!B128</f>
        <v>440</v>
      </c>
      <c r="V130" s="166">
        <f>[1]PRESUP!E128</f>
        <v>32.944575667655798</v>
      </c>
      <c r="W130" s="166">
        <f>[1]PRESUP!F128</f>
        <v>108.635853468433</v>
      </c>
      <c r="X130" s="166">
        <f>[1]PRESUP!G128</f>
        <v>21.4330540540541</v>
      </c>
      <c r="Y130" s="166">
        <f>[1]PRESUP!H128</f>
        <v>0</v>
      </c>
      <c r="Z130" s="166">
        <f>[1]PRESUP!I128</f>
        <v>0</v>
      </c>
      <c r="AS130" s="153">
        <f t="shared" si="77"/>
        <v>5</v>
      </c>
      <c r="AT130" s="162">
        <v>44686</v>
      </c>
      <c r="AU130" s="195">
        <v>439</v>
      </c>
      <c r="AV130" s="195">
        <v>24</v>
      </c>
      <c r="AW130" s="195">
        <v>118</v>
      </c>
      <c r="AX130" s="195">
        <v>25</v>
      </c>
      <c r="AY130" s="195">
        <v>7</v>
      </c>
      <c r="AZ130" s="195">
        <v>34</v>
      </c>
    </row>
    <row r="131" spans="1:52" ht="15">
      <c r="A131" s="153">
        <f t="shared" si="78"/>
        <v>5</v>
      </c>
      <c r="B131" s="162">
        <v>44687</v>
      </c>
      <c r="C131" s="163">
        <f>'[1]2022'!$V129</f>
        <v>439</v>
      </c>
      <c r="D131" s="163">
        <f>'[1]2022'!Y129</f>
        <v>42</v>
      </c>
      <c r="E131" s="163">
        <f>'[1]2022'!Z129</f>
        <v>184</v>
      </c>
      <c r="F131" s="163">
        <f>'[1]2022'!AA129</f>
        <v>93</v>
      </c>
      <c r="G131" s="163">
        <f>'[1]2022'!AB129</f>
        <v>5</v>
      </c>
      <c r="H131" s="163">
        <f>'[1]2022'!AC129</f>
        <v>34</v>
      </c>
      <c r="J131" s="153">
        <f t="shared" si="79"/>
        <v>5</v>
      </c>
      <c r="K131" s="162">
        <f t="shared" si="83"/>
        <v>45052</v>
      </c>
      <c r="L131" s="167">
        <f t="shared" si="80"/>
        <v>442</v>
      </c>
      <c r="M131" s="166">
        <f>VLOOKUP($K131,ANALISIS!N$4:T$369,2,FALSE)</f>
        <v>114</v>
      </c>
      <c r="N131" s="166">
        <f>VLOOKUP($K131,ANALISIS!$N$4:$T$369,3,FALSE)</f>
        <v>109</v>
      </c>
      <c r="O131" s="166">
        <f>VLOOKUP($K131,ANALISIS!$N$4:$T$369,4,FALSE)</f>
        <v>13</v>
      </c>
      <c r="P131" s="166">
        <f>VLOOKUP($K131,ANALISIS!$N$4:$T$369,5,FALSE)</f>
        <v>0</v>
      </c>
      <c r="Q131" s="166">
        <f>VLOOKUP($K131,ANALISIS!$N$4:$T$369,6,FALSE)</f>
        <v>43</v>
      </c>
      <c r="S131" s="153">
        <f t="shared" si="81"/>
        <v>5</v>
      </c>
      <c r="T131" s="162">
        <f t="shared" si="82"/>
        <v>45052</v>
      </c>
      <c r="U131" s="163">
        <f>[1]PRESUP!B129</f>
        <v>440</v>
      </c>
      <c r="V131" s="166">
        <f>[1]PRESUP!E129</f>
        <v>62.8941899109792</v>
      </c>
      <c r="W131" s="166">
        <f>[1]PRESUP!F129</f>
        <v>172.318939984412</v>
      </c>
      <c r="X131" s="166">
        <f>[1]PRESUP!G129</f>
        <v>90.603364864864901</v>
      </c>
      <c r="Y131" s="166">
        <f>[1]PRESUP!H129</f>
        <v>0</v>
      </c>
      <c r="Z131" s="166">
        <f>[1]PRESUP!I129</f>
        <v>0</v>
      </c>
      <c r="AS131" s="153">
        <f t="shared" si="77"/>
        <v>5</v>
      </c>
      <c r="AT131" s="162">
        <v>44687</v>
      </c>
      <c r="AU131" s="195">
        <v>439</v>
      </c>
      <c r="AV131" s="195">
        <v>46</v>
      </c>
      <c r="AW131" s="195">
        <v>189</v>
      </c>
      <c r="AX131" s="195">
        <v>97</v>
      </c>
      <c r="AY131" s="195">
        <v>6</v>
      </c>
      <c r="AZ131" s="195">
        <v>35</v>
      </c>
    </row>
    <row r="132" spans="1:52" ht="15">
      <c r="A132" s="153">
        <f t="shared" si="78"/>
        <v>5</v>
      </c>
      <c r="B132" s="162">
        <v>44688</v>
      </c>
      <c r="C132" s="163">
        <f>'[1]2022'!$V130</f>
        <v>439</v>
      </c>
      <c r="D132" s="163">
        <f>'[1]2022'!Y130</f>
        <v>55</v>
      </c>
      <c r="E132" s="163">
        <f>'[1]2022'!Z130</f>
        <v>184</v>
      </c>
      <c r="F132" s="163">
        <f>'[1]2022'!AA130</f>
        <v>95</v>
      </c>
      <c r="G132" s="163">
        <f>'[1]2022'!AB130</f>
        <v>5</v>
      </c>
      <c r="H132" s="163">
        <f>'[1]2022'!AC130</f>
        <v>36</v>
      </c>
      <c r="J132" s="153">
        <f t="shared" si="79"/>
        <v>5</v>
      </c>
      <c r="K132" s="162">
        <f t="shared" si="83"/>
        <v>45053</v>
      </c>
      <c r="L132" s="167">
        <f t="shared" si="80"/>
        <v>442</v>
      </c>
      <c r="M132" s="166">
        <f>VLOOKUP($K132,ANALISIS!N$4:T$369,2,FALSE)</f>
        <v>60</v>
      </c>
      <c r="N132" s="166">
        <f>VLOOKUP($K132,ANALISIS!$N$4:$T$369,3,FALSE)</f>
        <v>73</v>
      </c>
      <c r="O132" s="166">
        <f>VLOOKUP($K132,ANALISIS!$N$4:$T$369,4,FALSE)</f>
        <v>7</v>
      </c>
      <c r="P132" s="166">
        <f>VLOOKUP($K132,ANALISIS!$N$4:$T$369,5,FALSE)</f>
        <v>2</v>
      </c>
      <c r="Q132" s="166">
        <f>VLOOKUP($K132,ANALISIS!$N$4:$T$369,6,FALSE)</f>
        <v>34</v>
      </c>
      <c r="S132" s="153">
        <f t="shared" si="81"/>
        <v>5</v>
      </c>
      <c r="T132" s="162">
        <f t="shared" si="82"/>
        <v>45053</v>
      </c>
      <c r="U132" s="163">
        <f>[1]PRESUP!B130</f>
        <v>440</v>
      </c>
      <c r="V132" s="166">
        <f>[1]PRESUP!E130</f>
        <v>82.361439169139501</v>
      </c>
      <c r="W132" s="166">
        <f>[1]PRESUP!F130</f>
        <v>172.318939984412</v>
      </c>
      <c r="X132" s="166">
        <f>[1]PRESUP!G130</f>
        <v>92.551824324324301</v>
      </c>
      <c r="Y132" s="166">
        <f>[1]PRESUP!H130</f>
        <v>0</v>
      </c>
      <c r="Z132" s="166">
        <f>[1]PRESUP!I130</f>
        <v>0</v>
      </c>
      <c r="AS132" s="153">
        <f t="shared" si="77"/>
        <v>5</v>
      </c>
      <c r="AT132" s="162">
        <v>44688</v>
      </c>
      <c r="AU132" s="195">
        <v>439</v>
      </c>
      <c r="AV132" s="195">
        <v>59</v>
      </c>
      <c r="AW132" s="195">
        <v>190</v>
      </c>
      <c r="AX132" s="195">
        <v>99</v>
      </c>
      <c r="AY132" s="195">
        <v>5</v>
      </c>
      <c r="AZ132" s="195">
        <v>37</v>
      </c>
    </row>
    <row r="133" spans="1:52" ht="15">
      <c r="A133" s="153">
        <f t="shared" si="78"/>
        <v>5</v>
      </c>
      <c r="B133" s="162">
        <v>44689</v>
      </c>
      <c r="C133" s="163">
        <f>'[1]2022'!$V131</f>
        <v>439</v>
      </c>
      <c r="D133" s="163">
        <f>'[1]2022'!Y131</f>
        <v>43</v>
      </c>
      <c r="E133" s="163">
        <f>'[1]2022'!Z131</f>
        <v>121</v>
      </c>
      <c r="F133" s="163">
        <f>'[1]2022'!AA131</f>
        <v>50</v>
      </c>
      <c r="G133" s="163">
        <f>'[1]2022'!AB131</f>
        <v>4</v>
      </c>
      <c r="H133" s="163">
        <f>'[1]2022'!AC131</f>
        <v>32</v>
      </c>
      <c r="J133" s="153">
        <f t="shared" si="79"/>
        <v>5</v>
      </c>
      <c r="K133" s="162">
        <f t="shared" si="83"/>
        <v>45054</v>
      </c>
      <c r="L133" s="167">
        <f t="shared" si="80"/>
        <v>442</v>
      </c>
      <c r="M133" s="166">
        <f>VLOOKUP($K133,ANALISIS!N$4:T$369,2,FALSE)</f>
        <v>17</v>
      </c>
      <c r="N133" s="166">
        <f>VLOOKUP($K133,ANALISIS!$N$4:$T$369,3,FALSE)</f>
        <v>32</v>
      </c>
      <c r="O133" s="166">
        <f>VLOOKUP($K133,ANALISIS!$N$4:$T$369,4,FALSE)</f>
        <v>1</v>
      </c>
      <c r="P133" s="166">
        <f>VLOOKUP($K133,ANALISIS!$N$4:$T$369,5,FALSE)</f>
        <v>0</v>
      </c>
      <c r="Q133" s="166">
        <f>VLOOKUP($K133,ANALISIS!$N$4:$T$369,6,FALSE)</f>
        <v>25</v>
      </c>
      <c r="S133" s="153">
        <f t="shared" si="81"/>
        <v>5</v>
      </c>
      <c r="T133" s="162">
        <f t="shared" si="82"/>
        <v>45054</v>
      </c>
      <c r="U133" s="163">
        <f>[1]PRESUP!B131</f>
        <v>440</v>
      </c>
      <c r="V133" s="166">
        <f>[1]PRESUP!E131</f>
        <v>64.391670623145401</v>
      </c>
      <c r="W133" s="166">
        <f>[1]PRESUP!F131</f>
        <v>113.318433359314</v>
      </c>
      <c r="X133" s="166">
        <f>[1]PRESUP!G131</f>
        <v>48.7114864864865</v>
      </c>
      <c r="Y133" s="166">
        <f>[1]PRESUP!H131</f>
        <v>0</v>
      </c>
      <c r="Z133" s="166">
        <f>[1]PRESUP!I131</f>
        <v>0</v>
      </c>
      <c r="AS133" s="153">
        <f t="shared" si="77"/>
        <v>5</v>
      </c>
      <c r="AT133" s="162">
        <v>44689</v>
      </c>
      <c r="AU133" s="195">
        <v>439</v>
      </c>
      <c r="AV133" s="195">
        <v>47</v>
      </c>
      <c r="AW133" s="195">
        <v>123</v>
      </c>
      <c r="AX133" s="195">
        <v>52</v>
      </c>
      <c r="AY133" s="195">
        <v>4</v>
      </c>
      <c r="AZ133" s="195">
        <v>33</v>
      </c>
    </row>
    <row r="134" spans="1:52" ht="15">
      <c r="A134" s="153">
        <f t="shared" si="78"/>
        <v>5</v>
      </c>
      <c r="B134" s="162">
        <v>44690</v>
      </c>
      <c r="C134" s="163">
        <f>'[1]2022'!$V132</f>
        <v>439</v>
      </c>
      <c r="D134" s="163">
        <f>'[1]2022'!Y132</f>
        <v>19</v>
      </c>
      <c r="E134" s="163">
        <f>'[1]2022'!Z132</f>
        <v>55</v>
      </c>
      <c r="F134" s="163">
        <f>'[1]2022'!AA132</f>
        <v>9</v>
      </c>
      <c r="G134" s="163">
        <f>'[1]2022'!AB132</f>
        <v>0</v>
      </c>
      <c r="H134" s="163">
        <f>'[1]2022'!AC132</f>
        <v>28</v>
      </c>
      <c r="J134" s="153">
        <f t="shared" si="79"/>
        <v>5</v>
      </c>
      <c r="K134" s="162">
        <f t="shared" si="83"/>
        <v>45055</v>
      </c>
      <c r="L134" s="167">
        <f t="shared" si="80"/>
        <v>442</v>
      </c>
      <c r="M134" s="166">
        <f>VLOOKUP($K134,ANALISIS!N$4:T$369,2,FALSE)</f>
        <v>17</v>
      </c>
      <c r="N134" s="166">
        <f>VLOOKUP($K134,ANALISIS!$N$4:$T$369,3,FALSE)</f>
        <v>29</v>
      </c>
      <c r="O134" s="166">
        <f>VLOOKUP($K134,ANALISIS!$N$4:$T$369,4,FALSE)</f>
        <v>1</v>
      </c>
      <c r="P134" s="166">
        <f>VLOOKUP($K134,ANALISIS!$N$4:$T$369,5,FALSE)</f>
        <v>0</v>
      </c>
      <c r="Q134" s="166">
        <f>VLOOKUP($K134,ANALISIS!$N$4:$T$369,6,FALSE)</f>
        <v>22</v>
      </c>
      <c r="S134" s="153">
        <f t="shared" si="81"/>
        <v>5</v>
      </c>
      <c r="T134" s="162">
        <f t="shared" si="82"/>
        <v>45055</v>
      </c>
      <c r="U134" s="163">
        <f>[1]PRESUP!B132</f>
        <v>440</v>
      </c>
      <c r="V134" s="166">
        <f>[1]PRESUP!E132</f>
        <v>28.452133531157301</v>
      </c>
      <c r="W134" s="166">
        <f>[1]PRESUP!F132</f>
        <v>51.508378799688202</v>
      </c>
      <c r="X134" s="166">
        <f>[1]PRESUP!G132</f>
        <v>8.7680675675675701</v>
      </c>
      <c r="Y134" s="166">
        <f>[1]PRESUP!H132</f>
        <v>0</v>
      </c>
      <c r="Z134" s="166">
        <f>[1]PRESUP!I132</f>
        <v>0</v>
      </c>
      <c r="AS134" s="153">
        <f t="shared" ref="AS134:AS197" si="84">MONTH(AT134)</f>
        <v>5</v>
      </c>
      <c r="AT134" s="162">
        <v>44690</v>
      </c>
      <c r="AU134" s="195">
        <v>439</v>
      </c>
      <c r="AV134" s="195">
        <v>21</v>
      </c>
      <c r="AW134" s="195">
        <v>56</v>
      </c>
      <c r="AX134" s="195">
        <v>9</v>
      </c>
      <c r="AY134" s="195"/>
      <c r="AZ134" s="195">
        <v>28</v>
      </c>
    </row>
    <row r="135" spans="1:52" ht="15">
      <c r="A135" s="153">
        <f t="shared" ref="A135:A198" si="85">MONTH(B135)</f>
        <v>5</v>
      </c>
      <c r="B135" s="162">
        <v>44691</v>
      </c>
      <c r="C135" s="163">
        <f>'[1]2022'!$V133</f>
        <v>439</v>
      </c>
      <c r="D135" s="163">
        <f>'[1]2022'!Y133</f>
        <v>20</v>
      </c>
      <c r="E135" s="163">
        <f>'[1]2022'!Z133</f>
        <v>42</v>
      </c>
      <c r="F135" s="163">
        <f>'[1]2022'!AA133</f>
        <v>8</v>
      </c>
      <c r="G135" s="163">
        <f>'[1]2022'!AB133</f>
        <v>2</v>
      </c>
      <c r="H135" s="163">
        <f>'[1]2022'!AC133</f>
        <v>21</v>
      </c>
      <c r="J135" s="153">
        <f t="shared" ref="J135:J198" si="86">MONTH(K135)</f>
        <v>5</v>
      </c>
      <c r="K135" s="162">
        <f t="shared" si="83"/>
        <v>45056</v>
      </c>
      <c r="L135" s="167">
        <f t="shared" ref="L135:L198" si="87">L134</f>
        <v>442</v>
      </c>
      <c r="M135" s="166">
        <f>VLOOKUP($K135,ANALISIS!N$4:T$369,2,FALSE)</f>
        <v>25</v>
      </c>
      <c r="N135" s="166">
        <f>VLOOKUP($K135,ANALISIS!$N$4:$T$369,3,FALSE)</f>
        <v>45</v>
      </c>
      <c r="O135" s="166">
        <f>VLOOKUP($K135,ANALISIS!$N$4:$T$369,4,FALSE)</f>
        <v>1</v>
      </c>
      <c r="P135" s="166">
        <f>VLOOKUP($K135,ANALISIS!$N$4:$T$369,5,FALSE)</f>
        <v>0</v>
      </c>
      <c r="Q135" s="166">
        <f>VLOOKUP($K135,ANALISIS!$N$4:$T$369,6,FALSE)</f>
        <v>22</v>
      </c>
      <c r="S135" s="153">
        <f t="shared" ref="S135:S198" si="88">MONTH(T135)</f>
        <v>5</v>
      </c>
      <c r="T135" s="162">
        <f t="shared" ref="T135:T198" si="89">K135</f>
        <v>45056</v>
      </c>
      <c r="U135" s="163">
        <f>[1]PRESUP!B133</f>
        <v>440</v>
      </c>
      <c r="V135" s="166">
        <f>[1]PRESUP!E133</f>
        <v>29.949614243323399</v>
      </c>
      <c r="W135" s="166">
        <f>[1]PRESUP!F133</f>
        <v>39.333671083398301</v>
      </c>
      <c r="X135" s="166">
        <f>[1]PRESUP!G133</f>
        <v>7.7938378378378399</v>
      </c>
      <c r="Y135" s="166">
        <f>[1]PRESUP!H133</f>
        <v>0</v>
      </c>
      <c r="Z135" s="166">
        <f>[1]PRESUP!I133</f>
        <v>0</v>
      </c>
      <c r="AS135" s="153">
        <f t="shared" si="84"/>
        <v>5</v>
      </c>
      <c r="AT135" s="162">
        <v>44691</v>
      </c>
      <c r="AU135" s="195">
        <v>439</v>
      </c>
      <c r="AV135" s="195">
        <v>22</v>
      </c>
      <c r="AW135" s="195">
        <v>42</v>
      </c>
      <c r="AX135" s="195">
        <v>8</v>
      </c>
      <c r="AY135" s="195">
        <v>2</v>
      </c>
      <c r="AZ135" s="195">
        <v>21</v>
      </c>
    </row>
    <row r="136" spans="1:52" ht="15">
      <c r="A136" s="153">
        <f t="shared" si="85"/>
        <v>5</v>
      </c>
      <c r="B136" s="162">
        <v>44692</v>
      </c>
      <c r="C136" s="163">
        <f>'[1]2022'!$V134</f>
        <v>439</v>
      </c>
      <c r="D136" s="163">
        <f>'[1]2022'!Y134</f>
        <v>23</v>
      </c>
      <c r="E136" s="163">
        <f>'[1]2022'!Z134</f>
        <v>52</v>
      </c>
      <c r="F136" s="163">
        <f>'[1]2022'!AA134</f>
        <v>14</v>
      </c>
      <c r="G136" s="163">
        <f>'[1]2022'!AB134</f>
        <v>4</v>
      </c>
      <c r="H136" s="163">
        <f>'[1]2022'!AC134</f>
        <v>24</v>
      </c>
      <c r="J136" s="153">
        <f t="shared" si="86"/>
        <v>5</v>
      </c>
      <c r="K136" s="162">
        <f t="shared" ref="K136:K199" si="90">K135+1</f>
        <v>45057</v>
      </c>
      <c r="L136" s="167">
        <f t="shared" si="87"/>
        <v>442</v>
      </c>
      <c r="M136" s="166">
        <f>VLOOKUP($K136,ANALISIS!N$4:T$369,2,FALSE)</f>
        <v>45</v>
      </c>
      <c r="N136" s="166">
        <f>VLOOKUP($K136,ANALISIS!$N$4:$T$369,3,FALSE)</f>
        <v>69</v>
      </c>
      <c r="O136" s="166">
        <f>VLOOKUP($K136,ANALISIS!$N$4:$T$369,4,FALSE)</f>
        <v>9</v>
      </c>
      <c r="P136" s="166">
        <f>VLOOKUP($K136,ANALISIS!$N$4:$T$369,5,FALSE)</f>
        <v>3</v>
      </c>
      <c r="Q136" s="166">
        <f>VLOOKUP($K136,ANALISIS!$N$4:$T$369,6,FALSE)</f>
        <v>33</v>
      </c>
      <c r="S136" s="153">
        <f t="shared" si="88"/>
        <v>5</v>
      </c>
      <c r="T136" s="162">
        <f t="shared" si="89"/>
        <v>45057</v>
      </c>
      <c r="U136" s="163">
        <f>[1]PRESUP!B134</f>
        <v>440</v>
      </c>
      <c r="V136" s="166">
        <f>[1]PRESUP!E134</f>
        <v>34.442056379821999</v>
      </c>
      <c r="W136" s="166">
        <f>[1]PRESUP!F134</f>
        <v>48.698830865159799</v>
      </c>
      <c r="X136" s="166">
        <f>[1]PRESUP!G134</f>
        <v>13.6392162162162</v>
      </c>
      <c r="Y136" s="166">
        <f>[1]PRESUP!H134</f>
        <v>0</v>
      </c>
      <c r="Z136" s="166">
        <f>[1]PRESUP!I134</f>
        <v>0</v>
      </c>
      <c r="AS136" s="153">
        <f t="shared" si="84"/>
        <v>5</v>
      </c>
      <c r="AT136" s="162">
        <v>44692</v>
      </c>
      <c r="AU136" s="195">
        <v>439</v>
      </c>
      <c r="AV136" s="195">
        <v>24</v>
      </c>
      <c r="AW136" s="195">
        <v>52</v>
      </c>
      <c r="AX136" s="195">
        <v>15</v>
      </c>
      <c r="AY136" s="195">
        <v>4</v>
      </c>
      <c r="AZ136" s="195">
        <v>24</v>
      </c>
    </row>
    <row r="137" spans="1:52" ht="15">
      <c r="A137" s="153">
        <f t="shared" si="85"/>
        <v>5</v>
      </c>
      <c r="B137" s="162">
        <v>44693</v>
      </c>
      <c r="C137" s="163">
        <f>'[1]2022'!$V135</f>
        <v>439</v>
      </c>
      <c r="D137" s="163">
        <f>'[1]2022'!Y135</f>
        <v>48</v>
      </c>
      <c r="E137" s="163">
        <f>'[1]2022'!Z135</f>
        <v>102</v>
      </c>
      <c r="F137" s="163">
        <f>'[1]2022'!AA135</f>
        <v>23</v>
      </c>
      <c r="G137" s="163">
        <f>'[1]2022'!AB135</f>
        <v>5</v>
      </c>
      <c r="H137" s="163">
        <f>'[1]2022'!AC135</f>
        <v>33</v>
      </c>
      <c r="J137" s="153">
        <f t="shared" si="86"/>
        <v>5</v>
      </c>
      <c r="K137" s="162">
        <f t="shared" si="90"/>
        <v>45058</v>
      </c>
      <c r="L137" s="167">
        <f t="shared" si="87"/>
        <v>442</v>
      </c>
      <c r="M137" s="166">
        <f>VLOOKUP($K137,ANALISIS!N$4:T$369,2,FALSE)</f>
        <v>99</v>
      </c>
      <c r="N137" s="166">
        <f>VLOOKUP($K137,ANALISIS!$N$4:$T$369,3,FALSE)</f>
        <v>141</v>
      </c>
      <c r="O137" s="166">
        <f>VLOOKUP($K137,ANALISIS!$N$4:$T$369,4,FALSE)</f>
        <v>41</v>
      </c>
      <c r="P137" s="166">
        <f>VLOOKUP($K137,ANALISIS!$N$4:$T$369,5,FALSE)</f>
        <v>20</v>
      </c>
      <c r="Q137" s="166">
        <f>VLOOKUP($K137,ANALISIS!$N$4:$T$369,6,FALSE)</f>
        <v>37</v>
      </c>
      <c r="S137" s="153">
        <f t="shared" si="88"/>
        <v>5</v>
      </c>
      <c r="T137" s="162">
        <f t="shared" si="89"/>
        <v>45058</v>
      </c>
      <c r="U137" s="163">
        <f>[1]PRESUP!B135</f>
        <v>440</v>
      </c>
      <c r="V137" s="166">
        <f>[1]PRESUP!E135</f>
        <v>71.8790741839763</v>
      </c>
      <c r="W137" s="166">
        <f>[1]PRESUP!F135</f>
        <v>95.524629773967305</v>
      </c>
      <c r="X137" s="166">
        <f>[1]PRESUP!G135</f>
        <v>22.4072837837838</v>
      </c>
      <c r="Y137" s="166">
        <f>[1]PRESUP!H135</f>
        <v>0</v>
      </c>
      <c r="Z137" s="166">
        <f>[1]PRESUP!I135</f>
        <v>0</v>
      </c>
      <c r="AS137" s="153">
        <f t="shared" si="84"/>
        <v>5</v>
      </c>
      <c r="AT137" s="162">
        <v>44693</v>
      </c>
      <c r="AU137" s="195">
        <v>439</v>
      </c>
      <c r="AV137" s="195">
        <v>49</v>
      </c>
      <c r="AW137" s="195">
        <v>104</v>
      </c>
      <c r="AX137" s="195">
        <v>23</v>
      </c>
      <c r="AY137" s="195">
        <v>6</v>
      </c>
      <c r="AZ137" s="195">
        <v>34</v>
      </c>
    </row>
    <row r="138" spans="1:52" ht="15">
      <c r="A138" s="153">
        <f t="shared" si="85"/>
        <v>5</v>
      </c>
      <c r="B138" s="162">
        <v>44694</v>
      </c>
      <c r="C138" s="163">
        <f>'[1]2022'!$V136</f>
        <v>441</v>
      </c>
      <c r="D138" s="163">
        <f>'[1]2022'!Y136</f>
        <v>110</v>
      </c>
      <c r="E138" s="163">
        <f>'[1]2022'!Z136</f>
        <v>173</v>
      </c>
      <c r="F138" s="163">
        <f>'[1]2022'!AA136</f>
        <v>38</v>
      </c>
      <c r="G138" s="163">
        <f>'[1]2022'!AB136</f>
        <v>21</v>
      </c>
      <c r="H138" s="163">
        <f>'[1]2022'!AC136</f>
        <v>40</v>
      </c>
      <c r="J138" s="153">
        <f t="shared" si="86"/>
        <v>5</v>
      </c>
      <c r="K138" s="162">
        <f t="shared" si="90"/>
        <v>45059</v>
      </c>
      <c r="L138" s="167">
        <f t="shared" si="87"/>
        <v>442</v>
      </c>
      <c r="M138" s="166">
        <f>VLOOKUP($K138,ANALISIS!N$4:T$369,2,FALSE)</f>
        <v>114</v>
      </c>
      <c r="N138" s="166">
        <f>VLOOKUP($K138,ANALISIS!$N$4:$T$369,3,FALSE)</f>
        <v>141</v>
      </c>
      <c r="O138" s="166">
        <f>VLOOKUP($K138,ANALISIS!$N$4:$T$369,4,FALSE)</f>
        <v>41</v>
      </c>
      <c r="P138" s="166">
        <f>VLOOKUP($K138,ANALISIS!$N$4:$T$369,5,FALSE)</f>
        <v>20</v>
      </c>
      <c r="Q138" s="166">
        <f>VLOOKUP($K138,ANALISIS!$N$4:$T$369,6,FALSE)</f>
        <v>39</v>
      </c>
      <c r="S138" s="153">
        <f t="shared" si="88"/>
        <v>5</v>
      </c>
      <c r="T138" s="162">
        <f t="shared" si="89"/>
        <v>45059</v>
      </c>
      <c r="U138" s="163">
        <f>[1]PRESUP!B136</f>
        <v>440</v>
      </c>
      <c r="V138" s="166">
        <f>[1]PRESUP!E136</f>
        <v>164.722878338279</v>
      </c>
      <c r="W138" s="166">
        <f>[1]PRESUP!F136</f>
        <v>162.01726422447399</v>
      </c>
      <c r="X138" s="166">
        <f>[1]PRESUP!G136</f>
        <v>37.020729729729702</v>
      </c>
      <c r="Y138" s="166">
        <f>[1]PRESUP!H136</f>
        <v>0</v>
      </c>
      <c r="Z138" s="166">
        <f>[1]PRESUP!I136</f>
        <v>0</v>
      </c>
      <c r="AS138" s="153">
        <f t="shared" si="84"/>
        <v>5</v>
      </c>
      <c r="AT138" s="162">
        <v>44694</v>
      </c>
      <c r="AU138" s="195">
        <v>441</v>
      </c>
      <c r="AV138" s="195">
        <v>113</v>
      </c>
      <c r="AW138" s="195">
        <v>179</v>
      </c>
      <c r="AX138" s="195">
        <v>41</v>
      </c>
      <c r="AY138" s="195">
        <v>22</v>
      </c>
      <c r="AZ138" s="195">
        <v>41</v>
      </c>
    </row>
    <row r="139" spans="1:52" ht="15">
      <c r="A139" s="153">
        <f t="shared" si="85"/>
        <v>5</v>
      </c>
      <c r="B139" s="162">
        <v>44695</v>
      </c>
      <c r="C139" s="163">
        <f>'[1]2022'!$V137</f>
        <v>441</v>
      </c>
      <c r="D139" s="163">
        <f>'[1]2022'!Y137</f>
        <v>126</v>
      </c>
      <c r="E139" s="163">
        <f>'[1]2022'!Z137</f>
        <v>177</v>
      </c>
      <c r="F139" s="163">
        <f>'[1]2022'!AA137</f>
        <v>33</v>
      </c>
      <c r="G139" s="163">
        <f>'[1]2022'!AB137</f>
        <v>19</v>
      </c>
      <c r="H139" s="163">
        <f>'[1]2022'!AC137</f>
        <v>42</v>
      </c>
      <c r="J139" s="153">
        <f t="shared" si="86"/>
        <v>5</v>
      </c>
      <c r="K139" s="162">
        <f t="shared" si="90"/>
        <v>45060</v>
      </c>
      <c r="L139" s="167">
        <f t="shared" si="87"/>
        <v>442</v>
      </c>
      <c r="M139" s="166">
        <f>VLOOKUP($K139,ANALISIS!N$4:T$369,2,FALSE)</f>
        <v>60</v>
      </c>
      <c r="N139" s="166">
        <f>VLOOKUP($K139,ANALISIS!$N$4:$T$369,3,FALSE)</f>
        <v>66</v>
      </c>
      <c r="O139" s="166">
        <f>VLOOKUP($K139,ANALISIS!$N$4:$T$369,4,FALSE)</f>
        <v>21</v>
      </c>
      <c r="P139" s="166">
        <f>VLOOKUP($K139,ANALISIS!$N$4:$T$369,5,FALSE)</f>
        <v>2</v>
      </c>
      <c r="Q139" s="166">
        <f>VLOOKUP($K139,ANALISIS!$N$4:$T$369,6,FALSE)</f>
        <v>42</v>
      </c>
      <c r="S139" s="153">
        <f t="shared" si="88"/>
        <v>5</v>
      </c>
      <c r="T139" s="162">
        <f t="shared" si="89"/>
        <v>45060</v>
      </c>
      <c r="U139" s="163">
        <f>[1]PRESUP!B137</f>
        <v>440</v>
      </c>
      <c r="V139" s="166">
        <f>[1]PRESUP!E137</f>
        <v>188.68256973293799</v>
      </c>
      <c r="W139" s="166">
        <f>[1]PRESUP!F137</f>
        <v>165.76332813717801</v>
      </c>
      <c r="X139" s="166">
        <f>[1]PRESUP!G137</f>
        <v>32.149581081081102</v>
      </c>
      <c r="Y139" s="166">
        <f>[1]PRESUP!H137</f>
        <v>0</v>
      </c>
      <c r="Z139" s="166">
        <f>[1]PRESUP!I137</f>
        <v>0</v>
      </c>
      <c r="AS139" s="153">
        <f t="shared" si="84"/>
        <v>5</v>
      </c>
      <c r="AT139" s="162">
        <v>44695</v>
      </c>
      <c r="AU139" s="195">
        <v>441</v>
      </c>
      <c r="AV139" s="195">
        <v>129</v>
      </c>
      <c r="AW139" s="195">
        <v>183</v>
      </c>
      <c r="AX139" s="195">
        <v>36</v>
      </c>
      <c r="AY139" s="195">
        <v>19</v>
      </c>
      <c r="AZ139" s="195">
        <v>43</v>
      </c>
    </row>
    <row r="140" spans="1:52" ht="15">
      <c r="A140" s="153">
        <f t="shared" si="85"/>
        <v>5</v>
      </c>
      <c r="B140" s="162">
        <v>44696</v>
      </c>
      <c r="C140" s="163">
        <f>'[1]2022'!$V138</f>
        <v>441</v>
      </c>
      <c r="D140" s="163">
        <f>'[1]2022'!Y138</f>
        <v>77</v>
      </c>
      <c r="E140" s="163">
        <f>'[1]2022'!Z138</f>
        <v>124</v>
      </c>
      <c r="F140" s="163">
        <f>'[1]2022'!AA138</f>
        <v>21</v>
      </c>
      <c r="G140" s="163">
        <f>'[1]2022'!AB138</f>
        <v>5</v>
      </c>
      <c r="H140" s="163">
        <f>'[1]2022'!AC138</f>
        <v>41</v>
      </c>
      <c r="J140" s="153">
        <f t="shared" si="86"/>
        <v>5</v>
      </c>
      <c r="K140" s="162">
        <f t="shared" si="90"/>
        <v>45061</v>
      </c>
      <c r="L140" s="167">
        <f t="shared" si="87"/>
        <v>442</v>
      </c>
      <c r="M140" s="166">
        <f>VLOOKUP($K140,ANALISIS!N$4:T$369,2,FALSE)</f>
        <v>28</v>
      </c>
      <c r="N140" s="166">
        <f>VLOOKUP($K140,ANALISIS!$N$4:$T$369,3,FALSE)</f>
        <v>36</v>
      </c>
      <c r="O140" s="166">
        <f>VLOOKUP($K140,ANALISIS!$N$4:$T$369,4,FALSE)</f>
        <v>2</v>
      </c>
      <c r="P140" s="166">
        <f>VLOOKUP($K140,ANALISIS!$N$4:$T$369,5,FALSE)</f>
        <v>0</v>
      </c>
      <c r="Q140" s="166">
        <f>VLOOKUP($K140,ANALISIS!$N$4:$T$369,6,FALSE)</f>
        <v>29</v>
      </c>
      <c r="S140" s="153">
        <f t="shared" si="88"/>
        <v>5</v>
      </c>
      <c r="T140" s="162">
        <f t="shared" si="89"/>
        <v>45061</v>
      </c>
      <c r="U140" s="163">
        <f>[1]PRESUP!B138</f>
        <v>440</v>
      </c>
      <c r="V140" s="166">
        <f>[1]PRESUP!E138</f>
        <v>115.306014836795</v>
      </c>
      <c r="W140" s="166">
        <f>[1]PRESUP!F138</f>
        <v>116.12798129384301</v>
      </c>
      <c r="X140" s="166">
        <f>[1]PRESUP!G138</f>
        <v>20.458824324324301</v>
      </c>
      <c r="Y140" s="166">
        <f>[1]PRESUP!H138</f>
        <v>0</v>
      </c>
      <c r="Z140" s="166">
        <f>[1]PRESUP!I138</f>
        <v>0</v>
      </c>
      <c r="AS140" s="153">
        <f t="shared" si="84"/>
        <v>5</v>
      </c>
      <c r="AT140" s="162">
        <v>44696</v>
      </c>
      <c r="AU140" s="195">
        <v>441</v>
      </c>
      <c r="AV140" s="195">
        <v>80</v>
      </c>
      <c r="AW140" s="195">
        <v>127</v>
      </c>
      <c r="AX140" s="195">
        <v>23</v>
      </c>
      <c r="AY140" s="195">
        <v>5</v>
      </c>
      <c r="AZ140" s="195">
        <v>42</v>
      </c>
    </row>
    <row r="141" spans="1:52" ht="15">
      <c r="A141" s="153">
        <f t="shared" si="85"/>
        <v>5</v>
      </c>
      <c r="B141" s="162">
        <v>44697</v>
      </c>
      <c r="C141" s="163">
        <f>'[1]2022'!$V139</f>
        <v>441</v>
      </c>
      <c r="D141" s="163">
        <f>'[1]2022'!Y139</f>
        <v>28</v>
      </c>
      <c r="E141" s="163">
        <f>'[1]2022'!Z139</f>
        <v>61</v>
      </c>
      <c r="F141" s="163">
        <f>'[1]2022'!AA139</f>
        <v>11</v>
      </c>
      <c r="G141" s="163">
        <f>'[1]2022'!AB139</f>
        <v>1</v>
      </c>
      <c r="H141" s="163">
        <f>'[1]2022'!AC139</f>
        <v>32</v>
      </c>
      <c r="J141" s="153">
        <f t="shared" si="86"/>
        <v>5</v>
      </c>
      <c r="K141" s="162">
        <f t="shared" si="90"/>
        <v>45062</v>
      </c>
      <c r="L141" s="167">
        <f t="shared" si="87"/>
        <v>442</v>
      </c>
      <c r="M141" s="166">
        <f>VLOOKUP($K141,ANALISIS!N$4:T$369,2,FALSE)</f>
        <v>20</v>
      </c>
      <c r="N141" s="166">
        <f>VLOOKUP($K141,ANALISIS!$N$4:$T$369,3,FALSE)</f>
        <v>25</v>
      </c>
      <c r="O141" s="166">
        <f>VLOOKUP($K141,ANALISIS!$N$4:$T$369,4,FALSE)</f>
        <v>1</v>
      </c>
      <c r="P141" s="166">
        <f>VLOOKUP($K141,ANALISIS!$N$4:$T$369,5,FALSE)</f>
        <v>0</v>
      </c>
      <c r="Q141" s="166">
        <f>VLOOKUP($K141,ANALISIS!$N$4:$T$369,6,FALSE)</f>
        <v>29</v>
      </c>
      <c r="S141" s="153">
        <f t="shared" si="88"/>
        <v>5</v>
      </c>
      <c r="T141" s="162">
        <f t="shared" si="89"/>
        <v>45062</v>
      </c>
      <c r="U141" s="163">
        <f>[1]PRESUP!B139</f>
        <v>440</v>
      </c>
      <c r="V141" s="166">
        <f>[1]PRESUP!E139</f>
        <v>41.929459940652798</v>
      </c>
      <c r="W141" s="166">
        <f>[1]PRESUP!F139</f>
        <v>57.127474668745101</v>
      </c>
      <c r="X141" s="166">
        <f>[1]PRESUP!G139</f>
        <v>10.716527027027</v>
      </c>
      <c r="Y141" s="166">
        <f>[1]PRESUP!H139</f>
        <v>0</v>
      </c>
      <c r="Z141" s="166">
        <f>[1]PRESUP!I139</f>
        <v>0</v>
      </c>
      <c r="AS141" s="153">
        <f t="shared" si="84"/>
        <v>5</v>
      </c>
      <c r="AT141" s="162">
        <v>44697</v>
      </c>
      <c r="AU141" s="195">
        <v>441</v>
      </c>
      <c r="AV141" s="195">
        <v>30</v>
      </c>
      <c r="AW141" s="195">
        <v>61</v>
      </c>
      <c r="AX141" s="195">
        <v>11</v>
      </c>
      <c r="AY141" s="195">
        <v>1</v>
      </c>
      <c r="AZ141" s="195">
        <v>34</v>
      </c>
    </row>
    <row r="142" spans="1:52" ht="15">
      <c r="A142" s="153">
        <f t="shared" si="85"/>
        <v>5</v>
      </c>
      <c r="B142" s="162">
        <v>44698</v>
      </c>
      <c r="C142" s="163">
        <f>'[1]2022'!$V140</f>
        <v>441</v>
      </c>
      <c r="D142" s="163">
        <f>'[1]2022'!Y140</f>
        <v>23</v>
      </c>
      <c r="E142" s="163">
        <f>'[1]2022'!Z140</f>
        <v>68</v>
      </c>
      <c r="F142" s="163">
        <f>'[1]2022'!AA140</f>
        <v>5</v>
      </c>
      <c r="G142" s="163">
        <f>'[1]2022'!AB140</f>
        <v>1</v>
      </c>
      <c r="H142" s="163">
        <f>'[1]2022'!AC140</f>
        <v>34</v>
      </c>
      <c r="J142" s="153">
        <f t="shared" si="86"/>
        <v>5</v>
      </c>
      <c r="K142" s="162">
        <f t="shared" si="90"/>
        <v>45063</v>
      </c>
      <c r="L142" s="167">
        <f t="shared" si="87"/>
        <v>442</v>
      </c>
      <c r="M142" s="166">
        <f>VLOOKUP($K142,ANALISIS!N$4:T$369,2,FALSE)</f>
        <v>25</v>
      </c>
      <c r="N142" s="166">
        <f>VLOOKUP($K142,ANALISIS!$N$4:$T$369,3,FALSE)</f>
        <v>26</v>
      </c>
      <c r="O142" s="166">
        <f>VLOOKUP($K142,ANALISIS!$N$4:$T$369,4,FALSE)</f>
        <v>1</v>
      </c>
      <c r="P142" s="166">
        <f>VLOOKUP($K142,ANALISIS!$N$4:$T$369,5,FALSE)</f>
        <v>1</v>
      </c>
      <c r="Q142" s="166">
        <f>VLOOKUP($K142,ANALISIS!$N$4:$T$369,6,FALSE)</f>
        <v>30</v>
      </c>
      <c r="S142" s="153">
        <f t="shared" si="88"/>
        <v>5</v>
      </c>
      <c r="T142" s="162">
        <f t="shared" si="89"/>
        <v>45063</v>
      </c>
      <c r="U142" s="163">
        <f>[1]PRESUP!B140</f>
        <v>440</v>
      </c>
      <c r="V142" s="166">
        <f>[1]PRESUP!E140</f>
        <v>34.442056379821999</v>
      </c>
      <c r="W142" s="166">
        <f>[1]PRESUP!F140</f>
        <v>63.683086515978196</v>
      </c>
      <c r="X142" s="166">
        <f>[1]PRESUP!G140</f>
        <v>4.8711486486486502</v>
      </c>
      <c r="Y142" s="166">
        <f>[1]PRESUP!H140</f>
        <v>0</v>
      </c>
      <c r="Z142" s="166">
        <f>[1]PRESUP!I140</f>
        <v>0</v>
      </c>
      <c r="AS142" s="153">
        <f t="shared" si="84"/>
        <v>5</v>
      </c>
      <c r="AT142" s="162">
        <v>44698</v>
      </c>
      <c r="AU142" s="195">
        <v>441</v>
      </c>
      <c r="AV142" s="195">
        <v>26</v>
      </c>
      <c r="AW142" s="195">
        <v>68</v>
      </c>
      <c r="AX142" s="195">
        <v>5</v>
      </c>
      <c r="AY142" s="195">
        <v>1</v>
      </c>
      <c r="AZ142" s="195">
        <v>36</v>
      </c>
    </row>
    <row r="143" spans="1:52" ht="15">
      <c r="A143" s="153">
        <f t="shared" si="85"/>
        <v>5</v>
      </c>
      <c r="B143" s="162">
        <v>44699</v>
      </c>
      <c r="C143" s="163">
        <f>'[1]2022'!$V141</f>
        <v>441</v>
      </c>
      <c r="D143" s="163">
        <f>'[1]2022'!Y141</f>
        <v>22</v>
      </c>
      <c r="E143" s="163">
        <f>'[1]2022'!Z141</f>
        <v>70</v>
      </c>
      <c r="F143" s="163">
        <f>'[1]2022'!AA141</f>
        <v>5</v>
      </c>
      <c r="G143" s="163">
        <f>'[1]2022'!AB141</f>
        <v>1</v>
      </c>
      <c r="H143" s="163">
        <f>'[1]2022'!AC141</f>
        <v>32</v>
      </c>
      <c r="J143" s="153">
        <f t="shared" si="86"/>
        <v>5</v>
      </c>
      <c r="K143" s="162">
        <f t="shared" si="90"/>
        <v>45064</v>
      </c>
      <c r="L143" s="167">
        <f t="shared" si="87"/>
        <v>442</v>
      </c>
      <c r="M143" s="166">
        <f>VLOOKUP($K143,ANALISIS!N$4:T$369,2,FALSE)</f>
        <v>55</v>
      </c>
      <c r="N143" s="166">
        <f>VLOOKUP($K143,ANALISIS!$N$4:$T$369,3,FALSE)</f>
        <v>60</v>
      </c>
      <c r="O143" s="166">
        <f>VLOOKUP($K143,ANALISIS!$N$4:$T$369,4,FALSE)</f>
        <v>5</v>
      </c>
      <c r="P143" s="166">
        <f>VLOOKUP($K143,ANALISIS!$N$4:$T$369,5,FALSE)</f>
        <v>2</v>
      </c>
      <c r="Q143" s="166">
        <f>VLOOKUP($K143,ANALISIS!$N$4:$T$369,6,FALSE)</f>
        <v>30</v>
      </c>
      <c r="S143" s="153">
        <f t="shared" si="88"/>
        <v>5</v>
      </c>
      <c r="T143" s="162">
        <f t="shared" si="89"/>
        <v>45064</v>
      </c>
      <c r="U143" s="163">
        <f>[1]PRESUP!B141</f>
        <v>440</v>
      </c>
      <c r="V143" s="166">
        <f>[1]PRESUP!E141</f>
        <v>32.944575667655798</v>
      </c>
      <c r="W143" s="166">
        <f>[1]PRESUP!F141</f>
        <v>65.556118472330496</v>
      </c>
      <c r="X143" s="166">
        <f>[1]PRESUP!G141</f>
        <v>4.8711486486486502</v>
      </c>
      <c r="Y143" s="166">
        <f>[1]PRESUP!H141</f>
        <v>0</v>
      </c>
      <c r="Z143" s="166">
        <f>[1]PRESUP!I141</f>
        <v>0</v>
      </c>
      <c r="AS143" s="153">
        <f t="shared" si="84"/>
        <v>5</v>
      </c>
      <c r="AT143" s="162">
        <v>44699</v>
      </c>
      <c r="AU143" s="195">
        <v>441</v>
      </c>
      <c r="AV143" s="195">
        <v>24</v>
      </c>
      <c r="AW143" s="195">
        <v>70</v>
      </c>
      <c r="AX143" s="195">
        <v>5</v>
      </c>
      <c r="AY143" s="195">
        <v>1</v>
      </c>
      <c r="AZ143" s="195">
        <v>33</v>
      </c>
    </row>
    <row r="144" spans="1:52" ht="15">
      <c r="A144" s="153">
        <f t="shared" si="85"/>
        <v>5</v>
      </c>
      <c r="B144" s="162">
        <v>44700</v>
      </c>
      <c r="C144" s="163">
        <f>'[1]2022'!$V142</f>
        <v>441</v>
      </c>
      <c r="D144" s="163">
        <f>'[1]2022'!Y142</f>
        <v>46</v>
      </c>
      <c r="E144" s="163">
        <f>'[1]2022'!Z142</f>
        <v>123</v>
      </c>
      <c r="F144" s="163">
        <f>'[1]2022'!AA142</f>
        <v>31</v>
      </c>
      <c r="G144" s="163">
        <f>'[1]2022'!AB142</f>
        <v>1</v>
      </c>
      <c r="H144" s="163">
        <f>'[1]2022'!AC142</f>
        <v>41</v>
      </c>
      <c r="J144" s="153">
        <f t="shared" si="86"/>
        <v>5</v>
      </c>
      <c r="K144" s="162">
        <f t="shared" si="90"/>
        <v>45065</v>
      </c>
      <c r="L144" s="167">
        <f t="shared" si="87"/>
        <v>442</v>
      </c>
      <c r="M144" s="166">
        <f>VLOOKUP($K144,ANALISIS!N$4:T$369,2,FALSE)</f>
        <v>120</v>
      </c>
      <c r="N144" s="166">
        <f>VLOOKUP($K144,ANALISIS!$N$4:$T$369,3,FALSE)</f>
        <v>123</v>
      </c>
      <c r="O144" s="166">
        <f>VLOOKUP($K144,ANALISIS!$N$4:$T$369,4,FALSE)</f>
        <v>9</v>
      </c>
      <c r="P144" s="166">
        <f>VLOOKUP($K144,ANALISIS!$N$4:$T$369,5,FALSE)</f>
        <v>3</v>
      </c>
      <c r="Q144" s="166">
        <f>VLOOKUP($K144,ANALISIS!$N$4:$T$369,6,FALSE)</f>
        <v>46</v>
      </c>
      <c r="S144" s="153">
        <f t="shared" si="88"/>
        <v>5</v>
      </c>
      <c r="T144" s="162">
        <f t="shared" si="89"/>
        <v>45065</v>
      </c>
      <c r="U144" s="163">
        <f>[1]PRESUP!B142</f>
        <v>440</v>
      </c>
      <c r="V144" s="166">
        <f>[1]PRESUP!E142</f>
        <v>68.884112759643898</v>
      </c>
      <c r="W144" s="166">
        <f>[1]PRESUP!F142</f>
        <v>115.19146531566599</v>
      </c>
      <c r="X144" s="166">
        <f>[1]PRESUP!G142</f>
        <v>30.201121621621599</v>
      </c>
      <c r="Y144" s="166">
        <f>[1]PRESUP!H142</f>
        <v>0</v>
      </c>
      <c r="Z144" s="166">
        <f>[1]PRESUP!I142</f>
        <v>0</v>
      </c>
      <c r="AS144" s="153">
        <f t="shared" si="84"/>
        <v>5</v>
      </c>
      <c r="AT144" s="162">
        <v>44700</v>
      </c>
      <c r="AU144" s="195">
        <v>441</v>
      </c>
      <c r="AV144" s="195">
        <v>48</v>
      </c>
      <c r="AW144" s="195">
        <v>128</v>
      </c>
      <c r="AX144" s="195">
        <v>33</v>
      </c>
      <c r="AY144" s="195">
        <v>1</v>
      </c>
      <c r="AZ144" s="195">
        <v>42</v>
      </c>
    </row>
    <row r="145" spans="1:52" ht="15">
      <c r="A145" s="153">
        <f t="shared" si="85"/>
        <v>5</v>
      </c>
      <c r="B145" s="162">
        <v>44701</v>
      </c>
      <c r="C145" s="163">
        <f>'[1]2022'!$V143</f>
        <v>441</v>
      </c>
      <c r="D145" s="163">
        <f>'[1]2022'!Y143</f>
        <v>77</v>
      </c>
      <c r="E145" s="163">
        <f>'[1]2022'!Z143</f>
        <v>192</v>
      </c>
      <c r="F145" s="163">
        <f>'[1]2022'!AA143</f>
        <v>73</v>
      </c>
      <c r="G145" s="163">
        <f>'[1]2022'!AB143</f>
        <v>4</v>
      </c>
      <c r="H145" s="163">
        <f>'[1]2022'!AC143</f>
        <v>40</v>
      </c>
      <c r="J145" s="153">
        <f t="shared" si="86"/>
        <v>5</v>
      </c>
      <c r="K145" s="162">
        <f t="shared" si="90"/>
        <v>45066</v>
      </c>
      <c r="L145" s="167">
        <f t="shared" si="87"/>
        <v>442</v>
      </c>
      <c r="M145" s="166">
        <f>VLOOKUP($K145,ANALISIS!N$4:T$369,2,FALSE)</f>
        <v>143</v>
      </c>
      <c r="N145" s="166">
        <f>VLOOKUP($K145,ANALISIS!$N$4:$T$369,3,FALSE)</f>
        <v>143</v>
      </c>
      <c r="O145" s="166">
        <f>VLOOKUP($K145,ANALISIS!$N$4:$T$369,4,FALSE)</f>
        <v>9</v>
      </c>
      <c r="P145" s="166">
        <f>VLOOKUP($K145,ANALISIS!$N$4:$T$369,5,FALSE)</f>
        <v>4</v>
      </c>
      <c r="Q145" s="166">
        <f>VLOOKUP($K145,ANALISIS!$N$4:$T$369,6,FALSE)</f>
        <v>46</v>
      </c>
      <c r="S145" s="153">
        <f t="shared" si="88"/>
        <v>5</v>
      </c>
      <c r="T145" s="162">
        <f t="shared" si="89"/>
        <v>45066</v>
      </c>
      <c r="U145" s="163">
        <f>[1]PRESUP!B143</f>
        <v>440</v>
      </c>
      <c r="V145" s="166">
        <f>[1]PRESUP!E143</f>
        <v>115.306014836795</v>
      </c>
      <c r="W145" s="166">
        <f>[1]PRESUP!F143</f>
        <v>179.811067809821</v>
      </c>
      <c r="X145" s="166">
        <f>[1]PRESUP!G143</f>
        <v>71.118770270270304</v>
      </c>
      <c r="Y145" s="166">
        <f>[1]PRESUP!H143</f>
        <v>0</v>
      </c>
      <c r="Z145" s="166">
        <f>[1]PRESUP!I143</f>
        <v>0</v>
      </c>
      <c r="AS145" s="153">
        <f t="shared" si="84"/>
        <v>5</v>
      </c>
      <c r="AT145" s="162">
        <v>44701</v>
      </c>
      <c r="AU145" s="195">
        <v>441</v>
      </c>
      <c r="AV145" s="195">
        <v>80</v>
      </c>
      <c r="AW145" s="195">
        <v>197</v>
      </c>
      <c r="AX145" s="195">
        <v>76</v>
      </c>
      <c r="AY145" s="195">
        <v>4</v>
      </c>
      <c r="AZ145" s="195">
        <v>41</v>
      </c>
    </row>
    <row r="146" spans="1:52" ht="15">
      <c r="A146" s="153">
        <f t="shared" si="85"/>
        <v>5</v>
      </c>
      <c r="B146" s="162">
        <v>44702</v>
      </c>
      <c r="C146" s="163">
        <f>'[1]2022'!$V144</f>
        <v>441</v>
      </c>
      <c r="D146" s="163">
        <f>'[1]2022'!Y144</f>
        <v>83</v>
      </c>
      <c r="E146" s="163">
        <f>'[1]2022'!Z144</f>
        <v>195</v>
      </c>
      <c r="F146" s="163">
        <f>'[1]2022'!AA144</f>
        <v>86</v>
      </c>
      <c r="G146" s="163">
        <f>'[1]2022'!AB144</f>
        <v>6</v>
      </c>
      <c r="H146" s="163">
        <f>'[1]2022'!AC144</f>
        <v>40</v>
      </c>
      <c r="J146" s="153">
        <f t="shared" si="86"/>
        <v>5</v>
      </c>
      <c r="K146" s="162">
        <f t="shared" si="90"/>
        <v>45067</v>
      </c>
      <c r="L146" s="167">
        <f t="shared" si="87"/>
        <v>442</v>
      </c>
      <c r="M146" s="166">
        <f>VLOOKUP($K146,ANALISIS!N$4:T$369,2,FALSE)</f>
        <v>93</v>
      </c>
      <c r="N146" s="166">
        <f>VLOOKUP($K146,ANALISIS!$N$4:$T$369,3,FALSE)</f>
        <v>110</v>
      </c>
      <c r="O146" s="166">
        <f>VLOOKUP($K146,ANALISIS!$N$4:$T$369,4,FALSE)</f>
        <v>4</v>
      </c>
      <c r="P146" s="166">
        <f>VLOOKUP($K146,ANALISIS!$N$4:$T$369,5,FALSE)</f>
        <v>2</v>
      </c>
      <c r="Q146" s="166">
        <f>VLOOKUP($K146,ANALISIS!$N$4:$T$369,6,FALSE)</f>
        <v>43</v>
      </c>
      <c r="S146" s="153">
        <f t="shared" si="88"/>
        <v>5</v>
      </c>
      <c r="T146" s="162">
        <f t="shared" si="89"/>
        <v>45067</v>
      </c>
      <c r="U146" s="163">
        <f>[1]PRESUP!B144</f>
        <v>440</v>
      </c>
      <c r="V146" s="166">
        <f>[1]PRESUP!E144</f>
        <v>124.29089910979199</v>
      </c>
      <c r="W146" s="166">
        <f>[1]PRESUP!F144</f>
        <v>182.62061574434901</v>
      </c>
      <c r="X146" s="166">
        <f>[1]PRESUP!G144</f>
        <v>83.783756756756802</v>
      </c>
      <c r="Y146" s="166">
        <f>[1]PRESUP!H144</f>
        <v>0</v>
      </c>
      <c r="Z146" s="166">
        <f>[1]PRESUP!I144</f>
        <v>0</v>
      </c>
      <c r="AS146" s="153">
        <f t="shared" si="84"/>
        <v>5</v>
      </c>
      <c r="AT146" s="162">
        <v>44702</v>
      </c>
      <c r="AU146" s="195">
        <v>441</v>
      </c>
      <c r="AV146" s="195">
        <v>85</v>
      </c>
      <c r="AW146" s="195">
        <v>201</v>
      </c>
      <c r="AX146" s="195">
        <v>89</v>
      </c>
      <c r="AY146" s="195">
        <v>7</v>
      </c>
      <c r="AZ146" s="195">
        <v>40</v>
      </c>
    </row>
    <row r="147" spans="1:52" ht="15">
      <c r="A147" s="153">
        <f t="shared" si="85"/>
        <v>5</v>
      </c>
      <c r="B147" s="162">
        <v>44703</v>
      </c>
      <c r="C147" s="163">
        <f>'[1]2022'!$V145</f>
        <v>441</v>
      </c>
      <c r="D147" s="163">
        <f>'[1]2022'!Y145</f>
        <v>57</v>
      </c>
      <c r="E147" s="163">
        <f>'[1]2022'!Z145</f>
        <v>159</v>
      </c>
      <c r="F147" s="163">
        <f>'[1]2022'!AA145</f>
        <v>57</v>
      </c>
      <c r="G147" s="163">
        <f>'[1]2022'!AB145</f>
        <v>1</v>
      </c>
      <c r="H147" s="163">
        <f>'[1]2022'!AC145</f>
        <v>37</v>
      </c>
      <c r="J147" s="153">
        <f t="shared" si="86"/>
        <v>5</v>
      </c>
      <c r="K147" s="162">
        <f t="shared" si="90"/>
        <v>45068</v>
      </c>
      <c r="L147" s="167">
        <f t="shared" si="87"/>
        <v>442</v>
      </c>
      <c r="M147" s="166">
        <f>VLOOKUP($K147,ANALISIS!N$4:T$369,2,FALSE)</f>
        <v>42</v>
      </c>
      <c r="N147" s="166">
        <f>VLOOKUP($K147,ANALISIS!$N$4:$T$369,3,FALSE)</f>
        <v>74</v>
      </c>
      <c r="O147" s="166">
        <f>VLOOKUP($K147,ANALISIS!$N$4:$T$369,4,FALSE)</f>
        <v>0</v>
      </c>
      <c r="P147" s="166">
        <f>VLOOKUP($K147,ANALISIS!$N$4:$T$369,5,FALSE)</f>
        <v>0</v>
      </c>
      <c r="Q147" s="166">
        <f>VLOOKUP($K147,ANALISIS!$N$4:$T$369,6,FALSE)</f>
        <v>32</v>
      </c>
      <c r="S147" s="153">
        <f t="shared" si="88"/>
        <v>5</v>
      </c>
      <c r="T147" s="162">
        <f t="shared" si="89"/>
        <v>45068</v>
      </c>
      <c r="U147" s="163">
        <f>[1]PRESUP!B145</f>
        <v>440</v>
      </c>
      <c r="V147" s="166">
        <f>[1]PRESUP!E145</f>
        <v>85.356400593471804</v>
      </c>
      <c r="W147" s="166">
        <f>[1]PRESUP!F145</f>
        <v>148.906040530008</v>
      </c>
      <c r="X147" s="166">
        <f>[1]PRESUP!G145</f>
        <v>55.531094594594599</v>
      </c>
      <c r="Y147" s="166">
        <f>[1]PRESUP!H145</f>
        <v>0</v>
      </c>
      <c r="Z147" s="166">
        <f>[1]PRESUP!I145</f>
        <v>0</v>
      </c>
      <c r="AS147" s="153">
        <f t="shared" si="84"/>
        <v>5</v>
      </c>
      <c r="AT147" s="162">
        <v>44703</v>
      </c>
      <c r="AU147" s="195">
        <v>441</v>
      </c>
      <c r="AV147" s="195">
        <v>61</v>
      </c>
      <c r="AW147" s="195">
        <v>162</v>
      </c>
      <c r="AX147" s="195">
        <v>59</v>
      </c>
      <c r="AY147" s="195">
        <v>2</v>
      </c>
      <c r="AZ147" s="195">
        <v>38</v>
      </c>
    </row>
    <row r="148" spans="1:52" ht="15">
      <c r="A148" s="153">
        <f t="shared" si="85"/>
        <v>5</v>
      </c>
      <c r="B148" s="162">
        <v>44704</v>
      </c>
      <c r="C148" s="163">
        <f>'[1]2022'!$V146</f>
        <v>441</v>
      </c>
      <c r="D148" s="163">
        <f>'[1]2022'!Y146</f>
        <v>45</v>
      </c>
      <c r="E148" s="163">
        <f>'[1]2022'!Z146</f>
        <v>120</v>
      </c>
      <c r="F148" s="163">
        <f>'[1]2022'!AA146</f>
        <v>25</v>
      </c>
      <c r="G148" s="163">
        <f>'[1]2022'!AB146</f>
        <v>0</v>
      </c>
      <c r="H148" s="163">
        <f>'[1]2022'!AC146</f>
        <v>31</v>
      </c>
      <c r="J148" s="153">
        <f t="shared" si="86"/>
        <v>5</v>
      </c>
      <c r="K148" s="162">
        <f t="shared" si="90"/>
        <v>45069</v>
      </c>
      <c r="L148" s="167">
        <f t="shared" si="87"/>
        <v>442</v>
      </c>
      <c r="M148" s="166">
        <f>VLOOKUP($K148,ANALISIS!N$4:T$369,2,FALSE)</f>
        <v>39</v>
      </c>
      <c r="N148" s="166">
        <f>VLOOKUP($K148,ANALISIS!$N$4:$T$369,3,FALSE)</f>
        <v>54</v>
      </c>
      <c r="O148" s="166">
        <f>VLOOKUP($K148,ANALISIS!$N$4:$T$369,4,FALSE)</f>
        <v>0</v>
      </c>
      <c r="P148" s="166">
        <f>VLOOKUP($K148,ANALISIS!$N$4:$T$369,5,FALSE)</f>
        <v>0</v>
      </c>
      <c r="Q148" s="166">
        <f>VLOOKUP($K148,ANALISIS!$N$4:$T$369,6,FALSE)</f>
        <v>36</v>
      </c>
      <c r="S148" s="153">
        <f t="shared" si="88"/>
        <v>5</v>
      </c>
      <c r="T148" s="162">
        <f t="shared" si="89"/>
        <v>45069</v>
      </c>
      <c r="U148" s="163">
        <f>[1]PRESUP!B146</f>
        <v>440</v>
      </c>
      <c r="V148" s="166">
        <f>[1]PRESUP!E146</f>
        <v>67.386632047477704</v>
      </c>
      <c r="W148" s="166">
        <f>[1]PRESUP!F146</f>
        <v>112.381917381138</v>
      </c>
      <c r="X148" s="166">
        <f>[1]PRESUP!G146</f>
        <v>24.3557432432432</v>
      </c>
      <c r="Y148" s="166">
        <f>[1]PRESUP!H146</f>
        <v>0</v>
      </c>
      <c r="Z148" s="166">
        <f>[1]PRESUP!I146</f>
        <v>0</v>
      </c>
      <c r="AS148" s="153">
        <f t="shared" si="84"/>
        <v>5</v>
      </c>
      <c r="AT148" s="162">
        <v>44704</v>
      </c>
      <c r="AU148" s="195">
        <v>441</v>
      </c>
      <c r="AV148" s="195">
        <v>48</v>
      </c>
      <c r="AW148" s="195">
        <v>122</v>
      </c>
      <c r="AX148" s="195">
        <v>26</v>
      </c>
      <c r="AY148" s="195"/>
      <c r="AZ148" s="195">
        <v>33</v>
      </c>
    </row>
    <row r="149" spans="1:52" ht="15">
      <c r="A149" s="153">
        <f t="shared" si="85"/>
        <v>5</v>
      </c>
      <c r="B149" s="162">
        <v>44705</v>
      </c>
      <c r="C149" s="163">
        <f>'[1]2022'!$V147</f>
        <v>441</v>
      </c>
      <c r="D149" s="163">
        <f>'[1]2022'!Y147</f>
        <v>40</v>
      </c>
      <c r="E149" s="163">
        <f>'[1]2022'!Z147</f>
        <v>106</v>
      </c>
      <c r="F149" s="163">
        <f>'[1]2022'!AA147</f>
        <v>20</v>
      </c>
      <c r="G149" s="163">
        <f>'[1]2022'!AB147</f>
        <v>0</v>
      </c>
      <c r="H149" s="163">
        <f>'[1]2022'!AC147</f>
        <v>28</v>
      </c>
      <c r="J149" s="153">
        <f t="shared" si="86"/>
        <v>5</v>
      </c>
      <c r="K149" s="162">
        <f t="shared" si="90"/>
        <v>45070</v>
      </c>
      <c r="L149" s="167">
        <f t="shared" si="87"/>
        <v>442</v>
      </c>
      <c r="M149" s="166">
        <f>VLOOKUP($K149,ANALISIS!N$4:T$369,2,FALSE)</f>
        <v>38</v>
      </c>
      <c r="N149" s="166">
        <f>VLOOKUP($K149,ANALISIS!$N$4:$T$369,3,FALSE)</f>
        <v>59</v>
      </c>
      <c r="O149" s="166">
        <f>VLOOKUP($K149,ANALISIS!$N$4:$T$369,4,FALSE)</f>
        <v>0</v>
      </c>
      <c r="P149" s="166">
        <f>VLOOKUP($K149,ANALISIS!$N$4:$T$369,5,FALSE)</f>
        <v>0</v>
      </c>
      <c r="Q149" s="166">
        <f>VLOOKUP($K149,ANALISIS!$N$4:$T$369,6,FALSE)</f>
        <v>34</v>
      </c>
      <c r="S149" s="153">
        <f t="shared" si="88"/>
        <v>5</v>
      </c>
      <c r="T149" s="162">
        <f t="shared" si="89"/>
        <v>45070</v>
      </c>
      <c r="U149" s="163">
        <f>[1]PRESUP!B147</f>
        <v>440</v>
      </c>
      <c r="V149" s="166">
        <f>[1]PRESUP!E147</f>
        <v>59.899228486646898</v>
      </c>
      <c r="W149" s="166">
        <f>[1]PRESUP!F147</f>
        <v>99.270693686671905</v>
      </c>
      <c r="X149" s="166">
        <f>[1]PRESUP!G147</f>
        <v>19.484594594594601</v>
      </c>
      <c r="Y149" s="166">
        <f>[1]PRESUP!H147</f>
        <v>0</v>
      </c>
      <c r="Z149" s="166">
        <f>[1]PRESUP!I147</f>
        <v>0</v>
      </c>
      <c r="AS149" s="153">
        <f t="shared" si="84"/>
        <v>5</v>
      </c>
      <c r="AT149" s="162">
        <v>44705</v>
      </c>
      <c r="AU149" s="195">
        <v>441</v>
      </c>
      <c r="AV149" s="195">
        <v>44</v>
      </c>
      <c r="AW149" s="195">
        <v>107</v>
      </c>
      <c r="AX149" s="195">
        <v>20</v>
      </c>
      <c r="AY149" s="195"/>
      <c r="AZ149" s="195">
        <v>29</v>
      </c>
    </row>
    <row r="150" spans="1:52" ht="15">
      <c r="A150" s="153">
        <f t="shared" si="85"/>
        <v>5</v>
      </c>
      <c r="B150" s="162">
        <v>44706</v>
      </c>
      <c r="C150" s="163">
        <f>'[1]2022'!$V148</f>
        <v>441</v>
      </c>
      <c r="D150" s="163">
        <f>'[1]2022'!Y148</f>
        <v>37</v>
      </c>
      <c r="E150" s="163">
        <f>'[1]2022'!Z148</f>
        <v>104</v>
      </c>
      <c r="F150" s="163">
        <f>'[1]2022'!AA148</f>
        <v>19</v>
      </c>
      <c r="G150" s="163">
        <f>'[1]2022'!AB148</f>
        <v>1</v>
      </c>
      <c r="H150" s="163">
        <f>'[1]2022'!AC148</f>
        <v>27</v>
      </c>
      <c r="J150" s="153">
        <f t="shared" si="86"/>
        <v>5</v>
      </c>
      <c r="K150" s="162">
        <f t="shared" si="90"/>
        <v>45071</v>
      </c>
      <c r="L150" s="167">
        <f t="shared" si="87"/>
        <v>442</v>
      </c>
      <c r="M150" s="166">
        <f>VLOOKUP($K150,ANALISIS!N$4:T$369,2,FALSE)</f>
        <v>63</v>
      </c>
      <c r="N150" s="166">
        <f>VLOOKUP($K150,ANALISIS!$N$4:$T$369,3,FALSE)</f>
        <v>104</v>
      </c>
      <c r="O150" s="166">
        <f>VLOOKUP($K150,ANALISIS!$N$4:$T$369,4,FALSE)</f>
        <v>0</v>
      </c>
      <c r="P150" s="166">
        <f>VLOOKUP($K150,ANALISIS!$N$4:$T$369,5,FALSE)</f>
        <v>0</v>
      </c>
      <c r="Q150" s="166">
        <f>VLOOKUP($K150,ANALISIS!$N$4:$T$369,6,FALSE)</f>
        <v>42</v>
      </c>
      <c r="S150" s="153">
        <f t="shared" si="88"/>
        <v>5</v>
      </c>
      <c r="T150" s="162">
        <f t="shared" si="89"/>
        <v>45071</v>
      </c>
      <c r="U150" s="163">
        <f>[1]PRESUP!B148</f>
        <v>440</v>
      </c>
      <c r="V150" s="166">
        <f>[1]PRESUP!E148</f>
        <v>55.406786350148401</v>
      </c>
      <c r="W150" s="166">
        <f>[1]PRESUP!F148</f>
        <v>97.397661730319598</v>
      </c>
      <c r="X150" s="166">
        <f>[1]PRESUP!G148</f>
        <v>18.510364864864901</v>
      </c>
      <c r="Y150" s="166">
        <f>[1]PRESUP!H148</f>
        <v>0</v>
      </c>
      <c r="Z150" s="166">
        <f>[1]PRESUP!I148</f>
        <v>0</v>
      </c>
      <c r="AS150" s="153">
        <f t="shared" si="84"/>
        <v>5</v>
      </c>
      <c r="AT150" s="162">
        <v>44706</v>
      </c>
      <c r="AU150" s="195">
        <v>441</v>
      </c>
      <c r="AV150" s="195">
        <v>39</v>
      </c>
      <c r="AW150" s="195">
        <v>105</v>
      </c>
      <c r="AX150" s="195">
        <v>19</v>
      </c>
      <c r="AY150" s="195">
        <v>1</v>
      </c>
      <c r="AZ150" s="195">
        <v>28</v>
      </c>
    </row>
    <row r="151" spans="1:52" ht="15">
      <c r="A151" s="153">
        <f t="shared" si="85"/>
        <v>5</v>
      </c>
      <c r="B151" s="162">
        <v>44707</v>
      </c>
      <c r="C151" s="163">
        <f>'[1]2022'!$V149</f>
        <v>441</v>
      </c>
      <c r="D151" s="163">
        <f>'[1]2022'!Y149</f>
        <v>50</v>
      </c>
      <c r="E151" s="163">
        <f>'[1]2022'!Z149</f>
        <v>138</v>
      </c>
      <c r="F151" s="163">
        <f>'[1]2022'!AA149</f>
        <v>19</v>
      </c>
      <c r="G151" s="163">
        <f>'[1]2022'!AB149</f>
        <v>1</v>
      </c>
      <c r="H151" s="163">
        <f>'[1]2022'!AC149</f>
        <v>24</v>
      </c>
      <c r="J151" s="153">
        <f t="shared" si="86"/>
        <v>5</v>
      </c>
      <c r="K151" s="162">
        <f t="shared" si="90"/>
        <v>45072</v>
      </c>
      <c r="L151" s="167">
        <f t="shared" si="87"/>
        <v>442</v>
      </c>
      <c r="M151" s="166">
        <f>VLOOKUP($K151,ANALISIS!N$4:T$369,2,FALSE)</f>
        <v>167</v>
      </c>
      <c r="N151" s="166">
        <f>VLOOKUP($K151,ANALISIS!$N$4:$T$369,3,FALSE)</f>
        <v>181</v>
      </c>
      <c r="O151" s="166">
        <f>VLOOKUP($K151,ANALISIS!$N$4:$T$369,4,FALSE)</f>
        <v>0</v>
      </c>
      <c r="P151" s="166">
        <f>VLOOKUP($K151,ANALISIS!$N$4:$T$369,5,FALSE)</f>
        <v>0</v>
      </c>
      <c r="Q151" s="166">
        <f>VLOOKUP($K151,ANALISIS!$N$4:$T$369,6,FALSE)</f>
        <v>42</v>
      </c>
      <c r="S151" s="153">
        <f t="shared" si="88"/>
        <v>5</v>
      </c>
      <c r="T151" s="162">
        <f t="shared" si="89"/>
        <v>45072</v>
      </c>
      <c r="U151" s="163">
        <f>[1]PRESUP!B149</f>
        <v>440</v>
      </c>
      <c r="V151" s="166">
        <f>[1]PRESUP!E149</f>
        <v>74.874035608308603</v>
      </c>
      <c r="W151" s="166">
        <f>[1]PRESUP!F149</f>
        <v>129.23920498830901</v>
      </c>
      <c r="X151" s="166">
        <f>[1]PRESUP!G149</f>
        <v>18.510364864864901</v>
      </c>
      <c r="Y151" s="166">
        <f>[1]PRESUP!H149</f>
        <v>0</v>
      </c>
      <c r="Z151" s="166">
        <f>[1]PRESUP!I149</f>
        <v>0</v>
      </c>
      <c r="AS151" s="153">
        <f t="shared" si="84"/>
        <v>5</v>
      </c>
      <c r="AT151" s="162">
        <v>44707</v>
      </c>
      <c r="AU151" s="195">
        <v>441</v>
      </c>
      <c r="AV151" s="195">
        <v>53</v>
      </c>
      <c r="AW151" s="195">
        <v>142</v>
      </c>
      <c r="AX151" s="195">
        <v>19</v>
      </c>
      <c r="AY151" s="195">
        <v>1</v>
      </c>
      <c r="AZ151" s="195">
        <v>24</v>
      </c>
    </row>
    <row r="152" spans="1:52" ht="15">
      <c r="A152" s="153">
        <f t="shared" si="85"/>
        <v>5</v>
      </c>
      <c r="B152" s="162">
        <v>44708</v>
      </c>
      <c r="C152" s="163">
        <f>'[1]2022'!$V150</f>
        <v>441</v>
      </c>
      <c r="D152" s="163">
        <f>'[1]2022'!Y150</f>
        <v>120</v>
      </c>
      <c r="E152" s="163">
        <f>'[1]2022'!Z150</f>
        <v>193</v>
      </c>
      <c r="F152" s="163">
        <f>'[1]2022'!AA150</f>
        <v>60</v>
      </c>
      <c r="G152" s="163">
        <f>'[1]2022'!AB150</f>
        <v>1</v>
      </c>
      <c r="H152" s="163">
        <f>'[1]2022'!AC150</f>
        <v>23</v>
      </c>
      <c r="J152" s="153">
        <f t="shared" si="86"/>
        <v>5</v>
      </c>
      <c r="K152" s="162">
        <f t="shared" si="90"/>
        <v>45073</v>
      </c>
      <c r="L152" s="167">
        <f t="shared" si="87"/>
        <v>442</v>
      </c>
      <c r="M152" s="166">
        <f>VLOOKUP($K152,ANALISIS!N$4:T$369,2,FALSE)</f>
        <v>194</v>
      </c>
      <c r="N152" s="166">
        <f>VLOOKUP($K152,ANALISIS!$N$4:$T$369,3,FALSE)</f>
        <v>198</v>
      </c>
      <c r="O152" s="166">
        <f>VLOOKUP($K152,ANALISIS!$N$4:$T$369,4,FALSE)</f>
        <v>0</v>
      </c>
      <c r="P152" s="166">
        <f>VLOOKUP($K152,ANALISIS!$N$4:$T$369,5,FALSE)</f>
        <v>1</v>
      </c>
      <c r="Q152" s="166">
        <f>VLOOKUP($K152,ANALISIS!$N$4:$T$369,6,FALSE)</f>
        <v>43</v>
      </c>
      <c r="S152" s="153">
        <f t="shared" si="88"/>
        <v>5</v>
      </c>
      <c r="T152" s="162">
        <f t="shared" si="89"/>
        <v>45073</v>
      </c>
      <c r="U152" s="163">
        <f>[1]PRESUP!B150</f>
        <v>440</v>
      </c>
      <c r="V152" s="166">
        <f>[1]PRESUP!E150</f>
        <v>179.697685459941</v>
      </c>
      <c r="W152" s="166">
        <f>[1]PRESUP!F150</f>
        <v>180.747583787997</v>
      </c>
      <c r="X152" s="166">
        <f>[1]PRESUP!G150</f>
        <v>58.453783783783798</v>
      </c>
      <c r="Y152" s="166">
        <f>[1]PRESUP!H150</f>
        <v>0</v>
      </c>
      <c r="Z152" s="166">
        <f>[1]PRESUP!I150</f>
        <v>0</v>
      </c>
      <c r="AS152" s="153">
        <f t="shared" si="84"/>
        <v>5</v>
      </c>
      <c r="AT152" s="162">
        <v>44708</v>
      </c>
      <c r="AU152" s="195">
        <v>441</v>
      </c>
      <c r="AV152" s="195">
        <v>125</v>
      </c>
      <c r="AW152" s="195">
        <v>198</v>
      </c>
      <c r="AX152" s="195">
        <v>63</v>
      </c>
      <c r="AY152" s="195">
        <v>1</v>
      </c>
      <c r="AZ152" s="195">
        <v>23</v>
      </c>
    </row>
    <row r="153" spans="1:52" ht="15">
      <c r="A153" s="153">
        <f t="shared" si="85"/>
        <v>5</v>
      </c>
      <c r="B153" s="162">
        <v>44709</v>
      </c>
      <c r="C153" s="163">
        <f>'[1]2022'!$V151</f>
        <v>441</v>
      </c>
      <c r="D153" s="163">
        <f>'[1]2022'!Y151</f>
        <v>116</v>
      </c>
      <c r="E153" s="163">
        <f>'[1]2022'!Z151</f>
        <v>203</v>
      </c>
      <c r="F153" s="163">
        <f>'[1]2022'!AA151</f>
        <v>69</v>
      </c>
      <c r="G153" s="163">
        <f>'[1]2022'!AB151</f>
        <v>1</v>
      </c>
      <c r="H153" s="163">
        <f>'[1]2022'!AC151</f>
        <v>24</v>
      </c>
      <c r="J153" s="153">
        <f t="shared" si="86"/>
        <v>5</v>
      </c>
      <c r="K153" s="162">
        <f t="shared" si="90"/>
        <v>45074</v>
      </c>
      <c r="L153" s="167">
        <f t="shared" si="87"/>
        <v>442</v>
      </c>
      <c r="M153" s="166">
        <f>VLOOKUP($K153,ANALISIS!N$4:T$369,2,FALSE)</f>
        <v>193</v>
      </c>
      <c r="N153" s="166">
        <f>VLOOKUP($K153,ANALISIS!$N$4:$T$369,3,FALSE)</f>
        <v>189</v>
      </c>
      <c r="O153" s="166">
        <f>VLOOKUP($K153,ANALISIS!$N$4:$T$369,4,FALSE)</f>
        <v>0</v>
      </c>
      <c r="P153" s="166">
        <f>VLOOKUP($K153,ANALISIS!$N$4:$T$369,5,FALSE)</f>
        <v>0</v>
      </c>
      <c r="Q153" s="166">
        <f>VLOOKUP($K153,ANALISIS!$N$4:$T$369,6,FALSE)</f>
        <v>40</v>
      </c>
      <c r="S153" s="153">
        <f t="shared" si="88"/>
        <v>5</v>
      </c>
      <c r="T153" s="162">
        <f t="shared" si="89"/>
        <v>45074</v>
      </c>
      <c r="U153" s="163">
        <f>[1]PRESUP!B151</f>
        <v>440</v>
      </c>
      <c r="V153" s="166">
        <f>[1]PRESUP!E151</f>
        <v>173.707762611276</v>
      </c>
      <c r="W153" s="166">
        <f>[1]PRESUP!F151</f>
        <v>190.11274356975801</v>
      </c>
      <c r="X153" s="166">
        <f>[1]PRESUP!G151</f>
        <v>67.221851351351404</v>
      </c>
      <c r="Y153" s="166">
        <f>[1]PRESUP!H151</f>
        <v>0</v>
      </c>
      <c r="Z153" s="166">
        <f>[1]PRESUP!I151</f>
        <v>0</v>
      </c>
      <c r="AS153" s="153">
        <f t="shared" si="84"/>
        <v>5</v>
      </c>
      <c r="AT153" s="162">
        <v>44709</v>
      </c>
      <c r="AU153" s="195">
        <v>441</v>
      </c>
      <c r="AV153" s="195">
        <v>120</v>
      </c>
      <c r="AW153" s="195">
        <v>210</v>
      </c>
      <c r="AX153" s="195">
        <v>72</v>
      </c>
      <c r="AY153" s="195">
        <v>1</v>
      </c>
      <c r="AZ153" s="195">
        <v>24</v>
      </c>
    </row>
    <row r="154" spans="1:52" ht="15">
      <c r="A154" s="153">
        <f t="shared" si="85"/>
        <v>5</v>
      </c>
      <c r="B154" s="162">
        <v>44710</v>
      </c>
      <c r="C154" s="163">
        <f>'[1]2022'!$V152</f>
        <v>441</v>
      </c>
      <c r="D154" s="163">
        <f>'[1]2022'!Y152</f>
        <v>124</v>
      </c>
      <c r="E154" s="163">
        <f>'[1]2022'!Z152</f>
        <v>191</v>
      </c>
      <c r="F154" s="163">
        <f>'[1]2022'!AA152</f>
        <v>72</v>
      </c>
      <c r="G154" s="163">
        <f>'[1]2022'!AB152</f>
        <v>0</v>
      </c>
      <c r="H154" s="163">
        <f>'[1]2022'!AC152</f>
        <v>25</v>
      </c>
      <c r="J154" s="153">
        <f t="shared" si="86"/>
        <v>5</v>
      </c>
      <c r="K154" s="162">
        <f t="shared" si="90"/>
        <v>45075</v>
      </c>
      <c r="L154" s="167">
        <f t="shared" si="87"/>
        <v>442</v>
      </c>
      <c r="M154" s="166">
        <f>VLOOKUP($K154,ANALISIS!N$4:T$369,2,FALSE)</f>
        <v>90</v>
      </c>
      <c r="N154" s="166">
        <f>VLOOKUP($K154,ANALISIS!$N$4:$T$369,3,FALSE)</f>
        <v>151</v>
      </c>
      <c r="O154" s="166">
        <f>VLOOKUP($K154,ANALISIS!$N$4:$T$369,4,FALSE)</f>
        <v>0</v>
      </c>
      <c r="P154" s="166">
        <f>VLOOKUP($K154,ANALISIS!$N$4:$T$369,5,FALSE)</f>
        <v>1</v>
      </c>
      <c r="Q154" s="166">
        <f>VLOOKUP($K154,ANALISIS!$N$4:$T$369,6,FALSE)</f>
        <v>29</v>
      </c>
      <c r="S154" s="153">
        <f t="shared" si="88"/>
        <v>5</v>
      </c>
      <c r="T154" s="162">
        <f t="shared" si="89"/>
        <v>45075</v>
      </c>
      <c r="U154" s="163">
        <f>[1]PRESUP!B152</f>
        <v>440</v>
      </c>
      <c r="V154" s="166">
        <f>[1]PRESUP!E152</f>
        <v>185.68760830860501</v>
      </c>
      <c r="W154" s="166">
        <f>[1]PRESUP!F152</f>
        <v>178.87455183164499</v>
      </c>
      <c r="X154" s="166">
        <f>[1]PRESUP!G152</f>
        <v>70.144540540540604</v>
      </c>
      <c r="Y154" s="166">
        <f>[1]PRESUP!H152</f>
        <v>0</v>
      </c>
      <c r="Z154" s="166">
        <f>[1]PRESUP!I152</f>
        <v>0</v>
      </c>
      <c r="AS154" s="153">
        <f t="shared" si="84"/>
        <v>5</v>
      </c>
      <c r="AT154" s="162">
        <v>44710</v>
      </c>
      <c r="AU154" s="195">
        <v>441</v>
      </c>
      <c r="AV154" s="195">
        <v>128</v>
      </c>
      <c r="AW154" s="195">
        <v>198</v>
      </c>
      <c r="AX154" s="195">
        <v>75</v>
      </c>
      <c r="AY154" s="195"/>
      <c r="AZ154" s="195">
        <v>25</v>
      </c>
    </row>
    <row r="155" spans="1:52" ht="15">
      <c r="A155" s="153">
        <f t="shared" si="85"/>
        <v>5</v>
      </c>
      <c r="B155" s="162">
        <v>44711</v>
      </c>
      <c r="C155" s="163">
        <f>'[1]2022'!$V153</f>
        <v>441</v>
      </c>
      <c r="D155" s="163">
        <f>'[1]2022'!Y153</f>
        <v>84</v>
      </c>
      <c r="E155" s="163">
        <f>'[1]2022'!Z153</f>
        <v>164</v>
      </c>
      <c r="F155" s="163">
        <f>'[1]2022'!AA153</f>
        <v>52</v>
      </c>
      <c r="G155" s="163">
        <f>'[1]2022'!AB153</f>
        <v>1</v>
      </c>
      <c r="H155" s="163">
        <f>'[1]2022'!AC153</f>
        <v>32</v>
      </c>
      <c r="J155" s="153">
        <f t="shared" si="86"/>
        <v>5</v>
      </c>
      <c r="K155" s="162">
        <f t="shared" si="90"/>
        <v>45076</v>
      </c>
      <c r="L155" s="167">
        <f t="shared" si="87"/>
        <v>442</v>
      </c>
      <c r="M155" s="166">
        <f>VLOOKUP($K155,ANALISIS!N$4:T$369,2,FALSE)</f>
        <v>51</v>
      </c>
      <c r="N155" s="166">
        <f>VLOOKUP($K155,ANALISIS!$N$4:$T$369,3,FALSE)</f>
        <v>114</v>
      </c>
      <c r="O155" s="166">
        <f>VLOOKUP($K155,ANALISIS!$N$4:$T$369,4,FALSE)</f>
        <v>1</v>
      </c>
      <c r="P155" s="166">
        <f>VLOOKUP($K155,ANALISIS!$N$4:$T$369,5,FALSE)</f>
        <v>0</v>
      </c>
      <c r="Q155" s="166">
        <f>VLOOKUP($K155,ANALISIS!$N$4:$T$369,6,FALSE)</f>
        <v>27</v>
      </c>
      <c r="S155" s="153">
        <f t="shared" si="88"/>
        <v>5</v>
      </c>
      <c r="T155" s="162">
        <f t="shared" si="89"/>
        <v>45076</v>
      </c>
      <c r="U155" s="163">
        <f>[1]PRESUP!B153</f>
        <v>440</v>
      </c>
      <c r="V155" s="166">
        <f>[1]PRESUP!E153</f>
        <v>125.788379821958</v>
      </c>
      <c r="W155" s="166">
        <f>[1]PRESUP!F153</f>
        <v>153.58862042088899</v>
      </c>
      <c r="X155" s="166">
        <f>[1]PRESUP!G153</f>
        <v>50.659945945945999</v>
      </c>
      <c r="Y155" s="166">
        <f>[1]PRESUP!H153</f>
        <v>0</v>
      </c>
      <c r="Z155" s="166">
        <f>[1]PRESUP!I153</f>
        <v>0</v>
      </c>
      <c r="AS155" s="153">
        <f t="shared" si="84"/>
        <v>5</v>
      </c>
      <c r="AT155" s="162">
        <v>44711</v>
      </c>
      <c r="AU155" s="195">
        <v>441</v>
      </c>
      <c r="AV155" s="195">
        <v>85</v>
      </c>
      <c r="AW155" s="195">
        <v>170</v>
      </c>
      <c r="AX155" s="195">
        <v>54</v>
      </c>
      <c r="AY155" s="195">
        <v>1</v>
      </c>
      <c r="AZ155" s="195">
        <v>34</v>
      </c>
    </row>
    <row r="156" spans="1:52" ht="15">
      <c r="A156" s="153">
        <f t="shared" si="85"/>
        <v>5</v>
      </c>
      <c r="B156" s="162">
        <v>44712</v>
      </c>
      <c r="C156" s="163">
        <f>'[1]2022'!$V154</f>
        <v>440</v>
      </c>
      <c r="D156" s="163">
        <f>'[1]2022'!Y154</f>
        <v>54</v>
      </c>
      <c r="E156" s="163">
        <f>'[1]2022'!Z154</f>
        <v>134</v>
      </c>
      <c r="F156" s="163">
        <f>'[1]2022'!AA154</f>
        <v>37</v>
      </c>
      <c r="G156" s="163">
        <f>'[1]2022'!AB154</f>
        <v>1</v>
      </c>
      <c r="H156" s="163">
        <f>'[1]2022'!AC154</f>
        <v>26</v>
      </c>
      <c r="J156" s="153">
        <f t="shared" si="86"/>
        <v>5</v>
      </c>
      <c r="K156" s="162">
        <f t="shared" si="90"/>
        <v>45077</v>
      </c>
      <c r="L156" s="167">
        <f t="shared" si="87"/>
        <v>442</v>
      </c>
      <c r="M156" s="166">
        <f>VLOOKUP($K156,ANALISIS!N$4:T$369,2,FALSE)</f>
        <v>43</v>
      </c>
      <c r="N156" s="166">
        <f>VLOOKUP($K156,ANALISIS!$N$4:$T$369,3,FALSE)</f>
        <v>116</v>
      </c>
      <c r="O156" s="166">
        <f>VLOOKUP($K156,ANALISIS!$N$4:$T$369,4,FALSE)</f>
        <v>2</v>
      </c>
      <c r="P156" s="166">
        <f>VLOOKUP($K156,ANALISIS!$N$4:$T$369,5,FALSE)</f>
        <v>0</v>
      </c>
      <c r="Q156" s="166">
        <f>VLOOKUP($K156,ANALISIS!$N$4:$T$369,6,FALSE)</f>
        <v>26</v>
      </c>
      <c r="S156" s="153">
        <f t="shared" si="88"/>
        <v>5</v>
      </c>
      <c r="T156" s="162">
        <f t="shared" si="89"/>
        <v>45077</v>
      </c>
      <c r="U156" s="163">
        <f>[1]PRESUP!B154</f>
        <v>440</v>
      </c>
      <c r="V156" s="166">
        <f>[1]PRESUP!E154</f>
        <v>80.863958456973293</v>
      </c>
      <c r="W156" s="166">
        <f>[1]PRESUP!F154</f>
        <v>125.493141075604</v>
      </c>
      <c r="X156" s="166">
        <f>[1]PRESUP!G154</f>
        <v>36.046500000000002</v>
      </c>
      <c r="Y156" s="166">
        <f>[1]PRESUP!H154</f>
        <v>0</v>
      </c>
      <c r="Z156" s="166">
        <f>[1]PRESUP!I154</f>
        <v>0</v>
      </c>
      <c r="AS156" s="153">
        <f t="shared" si="84"/>
        <v>5</v>
      </c>
      <c r="AT156" s="162">
        <v>44712</v>
      </c>
      <c r="AU156" s="195">
        <v>440</v>
      </c>
      <c r="AV156" s="195">
        <v>54</v>
      </c>
      <c r="AW156" s="195">
        <v>139</v>
      </c>
      <c r="AX156" s="195">
        <v>38</v>
      </c>
      <c r="AY156" s="195">
        <v>1</v>
      </c>
      <c r="AZ156" s="195">
        <v>26</v>
      </c>
    </row>
    <row r="157" spans="1:52" ht="15">
      <c r="A157" s="153">
        <f t="shared" si="85"/>
        <v>6</v>
      </c>
      <c r="B157" s="162">
        <v>44713</v>
      </c>
      <c r="C157" s="163">
        <f>'[1]2022'!$V155</f>
        <v>440</v>
      </c>
      <c r="D157" s="163">
        <f>'[1]2022'!Y155</f>
        <v>44</v>
      </c>
      <c r="E157" s="163">
        <f>'[1]2022'!Z155</f>
        <v>145</v>
      </c>
      <c r="F157" s="163">
        <f>'[1]2022'!AA155</f>
        <v>41</v>
      </c>
      <c r="G157" s="163">
        <f>'[1]2022'!AB155</f>
        <v>1</v>
      </c>
      <c r="H157" s="163">
        <f>'[1]2022'!AC155</f>
        <v>24</v>
      </c>
      <c r="J157" s="153">
        <f t="shared" si="86"/>
        <v>6</v>
      </c>
      <c r="K157" s="162">
        <f t="shared" si="90"/>
        <v>45078</v>
      </c>
      <c r="L157" s="167">
        <f t="shared" si="87"/>
        <v>442</v>
      </c>
      <c r="M157" s="166">
        <f>VLOOKUP($K157,ANALISIS!N$4:T$369,2,FALSE)</f>
        <v>82</v>
      </c>
      <c r="N157" s="166">
        <f>VLOOKUP($K157,ANALISIS!$N$4:$T$369,3,FALSE)</f>
        <v>174</v>
      </c>
      <c r="O157" s="166">
        <f>VLOOKUP($K157,ANALISIS!$N$4:$T$369,4,FALSE)</f>
        <v>4</v>
      </c>
      <c r="P157" s="166">
        <f>VLOOKUP($K157,ANALISIS!$N$4:$T$369,5,FALSE)</f>
        <v>3</v>
      </c>
      <c r="Q157" s="166">
        <f>VLOOKUP($K157,ANALISIS!$N$4:$T$369,6,FALSE)</f>
        <v>26</v>
      </c>
      <c r="S157" s="153">
        <f t="shared" si="88"/>
        <v>6</v>
      </c>
      <c r="T157" s="162">
        <f t="shared" si="89"/>
        <v>45078</v>
      </c>
      <c r="U157" s="168">
        <f>[1]PRESUP!B155</f>
        <v>440</v>
      </c>
      <c r="V157" s="166">
        <f>[1]PRESUP!E155</f>
        <v>61.766768694304503</v>
      </c>
      <c r="W157" s="166">
        <f>[1]PRESUP!F155</f>
        <v>139.91729586129799</v>
      </c>
      <c r="X157" s="166">
        <f>[1]PRESUP!G155</f>
        <v>37.122153061224502</v>
      </c>
      <c r="Y157" s="166">
        <f>[1]PRESUP!H155</f>
        <v>0</v>
      </c>
      <c r="Z157" s="166">
        <f>[1]PRESUP!I155</f>
        <v>0</v>
      </c>
      <c r="AS157" s="153">
        <f t="shared" si="84"/>
        <v>6</v>
      </c>
      <c r="AT157" s="162">
        <v>44713</v>
      </c>
      <c r="AU157" s="195">
        <v>440</v>
      </c>
      <c r="AV157" s="195">
        <v>44</v>
      </c>
      <c r="AW157" s="195">
        <v>148</v>
      </c>
      <c r="AX157" s="195">
        <v>41</v>
      </c>
      <c r="AY157" s="195">
        <v>1</v>
      </c>
      <c r="AZ157" s="195">
        <v>25</v>
      </c>
    </row>
    <row r="158" spans="1:52" ht="15">
      <c r="A158" s="153">
        <f t="shared" si="85"/>
        <v>6</v>
      </c>
      <c r="B158" s="162">
        <v>44714</v>
      </c>
      <c r="C158" s="163">
        <f>'[1]2022'!$V156</f>
        <v>440</v>
      </c>
      <c r="D158" s="163">
        <f>'[1]2022'!Y156</f>
        <v>68</v>
      </c>
      <c r="E158" s="163">
        <f>'[1]2022'!Z156</f>
        <v>202</v>
      </c>
      <c r="F158" s="163">
        <f>'[1]2022'!AA156</f>
        <v>52</v>
      </c>
      <c r="G158" s="163">
        <f>'[1]2022'!AB156</f>
        <v>1</v>
      </c>
      <c r="H158" s="163">
        <f>'[1]2022'!AC156</f>
        <v>24</v>
      </c>
      <c r="J158" s="153">
        <f t="shared" si="86"/>
        <v>6</v>
      </c>
      <c r="K158" s="162">
        <f t="shared" si="90"/>
        <v>45079</v>
      </c>
      <c r="L158" s="167">
        <f t="shared" si="87"/>
        <v>442</v>
      </c>
      <c r="M158" s="166">
        <f>VLOOKUP($K158,ANALISIS!N$4:T$369,2,FALSE)</f>
        <v>161</v>
      </c>
      <c r="N158" s="166">
        <f>VLOOKUP($K158,ANALISIS!$N$4:$T$369,3,FALSE)</f>
        <v>209</v>
      </c>
      <c r="O158" s="166">
        <f>VLOOKUP($K158,ANALISIS!$N$4:$T$369,4,FALSE)</f>
        <v>13</v>
      </c>
      <c r="P158" s="166">
        <f>VLOOKUP($K158,ANALISIS!$N$4:$T$369,5,FALSE)</f>
        <v>7</v>
      </c>
      <c r="Q158" s="166">
        <f>VLOOKUP($K158,ANALISIS!$N$4:$T$369,6,FALSE)</f>
        <v>27</v>
      </c>
      <c r="S158" s="153">
        <f t="shared" si="88"/>
        <v>6</v>
      </c>
      <c r="T158" s="162">
        <f t="shared" si="89"/>
        <v>45079</v>
      </c>
      <c r="U158" s="163">
        <f>[1]PRESUP!B156</f>
        <v>440</v>
      </c>
      <c r="V158" s="166">
        <f>[1]PRESUP!E156</f>
        <v>95.457733436652504</v>
      </c>
      <c r="W158" s="166">
        <f>[1]PRESUP!F156</f>
        <v>194.91926733780801</v>
      </c>
      <c r="X158" s="166">
        <f>[1]PRESUP!G156</f>
        <v>47.081755102040802</v>
      </c>
      <c r="Y158" s="166">
        <f>[1]PRESUP!H156</f>
        <v>0</v>
      </c>
      <c r="Z158" s="166">
        <f>[1]PRESUP!I156</f>
        <v>0</v>
      </c>
      <c r="AS158" s="153">
        <f t="shared" si="84"/>
        <v>6</v>
      </c>
      <c r="AT158" s="162">
        <v>44714</v>
      </c>
      <c r="AU158" s="195">
        <v>440</v>
      </c>
      <c r="AV158" s="195">
        <v>70</v>
      </c>
      <c r="AW158" s="195">
        <v>208</v>
      </c>
      <c r="AX158" s="195">
        <v>52</v>
      </c>
      <c r="AY158" s="195">
        <v>1</v>
      </c>
      <c r="AZ158" s="195">
        <v>25</v>
      </c>
    </row>
    <row r="159" spans="1:52" ht="15">
      <c r="A159" s="153">
        <f t="shared" si="85"/>
        <v>6</v>
      </c>
      <c r="B159" s="162">
        <v>44715</v>
      </c>
      <c r="C159" s="163">
        <f>'[1]2022'!$V157</f>
        <v>439</v>
      </c>
      <c r="D159" s="163">
        <f>'[1]2022'!Y157</f>
        <v>102</v>
      </c>
      <c r="E159" s="163">
        <f>'[1]2022'!Z157</f>
        <v>217</v>
      </c>
      <c r="F159" s="163">
        <f>'[1]2022'!AA157</f>
        <v>61</v>
      </c>
      <c r="G159" s="163">
        <f>'[1]2022'!AB157</f>
        <v>1</v>
      </c>
      <c r="H159" s="163">
        <f>'[1]2022'!AC157</f>
        <v>19</v>
      </c>
      <c r="J159" s="153">
        <f t="shared" si="86"/>
        <v>6</v>
      </c>
      <c r="K159" s="162">
        <f t="shared" si="90"/>
        <v>45080</v>
      </c>
      <c r="L159" s="167">
        <f t="shared" si="87"/>
        <v>442</v>
      </c>
      <c r="M159" s="166">
        <f>VLOOKUP($K159,ANALISIS!N$4:T$369,2,FALSE)</f>
        <v>170</v>
      </c>
      <c r="N159" s="166">
        <f>VLOOKUP($K159,ANALISIS!$N$4:$T$369,3,FALSE)</f>
        <v>212</v>
      </c>
      <c r="O159" s="166">
        <f>VLOOKUP($K159,ANALISIS!$N$4:$T$369,4,FALSE)</f>
        <v>13</v>
      </c>
      <c r="P159" s="166">
        <f>VLOOKUP($K159,ANALISIS!$N$4:$T$369,5,FALSE)</f>
        <v>6</v>
      </c>
      <c r="Q159" s="166">
        <f>VLOOKUP($K159,ANALISIS!$N$4:$T$369,6,FALSE)</f>
        <v>29</v>
      </c>
      <c r="S159" s="153">
        <f t="shared" si="88"/>
        <v>6</v>
      </c>
      <c r="T159" s="162">
        <f t="shared" si="89"/>
        <v>45080</v>
      </c>
      <c r="U159" s="163">
        <f>[1]PRESUP!B157</f>
        <v>440</v>
      </c>
      <c r="V159" s="166">
        <f>[1]PRESUP!E157</f>
        <v>143.186600154979</v>
      </c>
      <c r="W159" s="166">
        <f>[1]PRESUP!F157</f>
        <v>209.39347035794199</v>
      </c>
      <c r="X159" s="166">
        <f>[1]PRESUP!G157</f>
        <v>55.230520408163301</v>
      </c>
      <c r="Y159" s="166">
        <f>[1]PRESUP!H157</f>
        <v>0</v>
      </c>
      <c r="Z159" s="166">
        <f>[1]PRESUP!I157</f>
        <v>0</v>
      </c>
      <c r="AS159" s="153">
        <f t="shared" si="84"/>
        <v>6</v>
      </c>
      <c r="AT159" s="162">
        <v>44715</v>
      </c>
      <c r="AU159" s="195">
        <v>439</v>
      </c>
      <c r="AV159" s="195">
        <v>104</v>
      </c>
      <c r="AW159" s="195">
        <v>223</v>
      </c>
      <c r="AX159" s="195">
        <v>62</v>
      </c>
      <c r="AY159" s="195">
        <v>1</v>
      </c>
      <c r="AZ159" s="195">
        <v>20</v>
      </c>
    </row>
    <row r="160" spans="1:52" ht="15">
      <c r="A160" s="153">
        <f t="shared" si="85"/>
        <v>6</v>
      </c>
      <c r="B160" s="162">
        <v>44716</v>
      </c>
      <c r="C160" s="163">
        <f>'[1]2022'!$V158</f>
        <v>439</v>
      </c>
      <c r="D160" s="163">
        <f>'[1]2022'!Y158</f>
        <v>105</v>
      </c>
      <c r="E160" s="163">
        <f>'[1]2022'!Z158</f>
        <v>217</v>
      </c>
      <c r="F160" s="163">
        <f>'[1]2022'!AA158</f>
        <v>68</v>
      </c>
      <c r="G160" s="163">
        <f>'[1]2022'!AB158</f>
        <v>0</v>
      </c>
      <c r="H160" s="163">
        <f>'[1]2022'!AC158</f>
        <v>18</v>
      </c>
      <c r="J160" s="153">
        <f t="shared" si="86"/>
        <v>6</v>
      </c>
      <c r="K160" s="162">
        <f t="shared" si="90"/>
        <v>45081</v>
      </c>
      <c r="L160" s="167">
        <f t="shared" si="87"/>
        <v>442</v>
      </c>
      <c r="M160" s="166">
        <f>VLOOKUP($K160,ANALISIS!N$4:T$369,2,FALSE)</f>
        <v>91</v>
      </c>
      <c r="N160" s="166">
        <f>VLOOKUP($K160,ANALISIS!$N$4:$T$369,3,FALSE)</f>
        <v>170</v>
      </c>
      <c r="O160" s="166">
        <f>VLOOKUP($K160,ANALISIS!$N$4:$T$369,4,FALSE)</f>
        <v>7</v>
      </c>
      <c r="P160" s="166">
        <f>VLOOKUP($K160,ANALISIS!$N$4:$T$369,5,FALSE)</f>
        <v>3</v>
      </c>
      <c r="Q160" s="166">
        <f>VLOOKUP($K160,ANALISIS!$N$4:$T$369,6,FALSE)</f>
        <v>35</v>
      </c>
      <c r="S160" s="153">
        <f t="shared" si="88"/>
        <v>6</v>
      </c>
      <c r="T160" s="162">
        <f t="shared" si="89"/>
        <v>45081</v>
      </c>
      <c r="U160" s="163">
        <f>[1]PRESUP!B158</f>
        <v>440</v>
      </c>
      <c r="V160" s="166">
        <f>[1]PRESUP!E158</f>
        <v>147.39797074777201</v>
      </c>
      <c r="W160" s="166">
        <f>[1]PRESUP!F158</f>
        <v>209.39347035794199</v>
      </c>
      <c r="X160" s="166">
        <f>[1]PRESUP!G158</f>
        <v>61.568448979591899</v>
      </c>
      <c r="Y160" s="166">
        <f>[1]PRESUP!H158</f>
        <v>0</v>
      </c>
      <c r="Z160" s="166">
        <f>[1]PRESUP!I158</f>
        <v>0</v>
      </c>
      <c r="AS160" s="153">
        <f t="shared" si="84"/>
        <v>6</v>
      </c>
      <c r="AT160" s="162">
        <v>44716</v>
      </c>
      <c r="AU160" s="195">
        <v>439</v>
      </c>
      <c r="AV160" s="195">
        <v>107</v>
      </c>
      <c r="AW160" s="195">
        <v>224</v>
      </c>
      <c r="AX160" s="195">
        <v>69</v>
      </c>
      <c r="AY160" s="195"/>
      <c r="AZ160" s="195">
        <v>19</v>
      </c>
    </row>
    <row r="161" spans="1:52" ht="15">
      <c r="A161" s="153">
        <f t="shared" si="85"/>
        <v>6</v>
      </c>
      <c r="B161" s="162">
        <v>44717</v>
      </c>
      <c r="C161" s="163">
        <f>'[1]2022'!$V159</f>
        <v>439</v>
      </c>
      <c r="D161" s="163">
        <f>'[1]2022'!Y159</f>
        <v>88</v>
      </c>
      <c r="E161" s="163">
        <f>'[1]2022'!Z159</f>
        <v>193</v>
      </c>
      <c r="F161" s="163">
        <f>'[1]2022'!AA159</f>
        <v>54</v>
      </c>
      <c r="G161" s="163">
        <f>'[1]2022'!AB159</f>
        <v>0</v>
      </c>
      <c r="H161" s="163">
        <f>'[1]2022'!AC159</f>
        <v>20</v>
      </c>
      <c r="J161" s="153">
        <f t="shared" si="86"/>
        <v>6</v>
      </c>
      <c r="K161" s="162">
        <f t="shared" si="90"/>
        <v>45082</v>
      </c>
      <c r="L161" s="167">
        <f t="shared" si="87"/>
        <v>442</v>
      </c>
      <c r="M161" s="166">
        <f>VLOOKUP($K161,ANALISIS!N$4:T$369,2,FALSE)</f>
        <v>66</v>
      </c>
      <c r="N161" s="166">
        <f>VLOOKUP($K161,ANALISIS!$N$4:$T$369,3,FALSE)</f>
        <v>142</v>
      </c>
      <c r="O161" s="166">
        <f>VLOOKUP($K161,ANALISIS!$N$4:$T$369,4,FALSE)</f>
        <v>0</v>
      </c>
      <c r="P161" s="166">
        <f>VLOOKUP($K161,ANALISIS!$N$4:$T$369,5,FALSE)</f>
        <v>0</v>
      </c>
      <c r="Q161" s="166">
        <f>VLOOKUP($K161,ANALISIS!$N$4:$T$369,6,FALSE)</f>
        <v>36</v>
      </c>
      <c r="S161" s="153">
        <f t="shared" si="88"/>
        <v>6</v>
      </c>
      <c r="T161" s="162">
        <f t="shared" si="89"/>
        <v>45082</v>
      </c>
      <c r="U161" s="163">
        <f>[1]PRESUP!B159</f>
        <v>440</v>
      </c>
      <c r="V161" s="166">
        <f>[1]PRESUP!E159</f>
        <v>123.53353738860901</v>
      </c>
      <c r="W161" s="166">
        <f>[1]PRESUP!F159</f>
        <v>186.23474552572699</v>
      </c>
      <c r="X161" s="166">
        <f>[1]PRESUP!G159</f>
        <v>48.892591836734702</v>
      </c>
      <c r="Y161" s="166">
        <f>[1]PRESUP!H159</f>
        <v>0</v>
      </c>
      <c r="Z161" s="166">
        <f>[1]PRESUP!I159</f>
        <v>0</v>
      </c>
      <c r="AS161" s="153">
        <f t="shared" si="84"/>
        <v>6</v>
      </c>
      <c r="AT161" s="162">
        <v>44717</v>
      </c>
      <c r="AU161" s="195">
        <v>439</v>
      </c>
      <c r="AV161" s="195">
        <v>90</v>
      </c>
      <c r="AW161" s="195">
        <v>198</v>
      </c>
      <c r="AX161" s="195">
        <v>55</v>
      </c>
      <c r="AY161" s="195"/>
      <c r="AZ161" s="195">
        <v>21</v>
      </c>
    </row>
    <row r="162" spans="1:52" ht="15">
      <c r="A162" s="153">
        <f t="shared" si="85"/>
        <v>6</v>
      </c>
      <c r="B162" s="162">
        <v>44718</v>
      </c>
      <c r="C162" s="163">
        <f>'[1]2022'!$V160</f>
        <v>439</v>
      </c>
      <c r="D162" s="163">
        <f>'[1]2022'!Y160</f>
        <v>79</v>
      </c>
      <c r="E162" s="163">
        <f>'[1]2022'!Z160</f>
        <v>183</v>
      </c>
      <c r="F162" s="163">
        <f>'[1]2022'!AA160</f>
        <v>39</v>
      </c>
      <c r="G162" s="163">
        <f>'[1]2022'!AB160</f>
        <v>0</v>
      </c>
      <c r="H162" s="163">
        <f>'[1]2022'!AC160</f>
        <v>16</v>
      </c>
      <c r="J162" s="153">
        <f t="shared" si="86"/>
        <v>6</v>
      </c>
      <c r="K162" s="162">
        <f t="shared" si="90"/>
        <v>45083</v>
      </c>
      <c r="L162" s="167">
        <f t="shared" si="87"/>
        <v>442</v>
      </c>
      <c r="M162" s="166">
        <f>VLOOKUP($K162,ANALISIS!N$4:T$369,2,FALSE)</f>
        <v>69</v>
      </c>
      <c r="N162" s="166">
        <f>VLOOKUP($K162,ANALISIS!$N$4:$T$369,3,FALSE)</f>
        <v>133</v>
      </c>
      <c r="O162" s="166">
        <f>VLOOKUP($K162,ANALISIS!$N$4:$T$369,4,FALSE)</f>
        <v>0</v>
      </c>
      <c r="P162" s="166">
        <f>VLOOKUP($K162,ANALISIS!$N$4:$T$369,5,FALSE)</f>
        <v>3</v>
      </c>
      <c r="Q162" s="166">
        <f>VLOOKUP($K162,ANALISIS!$N$4:$T$369,6,FALSE)</f>
        <v>30</v>
      </c>
      <c r="S162" s="153">
        <f t="shared" si="88"/>
        <v>6</v>
      </c>
      <c r="T162" s="162">
        <f t="shared" si="89"/>
        <v>45083</v>
      </c>
      <c r="U162" s="163">
        <f>[1]PRESUP!B160</f>
        <v>440</v>
      </c>
      <c r="V162" s="166">
        <f>[1]PRESUP!E160</f>
        <v>110.899425610229</v>
      </c>
      <c r="W162" s="166">
        <f>[1]PRESUP!F160</f>
        <v>176.58527684563799</v>
      </c>
      <c r="X162" s="166">
        <f>[1]PRESUP!G160</f>
        <v>35.311316326530601</v>
      </c>
      <c r="Y162" s="166">
        <f>[1]PRESUP!H160</f>
        <v>0</v>
      </c>
      <c r="Z162" s="166">
        <f>[1]PRESUP!I160</f>
        <v>0</v>
      </c>
      <c r="AS162" s="153">
        <f t="shared" si="84"/>
        <v>6</v>
      </c>
      <c r="AT162" s="162">
        <v>44718</v>
      </c>
      <c r="AU162" s="195">
        <v>439</v>
      </c>
      <c r="AV162" s="195">
        <v>80</v>
      </c>
      <c r="AW162" s="195">
        <v>187</v>
      </c>
      <c r="AX162" s="195">
        <v>39</v>
      </c>
      <c r="AY162" s="195"/>
      <c r="AZ162" s="195">
        <v>18</v>
      </c>
    </row>
    <row r="163" spans="1:52" ht="15">
      <c r="A163" s="153">
        <f t="shared" si="85"/>
        <v>6</v>
      </c>
      <c r="B163" s="162">
        <v>44719</v>
      </c>
      <c r="C163" s="163">
        <f>'[1]2022'!$V161</f>
        <v>439</v>
      </c>
      <c r="D163" s="163">
        <f>'[1]2022'!Y161</f>
        <v>73</v>
      </c>
      <c r="E163" s="163">
        <f>'[1]2022'!Z161</f>
        <v>169</v>
      </c>
      <c r="F163" s="163">
        <f>'[1]2022'!AA161</f>
        <v>42</v>
      </c>
      <c r="G163" s="163">
        <f>'[1]2022'!AB161</f>
        <v>2</v>
      </c>
      <c r="H163" s="163">
        <f>'[1]2022'!AC161</f>
        <v>17</v>
      </c>
      <c r="J163" s="153">
        <f t="shared" si="86"/>
        <v>6</v>
      </c>
      <c r="K163" s="162">
        <f t="shared" si="90"/>
        <v>45084</v>
      </c>
      <c r="L163" s="167">
        <f t="shared" si="87"/>
        <v>442</v>
      </c>
      <c r="M163" s="166">
        <f>VLOOKUP($K163,ANALISIS!N$4:T$369,2,FALSE)</f>
        <v>68</v>
      </c>
      <c r="N163" s="166">
        <f>VLOOKUP($K163,ANALISIS!$N$4:$T$369,3,FALSE)</f>
        <v>121</v>
      </c>
      <c r="O163" s="166">
        <f>VLOOKUP($K163,ANALISIS!$N$4:$T$369,4,FALSE)</f>
        <v>0</v>
      </c>
      <c r="P163" s="166">
        <f>VLOOKUP($K163,ANALISIS!$N$4:$T$369,5,FALSE)</f>
        <v>1</v>
      </c>
      <c r="Q163" s="166">
        <f>VLOOKUP($K163,ANALISIS!$N$4:$T$369,6,FALSE)</f>
        <v>32</v>
      </c>
      <c r="S163" s="153">
        <f t="shared" si="88"/>
        <v>6</v>
      </c>
      <c r="T163" s="162">
        <f t="shared" si="89"/>
        <v>45084</v>
      </c>
      <c r="U163" s="163">
        <f>[1]PRESUP!B161</f>
        <v>440</v>
      </c>
      <c r="V163" s="166">
        <f>[1]PRESUP!E161</f>
        <v>102.476684424642</v>
      </c>
      <c r="W163" s="166">
        <f>[1]PRESUP!F161</f>
        <v>163.07602069351199</v>
      </c>
      <c r="X163" s="166">
        <f>[1]PRESUP!G161</f>
        <v>38.027571428571399</v>
      </c>
      <c r="Y163" s="166">
        <f>[1]PRESUP!H161</f>
        <v>0</v>
      </c>
      <c r="Z163" s="166">
        <f>[1]PRESUP!I161</f>
        <v>0</v>
      </c>
      <c r="AS163" s="153">
        <f t="shared" si="84"/>
        <v>6</v>
      </c>
      <c r="AT163" s="162">
        <v>44719</v>
      </c>
      <c r="AU163" s="195">
        <v>439</v>
      </c>
      <c r="AV163" s="195">
        <v>74</v>
      </c>
      <c r="AW163" s="195">
        <v>173</v>
      </c>
      <c r="AX163" s="195">
        <v>42</v>
      </c>
      <c r="AY163" s="195">
        <v>2</v>
      </c>
      <c r="AZ163" s="195">
        <v>19</v>
      </c>
    </row>
    <row r="164" spans="1:52" ht="15">
      <c r="A164" s="153">
        <f t="shared" si="85"/>
        <v>6</v>
      </c>
      <c r="B164" s="162">
        <v>44720</v>
      </c>
      <c r="C164" s="163">
        <f>'[1]2022'!$V162</f>
        <v>439</v>
      </c>
      <c r="D164" s="163">
        <f>'[1]2022'!Y162</f>
        <v>64</v>
      </c>
      <c r="E164" s="163">
        <f>'[1]2022'!Z162</f>
        <v>166</v>
      </c>
      <c r="F164" s="163">
        <f>'[1]2022'!AA162</f>
        <v>42</v>
      </c>
      <c r="G164" s="163">
        <f>'[1]2022'!AB162</f>
        <v>1</v>
      </c>
      <c r="H164" s="163">
        <f>'[1]2022'!AC162</f>
        <v>28</v>
      </c>
      <c r="J164" s="153">
        <f t="shared" si="86"/>
        <v>6</v>
      </c>
      <c r="K164" s="162">
        <f t="shared" si="90"/>
        <v>45085</v>
      </c>
      <c r="L164" s="167">
        <f t="shared" si="87"/>
        <v>442</v>
      </c>
      <c r="M164" s="166">
        <f>VLOOKUP($K164,ANALISIS!N$4:T$369,2,FALSE)</f>
        <v>87</v>
      </c>
      <c r="N164" s="166">
        <f>VLOOKUP($K164,ANALISIS!$N$4:$T$369,3,FALSE)</f>
        <v>168</v>
      </c>
      <c r="O164" s="166">
        <f>VLOOKUP($K164,ANALISIS!$N$4:$T$369,4,FALSE)</f>
        <v>0</v>
      </c>
      <c r="P164" s="166">
        <f>VLOOKUP($K164,ANALISIS!$N$4:$T$369,5,FALSE)</f>
        <v>4</v>
      </c>
      <c r="Q164" s="166">
        <f>VLOOKUP($K164,ANALISIS!$N$4:$T$369,6,FALSE)</f>
        <v>33</v>
      </c>
      <c r="S164" s="153">
        <f t="shared" si="88"/>
        <v>6</v>
      </c>
      <c r="T164" s="162">
        <f t="shared" si="89"/>
        <v>45085</v>
      </c>
      <c r="U164" s="163">
        <f>[1]PRESUP!B162</f>
        <v>440</v>
      </c>
      <c r="V164" s="166">
        <f>[1]PRESUP!E162</f>
        <v>89.842572646261203</v>
      </c>
      <c r="W164" s="166">
        <f>[1]PRESUP!F162</f>
        <v>160.18118008948599</v>
      </c>
      <c r="X164" s="166">
        <f>[1]PRESUP!G162</f>
        <v>38.027571428571399</v>
      </c>
      <c r="Y164" s="166">
        <f>[1]PRESUP!H162</f>
        <v>0</v>
      </c>
      <c r="Z164" s="166">
        <f>[1]PRESUP!I162</f>
        <v>0</v>
      </c>
      <c r="AS164" s="153">
        <f t="shared" si="84"/>
        <v>6</v>
      </c>
      <c r="AT164" s="162">
        <v>44720</v>
      </c>
      <c r="AU164" s="195">
        <v>439</v>
      </c>
      <c r="AV164" s="195">
        <v>65</v>
      </c>
      <c r="AW164" s="195">
        <v>170</v>
      </c>
      <c r="AX164" s="195">
        <v>42</v>
      </c>
      <c r="AY164" s="195">
        <v>1</v>
      </c>
      <c r="AZ164" s="195">
        <v>30</v>
      </c>
    </row>
    <row r="165" spans="1:52" ht="15">
      <c r="A165" s="153">
        <f t="shared" si="85"/>
        <v>6</v>
      </c>
      <c r="B165" s="162">
        <v>44721</v>
      </c>
      <c r="C165" s="163">
        <f>'[1]2022'!$V163</f>
        <v>439</v>
      </c>
      <c r="D165" s="163">
        <f>'[1]2022'!Y163</f>
        <v>95</v>
      </c>
      <c r="E165" s="163">
        <f>'[1]2022'!Z163</f>
        <v>176</v>
      </c>
      <c r="F165" s="163">
        <f>'[1]2022'!AA163</f>
        <v>47</v>
      </c>
      <c r="G165" s="163">
        <f>'[1]2022'!AB163</f>
        <v>5</v>
      </c>
      <c r="H165" s="163">
        <f>'[1]2022'!AC163</f>
        <v>28</v>
      </c>
      <c r="J165" s="153">
        <f t="shared" si="86"/>
        <v>6</v>
      </c>
      <c r="K165" s="162">
        <f t="shared" si="90"/>
        <v>45086</v>
      </c>
      <c r="L165" s="167">
        <f t="shared" si="87"/>
        <v>442</v>
      </c>
      <c r="M165" s="166">
        <f>VLOOKUP($K165,ANALISIS!N$4:T$369,2,FALSE)</f>
        <v>164</v>
      </c>
      <c r="N165" s="166">
        <f>VLOOKUP($K165,ANALISIS!$N$4:$T$369,3,FALSE)</f>
        <v>217</v>
      </c>
      <c r="O165" s="166">
        <f>VLOOKUP($K165,ANALISIS!$N$4:$T$369,4,FALSE)</f>
        <v>2</v>
      </c>
      <c r="P165" s="166">
        <f>VLOOKUP($K165,ANALISIS!$N$4:$T$369,5,FALSE)</f>
        <v>9</v>
      </c>
      <c r="Q165" s="166">
        <f>VLOOKUP($K165,ANALISIS!$N$4:$T$369,6,FALSE)</f>
        <v>33</v>
      </c>
      <c r="S165" s="153">
        <f t="shared" si="88"/>
        <v>6</v>
      </c>
      <c r="T165" s="162">
        <f t="shared" si="89"/>
        <v>45086</v>
      </c>
      <c r="U165" s="163">
        <f>[1]PRESUP!B163</f>
        <v>440</v>
      </c>
      <c r="V165" s="166">
        <f>[1]PRESUP!E163</f>
        <v>133.360068771794</v>
      </c>
      <c r="W165" s="166">
        <f>[1]PRESUP!F163</f>
        <v>169.83064876957499</v>
      </c>
      <c r="X165" s="166">
        <f>[1]PRESUP!G163</f>
        <v>42.554663265306097</v>
      </c>
      <c r="Y165" s="166">
        <f>[1]PRESUP!H163</f>
        <v>0</v>
      </c>
      <c r="Z165" s="166">
        <f>[1]PRESUP!I163</f>
        <v>0</v>
      </c>
      <c r="AS165" s="153">
        <f t="shared" si="84"/>
        <v>6</v>
      </c>
      <c r="AT165" s="162">
        <v>44721</v>
      </c>
      <c r="AU165" s="195">
        <v>439</v>
      </c>
      <c r="AV165" s="195">
        <v>97</v>
      </c>
      <c r="AW165" s="195">
        <v>181</v>
      </c>
      <c r="AX165" s="195">
        <v>47</v>
      </c>
      <c r="AY165" s="195">
        <v>5</v>
      </c>
      <c r="AZ165" s="195">
        <v>29</v>
      </c>
    </row>
    <row r="166" spans="1:52" ht="15">
      <c r="A166" s="153">
        <f t="shared" si="85"/>
        <v>6</v>
      </c>
      <c r="B166" s="162">
        <v>44722</v>
      </c>
      <c r="C166" s="163">
        <f>'[1]2022'!$V164</f>
        <v>439</v>
      </c>
      <c r="D166" s="163">
        <f>'[1]2022'!Y164</f>
        <v>101</v>
      </c>
      <c r="E166" s="163">
        <f>'[1]2022'!Z164</f>
        <v>188</v>
      </c>
      <c r="F166" s="163">
        <f>'[1]2022'!AA164</f>
        <v>77</v>
      </c>
      <c r="G166" s="163">
        <f>'[1]2022'!AB164</f>
        <v>7</v>
      </c>
      <c r="H166" s="163">
        <f>'[1]2022'!AC164</f>
        <v>31</v>
      </c>
      <c r="J166" s="153">
        <f t="shared" si="86"/>
        <v>6</v>
      </c>
      <c r="K166" s="162">
        <f t="shared" si="90"/>
        <v>45087</v>
      </c>
      <c r="L166" s="167">
        <f t="shared" si="87"/>
        <v>442</v>
      </c>
      <c r="M166" s="166">
        <f>VLOOKUP($K166,ANALISIS!N$4:T$369,2,FALSE)</f>
        <v>169</v>
      </c>
      <c r="N166" s="166">
        <f>VLOOKUP($K166,ANALISIS!$N$4:$T$369,3,FALSE)</f>
        <v>220</v>
      </c>
      <c r="O166" s="166">
        <f>VLOOKUP($K166,ANALISIS!$N$4:$T$369,4,FALSE)</f>
        <v>3</v>
      </c>
      <c r="P166" s="166">
        <f>VLOOKUP($K166,ANALISIS!$N$4:$T$369,5,FALSE)</f>
        <v>8</v>
      </c>
      <c r="Q166" s="166">
        <f>VLOOKUP($K166,ANALISIS!$N$4:$T$369,6,FALSE)</f>
        <v>36</v>
      </c>
      <c r="S166" s="153">
        <f t="shared" si="88"/>
        <v>6</v>
      </c>
      <c r="T166" s="162">
        <f t="shared" si="89"/>
        <v>45087</v>
      </c>
      <c r="U166" s="163">
        <f>[1]PRESUP!B164</f>
        <v>440</v>
      </c>
      <c r="V166" s="166">
        <f>[1]PRESUP!E164</f>
        <v>141.78280995738101</v>
      </c>
      <c r="W166" s="166">
        <f>[1]PRESUP!F164</f>
        <v>181.41001118568201</v>
      </c>
      <c r="X166" s="166">
        <f>[1]PRESUP!G164</f>
        <v>69.717214285714306</v>
      </c>
      <c r="Y166" s="166">
        <f>[1]PRESUP!H164</f>
        <v>0</v>
      </c>
      <c r="Z166" s="166">
        <f>[1]PRESUP!I164</f>
        <v>0</v>
      </c>
      <c r="AS166" s="153">
        <f t="shared" si="84"/>
        <v>6</v>
      </c>
      <c r="AT166" s="162">
        <v>44722</v>
      </c>
      <c r="AU166" s="195">
        <v>439</v>
      </c>
      <c r="AV166" s="195">
        <v>104</v>
      </c>
      <c r="AW166" s="195">
        <v>194</v>
      </c>
      <c r="AX166" s="195">
        <v>78</v>
      </c>
      <c r="AY166" s="195">
        <v>7</v>
      </c>
      <c r="AZ166" s="195">
        <v>31</v>
      </c>
    </row>
    <row r="167" spans="1:52" ht="15">
      <c r="A167" s="153">
        <f t="shared" si="85"/>
        <v>6</v>
      </c>
      <c r="B167" s="162">
        <v>44723</v>
      </c>
      <c r="C167" s="163">
        <f>'[1]2022'!$V165</f>
        <v>439</v>
      </c>
      <c r="D167" s="163">
        <f>'[1]2022'!Y165</f>
        <v>102</v>
      </c>
      <c r="E167" s="163">
        <f>'[1]2022'!Z165</f>
        <v>196</v>
      </c>
      <c r="F167" s="163">
        <f>'[1]2022'!AA165</f>
        <v>77</v>
      </c>
      <c r="G167" s="163">
        <f>'[1]2022'!AB165</f>
        <v>5</v>
      </c>
      <c r="H167" s="163">
        <f>'[1]2022'!AC165</f>
        <v>31</v>
      </c>
      <c r="J167" s="153">
        <f t="shared" si="86"/>
        <v>6</v>
      </c>
      <c r="K167" s="162">
        <f t="shared" si="90"/>
        <v>45088</v>
      </c>
      <c r="L167" s="167">
        <f t="shared" si="87"/>
        <v>442</v>
      </c>
      <c r="M167" s="166">
        <f>VLOOKUP($K167,ANALISIS!N$4:T$369,2,FALSE)</f>
        <v>114</v>
      </c>
      <c r="N167" s="166">
        <f>VLOOKUP($K167,ANALISIS!$N$4:$T$369,3,FALSE)</f>
        <v>188</v>
      </c>
      <c r="O167" s="166">
        <f>VLOOKUP($K167,ANALISIS!$N$4:$T$369,4,FALSE)</f>
        <v>1</v>
      </c>
      <c r="P167" s="166">
        <f>VLOOKUP($K167,ANALISIS!$N$4:$T$369,5,FALSE)</f>
        <v>6</v>
      </c>
      <c r="Q167" s="166">
        <f>VLOOKUP($K167,ANALISIS!$N$4:$T$369,6,FALSE)</f>
        <v>33</v>
      </c>
      <c r="S167" s="153">
        <f t="shared" si="88"/>
        <v>6</v>
      </c>
      <c r="T167" s="162">
        <f t="shared" si="89"/>
        <v>45088</v>
      </c>
      <c r="U167" s="163">
        <f>[1]PRESUP!B165</f>
        <v>440</v>
      </c>
      <c r="V167" s="166">
        <f>[1]PRESUP!E165</f>
        <v>143.186600154979</v>
      </c>
      <c r="W167" s="166">
        <f>[1]PRESUP!F165</f>
        <v>189.12958612975399</v>
      </c>
      <c r="X167" s="166">
        <f>[1]PRESUP!G165</f>
        <v>69.717214285714306</v>
      </c>
      <c r="Y167" s="166">
        <f>[1]PRESUP!H165</f>
        <v>0</v>
      </c>
      <c r="Z167" s="166">
        <f>[1]PRESUP!I165</f>
        <v>0</v>
      </c>
      <c r="AS167" s="153">
        <f t="shared" si="84"/>
        <v>6</v>
      </c>
      <c r="AT167" s="162">
        <v>44723</v>
      </c>
      <c r="AU167" s="195">
        <v>439</v>
      </c>
      <c r="AV167" s="195">
        <v>105</v>
      </c>
      <c r="AW167" s="195">
        <v>202</v>
      </c>
      <c r="AX167" s="195">
        <v>78</v>
      </c>
      <c r="AY167" s="195">
        <v>5</v>
      </c>
      <c r="AZ167" s="195">
        <v>31</v>
      </c>
    </row>
    <row r="168" spans="1:52" ht="15">
      <c r="A168" s="153">
        <f t="shared" si="85"/>
        <v>6</v>
      </c>
      <c r="B168" s="162">
        <v>44724</v>
      </c>
      <c r="C168" s="163">
        <f>'[1]2022'!$V166</f>
        <v>439</v>
      </c>
      <c r="D168" s="163">
        <f>'[1]2022'!Y166</f>
        <v>96</v>
      </c>
      <c r="E168" s="163">
        <f>'[1]2022'!Z166</f>
        <v>174</v>
      </c>
      <c r="F168" s="163">
        <f>'[1]2022'!AA166</f>
        <v>56</v>
      </c>
      <c r="G168" s="163">
        <f>'[1]2022'!AB166</f>
        <v>4</v>
      </c>
      <c r="H168" s="163">
        <f>'[1]2022'!AC166</f>
        <v>33</v>
      </c>
      <c r="J168" s="153">
        <f t="shared" si="86"/>
        <v>6</v>
      </c>
      <c r="K168" s="162">
        <f t="shared" si="90"/>
        <v>45089</v>
      </c>
      <c r="L168" s="167">
        <f t="shared" si="87"/>
        <v>442</v>
      </c>
      <c r="M168" s="166">
        <f>VLOOKUP($K168,ANALISIS!N$4:T$369,2,FALSE)</f>
        <v>74</v>
      </c>
      <c r="N168" s="166">
        <f>VLOOKUP($K168,ANALISIS!$N$4:$T$369,3,FALSE)</f>
        <v>128</v>
      </c>
      <c r="O168" s="166">
        <f>VLOOKUP($K168,ANALISIS!$N$4:$T$369,4,FALSE)</f>
        <v>1</v>
      </c>
      <c r="P168" s="166">
        <f>VLOOKUP($K168,ANALISIS!$N$4:$T$369,5,FALSE)</f>
        <v>2</v>
      </c>
      <c r="Q168" s="166">
        <f>VLOOKUP($K168,ANALISIS!$N$4:$T$369,6,FALSE)</f>
        <v>38</v>
      </c>
      <c r="S168" s="153">
        <f t="shared" si="88"/>
        <v>6</v>
      </c>
      <c r="T168" s="162">
        <f t="shared" si="89"/>
        <v>45089</v>
      </c>
      <c r="U168" s="163">
        <f>[1]PRESUP!B166</f>
        <v>440</v>
      </c>
      <c r="V168" s="166">
        <f>[1]PRESUP!E166</f>
        <v>134.763858969392</v>
      </c>
      <c r="W168" s="166">
        <f>[1]PRESUP!F166</f>
        <v>167.900755033557</v>
      </c>
      <c r="X168" s="166">
        <f>[1]PRESUP!G166</f>
        <v>50.703428571428603</v>
      </c>
      <c r="Y168" s="166">
        <f>[1]PRESUP!H166</f>
        <v>0</v>
      </c>
      <c r="Z168" s="166">
        <f>[1]PRESUP!I166</f>
        <v>0</v>
      </c>
      <c r="AS168" s="153">
        <f t="shared" si="84"/>
        <v>6</v>
      </c>
      <c r="AT168" s="162">
        <v>44724</v>
      </c>
      <c r="AU168" s="195">
        <v>439</v>
      </c>
      <c r="AV168" s="195">
        <v>98</v>
      </c>
      <c r="AW168" s="195">
        <v>179</v>
      </c>
      <c r="AX168" s="195">
        <v>56</v>
      </c>
      <c r="AY168" s="195">
        <v>4</v>
      </c>
      <c r="AZ168" s="195">
        <v>33</v>
      </c>
    </row>
    <row r="169" spans="1:52" ht="15">
      <c r="A169" s="153">
        <f t="shared" si="85"/>
        <v>6</v>
      </c>
      <c r="B169" s="162">
        <v>44725</v>
      </c>
      <c r="C169" s="163">
        <f>'[1]2022'!$V167</f>
        <v>439</v>
      </c>
      <c r="D169" s="163">
        <f>'[1]2022'!Y167</f>
        <v>89</v>
      </c>
      <c r="E169" s="163">
        <f>'[1]2022'!Z167</f>
        <v>168</v>
      </c>
      <c r="F169" s="163">
        <f>'[1]2022'!AA167</f>
        <v>38</v>
      </c>
      <c r="G169" s="163">
        <f>'[1]2022'!AB167</f>
        <v>3</v>
      </c>
      <c r="H169" s="163">
        <f>'[1]2022'!AC167</f>
        <v>37</v>
      </c>
      <c r="J169" s="153">
        <f t="shared" si="86"/>
        <v>6</v>
      </c>
      <c r="K169" s="162">
        <f t="shared" si="90"/>
        <v>45090</v>
      </c>
      <c r="L169" s="167">
        <f t="shared" si="87"/>
        <v>442</v>
      </c>
      <c r="M169" s="166">
        <f>VLOOKUP($K169,ANALISIS!N$4:T$369,2,FALSE)</f>
        <v>68</v>
      </c>
      <c r="N169" s="166">
        <f>VLOOKUP($K169,ANALISIS!$N$4:$T$369,3,FALSE)</f>
        <v>123</v>
      </c>
      <c r="O169" s="166">
        <f>VLOOKUP($K169,ANALISIS!$N$4:$T$369,4,FALSE)</f>
        <v>1</v>
      </c>
      <c r="P169" s="166">
        <f>VLOOKUP($K169,ANALISIS!$N$4:$T$369,5,FALSE)</f>
        <v>2</v>
      </c>
      <c r="Q169" s="166">
        <f>VLOOKUP($K169,ANALISIS!$N$4:$T$369,6,FALSE)</f>
        <v>36</v>
      </c>
      <c r="S169" s="153">
        <f t="shared" si="88"/>
        <v>6</v>
      </c>
      <c r="T169" s="162">
        <f t="shared" si="89"/>
        <v>45090</v>
      </c>
      <c r="U169" s="163">
        <f>[1]PRESUP!B167</f>
        <v>440</v>
      </c>
      <c r="V169" s="166">
        <f>[1]PRESUP!E167</f>
        <v>124.937327586207</v>
      </c>
      <c r="W169" s="166">
        <f>[1]PRESUP!F167</f>
        <v>162.11107382550301</v>
      </c>
      <c r="X169" s="166">
        <f>[1]PRESUP!G167</f>
        <v>34.405897959183697</v>
      </c>
      <c r="Y169" s="166">
        <f>[1]PRESUP!H167</f>
        <v>0</v>
      </c>
      <c r="Z169" s="166">
        <f>[1]PRESUP!I167</f>
        <v>0</v>
      </c>
      <c r="AS169" s="153">
        <f t="shared" si="84"/>
        <v>6</v>
      </c>
      <c r="AT169" s="162">
        <v>44725</v>
      </c>
      <c r="AU169" s="195">
        <v>439</v>
      </c>
      <c r="AV169" s="195">
        <v>90</v>
      </c>
      <c r="AW169" s="195">
        <v>172</v>
      </c>
      <c r="AX169" s="195">
        <v>38</v>
      </c>
      <c r="AY169" s="195">
        <v>3</v>
      </c>
      <c r="AZ169" s="195">
        <v>38</v>
      </c>
    </row>
    <row r="170" spans="1:52" ht="15">
      <c r="A170" s="153">
        <f t="shared" si="85"/>
        <v>6</v>
      </c>
      <c r="B170" s="162">
        <v>44726</v>
      </c>
      <c r="C170" s="163">
        <f>'[1]2022'!$V168</f>
        <v>439</v>
      </c>
      <c r="D170" s="163">
        <f>'[1]2022'!Y168</f>
        <v>82</v>
      </c>
      <c r="E170" s="163">
        <f>'[1]2022'!Z168</f>
        <v>161</v>
      </c>
      <c r="F170" s="163">
        <f>'[1]2022'!AA168</f>
        <v>32</v>
      </c>
      <c r="G170" s="163">
        <f>'[1]2022'!AB168</f>
        <v>0</v>
      </c>
      <c r="H170" s="163">
        <f>'[1]2022'!AC168</f>
        <v>30</v>
      </c>
      <c r="J170" s="153">
        <f t="shared" si="86"/>
        <v>6</v>
      </c>
      <c r="K170" s="162">
        <f t="shared" si="90"/>
        <v>45091</v>
      </c>
      <c r="L170" s="167">
        <f t="shared" si="87"/>
        <v>442</v>
      </c>
      <c r="M170" s="166">
        <f>VLOOKUP($K170,ANALISIS!N$4:T$369,2,FALSE)</f>
        <v>73</v>
      </c>
      <c r="N170" s="166">
        <f>VLOOKUP($K170,ANALISIS!$N$4:$T$369,3,FALSE)</f>
        <v>115</v>
      </c>
      <c r="O170" s="166">
        <f>VLOOKUP($K170,ANALISIS!$N$4:$T$369,4,FALSE)</f>
        <v>1</v>
      </c>
      <c r="P170" s="166">
        <f>VLOOKUP($K170,ANALISIS!$N$4:$T$369,5,FALSE)</f>
        <v>3</v>
      </c>
      <c r="Q170" s="166">
        <f>VLOOKUP($K170,ANALISIS!$N$4:$T$369,6,FALSE)</f>
        <v>38</v>
      </c>
      <c r="S170" s="153">
        <f t="shared" si="88"/>
        <v>6</v>
      </c>
      <c r="T170" s="162">
        <f t="shared" si="89"/>
        <v>45091</v>
      </c>
      <c r="U170" s="163">
        <f>[1]PRESUP!B168</f>
        <v>440</v>
      </c>
      <c r="V170" s="166">
        <f>[1]PRESUP!E168</f>
        <v>115.11079620302201</v>
      </c>
      <c r="W170" s="166">
        <f>[1]PRESUP!F168</f>
        <v>155.35644574944101</v>
      </c>
      <c r="X170" s="166">
        <f>[1]PRESUP!G168</f>
        <v>28.973387755102099</v>
      </c>
      <c r="Y170" s="166">
        <f>[1]PRESUP!H168</f>
        <v>0</v>
      </c>
      <c r="Z170" s="166">
        <f>[1]PRESUP!I168</f>
        <v>0</v>
      </c>
      <c r="AS170" s="153">
        <f t="shared" si="84"/>
        <v>6</v>
      </c>
      <c r="AT170" s="162">
        <v>44726</v>
      </c>
      <c r="AU170" s="195">
        <v>439</v>
      </c>
      <c r="AV170" s="195">
        <v>83</v>
      </c>
      <c r="AW170" s="195">
        <v>164</v>
      </c>
      <c r="AX170" s="195">
        <v>32</v>
      </c>
      <c r="AY170" s="195"/>
      <c r="AZ170" s="195">
        <v>32</v>
      </c>
    </row>
    <row r="171" spans="1:52" ht="15">
      <c r="A171" s="153">
        <f t="shared" si="85"/>
        <v>6</v>
      </c>
      <c r="B171" s="162">
        <v>44727</v>
      </c>
      <c r="C171" s="163">
        <f>'[1]2022'!$V169</f>
        <v>439</v>
      </c>
      <c r="D171" s="163">
        <f>'[1]2022'!Y169</f>
        <v>95</v>
      </c>
      <c r="E171" s="163">
        <f>'[1]2022'!Z169</f>
        <v>167</v>
      </c>
      <c r="F171" s="163">
        <f>'[1]2022'!AA169</f>
        <v>28</v>
      </c>
      <c r="G171" s="163">
        <f>'[1]2022'!AB169</f>
        <v>1</v>
      </c>
      <c r="H171" s="163">
        <f>'[1]2022'!AC169</f>
        <v>25</v>
      </c>
      <c r="J171" s="153">
        <f t="shared" si="86"/>
        <v>6</v>
      </c>
      <c r="K171" s="162">
        <f t="shared" si="90"/>
        <v>45092</v>
      </c>
      <c r="L171" s="167">
        <f t="shared" si="87"/>
        <v>442</v>
      </c>
      <c r="M171" s="166">
        <f>VLOOKUP($K171,ANALISIS!N$4:T$369,2,FALSE)</f>
        <v>99</v>
      </c>
      <c r="N171" s="166">
        <f>VLOOKUP($K171,ANALISIS!$N$4:$T$369,3,FALSE)</f>
        <v>157</v>
      </c>
      <c r="O171" s="166">
        <f>VLOOKUP($K171,ANALISIS!$N$4:$T$369,4,FALSE)</f>
        <v>3</v>
      </c>
      <c r="P171" s="166">
        <f>VLOOKUP($K171,ANALISIS!$N$4:$T$369,5,FALSE)</f>
        <v>1</v>
      </c>
      <c r="Q171" s="166">
        <f>VLOOKUP($K171,ANALISIS!$N$4:$T$369,6,FALSE)</f>
        <v>34</v>
      </c>
      <c r="S171" s="153">
        <f t="shared" si="88"/>
        <v>6</v>
      </c>
      <c r="T171" s="162">
        <f t="shared" si="89"/>
        <v>45092</v>
      </c>
      <c r="U171" s="163">
        <f>[1]PRESUP!B169</f>
        <v>440</v>
      </c>
      <c r="V171" s="166">
        <f>[1]PRESUP!E169</f>
        <v>133.360068771794</v>
      </c>
      <c r="W171" s="166">
        <f>[1]PRESUP!F169</f>
        <v>161.146126957494</v>
      </c>
      <c r="X171" s="166">
        <f>[1]PRESUP!G169</f>
        <v>25.351714285714301</v>
      </c>
      <c r="Y171" s="166">
        <f>[1]PRESUP!H169</f>
        <v>0</v>
      </c>
      <c r="Z171" s="166">
        <f>[1]PRESUP!I169</f>
        <v>0</v>
      </c>
      <c r="AS171" s="153">
        <f t="shared" si="84"/>
        <v>6</v>
      </c>
      <c r="AT171" s="162">
        <v>44727</v>
      </c>
      <c r="AU171" s="195">
        <v>439</v>
      </c>
      <c r="AV171" s="195">
        <v>96</v>
      </c>
      <c r="AW171" s="195">
        <v>170</v>
      </c>
      <c r="AX171" s="195">
        <v>28</v>
      </c>
      <c r="AY171" s="195">
        <v>1</v>
      </c>
      <c r="AZ171" s="195">
        <v>27</v>
      </c>
    </row>
    <row r="172" spans="1:52" ht="15">
      <c r="A172" s="153">
        <f t="shared" si="85"/>
        <v>6</v>
      </c>
      <c r="B172" s="162">
        <v>44728</v>
      </c>
      <c r="C172" s="163">
        <f>'[1]2022'!$V170</f>
        <v>439</v>
      </c>
      <c r="D172" s="163">
        <f>'[1]2022'!Y170</f>
        <v>93</v>
      </c>
      <c r="E172" s="163">
        <f>'[1]2022'!Z170</f>
        <v>197</v>
      </c>
      <c r="F172" s="163">
        <f>'[1]2022'!AA170</f>
        <v>39</v>
      </c>
      <c r="G172" s="163">
        <f>'[1]2022'!AB170</f>
        <v>2</v>
      </c>
      <c r="H172" s="163">
        <f>'[1]2022'!AC170</f>
        <v>25</v>
      </c>
      <c r="J172" s="153">
        <f t="shared" si="86"/>
        <v>6</v>
      </c>
      <c r="K172" s="162">
        <f t="shared" si="90"/>
        <v>45093</v>
      </c>
      <c r="L172" s="167">
        <f t="shared" si="87"/>
        <v>442</v>
      </c>
      <c r="M172" s="166">
        <f>VLOOKUP($K172,ANALISIS!N$4:T$369,2,FALSE)</f>
        <v>164</v>
      </c>
      <c r="N172" s="166">
        <f>VLOOKUP($K172,ANALISIS!$N$4:$T$369,3,FALSE)</f>
        <v>206</v>
      </c>
      <c r="O172" s="166">
        <f>VLOOKUP($K172,ANALISIS!$N$4:$T$369,4,FALSE)</f>
        <v>7</v>
      </c>
      <c r="P172" s="166">
        <f>VLOOKUP($K172,ANALISIS!$N$4:$T$369,5,FALSE)</f>
        <v>1</v>
      </c>
      <c r="Q172" s="166">
        <f>VLOOKUP($K172,ANALISIS!$N$4:$T$369,6,FALSE)</f>
        <v>35</v>
      </c>
      <c r="S172" s="153">
        <f t="shared" si="88"/>
        <v>6</v>
      </c>
      <c r="T172" s="162">
        <f t="shared" si="89"/>
        <v>45093</v>
      </c>
      <c r="U172" s="163">
        <f>[1]PRESUP!B170</f>
        <v>440</v>
      </c>
      <c r="V172" s="166">
        <f>[1]PRESUP!E170</f>
        <v>130.55248837659801</v>
      </c>
      <c r="W172" s="166">
        <f>[1]PRESUP!F170</f>
        <v>190.094532997763</v>
      </c>
      <c r="X172" s="166">
        <f>[1]PRESUP!G170</f>
        <v>35.311316326530601</v>
      </c>
      <c r="Y172" s="166">
        <f>[1]PRESUP!H170</f>
        <v>0</v>
      </c>
      <c r="Z172" s="166">
        <f>[1]PRESUP!I170</f>
        <v>0</v>
      </c>
      <c r="AS172" s="153">
        <f t="shared" si="84"/>
        <v>6</v>
      </c>
      <c r="AT172" s="162">
        <v>44728</v>
      </c>
      <c r="AU172" s="195">
        <v>439</v>
      </c>
      <c r="AV172" s="195">
        <v>93</v>
      </c>
      <c r="AW172" s="195">
        <v>201</v>
      </c>
      <c r="AX172" s="195">
        <v>40</v>
      </c>
      <c r="AY172" s="195">
        <v>3</v>
      </c>
      <c r="AZ172" s="195">
        <v>25</v>
      </c>
    </row>
    <row r="173" spans="1:52" ht="15">
      <c r="A173" s="153">
        <f t="shared" si="85"/>
        <v>6</v>
      </c>
      <c r="B173" s="162">
        <v>44729</v>
      </c>
      <c r="C173" s="163">
        <f>'[1]2022'!$V171</f>
        <v>439</v>
      </c>
      <c r="D173" s="163">
        <f>'[1]2022'!Y171</f>
        <v>132</v>
      </c>
      <c r="E173" s="163">
        <f>'[1]2022'!Z171</f>
        <v>200</v>
      </c>
      <c r="F173" s="163">
        <f>'[1]2022'!AA171</f>
        <v>38</v>
      </c>
      <c r="G173" s="163">
        <f>'[1]2022'!AB171</f>
        <v>3</v>
      </c>
      <c r="H173" s="163">
        <f>'[1]2022'!AC171</f>
        <v>34</v>
      </c>
      <c r="J173" s="153">
        <f t="shared" si="86"/>
        <v>6</v>
      </c>
      <c r="K173" s="162">
        <f t="shared" si="90"/>
        <v>45094</v>
      </c>
      <c r="L173" s="167">
        <f t="shared" si="87"/>
        <v>442</v>
      </c>
      <c r="M173" s="166">
        <f>VLOOKUP($K173,ANALISIS!N$4:T$369,2,FALSE)</f>
        <v>177</v>
      </c>
      <c r="N173" s="166">
        <f>VLOOKUP($K173,ANALISIS!$N$4:$T$369,3,FALSE)</f>
        <v>212</v>
      </c>
      <c r="O173" s="166">
        <f>VLOOKUP($K173,ANALISIS!$N$4:$T$369,4,FALSE)</f>
        <v>7</v>
      </c>
      <c r="P173" s="166">
        <f>VLOOKUP($K173,ANALISIS!$N$4:$T$369,5,FALSE)</f>
        <v>2</v>
      </c>
      <c r="Q173" s="166">
        <f>VLOOKUP($K173,ANALISIS!$N$4:$T$369,6,FALSE)</f>
        <v>33</v>
      </c>
      <c r="S173" s="153">
        <f t="shared" si="88"/>
        <v>6</v>
      </c>
      <c r="T173" s="162">
        <f t="shared" si="89"/>
        <v>45094</v>
      </c>
      <c r="U173" s="163">
        <f>[1]PRESUP!B171</f>
        <v>440</v>
      </c>
      <c r="V173" s="166">
        <f>[1]PRESUP!E171</f>
        <v>185.30030608291401</v>
      </c>
      <c r="W173" s="166">
        <f>[1]PRESUP!F171</f>
        <v>192.98937360178999</v>
      </c>
      <c r="X173" s="166">
        <f>[1]PRESUP!G171</f>
        <v>34.405897959183697</v>
      </c>
      <c r="Y173" s="166">
        <f>[1]PRESUP!H171</f>
        <v>0</v>
      </c>
      <c r="Z173" s="166">
        <f>[1]PRESUP!I171</f>
        <v>0</v>
      </c>
      <c r="AS173" s="153">
        <f t="shared" si="84"/>
        <v>6</v>
      </c>
      <c r="AT173" s="162">
        <v>44729</v>
      </c>
      <c r="AU173" s="195">
        <v>439</v>
      </c>
      <c r="AV173" s="195">
        <v>134</v>
      </c>
      <c r="AW173" s="195">
        <v>204</v>
      </c>
      <c r="AX173" s="195">
        <v>40</v>
      </c>
      <c r="AY173" s="195">
        <v>4</v>
      </c>
      <c r="AZ173" s="195">
        <v>35</v>
      </c>
    </row>
    <row r="174" spans="1:52" ht="15">
      <c r="A174" s="153">
        <f t="shared" si="85"/>
        <v>6</v>
      </c>
      <c r="B174" s="162">
        <v>44730</v>
      </c>
      <c r="C174" s="163">
        <f>'[1]2022'!$V172</f>
        <v>439</v>
      </c>
      <c r="D174" s="163">
        <f>'[1]2022'!Y172</f>
        <v>129</v>
      </c>
      <c r="E174" s="163">
        <f>'[1]2022'!Z172</f>
        <v>205</v>
      </c>
      <c r="F174" s="163">
        <f>'[1]2022'!AA172</f>
        <v>43</v>
      </c>
      <c r="G174" s="163">
        <f>'[1]2022'!AB172</f>
        <v>4</v>
      </c>
      <c r="H174" s="163">
        <f>'[1]2022'!AC172</f>
        <v>31</v>
      </c>
      <c r="J174" s="153">
        <f t="shared" si="86"/>
        <v>6</v>
      </c>
      <c r="K174" s="162">
        <f t="shared" si="90"/>
        <v>45095</v>
      </c>
      <c r="L174" s="167">
        <f t="shared" si="87"/>
        <v>442</v>
      </c>
      <c r="M174" s="166">
        <f>VLOOKUP($K174,ANALISIS!N$4:T$369,2,FALSE)</f>
        <v>165</v>
      </c>
      <c r="N174" s="166">
        <f>VLOOKUP($K174,ANALISIS!$N$4:$T$369,3,FALSE)</f>
        <v>195</v>
      </c>
      <c r="O174" s="166">
        <f>VLOOKUP($K174,ANALISIS!$N$4:$T$369,4,FALSE)</f>
        <v>3</v>
      </c>
      <c r="P174" s="166">
        <f>VLOOKUP($K174,ANALISIS!$N$4:$T$369,5,FALSE)</f>
        <v>1</v>
      </c>
      <c r="Q174" s="166">
        <f>VLOOKUP($K174,ANALISIS!$N$4:$T$369,6,FALSE)</f>
        <v>30</v>
      </c>
      <c r="S174" s="153">
        <f t="shared" si="88"/>
        <v>6</v>
      </c>
      <c r="T174" s="162">
        <f t="shared" si="89"/>
        <v>45095</v>
      </c>
      <c r="U174" s="163">
        <f>[1]PRESUP!B172</f>
        <v>440</v>
      </c>
      <c r="V174" s="166">
        <f>[1]PRESUP!E172</f>
        <v>181.08893549012001</v>
      </c>
      <c r="W174" s="166">
        <f>[1]PRESUP!F172</f>
        <v>197.81410794183401</v>
      </c>
      <c r="X174" s="166">
        <f>[1]PRESUP!G172</f>
        <v>38.932989795918402</v>
      </c>
      <c r="Y174" s="166">
        <f>[1]PRESUP!H172</f>
        <v>0</v>
      </c>
      <c r="Z174" s="166">
        <f>[1]PRESUP!I172</f>
        <v>0</v>
      </c>
      <c r="AS174" s="153">
        <f t="shared" si="84"/>
        <v>6</v>
      </c>
      <c r="AT174" s="162">
        <v>44730</v>
      </c>
      <c r="AU174" s="195">
        <v>439</v>
      </c>
      <c r="AV174" s="195">
        <v>132</v>
      </c>
      <c r="AW174" s="195">
        <v>209</v>
      </c>
      <c r="AX174" s="195">
        <v>45</v>
      </c>
      <c r="AY174" s="195">
        <v>4</v>
      </c>
      <c r="AZ174" s="195">
        <v>32</v>
      </c>
    </row>
    <row r="175" spans="1:52" ht="15">
      <c r="A175" s="153">
        <f t="shared" si="85"/>
        <v>6</v>
      </c>
      <c r="B175" s="162">
        <v>44731</v>
      </c>
      <c r="C175" s="163">
        <f>'[1]2022'!$V173</f>
        <v>439</v>
      </c>
      <c r="D175" s="163">
        <f>'[1]2022'!Y173</f>
        <v>104</v>
      </c>
      <c r="E175" s="163">
        <f>'[1]2022'!Z173</f>
        <v>193</v>
      </c>
      <c r="F175" s="163">
        <f>'[1]2022'!AA173</f>
        <v>76</v>
      </c>
      <c r="G175" s="163">
        <f>'[1]2022'!AB173</f>
        <v>2</v>
      </c>
      <c r="H175" s="163">
        <f>'[1]2022'!AC173</f>
        <v>22</v>
      </c>
      <c r="J175" s="153">
        <f t="shared" si="86"/>
        <v>6</v>
      </c>
      <c r="K175" s="162">
        <f t="shared" si="90"/>
        <v>45096</v>
      </c>
      <c r="L175" s="167">
        <f t="shared" si="87"/>
        <v>442</v>
      </c>
      <c r="M175" s="166">
        <f>VLOOKUP($K175,ANALISIS!N$4:T$369,2,FALSE)</f>
        <v>109</v>
      </c>
      <c r="N175" s="166">
        <f>VLOOKUP($K175,ANALISIS!$N$4:$T$369,3,FALSE)</f>
        <v>129</v>
      </c>
      <c r="O175" s="166">
        <f>VLOOKUP($K175,ANALISIS!$N$4:$T$369,4,FALSE)</f>
        <v>0</v>
      </c>
      <c r="P175" s="166">
        <f>VLOOKUP($K175,ANALISIS!$N$4:$T$369,5,FALSE)</f>
        <v>0</v>
      </c>
      <c r="Q175" s="166">
        <f>VLOOKUP($K175,ANALISIS!$N$4:$T$369,6,FALSE)</f>
        <v>34</v>
      </c>
      <c r="S175" s="153">
        <f t="shared" si="88"/>
        <v>6</v>
      </c>
      <c r="T175" s="162">
        <f t="shared" si="89"/>
        <v>45096</v>
      </c>
      <c r="U175" s="163">
        <f>[1]PRESUP!B173</f>
        <v>440</v>
      </c>
      <c r="V175" s="166">
        <f>[1]PRESUP!E173</f>
        <v>145.99418055017401</v>
      </c>
      <c r="W175" s="166">
        <f>[1]PRESUP!F173</f>
        <v>186.23474552572699</v>
      </c>
      <c r="X175" s="166">
        <f>[1]PRESUP!G173</f>
        <v>68.811795918367395</v>
      </c>
      <c r="Y175" s="166">
        <f>[1]PRESUP!H173</f>
        <v>0</v>
      </c>
      <c r="Z175" s="166">
        <f>[1]PRESUP!I173</f>
        <v>0</v>
      </c>
      <c r="AS175" s="153">
        <f t="shared" si="84"/>
        <v>6</v>
      </c>
      <c r="AT175" s="162">
        <v>44731</v>
      </c>
      <c r="AU175" s="195">
        <v>439</v>
      </c>
      <c r="AV175" s="195">
        <v>107</v>
      </c>
      <c r="AW175" s="195">
        <v>196</v>
      </c>
      <c r="AX175" s="195">
        <v>79</v>
      </c>
      <c r="AY175" s="195">
        <v>2</v>
      </c>
      <c r="AZ175" s="195">
        <v>23</v>
      </c>
    </row>
    <row r="176" spans="1:52" ht="15">
      <c r="A176" s="153">
        <f t="shared" si="85"/>
        <v>6</v>
      </c>
      <c r="B176" s="162">
        <v>44732</v>
      </c>
      <c r="C176" s="163">
        <f>'[1]2022'!$V174</f>
        <v>438</v>
      </c>
      <c r="D176" s="163">
        <f>'[1]2022'!Y174</f>
        <v>67</v>
      </c>
      <c r="E176" s="163">
        <f>'[1]2022'!Z174</f>
        <v>181</v>
      </c>
      <c r="F176" s="163">
        <f>'[1]2022'!AA174</f>
        <v>90</v>
      </c>
      <c r="G176" s="163">
        <f>'[1]2022'!AB174</f>
        <v>3</v>
      </c>
      <c r="H176" s="163">
        <f>'[1]2022'!AC174</f>
        <v>25</v>
      </c>
      <c r="J176" s="153">
        <f t="shared" si="86"/>
        <v>6</v>
      </c>
      <c r="K176" s="162">
        <f t="shared" si="90"/>
        <v>45097</v>
      </c>
      <c r="L176" s="167">
        <f t="shared" si="87"/>
        <v>442</v>
      </c>
      <c r="M176" s="166">
        <f>VLOOKUP($K176,ANALISIS!N$4:T$369,2,FALSE)</f>
        <v>76</v>
      </c>
      <c r="N176" s="166">
        <f>VLOOKUP($K176,ANALISIS!$N$4:$T$369,3,FALSE)</f>
        <v>97</v>
      </c>
      <c r="O176" s="166">
        <f>VLOOKUP($K176,ANALISIS!$N$4:$T$369,4,FALSE)</f>
        <v>0</v>
      </c>
      <c r="P176" s="166">
        <f>VLOOKUP($K176,ANALISIS!$N$4:$T$369,5,FALSE)</f>
        <v>2</v>
      </c>
      <c r="Q176" s="166">
        <f>VLOOKUP($K176,ANALISIS!$N$4:$T$369,6,FALSE)</f>
        <v>36</v>
      </c>
      <c r="S176" s="153">
        <f t="shared" si="88"/>
        <v>6</v>
      </c>
      <c r="T176" s="162">
        <f t="shared" si="89"/>
        <v>45097</v>
      </c>
      <c r="U176" s="163">
        <f>[1]PRESUP!B174</f>
        <v>440</v>
      </c>
      <c r="V176" s="166">
        <f>[1]PRESUP!E174</f>
        <v>94.053943239054703</v>
      </c>
      <c r="W176" s="166">
        <f>[1]PRESUP!F174</f>
        <v>174.65538310962</v>
      </c>
      <c r="X176" s="166">
        <f>[1]PRESUP!G174</f>
        <v>81.487653061224506</v>
      </c>
      <c r="Y176" s="166">
        <f>[1]PRESUP!H174</f>
        <v>0</v>
      </c>
      <c r="Z176" s="166">
        <f>[1]PRESUP!I174</f>
        <v>0</v>
      </c>
      <c r="AS176" s="153">
        <f t="shared" si="84"/>
        <v>6</v>
      </c>
      <c r="AT176" s="162">
        <v>44732</v>
      </c>
      <c r="AU176" s="195">
        <v>438</v>
      </c>
      <c r="AV176" s="195">
        <v>69</v>
      </c>
      <c r="AW176" s="195">
        <v>183</v>
      </c>
      <c r="AX176" s="195">
        <v>94</v>
      </c>
      <c r="AY176" s="195">
        <v>3</v>
      </c>
      <c r="AZ176" s="195">
        <v>26</v>
      </c>
    </row>
    <row r="177" spans="1:52" ht="15">
      <c r="A177" s="153">
        <f t="shared" si="85"/>
        <v>6</v>
      </c>
      <c r="B177" s="162">
        <v>44733</v>
      </c>
      <c r="C177" s="163">
        <f>'[1]2022'!$V175</f>
        <v>438</v>
      </c>
      <c r="D177" s="163">
        <f>'[1]2022'!Y175</f>
        <v>59</v>
      </c>
      <c r="E177" s="163">
        <f>'[1]2022'!Z175</f>
        <v>169</v>
      </c>
      <c r="F177" s="163">
        <f>'[1]2022'!AA175</f>
        <v>84</v>
      </c>
      <c r="G177" s="163">
        <f>'[1]2022'!AB175</f>
        <v>3</v>
      </c>
      <c r="H177" s="163">
        <f>'[1]2022'!AC175</f>
        <v>26</v>
      </c>
      <c r="J177" s="153">
        <f t="shared" si="86"/>
        <v>6</v>
      </c>
      <c r="K177" s="162">
        <f t="shared" si="90"/>
        <v>45098</v>
      </c>
      <c r="L177" s="167">
        <f t="shared" si="87"/>
        <v>442</v>
      </c>
      <c r="M177" s="166">
        <f>VLOOKUP($K177,ANALISIS!N$4:T$369,2,FALSE)</f>
        <v>83</v>
      </c>
      <c r="N177" s="166">
        <f>VLOOKUP($K177,ANALISIS!$N$4:$T$369,3,FALSE)</f>
        <v>103</v>
      </c>
      <c r="O177" s="166">
        <f>VLOOKUP($K177,ANALISIS!$N$4:$T$369,4,FALSE)</f>
        <v>0</v>
      </c>
      <c r="P177" s="166">
        <f>VLOOKUP($K177,ANALISIS!$N$4:$T$369,5,FALSE)</f>
        <v>1</v>
      </c>
      <c r="Q177" s="166">
        <f>VLOOKUP($K177,ANALISIS!$N$4:$T$369,6,FALSE)</f>
        <v>31</v>
      </c>
      <c r="S177" s="153">
        <f t="shared" si="88"/>
        <v>6</v>
      </c>
      <c r="T177" s="162">
        <f t="shared" si="89"/>
        <v>45098</v>
      </c>
      <c r="U177" s="163">
        <f>[1]PRESUP!B175</f>
        <v>440</v>
      </c>
      <c r="V177" s="166">
        <f>[1]PRESUP!E175</f>
        <v>82.823621658272003</v>
      </c>
      <c r="W177" s="166">
        <f>[1]PRESUP!F175</f>
        <v>163.07602069351199</v>
      </c>
      <c r="X177" s="166">
        <f>[1]PRESUP!G175</f>
        <v>76.055142857142897</v>
      </c>
      <c r="Y177" s="166">
        <f>[1]PRESUP!H175</f>
        <v>0</v>
      </c>
      <c r="Z177" s="166">
        <f>[1]PRESUP!I175</f>
        <v>0</v>
      </c>
      <c r="AS177" s="153">
        <f t="shared" si="84"/>
        <v>6</v>
      </c>
      <c r="AT177" s="162">
        <v>44733</v>
      </c>
      <c r="AU177" s="195">
        <v>438</v>
      </c>
      <c r="AV177" s="195">
        <v>61</v>
      </c>
      <c r="AW177" s="195">
        <v>170</v>
      </c>
      <c r="AX177" s="195">
        <v>86</v>
      </c>
      <c r="AY177" s="195">
        <v>3</v>
      </c>
      <c r="AZ177" s="195">
        <v>27</v>
      </c>
    </row>
    <row r="178" spans="1:52" ht="15">
      <c r="A178" s="153">
        <f t="shared" si="85"/>
        <v>6</v>
      </c>
      <c r="B178" s="162">
        <v>44734</v>
      </c>
      <c r="C178" s="163">
        <f>'[1]2022'!$V176</f>
        <v>438</v>
      </c>
      <c r="D178" s="163">
        <f>'[1]2022'!Y176</f>
        <v>54</v>
      </c>
      <c r="E178" s="163">
        <f>'[1]2022'!Z176</f>
        <v>164</v>
      </c>
      <c r="F178" s="163">
        <f>'[1]2022'!AA176</f>
        <v>63</v>
      </c>
      <c r="G178" s="163">
        <f>'[1]2022'!AB176</f>
        <v>7</v>
      </c>
      <c r="H178" s="163">
        <f>'[1]2022'!AC176</f>
        <v>28</v>
      </c>
      <c r="J178" s="153">
        <f t="shared" si="86"/>
        <v>6</v>
      </c>
      <c r="K178" s="162">
        <f t="shared" si="90"/>
        <v>45099</v>
      </c>
      <c r="L178" s="167">
        <f t="shared" si="87"/>
        <v>442</v>
      </c>
      <c r="M178" s="166">
        <f>VLOOKUP($K178,ANALISIS!N$4:T$369,2,FALSE)</f>
        <v>106</v>
      </c>
      <c r="N178" s="166">
        <f>VLOOKUP($K178,ANALISIS!$N$4:$T$369,3,FALSE)</f>
        <v>160</v>
      </c>
      <c r="O178" s="166">
        <f>VLOOKUP($K178,ANALISIS!$N$4:$T$369,4,FALSE)</f>
        <v>19</v>
      </c>
      <c r="P178" s="166">
        <f>VLOOKUP($K178,ANALISIS!$N$4:$T$369,5,FALSE)</f>
        <v>5</v>
      </c>
      <c r="Q178" s="166">
        <f>VLOOKUP($K178,ANALISIS!$N$4:$T$369,6,FALSE)</f>
        <v>34</v>
      </c>
      <c r="S178" s="153">
        <f t="shared" si="88"/>
        <v>6</v>
      </c>
      <c r="T178" s="162">
        <f t="shared" si="89"/>
        <v>45099</v>
      </c>
      <c r="U178" s="163">
        <f>[1]PRESUP!B176</f>
        <v>440</v>
      </c>
      <c r="V178" s="166">
        <f>[1]PRESUP!E176</f>
        <v>75.804670670282803</v>
      </c>
      <c r="W178" s="166">
        <f>[1]PRESUP!F176</f>
        <v>158.251286353468</v>
      </c>
      <c r="X178" s="166">
        <f>[1]PRESUP!G176</f>
        <v>57.041357142857201</v>
      </c>
      <c r="Y178" s="166">
        <f>[1]PRESUP!H176</f>
        <v>0</v>
      </c>
      <c r="Z178" s="166">
        <f>[1]PRESUP!I176</f>
        <v>0</v>
      </c>
      <c r="AS178" s="153">
        <f t="shared" si="84"/>
        <v>6</v>
      </c>
      <c r="AT178" s="162">
        <v>44734</v>
      </c>
      <c r="AU178" s="195">
        <v>438</v>
      </c>
      <c r="AV178" s="195">
        <v>55</v>
      </c>
      <c r="AW178" s="195">
        <v>168</v>
      </c>
      <c r="AX178" s="195">
        <v>64</v>
      </c>
      <c r="AY178" s="195">
        <v>8</v>
      </c>
      <c r="AZ178" s="195">
        <v>29</v>
      </c>
    </row>
    <row r="179" spans="1:52" ht="15">
      <c r="A179" s="153">
        <f t="shared" si="85"/>
        <v>6</v>
      </c>
      <c r="B179" s="162">
        <v>44735</v>
      </c>
      <c r="C179" s="163">
        <f>'[1]2022'!$V177</f>
        <v>438</v>
      </c>
      <c r="D179" s="163">
        <f>'[1]2022'!Y177</f>
        <v>75</v>
      </c>
      <c r="E179" s="163">
        <f>'[1]2022'!Z177</f>
        <v>177</v>
      </c>
      <c r="F179" s="163">
        <f>'[1]2022'!AA177</f>
        <v>65</v>
      </c>
      <c r="G179" s="163">
        <f>'[1]2022'!AB177</f>
        <v>7</v>
      </c>
      <c r="H179" s="163">
        <f>'[1]2022'!AC177</f>
        <v>30</v>
      </c>
      <c r="J179" s="153">
        <f t="shared" si="86"/>
        <v>6</v>
      </c>
      <c r="K179" s="162">
        <f t="shared" si="90"/>
        <v>45100</v>
      </c>
      <c r="L179" s="167">
        <f t="shared" si="87"/>
        <v>442</v>
      </c>
      <c r="M179" s="166">
        <f>VLOOKUP($K179,ANALISIS!N$4:T$369,2,FALSE)</f>
        <v>152</v>
      </c>
      <c r="N179" s="166">
        <f>VLOOKUP($K179,ANALISIS!$N$4:$T$369,3,FALSE)</f>
        <v>203</v>
      </c>
      <c r="O179" s="166">
        <f>VLOOKUP($K179,ANALISIS!$N$4:$T$369,4,FALSE)</f>
        <v>29</v>
      </c>
      <c r="P179" s="166">
        <f>VLOOKUP($K179,ANALISIS!$N$4:$T$369,5,FALSE)</f>
        <v>5</v>
      </c>
      <c r="Q179" s="166">
        <f>VLOOKUP($K179,ANALISIS!$N$4:$T$369,6,FALSE)</f>
        <v>35</v>
      </c>
      <c r="S179" s="153">
        <f t="shared" si="88"/>
        <v>6</v>
      </c>
      <c r="T179" s="162">
        <f t="shared" si="89"/>
        <v>45100</v>
      </c>
      <c r="U179" s="163">
        <f>[1]PRESUP!B177</f>
        <v>440</v>
      </c>
      <c r="V179" s="166">
        <f>[1]PRESUP!E177</f>
        <v>105.28426481983701</v>
      </c>
      <c r="W179" s="166">
        <f>[1]PRESUP!F177</f>
        <v>170.795595637584</v>
      </c>
      <c r="X179" s="166">
        <f>[1]PRESUP!G177</f>
        <v>58.852193877551102</v>
      </c>
      <c r="Y179" s="166">
        <f>[1]PRESUP!H177</f>
        <v>0</v>
      </c>
      <c r="Z179" s="166">
        <f>[1]PRESUP!I177</f>
        <v>0</v>
      </c>
      <c r="AS179" s="153">
        <f t="shared" si="84"/>
        <v>6</v>
      </c>
      <c r="AT179" s="162">
        <v>44735</v>
      </c>
      <c r="AU179" s="195">
        <v>438</v>
      </c>
      <c r="AV179" s="195">
        <v>77</v>
      </c>
      <c r="AW179" s="195">
        <v>183</v>
      </c>
      <c r="AX179" s="195">
        <v>65</v>
      </c>
      <c r="AY179" s="195">
        <v>7</v>
      </c>
      <c r="AZ179" s="195">
        <v>31</v>
      </c>
    </row>
    <row r="180" spans="1:52" ht="15">
      <c r="A180" s="153">
        <f t="shared" si="85"/>
        <v>6</v>
      </c>
      <c r="B180" s="162">
        <v>44736</v>
      </c>
      <c r="C180" s="163">
        <f>'[1]2022'!$V178</f>
        <v>438</v>
      </c>
      <c r="D180" s="163">
        <f>'[1]2022'!Y178</f>
        <v>88</v>
      </c>
      <c r="E180" s="163">
        <f>'[1]2022'!Z178</f>
        <v>180</v>
      </c>
      <c r="F180" s="163">
        <f>'[1]2022'!AA178</f>
        <v>94</v>
      </c>
      <c r="G180" s="163">
        <f>'[1]2022'!AB178</f>
        <v>8</v>
      </c>
      <c r="H180" s="163">
        <f>'[1]2022'!AC178</f>
        <v>41</v>
      </c>
      <c r="J180" s="153">
        <f t="shared" si="86"/>
        <v>6</v>
      </c>
      <c r="K180" s="162">
        <f t="shared" si="90"/>
        <v>45101</v>
      </c>
      <c r="L180" s="167">
        <f t="shared" si="87"/>
        <v>442</v>
      </c>
      <c r="M180" s="166">
        <f>VLOOKUP($K180,ANALISIS!N$4:T$369,2,FALSE)</f>
        <v>152</v>
      </c>
      <c r="N180" s="166">
        <f>VLOOKUP($K180,ANALISIS!$N$4:$T$369,3,FALSE)</f>
        <v>213</v>
      </c>
      <c r="O180" s="166">
        <f>VLOOKUP($K180,ANALISIS!$N$4:$T$369,4,FALSE)</f>
        <v>27</v>
      </c>
      <c r="P180" s="166">
        <f>VLOOKUP($K180,ANALISIS!$N$4:$T$369,5,FALSE)</f>
        <v>6</v>
      </c>
      <c r="Q180" s="166">
        <f>VLOOKUP($K180,ANALISIS!$N$4:$T$369,6,FALSE)</f>
        <v>38</v>
      </c>
      <c r="S180" s="153">
        <f t="shared" si="88"/>
        <v>6</v>
      </c>
      <c r="T180" s="162">
        <f t="shared" si="89"/>
        <v>45101</v>
      </c>
      <c r="U180" s="163">
        <f>[1]PRESUP!B178</f>
        <v>440</v>
      </c>
      <c r="V180" s="166">
        <f>[1]PRESUP!E178</f>
        <v>123.53353738860901</v>
      </c>
      <c r="W180" s="166">
        <f>[1]PRESUP!F178</f>
        <v>173.690436241611</v>
      </c>
      <c r="X180" s="166">
        <f>[1]PRESUP!G178</f>
        <v>85.109326530612293</v>
      </c>
      <c r="Y180" s="166">
        <f>[1]PRESUP!H178</f>
        <v>0</v>
      </c>
      <c r="Z180" s="166">
        <f>[1]PRESUP!I178</f>
        <v>0</v>
      </c>
      <c r="AS180" s="153">
        <f t="shared" si="84"/>
        <v>6</v>
      </c>
      <c r="AT180" s="162">
        <v>44736</v>
      </c>
      <c r="AU180" s="195">
        <v>438</v>
      </c>
      <c r="AV180" s="195">
        <v>91</v>
      </c>
      <c r="AW180" s="195">
        <v>185</v>
      </c>
      <c r="AX180" s="195">
        <v>93</v>
      </c>
      <c r="AY180" s="195">
        <v>8</v>
      </c>
      <c r="AZ180" s="195">
        <v>43</v>
      </c>
    </row>
    <row r="181" spans="1:52" ht="15">
      <c r="A181" s="153">
        <f t="shared" si="85"/>
        <v>6</v>
      </c>
      <c r="B181" s="162">
        <v>44737</v>
      </c>
      <c r="C181" s="163">
        <f>'[1]2022'!$V179</f>
        <v>438</v>
      </c>
      <c r="D181" s="163">
        <f>'[1]2022'!Y179</f>
        <v>86</v>
      </c>
      <c r="E181" s="163">
        <f>'[1]2022'!Z179</f>
        <v>180</v>
      </c>
      <c r="F181" s="163">
        <f>'[1]2022'!AA179</f>
        <v>98</v>
      </c>
      <c r="G181" s="163">
        <f>'[1]2022'!AB179</f>
        <v>9</v>
      </c>
      <c r="H181" s="163">
        <f>'[1]2022'!AC179</f>
        <v>42</v>
      </c>
      <c r="J181" s="153">
        <f t="shared" si="86"/>
        <v>6</v>
      </c>
      <c r="K181" s="162">
        <f t="shared" si="90"/>
        <v>45102</v>
      </c>
      <c r="L181" s="167">
        <f t="shared" si="87"/>
        <v>442</v>
      </c>
      <c r="M181" s="166">
        <f>VLOOKUP($K181,ANALISIS!N$4:T$369,2,FALSE)</f>
        <v>112</v>
      </c>
      <c r="N181" s="166">
        <f>VLOOKUP($K181,ANALISIS!$N$4:$T$369,3,FALSE)</f>
        <v>165</v>
      </c>
      <c r="O181" s="166">
        <f>VLOOKUP($K181,ANALISIS!$N$4:$T$369,4,FALSE)</f>
        <v>13</v>
      </c>
      <c r="P181" s="166">
        <f>VLOOKUP($K181,ANALISIS!$N$4:$T$369,5,FALSE)</f>
        <v>5</v>
      </c>
      <c r="Q181" s="166">
        <f>VLOOKUP($K181,ANALISIS!$N$4:$T$369,6,FALSE)</f>
        <v>34</v>
      </c>
      <c r="S181" s="153">
        <f t="shared" si="88"/>
        <v>6</v>
      </c>
      <c r="T181" s="162">
        <f t="shared" si="89"/>
        <v>45102</v>
      </c>
      <c r="U181" s="163">
        <f>[1]PRESUP!B179</f>
        <v>440</v>
      </c>
      <c r="V181" s="166">
        <f>[1]PRESUP!E179</f>
        <v>120.72595699341301</v>
      </c>
      <c r="W181" s="166">
        <f>[1]PRESUP!F179</f>
        <v>173.690436241611</v>
      </c>
      <c r="X181" s="166">
        <f>[1]PRESUP!G179</f>
        <v>88.730999999999995</v>
      </c>
      <c r="Y181" s="166">
        <f>[1]PRESUP!H179</f>
        <v>0</v>
      </c>
      <c r="Z181" s="166">
        <f>[1]PRESUP!I179</f>
        <v>0</v>
      </c>
      <c r="AS181" s="153">
        <f t="shared" si="84"/>
        <v>6</v>
      </c>
      <c r="AT181" s="162">
        <v>44737</v>
      </c>
      <c r="AU181" s="195">
        <v>438</v>
      </c>
      <c r="AV181" s="195">
        <v>89</v>
      </c>
      <c r="AW181" s="195">
        <v>186</v>
      </c>
      <c r="AX181" s="195">
        <v>97</v>
      </c>
      <c r="AY181" s="195">
        <v>9</v>
      </c>
      <c r="AZ181" s="195">
        <v>44</v>
      </c>
    </row>
    <row r="182" spans="1:52" ht="15">
      <c r="A182" s="153">
        <f t="shared" si="85"/>
        <v>6</v>
      </c>
      <c r="B182" s="162">
        <v>44738</v>
      </c>
      <c r="C182" s="163">
        <f>'[1]2022'!$V180</f>
        <v>438</v>
      </c>
      <c r="D182" s="163">
        <f>'[1]2022'!Y180</f>
        <v>100</v>
      </c>
      <c r="E182" s="163">
        <f>'[1]2022'!Z180</f>
        <v>170</v>
      </c>
      <c r="F182" s="163">
        <f>'[1]2022'!AA180</f>
        <v>82</v>
      </c>
      <c r="G182" s="163">
        <f>'[1]2022'!AB180</f>
        <v>8</v>
      </c>
      <c r="H182" s="163">
        <f>'[1]2022'!AC180</f>
        <v>38</v>
      </c>
      <c r="J182" s="153">
        <f t="shared" si="86"/>
        <v>6</v>
      </c>
      <c r="K182" s="162">
        <f t="shared" si="90"/>
        <v>45103</v>
      </c>
      <c r="L182" s="167">
        <f t="shared" si="87"/>
        <v>442</v>
      </c>
      <c r="M182" s="166">
        <f>VLOOKUP($K182,ANALISIS!N$4:T$369,2,FALSE)</f>
        <v>88</v>
      </c>
      <c r="N182" s="166">
        <f>VLOOKUP($K182,ANALISIS!$N$4:$T$369,3,FALSE)</f>
        <v>125</v>
      </c>
      <c r="O182" s="166">
        <f>VLOOKUP($K182,ANALISIS!$N$4:$T$369,4,FALSE)</f>
        <v>2</v>
      </c>
      <c r="P182" s="166">
        <f>VLOOKUP($K182,ANALISIS!$N$4:$T$369,5,FALSE)</f>
        <v>1</v>
      </c>
      <c r="Q182" s="166">
        <f>VLOOKUP($K182,ANALISIS!$N$4:$T$369,6,FALSE)</f>
        <v>25</v>
      </c>
      <c r="S182" s="153">
        <f t="shared" si="88"/>
        <v>6</v>
      </c>
      <c r="T182" s="162">
        <f t="shared" si="89"/>
        <v>45103</v>
      </c>
      <c r="U182" s="163">
        <f>[1]PRESUP!B180</f>
        <v>440</v>
      </c>
      <c r="V182" s="166">
        <f>[1]PRESUP!E180</f>
        <v>140.37901975978301</v>
      </c>
      <c r="W182" s="166">
        <f>[1]PRESUP!F180</f>
        <v>164.040967561521</v>
      </c>
      <c r="X182" s="166">
        <f>[1]PRESUP!G180</f>
        <v>74.244306122449004</v>
      </c>
      <c r="Y182" s="166">
        <f>[1]PRESUP!H180</f>
        <v>0</v>
      </c>
      <c r="Z182" s="166">
        <f>[1]PRESUP!I180</f>
        <v>0</v>
      </c>
      <c r="AS182" s="153">
        <f t="shared" si="84"/>
        <v>6</v>
      </c>
      <c r="AT182" s="162">
        <v>44738</v>
      </c>
      <c r="AU182" s="195">
        <v>438</v>
      </c>
      <c r="AV182" s="195">
        <v>104</v>
      </c>
      <c r="AW182" s="195">
        <v>173</v>
      </c>
      <c r="AX182" s="195">
        <v>81</v>
      </c>
      <c r="AY182" s="195">
        <v>8</v>
      </c>
      <c r="AZ182" s="195">
        <v>40</v>
      </c>
    </row>
    <row r="183" spans="1:52" ht="15">
      <c r="A183" s="153">
        <f t="shared" si="85"/>
        <v>6</v>
      </c>
      <c r="B183" s="162">
        <v>44739</v>
      </c>
      <c r="C183" s="163">
        <f>'[1]2022'!$V181</f>
        <v>438</v>
      </c>
      <c r="D183" s="163">
        <f>'[1]2022'!Y181</f>
        <v>71</v>
      </c>
      <c r="E183" s="163">
        <f>'[1]2022'!Z181</f>
        <v>166</v>
      </c>
      <c r="F183" s="163">
        <f>'[1]2022'!AA181</f>
        <v>64</v>
      </c>
      <c r="G183" s="163">
        <f>'[1]2022'!AB181</f>
        <v>6</v>
      </c>
      <c r="H183" s="163">
        <f>'[1]2022'!AC181</f>
        <v>34</v>
      </c>
      <c r="J183" s="153">
        <f t="shared" si="86"/>
        <v>6</v>
      </c>
      <c r="K183" s="162">
        <f t="shared" si="90"/>
        <v>45104</v>
      </c>
      <c r="L183" s="167">
        <f t="shared" si="87"/>
        <v>442</v>
      </c>
      <c r="M183" s="166">
        <f>VLOOKUP($K183,ANALISIS!N$4:T$369,2,FALSE)</f>
        <v>81</v>
      </c>
      <c r="N183" s="166">
        <f>VLOOKUP($K183,ANALISIS!$N$4:$T$369,3,FALSE)</f>
        <v>105</v>
      </c>
      <c r="O183" s="166">
        <f>VLOOKUP($K183,ANALISIS!$N$4:$T$369,4,FALSE)</f>
        <v>3</v>
      </c>
      <c r="P183" s="166">
        <f>VLOOKUP($K183,ANALISIS!$N$4:$T$369,5,FALSE)</f>
        <v>1</v>
      </c>
      <c r="Q183" s="166">
        <f>VLOOKUP($K183,ANALISIS!$N$4:$T$369,6,FALSE)</f>
        <v>27</v>
      </c>
      <c r="S183" s="153">
        <f t="shared" si="88"/>
        <v>6</v>
      </c>
      <c r="T183" s="162">
        <f t="shared" si="89"/>
        <v>45104</v>
      </c>
      <c r="U183" s="163">
        <f>[1]PRESUP!B181</f>
        <v>440</v>
      </c>
      <c r="V183" s="166">
        <f>[1]PRESUP!E181</f>
        <v>99.669104029446004</v>
      </c>
      <c r="W183" s="166">
        <f>[1]PRESUP!F181</f>
        <v>160.18118008948599</v>
      </c>
      <c r="X183" s="166">
        <f>[1]PRESUP!G181</f>
        <v>57.946775510204098</v>
      </c>
      <c r="Y183" s="166">
        <f>[1]PRESUP!H181</f>
        <v>0</v>
      </c>
      <c r="Z183" s="166">
        <f>[1]PRESUP!I181</f>
        <v>0</v>
      </c>
      <c r="AS183" s="153">
        <f t="shared" si="84"/>
        <v>6</v>
      </c>
      <c r="AT183" s="162">
        <v>44739</v>
      </c>
      <c r="AU183" s="195">
        <v>438</v>
      </c>
      <c r="AV183" s="195">
        <v>74</v>
      </c>
      <c r="AW183" s="195">
        <v>170</v>
      </c>
      <c r="AX183" s="195">
        <v>63</v>
      </c>
      <c r="AY183" s="195">
        <v>6</v>
      </c>
      <c r="AZ183" s="195">
        <v>36</v>
      </c>
    </row>
    <row r="184" spans="1:52" ht="15">
      <c r="A184" s="153">
        <f t="shared" si="85"/>
        <v>6</v>
      </c>
      <c r="B184" s="162">
        <v>44740</v>
      </c>
      <c r="C184" s="163">
        <f>'[1]2022'!$V182</f>
        <v>438</v>
      </c>
      <c r="D184" s="163">
        <f>'[1]2022'!Y182</f>
        <v>79</v>
      </c>
      <c r="E184" s="163">
        <f>'[1]2022'!Z182</f>
        <v>163</v>
      </c>
      <c r="F184" s="163">
        <f>'[1]2022'!AA182</f>
        <v>55</v>
      </c>
      <c r="G184" s="163">
        <f>'[1]2022'!AB182</f>
        <v>1</v>
      </c>
      <c r="H184" s="163">
        <f>'[1]2022'!AC182</f>
        <v>32</v>
      </c>
      <c r="J184" s="153">
        <f t="shared" si="86"/>
        <v>6</v>
      </c>
      <c r="K184" s="162">
        <f t="shared" si="90"/>
        <v>45105</v>
      </c>
      <c r="L184" s="167">
        <f t="shared" si="87"/>
        <v>442</v>
      </c>
      <c r="M184" s="166">
        <f>VLOOKUP($K184,ANALISIS!N$4:T$369,2,FALSE)</f>
        <v>80</v>
      </c>
      <c r="N184" s="166">
        <f>VLOOKUP($K184,ANALISIS!$N$4:$T$369,3,FALSE)</f>
        <v>104</v>
      </c>
      <c r="O184" s="166">
        <f>VLOOKUP($K184,ANALISIS!$N$4:$T$369,4,FALSE)</f>
        <v>3</v>
      </c>
      <c r="P184" s="166">
        <f>VLOOKUP($K184,ANALISIS!$N$4:$T$369,5,FALSE)</f>
        <v>2</v>
      </c>
      <c r="Q184" s="166">
        <f>VLOOKUP($K184,ANALISIS!$N$4:$T$369,6,FALSE)</f>
        <v>32</v>
      </c>
      <c r="S184" s="153">
        <f t="shared" si="88"/>
        <v>6</v>
      </c>
      <c r="T184" s="162">
        <f t="shared" si="89"/>
        <v>45105</v>
      </c>
      <c r="U184" s="163">
        <f>[1]PRESUP!B182</f>
        <v>440</v>
      </c>
      <c r="V184" s="166">
        <f>[1]PRESUP!E182</f>
        <v>110.899425610229</v>
      </c>
      <c r="W184" s="166">
        <f>[1]PRESUP!F182</f>
        <v>157.286339485459</v>
      </c>
      <c r="X184" s="166">
        <f>[1]PRESUP!G182</f>
        <v>49.798010204081699</v>
      </c>
      <c r="Y184" s="166">
        <f>[1]PRESUP!H182</f>
        <v>0</v>
      </c>
      <c r="Z184" s="166">
        <f>[1]PRESUP!I182</f>
        <v>0</v>
      </c>
      <c r="AS184" s="153">
        <f t="shared" si="84"/>
        <v>6</v>
      </c>
      <c r="AT184" s="162">
        <v>44740</v>
      </c>
      <c r="AU184" s="195">
        <v>438</v>
      </c>
      <c r="AV184" s="195">
        <v>81</v>
      </c>
      <c r="AW184" s="195">
        <v>167</v>
      </c>
      <c r="AX184" s="195">
        <v>55</v>
      </c>
      <c r="AY184" s="195">
        <v>1</v>
      </c>
      <c r="AZ184" s="195">
        <v>34</v>
      </c>
    </row>
    <row r="185" spans="1:52" ht="15">
      <c r="A185" s="153">
        <f t="shared" si="85"/>
        <v>6</v>
      </c>
      <c r="B185" s="162">
        <v>44741</v>
      </c>
      <c r="C185" s="163">
        <f>'[1]2022'!$V183</f>
        <v>438</v>
      </c>
      <c r="D185" s="163">
        <f>'[1]2022'!Y183</f>
        <v>78</v>
      </c>
      <c r="E185" s="163">
        <f>'[1]2022'!Z183</f>
        <v>148</v>
      </c>
      <c r="F185" s="163">
        <f>'[1]2022'!AA183</f>
        <v>38</v>
      </c>
      <c r="G185" s="163">
        <f>'[1]2022'!AB183</f>
        <v>1</v>
      </c>
      <c r="H185" s="163">
        <f>'[1]2022'!AC183</f>
        <v>35</v>
      </c>
      <c r="J185" s="153">
        <f t="shared" si="86"/>
        <v>6</v>
      </c>
      <c r="K185" s="162">
        <f t="shared" si="90"/>
        <v>45106</v>
      </c>
      <c r="L185" s="167">
        <f t="shared" si="87"/>
        <v>442</v>
      </c>
      <c r="M185" s="166">
        <f>VLOOKUP($K185,ANALISIS!N$4:T$369,2,FALSE)</f>
        <v>96</v>
      </c>
      <c r="N185" s="166">
        <f>VLOOKUP($K185,ANALISIS!$N$4:$T$369,3,FALSE)</f>
        <v>94</v>
      </c>
      <c r="O185" s="166">
        <f>VLOOKUP($K185,ANALISIS!$N$4:$T$369,4,FALSE)</f>
        <v>3</v>
      </c>
      <c r="P185" s="166">
        <f>VLOOKUP($K185,ANALISIS!$N$4:$T$369,5,FALSE)</f>
        <v>2</v>
      </c>
      <c r="Q185" s="166">
        <f>VLOOKUP($K185,ANALISIS!$N$4:$T$369,6,FALSE)</f>
        <v>35</v>
      </c>
      <c r="S185" s="153">
        <f t="shared" si="88"/>
        <v>6</v>
      </c>
      <c r="T185" s="162">
        <f t="shared" si="89"/>
        <v>45106</v>
      </c>
      <c r="U185" s="163">
        <f>[1]PRESUP!B183</f>
        <v>440</v>
      </c>
      <c r="V185" s="166">
        <f>[1]PRESUP!E183</f>
        <v>109.495635412631</v>
      </c>
      <c r="W185" s="166">
        <f>[1]PRESUP!F183</f>
        <v>142.81213646532399</v>
      </c>
      <c r="X185" s="166">
        <f>[1]PRESUP!G183</f>
        <v>34.405897959183697</v>
      </c>
      <c r="Y185" s="166">
        <f>[1]PRESUP!H183</f>
        <v>0</v>
      </c>
      <c r="Z185" s="166">
        <f>[1]PRESUP!I183</f>
        <v>0</v>
      </c>
      <c r="AS185" s="153">
        <f t="shared" si="84"/>
        <v>6</v>
      </c>
      <c r="AT185" s="162">
        <v>44741</v>
      </c>
      <c r="AU185" s="195">
        <v>438</v>
      </c>
      <c r="AV185" s="195">
        <v>79</v>
      </c>
      <c r="AW185" s="195">
        <v>152</v>
      </c>
      <c r="AX185" s="195">
        <v>38</v>
      </c>
      <c r="AY185" s="195">
        <v>1</v>
      </c>
      <c r="AZ185" s="195">
        <v>38</v>
      </c>
    </row>
    <row r="186" spans="1:52" ht="15">
      <c r="A186" s="153">
        <f t="shared" si="85"/>
        <v>6</v>
      </c>
      <c r="B186" s="162">
        <v>44742</v>
      </c>
      <c r="C186" s="163">
        <f>'[1]2022'!$V184</f>
        <v>437</v>
      </c>
      <c r="D186" s="163">
        <f>'[1]2022'!Y184</f>
        <v>83</v>
      </c>
      <c r="E186" s="163">
        <f>'[1]2022'!Z184</f>
        <v>149</v>
      </c>
      <c r="F186" s="163">
        <f>'[1]2022'!AA184</f>
        <v>32</v>
      </c>
      <c r="G186" s="163">
        <f>'[1]2022'!AB184</f>
        <v>2</v>
      </c>
      <c r="H186" s="163">
        <f>'[1]2022'!AC184</f>
        <v>37</v>
      </c>
      <c r="J186" s="153">
        <f t="shared" si="86"/>
        <v>6</v>
      </c>
      <c r="K186" s="162">
        <f t="shared" si="90"/>
        <v>45107</v>
      </c>
      <c r="L186" s="167">
        <f t="shared" si="87"/>
        <v>442</v>
      </c>
      <c r="M186" s="166">
        <f>VLOOKUP($K186,ANALISIS!N$4:T$369,2,FALSE)</f>
        <v>127</v>
      </c>
      <c r="N186" s="166">
        <f>VLOOKUP($K186,ANALISIS!$N$4:$T$369,3,FALSE)</f>
        <v>130</v>
      </c>
      <c r="O186" s="166">
        <f>VLOOKUP($K186,ANALISIS!$N$4:$T$369,4,FALSE)</f>
        <v>0</v>
      </c>
      <c r="P186" s="166">
        <f>VLOOKUP($K186,ANALISIS!$N$4:$T$369,5,FALSE)</f>
        <v>3</v>
      </c>
      <c r="Q186" s="166">
        <f>VLOOKUP($K186,ANALISIS!$N$4:$T$369,6,FALSE)</f>
        <v>42</v>
      </c>
      <c r="S186" s="153">
        <f t="shared" si="88"/>
        <v>6</v>
      </c>
      <c r="T186" s="162">
        <f t="shared" si="89"/>
        <v>45107</v>
      </c>
      <c r="U186" s="163">
        <f>[1]PRESUP!B184</f>
        <v>440</v>
      </c>
      <c r="V186" s="166">
        <f>[1]PRESUP!E184</f>
        <v>116.51458640062</v>
      </c>
      <c r="W186" s="166">
        <f>[1]PRESUP!F184</f>
        <v>143.777083333333</v>
      </c>
      <c r="X186" s="166">
        <f>[1]PRESUP!G184</f>
        <v>28.973387755102099</v>
      </c>
      <c r="Y186" s="166">
        <f>[1]PRESUP!H184</f>
        <v>0</v>
      </c>
      <c r="Z186" s="166">
        <f>[1]PRESUP!I184</f>
        <v>0</v>
      </c>
      <c r="AS186" s="153">
        <f t="shared" si="84"/>
        <v>6</v>
      </c>
      <c r="AT186" s="162">
        <v>44742</v>
      </c>
      <c r="AU186" s="195">
        <v>437</v>
      </c>
      <c r="AV186" s="195">
        <v>84</v>
      </c>
      <c r="AW186" s="195">
        <v>151</v>
      </c>
      <c r="AX186" s="195">
        <v>32</v>
      </c>
      <c r="AY186" s="195">
        <v>2</v>
      </c>
      <c r="AZ186" s="195">
        <v>39</v>
      </c>
    </row>
    <row r="187" spans="1:52" ht="15">
      <c r="A187" s="153">
        <f t="shared" si="85"/>
        <v>7</v>
      </c>
      <c r="B187" s="162">
        <v>44743</v>
      </c>
      <c r="C187" s="163">
        <f>'[1]2022'!$V185</f>
        <v>436</v>
      </c>
      <c r="D187" s="163">
        <f>'[1]2022'!Y185</f>
        <v>131</v>
      </c>
      <c r="E187" s="163">
        <f>'[1]2022'!Z185</f>
        <v>145</v>
      </c>
      <c r="F187" s="163">
        <f>'[1]2022'!AA185</f>
        <v>38</v>
      </c>
      <c r="G187" s="163">
        <f>'[1]2022'!AB185</f>
        <v>1</v>
      </c>
      <c r="H187" s="163">
        <f>'[1]2022'!AC185</f>
        <v>42</v>
      </c>
      <c r="J187" s="153">
        <f t="shared" si="86"/>
        <v>7</v>
      </c>
      <c r="K187" s="162">
        <f t="shared" si="90"/>
        <v>45108</v>
      </c>
      <c r="L187" s="167">
        <f t="shared" si="87"/>
        <v>442</v>
      </c>
      <c r="M187" s="166">
        <f>VLOOKUP($K187,ANALISIS!N$4:T$369,2,FALSE)</f>
        <v>221</v>
      </c>
      <c r="N187" s="166">
        <f>VLOOKUP($K187,ANALISIS!$N$4:$T$369,3,FALSE)</f>
        <v>157</v>
      </c>
      <c r="O187" s="166">
        <f>VLOOKUP($K187,ANALISIS!$N$4:$T$369,4,FALSE)</f>
        <v>0</v>
      </c>
      <c r="P187" s="166">
        <f>VLOOKUP($K187,ANALISIS!$N$4:$T$369,5,FALSE)</f>
        <v>3</v>
      </c>
      <c r="Q187" s="166">
        <f>VLOOKUP($K187,ANALISIS!$N$4:$T$369,6,FALSE)</f>
        <v>44</v>
      </c>
      <c r="S187" s="153">
        <f t="shared" si="88"/>
        <v>7</v>
      </c>
      <c r="T187" s="162">
        <f t="shared" si="89"/>
        <v>45108</v>
      </c>
      <c r="U187" s="168">
        <f>[1]PRESUP!B185</f>
        <v>440</v>
      </c>
      <c r="V187" s="166">
        <f>[1]PRESUP!E185</f>
        <v>135.20163181944099</v>
      </c>
      <c r="W187" s="166">
        <f>[1]PRESUP!F185</f>
        <v>151.72634139150901</v>
      </c>
      <c r="X187" s="166">
        <f>[1]PRESUP!G185</f>
        <v>48.284713603818602</v>
      </c>
      <c r="Y187" s="166">
        <f>[1]PRESUP!H185</f>
        <v>0</v>
      </c>
      <c r="Z187" s="166">
        <f>[1]PRESUP!I185</f>
        <v>0</v>
      </c>
      <c r="AS187" s="153">
        <f t="shared" si="84"/>
        <v>7</v>
      </c>
      <c r="AT187" s="162">
        <v>44743</v>
      </c>
      <c r="AU187" s="195">
        <v>436</v>
      </c>
      <c r="AV187" s="195">
        <v>132</v>
      </c>
      <c r="AW187" s="195">
        <v>148</v>
      </c>
      <c r="AX187" s="195">
        <v>38</v>
      </c>
      <c r="AY187" s="195">
        <v>1</v>
      </c>
      <c r="AZ187" s="195">
        <v>42</v>
      </c>
    </row>
    <row r="188" spans="1:52" ht="15">
      <c r="A188" s="153">
        <f t="shared" si="85"/>
        <v>7</v>
      </c>
      <c r="B188" s="162">
        <v>44744</v>
      </c>
      <c r="C188" s="163">
        <f>'[1]2022'!$V186</f>
        <v>436</v>
      </c>
      <c r="D188" s="163">
        <f>'[1]2022'!Y186</f>
        <v>153</v>
      </c>
      <c r="E188" s="163">
        <f>'[1]2022'!Z186</f>
        <v>162</v>
      </c>
      <c r="F188" s="163">
        <f>'[1]2022'!AA186</f>
        <v>57</v>
      </c>
      <c r="G188" s="163">
        <f>'[1]2022'!AB186</f>
        <v>1</v>
      </c>
      <c r="H188" s="163">
        <f>'[1]2022'!AC186</f>
        <v>39</v>
      </c>
      <c r="J188" s="153">
        <f t="shared" si="86"/>
        <v>7</v>
      </c>
      <c r="K188" s="162">
        <f t="shared" si="90"/>
        <v>45109</v>
      </c>
      <c r="L188" s="167">
        <f t="shared" si="87"/>
        <v>442</v>
      </c>
      <c r="M188" s="166">
        <f>VLOOKUP($K188,ANALISIS!N$4:T$369,2,FALSE)</f>
        <v>228</v>
      </c>
      <c r="N188" s="166">
        <f>VLOOKUP($K188,ANALISIS!$N$4:$T$369,3,FALSE)</f>
        <v>165</v>
      </c>
      <c r="O188" s="166">
        <f>VLOOKUP($K188,ANALISIS!$N$4:$T$369,4,FALSE)</f>
        <v>0</v>
      </c>
      <c r="P188" s="166">
        <f>VLOOKUP($K188,ANALISIS!$N$4:$T$369,5,FALSE)</f>
        <v>4</v>
      </c>
      <c r="Q188" s="166">
        <f>VLOOKUP($K188,ANALISIS!$N$4:$T$369,6,FALSE)</f>
        <v>45</v>
      </c>
      <c r="S188" s="153">
        <f t="shared" si="88"/>
        <v>7</v>
      </c>
      <c r="T188" s="162">
        <f t="shared" si="89"/>
        <v>45109</v>
      </c>
      <c r="U188" s="163">
        <f>[1]PRESUP!B186</f>
        <v>440</v>
      </c>
      <c r="V188" s="166">
        <f>[1]PRESUP!E186</f>
        <v>157.90724937690399</v>
      </c>
      <c r="W188" s="166">
        <f>[1]PRESUP!F186</f>
        <v>169.51494693396199</v>
      </c>
      <c r="X188" s="166">
        <f>[1]PRESUP!G186</f>
        <v>72.427070405727903</v>
      </c>
      <c r="Y188" s="166">
        <f>[1]PRESUP!H186</f>
        <v>0</v>
      </c>
      <c r="Z188" s="166">
        <f>[1]PRESUP!I186</f>
        <v>0</v>
      </c>
      <c r="AS188" s="153">
        <f t="shared" si="84"/>
        <v>7</v>
      </c>
      <c r="AT188" s="162">
        <v>44744</v>
      </c>
      <c r="AU188" s="195">
        <v>436</v>
      </c>
      <c r="AV188" s="195">
        <v>155</v>
      </c>
      <c r="AW188" s="195">
        <v>166</v>
      </c>
      <c r="AX188" s="195">
        <v>58</v>
      </c>
      <c r="AY188" s="195">
        <v>1</v>
      </c>
      <c r="AZ188" s="195">
        <v>39</v>
      </c>
    </row>
    <row r="189" spans="1:52" ht="15">
      <c r="A189" s="153">
        <f t="shared" si="85"/>
        <v>7</v>
      </c>
      <c r="B189" s="162">
        <v>44745</v>
      </c>
      <c r="C189" s="163">
        <f>'[1]2022'!$V187</f>
        <v>436</v>
      </c>
      <c r="D189" s="163">
        <f>'[1]2022'!Y187</f>
        <v>153</v>
      </c>
      <c r="E189" s="163">
        <f>'[1]2022'!Z187</f>
        <v>157</v>
      </c>
      <c r="F189" s="163">
        <f>'[1]2022'!AA187</f>
        <v>63</v>
      </c>
      <c r="G189" s="163">
        <f>'[1]2022'!AB187</f>
        <v>2</v>
      </c>
      <c r="H189" s="163">
        <f>'[1]2022'!AC187</f>
        <v>37</v>
      </c>
      <c r="J189" s="153">
        <f t="shared" si="86"/>
        <v>7</v>
      </c>
      <c r="K189" s="162">
        <f t="shared" si="90"/>
        <v>45110</v>
      </c>
      <c r="L189" s="167">
        <f t="shared" si="87"/>
        <v>442</v>
      </c>
      <c r="M189" s="166">
        <f>VLOOKUP($K189,ANALISIS!N$4:T$369,2,FALSE)</f>
        <v>213</v>
      </c>
      <c r="N189" s="166">
        <f>VLOOKUP($K189,ANALISIS!$N$4:$T$369,3,FALSE)</f>
        <v>168</v>
      </c>
      <c r="O189" s="166">
        <f>VLOOKUP($K189,ANALISIS!$N$4:$T$369,4,FALSE)</f>
        <v>1</v>
      </c>
      <c r="P189" s="166">
        <f>VLOOKUP($K189,ANALISIS!$N$4:$T$369,5,FALSE)</f>
        <v>3</v>
      </c>
      <c r="Q189" s="166">
        <f>VLOOKUP($K189,ANALISIS!$N$4:$T$369,6,FALSE)</f>
        <v>40</v>
      </c>
      <c r="S189" s="153">
        <f t="shared" si="88"/>
        <v>7</v>
      </c>
      <c r="T189" s="162">
        <f t="shared" si="89"/>
        <v>45110</v>
      </c>
      <c r="U189" s="163">
        <f>[1]PRESUP!B187</f>
        <v>440</v>
      </c>
      <c r="V189" s="166">
        <f>[1]PRESUP!E187</f>
        <v>157.90724937690399</v>
      </c>
      <c r="W189" s="166">
        <f>[1]PRESUP!F187</f>
        <v>164.28300412735899</v>
      </c>
      <c r="X189" s="166">
        <f>[1]PRESUP!G187</f>
        <v>80.050972553699296</v>
      </c>
      <c r="Y189" s="166">
        <f>[1]PRESUP!H187</f>
        <v>0</v>
      </c>
      <c r="Z189" s="166">
        <f>[1]PRESUP!I187</f>
        <v>0</v>
      </c>
      <c r="AS189" s="153">
        <f t="shared" si="84"/>
        <v>7</v>
      </c>
      <c r="AT189" s="162">
        <v>44745</v>
      </c>
      <c r="AU189" s="195">
        <v>436</v>
      </c>
      <c r="AV189" s="195">
        <v>156</v>
      </c>
      <c r="AW189" s="195">
        <v>160</v>
      </c>
      <c r="AX189" s="195">
        <v>64</v>
      </c>
      <c r="AY189" s="195">
        <v>2</v>
      </c>
      <c r="AZ189" s="195">
        <v>37</v>
      </c>
    </row>
    <row r="190" spans="1:52" ht="15">
      <c r="A190" s="153">
        <f t="shared" si="85"/>
        <v>7</v>
      </c>
      <c r="B190" s="162">
        <v>44746</v>
      </c>
      <c r="C190" s="163">
        <f>'[1]2022'!$V188</f>
        <v>436</v>
      </c>
      <c r="D190" s="163">
        <f>'[1]2022'!Y188</f>
        <v>130</v>
      </c>
      <c r="E190" s="163">
        <f>'[1]2022'!Z188</f>
        <v>154</v>
      </c>
      <c r="F190" s="163">
        <f>'[1]2022'!AA188</f>
        <v>72</v>
      </c>
      <c r="G190" s="163">
        <f>'[1]2022'!AB188</f>
        <v>2</v>
      </c>
      <c r="H190" s="163">
        <f>'[1]2022'!AC188</f>
        <v>36</v>
      </c>
      <c r="J190" s="153">
        <f t="shared" si="86"/>
        <v>7</v>
      </c>
      <c r="K190" s="162">
        <f t="shared" si="90"/>
        <v>45111</v>
      </c>
      <c r="L190" s="167">
        <f t="shared" si="87"/>
        <v>442</v>
      </c>
      <c r="M190" s="166">
        <f>VLOOKUP($K190,ANALISIS!N$4:T$369,2,FALSE)</f>
        <v>160</v>
      </c>
      <c r="N190" s="166">
        <f>VLOOKUP($K190,ANALISIS!$N$4:$T$369,3,FALSE)</f>
        <v>162</v>
      </c>
      <c r="O190" s="166">
        <f>VLOOKUP($K190,ANALISIS!$N$4:$T$369,4,FALSE)</f>
        <v>1</v>
      </c>
      <c r="P190" s="166">
        <f>VLOOKUP($K190,ANALISIS!$N$4:$T$369,5,FALSE)</f>
        <v>4</v>
      </c>
      <c r="Q190" s="166">
        <f>VLOOKUP($K190,ANALISIS!$N$4:$T$369,6,FALSE)</f>
        <v>36</v>
      </c>
      <c r="S190" s="153">
        <f t="shared" si="88"/>
        <v>7</v>
      </c>
      <c r="T190" s="162">
        <f t="shared" si="89"/>
        <v>45111</v>
      </c>
      <c r="U190" s="163">
        <f>[1]PRESUP!B188</f>
        <v>440</v>
      </c>
      <c r="V190" s="166">
        <f>[1]PRESUP!E188</f>
        <v>134.16955829410099</v>
      </c>
      <c r="W190" s="166">
        <f>[1]PRESUP!F188</f>
        <v>161.14383844339599</v>
      </c>
      <c r="X190" s="166">
        <f>[1]PRESUP!G188</f>
        <v>91.486825775656399</v>
      </c>
      <c r="Y190" s="166">
        <f>[1]PRESUP!H188</f>
        <v>0</v>
      </c>
      <c r="Z190" s="166">
        <f>[1]PRESUP!I188</f>
        <v>0</v>
      </c>
      <c r="AS190" s="153">
        <f t="shared" si="84"/>
        <v>7</v>
      </c>
      <c r="AT190" s="162">
        <v>44746</v>
      </c>
      <c r="AU190" s="195">
        <v>436</v>
      </c>
      <c r="AV190" s="195">
        <v>132</v>
      </c>
      <c r="AW190" s="195">
        <v>156</v>
      </c>
      <c r="AX190" s="195">
        <v>74</v>
      </c>
      <c r="AY190" s="195">
        <v>2</v>
      </c>
      <c r="AZ190" s="195">
        <v>36</v>
      </c>
    </row>
    <row r="191" spans="1:52" ht="15">
      <c r="A191" s="153">
        <f t="shared" si="85"/>
        <v>7</v>
      </c>
      <c r="B191" s="162">
        <v>44747</v>
      </c>
      <c r="C191" s="163">
        <f>'[1]2022'!$V189</f>
        <v>435</v>
      </c>
      <c r="D191" s="163">
        <f>'[1]2022'!Y189</f>
        <v>86</v>
      </c>
      <c r="E191" s="163">
        <f>'[1]2022'!Z189</f>
        <v>148</v>
      </c>
      <c r="F191" s="163">
        <f>'[1]2022'!AA189</f>
        <v>63</v>
      </c>
      <c r="G191" s="163">
        <f>'[1]2022'!AB189</f>
        <v>1</v>
      </c>
      <c r="H191" s="163">
        <f>'[1]2022'!AC189</f>
        <v>28</v>
      </c>
      <c r="J191" s="153">
        <f t="shared" si="86"/>
        <v>7</v>
      </c>
      <c r="K191" s="162">
        <f t="shared" si="90"/>
        <v>45112</v>
      </c>
      <c r="L191" s="167">
        <f t="shared" si="87"/>
        <v>442</v>
      </c>
      <c r="M191" s="166">
        <f>VLOOKUP($K191,ANALISIS!N$4:T$369,2,FALSE)</f>
        <v>103</v>
      </c>
      <c r="N191" s="166">
        <f>VLOOKUP($K191,ANALISIS!$N$4:$T$369,3,FALSE)</f>
        <v>159</v>
      </c>
      <c r="O191" s="166">
        <f>VLOOKUP($K191,ANALISIS!$N$4:$T$369,4,FALSE)</f>
        <v>1</v>
      </c>
      <c r="P191" s="166">
        <f>VLOOKUP($K191,ANALISIS!$N$4:$T$369,5,FALSE)</f>
        <v>5</v>
      </c>
      <c r="Q191" s="166">
        <f>VLOOKUP($K191,ANALISIS!$N$4:$T$369,6,FALSE)</f>
        <v>29</v>
      </c>
      <c r="S191" s="153">
        <f t="shared" si="88"/>
        <v>7</v>
      </c>
      <c r="T191" s="162">
        <f t="shared" si="89"/>
        <v>45112</v>
      </c>
      <c r="U191" s="163">
        <f>[1]PRESUP!B189</f>
        <v>440</v>
      </c>
      <c r="V191" s="166">
        <f>[1]PRESUP!E189</f>
        <v>88.758323179174795</v>
      </c>
      <c r="W191" s="166">
        <f>[1]PRESUP!F189</f>
        <v>154.86550707547201</v>
      </c>
      <c r="X191" s="166">
        <f>[1]PRESUP!G189</f>
        <v>80.050972553699296</v>
      </c>
      <c r="Y191" s="166">
        <f>[1]PRESUP!H189</f>
        <v>0</v>
      </c>
      <c r="Z191" s="166">
        <f>[1]PRESUP!I189</f>
        <v>0</v>
      </c>
      <c r="AS191" s="153">
        <f t="shared" si="84"/>
        <v>7</v>
      </c>
      <c r="AT191" s="162">
        <v>44747</v>
      </c>
      <c r="AU191" s="195">
        <v>435</v>
      </c>
      <c r="AV191" s="195">
        <v>90</v>
      </c>
      <c r="AW191" s="195">
        <v>149</v>
      </c>
      <c r="AX191" s="195">
        <v>65</v>
      </c>
      <c r="AY191" s="195">
        <v>1</v>
      </c>
      <c r="AZ191" s="195">
        <v>28</v>
      </c>
    </row>
    <row r="192" spans="1:52" ht="15">
      <c r="A192" s="153">
        <f t="shared" si="85"/>
        <v>7</v>
      </c>
      <c r="B192" s="162">
        <v>44748</v>
      </c>
      <c r="C192" s="163">
        <f>'[1]2022'!$V190</f>
        <v>435</v>
      </c>
      <c r="D192" s="163">
        <f>'[1]2022'!Y190</f>
        <v>74</v>
      </c>
      <c r="E192" s="163">
        <f>'[1]2022'!Z190</f>
        <v>144</v>
      </c>
      <c r="F192" s="163">
        <f>'[1]2022'!AA190</f>
        <v>57</v>
      </c>
      <c r="G192" s="163">
        <f>'[1]2022'!AB190</f>
        <v>1</v>
      </c>
      <c r="H192" s="163">
        <f>'[1]2022'!AC190</f>
        <v>20</v>
      </c>
      <c r="J192" s="153">
        <f t="shared" si="86"/>
        <v>7</v>
      </c>
      <c r="K192" s="162">
        <f t="shared" si="90"/>
        <v>45113</v>
      </c>
      <c r="L192" s="167">
        <f t="shared" si="87"/>
        <v>442</v>
      </c>
      <c r="M192" s="166">
        <f>VLOOKUP($K192,ANALISIS!N$4:T$369,2,FALSE)</f>
        <v>100</v>
      </c>
      <c r="N192" s="166">
        <f>VLOOKUP($K192,ANALISIS!$N$4:$T$369,3,FALSE)</f>
        <v>164</v>
      </c>
      <c r="O192" s="166">
        <f>VLOOKUP($K192,ANALISIS!$N$4:$T$369,4,FALSE)</f>
        <v>0</v>
      </c>
      <c r="P192" s="166">
        <f>VLOOKUP($K192,ANALISIS!$N$4:$T$369,5,FALSE)</f>
        <v>5</v>
      </c>
      <c r="Q192" s="166">
        <f>VLOOKUP($K192,ANALISIS!$N$4:$T$369,6,FALSE)</f>
        <v>28</v>
      </c>
      <c r="S192" s="153">
        <f t="shared" si="88"/>
        <v>7</v>
      </c>
      <c r="T192" s="162">
        <f t="shared" si="89"/>
        <v>45113</v>
      </c>
      <c r="U192" s="163">
        <f>[1]PRESUP!B190</f>
        <v>440</v>
      </c>
      <c r="V192" s="166">
        <f>[1]PRESUP!E190</f>
        <v>76.373440875103896</v>
      </c>
      <c r="W192" s="166">
        <f>[1]PRESUP!F190</f>
        <v>150.67995283018899</v>
      </c>
      <c r="X192" s="166">
        <f>[1]PRESUP!G190</f>
        <v>72.427070405727903</v>
      </c>
      <c r="Y192" s="166">
        <f>[1]PRESUP!H190</f>
        <v>0</v>
      </c>
      <c r="Z192" s="166">
        <f>[1]PRESUP!I190</f>
        <v>0</v>
      </c>
      <c r="AS192" s="153">
        <f t="shared" si="84"/>
        <v>7</v>
      </c>
      <c r="AT192" s="162">
        <v>44748</v>
      </c>
      <c r="AU192" s="195">
        <v>435</v>
      </c>
      <c r="AV192" s="195">
        <v>78</v>
      </c>
      <c r="AW192" s="195">
        <v>145</v>
      </c>
      <c r="AX192" s="195">
        <v>59</v>
      </c>
      <c r="AY192" s="195">
        <v>1</v>
      </c>
      <c r="AZ192" s="195">
        <v>20</v>
      </c>
    </row>
    <row r="193" spans="1:52" ht="15">
      <c r="A193" s="153">
        <f t="shared" si="85"/>
        <v>7</v>
      </c>
      <c r="B193" s="162">
        <v>44749</v>
      </c>
      <c r="C193" s="163">
        <f>'[1]2022'!$V191</f>
        <v>435</v>
      </c>
      <c r="D193" s="163">
        <f>'[1]2022'!Y191</f>
        <v>97</v>
      </c>
      <c r="E193" s="163">
        <f>'[1]2022'!Z191</f>
        <v>166</v>
      </c>
      <c r="F193" s="163">
        <f>'[1]2022'!AA191</f>
        <v>49</v>
      </c>
      <c r="G193" s="163">
        <f>'[1]2022'!AB191</f>
        <v>0</v>
      </c>
      <c r="H193" s="163">
        <f>'[1]2022'!AC191</f>
        <v>26</v>
      </c>
      <c r="J193" s="153">
        <f t="shared" si="86"/>
        <v>7</v>
      </c>
      <c r="K193" s="162">
        <f t="shared" si="90"/>
        <v>45114</v>
      </c>
      <c r="L193" s="167">
        <f t="shared" si="87"/>
        <v>442</v>
      </c>
      <c r="M193" s="166">
        <f>VLOOKUP($K193,ANALISIS!N$4:T$369,2,FALSE)</f>
        <v>155</v>
      </c>
      <c r="N193" s="166">
        <f>VLOOKUP($K193,ANALISIS!$N$4:$T$369,3,FALSE)</f>
        <v>193</v>
      </c>
      <c r="O193" s="166">
        <f>VLOOKUP($K193,ANALISIS!$N$4:$T$369,4,FALSE)</f>
        <v>3</v>
      </c>
      <c r="P193" s="166">
        <f>VLOOKUP($K193,ANALISIS!$N$4:$T$369,5,FALSE)</f>
        <v>4</v>
      </c>
      <c r="Q193" s="166">
        <f>VLOOKUP($K193,ANALISIS!$N$4:$T$369,6,FALSE)</f>
        <v>40</v>
      </c>
      <c r="S193" s="153">
        <f t="shared" si="88"/>
        <v>7</v>
      </c>
      <c r="T193" s="162">
        <f t="shared" si="89"/>
        <v>45114</v>
      </c>
      <c r="U193" s="163">
        <f>[1]PRESUP!B191</f>
        <v>440</v>
      </c>
      <c r="V193" s="166">
        <f>[1]PRESUP!E191</f>
        <v>100.111131957906</v>
      </c>
      <c r="W193" s="166">
        <f>[1]PRESUP!F191</f>
        <v>173.70050117924501</v>
      </c>
      <c r="X193" s="166">
        <f>[1]PRESUP!G191</f>
        <v>62.261867541766101</v>
      </c>
      <c r="Y193" s="166">
        <f>[1]PRESUP!H191</f>
        <v>0</v>
      </c>
      <c r="Z193" s="166">
        <f>[1]PRESUP!I191</f>
        <v>0</v>
      </c>
      <c r="AS193" s="153">
        <f t="shared" si="84"/>
        <v>7</v>
      </c>
      <c r="AT193" s="162">
        <v>44749</v>
      </c>
      <c r="AU193" s="195">
        <v>435</v>
      </c>
      <c r="AV193" s="195">
        <v>101</v>
      </c>
      <c r="AW193" s="195">
        <v>168</v>
      </c>
      <c r="AX193" s="195">
        <v>50</v>
      </c>
      <c r="AY193" s="195"/>
      <c r="AZ193" s="195">
        <v>26</v>
      </c>
    </row>
    <row r="194" spans="1:52" ht="15">
      <c r="A194" s="153">
        <f t="shared" si="85"/>
        <v>7</v>
      </c>
      <c r="B194" s="162">
        <v>44750</v>
      </c>
      <c r="C194" s="163">
        <f>'[1]2022'!$V192</f>
        <v>436</v>
      </c>
      <c r="D194" s="163">
        <f>'[1]2022'!Y192</f>
        <v>136</v>
      </c>
      <c r="E194" s="163">
        <f>'[1]2022'!Z192</f>
        <v>195</v>
      </c>
      <c r="F194" s="163">
        <f>'[1]2022'!AA192</f>
        <v>30</v>
      </c>
      <c r="G194" s="163">
        <f>'[1]2022'!AB192</f>
        <v>1</v>
      </c>
      <c r="H194" s="163">
        <f>'[1]2022'!AC192</f>
        <v>27</v>
      </c>
      <c r="J194" s="153">
        <f t="shared" si="86"/>
        <v>7</v>
      </c>
      <c r="K194" s="162">
        <f t="shared" si="90"/>
        <v>45115</v>
      </c>
      <c r="L194" s="167">
        <f t="shared" si="87"/>
        <v>442</v>
      </c>
      <c r="M194" s="166">
        <f>VLOOKUP($K194,ANALISIS!N$4:T$369,2,FALSE)</f>
        <v>179</v>
      </c>
      <c r="N194" s="166">
        <f>VLOOKUP($K194,ANALISIS!$N$4:$T$369,3,FALSE)</f>
        <v>181</v>
      </c>
      <c r="O194" s="166">
        <f>VLOOKUP($K194,ANALISIS!$N$4:$T$369,4,FALSE)</f>
        <v>3</v>
      </c>
      <c r="P194" s="166">
        <f>VLOOKUP($K194,ANALISIS!$N$4:$T$369,5,FALSE)</f>
        <v>4</v>
      </c>
      <c r="Q194" s="166">
        <f>VLOOKUP($K194,ANALISIS!$N$4:$T$369,6,FALSE)</f>
        <v>39</v>
      </c>
      <c r="S194" s="153">
        <f t="shared" si="88"/>
        <v>7</v>
      </c>
      <c r="T194" s="162">
        <f t="shared" si="89"/>
        <v>45115</v>
      </c>
      <c r="U194" s="163">
        <f>[1]PRESUP!B192</f>
        <v>440</v>
      </c>
      <c r="V194" s="166">
        <f>[1]PRESUP!E192</f>
        <v>140.36199944613699</v>
      </c>
      <c r="W194" s="166">
        <f>[1]PRESUP!F192</f>
        <v>204.04576945754701</v>
      </c>
      <c r="X194" s="166">
        <f>[1]PRESUP!G192</f>
        <v>38.1195107398568</v>
      </c>
      <c r="Y194" s="166">
        <f>[1]PRESUP!H192</f>
        <v>0</v>
      </c>
      <c r="Z194" s="166">
        <f>[1]PRESUP!I192</f>
        <v>0</v>
      </c>
      <c r="AS194" s="153">
        <f t="shared" si="84"/>
        <v>7</v>
      </c>
      <c r="AT194" s="162">
        <v>44750</v>
      </c>
      <c r="AU194" s="195">
        <v>436</v>
      </c>
      <c r="AV194" s="195">
        <v>139</v>
      </c>
      <c r="AW194" s="195">
        <v>199</v>
      </c>
      <c r="AX194" s="195">
        <v>30</v>
      </c>
      <c r="AY194" s="195">
        <v>1</v>
      </c>
      <c r="AZ194" s="195">
        <v>27</v>
      </c>
    </row>
    <row r="195" spans="1:52" ht="15">
      <c r="A195" s="153">
        <f t="shared" si="85"/>
        <v>7</v>
      </c>
      <c r="B195" s="162">
        <v>44751</v>
      </c>
      <c r="C195" s="163">
        <f>'[1]2022'!$V193</f>
        <v>436</v>
      </c>
      <c r="D195" s="163">
        <f>'[1]2022'!Y193</f>
        <v>137</v>
      </c>
      <c r="E195" s="163">
        <f>'[1]2022'!Z193</f>
        <v>199</v>
      </c>
      <c r="F195" s="163">
        <f>'[1]2022'!AA193</f>
        <v>30</v>
      </c>
      <c r="G195" s="163">
        <f>'[1]2022'!AB193</f>
        <v>1</v>
      </c>
      <c r="H195" s="163">
        <f>'[1]2022'!AC193</f>
        <v>26</v>
      </c>
      <c r="J195" s="153">
        <f t="shared" si="86"/>
        <v>7</v>
      </c>
      <c r="K195" s="162">
        <f t="shared" si="90"/>
        <v>45116</v>
      </c>
      <c r="L195" s="167">
        <f t="shared" si="87"/>
        <v>442</v>
      </c>
      <c r="M195" s="166">
        <f>VLOOKUP($K195,ANALISIS!N$4:T$369,2,FALSE)</f>
        <v>153</v>
      </c>
      <c r="N195" s="166">
        <f>VLOOKUP($K195,ANALISIS!$N$4:$T$369,3,FALSE)</f>
        <v>152</v>
      </c>
      <c r="O195" s="166">
        <f>VLOOKUP($K195,ANALISIS!$N$4:$T$369,4,FALSE)</f>
        <v>0</v>
      </c>
      <c r="P195" s="166">
        <f>VLOOKUP($K195,ANALISIS!$N$4:$T$369,5,FALSE)</f>
        <v>3</v>
      </c>
      <c r="Q195" s="166">
        <f>VLOOKUP($K195,ANALISIS!$N$4:$T$369,6,FALSE)</f>
        <v>33</v>
      </c>
      <c r="S195" s="153">
        <f t="shared" si="88"/>
        <v>7</v>
      </c>
      <c r="T195" s="162">
        <f t="shared" si="89"/>
        <v>45116</v>
      </c>
      <c r="U195" s="163">
        <f>[1]PRESUP!B193</f>
        <v>440</v>
      </c>
      <c r="V195" s="166">
        <f>[1]PRESUP!E193</f>
        <v>141.39407297147599</v>
      </c>
      <c r="W195" s="166">
        <f>[1]PRESUP!F193</f>
        <v>208.23132370283</v>
      </c>
      <c r="X195" s="166">
        <f>[1]PRESUP!G193</f>
        <v>38.1195107398568</v>
      </c>
      <c r="Y195" s="166">
        <f>[1]PRESUP!H193</f>
        <v>0</v>
      </c>
      <c r="Z195" s="166">
        <f>[1]PRESUP!I193</f>
        <v>0</v>
      </c>
      <c r="AS195" s="153">
        <f t="shared" si="84"/>
        <v>7</v>
      </c>
      <c r="AT195" s="162">
        <v>44751</v>
      </c>
      <c r="AU195" s="195">
        <v>436</v>
      </c>
      <c r="AV195" s="195">
        <v>140</v>
      </c>
      <c r="AW195" s="195">
        <v>203</v>
      </c>
      <c r="AX195" s="195">
        <v>30</v>
      </c>
      <c r="AY195" s="195">
        <v>1</v>
      </c>
      <c r="AZ195" s="195">
        <v>26</v>
      </c>
    </row>
    <row r="196" spans="1:52" ht="15">
      <c r="A196" s="153">
        <f t="shared" si="85"/>
        <v>7</v>
      </c>
      <c r="B196" s="162">
        <v>44752</v>
      </c>
      <c r="C196" s="163">
        <f>'[1]2022'!$V194</f>
        <v>436</v>
      </c>
      <c r="D196" s="163">
        <f>'[1]2022'!Y194</f>
        <v>111</v>
      </c>
      <c r="E196" s="163">
        <f>'[1]2022'!Z194</f>
        <v>186</v>
      </c>
      <c r="F196" s="163">
        <f>'[1]2022'!AA194</f>
        <v>33</v>
      </c>
      <c r="G196" s="163">
        <f>'[1]2022'!AB194</f>
        <v>0</v>
      </c>
      <c r="H196" s="163">
        <f>'[1]2022'!AC194</f>
        <v>23</v>
      </c>
      <c r="J196" s="153">
        <f t="shared" si="86"/>
        <v>7</v>
      </c>
      <c r="K196" s="162">
        <f t="shared" si="90"/>
        <v>45117</v>
      </c>
      <c r="L196" s="167">
        <f t="shared" si="87"/>
        <v>442</v>
      </c>
      <c r="M196" s="166">
        <f>VLOOKUP($K196,ANALISIS!N$4:T$369,2,FALSE)</f>
        <v>124</v>
      </c>
      <c r="N196" s="166">
        <f>VLOOKUP($K196,ANALISIS!$N$4:$T$369,3,FALSE)</f>
        <v>110</v>
      </c>
      <c r="O196" s="166">
        <f>VLOOKUP($K196,ANALISIS!$N$4:$T$369,4,FALSE)</f>
        <v>0</v>
      </c>
      <c r="P196" s="166">
        <f>VLOOKUP($K196,ANALISIS!$N$4:$T$369,5,FALSE)</f>
        <v>2</v>
      </c>
      <c r="Q196" s="166">
        <f>VLOOKUP($K196,ANALISIS!$N$4:$T$369,6,FALSE)</f>
        <v>26</v>
      </c>
      <c r="S196" s="153">
        <f t="shared" si="88"/>
        <v>7</v>
      </c>
      <c r="T196" s="162">
        <f t="shared" si="89"/>
        <v>45117</v>
      </c>
      <c r="U196" s="163">
        <f>[1]PRESUP!B194</f>
        <v>440</v>
      </c>
      <c r="V196" s="166">
        <f>[1]PRESUP!E194</f>
        <v>114.56016131265601</v>
      </c>
      <c r="W196" s="166">
        <f>[1]PRESUP!F194</f>
        <v>194.62827240566</v>
      </c>
      <c r="X196" s="166">
        <f>[1]PRESUP!G194</f>
        <v>41.931461813842503</v>
      </c>
      <c r="Y196" s="166">
        <f>[1]PRESUP!H194</f>
        <v>0</v>
      </c>
      <c r="Z196" s="166">
        <f>[1]PRESUP!I194</f>
        <v>0</v>
      </c>
      <c r="AS196" s="153">
        <f t="shared" si="84"/>
        <v>7</v>
      </c>
      <c r="AT196" s="162">
        <v>44752</v>
      </c>
      <c r="AU196" s="195">
        <v>436</v>
      </c>
      <c r="AV196" s="195">
        <v>113</v>
      </c>
      <c r="AW196" s="195">
        <v>189</v>
      </c>
      <c r="AX196" s="195">
        <v>34</v>
      </c>
      <c r="AY196" s="195"/>
      <c r="AZ196" s="195">
        <v>23</v>
      </c>
    </row>
    <row r="197" spans="1:52" ht="15">
      <c r="A197" s="153">
        <f t="shared" si="85"/>
        <v>7</v>
      </c>
      <c r="B197" s="162">
        <v>44753</v>
      </c>
      <c r="C197" s="163">
        <f>'[1]2022'!$V195</f>
        <v>435</v>
      </c>
      <c r="D197" s="163">
        <f>'[1]2022'!Y195</f>
        <v>107</v>
      </c>
      <c r="E197" s="163">
        <f>'[1]2022'!Z195</f>
        <v>165</v>
      </c>
      <c r="F197" s="163">
        <f>'[1]2022'!AA195</f>
        <v>56</v>
      </c>
      <c r="G197" s="163">
        <f>'[1]2022'!AB195</f>
        <v>2</v>
      </c>
      <c r="H197" s="163">
        <f>'[1]2022'!AC195</f>
        <v>21</v>
      </c>
      <c r="J197" s="153">
        <f t="shared" si="86"/>
        <v>7</v>
      </c>
      <c r="K197" s="162">
        <f t="shared" si="90"/>
        <v>45118</v>
      </c>
      <c r="L197" s="167">
        <f t="shared" si="87"/>
        <v>442</v>
      </c>
      <c r="M197" s="166">
        <f>VLOOKUP($K197,ANALISIS!N$4:T$369,2,FALSE)</f>
        <v>127</v>
      </c>
      <c r="N197" s="166">
        <f>VLOOKUP($K197,ANALISIS!$N$4:$T$369,3,FALSE)</f>
        <v>106</v>
      </c>
      <c r="O197" s="166">
        <f>VLOOKUP($K197,ANALISIS!$N$4:$T$369,4,FALSE)</f>
        <v>0</v>
      </c>
      <c r="P197" s="166">
        <f>VLOOKUP($K197,ANALISIS!$N$4:$T$369,5,FALSE)</f>
        <v>3</v>
      </c>
      <c r="Q197" s="166">
        <f>VLOOKUP($K197,ANALISIS!$N$4:$T$369,6,FALSE)</f>
        <v>29</v>
      </c>
      <c r="S197" s="153">
        <f t="shared" si="88"/>
        <v>7</v>
      </c>
      <c r="T197" s="162">
        <f t="shared" si="89"/>
        <v>45118</v>
      </c>
      <c r="U197" s="163">
        <f>[1]PRESUP!B195</f>
        <v>440</v>
      </c>
      <c r="V197" s="166">
        <f>[1]PRESUP!E195</f>
        <v>110.43186721129899</v>
      </c>
      <c r="W197" s="166">
        <f>[1]PRESUP!F195</f>
        <v>172.65411261792499</v>
      </c>
      <c r="X197" s="166">
        <f>[1]PRESUP!G195</f>
        <v>71.156420047732695</v>
      </c>
      <c r="Y197" s="166">
        <f>[1]PRESUP!H195</f>
        <v>0</v>
      </c>
      <c r="Z197" s="166">
        <f>[1]PRESUP!I195</f>
        <v>0</v>
      </c>
      <c r="AS197" s="153">
        <f t="shared" si="84"/>
        <v>7</v>
      </c>
      <c r="AT197" s="162">
        <v>44753</v>
      </c>
      <c r="AU197" s="195">
        <v>435</v>
      </c>
      <c r="AV197" s="195">
        <v>108</v>
      </c>
      <c r="AW197" s="195">
        <v>168</v>
      </c>
      <c r="AX197" s="195">
        <v>57</v>
      </c>
      <c r="AY197" s="195">
        <v>2</v>
      </c>
      <c r="AZ197" s="195">
        <v>21</v>
      </c>
    </row>
    <row r="198" spans="1:52" ht="15">
      <c r="A198" s="153">
        <f t="shared" si="85"/>
        <v>7</v>
      </c>
      <c r="B198" s="162">
        <v>44754</v>
      </c>
      <c r="C198" s="163">
        <f>'[1]2022'!$V196</f>
        <v>435</v>
      </c>
      <c r="D198" s="163">
        <f>'[1]2022'!Y196</f>
        <v>95</v>
      </c>
      <c r="E198" s="163">
        <f>'[1]2022'!Z196</f>
        <v>152</v>
      </c>
      <c r="F198" s="163">
        <f>'[1]2022'!AA196</f>
        <v>66</v>
      </c>
      <c r="G198" s="163">
        <f>'[1]2022'!AB196</f>
        <v>2</v>
      </c>
      <c r="H198" s="163">
        <f>'[1]2022'!AC196</f>
        <v>21</v>
      </c>
      <c r="J198" s="153">
        <f t="shared" si="86"/>
        <v>7</v>
      </c>
      <c r="K198" s="162">
        <f t="shared" si="90"/>
        <v>45119</v>
      </c>
      <c r="L198" s="167">
        <f t="shared" si="87"/>
        <v>442</v>
      </c>
      <c r="M198" s="166">
        <f>VLOOKUP($K198,ANALISIS!N$4:T$369,2,FALSE)</f>
        <v>112</v>
      </c>
      <c r="N198" s="166">
        <f>VLOOKUP($K198,ANALISIS!$N$4:$T$369,3,FALSE)</f>
        <v>107</v>
      </c>
      <c r="O198" s="166">
        <f>VLOOKUP($K198,ANALISIS!$N$4:$T$369,4,FALSE)</f>
        <v>0</v>
      </c>
      <c r="P198" s="166">
        <f>VLOOKUP($K198,ANALISIS!$N$4:$T$369,5,FALSE)</f>
        <v>2</v>
      </c>
      <c r="Q198" s="166">
        <f>VLOOKUP($K198,ANALISIS!$N$4:$T$369,6,FALSE)</f>
        <v>28</v>
      </c>
      <c r="S198" s="153">
        <f t="shared" si="88"/>
        <v>7</v>
      </c>
      <c r="T198" s="162">
        <f t="shared" si="89"/>
        <v>45119</v>
      </c>
      <c r="U198" s="163">
        <f>[1]PRESUP!B196</f>
        <v>440</v>
      </c>
      <c r="V198" s="166">
        <f>[1]PRESUP!E196</f>
        <v>98.046984907227895</v>
      </c>
      <c r="W198" s="166">
        <f>[1]PRESUP!F196</f>
        <v>159.051061320755</v>
      </c>
      <c r="X198" s="166">
        <f>[1]PRESUP!G196</f>
        <v>83.862923627685007</v>
      </c>
      <c r="Y198" s="166">
        <f>[1]PRESUP!H196</f>
        <v>0</v>
      </c>
      <c r="Z198" s="166">
        <f>[1]PRESUP!I196</f>
        <v>0</v>
      </c>
      <c r="AS198" s="153">
        <f t="shared" ref="AS198:AS261" si="91">MONTH(AT198)</f>
        <v>7</v>
      </c>
      <c r="AT198" s="162">
        <v>44754</v>
      </c>
      <c r="AU198" s="195">
        <v>435</v>
      </c>
      <c r="AV198" s="195">
        <v>96</v>
      </c>
      <c r="AW198" s="195">
        <v>155</v>
      </c>
      <c r="AX198" s="195">
        <v>68</v>
      </c>
      <c r="AY198" s="195">
        <v>2</v>
      </c>
      <c r="AZ198" s="195">
        <v>21</v>
      </c>
    </row>
    <row r="199" spans="1:52" ht="15">
      <c r="A199" s="153">
        <f t="shared" ref="A199:A262" si="92">MONTH(B199)</f>
        <v>7</v>
      </c>
      <c r="B199" s="162">
        <v>44755</v>
      </c>
      <c r="C199" s="163">
        <f>'[1]2022'!$V197</f>
        <v>435</v>
      </c>
      <c r="D199" s="163">
        <f>'[1]2022'!Y197</f>
        <v>101</v>
      </c>
      <c r="E199" s="163">
        <f>'[1]2022'!Z197</f>
        <v>146</v>
      </c>
      <c r="F199" s="163">
        <f>'[1]2022'!AA197</f>
        <v>62</v>
      </c>
      <c r="G199" s="163">
        <f>'[1]2022'!AB197</f>
        <v>2</v>
      </c>
      <c r="H199" s="163">
        <f>'[1]2022'!AC197</f>
        <v>20</v>
      </c>
      <c r="J199" s="153">
        <f t="shared" ref="J199:J262" si="93">MONTH(K199)</f>
        <v>7</v>
      </c>
      <c r="K199" s="162">
        <f t="shared" si="90"/>
        <v>45120</v>
      </c>
      <c r="L199" s="167">
        <f t="shared" ref="L199:L262" si="94">L198</f>
        <v>442</v>
      </c>
      <c r="M199" s="166">
        <f>VLOOKUP($K199,ANALISIS!N$4:T$369,2,FALSE)</f>
        <v>167</v>
      </c>
      <c r="N199" s="166">
        <f>VLOOKUP($K199,ANALISIS!$N$4:$T$369,3,FALSE)</f>
        <v>127</v>
      </c>
      <c r="O199" s="166">
        <f>VLOOKUP($K199,ANALISIS!$N$4:$T$369,4,FALSE)</f>
        <v>0</v>
      </c>
      <c r="P199" s="166">
        <f>VLOOKUP($K199,ANALISIS!$N$4:$T$369,5,FALSE)</f>
        <v>5</v>
      </c>
      <c r="Q199" s="166">
        <f>VLOOKUP($K199,ANALISIS!$N$4:$T$369,6,FALSE)</f>
        <v>34</v>
      </c>
      <c r="S199" s="153">
        <f t="shared" ref="S199:S262" si="95">MONTH(T199)</f>
        <v>7</v>
      </c>
      <c r="T199" s="162">
        <f t="shared" ref="T199:T262" si="96">K199</f>
        <v>45120</v>
      </c>
      <c r="U199" s="163">
        <f>[1]PRESUP!B197</f>
        <v>440</v>
      </c>
      <c r="V199" s="166">
        <f>[1]PRESUP!E197</f>
        <v>104.239426059263</v>
      </c>
      <c r="W199" s="166">
        <f>[1]PRESUP!F197</f>
        <v>152.77272995282999</v>
      </c>
      <c r="X199" s="166">
        <f>[1]PRESUP!G197</f>
        <v>78.780322195704102</v>
      </c>
      <c r="Y199" s="166">
        <f>[1]PRESUP!H197</f>
        <v>0</v>
      </c>
      <c r="Z199" s="166">
        <f>[1]PRESUP!I197</f>
        <v>0</v>
      </c>
      <c r="AS199" s="153">
        <f t="shared" si="91"/>
        <v>7</v>
      </c>
      <c r="AT199" s="162">
        <v>44755</v>
      </c>
      <c r="AU199" s="195">
        <v>435</v>
      </c>
      <c r="AV199" s="195">
        <v>102</v>
      </c>
      <c r="AW199" s="195">
        <v>148</v>
      </c>
      <c r="AX199" s="195">
        <v>64</v>
      </c>
      <c r="AY199" s="195">
        <v>2</v>
      </c>
      <c r="AZ199" s="195">
        <v>21</v>
      </c>
    </row>
    <row r="200" spans="1:52" ht="15">
      <c r="A200" s="153">
        <f t="shared" si="92"/>
        <v>7</v>
      </c>
      <c r="B200" s="162">
        <v>44756</v>
      </c>
      <c r="C200" s="163">
        <f>'[1]2022'!$V198</f>
        <v>435</v>
      </c>
      <c r="D200" s="163">
        <f>'[1]2022'!Y198</f>
        <v>119</v>
      </c>
      <c r="E200" s="163">
        <f>'[1]2022'!Z198</f>
        <v>165</v>
      </c>
      <c r="F200" s="163">
        <f>'[1]2022'!AA198</f>
        <v>53</v>
      </c>
      <c r="G200" s="163">
        <f>'[1]2022'!AB198</f>
        <v>0</v>
      </c>
      <c r="H200" s="163">
        <f>'[1]2022'!AC198</f>
        <v>25</v>
      </c>
      <c r="J200" s="153">
        <f t="shared" si="93"/>
        <v>7</v>
      </c>
      <c r="K200" s="162">
        <f t="shared" ref="K200:K263" si="97">K199+1</f>
        <v>45121</v>
      </c>
      <c r="L200" s="167">
        <f t="shared" si="94"/>
        <v>442</v>
      </c>
      <c r="M200" s="166">
        <f>VLOOKUP($K200,ANALISIS!N$4:T$369,2,FALSE)</f>
        <v>208</v>
      </c>
      <c r="N200" s="166">
        <f>VLOOKUP($K200,ANALISIS!$N$4:$T$369,3,FALSE)</f>
        <v>177</v>
      </c>
      <c r="O200" s="166">
        <f>VLOOKUP($K200,ANALISIS!$N$4:$T$369,4,FALSE)</f>
        <v>0</v>
      </c>
      <c r="P200" s="166">
        <f>VLOOKUP($K200,ANALISIS!$N$4:$T$369,5,FALSE)</f>
        <v>7</v>
      </c>
      <c r="Q200" s="166">
        <f>VLOOKUP($K200,ANALISIS!$N$4:$T$369,6,FALSE)</f>
        <v>39</v>
      </c>
      <c r="S200" s="153">
        <f t="shared" si="95"/>
        <v>7</v>
      </c>
      <c r="T200" s="162">
        <f t="shared" si="96"/>
        <v>45121</v>
      </c>
      <c r="U200" s="163">
        <f>[1]PRESUP!B198</f>
        <v>440</v>
      </c>
      <c r="V200" s="166">
        <f>[1]PRESUP!E198</f>
        <v>122.81674951537001</v>
      </c>
      <c r="W200" s="166">
        <f>[1]PRESUP!F198</f>
        <v>172.65411261792499</v>
      </c>
      <c r="X200" s="166">
        <f>[1]PRESUP!G198</f>
        <v>67.344468973746999</v>
      </c>
      <c r="Y200" s="166">
        <f>[1]PRESUP!H198</f>
        <v>0</v>
      </c>
      <c r="Z200" s="166">
        <f>[1]PRESUP!I198</f>
        <v>0</v>
      </c>
      <c r="AS200" s="153">
        <f t="shared" si="91"/>
        <v>7</v>
      </c>
      <c r="AT200" s="162">
        <v>44756</v>
      </c>
      <c r="AU200" s="195">
        <v>435</v>
      </c>
      <c r="AV200" s="195">
        <v>120</v>
      </c>
      <c r="AW200" s="195">
        <v>167</v>
      </c>
      <c r="AX200" s="195">
        <v>55</v>
      </c>
      <c r="AY200" s="195"/>
      <c r="AZ200" s="195">
        <v>26</v>
      </c>
    </row>
    <row r="201" spans="1:52" ht="15">
      <c r="A201" s="153">
        <f t="shared" si="92"/>
        <v>7</v>
      </c>
      <c r="B201" s="162">
        <v>44757</v>
      </c>
      <c r="C201" s="163">
        <f>'[1]2022'!$V199</f>
        <v>435</v>
      </c>
      <c r="D201" s="163">
        <f>'[1]2022'!Y199</f>
        <v>132</v>
      </c>
      <c r="E201" s="163">
        <f>'[1]2022'!Z199</f>
        <v>198</v>
      </c>
      <c r="F201" s="163">
        <f>'[1]2022'!AA199</f>
        <v>35</v>
      </c>
      <c r="G201" s="163">
        <f>'[1]2022'!AB199</f>
        <v>1</v>
      </c>
      <c r="H201" s="163">
        <f>'[1]2022'!AC199</f>
        <v>31</v>
      </c>
      <c r="J201" s="153">
        <f t="shared" si="93"/>
        <v>7</v>
      </c>
      <c r="K201" s="162">
        <f t="shared" si="97"/>
        <v>45122</v>
      </c>
      <c r="L201" s="167">
        <f t="shared" si="94"/>
        <v>442</v>
      </c>
      <c r="M201" s="166">
        <f>VLOOKUP($K201,ANALISIS!N$4:T$369,2,FALSE)</f>
        <v>211</v>
      </c>
      <c r="N201" s="166">
        <f>VLOOKUP($K201,ANALISIS!$N$4:$T$369,3,FALSE)</f>
        <v>179</v>
      </c>
      <c r="O201" s="166">
        <f>VLOOKUP($K201,ANALISIS!$N$4:$T$369,4,FALSE)</f>
        <v>0</v>
      </c>
      <c r="P201" s="166">
        <f>VLOOKUP($K201,ANALISIS!$N$4:$T$369,5,FALSE)</f>
        <v>7</v>
      </c>
      <c r="Q201" s="166">
        <f>VLOOKUP($K201,ANALISIS!$N$4:$T$369,6,FALSE)</f>
        <v>41</v>
      </c>
      <c r="S201" s="153">
        <f t="shared" si="95"/>
        <v>7</v>
      </c>
      <c r="T201" s="162">
        <f t="shared" si="96"/>
        <v>45122</v>
      </c>
      <c r="U201" s="163">
        <f>[1]PRESUP!B199</f>
        <v>440</v>
      </c>
      <c r="V201" s="166">
        <f>[1]PRESUP!E199</f>
        <v>136.23370534477999</v>
      </c>
      <c r="W201" s="166">
        <f>[1]PRESUP!F199</f>
        <v>207.18493514150899</v>
      </c>
      <c r="X201" s="166">
        <f>[1]PRESUP!G199</f>
        <v>44.472762529832899</v>
      </c>
      <c r="Y201" s="166">
        <f>[1]PRESUP!H199</f>
        <v>0</v>
      </c>
      <c r="Z201" s="166">
        <f>[1]PRESUP!I199</f>
        <v>0</v>
      </c>
      <c r="AS201" s="153">
        <f t="shared" si="91"/>
        <v>7</v>
      </c>
      <c r="AT201" s="162">
        <v>44757</v>
      </c>
      <c r="AU201" s="195">
        <v>435</v>
      </c>
      <c r="AV201" s="195">
        <v>135</v>
      </c>
      <c r="AW201" s="195">
        <v>200</v>
      </c>
      <c r="AX201" s="195">
        <v>36</v>
      </c>
      <c r="AY201" s="195">
        <v>1</v>
      </c>
      <c r="AZ201" s="195">
        <v>31</v>
      </c>
    </row>
    <row r="202" spans="1:52" ht="15">
      <c r="A202" s="153">
        <f t="shared" si="92"/>
        <v>7</v>
      </c>
      <c r="B202" s="162">
        <v>44758</v>
      </c>
      <c r="C202" s="163">
        <f>'[1]2022'!$V200</f>
        <v>435</v>
      </c>
      <c r="D202" s="163">
        <f>'[1]2022'!Y200</f>
        <v>141</v>
      </c>
      <c r="E202" s="163">
        <f>'[1]2022'!Z200</f>
        <v>201</v>
      </c>
      <c r="F202" s="163">
        <f>'[1]2022'!AA200</f>
        <v>35</v>
      </c>
      <c r="G202" s="163">
        <f>'[1]2022'!AB200</f>
        <v>1</v>
      </c>
      <c r="H202" s="163">
        <f>'[1]2022'!AC200</f>
        <v>32</v>
      </c>
      <c r="J202" s="153">
        <f t="shared" si="93"/>
        <v>7</v>
      </c>
      <c r="K202" s="162">
        <f t="shared" si="97"/>
        <v>45123</v>
      </c>
      <c r="L202" s="167">
        <f t="shared" si="94"/>
        <v>442</v>
      </c>
      <c r="M202" s="166">
        <f>VLOOKUP($K202,ANALISIS!N$4:T$369,2,FALSE)</f>
        <v>179</v>
      </c>
      <c r="N202" s="166">
        <f>VLOOKUP($K202,ANALISIS!$N$4:$T$369,3,FALSE)</f>
        <v>137</v>
      </c>
      <c r="O202" s="166">
        <f>VLOOKUP($K202,ANALISIS!$N$4:$T$369,4,FALSE)</f>
        <v>0</v>
      </c>
      <c r="P202" s="166">
        <f>VLOOKUP($K202,ANALISIS!$N$4:$T$369,5,FALSE)</f>
        <v>3</v>
      </c>
      <c r="Q202" s="166">
        <f>VLOOKUP($K202,ANALISIS!$N$4:$T$369,6,FALSE)</f>
        <v>41</v>
      </c>
      <c r="S202" s="153">
        <f t="shared" si="95"/>
        <v>7</v>
      </c>
      <c r="T202" s="162">
        <f t="shared" si="96"/>
        <v>45123</v>
      </c>
      <c r="U202" s="163">
        <f>[1]PRESUP!B200</f>
        <v>440</v>
      </c>
      <c r="V202" s="166">
        <f>[1]PRESUP!E200</f>
        <v>145.52236707283299</v>
      </c>
      <c r="W202" s="166">
        <f>[1]PRESUP!F200</f>
        <v>210.32410082547199</v>
      </c>
      <c r="X202" s="166">
        <f>[1]PRESUP!G200</f>
        <v>44.472762529832899</v>
      </c>
      <c r="Y202" s="166">
        <f>[1]PRESUP!H200</f>
        <v>0</v>
      </c>
      <c r="Z202" s="166">
        <f>[1]PRESUP!I200</f>
        <v>0</v>
      </c>
      <c r="AS202" s="153">
        <f t="shared" si="91"/>
        <v>7</v>
      </c>
      <c r="AT202" s="162">
        <v>44758</v>
      </c>
      <c r="AU202" s="195">
        <v>435</v>
      </c>
      <c r="AV202" s="195">
        <v>144</v>
      </c>
      <c r="AW202" s="195">
        <v>205</v>
      </c>
      <c r="AX202" s="195">
        <v>36</v>
      </c>
      <c r="AY202" s="195">
        <v>1</v>
      </c>
      <c r="AZ202" s="195">
        <v>32</v>
      </c>
    </row>
    <row r="203" spans="1:52" ht="15">
      <c r="A203" s="153">
        <f t="shared" si="92"/>
        <v>7</v>
      </c>
      <c r="B203" s="162">
        <v>44759</v>
      </c>
      <c r="C203" s="163">
        <f>'[1]2022'!$V201</f>
        <v>435</v>
      </c>
      <c r="D203" s="163">
        <f>'[1]2022'!Y201</f>
        <v>100</v>
      </c>
      <c r="E203" s="163">
        <f>'[1]2022'!Z201</f>
        <v>161</v>
      </c>
      <c r="F203" s="163">
        <f>'[1]2022'!AA201</f>
        <v>43</v>
      </c>
      <c r="G203" s="163">
        <f>'[1]2022'!AB201</f>
        <v>0</v>
      </c>
      <c r="H203" s="163">
        <f>'[1]2022'!AC201</f>
        <v>34</v>
      </c>
      <c r="J203" s="153">
        <f t="shared" si="93"/>
        <v>7</v>
      </c>
      <c r="K203" s="162">
        <f t="shared" si="97"/>
        <v>45124</v>
      </c>
      <c r="L203" s="167">
        <f t="shared" si="94"/>
        <v>442</v>
      </c>
      <c r="M203" s="166">
        <f>VLOOKUP($K203,ANALISIS!N$4:T$369,2,FALSE)</f>
        <v>140</v>
      </c>
      <c r="N203" s="166">
        <f>VLOOKUP($K203,ANALISIS!$N$4:$T$369,3,FALSE)</f>
        <v>122</v>
      </c>
      <c r="O203" s="166">
        <f>VLOOKUP($K203,ANALISIS!$N$4:$T$369,4,FALSE)</f>
        <v>0</v>
      </c>
      <c r="P203" s="166">
        <f>VLOOKUP($K203,ANALISIS!$N$4:$T$369,5,FALSE)</f>
        <v>0</v>
      </c>
      <c r="Q203" s="166">
        <f>VLOOKUP($K203,ANALISIS!$N$4:$T$369,6,FALSE)</f>
        <v>27</v>
      </c>
      <c r="S203" s="153">
        <f t="shared" si="95"/>
        <v>7</v>
      </c>
      <c r="T203" s="162">
        <f t="shared" si="96"/>
        <v>45124</v>
      </c>
      <c r="U203" s="163">
        <f>[1]PRESUP!B201</f>
        <v>440</v>
      </c>
      <c r="V203" s="166">
        <f>[1]PRESUP!E201</f>
        <v>103.20735253392399</v>
      </c>
      <c r="W203" s="166">
        <f>[1]PRESUP!F201</f>
        <v>168.46855837264201</v>
      </c>
      <c r="X203" s="166">
        <f>[1]PRESUP!G201</f>
        <v>54.637965393794801</v>
      </c>
      <c r="Y203" s="166">
        <f>[1]PRESUP!H201</f>
        <v>0</v>
      </c>
      <c r="Z203" s="166">
        <f>[1]PRESUP!I201</f>
        <v>0</v>
      </c>
      <c r="AS203" s="153">
        <f t="shared" si="91"/>
        <v>7</v>
      </c>
      <c r="AT203" s="162">
        <v>44759</v>
      </c>
      <c r="AU203" s="195">
        <v>435</v>
      </c>
      <c r="AV203" s="195">
        <v>102</v>
      </c>
      <c r="AW203" s="195">
        <v>165</v>
      </c>
      <c r="AX203" s="195">
        <v>45</v>
      </c>
      <c r="AY203" s="195"/>
      <c r="AZ203" s="195">
        <v>34</v>
      </c>
    </row>
    <row r="204" spans="1:52" ht="15">
      <c r="A204" s="153">
        <f t="shared" si="92"/>
        <v>7</v>
      </c>
      <c r="B204" s="162">
        <v>44760</v>
      </c>
      <c r="C204" s="163">
        <f>'[1]2022'!$V202</f>
        <v>435</v>
      </c>
      <c r="D204" s="163">
        <f>'[1]2022'!Y202</f>
        <v>81</v>
      </c>
      <c r="E204" s="163">
        <f>'[1]2022'!Z202</f>
        <v>138</v>
      </c>
      <c r="F204" s="163">
        <f>'[1]2022'!AA202</f>
        <v>56</v>
      </c>
      <c r="G204" s="163">
        <f>'[1]2022'!AB202</f>
        <v>3</v>
      </c>
      <c r="H204" s="163">
        <f>'[1]2022'!AC202</f>
        <v>30</v>
      </c>
      <c r="J204" s="153">
        <f t="shared" si="93"/>
        <v>7</v>
      </c>
      <c r="K204" s="162">
        <f t="shared" si="97"/>
        <v>45125</v>
      </c>
      <c r="L204" s="167">
        <f t="shared" si="94"/>
        <v>442</v>
      </c>
      <c r="M204" s="166">
        <f>VLOOKUP($K204,ANALISIS!N$4:T$369,2,FALSE)</f>
        <v>114</v>
      </c>
      <c r="N204" s="166">
        <f>VLOOKUP($K204,ANALISIS!$N$4:$T$369,3,FALSE)</f>
        <v>93</v>
      </c>
      <c r="O204" s="166">
        <f>VLOOKUP($K204,ANALISIS!$N$4:$T$369,4,FALSE)</f>
        <v>1</v>
      </c>
      <c r="P204" s="166">
        <f>VLOOKUP($K204,ANALISIS!$N$4:$T$369,5,FALSE)</f>
        <v>2</v>
      </c>
      <c r="Q204" s="166">
        <f>VLOOKUP($K204,ANALISIS!$N$4:$T$369,6,FALSE)</f>
        <v>26</v>
      </c>
      <c r="S204" s="153">
        <f t="shared" si="95"/>
        <v>7</v>
      </c>
      <c r="T204" s="162">
        <f t="shared" si="96"/>
        <v>45125</v>
      </c>
      <c r="U204" s="163">
        <f>[1]PRESUP!B202</f>
        <v>440</v>
      </c>
      <c r="V204" s="166">
        <f>[1]PRESUP!E202</f>
        <v>83.597955552478496</v>
      </c>
      <c r="W204" s="166">
        <f>[1]PRESUP!F202</f>
        <v>144.40162146226399</v>
      </c>
      <c r="X204" s="166">
        <f>[1]PRESUP!G202</f>
        <v>71.156420047732695</v>
      </c>
      <c r="Y204" s="166">
        <f>[1]PRESUP!H202</f>
        <v>0</v>
      </c>
      <c r="Z204" s="166">
        <f>[1]PRESUP!I202</f>
        <v>0</v>
      </c>
      <c r="AS204" s="153">
        <f t="shared" si="91"/>
        <v>7</v>
      </c>
      <c r="AT204" s="162">
        <v>44760</v>
      </c>
      <c r="AU204" s="195">
        <v>435</v>
      </c>
      <c r="AV204" s="195">
        <v>83</v>
      </c>
      <c r="AW204" s="195">
        <v>141</v>
      </c>
      <c r="AX204" s="195">
        <v>58</v>
      </c>
      <c r="AY204" s="195">
        <v>3</v>
      </c>
      <c r="AZ204" s="195">
        <v>30</v>
      </c>
    </row>
    <row r="205" spans="1:52" ht="15">
      <c r="A205" s="153">
        <f t="shared" si="92"/>
        <v>7</v>
      </c>
      <c r="B205" s="162">
        <v>44761</v>
      </c>
      <c r="C205" s="163">
        <f>'[1]2022'!$V203</f>
        <v>435</v>
      </c>
      <c r="D205" s="163">
        <f>'[1]2022'!Y203</f>
        <v>85</v>
      </c>
      <c r="E205" s="163">
        <f>'[1]2022'!Z203</f>
        <v>136</v>
      </c>
      <c r="F205" s="163">
        <f>'[1]2022'!AA203</f>
        <v>58</v>
      </c>
      <c r="G205" s="163">
        <f>'[1]2022'!AB203</f>
        <v>2</v>
      </c>
      <c r="H205" s="163">
        <f>'[1]2022'!AC203</f>
        <v>31</v>
      </c>
      <c r="J205" s="153">
        <f t="shared" si="93"/>
        <v>7</v>
      </c>
      <c r="K205" s="162">
        <f t="shared" si="97"/>
        <v>45126</v>
      </c>
      <c r="L205" s="167">
        <f t="shared" si="94"/>
        <v>442</v>
      </c>
      <c r="M205" s="166">
        <f>VLOOKUP($K205,ANALISIS!N$4:T$369,2,FALSE)</f>
        <v>110</v>
      </c>
      <c r="N205" s="166">
        <f>VLOOKUP($K205,ANALISIS!$N$4:$T$369,3,FALSE)</f>
        <v>86</v>
      </c>
      <c r="O205" s="166">
        <f>VLOOKUP($K205,ANALISIS!$N$4:$T$369,4,FALSE)</f>
        <v>1</v>
      </c>
      <c r="P205" s="166">
        <f>VLOOKUP($K205,ANALISIS!$N$4:$T$369,5,FALSE)</f>
        <v>1</v>
      </c>
      <c r="Q205" s="166">
        <f>VLOOKUP($K205,ANALISIS!$N$4:$T$369,6,FALSE)</f>
        <v>27</v>
      </c>
      <c r="S205" s="153">
        <f t="shared" si="95"/>
        <v>7</v>
      </c>
      <c r="T205" s="162">
        <f t="shared" si="96"/>
        <v>45126</v>
      </c>
      <c r="U205" s="163">
        <f>[1]PRESUP!B203</f>
        <v>440</v>
      </c>
      <c r="V205" s="166">
        <f>[1]PRESUP!E203</f>
        <v>87.726249653835495</v>
      </c>
      <c r="W205" s="166">
        <f>[1]PRESUP!F203</f>
        <v>142.30884433962299</v>
      </c>
      <c r="X205" s="166">
        <f>[1]PRESUP!G203</f>
        <v>73.697720763723197</v>
      </c>
      <c r="Y205" s="166">
        <f>[1]PRESUP!H203</f>
        <v>0</v>
      </c>
      <c r="Z205" s="166">
        <f>[1]PRESUP!I203</f>
        <v>0</v>
      </c>
      <c r="AS205" s="153">
        <f t="shared" si="91"/>
        <v>7</v>
      </c>
      <c r="AT205" s="162">
        <v>44761</v>
      </c>
      <c r="AU205" s="195">
        <v>435</v>
      </c>
      <c r="AV205" s="195">
        <v>86</v>
      </c>
      <c r="AW205" s="195">
        <v>138</v>
      </c>
      <c r="AX205" s="195">
        <v>60</v>
      </c>
      <c r="AY205" s="195">
        <v>2</v>
      </c>
      <c r="AZ205" s="195">
        <v>31</v>
      </c>
    </row>
    <row r="206" spans="1:52" ht="15">
      <c r="A206" s="153">
        <f t="shared" si="92"/>
        <v>7</v>
      </c>
      <c r="B206" s="162">
        <v>44762</v>
      </c>
      <c r="C206" s="163">
        <f>'[1]2022'!$V204</f>
        <v>434</v>
      </c>
      <c r="D206" s="163">
        <f>'[1]2022'!Y204</f>
        <v>89</v>
      </c>
      <c r="E206" s="163">
        <f>'[1]2022'!Z204</f>
        <v>137</v>
      </c>
      <c r="F206" s="163">
        <f>'[1]2022'!AA204</f>
        <v>53</v>
      </c>
      <c r="G206" s="163">
        <f>'[1]2022'!AB204</f>
        <v>3</v>
      </c>
      <c r="H206" s="163">
        <f>'[1]2022'!AC204</f>
        <v>28</v>
      </c>
      <c r="J206" s="153">
        <f t="shared" si="93"/>
        <v>7</v>
      </c>
      <c r="K206" s="162">
        <f t="shared" si="97"/>
        <v>45127</v>
      </c>
      <c r="L206" s="167">
        <f t="shared" si="94"/>
        <v>442</v>
      </c>
      <c r="M206" s="166">
        <f>VLOOKUP($K206,ANALISIS!N$4:T$369,2,FALSE)</f>
        <v>150</v>
      </c>
      <c r="N206" s="166">
        <f>VLOOKUP($K206,ANALISIS!$N$4:$T$369,3,FALSE)</f>
        <v>106</v>
      </c>
      <c r="O206" s="166">
        <f>VLOOKUP($K206,ANALISIS!$N$4:$T$369,4,FALSE)</f>
        <v>0</v>
      </c>
      <c r="P206" s="166">
        <f>VLOOKUP($K206,ANALISIS!$N$4:$T$369,5,FALSE)</f>
        <v>3</v>
      </c>
      <c r="Q206" s="166">
        <f>VLOOKUP($K206,ANALISIS!$N$4:$T$369,6,FALSE)</f>
        <v>34</v>
      </c>
      <c r="S206" s="153">
        <f t="shared" si="95"/>
        <v>7</v>
      </c>
      <c r="T206" s="162">
        <f t="shared" si="96"/>
        <v>45127</v>
      </c>
      <c r="U206" s="163">
        <f>[1]PRESUP!B204</f>
        <v>440</v>
      </c>
      <c r="V206" s="166">
        <f>[1]PRESUP!E204</f>
        <v>91.854543755192495</v>
      </c>
      <c r="W206" s="166">
        <f>[1]PRESUP!F204</f>
        <v>143.35523290094301</v>
      </c>
      <c r="X206" s="166">
        <f>[1]PRESUP!G204</f>
        <v>67.344468973746999</v>
      </c>
      <c r="Y206" s="166">
        <f>[1]PRESUP!H204</f>
        <v>0</v>
      </c>
      <c r="Z206" s="166">
        <f>[1]PRESUP!I204</f>
        <v>0</v>
      </c>
      <c r="AS206" s="153">
        <f t="shared" si="91"/>
        <v>7</v>
      </c>
      <c r="AT206" s="162">
        <v>44762</v>
      </c>
      <c r="AU206" s="195">
        <v>434</v>
      </c>
      <c r="AV206" s="195">
        <v>90</v>
      </c>
      <c r="AW206" s="195">
        <v>140</v>
      </c>
      <c r="AX206" s="195">
        <v>54</v>
      </c>
      <c r="AY206" s="195">
        <v>3</v>
      </c>
      <c r="AZ206" s="195">
        <v>29</v>
      </c>
    </row>
    <row r="207" spans="1:52" ht="15">
      <c r="A207" s="153">
        <f t="shared" si="92"/>
        <v>7</v>
      </c>
      <c r="B207" s="162">
        <v>44763</v>
      </c>
      <c r="C207" s="163">
        <f>'[1]2022'!$V205</f>
        <v>434</v>
      </c>
      <c r="D207" s="163">
        <f>'[1]2022'!Y205</f>
        <v>125</v>
      </c>
      <c r="E207" s="163">
        <f>'[1]2022'!Z205</f>
        <v>163</v>
      </c>
      <c r="F207" s="163">
        <f>'[1]2022'!AA205</f>
        <v>38</v>
      </c>
      <c r="G207" s="163">
        <f>'[1]2022'!AB205</f>
        <v>2</v>
      </c>
      <c r="H207" s="163">
        <f>'[1]2022'!AC205</f>
        <v>29</v>
      </c>
      <c r="J207" s="153">
        <f t="shared" si="93"/>
        <v>7</v>
      </c>
      <c r="K207" s="162">
        <f t="shared" si="97"/>
        <v>45128</v>
      </c>
      <c r="L207" s="167">
        <f t="shared" si="94"/>
        <v>442</v>
      </c>
      <c r="M207" s="166">
        <f>VLOOKUP($K207,ANALISIS!N$4:T$369,2,FALSE)</f>
        <v>211</v>
      </c>
      <c r="N207" s="166">
        <f>VLOOKUP($K207,ANALISIS!$N$4:$T$369,3,FALSE)</f>
        <v>145</v>
      </c>
      <c r="O207" s="166">
        <f>VLOOKUP($K207,ANALISIS!$N$4:$T$369,4,FALSE)</f>
        <v>0</v>
      </c>
      <c r="P207" s="166">
        <f>VLOOKUP($K207,ANALISIS!$N$4:$T$369,5,FALSE)</f>
        <v>7</v>
      </c>
      <c r="Q207" s="166">
        <f>VLOOKUP($K207,ANALISIS!$N$4:$T$369,6,FALSE)</f>
        <v>44</v>
      </c>
      <c r="S207" s="153">
        <f t="shared" si="95"/>
        <v>7</v>
      </c>
      <c r="T207" s="162">
        <f t="shared" si="96"/>
        <v>45128</v>
      </c>
      <c r="U207" s="163">
        <f>[1]PRESUP!B205</f>
        <v>440</v>
      </c>
      <c r="V207" s="166">
        <f>[1]PRESUP!E205</f>
        <v>129.00919066740499</v>
      </c>
      <c r="W207" s="166">
        <f>[1]PRESUP!F205</f>
        <v>170.561335495283</v>
      </c>
      <c r="X207" s="166">
        <f>[1]PRESUP!G205</f>
        <v>48.284713603818602</v>
      </c>
      <c r="Y207" s="166">
        <f>[1]PRESUP!H205</f>
        <v>0</v>
      </c>
      <c r="Z207" s="166">
        <f>[1]PRESUP!I205</f>
        <v>0</v>
      </c>
      <c r="AS207" s="153">
        <f t="shared" si="91"/>
        <v>7</v>
      </c>
      <c r="AT207" s="162">
        <v>44763</v>
      </c>
      <c r="AU207" s="195">
        <v>434</v>
      </c>
      <c r="AV207" s="195">
        <v>127</v>
      </c>
      <c r="AW207" s="195">
        <v>166</v>
      </c>
      <c r="AX207" s="195">
        <v>39</v>
      </c>
      <c r="AY207" s="195">
        <v>2</v>
      </c>
      <c r="AZ207" s="195">
        <v>30</v>
      </c>
    </row>
    <row r="208" spans="1:52" ht="15">
      <c r="A208" s="153">
        <f t="shared" si="92"/>
        <v>7</v>
      </c>
      <c r="B208" s="162">
        <v>44764</v>
      </c>
      <c r="C208" s="163">
        <f>'[1]2022'!$V206</f>
        <v>435</v>
      </c>
      <c r="D208" s="163">
        <f>'[1]2022'!Y206</f>
        <v>166</v>
      </c>
      <c r="E208" s="163">
        <f>'[1]2022'!Z206</f>
        <v>180</v>
      </c>
      <c r="F208" s="163">
        <f>'[1]2022'!AA206</f>
        <v>20</v>
      </c>
      <c r="G208" s="163">
        <f>'[1]2022'!AB206</f>
        <v>4</v>
      </c>
      <c r="H208" s="163">
        <f>'[1]2022'!AC206</f>
        <v>29</v>
      </c>
      <c r="J208" s="153">
        <f t="shared" si="93"/>
        <v>7</v>
      </c>
      <c r="K208" s="162">
        <f t="shared" si="97"/>
        <v>45129</v>
      </c>
      <c r="L208" s="167">
        <f t="shared" si="94"/>
        <v>442</v>
      </c>
      <c r="M208" s="166">
        <f>VLOOKUP($K208,ANALISIS!N$4:T$369,2,FALSE)</f>
        <v>222</v>
      </c>
      <c r="N208" s="166">
        <f>VLOOKUP($K208,ANALISIS!$N$4:$T$369,3,FALSE)</f>
        <v>150</v>
      </c>
      <c r="O208" s="166">
        <f>VLOOKUP($K208,ANALISIS!$N$4:$T$369,4,FALSE)</f>
        <v>1</v>
      </c>
      <c r="P208" s="166">
        <f>VLOOKUP($K208,ANALISIS!$N$4:$T$369,5,FALSE)</f>
        <v>7</v>
      </c>
      <c r="Q208" s="166">
        <f>VLOOKUP($K208,ANALISIS!$N$4:$T$369,6,FALSE)</f>
        <v>50</v>
      </c>
      <c r="S208" s="153">
        <f t="shared" si="95"/>
        <v>7</v>
      </c>
      <c r="T208" s="162">
        <f t="shared" si="96"/>
        <v>45129</v>
      </c>
      <c r="U208" s="163">
        <f>[1]PRESUP!B206</f>
        <v>440</v>
      </c>
      <c r="V208" s="166">
        <f>[1]PRESUP!E206</f>
        <v>171.32420520631399</v>
      </c>
      <c r="W208" s="166">
        <f>[1]PRESUP!F206</f>
        <v>188.34994103773599</v>
      </c>
      <c r="X208" s="166">
        <f>[1]PRESUP!G206</f>
        <v>25.413007159904499</v>
      </c>
      <c r="Y208" s="166">
        <f>[1]PRESUP!H206</f>
        <v>0</v>
      </c>
      <c r="Z208" s="166">
        <f>[1]PRESUP!I206</f>
        <v>0</v>
      </c>
      <c r="AS208" s="153">
        <f t="shared" si="91"/>
        <v>7</v>
      </c>
      <c r="AT208" s="162">
        <v>44764</v>
      </c>
      <c r="AU208" s="195">
        <v>435</v>
      </c>
      <c r="AV208" s="195">
        <v>170</v>
      </c>
      <c r="AW208" s="195">
        <v>183</v>
      </c>
      <c r="AX208" s="195">
        <v>21</v>
      </c>
      <c r="AY208" s="195">
        <v>4</v>
      </c>
      <c r="AZ208" s="195">
        <v>29</v>
      </c>
    </row>
    <row r="209" spans="1:52" ht="15">
      <c r="A209" s="153">
        <f t="shared" si="92"/>
        <v>7</v>
      </c>
      <c r="B209" s="162">
        <v>44765</v>
      </c>
      <c r="C209" s="163">
        <f>'[1]2022'!$V207</f>
        <v>435</v>
      </c>
      <c r="D209" s="163">
        <f>'[1]2022'!Y207</f>
        <v>176</v>
      </c>
      <c r="E209" s="163">
        <f>'[1]2022'!Z207</f>
        <v>175</v>
      </c>
      <c r="F209" s="163">
        <f>'[1]2022'!AA207</f>
        <v>13</v>
      </c>
      <c r="G209" s="163">
        <f>'[1]2022'!AB207</f>
        <v>4</v>
      </c>
      <c r="H209" s="163">
        <f>'[1]2022'!AC207</f>
        <v>33</v>
      </c>
      <c r="J209" s="153">
        <f t="shared" si="93"/>
        <v>7</v>
      </c>
      <c r="K209" s="162">
        <f t="shared" si="97"/>
        <v>45130</v>
      </c>
      <c r="L209" s="167">
        <f t="shared" si="94"/>
        <v>442</v>
      </c>
      <c r="M209" s="166">
        <f>VLOOKUP($K209,ANALISIS!N$4:T$369,2,FALSE)</f>
        <v>163</v>
      </c>
      <c r="N209" s="166">
        <f>VLOOKUP($K209,ANALISIS!$N$4:$T$369,3,FALSE)</f>
        <v>115</v>
      </c>
      <c r="O209" s="166">
        <f>VLOOKUP($K209,ANALISIS!$N$4:$T$369,4,FALSE)</f>
        <v>0</v>
      </c>
      <c r="P209" s="166">
        <f>VLOOKUP($K209,ANALISIS!$N$4:$T$369,5,FALSE)</f>
        <v>3</v>
      </c>
      <c r="Q209" s="166">
        <f>VLOOKUP($K209,ANALISIS!$N$4:$T$369,6,FALSE)</f>
        <v>47</v>
      </c>
      <c r="S209" s="153">
        <f t="shared" si="95"/>
        <v>7</v>
      </c>
      <c r="T209" s="162">
        <f t="shared" si="96"/>
        <v>45130</v>
      </c>
      <c r="U209" s="163">
        <f>[1]PRESUP!B207</f>
        <v>440</v>
      </c>
      <c r="V209" s="166">
        <f>[1]PRESUP!E207</f>
        <v>181.64494045970599</v>
      </c>
      <c r="W209" s="166">
        <f>[1]PRESUP!F207</f>
        <v>183.11799823113199</v>
      </c>
      <c r="X209" s="166">
        <f>[1]PRESUP!G207</f>
        <v>16.518454653938001</v>
      </c>
      <c r="Y209" s="166">
        <f>[1]PRESUP!H207</f>
        <v>0</v>
      </c>
      <c r="Z209" s="166">
        <f>[1]PRESUP!I207</f>
        <v>0</v>
      </c>
      <c r="AS209" s="153">
        <f t="shared" si="91"/>
        <v>7</v>
      </c>
      <c r="AT209" s="162">
        <v>44765</v>
      </c>
      <c r="AU209" s="195">
        <v>435</v>
      </c>
      <c r="AV209" s="195">
        <v>180</v>
      </c>
      <c r="AW209" s="195">
        <v>178</v>
      </c>
      <c r="AX209" s="195">
        <v>14</v>
      </c>
      <c r="AY209" s="195">
        <v>4</v>
      </c>
      <c r="AZ209" s="195">
        <v>33</v>
      </c>
    </row>
    <row r="210" spans="1:52" ht="15">
      <c r="A210" s="153">
        <f t="shared" si="92"/>
        <v>7</v>
      </c>
      <c r="B210" s="162">
        <v>44766</v>
      </c>
      <c r="C210" s="163">
        <f>'[1]2022'!$V208</f>
        <v>435</v>
      </c>
      <c r="D210" s="163">
        <f>'[1]2022'!Y208</f>
        <v>133</v>
      </c>
      <c r="E210" s="163">
        <f>'[1]2022'!Z208</f>
        <v>160</v>
      </c>
      <c r="F210" s="163">
        <f>'[1]2022'!AA208</f>
        <v>14</v>
      </c>
      <c r="G210" s="163">
        <f>'[1]2022'!AB208</f>
        <v>3</v>
      </c>
      <c r="H210" s="163">
        <f>'[1]2022'!AC208</f>
        <v>29</v>
      </c>
      <c r="J210" s="153">
        <f t="shared" si="93"/>
        <v>7</v>
      </c>
      <c r="K210" s="162">
        <f t="shared" si="97"/>
        <v>45131</v>
      </c>
      <c r="L210" s="167">
        <f t="shared" si="94"/>
        <v>442</v>
      </c>
      <c r="M210" s="166">
        <f>VLOOKUP($K210,ANALISIS!N$4:T$369,2,FALSE)</f>
        <v>129</v>
      </c>
      <c r="N210" s="166">
        <f>VLOOKUP($K210,ANALISIS!$N$4:$T$369,3,FALSE)</f>
        <v>86</v>
      </c>
      <c r="O210" s="166">
        <f>VLOOKUP($K210,ANALISIS!$N$4:$T$369,4,FALSE)</f>
        <v>0</v>
      </c>
      <c r="P210" s="166">
        <f>VLOOKUP($K210,ANALISIS!$N$4:$T$369,5,FALSE)</f>
        <v>2</v>
      </c>
      <c r="Q210" s="166">
        <f>VLOOKUP($K210,ANALISIS!$N$4:$T$369,6,FALSE)</f>
        <v>45</v>
      </c>
      <c r="S210" s="153">
        <f t="shared" si="95"/>
        <v>7</v>
      </c>
      <c r="T210" s="162">
        <f t="shared" si="96"/>
        <v>45131</v>
      </c>
      <c r="U210" s="163">
        <f>[1]PRESUP!B208</f>
        <v>440</v>
      </c>
      <c r="V210" s="166">
        <f>[1]PRESUP!E208</f>
        <v>137.26577887011899</v>
      </c>
      <c r="W210" s="166">
        <f>[1]PRESUP!F208</f>
        <v>167.422169811321</v>
      </c>
      <c r="X210" s="166">
        <f>[1]PRESUP!G208</f>
        <v>17.789105011933199</v>
      </c>
      <c r="Y210" s="166">
        <f>[1]PRESUP!H208</f>
        <v>0</v>
      </c>
      <c r="Z210" s="166">
        <f>[1]PRESUP!I208</f>
        <v>0</v>
      </c>
      <c r="AS210" s="153">
        <f t="shared" si="91"/>
        <v>7</v>
      </c>
      <c r="AT210" s="162">
        <v>44766</v>
      </c>
      <c r="AU210" s="195">
        <v>435</v>
      </c>
      <c r="AV210" s="195">
        <v>137</v>
      </c>
      <c r="AW210" s="195">
        <v>162</v>
      </c>
      <c r="AX210" s="195">
        <v>15</v>
      </c>
      <c r="AY210" s="195">
        <v>3</v>
      </c>
      <c r="AZ210" s="195">
        <v>29</v>
      </c>
    </row>
    <row r="211" spans="1:52" ht="15">
      <c r="A211" s="153">
        <f t="shared" si="92"/>
        <v>7</v>
      </c>
      <c r="B211" s="162">
        <v>44767</v>
      </c>
      <c r="C211" s="163">
        <f>'[1]2022'!$V209</f>
        <v>435</v>
      </c>
      <c r="D211" s="163">
        <f>'[1]2022'!Y209</f>
        <v>104</v>
      </c>
      <c r="E211" s="163">
        <f>'[1]2022'!Z209</f>
        <v>151</v>
      </c>
      <c r="F211" s="163">
        <f>'[1]2022'!AA209</f>
        <v>23</v>
      </c>
      <c r="G211" s="163">
        <f>'[1]2022'!AB209</f>
        <v>2</v>
      </c>
      <c r="H211" s="163">
        <f>'[1]2022'!AC209</f>
        <v>26</v>
      </c>
      <c r="J211" s="153">
        <f t="shared" si="93"/>
        <v>7</v>
      </c>
      <c r="K211" s="162">
        <f t="shared" si="97"/>
        <v>45132</v>
      </c>
      <c r="L211" s="167">
        <f t="shared" si="94"/>
        <v>442</v>
      </c>
      <c r="M211" s="166">
        <f>VLOOKUP($K211,ANALISIS!N$4:T$369,2,FALSE)</f>
        <v>117</v>
      </c>
      <c r="N211" s="166">
        <f>VLOOKUP($K211,ANALISIS!$N$4:$T$369,3,FALSE)</f>
        <v>89</v>
      </c>
      <c r="O211" s="166">
        <f>VLOOKUP($K211,ANALISIS!$N$4:$T$369,4,FALSE)</f>
        <v>0</v>
      </c>
      <c r="P211" s="166">
        <f>VLOOKUP($K211,ANALISIS!$N$4:$T$369,5,FALSE)</f>
        <v>5</v>
      </c>
      <c r="Q211" s="166">
        <f>VLOOKUP($K211,ANALISIS!$N$4:$T$369,6,FALSE)</f>
        <v>39</v>
      </c>
      <c r="S211" s="153">
        <f t="shared" si="95"/>
        <v>7</v>
      </c>
      <c r="T211" s="162">
        <f t="shared" si="96"/>
        <v>45132</v>
      </c>
      <c r="U211" s="163">
        <f>[1]PRESUP!B209</f>
        <v>440</v>
      </c>
      <c r="V211" s="166">
        <f>[1]PRESUP!E209</f>
        <v>107.33564663528099</v>
      </c>
      <c r="W211" s="166">
        <f>[1]PRESUP!F209</f>
        <v>158.00467275943399</v>
      </c>
      <c r="X211" s="166">
        <f>[1]PRESUP!G209</f>
        <v>29.224958233890199</v>
      </c>
      <c r="Y211" s="166">
        <f>[1]PRESUP!H209</f>
        <v>0</v>
      </c>
      <c r="Z211" s="166">
        <f>[1]PRESUP!I209</f>
        <v>0</v>
      </c>
      <c r="AS211" s="153">
        <f t="shared" si="91"/>
        <v>7</v>
      </c>
      <c r="AT211" s="162">
        <v>44767</v>
      </c>
      <c r="AU211" s="195">
        <v>435</v>
      </c>
      <c r="AV211" s="195">
        <v>106</v>
      </c>
      <c r="AW211" s="195">
        <v>153</v>
      </c>
      <c r="AX211" s="195">
        <v>24</v>
      </c>
      <c r="AY211" s="195">
        <v>2</v>
      </c>
      <c r="AZ211" s="195">
        <v>26</v>
      </c>
    </row>
    <row r="212" spans="1:52" ht="15">
      <c r="A212" s="153">
        <f t="shared" si="92"/>
        <v>7</v>
      </c>
      <c r="B212" s="162">
        <v>44768</v>
      </c>
      <c r="C212" s="163">
        <f>'[1]2022'!$V210</f>
        <v>435</v>
      </c>
      <c r="D212" s="163">
        <f>'[1]2022'!Y210</f>
        <v>107</v>
      </c>
      <c r="E212" s="163">
        <f>'[1]2022'!Z210</f>
        <v>137</v>
      </c>
      <c r="F212" s="163">
        <f>'[1]2022'!AA210</f>
        <v>30</v>
      </c>
      <c r="G212" s="163">
        <f>'[1]2022'!AB210</f>
        <v>7</v>
      </c>
      <c r="H212" s="163">
        <f>'[1]2022'!AC210</f>
        <v>30</v>
      </c>
      <c r="J212" s="153">
        <f t="shared" si="93"/>
        <v>7</v>
      </c>
      <c r="K212" s="162">
        <f t="shared" si="97"/>
        <v>45133</v>
      </c>
      <c r="L212" s="167">
        <f t="shared" si="94"/>
        <v>442</v>
      </c>
      <c r="M212" s="166">
        <f>VLOOKUP($K212,ANALISIS!N$4:T$369,2,FALSE)</f>
        <v>123</v>
      </c>
      <c r="N212" s="166">
        <f>VLOOKUP($K212,ANALISIS!$N$4:$T$369,3,FALSE)</f>
        <v>94</v>
      </c>
      <c r="O212" s="166">
        <f>VLOOKUP($K212,ANALISIS!$N$4:$T$369,4,FALSE)</f>
        <v>0</v>
      </c>
      <c r="P212" s="166">
        <f>VLOOKUP($K212,ANALISIS!$N$4:$T$369,5,FALSE)</f>
        <v>3</v>
      </c>
      <c r="Q212" s="166">
        <f>VLOOKUP($K212,ANALISIS!$N$4:$T$369,6,FALSE)</f>
        <v>36</v>
      </c>
      <c r="S212" s="153">
        <f t="shared" si="95"/>
        <v>7</v>
      </c>
      <c r="T212" s="162">
        <f t="shared" si="96"/>
        <v>45133</v>
      </c>
      <c r="U212" s="163">
        <f>[1]PRESUP!B210</f>
        <v>440</v>
      </c>
      <c r="V212" s="166">
        <f>[1]PRESUP!E210</f>
        <v>110.43186721129899</v>
      </c>
      <c r="W212" s="166">
        <f>[1]PRESUP!F210</f>
        <v>143.35523290094301</v>
      </c>
      <c r="X212" s="166">
        <f>[1]PRESUP!G210</f>
        <v>38.1195107398568</v>
      </c>
      <c r="Y212" s="166">
        <f>[1]PRESUP!H210</f>
        <v>0</v>
      </c>
      <c r="Z212" s="166">
        <f>[1]PRESUP!I210</f>
        <v>0</v>
      </c>
      <c r="AS212" s="153">
        <f t="shared" si="91"/>
        <v>7</v>
      </c>
      <c r="AT212" s="162">
        <v>44768</v>
      </c>
      <c r="AU212" s="195">
        <v>435</v>
      </c>
      <c r="AV212" s="195">
        <v>109</v>
      </c>
      <c r="AW212" s="195">
        <v>139</v>
      </c>
      <c r="AX212" s="195">
        <v>31</v>
      </c>
      <c r="AY212" s="195">
        <v>7</v>
      </c>
      <c r="AZ212" s="195">
        <v>30</v>
      </c>
    </row>
    <row r="213" spans="1:52" ht="15">
      <c r="A213" s="153">
        <f t="shared" si="92"/>
        <v>7</v>
      </c>
      <c r="B213" s="162">
        <v>44769</v>
      </c>
      <c r="C213" s="163">
        <f>'[1]2022'!$V211</f>
        <v>435</v>
      </c>
      <c r="D213" s="163">
        <f>'[1]2022'!Y211</f>
        <v>93</v>
      </c>
      <c r="E213" s="163">
        <f>'[1]2022'!Z211</f>
        <v>142</v>
      </c>
      <c r="F213" s="163">
        <f>'[1]2022'!AA211</f>
        <v>28</v>
      </c>
      <c r="G213" s="163">
        <f>'[1]2022'!AB211</f>
        <v>8</v>
      </c>
      <c r="H213" s="163">
        <f>'[1]2022'!AC211</f>
        <v>24</v>
      </c>
      <c r="J213" s="153">
        <f t="shared" si="93"/>
        <v>7</v>
      </c>
      <c r="K213" s="162">
        <f t="shared" si="97"/>
        <v>45134</v>
      </c>
      <c r="L213" s="167">
        <f t="shared" si="94"/>
        <v>442</v>
      </c>
      <c r="M213" s="166">
        <f>VLOOKUP($K213,ANALISIS!N$4:T$369,2,FALSE)</f>
        <v>163</v>
      </c>
      <c r="N213" s="166">
        <f>VLOOKUP($K213,ANALISIS!$N$4:$T$369,3,FALSE)</f>
        <v>115</v>
      </c>
      <c r="O213" s="166">
        <f>VLOOKUP($K213,ANALISIS!$N$4:$T$369,4,FALSE)</f>
        <v>1</v>
      </c>
      <c r="P213" s="166">
        <f>VLOOKUP($K213,ANALISIS!$N$4:$T$369,5,FALSE)</f>
        <v>3</v>
      </c>
      <c r="Q213" s="166">
        <f>VLOOKUP($K213,ANALISIS!$N$4:$T$369,6,FALSE)</f>
        <v>29</v>
      </c>
      <c r="S213" s="153">
        <f t="shared" si="95"/>
        <v>7</v>
      </c>
      <c r="T213" s="162">
        <f t="shared" si="96"/>
        <v>45134</v>
      </c>
      <c r="U213" s="163">
        <f>[1]PRESUP!B211</f>
        <v>440</v>
      </c>
      <c r="V213" s="166">
        <f>[1]PRESUP!E211</f>
        <v>95.982837856549395</v>
      </c>
      <c r="W213" s="166">
        <f>[1]PRESUP!F211</f>
        <v>148.587175707547</v>
      </c>
      <c r="X213" s="166">
        <f>[1]PRESUP!G211</f>
        <v>35.578210023866397</v>
      </c>
      <c r="Y213" s="166">
        <f>[1]PRESUP!H211</f>
        <v>0</v>
      </c>
      <c r="Z213" s="166">
        <f>[1]PRESUP!I211</f>
        <v>0</v>
      </c>
      <c r="AS213" s="153">
        <f t="shared" si="91"/>
        <v>7</v>
      </c>
      <c r="AT213" s="162">
        <v>44769</v>
      </c>
      <c r="AU213" s="195">
        <v>435</v>
      </c>
      <c r="AV213" s="195">
        <v>95</v>
      </c>
      <c r="AW213" s="195">
        <v>144</v>
      </c>
      <c r="AX213" s="195">
        <v>29</v>
      </c>
      <c r="AY213" s="195">
        <v>8</v>
      </c>
      <c r="AZ213" s="195">
        <v>24</v>
      </c>
    </row>
    <row r="214" spans="1:52" ht="15">
      <c r="A214" s="153">
        <f t="shared" si="92"/>
        <v>7</v>
      </c>
      <c r="B214" s="162">
        <v>44770</v>
      </c>
      <c r="C214" s="163">
        <f>'[1]2022'!$V212</f>
        <v>435</v>
      </c>
      <c r="D214" s="163">
        <f>'[1]2022'!Y212</f>
        <v>106</v>
      </c>
      <c r="E214" s="163">
        <f>'[1]2022'!Z212</f>
        <v>168</v>
      </c>
      <c r="F214" s="163">
        <f>'[1]2022'!AA212</f>
        <v>22</v>
      </c>
      <c r="G214" s="163">
        <f>'[1]2022'!AB212</f>
        <v>8</v>
      </c>
      <c r="H214" s="163">
        <f>'[1]2022'!AC212</f>
        <v>23</v>
      </c>
      <c r="J214" s="153">
        <f t="shared" si="93"/>
        <v>7</v>
      </c>
      <c r="K214" s="162">
        <f t="shared" si="97"/>
        <v>45135</v>
      </c>
      <c r="L214" s="167">
        <f t="shared" si="94"/>
        <v>442</v>
      </c>
      <c r="M214" s="166">
        <f>VLOOKUP($K214,ANALISIS!N$4:T$369,2,FALSE)</f>
        <v>209</v>
      </c>
      <c r="N214" s="166">
        <f>VLOOKUP($K214,ANALISIS!$N$4:$T$369,3,FALSE)</f>
        <v>160</v>
      </c>
      <c r="O214" s="166">
        <f>VLOOKUP($K214,ANALISIS!$N$4:$T$369,4,FALSE)</f>
        <v>4</v>
      </c>
      <c r="P214" s="166">
        <f>VLOOKUP($K214,ANALISIS!$N$4:$T$369,5,FALSE)</f>
        <v>4</v>
      </c>
      <c r="Q214" s="166">
        <f>VLOOKUP($K214,ANALISIS!$N$4:$T$369,6,FALSE)</f>
        <v>31</v>
      </c>
      <c r="S214" s="153">
        <f t="shared" si="95"/>
        <v>7</v>
      </c>
      <c r="T214" s="162">
        <f t="shared" si="96"/>
        <v>45135</v>
      </c>
      <c r="U214" s="163">
        <f>[1]PRESUP!B212</f>
        <v>440</v>
      </c>
      <c r="V214" s="166">
        <f>[1]PRESUP!E212</f>
        <v>109.39979368596001</v>
      </c>
      <c r="W214" s="166">
        <f>[1]PRESUP!F212</f>
        <v>175.793278301887</v>
      </c>
      <c r="X214" s="166">
        <f>[1]PRESUP!G212</f>
        <v>27.954307875895001</v>
      </c>
      <c r="Y214" s="166">
        <f>[1]PRESUP!H212</f>
        <v>0</v>
      </c>
      <c r="Z214" s="166">
        <f>[1]PRESUP!I212</f>
        <v>0</v>
      </c>
      <c r="AS214" s="153">
        <f t="shared" si="91"/>
        <v>7</v>
      </c>
      <c r="AT214" s="162">
        <v>44770</v>
      </c>
      <c r="AU214" s="195">
        <v>435</v>
      </c>
      <c r="AV214" s="195">
        <v>108</v>
      </c>
      <c r="AW214" s="195">
        <v>171</v>
      </c>
      <c r="AX214" s="195">
        <v>23</v>
      </c>
      <c r="AY214" s="195">
        <v>8</v>
      </c>
      <c r="AZ214" s="195">
        <v>23</v>
      </c>
    </row>
    <row r="215" spans="1:52" ht="15">
      <c r="A215" s="153">
        <f t="shared" si="92"/>
        <v>7</v>
      </c>
      <c r="B215" s="162">
        <v>44771</v>
      </c>
      <c r="C215" s="163">
        <f>'[1]2022'!$V213</f>
        <v>435</v>
      </c>
      <c r="D215" s="163">
        <f>'[1]2022'!Y213</f>
        <v>139</v>
      </c>
      <c r="E215" s="163">
        <f>'[1]2022'!Z213</f>
        <v>202</v>
      </c>
      <c r="F215" s="163">
        <f>'[1]2022'!AA213</f>
        <v>17</v>
      </c>
      <c r="G215" s="163">
        <f>'[1]2022'!AB213</f>
        <v>12</v>
      </c>
      <c r="H215" s="163">
        <f>'[1]2022'!AC213</f>
        <v>27</v>
      </c>
      <c r="J215" s="153">
        <f t="shared" si="93"/>
        <v>7</v>
      </c>
      <c r="K215" s="162">
        <f t="shared" si="97"/>
        <v>45136</v>
      </c>
      <c r="L215" s="167">
        <f t="shared" si="94"/>
        <v>442</v>
      </c>
      <c r="M215" s="166">
        <f>VLOOKUP($K215,ANALISIS!N$4:T$369,2,FALSE)</f>
        <v>223</v>
      </c>
      <c r="N215" s="166">
        <f>VLOOKUP($K215,ANALISIS!$N$4:$T$369,3,FALSE)</f>
        <v>163</v>
      </c>
      <c r="O215" s="166">
        <f>VLOOKUP($K215,ANALISIS!$N$4:$T$369,4,FALSE)</f>
        <v>4</v>
      </c>
      <c r="P215" s="166">
        <f>VLOOKUP($K215,ANALISIS!$N$4:$T$369,5,FALSE)</f>
        <v>4</v>
      </c>
      <c r="Q215" s="166">
        <f>VLOOKUP($K215,ANALISIS!$N$4:$T$369,6,FALSE)</f>
        <v>27</v>
      </c>
      <c r="S215" s="153">
        <f t="shared" si="95"/>
        <v>7</v>
      </c>
      <c r="T215" s="162">
        <f t="shared" si="96"/>
        <v>45136</v>
      </c>
      <c r="U215" s="163">
        <f>[1]PRESUP!B213</f>
        <v>440</v>
      </c>
      <c r="V215" s="166">
        <f>[1]PRESUP!E213</f>
        <v>143.45822002215499</v>
      </c>
      <c r="W215" s="166">
        <f>[1]PRESUP!F213</f>
        <v>211.370489386792</v>
      </c>
      <c r="X215" s="166">
        <f>[1]PRESUP!G213</f>
        <v>21.601056085918898</v>
      </c>
      <c r="Y215" s="166">
        <f>[1]PRESUP!H213</f>
        <v>0</v>
      </c>
      <c r="Z215" s="166">
        <f>[1]PRESUP!I213</f>
        <v>0</v>
      </c>
      <c r="AS215" s="153">
        <f t="shared" si="91"/>
        <v>7</v>
      </c>
      <c r="AT215" s="162">
        <v>44771</v>
      </c>
      <c r="AU215" s="195">
        <v>435</v>
      </c>
      <c r="AV215" s="195">
        <v>139</v>
      </c>
      <c r="AW215" s="195">
        <v>206</v>
      </c>
      <c r="AX215" s="195">
        <v>18</v>
      </c>
      <c r="AY215" s="195">
        <v>13</v>
      </c>
      <c r="AZ215" s="195">
        <v>26</v>
      </c>
    </row>
    <row r="216" spans="1:52" ht="15">
      <c r="A216" s="153">
        <f t="shared" si="92"/>
        <v>7</v>
      </c>
      <c r="B216" s="162">
        <v>44772</v>
      </c>
      <c r="C216" s="163">
        <f>'[1]2022'!$V214</f>
        <v>435</v>
      </c>
      <c r="D216" s="163">
        <f>'[1]2022'!Y214</f>
        <v>128</v>
      </c>
      <c r="E216" s="163">
        <f>'[1]2022'!Z214</f>
        <v>209</v>
      </c>
      <c r="F216" s="163">
        <f>'[1]2022'!AA214</f>
        <v>16</v>
      </c>
      <c r="G216" s="163">
        <f>'[1]2022'!AB214</f>
        <v>10</v>
      </c>
      <c r="H216" s="163">
        <f>'[1]2022'!AC214</f>
        <v>30</v>
      </c>
      <c r="J216" s="153">
        <f t="shared" si="93"/>
        <v>7</v>
      </c>
      <c r="K216" s="162">
        <f t="shared" si="97"/>
        <v>45137</v>
      </c>
      <c r="L216" s="167">
        <f t="shared" si="94"/>
        <v>442</v>
      </c>
      <c r="M216" s="166">
        <f>VLOOKUP($K216,ANALISIS!N$4:T$369,2,FALSE)</f>
        <v>153</v>
      </c>
      <c r="N216" s="166">
        <f>VLOOKUP($K216,ANALISIS!$N$4:$T$369,3,FALSE)</f>
        <v>96</v>
      </c>
      <c r="O216" s="166">
        <f>VLOOKUP($K216,ANALISIS!$N$4:$T$369,4,FALSE)</f>
        <v>4</v>
      </c>
      <c r="P216" s="166">
        <f>VLOOKUP($K216,ANALISIS!$N$4:$T$369,5,FALSE)</f>
        <v>5</v>
      </c>
      <c r="Q216" s="166">
        <f>VLOOKUP($K216,ANALISIS!$N$4:$T$369,6,FALSE)</f>
        <v>22</v>
      </c>
      <c r="S216" s="153">
        <f t="shared" si="95"/>
        <v>7</v>
      </c>
      <c r="T216" s="162">
        <f t="shared" si="96"/>
        <v>45137</v>
      </c>
      <c r="U216" s="163">
        <f>[1]PRESUP!B214</f>
        <v>440</v>
      </c>
      <c r="V216" s="166">
        <f>[1]PRESUP!E214</f>
        <v>132.10541124342299</v>
      </c>
      <c r="W216" s="166">
        <f>[1]PRESUP!F214</f>
        <v>218.69520931603799</v>
      </c>
      <c r="X216" s="166">
        <f>[1]PRESUP!G214</f>
        <v>20.330405727923601</v>
      </c>
      <c r="Y216" s="166">
        <f>[1]PRESUP!H214</f>
        <v>0</v>
      </c>
      <c r="Z216" s="166">
        <f>[1]PRESUP!I214</f>
        <v>0</v>
      </c>
      <c r="AS216" s="153">
        <f t="shared" si="91"/>
        <v>7</v>
      </c>
      <c r="AT216" s="162">
        <v>44772</v>
      </c>
      <c r="AU216" s="195">
        <v>435</v>
      </c>
      <c r="AV216" s="195">
        <v>128</v>
      </c>
      <c r="AW216" s="195">
        <v>213</v>
      </c>
      <c r="AX216" s="195">
        <v>17</v>
      </c>
      <c r="AY216" s="195">
        <v>11</v>
      </c>
      <c r="AZ216" s="195">
        <v>29</v>
      </c>
    </row>
    <row r="217" spans="1:52" ht="15">
      <c r="A217" s="153">
        <f t="shared" si="92"/>
        <v>7</v>
      </c>
      <c r="B217" s="162">
        <v>44773</v>
      </c>
      <c r="C217" s="163">
        <f>'[1]2022'!$V215</f>
        <v>435</v>
      </c>
      <c r="D217" s="163">
        <f>'[1]2022'!Y215</f>
        <v>76</v>
      </c>
      <c r="E217" s="163">
        <f>'[1]2022'!Z215</f>
        <v>146</v>
      </c>
      <c r="F217" s="163">
        <f>'[1]2022'!AA215</f>
        <v>27</v>
      </c>
      <c r="G217" s="163">
        <f>'[1]2022'!AB215</f>
        <v>2</v>
      </c>
      <c r="H217" s="163">
        <f>'[1]2022'!AC215</f>
        <v>24</v>
      </c>
      <c r="J217" s="153">
        <f t="shared" si="93"/>
        <v>7</v>
      </c>
      <c r="K217" s="162">
        <f t="shared" si="97"/>
        <v>45138</v>
      </c>
      <c r="L217" s="167">
        <f t="shared" si="94"/>
        <v>442</v>
      </c>
      <c r="M217" s="166">
        <f>VLOOKUP($K217,ANALISIS!N$4:T$369,2,FALSE)</f>
        <v>115</v>
      </c>
      <c r="N217" s="166">
        <f>VLOOKUP($K217,ANALISIS!$N$4:$T$369,3,FALSE)</f>
        <v>50</v>
      </c>
      <c r="O217" s="166">
        <f>VLOOKUP($K217,ANALISIS!$N$4:$T$369,4,FALSE)</f>
        <v>0</v>
      </c>
      <c r="P217" s="166">
        <f>VLOOKUP($K217,ANALISIS!$N$4:$T$369,5,FALSE)</f>
        <v>2</v>
      </c>
      <c r="Q217" s="166">
        <f>VLOOKUP($K217,ANALISIS!$N$4:$T$369,6,FALSE)</f>
        <v>24</v>
      </c>
      <c r="S217" s="153">
        <f t="shared" si="95"/>
        <v>7</v>
      </c>
      <c r="T217" s="162">
        <f t="shared" si="96"/>
        <v>45138</v>
      </c>
      <c r="U217" s="163">
        <f>[1]PRESUP!B215</f>
        <v>440</v>
      </c>
      <c r="V217" s="166">
        <f>[1]PRESUP!E215</f>
        <v>78.437587925782296</v>
      </c>
      <c r="W217" s="166">
        <f>[1]PRESUP!F215</f>
        <v>152.77272995282999</v>
      </c>
      <c r="X217" s="166">
        <f>[1]PRESUP!G215</f>
        <v>34.307559665871104</v>
      </c>
      <c r="Y217" s="166">
        <f>[1]PRESUP!H215</f>
        <v>0</v>
      </c>
      <c r="Z217" s="166">
        <f>[1]PRESUP!I215</f>
        <v>0</v>
      </c>
      <c r="AS217" s="153">
        <f t="shared" si="91"/>
        <v>7</v>
      </c>
      <c r="AT217" s="162">
        <v>44773</v>
      </c>
      <c r="AU217" s="195">
        <v>435</v>
      </c>
      <c r="AV217" s="195">
        <v>75</v>
      </c>
      <c r="AW217" s="195">
        <v>146</v>
      </c>
      <c r="AX217" s="195">
        <v>28</v>
      </c>
      <c r="AY217" s="195">
        <v>2</v>
      </c>
      <c r="AZ217" s="195">
        <v>24</v>
      </c>
    </row>
    <row r="218" spans="1:52" ht="15">
      <c r="A218" s="153">
        <f t="shared" si="92"/>
        <v>8</v>
      </c>
      <c r="B218" s="162">
        <v>44774</v>
      </c>
      <c r="C218" s="163">
        <f>'[1]2022'!$V216</f>
        <v>434</v>
      </c>
      <c r="D218" s="163">
        <f>'[1]2022'!Y216</f>
        <v>58</v>
      </c>
      <c r="E218" s="163">
        <f>'[1]2022'!Z216</f>
        <v>100</v>
      </c>
      <c r="F218" s="163">
        <f>'[1]2022'!AA216</f>
        <v>28</v>
      </c>
      <c r="G218" s="163">
        <f>'[1]2022'!AB216</f>
        <v>5</v>
      </c>
      <c r="H218" s="163">
        <f>'[1]2022'!AC216</f>
        <v>22</v>
      </c>
      <c r="J218" s="153">
        <f t="shared" si="93"/>
        <v>8</v>
      </c>
      <c r="K218" s="162">
        <f t="shared" si="97"/>
        <v>45139</v>
      </c>
      <c r="L218" s="167">
        <f t="shared" si="94"/>
        <v>442</v>
      </c>
      <c r="M218" s="166">
        <f>VLOOKUP($K218,ANALISIS!N$4:T$369,2,FALSE)</f>
        <v>95</v>
      </c>
      <c r="N218" s="166">
        <f>VLOOKUP($K218,ANALISIS!$N$4:$T$369,3,FALSE)</f>
        <v>40</v>
      </c>
      <c r="O218" s="166">
        <f>VLOOKUP($K218,ANALISIS!$N$4:$T$369,4,FALSE)</f>
        <v>0</v>
      </c>
      <c r="P218" s="166">
        <f>VLOOKUP($K218,ANALISIS!$N$4:$T$369,5,FALSE)</f>
        <v>4</v>
      </c>
      <c r="Q218" s="166">
        <f>VLOOKUP($K218,ANALISIS!$N$4:$T$369,6,FALSE)</f>
        <v>25</v>
      </c>
      <c r="S218" s="153">
        <f t="shared" si="95"/>
        <v>8</v>
      </c>
      <c r="T218" s="162">
        <f t="shared" si="96"/>
        <v>45139</v>
      </c>
      <c r="U218" s="168">
        <f>[1]PRESUP!B216</f>
        <v>440</v>
      </c>
      <c r="V218" s="166">
        <f>[1]PRESUP!E216</f>
        <v>60.071924493554299</v>
      </c>
      <c r="W218" s="166">
        <f>[1]PRESUP!F216</f>
        <v>109.35911978221399</v>
      </c>
      <c r="X218" s="166">
        <f>[1]PRESUP!G216</f>
        <v>27.887479338843001</v>
      </c>
      <c r="Y218" s="166">
        <f>[1]PRESUP!H216</f>
        <v>0</v>
      </c>
      <c r="Z218" s="166">
        <f>[1]PRESUP!I216</f>
        <v>0</v>
      </c>
      <c r="AS218" s="153">
        <f t="shared" si="91"/>
        <v>8</v>
      </c>
      <c r="AT218" s="162">
        <v>44774</v>
      </c>
      <c r="AU218" s="195">
        <v>434</v>
      </c>
      <c r="AV218" s="195">
        <v>58</v>
      </c>
      <c r="AW218" s="195">
        <v>101</v>
      </c>
      <c r="AX218" s="195">
        <v>28</v>
      </c>
      <c r="AY218" s="195">
        <v>5</v>
      </c>
      <c r="AZ218" s="195">
        <v>22</v>
      </c>
    </row>
    <row r="219" spans="1:52" ht="15">
      <c r="A219" s="153">
        <f t="shared" si="92"/>
        <v>8</v>
      </c>
      <c r="B219" s="162">
        <v>44775</v>
      </c>
      <c r="C219" s="163">
        <f>'[1]2022'!$V217</f>
        <v>434</v>
      </c>
      <c r="D219" s="163">
        <f>'[1]2022'!Y217</f>
        <v>45</v>
      </c>
      <c r="E219" s="163">
        <f>'[1]2022'!Z217</f>
        <v>87</v>
      </c>
      <c r="F219" s="163">
        <f>'[1]2022'!AA217</f>
        <v>26</v>
      </c>
      <c r="G219" s="163">
        <f>'[1]2022'!AB217</f>
        <v>5</v>
      </c>
      <c r="H219" s="163">
        <f>'[1]2022'!AC217</f>
        <v>20</v>
      </c>
      <c r="J219" s="153">
        <f t="shared" si="93"/>
        <v>8</v>
      </c>
      <c r="K219" s="162">
        <f t="shared" si="97"/>
        <v>45140</v>
      </c>
      <c r="L219" s="167">
        <f t="shared" si="94"/>
        <v>442</v>
      </c>
      <c r="M219" s="166">
        <f>VLOOKUP($K219,ANALISIS!N$4:T$369,2,FALSE)</f>
        <v>91</v>
      </c>
      <c r="N219" s="166">
        <f>VLOOKUP($K219,ANALISIS!$N$4:$T$369,3,FALSE)</f>
        <v>42</v>
      </c>
      <c r="O219" s="166">
        <f>VLOOKUP($K219,ANALISIS!$N$4:$T$369,4,FALSE)</f>
        <v>0</v>
      </c>
      <c r="P219" s="166">
        <f>VLOOKUP($K219,ANALISIS!$N$4:$T$369,5,FALSE)</f>
        <v>7</v>
      </c>
      <c r="Q219" s="166">
        <f>VLOOKUP($K219,ANALISIS!$N$4:$T$369,6,FALSE)</f>
        <v>25</v>
      </c>
      <c r="S219" s="153">
        <f t="shared" si="95"/>
        <v>8</v>
      </c>
      <c r="T219" s="162">
        <f t="shared" si="96"/>
        <v>45140</v>
      </c>
      <c r="U219" s="163">
        <f>[1]PRESUP!B217</f>
        <v>440</v>
      </c>
      <c r="V219" s="166">
        <f>[1]PRESUP!E217</f>
        <v>46.607527624309398</v>
      </c>
      <c r="W219" s="166">
        <f>[1]PRESUP!F217</f>
        <v>95.142434210526304</v>
      </c>
      <c r="X219" s="166">
        <f>[1]PRESUP!G217</f>
        <v>25.895516528925601</v>
      </c>
      <c r="Y219" s="166">
        <f>[1]PRESUP!H217</f>
        <v>0</v>
      </c>
      <c r="Z219" s="166">
        <f>[1]PRESUP!I217</f>
        <v>0</v>
      </c>
      <c r="AS219" s="153">
        <f t="shared" si="91"/>
        <v>8</v>
      </c>
      <c r="AT219" s="162">
        <v>44775</v>
      </c>
      <c r="AU219" s="195">
        <v>434</v>
      </c>
      <c r="AV219" s="195">
        <v>45</v>
      </c>
      <c r="AW219" s="195">
        <v>88</v>
      </c>
      <c r="AX219" s="195">
        <v>26</v>
      </c>
      <c r="AY219" s="195">
        <v>5</v>
      </c>
      <c r="AZ219" s="195">
        <v>20</v>
      </c>
    </row>
    <row r="220" spans="1:52" ht="15">
      <c r="A220" s="153">
        <f t="shared" si="92"/>
        <v>8</v>
      </c>
      <c r="B220" s="162">
        <v>44776</v>
      </c>
      <c r="C220" s="163">
        <f>'[1]2022'!$V218</f>
        <v>433</v>
      </c>
      <c r="D220" s="163">
        <f>'[1]2022'!Y218</f>
        <v>46</v>
      </c>
      <c r="E220" s="163">
        <f>'[1]2022'!Z218</f>
        <v>84</v>
      </c>
      <c r="F220" s="163">
        <f>'[1]2022'!AA218</f>
        <v>20</v>
      </c>
      <c r="G220" s="163">
        <f>'[1]2022'!AB218</f>
        <v>3</v>
      </c>
      <c r="H220" s="163">
        <f>'[1]2022'!AC218</f>
        <v>22</v>
      </c>
      <c r="J220" s="153">
        <f t="shared" si="93"/>
        <v>8</v>
      </c>
      <c r="K220" s="162">
        <f t="shared" si="97"/>
        <v>45141</v>
      </c>
      <c r="L220" s="167">
        <f t="shared" si="94"/>
        <v>442</v>
      </c>
      <c r="M220" s="166">
        <f>VLOOKUP($K220,ANALISIS!N$4:T$369,2,FALSE)</f>
        <v>102</v>
      </c>
      <c r="N220" s="166">
        <f>VLOOKUP($K220,ANALISIS!$N$4:$T$369,3,FALSE)</f>
        <v>64</v>
      </c>
      <c r="O220" s="166">
        <f>VLOOKUP($K220,ANALISIS!$N$4:$T$369,4,FALSE)</f>
        <v>0</v>
      </c>
      <c r="P220" s="166">
        <f>VLOOKUP($K220,ANALISIS!$N$4:$T$369,5,FALSE)</f>
        <v>5</v>
      </c>
      <c r="Q220" s="166">
        <f>VLOOKUP($K220,ANALISIS!$N$4:$T$369,6,FALSE)</f>
        <v>33</v>
      </c>
      <c r="S220" s="153">
        <f t="shared" si="95"/>
        <v>8</v>
      </c>
      <c r="T220" s="162">
        <f t="shared" si="96"/>
        <v>45141</v>
      </c>
      <c r="U220" s="163">
        <f>[1]PRESUP!B218</f>
        <v>440</v>
      </c>
      <c r="V220" s="166">
        <f>[1]PRESUP!E218</f>
        <v>47.643250460405199</v>
      </c>
      <c r="W220" s="166">
        <f>[1]PRESUP!F218</f>
        <v>91.861660617059897</v>
      </c>
      <c r="X220" s="166">
        <f>[1]PRESUP!G218</f>
        <v>19.9196280991736</v>
      </c>
      <c r="Y220" s="166">
        <f>[1]PRESUP!H218</f>
        <v>0</v>
      </c>
      <c r="Z220" s="166">
        <f>[1]PRESUP!I218</f>
        <v>0</v>
      </c>
      <c r="AS220" s="153">
        <f t="shared" si="91"/>
        <v>8</v>
      </c>
      <c r="AT220" s="162">
        <v>44776</v>
      </c>
      <c r="AU220" s="195">
        <v>433</v>
      </c>
      <c r="AV220" s="195">
        <v>46</v>
      </c>
      <c r="AW220" s="195">
        <v>85</v>
      </c>
      <c r="AX220" s="195">
        <v>20</v>
      </c>
      <c r="AY220" s="195">
        <v>3</v>
      </c>
      <c r="AZ220" s="195">
        <v>22</v>
      </c>
    </row>
    <row r="221" spans="1:52" ht="15">
      <c r="A221" s="153">
        <f t="shared" si="92"/>
        <v>8</v>
      </c>
      <c r="B221" s="162">
        <v>44777</v>
      </c>
      <c r="C221" s="163">
        <f>'[1]2022'!$V219</f>
        <v>433</v>
      </c>
      <c r="D221" s="163">
        <f>'[1]2022'!Y219</f>
        <v>66</v>
      </c>
      <c r="E221" s="163">
        <f>'[1]2022'!Z219</f>
        <v>101</v>
      </c>
      <c r="F221" s="163">
        <f>'[1]2022'!AA219</f>
        <v>34</v>
      </c>
      <c r="G221" s="163">
        <f>'[1]2022'!AB219</f>
        <v>2</v>
      </c>
      <c r="H221" s="163">
        <f>'[1]2022'!AC219</f>
        <v>27</v>
      </c>
      <c r="J221" s="153">
        <f t="shared" si="93"/>
        <v>8</v>
      </c>
      <c r="K221" s="162">
        <f t="shared" si="97"/>
        <v>45142</v>
      </c>
      <c r="L221" s="167">
        <f t="shared" si="94"/>
        <v>442</v>
      </c>
      <c r="M221" s="166">
        <f>VLOOKUP($K221,ANALISIS!N$4:T$369,2,FALSE)</f>
        <v>115</v>
      </c>
      <c r="N221" s="166">
        <f>VLOOKUP($K221,ANALISIS!$N$4:$T$369,3,FALSE)</f>
        <v>94</v>
      </c>
      <c r="O221" s="166">
        <f>VLOOKUP($K221,ANALISIS!$N$4:$T$369,4,FALSE)</f>
        <v>0</v>
      </c>
      <c r="P221" s="166">
        <f>VLOOKUP($K221,ANALISIS!$N$4:$T$369,5,FALSE)</f>
        <v>5</v>
      </c>
      <c r="Q221" s="166">
        <f>VLOOKUP($K221,ANALISIS!$N$4:$T$369,6,FALSE)</f>
        <v>40</v>
      </c>
      <c r="S221" s="153">
        <f t="shared" si="95"/>
        <v>8</v>
      </c>
      <c r="T221" s="162">
        <f t="shared" si="96"/>
        <v>45142</v>
      </c>
      <c r="U221" s="163">
        <f>[1]PRESUP!B219</f>
        <v>440</v>
      </c>
      <c r="V221" s="166">
        <f>[1]PRESUP!E219</f>
        <v>68.357707182320397</v>
      </c>
      <c r="W221" s="166">
        <f>[1]PRESUP!F219</f>
        <v>110.452710980036</v>
      </c>
      <c r="X221" s="166">
        <f>[1]PRESUP!G219</f>
        <v>33.863367768594998</v>
      </c>
      <c r="Y221" s="166">
        <f>[1]PRESUP!H219</f>
        <v>0</v>
      </c>
      <c r="Z221" s="166">
        <f>[1]PRESUP!I219</f>
        <v>0</v>
      </c>
      <c r="AS221" s="153">
        <f t="shared" si="91"/>
        <v>8</v>
      </c>
      <c r="AT221" s="162">
        <v>44777</v>
      </c>
      <c r="AU221" s="195">
        <v>433</v>
      </c>
      <c r="AV221" s="195">
        <v>67</v>
      </c>
      <c r="AW221" s="195">
        <v>102</v>
      </c>
      <c r="AX221" s="195">
        <v>34</v>
      </c>
      <c r="AY221" s="195">
        <v>2</v>
      </c>
      <c r="AZ221" s="195">
        <v>27</v>
      </c>
    </row>
    <row r="222" spans="1:52" ht="15">
      <c r="A222" s="153">
        <f t="shared" si="92"/>
        <v>8</v>
      </c>
      <c r="B222" s="162">
        <v>44778</v>
      </c>
      <c r="C222" s="163">
        <f>'[1]2022'!$V220</f>
        <v>433</v>
      </c>
      <c r="D222" s="163">
        <f>'[1]2022'!Y220</f>
        <v>115</v>
      </c>
      <c r="E222" s="163">
        <f>'[1]2022'!Z220</f>
        <v>136</v>
      </c>
      <c r="F222" s="163">
        <f>'[1]2022'!AA220</f>
        <v>50</v>
      </c>
      <c r="G222" s="163">
        <f>'[1]2022'!AB220</f>
        <v>3</v>
      </c>
      <c r="H222" s="163">
        <f>'[1]2022'!AC220</f>
        <v>30</v>
      </c>
      <c r="J222" s="153">
        <f t="shared" si="93"/>
        <v>8</v>
      </c>
      <c r="K222" s="162">
        <f t="shared" si="97"/>
        <v>45143</v>
      </c>
      <c r="L222" s="167">
        <f t="shared" si="94"/>
        <v>442</v>
      </c>
      <c r="M222" s="166">
        <f>VLOOKUP($K222,ANALISIS!N$4:T$369,2,FALSE)</f>
        <v>124</v>
      </c>
      <c r="N222" s="166">
        <f>VLOOKUP($K222,ANALISIS!$N$4:$T$369,3,FALSE)</f>
        <v>108</v>
      </c>
      <c r="O222" s="166">
        <f>VLOOKUP($K222,ANALISIS!$N$4:$T$369,4,FALSE)</f>
        <v>0</v>
      </c>
      <c r="P222" s="166">
        <f>VLOOKUP($K222,ANALISIS!$N$4:$T$369,5,FALSE)</f>
        <v>4</v>
      </c>
      <c r="Q222" s="166">
        <f>VLOOKUP($K222,ANALISIS!$N$4:$T$369,6,FALSE)</f>
        <v>36</v>
      </c>
      <c r="S222" s="153">
        <f t="shared" si="95"/>
        <v>8</v>
      </c>
      <c r="T222" s="162">
        <f t="shared" si="96"/>
        <v>45143</v>
      </c>
      <c r="U222" s="163">
        <f>[1]PRESUP!B220</f>
        <v>440</v>
      </c>
      <c r="V222" s="166">
        <f>[1]PRESUP!E220</f>
        <v>119.108126151013</v>
      </c>
      <c r="W222" s="166">
        <f>[1]PRESUP!F220</f>
        <v>148.728402903811</v>
      </c>
      <c r="X222" s="166">
        <f>[1]PRESUP!G220</f>
        <v>49.799070247933898</v>
      </c>
      <c r="Y222" s="166">
        <f>[1]PRESUP!H220</f>
        <v>0</v>
      </c>
      <c r="Z222" s="166">
        <f>[1]PRESUP!I220</f>
        <v>0</v>
      </c>
      <c r="AS222" s="153">
        <f t="shared" si="91"/>
        <v>8</v>
      </c>
      <c r="AT222" s="162">
        <v>44778</v>
      </c>
      <c r="AU222" s="195">
        <v>433</v>
      </c>
      <c r="AV222" s="195">
        <v>116</v>
      </c>
      <c r="AW222" s="195">
        <v>137</v>
      </c>
      <c r="AX222" s="195">
        <v>50</v>
      </c>
      <c r="AY222" s="195">
        <v>3</v>
      </c>
      <c r="AZ222" s="195">
        <v>30</v>
      </c>
    </row>
    <row r="223" spans="1:52" ht="15">
      <c r="A223" s="153">
        <f t="shared" si="92"/>
        <v>8</v>
      </c>
      <c r="B223" s="162">
        <v>44779</v>
      </c>
      <c r="C223" s="163">
        <f>'[1]2022'!$V221</f>
        <v>433</v>
      </c>
      <c r="D223" s="163">
        <f>'[1]2022'!Y221</f>
        <v>126</v>
      </c>
      <c r="E223" s="163">
        <f>'[1]2022'!Z221</f>
        <v>142</v>
      </c>
      <c r="F223" s="163">
        <f>'[1]2022'!AA221</f>
        <v>53</v>
      </c>
      <c r="G223" s="163">
        <f>'[1]2022'!AB221</f>
        <v>2</v>
      </c>
      <c r="H223" s="163">
        <f>'[1]2022'!AC221</f>
        <v>31</v>
      </c>
      <c r="J223" s="153">
        <f t="shared" si="93"/>
        <v>8</v>
      </c>
      <c r="K223" s="162">
        <f t="shared" si="97"/>
        <v>45144</v>
      </c>
      <c r="L223" s="167">
        <f t="shared" si="94"/>
        <v>442</v>
      </c>
      <c r="M223" s="166">
        <f>VLOOKUP($K223,ANALISIS!N$4:T$369,2,FALSE)</f>
        <v>83</v>
      </c>
      <c r="N223" s="166">
        <f>VLOOKUP($K223,ANALISIS!$N$4:$T$369,3,FALSE)</f>
        <v>66</v>
      </c>
      <c r="O223" s="166">
        <f>VLOOKUP($K223,ANALISIS!$N$4:$T$369,4,FALSE)</f>
        <v>0</v>
      </c>
      <c r="P223" s="166">
        <f>VLOOKUP($K223,ANALISIS!$N$4:$T$369,5,FALSE)</f>
        <v>2</v>
      </c>
      <c r="Q223" s="166">
        <f>VLOOKUP($K223,ANALISIS!$N$4:$T$369,6,FALSE)</f>
        <v>29</v>
      </c>
      <c r="S223" s="153">
        <f t="shared" si="95"/>
        <v>8</v>
      </c>
      <c r="T223" s="162">
        <f t="shared" si="96"/>
        <v>45144</v>
      </c>
      <c r="U223" s="163">
        <f>[1]PRESUP!B221</f>
        <v>440</v>
      </c>
      <c r="V223" s="166">
        <f>[1]PRESUP!E221</f>
        <v>130.50107734806599</v>
      </c>
      <c r="W223" s="166">
        <f>[1]PRESUP!F221</f>
        <v>155.28995009074399</v>
      </c>
      <c r="X223" s="166">
        <f>[1]PRESUP!G221</f>
        <v>52.7870144628099</v>
      </c>
      <c r="Y223" s="166">
        <f>[1]PRESUP!H221</f>
        <v>0</v>
      </c>
      <c r="Z223" s="166">
        <f>[1]PRESUP!I221</f>
        <v>0</v>
      </c>
      <c r="AS223" s="153">
        <f t="shared" si="91"/>
        <v>8</v>
      </c>
      <c r="AT223" s="162">
        <v>44779</v>
      </c>
      <c r="AU223" s="195">
        <v>433</v>
      </c>
      <c r="AV223" s="195">
        <v>127</v>
      </c>
      <c r="AW223" s="195">
        <v>143</v>
      </c>
      <c r="AX223" s="195">
        <v>53</v>
      </c>
      <c r="AY223" s="195">
        <v>2</v>
      </c>
      <c r="AZ223" s="195">
        <v>31</v>
      </c>
    </row>
    <row r="224" spans="1:52" ht="15">
      <c r="A224" s="153">
        <f t="shared" si="92"/>
        <v>8</v>
      </c>
      <c r="B224" s="162">
        <v>44780</v>
      </c>
      <c r="C224" s="163">
        <f>'[1]2022'!$V222</f>
        <v>433</v>
      </c>
      <c r="D224" s="163">
        <f>'[1]2022'!Y222</f>
        <v>65</v>
      </c>
      <c r="E224" s="163">
        <f>'[1]2022'!Z222</f>
        <v>97</v>
      </c>
      <c r="F224" s="163">
        <f>'[1]2022'!AA222</f>
        <v>24</v>
      </c>
      <c r="G224" s="163">
        <f>'[1]2022'!AB222</f>
        <v>0</v>
      </c>
      <c r="H224" s="163">
        <f>'[1]2022'!AC222</f>
        <v>25</v>
      </c>
      <c r="J224" s="153">
        <f t="shared" si="93"/>
        <v>8</v>
      </c>
      <c r="K224" s="162">
        <f t="shared" si="97"/>
        <v>45145</v>
      </c>
      <c r="L224" s="167">
        <f t="shared" si="94"/>
        <v>442</v>
      </c>
      <c r="M224" s="166">
        <f>VLOOKUP($K224,ANALISIS!N$4:T$369,2,FALSE)</f>
        <v>63</v>
      </c>
      <c r="N224" s="166">
        <f>VLOOKUP($K224,ANALISIS!$N$4:$T$369,3,FALSE)</f>
        <v>37</v>
      </c>
      <c r="O224" s="166">
        <f>VLOOKUP($K224,ANALISIS!$N$4:$T$369,4,FALSE)</f>
        <v>0</v>
      </c>
      <c r="P224" s="166">
        <f>VLOOKUP($K224,ANALISIS!$N$4:$T$369,5,FALSE)</f>
        <v>2</v>
      </c>
      <c r="Q224" s="166">
        <f>VLOOKUP($K224,ANALISIS!$N$4:$T$369,6,FALSE)</f>
        <v>21</v>
      </c>
      <c r="S224" s="153">
        <f t="shared" si="95"/>
        <v>8</v>
      </c>
      <c r="T224" s="162">
        <f t="shared" si="96"/>
        <v>45145</v>
      </c>
      <c r="U224" s="163">
        <f>[1]PRESUP!B222</f>
        <v>440</v>
      </c>
      <c r="V224" s="166">
        <f>[1]PRESUP!E222</f>
        <v>67.321984346224696</v>
      </c>
      <c r="W224" s="166">
        <f>[1]PRESUP!F222</f>
        <v>106.078346188748</v>
      </c>
      <c r="X224" s="166">
        <f>[1]PRESUP!G222</f>
        <v>23.903553719008301</v>
      </c>
      <c r="Y224" s="166">
        <f>[1]PRESUP!H222</f>
        <v>0</v>
      </c>
      <c r="Z224" s="166">
        <f>[1]PRESUP!I222</f>
        <v>0</v>
      </c>
      <c r="AS224" s="153">
        <f t="shared" si="91"/>
        <v>8</v>
      </c>
      <c r="AT224" s="162">
        <v>44780</v>
      </c>
      <c r="AU224" s="195">
        <v>433</v>
      </c>
      <c r="AV224" s="195">
        <v>65</v>
      </c>
      <c r="AW224" s="195">
        <v>98</v>
      </c>
      <c r="AX224" s="195">
        <v>24</v>
      </c>
      <c r="AY224" s="195"/>
      <c r="AZ224" s="195">
        <v>25</v>
      </c>
    </row>
    <row r="225" spans="1:52" ht="15">
      <c r="A225" s="153">
        <f t="shared" si="92"/>
        <v>8</v>
      </c>
      <c r="B225" s="162">
        <v>44781</v>
      </c>
      <c r="C225" s="163">
        <f>'[1]2022'!$V223</f>
        <v>433</v>
      </c>
      <c r="D225" s="163">
        <f>'[1]2022'!Y223</f>
        <v>49</v>
      </c>
      <c r="E225" s="163">
        <f>'[1]2022'!Z223</f>
        <v>59</v>
      </c>
      <c r="F225" s="163">
        <f>'[1]2022'!AA223</f>
        <v>14</v>
      </c>
      <c r="G225" s="163">
        <f>'[1]2022'!AB223</f>
        <v>1</v>
      </c>
      <c r="H225" s="163">
        <f>'[1]2022'!AC223</f>
        <v>27</v>
      </c>
      <c r="J225" s="153">
        <f t="shared" si="93"/>
        <v>8</v>
      </c>
      <c r="K225" s="162">
        <f t="shared" si="97"/>
        <v>45146</v>
      </c>
      <c r="L225" s="167">
        <f t="shared" si="94"/>
        <v>442</v>
      </c>
      <c r="M225" s="166">
        <f>VLOOKUP($K225,ANALISIS!N$4:T$369,2,FALSE)</f>
        <v>58</v>
      </c>
      <c r="N225" s="166">
        <f>VLOOKUP($K225,ANALISIS!$N$4:$T$369,3,FALSE)</f>
        <v>31</v>
      </c>
      <c r="O225" s="166">
        <f>VLOOKUP($K225,ANALISIS!$N$4:$T$369,4,FALSE)</f>
        <v>0</v>
      </c>
      <c r="P225" s="166">
        <f>VLOOKUP($K225,ANALISIS!$N$4:$T$369,5,FALSE)</f>
        <v>2</v>
      </c>
      <c r="Q225" s="166">
        <f>VLOOKUP($K225,ANALISIS!$N$4:$T$369,6,FALSE)</f>
        <v>18</v>
      </c>
      <c r="S225" s="153">
        <f t="shared" si="95"/>
        <v>8</v>
      </c>
      <c r="T225" s="162">
        <f t="shared" si="96"/>
        <v>45146</v>
      </c>
      <c r="U225" s="163">
        <f>[1]PRESUP!B223</f>
        <v>440</v>
      </c>
      <c r="V225" s="166">
        <f>[1]PRESUP!E223</f>
        <v>50.750418968692401</v>
      </c>
      <c r="W225" s="166">
        <f>[1]PRESUP!F223</f>
        <v>64.521880671506395</v>
      </c>
      <c r="X225" s="166">
        <f>[1]PRESUP!G223</f>
        <v>13.9437396694215</v>
      </c>
      <c r="Y225" s="166">
        <f>[1]PRESUP!H223</f>
        <v>0</v>
      </c>
      <c r="Z225" s="166">
        <f>[1]PRESUP!I223</f>
        <v>0</v>
      </c>
      <c r="AS225" s="153">
        <f t="shared" si="91"/>
        <v>8</v>
      </c>
      <c r="AT225" s="162">
        <v>44781</v>
      </c>
      <c r="AU225" s="195">
        <v>433</v>
      </c>
      <c r="AV225" s="195">
        <v>50</v>
      </c>
      <c r="AW225" s="195">
        <v>59</v>
      </c>
      <c r="AX225" s="195">
        <v>14</v>
      </c>
      <c r="AY225" s="195">
        <v>1</v>
      </c>
      <c r="AZ225" s="195">
        <v>27</v>
      </c>
    </row>
    <row r="226" spans="1:52" ht="15">
      <c r="A226" s="153">
        <f t="shared" si="92"/>
        <v>8</v>
      </c>
      <c r="B226" s="162">
        <v>44782</v>
      </c>
      <c r="C226" s="163">
        <f>'[1]2022'!$V224</f>
        <v>433</v>
      </c>
      <c r="D226" s="163">
        <f>'[1]2022'!Y224</f>
        <v>44</v>
      </c>
      <c r="E226" s="163">
        <f>'[1]2022'!Z224</f>
        <v>48</v>
      </c>
      <c r="F226" s="163">
        <f>'[1]2022'!AA224</f>
        <v>16</v>
      </c>
      <c r="G226" s="163">
        <f>'[1]2022'!AB224</f>
        <v>2</v>
      </c>
      <c r="H226" s="163">
        <f>'[1]2022'!AC224</f>
        <v>22</v>
      </c>
      <c r="J226" s="153">
        <f t="shared" si="93"/>
        <v>8</v>
      </c>
      <c r="K226" s="162">
        <f t="shared" si="97"/>
        <v>45147</v>
      </c>
      <c r="L226" s="167">
        <f t="shared" si="94"/>
        <v>442</v>
      </c>
      <c r="M226" s="166">
        <f>VLOOKUP($K226,ANALISIS!N$4:T$369,2,FALSE)</f>
        <v>48</v>
      </c>
      <c r="N226" s="166">
        <f>VLOOKUP($K226,ANALISIS!$N$4:$T$369,3,FALSE)</f>
        <v>27</v>
      </c>
      <c r="O226" s="166">
        <f>VLOOKUP($K226,ANALISIS!$N$4:$T$369,4,FALSE)</f>
        <v>0</v>
      </c>
      <c r="P226" s="166">
        <f>VLOOKUP($K226,ANALISIS!$N$4:$T$369,5,FALSE)</f>
        <v>0</v>
      </c>
      <c r="Q226" s="166">
        <f>VLOOKUP($K226,ANALISIS!$N$4:$T$369,6,FALSE)</f>
        <v>22</v>
      </c>
      <c r="S226" s="153">
        <f t="shared" si="95"/>
        <v>8</v>
      </c>
      <c r="T226" s="162">
        <f t="shared" si="96"/>
        <v>45147</v>
      </c>
      <c r="U226" s="163">
        <f>[1]PRESUP!B224</f>
        <v>440</v>
      </c>
      <c r="V226" s="166">
        <f>[1]PRESUP!E224</f>
        <v>45.571804788213598</v>
      </c>
      <c r="W226" s="166">
        <f>[1]PRESUP!F224</f>
        <v>52.492377495462797</v>
      </c>
      <c r="X226" s="166">
        <f>[1]PRESUP!G224</f>
        <v>15.935702479338801</v>
      </c>
      <c r="Y226" s="166">
        <f>[1]PRESUP!H224</f>
        <v>0</v>
      </c>
      <c r="Z226" s="166">
        <f>[1]PRESUP!I224</f>
        <v>0</v>
      </c>
      <c r="AS226" s="153">
        <f t="shared" si="91"/>
        <v>8</v>
      </c>
      <c r="AT226" s="162">
        <v>44782</v>
      </c>
      <c r="AU226" s="195">
        <v>433</v>
      </c>
      <c r="AV226" s="195">
        <v>45</v>
      </c>
      <c r="AW226" s="195">
        <v>48</v>
      </c>
      <c r="AX226" s="195">
        <v>16</v>
      </c>
      <c r="AY226" s="195">
        <v>2</v>
      </c>
      <c r="AZ226" s="195">
        <v>22</v>
      </c>
    </row>
    <row r="227" spans="1:52" ht="15">
      <c r="A227" s="153">
        <f t="shared" si="92"/>
        <v>8</v>
      </c>
      <c r="B227" s="162">
        <v>44783</v>
      </c>
      <c r="C227" s="163">
        <f>'[1]2022'!$V225</f>
        <v>433</v>
      </c>
      <c r="D227" s="163">
        <f>'[1]2022'!Y225</f>
        <v>37</v>
      </c>
      <c r="E227" s="163">
        <f>'[1]2022'!Z225</f>
        <v>48</v>
      </c>
      <c r="F227" s="163">
        <f>'[1]2022'!AA225</f>
        <v>16</v>
      </c>
      <c r="G227" s="163">
        <f>'[1]2022'!AB225</f>
        <v>2</v>
      </c>
      <c r="H227" s="163">
        <f>'[1]2022'!AC225</f>
        <v>18</v>
      </c>
      <c r="J227" s="153">
        <f t="shared" si="93"/>
        <v>8</v>
      </c>
      <c r="K227" s="162">
        <f t="shared" si="97"/>
        <v>45148</v>
      </c>
      <c r="L227" s="167">
        <f t="shared" si="94"/>
        <v>442</v>
      </c>
      <c r="M227" s="166">
        <f>VLOOKUP($K227,ANALISIS!N$4:T$369,2,FALSE)</f>
        <v>62</v>
      </c>
      <c r="N227" s="166">
        <f>VLOOKUP($K227,ANALISIS!$N$4:$T$369,3,FALSE)</f>
        <v>36</v>
      </c>
      <c r="O227" s="166">
        <f>VLOOKUP($K227,ANALISIS!$N$4:$T$369,4,FALSE)</f>
        <v>0</v>
      </c>
      <c r="P227" s="166">
        <f>VLOOKUP($K227,ANALISIS!$N$4:$T$369,5,FALSE)</f>
        <v>3</v>
      </c>
      <c r="Q227" s="166">
        <f>VLOOKUP($K227,ANALISIS!$N$4:$T$369,6,FALSE)</f>
        <v>25</v>
      </c>
      <c r="S227" s="153">
        <f t="shared" si="95"/>
        <v>8</v>
      </c>
      <c r="T227" s="162">
        <f t="shared" si="96"/>
        <v>45148</v>
      </c>
      <c r="U227" s="163">
        <f>[1]PRESUP!B225</f>
        <v>440</v>
      </c>
      <c r="V227" s="166">
        <f>[1]PRESUP!E225</f>
        <v>38.3217449355433</v>
      </c>
      <c r="W227" s="166">
        <f>[1]PRESUP!F225</f>
        <v>52.492377495462797</v>
      </c>
      <c r="X227" s="166">
        <f>[1]PRESUP!G225</f>
        <v>15.935702479338801</v>
      </c>
      <c r="Y227" s="166">
        <f>[1]PRESUP!H225</f>
        <v>0</v>
      </c>
      <c r="Z227" s="166">
        <f>[1]PRESUP!I225</f>
        <v>0</v>
      </c>
      <c r="AS227" s="153">
        <f t="shared" si="91"/>
        <v>8</v>
      </c>
      <c r="AT227" s="162">
        <v>44783</v>
      </c>
      <c r="AU227" s="195">
        <v>433</v>
      </c>
      <c r="AV227" s="195">
        <v>37</v>
      </c>
      <c r="AW227" s="195">
        <v>48</v>
      </c>
      <c r="AX227" s="195">
        <v>16</v>
      </c>
      <c r="AY227" s="195">
        <v>2</v>
      </c>
      <c r="AZ227" s="195">
        <v>18</v>
      </c>
    </row>
    <row r="228" spans="1:52" ht="15">
      <c r="A228" s="153">
        <f t="shared" si="92"/>
        <v>8</v>
      </c>
      <c r="B228" s="162">
        <v>44784</v>
      </c>
      <c r="C228" s="163">
        <f>'[1]2022'!$V226</f>
        <v>434</v>
      </c>
      <c r="D228" s="163">
        <f>'[1]2022'!Y226</f>
        <v>57</v>
      </c>
      <c r="E228" s="163">
        <f>'[1]2022'!Z226</f>
        <v>71</v>
      </c>
      <c r="F228" s="163">
        <f>'[1]2022'!AA226</f>
        <v>16</v>
      </c>
      <c r="G228" s="163">
        <f>'[1]2022'!AB226</f>
        <v>3</v>
      </c>
      <c r="H228" s="163">
        <f>'[1]2022'!AC226</f>
        <v>27</v>
      </c>
      <c r="J228" s="153">
        <f t="shared" si="93"/>
        <v>8</v>
      </c>
      <c r="K228" s="162">
        <f t="shared" si="97"/>
        <v>45149</v>
      </c>
      <c r="L228" s="167">
        <f t="shared" si="94"/>
        <v>442</v>
      </c>
      <c r="M228" s="166">
        <f>VLOOKUP($K228,ANALISIS!N$4:T$369,2,FALSE)</f>
        <v>131</v>
      </c>
      <c r="N228" s="166">
        <f>VLOOKUP($K228,ANALISIS!$N$4:$T$369,3,FALSE)</f>
        <v>77</v>
      </c>
      <c r="O228" s="166">
        <f>VLOOKUP($K228,ANALISIS!$N$4:$T$369,4,FALSE)</f>
        <v>0</v>
      </c>
      <c r="P228" s="166">
        <f>VLOOKUP($K228,ANALISIS!$N$4:$T$369,5,FALSE)</f>
        <v>4</v>
      </c>
      <c r="Q228" s="166">
        <f>VLOOKUP($K228,ANALISIS!$N$4:$T$369,6,FALSE)</f>
        <v>31</v>
      </c>
      <c r="S228" s="153">
        <f t="shared" si="95"/>
        <v>8</v>
      </c>
      <c r="T228" s="162">
        <f t="shared" si="96"/>
        <v>45149</v>
      </c>
      <c r="U228" s="163">
        <f>[1]PRESUP!B226</f>
        <v>440</v>
      </c>
      <c r="V228" s="166">
        <f>[1]PRESUP!E226</f>
        <v>59.036201657458598</v>
      </c>
      <c r="W228" s="166">
        <f>[1]PRESUP!F226</f>
        <v>77.644975045372107</v>
      </c>
      <c r="X228" s="166">
        <f>[1]PRESUP!G226</f>
        <v>15.935702479338801</v>
      </c>
      <c r="Y228" s="166">
        <f>[1]PRESUP!H226</f>
        <v>0</v>
      </c>
      <c r="Z228" s="166">
        <f>[1]PRESUP!I226</f>
        <v>0</v>
      </c>
      <c r="AS228" s="153">
        <f t="shared" si="91"/>
        <v>8</v>
      </c>
      <c r="AT228" s="162">
        <v>44784</v>
      </c>
      <c r="AU228" s="195">
        <v>434</v>
      </c>
      <c r="AV228" s="195">
        <v>58</v>
      </c>
      <c r="AW228" s="195">
        <v>71</v>
      </c>
      <c r="AX228" s="195">
        <v>16</v>
      </c>
      <c r="AY228" s="195">
        <v>3</v>
      </c>
      <c r="AZ228" s="195">
        <v>27</v>
      </c>
    </row>
    <row r="229" spans="1:52" ht="15">
      <c r="A229" s="153">
        <f t="shared" si="92"/>
        <v>8</v>
      </c>
      <c r="B229" s="162">
        <v>44785</v>
      </c>
      <c r="C229" s="163">
        <f>'[1]2022'!$V227</f>
        <v>433</v>
      </c>
      <c r="D229" s="163">
        <f>'[1]2022'!Y227</f>
        <v>126</v>
      </c>
      <c r="E229" s="163">
        <f>'[1]2022'!Z227</f>
        <v>123</v>
      </c>
      <c r="F229" s="163">
        <f>'[1]2022'!AA227</f>
        <v>25</v>
      </c>
      <c r="G229" s="163">
        <f>'[1]2022'!AB227</f>
        <v>4</v>
      </c>
      <c r="H229" s="163">
        <f>'[1]2022'!AC227</f>
        <v>36</v>
      </c>
      <c r="J229" s="153">
        <f t="shared" si="93"/>
        <v>8</v>
      </c>
      <c r="K229" s="162">
        <f t="shared" si="97"/>
        <v>45150</v>
      </c>
      <c r="L229" s="167">
        <f t="shared" si="94"/>
        <v>442</v>
      </c>
      <c r="M229" s="166">
        <f>VLOOKUP($K229,ANALISIS!N$4:T$369,2,FALSE)</f>
        <v>148</v>
      </c>
      <c r="N229" s="166">
        <f>VLOOKUP($K229,ANALISIS!$N$4:$T$369,3,FALSE)</f>
        <v>88</v>
      </c>
      <c r="O229" s="166">
        <f>VLOOKUP($K229,ANALISIS!$N$4:$T$369,4,FALSE)</f>
        <v>0</v>
      </c>
      <c r="P229" s="166">
        <f>VLOOKUP($K229,ANALISIS!$N$4:$T$369,5,FALSE)</f>
        <v>4</v>
      </c>
      <c r="Q229" s="166">
        <f>VLOOKUP($K229,ANALISIS!$N$4:$T$369,6,FALSE)</f>
        <v>33</v>
      </c>
      <c r="S229" s="153">
        <f t="shared" si="95"/>
        <v>8</v>
      </c>
      <c r="T229" s="162">
        <f t="shared" si="96"/>
        <v>45150</v>
      </c>
      <c r="U229" s="163">
        <f>[1]PRESUP!B227</f>
        <v>440</v>
      </c>
      <c r="V229" s="166">
        <f>[1]PRESUP!E227</f>
        <v>130.50107734806599</v>
      </c>
      <c r="W229" s="166">
        <f>[1]PRESUP!F227</f>
        <v>134.511717332123</v>
      </c>
      <c r="X229" s="166">
        <f>[1]PRESUP!G227</f>
        <v>24.899535123966899</v>
      </c>
      <c r="Y229" s="166">
        <f>[1]PRESUP!H227</f>
        <v>0</v>
      </c>
      <c r="Z229" s="166">
        <f>[1]PRESUP!I227</f>
        <v>0</v>
      </c>
      <c r="AS229" s="153">
        <f t="shared" si="91"/>
        <v>8</v>
      </c>
      <c r="AT229" s="162">
        <v>44785</v>
      </c>
      <c r="AU229" s="195">
        <v>433</v>
      </c>
      <c r="AV229" s="195">
        <v>127</v>
      </c>
      <c r="AW229" s="195">
        <v>123</v>
      </c>
      <c r="AX229" s="195">
        <v>25</v>
      </c>
      <c r="AY229" s="195">
        <v>4</v>
      </c>
      <c r="AZ229" s="195">
        <v>36</v>
      </c>
    </row>
    <row r="230" spans="1:52" ht="15">
      <c r="A230" s="153">
        <f t="shared" si="92"/>
        <v>8</v>
      </c>
      <c r="B230" s="162">
        <v>44786</v>
      </c>
      <c r="C230" s="163">
        <f>'[1]2022'!$V228</f>
        <v>433</v>
      </c>
      <c r="D230" s="163">
        <f>'[1]2022'!Y228</f>
        <v>139</v>
      </c>
      <c r="E230" s="163">
        <f>'[1]2022'!Z228</f>
        <v>125</v>
      </c>
      <c r="F230" s="163">
        <f>'[1]2022'!AA228</f>
        <v>34</v>
      </c>
      <c r="G230" s="163">
        <f>'[1]2022'!AB228</f>
        <v>3</v>
      </c>
      <c r="H230" s="163">
        <f>'[1]2022'!AC228</f>
        <v>38</v>
      </c>
      <c r="J230" s="153">
        <f t="shared" si="93"/>
        <v>8</v>
      </c>
      <c r="K230" s="162">
        <f t="shared" si="97"/>
        <v>45151</v>
      </c>
      <c r="L230" s="167">
        <f t="shared" si="94"/>
        <v>442</v>
      </c>
      <c r="M230" s="166">
        <f>VLOOKUP($K230,ANALISIS!N$4:T$369,2,FALSE)</f>
        <v>66</v>
      </c>
      <c r="N230" s="166">
        <f>VLOOKUP($K230,ANALISIS!$N$4:$T$369,3,FALSE)</f>
        <v>52</v>
      </c>
      <c r="O230" s="166">
        <f>VLOOKUP($K230,ANALISIS!$N$4:$T$369,4,FALSE)</f>
        <v>0</v>
      </c>
      <c r="P230" s="166">
        <f>VLOOKUP($K230,ANALISIS!$N$4:$T$369,5,FALSE)</f>
        <v>0</v>
      </c>
      <c r="Q230" s="166">
        <f>VLOOKUP($K230,ANALISIS!$N$4:$T$369,6,FALSE)</f>
        <v>21</v>
      </c>
      <c r="S230" s="153">
        <f t="shared" si="95"/>
        <v>8</v>
      </c>
      <c r="T230" s="162">
        <f t="shared" si="96"/>
        <v>45151</v>
      </c>
      <c r="U230" s="163">
        <f>[1]PRESUP!B228</f>
        <v>440</v>
      </c>
      <c r="V230" s="166">
        <f>[1]PRESUP!E228</f>
        <v>143.965474217311</v>
      </c>
      <c r="W230" s="166">
        <f>[1]PRESUP!F228</f>
        <v>136.69889972776801</v>
      </c>
      <c r="X230" s="166">
        <f>[1]PRESUP!G228</f>
        <v>33.863367768594998</v>
      </c>
      <c r="Y230" s="166">
        <f>[1]PRESUP!H228</f>
        <v>0</v>
      </c>
      <c r="Z230" s="166">
        <f>[1]PRESUP!I228</f>
        <v>0</v>
      </c>
      <c r="AS230" s="153">
        <f t="shared" si="91"/>
        <v>8</v>
      </c>
      <c r="AT230" s="162">
        <v>44786</v>
      </c>
      <c r="AU230" s="195">
        <v>433</v>
      </c>
      <c r="AV230" s="195">
        <v>140</v>
      </c>
      <c r="AW230" s="195">
        <v>125</v>
      </c>
      <c r="AX230" s="195">
        <v>34</v>
      </c>
      <c r="AY230" s="195">
        <v>3</v>
      </c>
      <c r="AZ230" s="195">
        <v>38</v>
      </c>
    </row>
    <row r="231" spans="1:52" ht="15">
      <c r="A231" s="153">
        <f t="shared" si="92"/>
        <v>8</v>
      </c>
      <c r="B231" s="162">
        <v>44787</v>
      </c>
      <c r="C231" s="163">
        <f>'[1]2022'!$V229</f>
        <v>433</v>
      </c>
      <c r="D231" s="163">
        <f>'[1]2022'!Y229</f>
        <v>49</v>
      </c>
      <c r="E231" s="163">
        <f>'[1]2022'!Z229</f>
        <v>81</v>
      </c>
      <c r="F231" s="163">
        <f>'[1]2022'!AA229</f>
        <v>22</v>
      </c>
      <c r="G231" s="163">
        <f>'[1]2022'!AB229</f>
        <v>2</v>
      </c>
      <c r="H231" s="163">
        <f>'[1]2022'!AC229</f>
        <v>34</v>
      </c>
      <c r="J231" s="153">
        <f t="shared" si="93"/>
        <v>8</v>
      </c>
      <c r="K231" s="162">
        <f t="shared" si="97"/>
        <v>45152</v>
      </c>
      <c r="L231" s="167">
        <f t="shared" si="94"/>
        <v>442</v>
      </c>
      <c r="M231" s="166">
        <f>VLOOKUP($K231,ANALISIS!N$4:T$369,2,FALSE)</f>
        <v>42</v>
      </c>
      <c r="N231" s="166">
        <f>VLOOKUP($K231,ANALISIS!$N$4:$T$369,3,FALSE)</f>
        <v>20</v>
      </c>
      <c r="O231" s="166">
        <f>VLOOKUP($K231,ANALISIS!$N$4:$T$369,4,FALSE)</f>
        <v>0</v>
      </c>
      <c r="P231" s="166">
        <f>VLOOKUP($K231,ANALISIS!$N$4:$T$369,5,FALSE)</f>
        <v>0</v>
      </c>
      <c r="Q231" s="166">
        <f>VLOOKUP($K231,ANALISIS!$N$4:$T$369,6,FALSE)</f>
        <v>17</v>
      </c>
      <c r="S231" s="153">
        <f t="shared" si="95"/>
        <v>8</v>
      </c>
      <c r="T231" s="162">
        <f t="shared" si="96"/>
        <v>45152</v>
      </c>
      <c r="U231" s="163">
        <f>[1]PRESUP!B229</f>
        <v>440</v>
      </c>
      <c r="V231" s="166">
        <f>[1]PRESUP!E229</f>
        <v>50.750418968692401</v>
      </c>
      <c r="W231" s="166">
        <f>[1]PRESUP!F229</f>
        <v>88.580887023593505</v>
      </c>
      <c r="X231" s="166">
        <f>[1]PRESUP!G229</f>
        <v>21.911590909090901</v>
      </c>
      <c r="Y231" s="166">
        <f>[1]PRESUP!H229</f>
        <v>0</v>
      </c>
      <c r="Z231" s="166">
        <f>[1]PRESUP!I229</f>
        <v>0</v>
      </c>
      <c r="AS231" s="153">
        <f t="shared" si="91"/>
        <v>8</v>
      </c>
      <c r="AT231" s="162">
        <v>44787</v>
      </c>
      <c r="AU231" s="195">
        <v>433</v>
      </c>
      <c r="AV231" s="195">
        <v>50</v>
      </c>
      <c r="AW231" s="195">
        <v>81</v>
      </c>
      <c r="AX231" s="195">
        <v>22</v>
      </c>
      <c r="AY231" s="195">
        <v>2</v>
      </c>
      <c r="AZ231" s="195">
        <v>34</v>
      </c>
    </row>
    <row r="232" spans="1:52" ht="15">
      <c r="A232" s="153">
        <f t="shared" si="92"/>
        <v>8</v>
      </c>
      <c r="B232" s="162">
        <v>44788</v>
      </c>
      <c r="C232" s="163">
        <f>'[1]2022'!$V230</f>
        <v>433</v>
      </c>
      <c r="D232" s="163">
        <f>'[1]2022'!Y230</f>
        <v>23</v>
      </c>
      <c r="E232" s="163">
        <f>'[1]2022'!Z230</f>
        <v>50</v>
      </c>
      <c r="F232" s="163">
        <f>'[1]2022'!AA230</f>
        <v>13</v>
      </c>
      <c r="G232" s="163">
        <f>'[1]2022'!AB230</f>
        <v>5</v>
      </c>
      <c r="H232" s="163">
        <f>'[1]2022'!AC230</f>
        <v>25</v>
      </c>
      <c r="J232" s="153">
        <f t="shared" si="93"/>
        <v>8</v>
      </c>
      <c r="K232" s="162">
        <f t="shared" si="97"/>
        <v>45153</v>
      </c>
      <c r="L232" s="167">
        <f t="shared" si="94"/>
        <v>442</v>
      </c>
      <c r="M232" s="166">
        <f>VLOOKUP($K232,ANALISIS!N$4:T$369,2,FALSE)</f>
        <v>46</v>
      </c>
      <c r="N232" s="166">
        <f>VLOOKUP($K232,ANALISIS!$N$4:$T$369,3,FALSE)</f>
        <v>16</v>
      </c>
      <c r="O232" s="166">
        <f>VLOOKUP($K232,ANALISIS!$N$4:$T$369,4,FALSE)</f>
        <v>0</v>
      </c>
      <c r="P232" s="166">
        <f>VLOOKUP($K232,ANALISIS!$N$4:$T$369,5,FALSE)</f>
        <v>0</v>
      </c>
      <c r="Q232" s="166">
        <f>VLOOKUP($K232,ANALISIS!$N$4:$T$369,6,FALSE)</f>
        <v>21</v>
      </c>
      <c r="S232" s="153">
        <f t="shared" si="95"/>
        <v>8</v>
      </c>
      <c r="T232" s="162">
        <f t="shared" si="96"/>
        <v>45153</v>
      </c>
      <c r="U232" s="163">
        <f>[1]PRESUP!B230</f>
        <v>440</v>
      </c>
      <c r="V232" s="166">
        <f>[1]PRESUP!E230</f>
        <v>23.821625230202599</v>
      </c>
      <c r="W232" s="166">
        <f>[1]PRESUP!F230</f>
        <v>54.679559891107097</v>
      </c>
      <c r="X232" s="166">
        <f>[1]PRESUP!G230</f>
        <v>12.9477582644628</v>
      </c>
      <c r="Y232" s="166">
        <f>[1]PRESUP!H230</f>
        <v>0</v>
      </c>
      <c r="Z232" s="166">
        <f>[1]PRESUP!I230</f>
        <v>0</v>
      </c>
      <c r="AS232" s="153">
        <f t="shared" si="91"/>
        <v>8</v>
      </c>
      <c r="AT232" s="162">
        <v>44788</v>
      </c>
      <c r="AU232" s="195">
        <v>433</v>
      </c>
      <c r="AV232" s="195">
        <v>23</v>
      </c>
      <c r="AW232" s="195">
        <v>51</v>
      </c>
      <c r="AX232" s="195">
        <v>13</v>
      </c>
      <c r="AY232" s="195">
        <v>5</v>
      </c>
      <c r="AZ232" s="195">
        <v>25</v>
      </c>
    </row>
    <row r="233" spans="1:52" ht="15">
      <c r="A233" s="153">
        <f t="shared" si="92"/>
        <v>8</v>
      </c>
      <c r="B233" s="162">
        <v>44789</v>
      </c>
      <c r="C233" s="163">
        <f>'[1]2022'!$V231</f>
        <v>435</v>
      </c>
      <c r="D233" s="163">
        <f>'[1]2022'!Y231</f>
        <v>24</v>
      </c>
      <c r="E233" s="163">
        <f>'[1]2022'!Z231</f>
        <v>33</v>
      </c>
      <c r="F233" s="163">
        <f>'[1]2022'!AA231</f>
        <v>9</v>
      </c>
      <c r="G233" s="163">
        <f>'[1]2022'!AB231</f>
        <v>5</v>
      </c>
      <c r="H233" s="163">
        <f>'[1]2022'!AC231</f>
        <v>21</v>
      </c>
      <c r="J233" s="153">
        <f t="shared" si="93"/>
        <v>8</v>
      </c>
      <c r="K233" s="162">
        <f t="shared" si="97"/>
        <v>45154</v>
      </c>
      <c r="L233" s="167">
        <f t="shared" si="94"/>
        <v>442</v>
      </c>
      <c r="M233" s="166">
        <f>VLOOKUP($K233,ANALISIS!N$4:T$369,2,FALSE)</f>
        <v>48</v>
      </c>
      <c r="N233" s="166">
        <f>VLOOKUP($K233,ANALISIS!$N$4:$T$369,3,FALSE)</f>
        <v>23</v>
      </c>
      <c r="O233" s="166">
        <f>VLOOKUP($K233,ANALISIS!$N$4:$T$369,4,FALSE)</f>
        <v>0</v>
      </c>
      <c r="P233" s="166">
        <f>VLOOKUP($K233,ANALISIS!$N$4:$T$369,5,FALSE)</f>
        <v>1</v>
      </c>
      <c r="Q233" s="166">
        <f>VLOOKUP($K233,ANALISIS!$N$4:$T$369,6,FALSE)</f>
        <v>20</v>
      </c>
      <c r="S233" s="153">
        <f t="shared" si="95"/>
        <v>8</v>
      </c>
      <c r="T233" s="162">
        <f t="shared" si="96"/>
        <v>45154</v>
      </c>
      <c r="U233" s="163">
        <f>[1]PRESUP!B231</f>
        <v>440</v>
      </c>
      <c r="V233" s="166">
        <f>[1]PRESUP!E231</f>
        <v>24.8573480662983</v>
      </c>
      <c r="W233" s="166">
        <f>[1]PRESUP!F231</f>
        <v>36.0885095281307</v>
      </c>
      <c r="X233" s="166">
        <f>[1]PRESUP!G231</f>
        <v>8.9638326446281003</v>
      </c>
      <c r="Y233" s="166">
        <f>[1]PRESUP!H231</f>
        <v>0</v>
      </c>
      <c r="Z233" s="166">
        <f>[1]PRESUP!I231</f>
        <v>0</v>
      </c>
      <c r="AS233" s="153">
        <f t="shared" si="91"/>
        <v>8</v>
      </c>
      <c r="AT233" s="162">
        <v>44789</v>
      </c>
      <c r="AU233" s="195">
        <v>435</v>
      </c>
      <c r="AV233" s="195">
        <v>24</v>
      </c>
      <c r="AW233" s="195">
        <v>34</v>
      </c>
      <c r="AX233" s="195">
        <v>9</v>
      </c>
      <c r="AY233" s="195">
        <v>5</v>
      </c>
      <c r="AZ233" s="195">
        <v>21</v>
      </c>
    </row>
    <row r="234" spans="1:52" ht="15">
      <c r="A234" s="153">
        <f t="shared" si="92"/>
        <v>8</v>
      </c>
      <c r="B234" s="162">
        <v>44790</v>
      </c>
      <c r="C234" s="163">
        <f>'[1]2022'!$V232</f>
        <v>435</v>
      </c>
      <c r="D234" s="163">
        <f>'[1]2022'!Y232</f>
        <v>24</v>
      </c>
      <c r="E234" s="163">
        <f>'[1]2022'!Z232</f>
        <v>33</v>
      </c>
      <c r="F234" s="163">
        <f>'[1]2022'!AA232</f>
        <v>5</v>
      </c>
      <c r="G234" s="163">
        <f>'[1]2022'!AB232</f>
        <v>2</v>
      </c>
      <c r="H234" s="163">
        <f>'[1]2022'!AC232</f>
        <v>23</v>
      </c>
      <c r="J234" s="153">
        <f t="shared" si="93"/>
        <v>8</v>
      </c>
      <c r="K234" s="162">
        <f t="shared" si="97"/>
        <v>45155</v>
      </c>
      <c r="L234" s="167">
        <f t="shared" si="94"/>
        <v>442</v>
      </c>
      <c r="M234" s="166">
        <f>VLOOKUP($K234,ANALISIS!N$4:T$369,2,FALSE)</f>
        <v>72</v>
      </c>
      <c r="N234" s="166">
        <f>VLOOKUP($K234,ANALISIS!$N$4:$T$369,3,FALSE)</f>
        <v>35</v>
      </c>
      <c r="O234" s="166">
        <f>VLOOKUP($K234,ANALISIS!$N$4:$T$369,4,FALSE)</f>
        <v>0</v>
      </c>
      <c r="P234" s="166">
        <f>VLOOKUP($K234,ANALISIS!$N$4:$T$369,5,FALSE)</f>
        <v>1</v>
      </c>
      <c r="Q234" s="166">
        <f>VLOOKUP($K234,ANALISIS!$N$4:$T$369,6,FALSE)</f>
        <v>20</v>
      </c>
      <c r="S234" s="153">
        <f t="shared" si="95"/>
        <v>8</v>
      </c>
      <c r="T234" s="162">
        <f t="shared" si="96"/>
        <v>45155</v>
      </c>
      <c r="U234" s="163">
        <f>[1]PRESUP!B232</f>
        <v>440</v>
      </c>
      <c r="V234" s="166">
        <f>[1]PRESUP!E232</f>
        <v>24.8573480662983</v>
      </c>
      <c r="W234" s="166">
        <f>[1]PRESUP!F232</f>
        <v>36.0885095281307</v>
      </c>
      <c r="X234" s="166">
        <f>[1]PRESUP!G232</f>
        <v>4.9799070247933903</v>
      </c>
      <c r="Y234" s="166">
        <f>[1]PRESUP!H232</f>
        <v>0</v>
      </c>
      <c r="Z234" s="166">
        <f>[1]PRESUP!I232</f>
        <v>0</v>
      </c>
      <c r="AS234" s="153">
        <f t="shared" si="91"/>
        <v>8</v>
      </c>
      <c r="AT234" s="162">
        <v>44790</v>
      </c>
      <c r="AU234" s="195">
        <v>435</v>
      </c>
      <c r="AV234" s="195">
        <v>24</v>
      </c>
      <c r="AW234" s="195">
        <v>34</v>
      </c>
      <c r="AX234" s="195">
        <v>5</v>
      </c>
      <c r="AY234" s="195">
        <v>2</v>
      </c>
      <c r="AZ234" s="195">
        <v>22</v>
      </c>
    </row>
    <row r="235" spans="1:52" ht="15">
      <c r="A235" s="153">
        <f t="shared" si="92"/>
        <v>8</v>
      </c>
      <c r="B235" s="162">
        <v>44791</v>
      </c>
      <c r="C235" s="163">
        <f>'[1]2022'!$V233</f>
        <v>435</v>
      </c>
      <c r="D235" s="163">
        <f>'[1]2022'!Y233</f>
        <v>37</v>
      </c>
      <c r="E235" s="163">
        <f>'[1]2022'!Z233</f>
        <v>59</v>
      </c>
      <c r="F235" s="163">
        <f>'[1]2022'!AA233</f>
        <v>12</v>
      </c>
      <c r="G235" s="163">
        <f>'[1]2022'!AB233</f>
        <v>2</v>
      </c>
      <c r="H235" s="163">
        <f>'[1]2022'!AC233</f>
        <v>32</v>
      </c>
      <c r="J235" s="153">
        <f t="shared" si="93"/>
        <v>8</v>
      </c>
      <c r="K235" s="162">
        <f t="shared" si="97"/>
        <v>45156</v>
      </c>
      <c r="L235" s="167">
        <f t="shared" si="94"/>
        <v>442</v>
      </c>
      <c r="M235" s="166">
        <f>VLOOKUP($K235,ANALISIS!N$4:T$369,2,FALSE)</f>
        <v>117</v>
      </c>
      <c r="N235" s="166">
        <f>VLOOKUP($K235,ANALISIS!$N$4:$T$369,3,FALSE)</f>
        <v>67</v>
      </c>
      <c r="O235" s="166">
        <f>VLOOKUP($K235,ANALISIS!$N$4:$T$369,4,FALSE)</f>
        <v>0</v>
      </c>
      <c r="P235" s="166">
        <f>VLOOKUP($K235,ANALISIS!$N$4:$T$369,5,FALSE)</f>
        <v>1</v>
      </c>
      <c r="Q235" s="166">
        <f>VLOOKUP($K235,ANALISIS!$N$4:$T$369,6,FALSE)</f>
        <v>23</v>
      </c>
      <c r="S235" s="153">
        <f t="shared" si="95"/>
        <v>8</v>
      </c>
      <c r="T235" s="162">
        <f t="shared" si="96"/>
        <v>45156</v>
      </c>
      <c r="U235" s="163">
        <f>[1]PRESUP!B233</f>
        <v>440</v>
      </c>
      <c r="V235" s="166">
        <f>[1]PRESUP!E233</f>
        <v>38.3217449355433</v>
      </c>
      <c r="W235" s="166">
        <f>[1]PRESUP!F233</f>
        <v>64.521880671506395</v>
      </c>
      <c r="X235" s="166">
        <f>[1]PRESUP!G233</f>
        <v>11.951776859504101</v>
      </c>
      <c r="Y235" s="166">
        <f>[1]PRESUP!H233</f>
        <v>0</v>
      </c>
      <c r="Z235" s="166">
        <f>[1]PRESUP!I233</f>
        <v>0</v>
      </c>
      <c r="AS235" s="153">
        <f t="shared" si="91"/>
        <v>8</v>
      </c>
      <c r="AT235" s="162">
        <v>44791</v>
      </c>
      <c r="AU235" s="195">
        <v>435</v>
      </c>
      <c r="AV235" s="195">
        <v>37</v>
      </c>
      <c r="AW235" s="195">
        <v>60</v>
      </c>
      <c r="AX235" s="195">
        <v>12</v>
      </c>
      <c r="AY235" s="195">
        <v>2</v>
      </c>
      <c r="AZ235" s="195">
        <v>31</v>
      </c>
    </row>
    <row r="236" spans="1:52" ht="15">
      <c r="A236" s="153">
        <f t="shared" si="92"/>
        <v>8</v>
      </c>
      <c r="B236" s="162">
        <v>44792</v>
      </c>
      <c r="C236" s="163">
        <f>'[1]2022'!$V234</f>
        <v>434</v>
      </c>
      <c r="D236" s="163">
        <f>'[1]2022'!Y234</f>
        <v>75</v>
      </c>
      <c r="E236" s="163">
        <f>'[1]2022'!Z234</f>
        <v>121</v>
      </c>
      <c r="F236" s="163">
        <f>'[1]2022'!AA234</f>
        <v>35</v>
      </c>
      <c r="G236" s="163">
        <f>'[1]2022'!AB234</f>
        <v>2</v>
      </c>
      <c r="H236" s="163">
        <f>'[1]2022'!AC234</f>
        <v>44</v>
      </c>
      <c r="J236" s="153">
        <f t="shared" si="93"/>
        <v>8</v>
      </c>
      <c r="K236" s="162">
        <f t="shared" si="97"/>
        <v>45157</v>
      </c>
      <c r="L236" s="167">
        <f t="shared" si="94"/>
        <v>442</v>
      </c>
      <c r="M236" s="166">
        <f>VLOOKUP($K236,ANALISIS!N$4:T$369,2,FALSE)</f>
        <v>116</v>
      </c>
      <c r="N236" s="166">
        <f>VLOOKUP($K236,ANALISIS!$N$4:$T$369,3,FALSE)</f>
        <v>67</v>
      </c>
      <c r="O236" s="166">
        <f>VLOOKUP($K236,ANALISIS!$N$4:$T$369,4,FALSE)</f>
        <v>0</v>
      </c>
      <c r="P236" s="166">
        <f>VLOOKUP($K236,ANALISIS!$N$4:$T$369,5,FALSE)</f>
        <v>2</v>
      </c>
      <c r="Q236" s="166">
        <f>VLOOKUP($K236,ANALISIS!$N$4:$T$369,6,FALSE)</f>
        <v>25</v>
      </c>
      <c r="S236" s="153">
        <f t="shared" si="95"/>
        <v>8</v>
      </c>
      <c r="T236" s="162">
        <f t="shared" si="96"/>
        <v>45157</v>
      </c>
      <c r="U236" s="163">
        <f>[1]PRESUP!B234</f>
        <v>440</v>
      </c>
      <c r="V236" s="166">
        <f>[1]PRESUP!E234</f>
        <v>77.679212707182302</v>
      </c>
      <c r="W236" s="166">
        <f>[1]PRESUP!F234</f>
        <v>132.32453493647901</v>
      </c>
      <c r="X236" s="166">
        <f>[1]PRESUP!G234</f>
        <v>34.859349173553703</v>
      </c>
      <c r="Y236" s="166">
        <f>[1]PRESUP!H234</f>
        <v>0</v>
      </c>
      <c r="Z236" s="166">
        <f>[1]PRESUP!I234</f>
        <v>0</v>
      </c>
      <c r="AS236" s="153">
        <f t="shared" si="91"/>
        <v>8</v>
      </c>
      <c r="AT236" s="162">
        <v>44792</v>
      </c>
      <c r="AU236" s="195">
        <v>434</v>
      </c>
      <c r="AV236" s="195">
        <v>75</v>
      </c>
      <c r="AW236" s="195">
        <v>121</v>
      </c>
      <c r="AX236" s="195">
        <v>36</v>
      </c>
      <c r="AY236" s="195">
        <v>2</v>
      </c>
      <c r="AZ236" s="195">
        <v>43</v>
      </c>
    </row>
    <row r="237" spans="1:52" ht="15">
      <c r="A237" s="153">
        <f t="shared" si="92"/>
        <v>8</v>
      </c>
      <c r="B237" s="162">
        <v>44793</v>
      </c>
      <c r="C237" s="163">
        <f>'[1]2022'!$V235</f>
        <v>434</v>
      </c>
      <c r="D237" s="163">
        <f>'[1]2022'!Y235</f>
        <v>88</v>
      </c>
      <c r="E237" s="163">
        <f>'[1]2022'!Z235</f>
        <v>123</v>
      </c>
      <c r="F237" s="163">
        <f>'[1]2022'!AA235</f>
        <v>42</v>
      </c>
      <c r="G237" s="163">
        <f>'[1]2022'!AB235</f>
        <v>0</v>
      </c>
      <c r="H237" s="163">
        <f>'[1]2022'!AC235</f>
        <v>39</v>
      </c>
      <c r="J237" s="153">
        <f t="shared" si="93"/>
        <v>8</v>
      </c>
      <c r="K237" s="162">
        <f t="shared" si="97"/>
        <v>45158</v>
      </c>
      <c r="L237" s="167">
        <f t="shared" si="94"/>
        <v>442</v>
      </c>
      <c r="M237" s="166">
        <f>VLOOKUP($K237,ANALISIS!N$4:T$369,2,FALSE)</f>
        <v>54</v>
      </c>
      <c r="N237" s="166">
        <f>VLOOKUP($K237,ANALISIS!$N$4:$T$369,3,FALSE)</f>
        <v>39</v>
      </c>
      <c r="O237" s="166">
        <f>VLOOKUP($K237,ANALISIS!$N$4:$T$369,4,FALSE)</f>
        <v>0</v>
      </c>
      <c r="P237" s="166">
        <f>VLOOKUP($K237,ANALISIS!$N$4:$T$369,5,FALSE)</f>
        <v>2</v>
      </c>
      <c r="Q237" s="166">
        <f>VLOOKUP($K237,ANALISIS!$N$4:$T$369,6,FALSE)</f>
        <v>23</v>
      </c>
      <c r="S237" s="153">
        <f t="shared" si="95"/>
        <v>8</v>
      </c>
      <c r="T237" s="162">
        <f t="shared" si="96"/>
        <v>45158</v>
      </c>
      <c r="U237" s="163">
        <f>[1]PRESUP!B235</f>
        <v>440</v>
      </c>
      <c r="V237" s="166">
        <f>[1]PRESUP!E235</f>
        <v>91.143609576427295</v>
      </c>
      <c r="W237" s="166">
        <f>[1]PRESUP!F235</f>
        <v>134.511717332123</v>
      </c>
      <c r="X237" s="166">
        <f>[1]PRESUP!G235</f>
        <v>41.831219008264497</v>
      </c>
      <c r="Y237" s="166">
        <f>[1]PRESUP!H235</f>
        <v>0</v>
      </c>
      <c r="Z237" s="166">
        <f>[1]PRESUP!I235</f>
        <v>0</v>
      </c>
      <c r="AS237" s="153">
        <f t="shared" si="91"/>
        <v>8</v>
      </c>
      <c r="AT237" s="162">
        <v>44793</v>
      </c>
      <c r="AU237" s="195">
        <v>434</v>
      </c>
      <c r="AV237" s="195">
        <v>88</v>
      </c>
      <c r="AW237" s="195">
        <v>123</v>
      </c>
      <c r="AX237" s="195">
        <v>43</v>
      </c>
      <c r="AY237" s="195"/>
      <c r="AZ237" s="195">
        <v>38</v>
      </c>
    </row>
    <row r="238" spans="1:52" ht="15">
      <c r="A238" s="153">
        <f t="shared" si="92"/>
        <v>8</v>
      </c>
      <c r="B238" s="162">
        <v>44794</v>
      </c>
      <c r="C238" s="163">
        <f>'[1]2022'!$V236</f>
        <v>434</v>
      </c>
      <c r="D238" s="163">
        <f>'[1]2022'!Y236</f>
        <v>52</v>
      </c>
      <c r="E238" s="163">
        <f>'[1]2022'!Z236</f>
        <v>82</v>
      </c>
      <c r="F238" s="163">
        <f>'[1]2022'!AA236</f>
        <v>22</v>
      </c>
      <c r="G238" s="163">
        <f>'[1]2022'!AB236</f>
        <v>0</v>
      </c>
      <c r="H238" s="163">
        <f>'[1]2022'!AC236</f>
        <v>34</v>
      </c>
      <c r="J238" s="153">
        <f t="shared" si="93"/>
        <v>8</v>
      </c>
      <c r="K238" s="162">
        <f t="shared" si="97"/>
        <v>45159</v>
      </c>
      <c r="L238" s="167">
        <f t="shared" si="94"/>
        <v>442</v>
      </c>
      <c r="M238" s="166">
        <f>VLOOKUP($K238,ANALISIS!N$4:T$369,2,FALSE)</f>
        <v>33</v>
      </c>
      <c r="N238" s="166">
        <f>VLOOKUP($K238,ANALISIS!$N$4:$T$369,3,FALSE)</f>
        <v>16</v>
      </c>
      <c r="O238" s="166">
        <f>VLOOKUP($K238,ANALISIS!$N$4:$T$369,4,FALSE)</f>
        <v>0</v>
      </c>
      <c r="P238" s="166">
        <f>VLOOKUP($K238,ANALISIS!$N$4:$T$369,5,FALSE)</f>
        <v>2</v>
      </c>
      <c r="Q238" s="166">
        <f>VLOOKUP($K238,ANALISIS!$N$4:$T$369,6,FALSE)</f>
        <v>22</v>
      </c>
      <c r="S238" s="153">
        <f t="shared" si="95"/>
        <v>8</v>
      </c>
      <c r="T238" s="162">
        <f t="shared" si="96"/>
        <v>45159</v>
      </c>
      <c r="U238" s="163">
        <f>[1]PRESUP!B236</f>
        <v>440</v>
      </c>
      <c r="V238" s="166">
        <f>[1]PRESUP!E236</f>
        <v>53.857587476979703</v>
      </c>
      <c r="W238" s="166">
        <f>[1]PRESUP!F236</f>
        <v>89.674478221415598</v>
      </c>
      <c r="X238" s="166">
        <f>[1]PRESUP!G236</f>
        <v>21.911590909090901</v>
      </c>
      <c r="Y238" s="166">
        <f>[1]PRESUP!H236</f>
        <v>0</v>
      </c>
      <c r="Z238" s="166">
        <f>[1]PRESUP!I236</f>
        <v>0</v>
      </c>
      <c r="AS238" s="153">
        <f t="shared" si="91"/>
        <v>8</v>
      </c>
      <c r="AT238" s="162">
        <v>44794</v>
      </c>
      <c r="AU238" s="195">
        <v>434</v>
      </c>
      <c r="AV238" s="195">
        <v>52</v>
      </c>
      <c r="AW238" s="195">
        <v>82</v>
      </c>
      <c r="AX238" s="195">
        <v>23</v>
      </c>
      <c r="AY238" s="195"/>
      <c r="AZ238" s="195">
        <v>33</v>
      </c>
    </row>
    <row r="239" spans="1:52" ht="15">
      <c r="A239" s="153">
        <f t="shared" si="92"/>
        <v>8</v>
      </c>
      <c r="B239" s="162">
        <v>44795</v>
      </c>
      <c r="C239" s="163">
        <f>'[1]2022'!$V237</f>
        <v>434</v>
      </c>
      <c r="D239" s="163">
        <f>'[1]2022'!Y237</f>
        <v>16</v>
      </c>
      <c r="E239" s="163">
        <f>'[1]2022'!Z237</f>
        <v>29</v>
      </c>
      <c r="F239" s="163">
        <f>'[1]2022'!AA237</f>
        <v>13</v>
      </c>
      <c r="G239" s="163">
        <f>'[1]2022'!AB237</f>
        <v>0</v>
      </c>
      <c r="H239" s="163">
        <f>'[1]2022'!AC237</f>
        <v>21</v>
      </c>
      <c r="J239" s="153">
        <f t="shared" si="93"/>
        <v>8</v>
      </c>
      <c r="K239" s="162">
        <f t="shared" si="97"/>
        <v>45160</v>
      </c>
      <c r="L239" s="167">
        <f t="shared" si="94"/>
        <v>442</v>
      </c>
      <c r="M239" s="166">
        <f>VLOOKUP($K239,ANALISIS!N$4:T$369,2,FALSE)</f>
        <v>32</v>
      </c>
      <c r="N239" s="166">
        <f>VLOOKUP($K239,ANALISIS!$N$4:$T$369,3,FALSE)</f>
        <v>9</v>
      </c>
      <c r="O239" s="166">
        <f>VLOOKUP($K239,ANALISIS!$N$4:$T$369,4,FALSE)</f>
        <v>0</v>
      </c>
      <c r="P239" s="166">
        <f>VLOOKUP($K239,ANALISIS!$N$4:$T$369,5,FALSE)</f>
        <v>1</v>
      </c>
      <c r="Q239" s="166">
        <f>VLOOKUP($K239,ANALISIS!$N$4:$T$369,6,FALSE)</f>
        <v>17</v>
      </c>
      <c r="S239" s="153">
        <f t="shared" si="95"/>
        <v>8</v>
      </c>
      <c r="T239" s="162">
        <f t="shared" si="96"/>
        <v>45160</v>
      </c>
      <c r="U239" s="163">
        <f>[1]PRESUP!B237</f>
        <v>440</v>
      </c>
      <c r="V239" s="166">
        <f>[1]PRESUP!E237</f>
        <v>16.571565377532199</v>
      </c>
      <c r="W239" s="166">
        <f>[1]PRESUP!F237</f>
        <v>31.714144736842101</v>
      </c>
      <c r="X239" s="166">
        <f>[1]PRESUP!G237</f>
        <v>12.9477582644628</v>
      </c>
      <c r="Y239" s="166">
        <f>[1]PRESUP!H237</f>
        <v>0</v>
      </c>
      <c r="Z239" s="166">
        <f>[1]PRESUP!I237</f>
        <v>0</v>
      </c>
      <c r="AS239" s="153">
        <f t="shared" si="91"/>
        <v>8</v>
      </c>
      <c r="AT239" s="162">
        <v>44795</v>
      </c>
      <c r="AU239" s="195">
        <v>434</v>
      </c>
      <c r="AV239" s="195">
        <v>17</v>
      </c>
      <c r="AW239" s="195">
        <v>29</v>
      </c>
      <c r="AX239" s="195">
        <v>14</v>
      </c>
      <c r="AY239" s="195"/>
      <c r="AZ239" s="195">
        <v>20</v>
      </c>
    </row>
    <row r="240" spans="1:52" ht="15">
      <c r="A240" s="153">
        <f t="shared" si="92"/>
        <v>8</v>
      </c>
      <c r="B240" s="162">
        <v>44796</v>
      </c>
      <c r="C240" s="163">
        <f>'[1]2022'!$V238</f>
        <v>434</v>
      </c>
      <c r="D240" s="163">
        <f>'[1]2022'!Y238</f>
        <v>18</v>
      </c>
      <c r="E240" s="163">
        <f>'[1]2022'!Z238</f>
        <v>21</v>
      </c>
      <c r="F240" s="163">
        <f>'[1]2022'!AA238</f>
        <v>12</v>
      </c>
      <c r="G240" s="163">
        <f>'[1]2022'!AB238</f>
        <v>0</v>
      </c>
      <c r="H240" s="163">
        <f>'[1]2022'!AC238</f>
        <v>17</v>
      </c>
      <c r="J240" s="153">
        <f t="shared" si="93"/>
        <v>8</v>
      </c>
      <c r="K240" s="162">
        <f t="shared" si="97"/>
        <v>45161</v>
      </c>
      <c r="L240" s="167">
        <f t="shared" si="94"/>
        <v>442</v>
      </c>
      <c r="M240" s="166">
        <f>VLOOKUP($K240,ANALISIS!N$4:T$369,2,FALSE)</f>
        <v>35</v>
      </c>
      <c r="N240" s="166">
        <f>VLOOKUP($K240,ANALISIS!$N$4:$T$369,3,FALSE)</f>
        <v>13</v>
      </c>
      <c r="O240" s="166">
        <f>VLOOKUP($K240,ANALISIS!$N$4:$T$369,4,FALSE)</f>
        <v>0</v>
      </c>
      <c r="P240" s="166">
        <f>VLOOKUP($K240,ANALISIS!$N$4:$T$369,5,FALSE)</f>
        <v>1</v>
      </c>
      <c r="Q240" s="166">
        <f>VLOOKUP($K240,ANALISIS!$N$4:$T$369,6,FALSE)</f>
        <v>17</v>
      </c>
      <c r="S240" s="153">
        <f t="shared" si="95"/>
        <v>8</v>
      </c>
      <c r="T240" s="162">
        <f t="shared" si="96"/>
        <v>45161</v>
      </c>
      <c r="U240" s="163">
        <f>[1]PRESUP!B238</f>
        <v>440</v>
      </c>
      <c r="V240" s="166">
        <f>[1]PRESUP!E238</f>
        <v>18.6430110497238</v>
      </c>
      <c r="W240" s="166">
        <f>[1]PRESUP!F238</f>
        <v>22.965415154264999</v>
      </c>
      <c r="X240" s="166">
        <f>[1]PRESUP!G238</f>
        <v>11.951776859504101</v>
      </c>
      <c r="Y240" s="166">
        <f>[1]PRESUP!H238</f>
        <v>0</v>
      </c>
      <c r="Z240" s="166">
        <f>[1]PRESUP!I238</f>
        <v>0</v>
      </c>
      <c r="AS240" s="153">
        <f t="shared" si="91"/>
        <v>8</v>
      </c>
      <c r="AT240" s="162">
        <v>44796</v>
      </c>
      <c r="AU240" s="195">
        <v>434</v>
      </c>
      <c r="AV240" s="195">
        <v>19</v>
      </c>
      <c r="AW240" s="195">
        <v>21</v>
      </c>
      <c r="AX240" s="195">
        <v>13</v>
      </c>
      <c r="AY240" s="195"/>
      <c r="AZ240" s="195">
        <v>16</v>
      </c>
    </row>
    <row r="241" spans="1:52" ht="15">
      <c r="A241" s="153">
        <f t="shared" si="92"/>
        <v>8</v>
      </c>
      <c r="B241" s="162">
        <v>44797</v>
      </c>
      <c r="C241" s="163">
        <f>'[1]2022'!$V239</f>
        <v>434</v>
      </c>
      <c r="D241" s="163">
        <f>'[1]2022'!Y239</f>
        <v>19</v>
      </c>
      <c r="E241" s="163">
        <f>'[1]2022'!Z239</f>
        <v>26</v>
      </c>
      <c r="F241" s="163">
        <f>'[1]2022'!AA239</f>
        <v>19</v>
      </c>
      <c r="G241" s="163">
        <f>'[1]2022'!AB239</f>
        <v>1</v>
      </c>
      <c r="H241" s="163">
        <f>'[1]2022'!AC239</f>
        <v>21</v>
      </c>
      <c r="J241" s="153">
        <f t="shared" si="93"/>
        <v>8</v>
      </c>
      <c r="K241" s="162">
        <f t="shared" si="97"/>
        <v>45162</v>
      </c>
      <c r="L241" s="167">
        <f t="shared" si="94"/>
        <v>442</v>
      </c>
      <c r="M241" s="166">
        <f>VLOOKUP($K241,ANALISIS!N$4:T$369,2,FALSE)</f>
        <v>55</v>
      </c>
      <c r="N241" s="166">
        <f>VLOOKUP($K241,ANALISIS!$N$4:$T$369,3,FALSE)</f>
        <v>27</v>
      </c>
      <c r="O241" s="166">
        <f>VLOOKUP($K241,ANALISIS!$N$4:$T$369,4,FALSE)</f>
        <v>0</v>
      </c>
      <c r="P241" s="166">
        <f>VLOOKUP($K241,ANALISIS!$N$4:$T$369,5,FALSE)</f>
        <v>1</v>
      </c>
      <c r="Q241" s="166">
        <f>VLOOKUP($K241,ANALISIS!$N$4:$T$369,6,FALSE)</f>
        <v>21</v>
      </c>
      <c r="S241" s="153">
        <f t="shared" si="95"/>
        <v>8</v>
      </c>
      <c r="T241" s="162">
        <f t="shared" si="96"/>
        <v>45162</v>
      </c>
      <c r="U241" s="163">
        <f>[1]PRESUP!B239</f>
        <v>440</v>
      </c>
      <c r="V241" s="166">
        <f>[1]PRESUP!E239</f>
        <v>19.678733885819501</v>
      </c>
      <c r="W241" s="166">
        <f>[1]PRESUP!F239</f>
        <v>28.433371143375702</v>
      </c>
      <c r="X241" s="166">
        <f>[1]PRESUP!G239</f>
        <v>18.923646694214899</v>
      </c>
      <c r="Y241" s="166">
        <f>[1]PRESUP!H239</f>
        <v>0</v>
      </c>
      <c r="Z241" s="166">
        <f>[1]PRESUP!I239</f>
        <v>0</v>
      </c>
      <c r="AS241" s="153">
        <f t="shared" si="91"/>
        <v>8</v>
      </c>
      <c r="AT241" s="162">
        <v>44797</v>
      </c>
      <c r="AU241" s="195">
        <v>434</v>
      </c>
      <c r="AV241" s="195">
        <v>20</v>
      </c>
      <c r="AW241" s="195">
        <v>26</v>
      </c>
      <c r="AX241" s="195">
        <v>20</v>
      </c>
      <c r="AY241" s="195">
        <v>1</v>
      </c>
      <c r="AZ241" s="195">
        <v>20</v>
      </c>
    </row>
    <row r="242" spans="1:52" ht="15">
      <c r="A242" s="153">
        <f t="shared" si="92"/>
        <v>8</v>
      </c>
      <c r="B242" s="162">
        <v>44798</v>
      </c>
      <c r="C242" s="163">
        <f>'[1]2022'!$V240</f>
        <v>435</v>
      </c>
      <c r="D242" s="163">
        <f>'[1]2022'!Y240</f>
        <v>27</v>
      </c>
      <c r="E242" s="163">
        <f>'[1]2022'!Z240</f>
        <v>34</v>
      </c>
      <c r="F242" s="163">
        <f>'[1]2022'!AA240</f>
        <v>27</v>
      </c>
      <c r="G242" s="163">
        <f>'[1]2022'!AB240</f>
        <v>1</v>
      </c>
      <c r="H242" s="163">
        <f>'[1]2022'!AC240</f>
        <v>23</v>
      </c>
      <c r="J242" s="153">
        <f t="shared" si="93"/>
        <v>8</v>
      </c>
      <c r="K242" s="162">
        <f t="shared" si="97"/>
        <v>45163</v>
      </c>
      <c r="L242" s="167">
        <f t="shared" si="94"/>
        <v>442</v>
      </c>
      <c r="M242" s="166">
        <f>VLOOKUP($K242,ANALISIS!N$4:T$369,2,FALSE)</f>
        <v>92</v>
      </c>
      <c r="N242" s="166">
        <f>VLOOKUP($K242,ANALISIS!$N$4:$T$369,3,FALSE)</f>
        <v>60</v>
      </c>
      <c r="O242" s="166">
        <f>VLOOKUP($K242,ANALISIS!$N$4:$T$369,4,FALSE)</f>
        <v>0</v>
      </c>
      <c r="P242" s="166">
        <f>VLOOKUP($K242,ANALISIS!$N$4:$T$369,5,FALSE)</f>
        <v>1</v>
      </c>
      <c r="Q242" s="166">
        <f>VLOOKUP($K242,ANALISIS!$N$4:$T$369,6,FALSE)</f>
        <v>24</v>
      </c>
      <c r="S242" s="153">
        <f t="shared" si="95"/>
        <v>8</v>
      </c>
      <c r="T242" s="162">
        <f t="shared" si="96"/>
        <v>45163</v>
      </c>
      <c r="U242" s="163">
        <f>[1]PRESUP!B240</f>
        <v>440</v>
      </c>
      <c r="V242" s="166">
        <f>[1]PRESUP!E240</f>
        <v>27.964516574585598</v>
      </c>
      <c r="W242" s="166">
        <f>[1]PRESUP!F240</f>
        <v>37.1821007259528</v>
      </c>
      <c r="X242" s="166">
        <f>[1]PRESUP!G240</f>
        <v>26.891497933884299</v>
      </c>
      <c r="Y242" s="166">
        <f>[1]PRESUP!H240</f>
        <v>0</v>
      </c>
      <c r="Z242" s="166">
        <f>[1]PRESUP!I240</f>
        <v>0</v>
      </c>
      <c r="AS242" s="153">
        <f t="shared" si="91"/>
        <v>8</v>
      </c>
      <c r="AT242" s="162">
        <v>44798</v>
      </c>
      <c r="AU242" s="195">
        <v>435</v>
      </c>
      <c r="AV242" s="195">
        <v>27</v>
      </c>
      <c r="AW242" s="195">
        <v>34</v>
      </c>
      <c r="AX242" s="195">
        <v>28</v>
      </c>
      <c r="AY242" s="195">
        <v>1</v>
      </c>
      <c r="AZ242" s="195">
        <v>22</v>
      </c>
    </row>
    <row r="243" spans="1:52" ht="15">
      <c r="A243" s="153">
        <f t="shared" si="92"/>
        <v>8</v>
      </c>
      <c r="B243" s="162">
        <v>44799</v>
      </c>
      <c r="C243" s="163">
        <f>'[1]2022'!$V241</f>
        <v>437</v>
      </c>
      <c r="D243" s="163">
        <f>'[1]2022'!Y241</f>
        <v>56</v>
      </c>
      <c r="E243" s="163">
        <f>'[1]2022'!Z241</f>
        <v>93</v>
      </c>
      <c r="F243" s="163">
        <f>'[1]2022'!AA241</f>
        <v>41</v>
      </c>
      <c r="G243" s="163">
        <f>'[1]2022'!AB241</f>
        <v>1</v>
      </c>
      <c r="H243" s="163">
        <f>'[1]2022'!AC241</f>
        <v>34</v>
      </c>
      <c r="J243" s="153">
        <f t="shared" si="93"/>
        <v>8</v>
      </c>
      <c r="K243" s="162">
        <f t="shared" si="97"/>
        <v>45164</v>
      </c>
      <c r="L243" s="167">
        <f t="shared" si="94"/>
        <v>442</v>
      </c>
      <c r="M243" s="166">
        <f>VLOOKUP($K243,ANALISIS!N$4:T$369,2,FALSE)</f>
        <v>115</v>
      </c>
      <c r="N243" s="166">
        <f>VLOOKUP($K243,ANALISIS!$N$4:$T$369,3,FALSE)</f>
        <v>72</v>
      </c>
      <c r="O243" s="166">
        <f>VLOOKUP($K243,ANALISIS!$N$4:$T$369,4,FALSE)</f>
        <v>0</v>
      </c>
      <c r="P243" s="166">
        <f>VLOOKUP($K243,ANALISIS!$N$4:$T$369,5,FALSE)</f>
        <v>1</v>
      </c>
      <c r="Q243" s="166">
        <f>VLOOKUP($K243,ANALISIS!$N$4:$T$369,6,FALSE)</f>
        <v>29</v>
      </c>
      <c r="S243" s="153">
        <f t="shared" si="95"/>
        <v>8</v>
      </c>
      <c r="T243" s="162">
        <f t="shared" si="96"/>
        <v>45164</v>
      </c>
      <c r="U243" s="163">
        <f>[1]PRESUP!B241</f>
        <v>440</v>
      </c>
      <c r="V243" s="166">
        <f>[1]PRESUP!E241</f>
        <v>58.000478821362798</v>
      </c>
      <c r="W243" s="166">
        <f>[1]PRESUP!F241</f>
        <v>101.703981397459</v>
      </c>
      <c r="X243" s="166">
        <f>[1]PRESUP!G241</f>
        <v>40.835237603305799</v>
      </c>
      <c r="Y243" s="166">
        <f>[1]PRESUP!H241</f>
        <v>0</v>
      </c>
      <c r="Z243" s="166">
        <f>[1]PRESUP!I241</f>
        <v>0</v>
      </c>
      <c r="AS243" s="153">
        <f t="shared" si="91"/>
        <v>8</v>
      </c>
      <c r="AT243" s="162">
        <v>44799</v>
      </c>
      <c r="AU243" s="195">
        <v>437</v>
      </c>
      <c r="AV243" s="195">
        <v>57</v>
      </c>
      <c r="AW243" s="195">
        <v>93</v>
      </c>
      <c r="AX243" s="195">
        <v>42</v>
      </c>
      <c r="AY243" s="195">
        <v>1</v>
      </c>
      <c r="AZ243" s="195">
        <v>33</v>
      </c>
    </row>
    <row r="244" spans="1:52" ht="15">
      <c r="A244" s="153">
        <f t="shared" si="92"/>
        <v>8</v>
      </c>
      <c r="B244" s="162">
        <v>44800</v>
      </c>
      <c r="C244" s="163">
        <f>'[1]2022'!$V242</f>
        <v>436</v>
      </c>
      <c r="D244" s="163">
        <f>'[1]2022'!Y242</f>
        <v>66</v>
      </c>
      <c r="E244" s="163">
        <f>'[1]2022'!Z242</f>
        <v>94</v>
      </c>
      <c r="F244" s="163">
        <f>'[1]2022'!AA242</f>
        <v>49</v>
      </c>
      <c r="G244" s="163">
        <f>'[1]2022'!AB242</f>
        <v>1</v>
      </c>
      <c r="H244" s="163">
        <f>'[1]2022'!AC242</f>
        <v>35</v>
      </c>
      <c r="J244" s="153">
        <f t="shared" si="93"/>
        <v>8</v>
      </c>
      <c r="K244" s="162">
        <f t="shared" si="97"/>
        <v>45165</v>
      </c>
      <c r="L244" s="167">
        <f t="shared" si="94"/>
        <v>442</v>
      </c>
      <c r="M244" s="166">
        <f>VLOOKUP($K244,ANALISIS!N$4:T$369,2,FALSE)</f>
        <v>48</v>
      </c>
      <c r="N244" s="166">
        <f>VLOOKUP($K244,ANALISIS!$N$4:$T$369,3,FALSE)</f>
        <v>32</v>
      </c>
      <c r="O244" s="166">
        <f>VLOOKUP($K244,ANALISIS!$N$4:$T$369,4,FALSE)</f>
        <v>0</v>
      </c>
      <c r="P244" s="166">
        <f>VLOOKUP($K244,ANALISIS!$N$4:$T$369,5,FALSE)</f>
        <v>0</v>
      </c>
      <c r="Q244" s="166">
        <f>VLOOKUP($K244,ANALISIS!$N$4:$T$369,6,FALSE)</f>
        <v>25</v>
      </c>
      <c r="S244" s="153">
        <f t="shared" si="95"/>
        <v>8</v>
      </c>
      <c r="T244" s="162">
        <f t="shared" si="96"/>
        <v>45165</v>
      </c>
      <c r="U244" s="163">
        <f>[1]PRESUP!B242</f>
        <v>440</v>
      </c>
      <c r="V244" s="166">
        <f>[1]PRESUP!E242</f>
        <v>68.357707182320397</v>
      </c>
      <c r="W244" s="166">
        <f>[1]PRESUP!F242</f>
        <v>102.797572595281</v>
      </c>
      <c r="X244" s="166">
        <f>[1]PRESUP!G242</f>
        <v>48.8030888429752</v>
      </c>
      <c r="Y244" s="166">
        <f>[1]PRESUP!H242</f>
        <v>0</v>
      </c>
      <c r="Z244" s="166">
        <f>[1]PRESUP!I242</f>
        <v>0</v>
      </c>
      <c r="AS244" s="153">
        <f t="shared" si="91"/>
        <v>8</v>
      </c>
      <c r="AT244" s="162">
        <v>44800</v>
      </c>
      <c r="AU244" s="195">
        <v>436</v>
      </c>
      <c r="AV244" s="195">
        <v>67</v>
      </c>
      <c r="AW244" s="195">
        <v>94</v>
      </c>
      <c r="AX244" s="195">
        <v>50</v>
      </c>
      <c r="AY244" s="195">
        <v>1</v>
      </c>
      <c r="AZ244" s="195">
        <v>34</v>
      </c>
    </row>
    <row r="245" spans="1:52" ht="15">
      <c r="A245" s="153">
        <f t="shared" si="92"/>
        <v>8</v>
      </c>
      <c r="B245" s="162">
        <v>44801</v>
      </c>
      <c r="C245" s="163">
        <f>'[1]2022'!$V243</f>
        <v>436</v>
      </c>
      <c r="D245" s="163">
        <f>'[1]2022'!Y243</f>
        <v>33</v>
      </c>
      <c r="E245" s="163">
        <f>'[1]2022'!Z243</f>
        <v>58</v>
      </c>
      <c r="F245" s="163">
        <f>'[1]2022'!AA243</f>
        <v>25</v>
      </c>
      <c r="G245" s="163">
        <f>'[1]2022'!AB243</f>
        <v>0</v>
      </c>
      <c r="H245" s="163">
        <f>'[1]2022'!AC243</f>
        <v>28</v>
      </c>
      <c r="J245" s="153">
        <f t="shared" si="93"/>
        <v>8</v>
      </c>
      <c r="K245" s="162">
        <f t="shared" si="97"/>
        <v>45166</v>
      </c>
      <c r="L245" s="167">
        <f t="shared" si="94"/>
        <v>442</v>
      </c>
      <c r="M245" s="166">
        <f>VLOOKUP($K245,ANALISIS!N$4:T$369,2,FALSE)</f>
        <v>24</v>
      </c>
      <c r="N245" s="166">
        <f>VLOOKUP($K245,ANALISIS!$N$4:$T$369,3,FALSE)</f>
        <v>14</v>
      </c>
      <c r="O245" s="166">
        <f>VLOOKUP($K245,ANALISIS!$N$4:$T$369,4,FALSE)</f>
        <v>0</v>
      </c>
      <c r="P245" s="166">
        <f>VLOOKUP($K245,ANALISIS!$N$4:$T$369,5,FALSE)</f>
        <v>0</v>
      </c>
      <c r="Q245" s="166">
        <f>VLOOKUP($K245,ANALISIS!$N$4:$T$369,6,FALSE)</f>
        <v>15</v>
      </c>
      <c r="S245" s="153">
        <f t="shared" si="95"/>
        <v>8</v>
      </c>
      <c r="T245" s="162">
        <f t="shared" si="96"/>
        <v>45166</v>
      </c>
      <c r="U245" s="163">
        <f>[1]PRESUP!B243</f>
        <v>440</v>
      </c>
      <c r="V245" s="166">
        <f>[1]PRESUP!E243</f>
        <v>34.178853591160198</v>
      </c>
      <c r="W245" s="166">
        <f>[1]PRESUP!F243</f>
        <v>63.428289473684202</v>
      </c>
      <c r="X245" s="166">
        <f>[1]PRESUP!G243</f>
        <v>24.899535123966899</v>
      </c>
      <c r="Y245" s="166">
        <f>[1]PRESUP!H243</f>
        <v>0</v>
      </c>
      <c r="Z245" s="166">
        <f>[1]PRESUP!I243</f>
        <v>0</v>
      </c>
      <c r="AS245" s="153">
        <f t="shared" si="91"/>
        <v>8</v>
      </c>
      <c r="AT245" s="162">
        <v>44801</v>
      </c>
      <c r="AU245" s="195">
        <v>436</v>
      </c>
      <c r="AV245" s="195">
        <v>34</v>
      </c>
      <c r="AW245" s="195">
        <v>58</v>
      </c>
      <c r="AX245" s="195">
        <v>25</v>
      </c>
      <c r="AY245" s="195"/>
      <c r="AZ245" s="195">
        <v>27</v>
      </c>
    </row>
    <row r="246" spans="1:52" ht="15">
      <c r="A246" s="153">
        <f t="shared" si="92"/>
        <v>8</v>
      </c>
      <c r="B246" s="162">
        <v>44802</v>
      </c>
      <c r="C246" s="163">
        <f>'[1]2022'!$V244</f>
        <v>436</v>
      </c>
      <c r="D246" s="163">
        <f>'[1]2022'!Y244</f>
        <v>16</v>
      </c>
      <c r="E246" s="163">
        <f>'[1]2022'!Z244</f>
        <v>20</v>
      </c>
      <c r="F246" s="163">
        <f>'[1]2022'!AA244</f>
        <v>10</v>
      </c>
      <c r="G246" s="163">
        <f>'[1]2022'!AB244</f>
        <v>1</v>
      </c>
      <c r="H246" s="163">
        <f>'[1]2022'!AC244</f>
        <v>18</v>
      </c>
      <c r="J246" s="153">
        <f t="shared" si="93"/>
        <v>8</v>
      </c>
      <c r="K246" s="162">
        <f t="shared" si="97"/>
        <v>45167</v>
      </c>
      <c r="L246" s="167">
        <f t="shared" si="94"/>
        <v>442</v>
      </c>
      <c r="M246" s="166">
        <f>VLOOKUP($K246,ANALISIS!N$4:T$369,2,FALSE)</f>
        <v>18</v>
      </c>
      <c r="N246" s="166">
        <f>VLOOKUP($K246,ANALISIS!$N$4:$T$369,3,FALSE)</f>
        <v>13</v>
      </c>
      <c r="O246" s="166">
        <f>VLOOKUP($K246,ANALISIS!$N$4:$T$369,4,FALSE)</f>
        <v>0</v>
      </c>
      <c r="P246" s="166">
        <f>VLOOKUP($K246,ANALISIS!$N$4:$T$369,5,FALSE)</f>
        <v>0</v>
      </c>
      <c r="Q246" s="166">
        <f>VLOOKUP($K246,ANALISIS!$N$4:$T$369,6,FALSE)</f>
        <v>15</v>
      </c>
      <c r="S246" s="153">
        <f t="shared" si="95"/>
        <v>8</v>
      </c>
      <c r="T246" s="162">
        <f t="shared" si="96"/>
        <v>45167</v>
      </c>
      <c r="U246" s="163">
        <f>[1]PRESUP!B244</f>
        <v>440</v>
      </c>
      <c r="V246" s="166">
        <f>[1]PRESUP!E244</f>
        <v>16.571565377532199</v>
      </c>
      <c r="W246" s="166">
        <f>[1]PRESUP!F244</f>
        <v>21.8718239564428</v>
      </c>
      <c r="X246" s="166">
        <f>[1]PRESUP!G244</f>
        <v>9.9598140495867806</v>
      </c>
      <c r="Y246" s="166">
        <f>[1]PRESUP!H244</f>
        <v>0</v>
      </c>
      <c r="Z246" s="166">
        <f>[1]PRESUP!I244</f>
        <v>0</v>
      </c>
      <c r="AS246" s="153">
        <f t="shared" si="91"/>
        <v>8</v>
      </c>
      <c r="AT246" s="162">
        <v>44802</v>
      </c>
      <c r="AU246" s="195">
        <v>436</v>
      </c>
      <c r="AV246" s="195">
        <v>16</v>
      </c>
      <c r="AW246" s="195">
        <v>20</v>
      </c>
      <c r="AX246" s="195">
        <v>9</v>
      </c>
      <c r="AY246" s="195">
        <v>1</v>
      </c>
      <c r="AZ246" s="195">
        <v>18</v>
      </c>
    </row>
    <row r="247" spans="1:52" ht="15">
      <c r="A247" s="153">
        <f t="shared" si="92"/>
        <v>8</v>
      </c>
      <c r="B247" s="162">
        <v>44803</v>
      </c>
      <c r="C247" s="163">
        <f>'[1]2022'!$V245</f>
        <v>436</v>
      </c>
      <c r="D247" s="163">
        <f>'[1]2022'!Y245</f>
        <v>11</v>
      </c>
      <c r="E247" s="163">
        <f>'[1]2022'!Z245</f>
        <v>13</v>
      </c>
      <c r="F247" s="163">
        <f>'[1]2022'!AA245</f>
        <v>9</v>
      </c>
      <c r="G247" s="163">
        <f>'[1]2022'!AB245</f>
        <v>1</v>
      </c>
      <c r="H247" s="163">
        <f>'[1]2022'!AC245</f>
        <v>13</v>
      </c>
      <c r="J247" s="153">
        <f t="shared" si="93"/>
        <v>8</v>
      </c>
      <c r="K247" s="162">
        <f t="shared" si="97"/>
        <v>45168</v>
      </c>
      <c r="L247" s="167">
        <f t="shared" si="94"/>
        <v>442</v>
      </c>
      <c r="M247" s="166">
        <f>VLOOKUP($K247,ANALISIS!N$4:T$369,2,FALSE)</f>
        <v>21</v>
      </c>
      <c r="N247" s="166">
        <f>VLOOKUP($K247,ANALISIS!$N$4:$T$369,3,FALSE)</f>
        <v>10</v>
      </c>
      <c r="O247" s="166">
        <f>VLOOKUP($K247,ANALISIS!$N$4:$T$369,4,FALSE)</f>
        <v>0</v>
      </c>
      <c r="P247" s="166">
        <f>VLOOKUP($K247,ANALISIS!$N$4:$T$369,5,FALSE)</f>
        <v>0</v>
      </c>
      <c r="Q247" s="166">
        <f>VLOOKUP($K247,ANALISIS!$N$4:$T$369,6,FALSE)</f>
        <v>13</v>
      </c>
      <c r="S247" s="153">
        <f t="shared" si="95"/>
        <v>8</v>
      </c>
      <c r="T247" s="162">
        <f t="shared" si="96"/>
        <v>45168</v>
      </c>
      <c r="U247" s="163">
        <f>[1]PRESUP!B245</f>
        <v>440</v>
      </c>
      <c r="V247" s="166">
        <f>[1]PRESUP!E245</f>
        <v>11.392951197053399</v>
      </c>
      <c r="W247" s="166">
        <f>[1]PRESUP!F245</f>
        <v>14.216685571687799</v>
      </c>
      <c r="X247" s="166">
        <f>[1]PRESUP!G245</f>
        <v>8.9638326446281003</v>
      </c>
      <c r="Y247" s="166">
        <f>[1]PRESUP!H245</f>
        <v>0</v>
      </c>
      <c r="Z247" s="166">
        <f>[1]PRESUP!I245</f>
        <v>0</v>
      </c>
      <c r="AS247" s="153">
        <f t="shared" si="91"/>
        <v>8</v>
      </c>
      <c r="AT247" s="162">
        <v>44803</v>
      </c>
      <c r="AU247" s="195">
        <v>436</v>
      </c>
      <c r="AV247" s="195">
        <v>11</v>
      </c>
      <c r="AW247" s="195">
        <v>13</v>
      </c>
      <c r="AX247" s="195">
        <v>8</v>
      </c>
      <c r="AY247" s="195">
        <v>1</v>
      </c>
      <c r="AZ247" s="195">
        <v>13</v>
      </c>
    </row>
    <row r="248" spans="1:52" ht="15">
      <c r="A248" s="153">
        <f t="shared" si="92"/>
        <v>8</v>
      </c>
      <c r="B248" s="162">
        <v>44804</v>
      </c>
      <c r="C248" s="163">
        <f>'[1]2022'!$V246</f>
        <v>436</v>
      </c>
      <c r="D248" s="163">
        <f>'[1]2022'!Y246</f>
        <v>22</v>
      </c>
      <c r="E248" s="163">
        <f>'[1]2022'!Z246</f>
        <v>13</v>
      </c>
      <c r="F248" s="163">
        <f>'[1]2022'!AA246</f>
        <v>5</v>
      </c>
      <c r="G248" s="163">
        <f>'[1]2022'!AB246</f>
        <v>0</v>
      </c>
      <c r="H248" s="163">
        <f>'[1]2022'!AC246</f>
        <v>12</v>
      </c>
      <c r="J248" s="153">
        <f t="shared" si="93"/>
        <v>8</v>
      </c>
      <c r="K248" s="162">
        <f t="shared" si="97"/>
        <v>45169</v>
      </c>
      <c r="L248" s="167">
        <f t="shared" si="94"/>
        <v>442</v>
      </c>
      <c r="M248" s="166">
        <f>VLOOKUP($K248,ANALISIS!N$4:T$369,2,FALSE)</f>
        <v>52</v>
      </c>
      <c r="N248" s="166">
        <f>VLOOKUP($K248,ANALISIS!$N$4:$T$369,3,FALSE)</f>
        <v>28</v>
      </c>
      <c r="O248" s="166">
        <f>VLOOKUP($K248,ANALISIS!$N$4:$T$369,4,FALSE)</f>
        <v>0</v>
      </c>
      <c r="P248" s="166">
        <f>VLOOKUP($K248,ANALISIS!$N$4:$T$369,5,FALSE)</f>
        <v>1</v>
      </c>
      <c r="Q248" s="166">
        <f>VLOOKUP($K248,ANALISIS!$N$4:$T$369,6,FALSE)</f>
        <v>25</v>
      </c>
      <c r="S248" s="153">
        <f t="shared" si="95"/>
        <v>8</v>
      </c>
      <c r="T248" s="162">
        <f t="shared" si="96"/>
        <v>45169</v>
      </c>
      <c r="U248" s="163">
        <f>[1]PRESUP!B246</f>
        <v>440</v>
      </c>
      <c r="V248" s="166">
        <f>[1]PRESUP!E246</f>
        <v>22.785902394106799</v>
      </c>
      <c r="W248" s="166">
        <f>[1]PRESUP!F246</f>
        <v>14.216685571687799</v>
      </c>
      <c r="X248" s="166">
        <f>[1]PRESUP!G246</f>
        <v>4.9799070247933903</v>
      </c>
      <c r="Y248" s="166">
        <f>[1]PRESUP!H246</f>
        <v>0</v>
      </c>
      <c r="Z248" s="166">
        <f>[1]PRESUP!I246</f>
        <v>0</v>
      </c>
      <c r="AS248" s="153">
        <f t="shared" si="91"/>
        <v>8</v>
      </c>
      <c r="AT248" s="162">
        <v>44804</v>
      </c>
      <c r="AU248" s="195">
        <v>436</v>
      </c>
      <c r="AV248" s="195">
        <v>22</v>
      </c>
      <c r="AW248" s="195">
        <v>12</v>
      </c>
      <c r="AX248" s="195">
        <v>5</v>
      </c>
      <c r="AY248" s="195"/>
      <c r="AZ248" s="195">
        <v>11</v>
      </c>
    </row>
    <row r="249" spans="1:52" ht="15">
      <c r="A249" s="153">
        <f t="shared" si="92"/>
        <v>9</v>
      </c>
      <c r="B249" s="162">
        <v>44805</v>
      </c>
      <c r="C249" s="163">
        <f>'[1]2022'!$V247</f>
        <v>436</v>
      </c>
      <c r="D249" s="163">
        <f>'[1]2022'!Y247</f>
        <v>38</v>
      </c>
      <c r="E249" s="163">
        <f>'[1]2022'!Z247</f>
        <v>59</v>
      </c>
      <c r="F249" s="163">
        <f>'[1]2022'!AA247</f>
        <v>11</v>
      </c>
      <c r="G249" s="163">
        <f>'[1]2022'!AB247</f>
        <v>0</v>
      </c>
      <c r="H249" s="163">
        <f>'[1]2022'!AC247</f>
        <v>26</v>
      </c>
      <c r="J249" s="153">
        <f t="shared" si="93"/>
        <v>9</v>
      </c>
      <c r="K249" s="162">
        <f t="shared" si="97"/>
        <v>45170</v>
      </c>
      <c r="L249" s="167">
        <f t="shared" si="94"/>
        <v>442</v>
      </c>
      <c r="M249" s="166">
        <f>VLOOKUP($K249,ANALISIS!N$4:T$369,2,FALSE)</f>
        <v>166</v>
      </c>
      <c r="N249" s="166">
        <f>VLOOKUP($K249,ANALISIS!$N$4:$T$369,3,FALSE)</f>
        <v>101</v>
      </c>
      <c r="O249" s="166">
        <f>VLOOKUP($K249,ANALISIS!$N$4:$T$369,4,FALSE)</f>
        <v>1</v>
      </c>
      <c r="P249" s="166">
        <f>VLOOKUP($K249,ANALISIS!$N$4:$T$369,5,FALSE)</f>
        <v>5</v>
      </c>
      <c r="Q249" s="166">
        <f>VLOOKUP($K249,ANALISIS!$N$4:$T$369,6,FALSE)</f>
        <v>46</v>
      </c>
      <c r="S249" s="153">
        <f t="shared" si="95"/>
        <v>9</v>
      </c>
      <c r="T249" s="162">
        <f t="shared" si="96"/>
        <v>45170</v>
      </c>
      <c r="U249" s="168">
        <f>[1]PRESUP!B247</f>
        <v>440</v>
      </c>
      <c r="V249" s="166">
        <f>[1]PRESUP!E247</f>
        <v>51.211932241250899</v>
      </c>
      <c r="W249" s="166">
        <f>[1]PRESUP!F247</f>
        <v>58.606175566653903</v>
      </c>
      <c r="X249" s="166">
        <f>[1]PRESUP!G247</f>
        <v>8.8237461220268898</v>
      </c>
      <c r="Y249" s="166">
        <f>[1]PRESUP!H247</f>
        <v>0</v>
      </c>
      <c r="Z249" s="166">
        <f>[1]PRESUP!I247</f>
        <v>0</v>
      </c>
      <c r="AS249" s="153">
        <f t="shared" si="91"/>
        <v>9</v>
      </c>
      <c r="AT249" s="162">
        <v>44805</v>
      </c>
      <c r="AU249" s="195">
        <v>436</v>
      </c>
      <c r="AV249" s="195">
        <v>38</v>
      </c>
      <c r="AW249" s="195">
        <v>59</v>
      </c>
      <c r="AX249" s="195">
        <v>11</v>
      </c>
      <c r="AY249" s="195"/>
      <c r="AZ249" s="195">
        <v>26</v>
      </c>
    </row>
    <row r="250" spans="1:52" ht="15">
      <c r="A250" s="153">
        <f t="shared" si="92"/>
        <v>9</v>
      </c>
      <c r="B250" s="162">
        <v>44806</v>
      </c>
      <c r="C250" s="163">
        <f>'[1]2022'!$V248</f>
        <v>436</v>
      </c>
      <c r="D250" s="163">
        <f>'[1]2022'!Y248</f>
        <v>114</v>
      </c>
      <c r="E250" s="163">
        <f>'[1]2022'!Z248</f>
        <v>159</v>
      </c>
      <c r="F250" s="163">
        <f>'[1]2022'!AA248</f>
        <v>55</v>
      </c>
      <c r="G250" s="163">
        <f>'[1]2022'!AB248</f>
        <v>0</v>
      </c>
      <c r="H250" s="163">
        <f>'[1]2022'!AC248</f>
        <v>35</v>
      </c>
      <c r="J250" s="153">
        <f t="shared" si="93"/>
        <v>9</v>
      </c>
      <c r="K250" s="162">
        <f t="shared" si="97"/>
        <v>45171</v>
      </c>
      <c r="L250" s="167">
        <f t="shared" si="94"/>
        <v>442</v>
      </c>
      <c r="M250" s="166">
        <f>VLOOKUP($K250,ANALISIS!N$4:T$369,2,FALSE)</f>
        <v>231</v>
      </c>
      <c r="N250" s="166">
        <f>VLOOKUP($K250,ANALISIS!$N$4:$T$369,3,FALSE)</f>
        <v>132</v>
      </c>
      <c r="O250" s="166">
        <f>VLOOKUP($K250,ANALISIS!$N$4:$T$369,4,FALSE)</f>
        <v>0</v>
      </c>
      <c r="P250" s="166">
        <f>VLOOKUP($K250,ANALISIS!$N$4:$T$369,5,FALSE)</f>
        <v>5</v>
      </c>
      <c r="Q250" s="166">
        <f>VLOOKUP($K250,ANALISIS!$N$4:$T$369,6,FALSE)</f>
        <v>48</v>
      </c>
      <c r="S250" s="153">
        <f t="shared" si="95"/>
        <v>9</v>
      </c>
      <c r="T250" s="162">
        <f t="shared" si="96"/>
        <v>45171</v>
      </c>
      <c r="U250" s="163">
        <f>[1]PRESUP!B248</f>
        <v>440</v>
      </c>
      <c r="V250" s="166">
        <f>[1]PRESUP!E248</f>
        <v>153.635796723753</v>
      </c>
      <c r="W250" s="166">
        <f>[1]PRESUP!F248</f>
        <v>157.938676527084</v>
      </c>
      <c r="X250" s="166">
        <f>[1]PRESUP!G248</f>
        <v>44.118730610134399</v>
      </c>
      <c r="Y250" s="166">
        <f>[1]PRESUP!H248</f>
        <v>0</v>
      </c>
      <c r="Z250" s="166">
        <f>[1]PRESUP!I248</f>
        <v>0</v>
      </c>
      <c r="AS250" s="153">
        <f t="shared" si="91"/>
        <v>9</v>
      </c>
      <c r="AT250" s="162">
        <v>44806</v>
      </c>
      <c r="AU250" s="195">
        <v>436</v>
      </c>
      <c r="AV250" s="195">
        <v>114</v>
      </c>
      <c r="AW250" s="195">
        <v>159</v>
      </c>
      <c r="AX250" s="195">
        <v>55</v>
      </c>
      <c r="AY250" s="195"/>
      <c r="AZ250" s="195">
        <v>35</v>
      </c>
    </row>
    <row r="251" spans="1:52" ht="15">
      <c r="A251" s="153">
        <f t="shared" si="92"/>
        <v>9</v>
      </c>
      <c r="B251" s="162">
        <v>44807</v>
      </c>
      <c r="C251" s="163">
        <f>'[1]2022'!$V249</f>
        <v>436</v>
      </c>
      <c r="D251" s="163">
        <f>'[1]2022'!Y249</f>
        <v>131</v>
      </c>
      <c r="E251" s="163">
        <f>'[1]2022'!Z249</f>
        <v>178</v>
      </c>
      <c r="F251" s="163">
        <f>'[1]2022'!AA249</f>
        <v>64</v>
      </c>
      <c r="G251" s="163">
        <f>'[1]2022'!AB249</f>
        <v>0</v>
      </c>
      <c r="H251" s="163">
        <f>'[1]2022'!AC249</f>
        <v>38</v>
      </c>
      <c r="J251" s="153">
        <f t="shared" si="93"/>
        <v>9</v>
      </c>
      <c r="K251" s="162">
        <f t="shared" si="97"/>
        <v>45172</v>
      </c>
      <c r="L251" s="167">
        <f t="shared" si="94"/>
        <v>442</v>
      </c>
      <c r="M251" s="166">
        <f>VLOOKUP($K251,ANALISIS!N$4:T$369,2,FALSE)</f>
        <v>221</v>
      </c>
      <c r="N251" s="166">
        <f>VLOOKUP($K251,ANALISIS!$N$4:$T$369,3,FALSE)</f>
        <v>122</v>
      </c>
      <c r="O251" s="166">
        <f>VLOOKUP($K251,ANALISIS!$N$4:$T$369,4,FALSE)</f>
        <v>1</v>
      </c>
      <c r="P251" s="166">
        <f>VLOOKUP($K251,ANALISIS!$N$4:$T$369,5,FALSE)</f>
        <v>4</v>
      </c>
      <c r="Q251" s="166">
        <f>VLOOKUP($K251,ANALISIS!$N$4:$T$369,6,FALSE)</f>
        <v>48</v>
      </c>
      <c r="S251" s="153">
        <f t="shared" si="95"/>
        <v>9</v>
      </c>
      <c r="T251" s="162">
        <f t="shared" si="96"/>
        <v>45172</v>
      </c>
      <c r="U251" s="163">
        <f>[1]PRESUP!B249</f>
        <v>440</v>
      </c>
      <c r="V251" s="166">
        <f>[1]PRESUP!E249</f>
        <v>176.54639798957601</v>
      </c>
      <c r="W251" s="166">
        <f>[1]PRESUP!F249</f>
        <v>176.81185170956601</v>
      </c>
      <c r="X251" s="166">
        <f>[1]PRESUP!G249</f>
        <v>51.338159255429197</v>
      </c>
      <c r="Y251" s="166">
        <f>[1]PRESUP!H249</f>
        <v>0</v>
      </c>
      <c r="Z251" s="166">
        <f>[1]PRESUP!I249</f>
        <v>0</v>
      </c>
      <c r="AS251" s="153">
        <f t="shared" si="91"/>
        <v>9</v>
      </c>
      <c r="AT251" s="162">
        <v>44807</v>
      </c>
      <c r="AU251" s="195">
        <v>436</v>
      </c>
      <c r="AV251" s="195">
        <v>131</v>
      </c>
      <c r="AW251" s="195">
        <v>179</v>
      </c>
      <c r="AX251" s="195">
        <v>64</v>
      </c>
      <c r="AY251" s="195"/>
      <c r="AZ251" s="195">
        <v>38</v>
      </c>
    </row>
    <row r="252" spans="1:52" ht="15">
      <c r="A252" s="153">
        <f t="shared" si="92"/>
        <v>9</v>
      </c>
      <c r="B252" s="162">
        <v>44808</v>
      </c>
      <c r="C252" s="163">
        <f>'[1]2022'!$V250</f>
        <v>437</v>
      </c>
      <c r="D252" s="163">
        <f>'[1]2022'!Y250</f>
        <v>125</v>
      </c>
      <c r="E252" s="163">
        <f>'[1]2022'!Z250</f>
        <v>165</v>
      </c>
      <c r="F252" s="163">
        <f>'[1]2022'!AA250</f>
        <v>61</v>
      </c>
      <c r="G252" s="163">
        <f>'[1]2022'!AB250</f>
        <v>0</v>
      </c>
      <c r="H252" s="163">
        <f>'[1]2022'!AC250</f>
        <v>36</v>
      </c>
      <c r="J252" s="153">
        <f t="shared" si="93"/>
        <v>9</v>
      </c>
      <c r="K252" s="162">
        <f t="shared" si="97"/>
        <v>45173</v>
      </c>
      <c r="L252" s="167">
        <f t="shared" si="94"/>
        <v>442</v>
      </c>
      <c r="M252" s="166">
        <f>VLOOKUP($K252,ANALISIS!N$4:T$369,2,FALSE)</f>
        <v>62</v>
      </c>
      <c r="N252" s="166">
        <f>VLOOKUP($K252,ANALISIS!$N$4:$T$369,3,FALSE)</f>
        <v>39</v>
      </c>
      <c r="O252" s="166">
        <f>VLOOKUP($K252,ANALISIS!$N$4:$T$369,4,FALSE)</f>
        <v>0</v>
      </c>
      <c r="P252" s="166">
        <f>VLOOKUP($K252,ANALISIS!$N$4:$T$369,5,FALSE)</f>
        <v>2</v>
      </c>
      <c r="Q252" s="166">
        <f>VLOOKUP($K252,ANALISIS!$N$4:$T$369,6,FALSE)</f>
        <v>31</v>
      </c>
      <c r="S252" s="153">
        <f t="shared" si="95"/>
        <v>9</v>
      </c>
      <c r="T252" s="162">
        <f t="shared" si="96"/>
        <v>45173</v>
      </c>
      <c r="U252" s="163">
        <f>[1]PRESUP!B250</f>
        <v>440</v>
      </c>
      <c r="V252" s="166">
        <f>[1]PRESUP!E250</f>
        <v>168.46030342516801</v>
      </c>
      <c r="W252" s="166">
        <f>[1]PRESUP!F250</f>
        <v>163.89862658471</v>
      </c>
      <c r="X252" s="166">
        <f>[1]PRESUP!G250</f>
        <v>48.931683040330903</v>
      </c>
      <c r="Y252" s="166">
        <f>[1]PRESUP!H250</f>
        <v>0</v>
      </c>
      <c r="Z252" s="166">
        <f>[1]PRESUP!I250</f>
        <v>0</v>
      </c>
      <c r="AS252" s="153">
        <f t="shared" si="91"/>
        <v>9</v>
      </c>
      <c r="AT252" s="162">
        <v>44808</v>
      </c>
      <c r="AU252" s="195">
        <v>437</v>
      </c>
      <c r="AV252" s="195">
        <v>125</v>
      </c>
      <c r="AW252" s="195">
        <v>166</v>
      </c>
      <c r="AX252" s="195">
        <v>61</v>
      </c>
      <c r="AY252" s="195"/>
      <c r="AZ252" s="195">
        <v>36</v>
      </c>
    </row>
    <row r="253" spans="1:52" ht="15">
      <c r="A253" s="153">
        <f t="shared" si="92"/>
        <v>9</v>
      </c>
      <c r="B253" s="162">
        <v>44809</v>
      </c>
      <c r="C253" s="163">
        <f>'[1]2022'!$V251</f>
        <v>436</v>
      </c>
      <c r="D253" s="163">
        <f>'[1]2022'!Y251</f>
        <v>31</v>
      </c>
      <c r="E253" s="163">
        <f>'[1]2022'!Z251</f>
        <v>60</v>
      </c>
      <c r="F253" s="163">
        <f>'[1]2022'!AA251</f>
        <v>16</v>
      </c>
      <c r="G253" s="163">
        <f>'[1]2022'!AB251</f>
        <v>0</v>
      </c>
      <c r="H253" s="163">
        <f>'[1]2022'!AC251</f>
        <v>32</v>
      </c>
      <c r="J253" s="153">
        <f t="shared" si="93"/>
        <v>9</v>
      </c>
      <c r="K253" s="162">
        <f t="shared" si="97"/>
        <v>45174</v>
      </c>
      <c r="L253" s="167">
        <f t="shared" si="94"/>
        <v>442</v>
      </c>
      <c r="M253" s="166">
        <f>VLOOKUP($K253,ANALISIS!N$4:T$369,2,FALSE)</f>
        <v>53</v>
      </c>
      <c r="N253" s="166">
        <f>VLOOKUP($K253,ANALISIS!$N$4:$T$369,3,FALSE)</f>
        <v>17</v>
      </c>
      <c r="O253" s="166">
        <f>VLOOKUP($K253,ANALISIS!$N$4:$T$369,4,FALSE)</f>
        <v>0</v>
      </c>
      <c r="P253" s="166">
        <f>VLOOKUP($K253,ANALISIS!$N$4:$T$369,5,FALSE)</f>
        <v>2</v>
      </c>
      <c r="Q253" s="166">
        <f>VLOOKUP($K253,ANALISIS!$N$4:$T$369,6,FALSE)</f>
        <v>15</v>
      </c>
      <c r="S253" s="153">
        <f t="shared" si="95"/>
        <v>9</v>
      </c>
      <c r="T253" s="162">
        <f t="shared" si="96"/>
        <v>45174</v>
      </c>
      <c r="U253" s="163">
        <f>[1]PRESUP!B251</f>
        <v>440</v>
      </c>
      <c r="V253" s="166">
        <f>[1]PRESUP!E251</f>
        <v>41.778155249441497</v>
      </c>
      <c r="W253" s="166">
        <f>[1]PRESUP!F251</f>
        <v>59.599500576258201</v>
      </c>
      <c r="X253" s="166">
        <f>[1]PRESUP!G251</f>
        <v>12.834539813857299</v>
      </c>
      <c r="Y253" s="166">
        <f>[1]PRESUP!H251</f>
        <v>0</v>
      </c>
      <c r="Z253" s="166">
        <f>[1]PRESUP!I251</f>
        <v>0</v>
      </c>
      <c r="AS253" s="153">
        <f t="shared" si="91"/>
        <v>9</v>
      </c>
      <c r="AT253" s="162">
        <v>44809</v>
      </c>
      <c r="AU253" s="195">
        <v>436</v>
      </c>
      <c r="AV253" s="195">
        <v>31</v>
      </c>
      <c r="AW253" s="195">
        <v>60</v>
      </c>
      <c r="AX253" s="195">
        <v>16</v>
      </c>
      <c r="AY253" s="195"/>
      <c r="AZ253" s="195">
        <v>32</v>
      </c>
    </row>
    <row r="254" spans="1:52" ht="15">
      <c r="A254" s="153">
        <f t="shared" si="92"/>
        <v>9</v>
      </c>
      <c r="B254" s="162">
        <v>44810</v>
      </c>
      <c r="C254" s="163">
        <f>'[1]2022'!$V252</f>
        <v>436</v>
      </c>
      <c r="D254" s="163">
        <f>'[1]2022'!Y252</f>
        <v>9</v>
      </c>
      <c r="E254" s="163">
        <f>'[1]2022'!Z252</f>
        <v>27</v>
      </c>
      <c r="F254" s="163">
        <f>'[1]2022'!AA252</f>
        <v>8</v>
      </c>
      <c r="G254" s="163">
        <f>'[1]2022'!AB252</f>
        <v>0</v>
      </c>
      <c r="H254" s="163">
        <f>'[1]2022'!AC252</f>
        <v>12</v>
      </c>
      <c r="J254" s="153">
        <f t="shared" si="93"/>
        <v>9</v>
      </c>
      <c r="K254" s="162">
        <f t="shared" si="97"/>
        <v>45175</v>
      </c>
      <c r="L254" s="167">
        <f t="shared" si="94"/>
        <v>442</v>
      </c>
      <c r="M254" s="166">
        <f>VLOOKUP($K254,ANALISIS!N$4:T$369,2,FALSE)</f>
        <v>47</v>
      </c>
      <c r="N254" s="166">
        <f>VLOOKUP($K254,ANALISIS!$N$4:$T$369,3,FALSE)</f>
        <v>18</v>
      </c>
      <c r="O254" s="166">
        <f>VLOOKUP($K254,ANALISIS!$N$4:$T$369,4,FALSE)</f>
        <v>5</v>
      </c>
      <c r="P254" s="166">
        <f>VLOOKUP($K254,ANALISIS!$N$4:$T$369,5,FALSE)</f>
        <v>3</v>
      </c>
      <c r="Q254" s="166">
        <f>VLOOKUP($K254,ANALISIS!$N$4:$T$369,6,FALSE)</f>
        <v>14</v>
      </c>
      <c r="S254" s="153">
        <f t="shared" si="95"/>
        <v>9</v>
      </c>
      <c r="T254" s="162">
        <f t="shared" si="96"/>
        <v>45175</v>
      </c>
      <c r="U254" s="163">
        <f>[1]PRESUP!B252</f>
        <v>440</v>
      </c>
      <c r="V254" s="166">
        <f>[1]PRESUP!E252</f>
        <v>12.1291418466121</v>
      </c>
      <c r="W254" s="166">
        <f>[1]PRESUP!F252</f>
        <v>26.819775259316199</v>
      </c>
      <c r="X254" s="166">
        <f>[1]PRESUP!G252</f>
        <v>6.4172699069286496</v>
      </c>
      <c r="Y254" s="166">
        <f>[1]PRESUP!H252</f>
        <v>0</v>
      </c>
      <c r="Z254" s="166">
        <f>[1]PRESUP!I252</f>
        <v>0</v>
      </c>
      <c r="AS254" s="153">
        <f t="shared" si="91"/>
        <v>9</v>
      </c>
      <c r="AT254" s="162">
        <v>44810</v>
      </c>
      <c r="AU254" s="195">
        <v>436</v>
      </c>
      <c r="AV254" s="195">
        <v>9</v>
      </c>
      <c r="AW254" s="195">
        <v>27</v>
      </c>
      <c r="AX254" s="195">
        <v>8</v>
      </c>
      <c r="AY254" s="195"/>
      <c r="AZ254" s="195">
        <v>12</v>
      </c>
    </row>
    <row r="255" spans="1:52" ht="15">
      <c r="A255" s="153">
        <f t="shared" si="92"/>
        <v>9</v>
      </c>
      <c r="B255" s="162">
        <v>44811</v>
      </c>
      <c r="C255" s="163">
        <f>'[1]2022'!$V253</f>
        <v>436</v>
      </c>
      <c r="D255" s="163">
        <f>'[1]2022'!Y253</f>
        <v>7</v>
      </c>
      <c r="E255" s="163">
        <f>'[1]2022'!Z253</f>
        <v>27</v>
      </c>
      <c r="F255" s="163">
        <f>'[1]2022'!AA253</f>
        <v>14</v>
      </c>
      <c r="G255" s="163">
        <f>'[1]2022'!AB253</f>
        <v>0</v>
      </c>
      <c r="H255" s="163">
        <f>'[1]2022'!AC253</f>
        <v>13</v>
      </c>
      <c r="J255" s="153">
        <f t="shared" si="93"/>
        <v>9</v>
      </c>
      <c r="K255" s="162">
        <f t="shared" si="97"/>
        <v>45176</v>
      </c>
      <c r="L255" s="167">
        <f t="shared" si="94"/>
        <v>442</v>
      </c>
      <c r="M255" s="166">
        <f>VLOOKUP($K255,ANALISIS!N$4:T$369,2,FALSE)</f>
        <v>50</v>
      </c>
      <c r="N255" s="166">
        <f>VLOOKUP($K255,ANALISIS!$N$4:$T$369,3,FALSE)</f>
        <v>37</v>
      </c>
      <c r="O255" s="166">
        <f>VLOOKUP($K255,ANALISIS!$N$4:$T$369,4,FALSE)</f>
        <v>13</v>
      </c>
      <c r="P255" s="166">
        <f>VLOOKUP($K255,ANALISIS!$N$4:$T$369,5,FALSE)</f>
        <v>3</v>
      </c>
      <c r="Q255" s="166">
        <f>VLOOKUP($K255,ANALISIS!$N$4:$T$369,6,FALSE)</f>
        <v>21</v>
      </c>
      <c r="S255" s="153">
        <f t="shared" si="95"/>
        <v>9</v>
      </c>
      <c r="T255" s="162">
        <f t="shared" si="96"/>
        <v>45176</v>
      </c>
      <c r="U255" s="163">
        <f>[1]PRESUP!B253</f>
        <v>440</v>
      </c>
      <c r="V255" s="166">
        <f>[1]PRESUP!E253</f>
        <v>9.4337769918093795</v>
      </c>
      <c r="W255" s="166">
        <f>[1]PRESUP!F253</f>
        <v>26.819775259316199</v>
      </c>
      <c r="X255" s="166">
        <f>[1]PRESUP!G253</f>
        <v>11.230222337125101</v>
      </c>
      <c r="Y255" s="166">
        <f>[1]PRESUP!H253</f>
        <v>0</v>
      </c>
      <c r="Z255" s="166">
        <f>[1]PRESUP!I253</f>
        <v>0</v>
      </c>
      <c r="AS255" s="153">
        <f t="shared" si="91"/>
        <v>9</v>
      </c>
      <c r="AT255" s="162">
        <v>44811</v>
      </c>
      <c r="AU255" s="195">
        <v>436</v>
      </c>
      <c r="AV255" s="195">
        <v>7</v>
      </c>
      <c r="AW255" s="195">
        <v>27</v>
      </c>
      <c r="AX255" s="195">
        <v>14</v>
      </c>
      <c r="AY255" s="195"/>
      <c r="AZ255" s="195">
        <v>13</v>
      </c>
    </row>
    <row r="256" spans="1:52" ht="15">
      <c r="A256" s="153">
        <f t="shared" si="92"/>
        <v>9</v>
      </c>
      <c r="B256" s="162">
        <v>44812</v>
      </c>
      <c r="C256" s="163">
        <f>'[1]2022'!$V254</f>
        <v>436</v>
      </c>
      <c r="D256" s="163">
        <f>'[1]2022'!Y254</f>
        <v>22</v>
      </c>
      <c r="E256" s="163">
        <f>'[1]2022'!Z254</f>
        <v>42</v>
      </c>
      <c r="F256" s="163">
        <f>'[1]2022'!AA254</f>
        <v>23</v>
      </c>
      <c r="G256" s="163">
        <f>'[1]2022'!AB254</f>
        <v>1</v>
      </c>
      <c r="H256" s="163">
        <f>'[1]2022'!AC254</f>
        <v>26</v>
      </c>
      <c r="J256" s="153">
        <f t="shared" si="93"/>
        <v>9</v>
      </c>
      <c r="K256" s="162">
        <f t="shared" si="97"/>
        <v>45177</v>
      </c>
      <c r="L256" s="167">
        <f t="shared" si="94"/>
        <v>442</v>
      </c>
      <c r="M256" s="166">
        <f>VLOOKUP($K256,ANALISIS!N$4:T$369,2,FALSE)</f>
        <v>99</v>
      </c>
      <c r="N256" s="166">
        <f>VLOOKUP($K256,ANALISIS!$N$4:$T$369,3,FALSE)</f>
        <v>59</v>
      </c>
      <c r="O256" s="166">
        <f>VLOOKUP($K256,ANALISIS!$N$4:$T$369,4,FALSE)</f>
        <v>18</v>
      </c>
      <c r="P256" s="166">
        <f>VLOOKUP($K256,ANALISIS!$N$4:$T$369,5,FALSE)</f>
        <v>4</v>
      </c>
      <c r="Q256" s="166">
        <f>VLOOKUP($K256,ANALISIS!$N$4:$T$369,6,FALSE)</f>
        <v>26</v>
      </c>
      <c r="S256" s="153">
        <f t="shared" si="95"/>
        <v>9</v>
      </c>
      <c r="T256" s="162">
        <f t="shared" si="96"/>
        <v>45177</v>
      </c>
      <c r="U256" s="163">
        <f>[1]PRESUP!B254</f>
        <v>440</v>
      </c>
      <c r="V256" s="166">
        <f>[1]PRESUP!E254</f>
        <v>29.6490134028295</v>
      </c>
      <c r="W256" s="166">
        <f>[1]PRESUP!F254</f>
        <v>41.719650403380697</v>
      </c>
      <c r="X256" s="166">
        <f>[1]PRESUP!G254</f>
        <v>18.4496509824199</v>
      </c>
      <c r="Y256" s="166">
        <f>[1]PRESUP!H254</f>
        <v>0</v>
      </c>
      <c r="Z256" s="166">
        <f>[1]PRESUP!I254</f>
        <v>0</v>
      </c>
      <c r="AS256" s="153">
        <f t="shared" si="91"/>
        <v>9</v>
      </c>
      <c r="AT256" s="162">
        <v>44812</v>
      </c>
      <c r="AU256" s="195">
        <v>436</v>
      </c>
      <c r="AV256" s="195">
        <v>22</v>
      </c>
      <c r="AW256" s="195">
        <v>42</v>
      </c>
      <c r="AX256" s="195">
        <v>23</v>
      </c>
      <c r="AY256" s="195">
        <v>1</v>
      </c>
      <c r="AZ256" s="195">
        <v>26</v>
      </c>
    </row>
    <row r="257" spans="1:52" ht="15">
      <c r="A257" s="153">
        <f t="shared" si="92"/>
        <v>9</v>
      </c>
      <c r="B257" s="162">
        <v>44813</v>
      </c>
      <c r="C257" s="163">
        <f>'[1]2022'!$V255</f>
        <v>436</v>
      </c>
      <c r="D257" s="163">
        <f>'[1]2022'!Y255</f>
        <v>47</v>
      </c>
      <c r="E257" s="163">
        <f>'[1]2022'!Z255</f>
        <v>102</v>
      </c>
      <c r="F257" s="163">
        <f>'[1]2022'!AA255</f>
        <v>41</v>
      </c>
      <c r="G257" s="163">
        <f>'[1]2022'!AB255</f>
        <v>2</v>
      </c>
      <c r="H257" s="163">
        <f>'[1]2022'!AC255</f>
        <v>27</v>
      </c>
      <c r="J257" s="153">
        <f t="shared" si="93"/>
        <v>9</v>
      </c>
      <c r="K257" s="162">
        <f t="shared" si="97"/>
        <v>45178</v>
      </c>
      <c r="L257" s="167">
        <f t="shared" si="94"/>
        <v>442</v>
      </c>
      <c r="M257" s="166">
        <f>VLOOKUP($K257,ANALISIS!N$4:T$369,2,FALSE)</f>
        <v>90</v>
      </c>
      <c r="N257" s="166">
        <f>VLOOKUP($K257,ANALISIS!$N$4:$T$369,3,FALSE)</f>
        <v>69</v>
      </c>
      <c r="O257" s="166">
        <f>VLOOKUP($K257,ANALISIS!$N$4:$T$369,4,FALSE)</f>
        <v>17</v>
      </c>
      <c r="P257" s="166">
        <f>VLOOKUP($K257,ANALISIS!$N$4:$T$369,5,FALSE)</f>
        <v>4</v>
      </c>
      <c r="Q257" s="166">
        <f>VLOOKUP($K257,ANALISIS!$N$4:$T$369,6,FALSE)</f>
        <v>26</v>
      </c>
      <c r="S257" s="153">
        <f t="shared" si="95"/>
        <v>9</v>
      </c>
      <c r="T257" s="162">
        <f t="shared" si="96"/>
        <v>45178</v>
      </c>
      <c r="U257" s="163">
        <f>[1]PRESUP!B255</f>
        <v>440</v>
      </c>
      <c r="V257" s="166">
        <f>[1]PRESUP!E255</f>
        <v>63.341074087862999</v>
      </c>
      <c r="W257" s="166">
        <f>[1]PRESUP!F255</f>
        <v>101.31915097963901</v>
      </c>
      <c r="X257" s="166">
        <f>[1]PRESUP!G255</f>
        <v>32.8885082730093</v>
      </c>
      <c r="Y257" s="166">
        <f>[1]PRESUP!H255</f>
        <v>0</v>
      </c>
      <c r="Z257" s="166">
        <f>[1]PRESUP!I255</f>
        <v>0</v>
      </c>
      <c r="AS257" s="153">
        <f t="shared" si="91"/>
        <v>9</v>
      </c>
      <c r="AT257" s="162">
        <v>44813</v>
      </c>
      <c r="AU257" s="195">
        <v>436</v>
      </c>
      <c r="AV257" s="195">
        <v>48</v>
      </c>
      <c r="AW257" s="195">
        <v>102</v>
      </c>
      <c r="AX257" s="195">
        <v>41</v>
      </c>
      <c r="AY257" s="195">
        <v>1</v>
      </c>
      <c r="AZ257" s="195">
        <v>28</v>
      </c>
    </row>
    <row r="258" spans="1:52" ht="15">
      <c r="A258" s="153">
        <f t="shared" si="92"/>
        <v>9</v>
      </c>
      <c r="B258" s="162">
        <v>44814</v>
      </c>
      <c r="C258" s="163">
        <f>'[1]2022'!$V256</f>
        <v>436</v>
      </c>
      <c r="D258" s="163">
        <f>'[1]2022'!Y256</f>
        <v>47</v>
      </c>
      <c r="E258" s="163">
        <f>'[1]2022'!Z256</f>
        <v>109</v>
      </c>
      <c r="F258" s="163">
        <f>'[1]2022'!AA256</f>
        <v>39</v>
      </c>
      <c r="G258" s="163">
        <f>'[1]2022'!AB256</f>
        <v>2</v>
      </c>
      <c r="H258" s="163">
        <f>'[1]2022'!AC256</f>
        <v>29</v>
      </c>
      <c r="J258" s="153">
        <f t="shared" si="93"/>
        <v>9</v>
      </c>
      <c r="K258" s="162">
        <f t="shared" si="97"/>
        <v>45179</v>
      </c>
      <c r="L258" s="167">
        <f t="shared" si="94"/>
        <v>442</v>
      </c>
      <c r="M258" s="166">
        <f>VLOOKUP($K258,ANALISIS!N$4:T$369,2,FALSE)</f>
        <v>52</v>
      </c>
      <c r="N258" s="166">
        <f>VLOOKUP($K258,ANALISIS!$N$4:$T$369,3,FALSE)</f>
        <v>48</v>
      </c>
      <c r="O258" s="166">
        <f>VLOOKUP($K258,ANALISIS!$N$4:$T$369,4,FALSE)</f>
        <v>3</v>
      </c>
      <c r="P258" s="166">
        <f>VLOOKUP($K258,ANALISIS!$N$4:$T$369,5,FALSE)</f>
        <v>0</v>
      </c>
      <c r="Q258" s="166">
        <f>VLOOKUP($K258,ANALISIS!$N$4:$T$369,6,FALSE)</f>
        <v>26</v>
      </c>
      <c r="S258" s="153">
        <f t="shared" si="95"/>
        <v>9</v>
      </c>
      <c r="T258" s="162">
        <f t="shared" si="96"/>
        <v>45179</v>
      </c>
      <c r="U258" s="163">
        <f>[1]PRESUP!B256</f>
        <v>440</v>
      </c>
      <c r="V258" s="166">
        <f>[1]PRESUP!E256</f>
        <v>63.341074087862999</v>
      </c>
      <c r="W258" s="166">
        <f>[1]PRESUP!F256</f>
        <v>108.272426046869</v>
      </c>
      <c r="X258" s="166">
        <f>[1]PRESUP!G256</f>
        <v>31.284190796277102</v>
      </c>
      <c r="Y258" s="166">
        <f>[1]PRESUP!H256</f>
        <v>0</v>
      </c>
      <c r="Z258" s="166">
        <f>[1]PRESUP!I256</f>
        <v>0</v>
      </c>
      <c r="AS258" s="153">
        <f t="shared" si="91"/>
        <v>9</v>
      </c>
      <c r="AT258" s="162">
        <v>44814</v>
      </c>
      <c r="AU258" s="195">
        <v>436</v>
      </c>
      <c r="AV258" s="195">
        <v>47</v>
      </c>
      <c r="AW258" s="195">
        <v>109</v>
      </c>
      <c r="AX258" s="195">
        <v>39</v>
      </c>
      <c r="AY258" s="195">
        <v>2</v>
      </c>
      <c r="AZ258" s="195">
        <v>30</v>
      </c>
    </row>
    <row r="259" spans="1:52" ht="15">
      <c r="A259" s="153">
        <f t="shared" si="92"/>
        <v>9</v>
      </c>
      <c r="B259" s="162">
        <v>44815</v>
      </c>
      <c r="C259" s="163">
        <f>'[1]2022'!$V257</f>
        <v>436</v>
      </c>
      <c r="D259" s="163">
        <f>'[1]2022'!Y257</f>
        <v>25</v>
      </c>
      <c r="E259" s="163">
        <f>'[1]2022'!Z257</f>
        <v>61</v>
      </c>
      <c r="F259" s="163">
        <f>'[1]2022'!AA257</f>
        <v>18</v>
      </c>
      <c r="G259" s="163">
        <f>'[1]2022'!AB257</f>
        <v>5</v>
      </c>
      <c r="H259" s="163">
        <f>'[1]2022'!AC257</f>
        <v>24</v>
      </c>
      <c r="J259" s="153">
        <f t="shared" si="93"/>
        <v>9</v>
      </c>
      <c r="K259" s="162">
        <f t="shared" si="97"/>
        <v>45180</v>
      </c>
      <c r="L259" s="167">
        <f t="shared" si="94"/>
        <v>442</v>
      </c>
      <c r="M259" s="166">
        <f>VLOOKUP($K259,ANALISIS!N$4:T$369,2,FALSE)</f>
        <v>26</v>
      </c>
      <c r="N259" s="166">
        <f>VLOOKUP($K259,ANALISIS!$N$4:$T$369,3,FALSE)</f>
        <v>26</v>
      </c>
      <c r="O259" s="166">
        <f>VLOOKUP($K259,ANALISIS!$N$4:$T$369,4,FALSE)</f>
        <v>1</v>
      </c>
      <c r="P259" s="166">
        <f>VLOOKUP($K259,ANALISIS!$N$4:$T$369,5,FALSE)</f>
        <v>0</v>
      </c>
      <c r="Q259" s="166">
        <f>VLOOKUP($K259,ANALISIS!$N$4:$T$369,6,FALSE)</f>
        <v>18</v>
      </c>
      <c r="S259" s="153">
        <f t="shared" si="95"/>
        <v>9</v>
      </c>
      <c r="T259" s="162">
        <f t="shared" si="96"/>
        <v>45180</v>
      </c>
      <c r="U259" s="163">
        <f>[1]PRESUP!B257</f>
        <v>440</v>
      </c>
      <c r="V259" s="166">
        <f>[1]PRESUP!E257</f>
        <v>33.692060685033503</v>
      </c>
      <c r="W259" s="166">
        <f>[1]PRESUP!F257</f>
        <v>60.592825585862499</v>
      </c>
      <c r="X259" s="166">
        <f>[1]PRESUP!G257</f>
        <v>14.4388572905895</v>
      </c>
      <c r="Y259" s="166">
        <f>[1]PRESUP!H257</f>
        <v>0</v>
      </c>
      <c r="Z259" s="166">
        <f>[1]PRESUP!I257</f>
        <v>0</v>
      </c>
      <c r="AS259" s="153">
        <f t="shared" si="91"/>
        <v>9</v>
      </c>
      <c r="AT259" s="162">
        <v>44815</v>
      </c>
      <c r="AU259" s="195">
        <v>436</v>
      </c>
      <c r="AV259" s="195">
        <v>25</v>
      </c>
      <c r="AW259" s="195">
        <v>61</v>
      </c>
      <c r="AX259" s="195">
        <v>18</v>
      </c>
      <c r="AY259" s="195">
        <v>5</v>
      </c>
      <c r="AZ259" s="195">
        <v>25</v>
      </c>
    </row>
    <row r="260" spans="1:52" ht="15">
      <c r="A260" s="153">
        <f t="shared" si="92"/>
        <v>9</v>
      </c>
      <c r="B260" s="162">
        <v>44816</v>
      </c>
      <c r="C260" s="163">
        <f>'[1]2022'!$V258</f>
        <v>436</v>
      </c>
      <c r="D260" s="163">
        <f>'[1]2022'!Y258</f>
        <v>8</v>
      </c>
      <c r="E260" s="163">
        <f>'[1]2022'!Z258</f>
        <v>29</v>
      </c>
      <c r="F260" s="163">
        <f>'[1]2022'!AA258</f>
        <v>27</v>
      </c>
      <c r="G260" s="163">
        <f>'[1]2022'!AB258</f>
        <v>3</v>
      </c>
      <c r="H260" s="163">
        <f>'[1]2022'!AC258</f>
        <v>18</v>
      </c>
      <c r="J260" s="153">
        <f t="shared" si="93"/>
        <v>9</v>
      </c>
      <c r="K260" s="162">
        <f t="shared" si="97"/>
        <v>45181</v>
      </c>
      <c r="L260" s="167">
        <f t="shared" si="94"/>
        <v>442</v>
      </c>
      <c r="M260" s="166">
        <f>VLOOKUP($K260,ANALISIS!N$4:T$369,2,FALSE)</f>
        <v>22</v>
      </c>
      <c r="N260" s="166">
        <f>VLOOKUP($K260,ANALISIS!$N$4:$T$369,3,FALSE)</f>
        <v>20</v>
      </c>
      <c r="O260" s="166">
        <f>VLOOKUP($K260,ANALISIS!$N$4:$T$369,4,FALSE)</f>
        <v>0</v>
      </c>
      <c r="P260" s="166">
        <f>VLOOKUP($K260,ANALISIS!$N$4:$T$369,5,FALSE)</f>
        <v>0</v>
      </c>
      <c r="Q260" s="166">
        <f>VLOOKUP($K260,ANALISIS!$N$4:$T$369,6,FALSE)</f>
        <v>24</v>
      </c>
      <c r="S260" s="153">
        <f t="shared" si="95"/>
        <v>9</v>
      </c>
      <c r="T260" s="162">
        <f t="shared" si="96"/>
        <v>45181</v>
      </c>
      <c r="U260" s="163">
        <f>[1]PRESUP!B258</f>
        <v>440</v>
      </c>
      <c r="V260" s="166">
        <f>[1]PRESUP!E258</f>
        <v>10.7814594192107</v>
      </c>
      <c r="W260" s="166">
        <f>[1]PRESUP!F258</f>
        <v>28.806425278524799</v>
      </c>
      <c r="X260" s="166">
        <f>[1]PRESUP!G258</f>
        <v>21.658285935884201</v>
      </c>
      <c r="Y260" s="166">
        <f>[1]PRESUP!H258</f>
        <v>0</v>
      </c>
      <c r="Z260" s="166">
        <f>[1]PRESUP!I258</f>
        <v>0</v>
      </c>
      <c r="AS260" s="153">
        <f t="shared" si="91"/>
        <v>9</v>
      </c>
      <c r="AT260" s="162">
        <v>44816</v>
      </c>
      <c r="AU260" s="195">
        <v>436</v>
      </c>
      <c r="AV260" s="195">
        <v>8</v>
      </c>
      <c r="AW260" s="195">
        <v>29</v>
      </c>
      <c r="AX260" s="195">
        <v>27</v>
      </c>
      <c r="AY260" s="195">
        <v>3</v>
      </c>
      <c r="AZ260" s="195">
        <v>18</v>
      </c>
    </row>
    <row r="261" spans="1:52" ht="15">
      <c r="A261" s="153">
        <f t="shared" si="92"/>
        <v>9</v>
      </c>
      <c r="B261" s="162">
        <v>44817</v>
      </c>
      <c r="C261" s="163">
        <f>'[1]2022'!$V259</f>
        <v>436</v>
      </c>
      <c r="D261" s="163">
        <f>'[1]2022'!Y259</f>
        <v>6</v>
      </c>
      <c r="E261" s="163">
        <f>'[1]2022'!Z259</f>
        <v>24</v>
      </c>
      <c r="F261" s="163">
        <f>'[1]2022'!AA259</f>
        <v>24</v>
      </c>
      <c r="G261" s="163">
        <f>'[1]2022'!AB259</f>
        <v>3</v>
      </c>
      <c r="H261" s="163">
        <f>'[1]2022'!AC259</f>
        <v>18</v>
      </c>
      <c r="J261" s="153">
        <f t="shared" si="93"/>
        <v>9</v>
      </c>
      <c r="K261" s="162">
        <f t="shared" si="97"/>
        <v>45182</v>
      </c>
      <c r="L261" s="167">
        <f t="shared" si="94"/>
        <v>442</v>
      </c>
      <c r="M261" s="166">
        <f>VLOOKUP($K261,ANALISIS!N$4:T$369,2,FALSE)</f>
        <v>27</v>
      </c>
      <c r="N261" s="166">
        <f>VLOOKUP($K261,ANALISIS!$N$4:$T$369,3,FALSE)</f>
        <v>15</v>
      </c>
      <c r="O261" s="166">
        <f>VLOOKUP($K261,ANALISIS!$N$4:$T$369,4,FALSE)</f>
        <v>1</v>
      </c>
      <c r="P261" s="166">
        <f>VLOOKUP($K261,ANALISIS!$N$4:$T$369,5,FALSE)</f>
        <v>0</v>
      </c>
      <c r="Q261" s="166">
        <f>VLOOKUP($K261,ANALISIS!$N$4:$T$369,6,FALSE)</f>
        <v>28</v>
      </c>
      <c r="S261" s="153">
        <f t="shared" si="95"/>
        <v>9</v>
      </c>
      <c r="T261" s="162">
        <f t="shared" si="96"/>
        <v>45182</v>
      </c>
      <c r="U261" s="163">
        <f>[1]PRESUP!B259</f>
        <v>440</v>
      </c>
      <c r="V261" s="166">
        <f>[1]PRESUP!E259</f>
        <v>8.0860945644080395</v>
      </c>
      <c r="W261" s="166">
        <f>[1]PRESUP!F259</f>
        <v>23.8398002305033</v>
      </c>
      <c r="X261" s="166">
        <f>[1]PRESUP!G259</f>
        <v>19.2518097207859</v>
      </c>
      <c r="Y261" s="166">
        <f>[1]PRESUP!H259</f>
        <v>0</v>
      </c>
      <c r="Z261" s="166">
        <f>[1]PRESUP!I259</f>
        <v>0</v>
      </c>
      <c r="AS261" s="153">
        <f t="shared" si="91"/>
        <v>9</v>
      </c>
      <c r="AT261" s="162">
        <v>44817</v>
      </c>
      <c r="AU261" s="195">
        <v>436</v>
      </c>
      <c r="AV261" s="195">
        <v>6</v>
      </c>
      <c r="AW261" s="195">
        <v>24</v>
      </c>
      <c r="AX261" s="195">
        <v>24</v>
      </c>
      <c r="AY261" s="195">
        <v>3</v>
      </c>
      <c r="AZ261" s="195">
        <v>18</v>
      </c>
    </row>
    <row r="262" spans="1:52" ht="15">
      <c r="A262" s="153">
        <f t="shared" si="92"/>
        <v>9</v>
      </c>
      <c r="B262" s="162">
        <v>44818</v>
      </c>
      <c r="C262" s="163">
        <f>'[1]2022'!$V260</f>
        <v>436</v>
      </c>
      <c r="D262" s="163">
        <f>'[1]2022'!Y260</f>
        <v>6</v>
      </c>
      <c r="E262" s="163">
        <f>'[1]2022'!Z260</f>
        <v>32</v>
      </c>
      <c r="F262" s="163">
        <f>'[1]2022'!AA260</f>
        <v>27</v>
      </c>
      <c r="G262" s="163">
        <f>'[1]2022'!AB260</f>
        <v>1</v>
      </c>
      <c r="H262" s="163">
        <f>'[1]2022'!AC260</f>
        <v>20</v>
      </c>
      <c r="J262" s="153">
        <f t="shared" si="93"/>
        <v>9</v>
      </c>
      <c r="K262" s="162">
        <f t="shared" si="97"/>
        <v>45183</v>
      </c>
      <c r="L262" s="167">
        <f t="shared" si="94"/>
        <v>442</v>
      </c>
      <c r="M262" s="166">
        <f>VLOOKUP($K262,ANALISIS!N$4:T$369,2,FALSE)</f>
        <v>60</v>
      </c>
      <c r="N262" s="166">
        <f>VLOOKUP($K262,ANALISIS!$N$4:$T$369,3,FALSE)</f>
        <v>37</v>
      </c>
      <c r="O262" s="166">
        <f>VLOOKUP($K262,ANALISIS!$N$4:$T$369,4,FALSE)</f>
        <v>1</v>
      </c>
      <c r="P262" s="166">
        <f>VLOOKUP($K262,ANALISIS!$N$4:$T$369,5,FALSE)</f>
        <v>3</v>
      </c>
      <c r="Q262" s="166">
        <f>VLOOKUP($K262,ANALISIS!$N$4:$T$369,6,FALSE)</f>
        <v>47</v>
      </c>
      <c r="S262" s="153">
        <f t="shared" si="95"/>
        <v>9</v>
      </c>
      <c r="T262" s="162">
        <f t="shared" si="96"/>
        <v>45183</v>
      </c>
      <c r="U262" s="163">
        <f>[1]PRESUP!B260</f>
        <v>440</v>
      </c>
      <c r="V262" s="166">
        <f>[1]PRESUP!E260</f>
        <v>8.0860945644080395</v>
      </c>
      <c r="W262" s="166">
        <f>[1]PRESUP!F260</f>
        <v>31.786400307337701</v>
      </c>
      <c r="X262" s="166">
        <f>[1]PRESUP!G260</f>
        <v>21.658285935884201</v>
      </c>
      <c r="Y262" s="166">
        <f>[1]PRESUP!H260</f>
        <v>0</v>
      </c>
      <c r="Z262" s="166">
        <f>[1]PRESUP!I260</f>
        <v>0</v>
      </c>
      <c r="AS262" s="153">
        <f t="shared" ref="AS262:AS325" si="98">MONTH(AT262)</f>
        <v>9</v>
      </c>
      <c r="AT262" s="162">
        <v>44818</v>
      </c>
      <c r="AU262" s="195">
        <v>436</v>
      </c>
      <c r="AV262" s="195">
        <v>6</v>
      </c>
      <c r="AW262" s="195">
        <v>32</v>
      </c>
      <c r="AX262" s="195">
        <v>27</v>
      </c>
      <c r="AY262" s="195">
        <v>1</v>
      </c>
      <c r="AZ262" s="195">
        <v>20</v>
      </c>
    </row>
    <row r="263" spans="1:52" ht="15">
      <c r="A263" s="153">
        <f t="shared" ref="A263:A326" si="99">MONTH(B263)</f>
        <v>9</v>
      </c>
      <c r="B263" s="162">
        <v>44819</v>
      </c>
      <c r="C263" s="163">
        <f>'[1]2022'!$V261</f>
        <v>436</v>
      </c>
      <c r="D263" s="163">
        <f>'[1]2022'!Y261</f>
        <v>56</v>
      </c>
      <c r="E263" s="163">
        <f>'[1]2022'!Z261</f>
        <v>65</v>
      </c>
      <c r="F263" s="163">
        <f>'[1]2022'!AA261</f>
        <v>40</v>
      </c>
      <c r="G263" s="163">
        <f>'[1]2022'!AB261</f>
        <v>7</v>
      </c>
      <c r="H263" s="163">
        <f>'[1]2022'!AC261</f>
        <v>20</v>
      </c>
      <c r="J263" s="153">
        <f t="shared" ref="J263:J326" si="100">MONTH(K263)</f>
        <v>9</v>
      </c>
      <c r="K263" s="162">
        <f t="shared" si="97"/>
        <v>45184</v>
      </c>
      <c r="L263" s="167">
        <f t="shared" ref="L263:L326" si="101">L262</f>
        <v>442</v>
      </c>
      <c r="M263" s="166">
        <f>VLOOKUP($K263,ANALISIS!N$4:T$369,2,FALSE)</f>
        <v>178</v>
      </c>
      <c r="N263" s="166">
        <f>VLOOKUP($K263,ANALISIS!$N$4:$T$369,3,FALSE)</f>
        <v>81</v>
      </c>
      <c r="O263" s="166">
        <f>VLOOKUP($K263,ANALISIS!$N$4:$T$369,4,FALSE)</f>
        <v>1</v>
      </c>
      <c r="P263" s="166">
        <f>VLOOKUP($K263,ANALISIS!$N$4:$T$369,5,FALSE)</f>
        <v>5</v>
      </c>
      <c r="Q263" s="166">
        <f>VLOOKUP($K263,ANALISIS!$N$4:$T$369,6,FALSE)</f>
        <v>55</v>
      </c>
      <c r="S263" s="153">
        <f t="shared" ref="S263:S326" si="102">MONTH(T263)</f>
        <v>9</v>
      </c>
      <c r="T263" s="162">
        <f t="shared" ref="T263:T326" si="103">K263</f>
        <v>45184</v>
      </c>
      <c r="U263" s="163">
        <f>[1]PRESUP!B261</f>
        <v>440</v>
      </c>
      <c r="V263" s="166">
        <f>[1]PRESUP!E261</f>
        <v>75.470215934474993</v>
      </c>
      <c r="W263" s="166">
        <f>[1]PRESUP!F261</f>
        <v>64.566125624279707</v>
      </c>
      <c r="X263" s="166">
        <f>[1]PRESUP!G261</f>
        <v>32.086349534643198</v>
      </c>
      <c r="Y263" s="166">
        <f>[1]PRESUP!H261</f>
        <v>0</v>
      </c>
      <c r="Z263" s="166">
        <f>[1]PRESUP!I261</f>
        <v>0</v>
      </c>
      <c r="AS263" s="153">
        <f t="shared" si="98"/>
        <v>9</v>
      </c>
      <c r="AT263" s="162">
        <v>44819</v>
      </c>
      <c r="AU263" s="195">
        <v>436</v>
      </c>
      <c r="AV263" s="195">
        <v>56</v>
      </c>
      <c r="AW263" s="195">
        <v>66</v>
      </c>
      <c r="AX263" s="195">
        <v>40</v>
      </c>
      <c r="AY263" s="195">
        <v>7</v>
      </c>
      <c r="AZ263" s="195">
        <v>20</v>
      </c>
    </row>
    <row r="264" spans="1:52" ht="15">
      <c r="A264" s="153">
        <f t="shared" si="99"/>
        <v>9</v>
      </c>
      <c r="B264" s="162">
        <v>44820</v>
      </c>
      <c r="C264" s="163">
        <f>'[1]2022'!$V262</f>
        <v>436</v>
      </c>
      <c r="D264" s="163">
        <f>'[1]2022'!Y262</f>
        <v>110</v>
      </c>
      <c r="E264" s="163">
        <f>'[1]2022'!Z262</f>
        <v>148</v>
      </c>
      <c r="F264" s="163">
        <f>'[1]2022'!AA262</f>
        <v>64</v>
      </c>
      <c r="G264" s="163">
        <f>'[1]2022'!AB262</f>
        <v>6</v>
      </c>
      <c r="H264" s="163">
        <f>'[1]2022'!AC262</f>
        <v>32</v>
      </c>
      <c r="J264" s="153">
        <f t="shared" si="100"/>
        <v>9</v>
      </c>
      <c r="K264" s="162">
        <f t="shared" ref="K264:K327" si="104">K263+1</f>
        <v>45185</v>
      </c>
      <c r="L264" s="167">
        <f t="shared" si="101"/>
        <v>442</v>
      </c>
      <c r="M264" s="166">
        <f>VLOOKUP($K264,ANALISIS!N$4:T$369,2,FALSE)</f>
        <v>188</v>
      </c>
      <c r="N264" s="166">
        <f>VLOOKUP($K264,ANALISIS!$N$4:$T$369,3,FALSE)</f>
        <v>89</v>
      </c>
      <c r="O264" s="166">
        <f>VLOOKUP($K264,ANALISIS!$N$4:$T$369,4,FALSE)</f>
        <v>0</v>
      </c>
      <c r="P264" s="166">
        <f>VLOOKUP($K264,ANALISIS!$N$4:$T$369,5,FALSE)</f>
        <v>12</v>
      </c>
      <c r="Q264" s="166">
        <f>VLOOKUP($K264,ANALISIS!$N$4:$T$369,6,FALSE)</f>
        <v>57</v>
      </c>
      <c r="S264" s="153">
        <f t="shared" si="102"/>
        <v>9</v>
      </c>
      <c r="T264" s="162">
        <f t="shared" si="103"/>
        <v>45185</v>
      </c>
      <c r="U264" s="163">
        <f>[1]PRESUP!B262</f>
        <v>440</v>
      </c>
      <c r="V264" s="166">
        <f>[1]PRESUP!E262</f>
        <v>148.245067014147</v>
      </c>
      <c r="W264" s="166">
        <f>[1]PRESUP!F262</f>
        <v>147.01210142143699</v>
      </c>
      <c r="X264" s="166">
        <f>[1]PRESUP!G262</f>
        <v>51.338159255429197</v>
      </c>
      <c r="Y264" s="166">
        <f>[1]PRESUP!H262</f>
        <v>0</v>
      </c>
      <c r="Z264" s="166">
        <f>[1]PRESUP!I262</f>
        <v>0</v>
      </c>
      <c r="AS264" s="153">
        <f t="shared" si="98"/>
        <v>9</v>
      </c>
      <c r="AT264" s="162">
        <v>44820</v>
      </c>
      <c r="AU264" s="195">
        <v>436</v>
      </c>
      <c r="AV264" s="195">
        <v>110</v>
      </c>
      <c r="AW264" s="195">
        <v>149</v>
      </c>
      <c r="AX264" s="195">
        <v>64</v>
      </c>
      <c r="AY264" s="195">
        <v>6</v>
      </c>
      <c r="AZ264" s="195">
        <v>32</v>
      </c>
    </row>
    <row r="265" spans="1:52" ht="15">
      <c r="A265" s="153">
        <f t="shared" si="99"/>
        <v>9</v>
      </c>
      <c r="B265" s="162">
        <v>44821</v>
      </c>
      <c r="C265" s="163">
        <f>'[1]2022'!$V263</f>
        <v>436</v>
      </c>
      <c r="D265" s="163">
        <f>'[1]2022'!Y263</f>
        <v>117</v>
      </c>
      <c r="E265" s="163">
        <f>'[1]2022'!Z263</f>
        <v>167</v>
      </c>
      <c r="F265" s="163">
        <f>'[1]2022'!AA263</f>
        <v>66</v>
      </c>
      <c r="G265" s="163">
        <f>'[1]2022'!AB263</f>
        <v>16</v>
      </c>
      <c r="H265" s="163">
        <f>'[1]2022'!AC263</f>
        <v>35</v>
      </c>
      <c r="J265" s="153">
        <f t="shared" si="100"/>
        <v>9</v>
      </c>
      <c r="K265" s="162">
        <f t="shared" si="104"/>
        <v>45186</v>
      </c>
      <c r="L265" s="167">
        <f t="shared" si="101"/>
        <v>442</v>
      </c>
      <c r="M265" s="166">
        <f>VLOOKUP($K265,ANALISIS!N$4:T$369,2,FALSE)</f>
        <v>87</v>
      </c>
      <c r="N265" s="166">
        <f>VLOOKUP($K265,ANALISIS!$N$4:$T$369,3,FALSE)</f>
        <v>54</v>
      </c>
      <c r="O265" s="166">
        <f>VLOOKUP($K265,ANALISIS!$N$4:$T$369,4,FALSE)</f>
        <v>0</v>
      </c>
      <c r="P265" s="166">
        <f>VLOOKUP($K265,ANALISIS!$N$4:$T$369,5,FALSE)</f>
        <v>0</v>
      </c>
      <c r="Q265" s="166">
        <f>VLOOKUP($K265,ANALISIS!$N$4:$T$369,6,FALSE)</f>
        <v>47</v>
      </c>
      <c r="S265" s="153">
        <f t="shared" si="102"/>
        <v>9</v>
      </c>
      <c r="T265" s="162">
        <f t="shared" si="103"/>
        <v>45186</v>
      </c>
      <c r="U265" s="163">
        <f>[1]PRESUP!B263</f>
        <v>440</v>
      </c>
      <c r="V265" s="166">
        <f>[1]PRESUP!E263</f>
        <v>157.67884400595699</v>
      </c>
      <c r="W265" s="166">
        <f>[1]PRESUP!F263</f>
        <v>165.88527660391901</v>
      </c>
      <c r="X265" s="166">
        <f>[1]PRESUP!G263</f>
        <v>52.942476732161303</v>
      </c>
      <c r="Y265" s="166">
        <f>[1]PRESUP!H263</f>
        <v>0</v>
      </c>
      <c r="Z265" s="166">
        <f>[1]PRESUP!I263</f>
        <v>0</v>
      </c>
      <c r="AS265" s="153">
        <f t="shared" si="98"/>
        <v>9</v>
      </c>
      <c r="AT265" s="162">
        <v>44821</v>
      </c>
      <c r="AU265" s="195">
        <v>436</v>
      </c>
      <c r="AV265" s="195">
        <v>117</v>
      </c>
      <c r="AW265" s="195">
        <v>168</v>
      </c>
      <c r="AX265" s="195">
        <v>66</v>
      </c>
      <c r="AY265" s="195">
        <v>16</v>
      </c>
      <c r="AZ265" s="195">
        <v>35</v>
      </c>
    </row>
    <row r="266" spans="1:52" ht="15">
      <c r="A266" s="153">
        <f t="shared" si="99"/>
        <v>9</v>
      </c>
      <c r="B266" s="162">
        <v>44822</v>
      </c>
      <c r="C266" s="163">
        <f>'[1]2022'!$V264</f>
        <v>436</v>
      </c>
      <c r="D266" s="163">
        <f>'[1]2022'!Y264</f>
        <v>35</v>
      </c>
      <c r="E266" s="163">
        <f>'[1]2022'!Z264</f>
        <v>108</v>
      </c>
      <c r="F266" s="163">
        <f>'[1]2022'!AA264</f>
        <v>24</v>
      </c>
      <c r="G266" s="163">
        <f>'[1]2022'!AB264</f>
        <v>0</v>
      </c>
      <c r="H266" s="163">
        <f>'[1]2022'!AC264</f>
        <v>25</v>
      </c>
      <c r="J266" s="153">
        <f t="shared" si="100"/>
        <v>9</v>
      </c>
      <c r="K266" s="162">
        <f t="shared" si="104"/>
        <v>45187</v>
      </c>
      <c r="L266" s="167">
        <f t="shared" si="101"/>
        <v>442</v>
      </c>
      <c r="M266" s="166">
        <f>VLOOKUP($K266,ANALISIS!N$4:T$369,2,FALSE)</f>
        <v>37</v>
      </c>
      <c r="N266" s="166">
        <f>VLOOKUP($K266,ANALISIS!$N$4:$T$369,3,FALSE)</f>
        <v>25</v>
      </c>
      <c r="O266" s="166">
        <f>VLOOKUP($K266,ANALISIS!$N$4:$T$369,4,FALSE)</f>
        <v>0</v>
      </c>
      <c r="P266" s="166">
        <f>VLOOKUP($K266,ANALISIS!$N$4:$T$369,5,FALSE)</f>
        <v>0</v>
      </c>
      <c r="Q266" s="166">
        <f>VLOOKUP($K266,ANALISIS!$N$4:$T$369,6,FALSE)</f>
        <v>26</v>
      </c>
      <c r="S266" s="153">
        <f t="shared" si="102"/>
        <v>9</v>
      </c>
      <c r="T266" s="162">
        <f t="shared" si="103"/>
        <v>45187</v>
      </c>
      <c r="U266" s="163">
        <f>[1]PRESUP!B264</f>
        <v>440</v>
      </c>
      <c r="V266" s="166">
        <f>[1]PRESUP!E264</f>
        <v>47.168884959046899</v>
      </c>
      <c r="W266" s="166">
        <f>[1]PRESUP!F264</f>
        <v>107.27910103726499</v>
      </c>
      <c r="X266" s="166">
        <f>[1]PRESUP!G264</f>
        <v>19.2518097207859</v>
      </c>
      <c r="Y266" s="166">
        <f>[1]PRESUP!H264</f>
        <v>0</v>
      </c>
      <c r="Z266" s="166">
        <f>[1]PRESUP!I264</f>
        <v>0</v>
      </c>
      <c r="AS266" s="153">
        <f t="shared" si="98"/>
        <v>9</v>
      </c>
      <c r="AT266" s="162">
        <v>44822</v>
      </c>
      <c r="AU266" s="195">
        <v>436</v>
      </c>
      <c r="AV266" s="195">
        <v>35</v>
      </c>
      <c r="AW266" s="195">
        <v>109</v>
      </c>
      <c r="AX266" s="195">
        <v>24</v>
      </c>
      <c r="AY266" s="195"/>
      <c r="AZ266" s="195">
        <v>25</v>
      </c>
    </row>
    <row r="267" spans="1:52" ht="15">
      <c r="A267" s="153">
        <f t="shared" si="99"/>
        <v>9</v>
      </c>
      <c r="B267" s="162">
        <v>44823</v>
      </c>
      <c r="C267" s="163">
        <f>'[1]2022'!$V265</f>
        <v>436</v>
      </c>
      <c r="D267" s="163">
        <f>'[1]2022'!Y265</f>
        <v>12</v>
      </c>
      <c r="E267" s="163">
        <f>'[1]2022'!Z265</f>
        <v>49</v>
      </c>
      <c r="F267" s="163">
        <f>'[1]2022'!AA265</f>
        <v>11</v>
      </c>
      <c r="G267" s="163">
        <f>'[1]2022'!AB265</f>
        <v>1</v>
      </c>
      <c r="H267" s="163">
        <f>'[1]2022'!AC265</f>
        <v>15</v>
      </c>
      <c r="J267" s="153">
        <f t="shared" si="100"/>
        <v>9</v>
      </c>
      <c r="K267" s="162">
        <f t="shared" si="104"/>
        <v>45188</v>
      </c>
      <c r="L267" s="167">
        <f t="shared" si="101"/>
        <v>442</v>
      </c>
      <c r="M267" s="166">
        <f>VLOOKUP($K267,ANALISIS!N$4:T$369,2,FALSE)</f>
        <v>26</v>
      </c>
      <c r="N267" s="166">
        <f>VLOOKUP($K267,ANALISIS!$N$4:$T$369,3,FALSE)</f>
        <v>22</v>
      </c>
      <c r="O267" s="166">
        <f>VLOOKUP($K267,ANALISIS!$N$4:$T$369,4,FALSE)</f>
        <v>0</v>
      </c>
      <c r="P267" s="166">
        <f>VLOOKUP($K267,ANALISIS!$N$4:$T$369,5,FALSE)</f>
        <v>0</v>
      </c>
      <c r="Q267" s="166">
        <f>VLOOKUP($K267,ANALISIS!$N$4:$T$369,6,FALSE)</f>
        <v>20</v>
      </c>
      <c r="S267" s="153">
        <f t="shared" si="102"/>
        <v>9</v>
      </c>
      <c r="T267" s="162">
        <f t="shared" si="103"/>
        <v>45188</v>
      </c>
      <c r="U267" s="163">
        <f>[1]PRESUP!B265</f>
        <v>440</v>
      </c>
      <c r="V267" s="166">
        <f>[1]PRESUP!E265</f>
        <v>16.1721891288161</v>
      </c>
      <c r="W267" s="166">
        <f>[1]PRESUP!F265</f>
        <v>48.672925470610799</v>
      </c>
      <c r="X267" s="166">
        <f>[1]PRESUP!G265</f>
        <v>8.8237461220268898</v>
      </c>
      <c r="Y267" s="166">
        <f>[1]PRESUP!H265</f>
        <v>0</v>
      </c>
      <c r="Z267" s="166">
        <f>[1]PRESUP!I265</f>
        <v>0</v>
      </c>
      <c r="AS267" s="153">
        <f t="shared" si="98"/>
        <v>9</v>
      </c>
      <c r="AT267" s="162">
        <v>44823</v>
      </c>
      <c r="AU267" s="195">
        <v>436</v>
      </c>
      <c r="AV267" s="195">
        <v>12</v>
      </c>
      <c r="AW267" s="195">
        <v>50</v>
      </c>
      <c r="AX267" s="195">
        <v>11</v>
      </c>
      <c r="AY267" s="195">
        <v>1</v>
      </c>
      <c r="AZ267" s="195">
        <v>15</v>
      </c>
    </row>
    <row r="268" spans="1:52" ht="15">
      <c r="A268" s="153">
        <f t="shared" si="99"/>
        <v>9</v>
      </c>
      <c r="B268" s="162">
        <v>44824</v>
      </c>
      <c r="C268" s="163">
        <f>'[1]2022'!$V266</f>
        <v>436</v>
      </c>
      <c r="D268" s="163">
        <f>'[1]2022'!Y266</f>
        <v>8</v>
      </c>
      <c r="E268" s="163">
        <f>'[1]2022'!Z266</f>
        <v>35</v>
      </c>
      <c r="F268" s="163">
        <f>'[1]2022'!AA266</f>
        <v>11</v>
      </c>
      <c r="G268" s="163">
        <f>'[1]2022'!AB266</f>
        <v>0</v>
      </c>
      <c r="H268" s="163">
        <f>'[1]2022'!AC266</f>
        <v>14</v>
      </c>
      <c r="J268" s="153">
        <f t="shared" si="100"/>
        <v>9</v>
      </c>
      <c r="K268" s="162">
        <f t="shared" si="104"/>
        <v>45189</v>
      </c>
      <c r="L268" s="167">
        <f t="shared" si="101"/>
        <v>442</v>
      </c>
      <c r="M268" s="166">
        <f>VLOOKUP($K268,ANALISIS!N$4:T$369,2,FALSE)</f>
        <v>29</v>
      </c>
      <c r="N268" s="166">
        <f>VLOOKUP($K268,ANALISIS!$N$4:$T$369,3,FALSE)</f>
        <v>24</v>
      </c>
      <c r="O268" s="166">
        <f>VLOOKUP($K268,ANALISIS!$N$4:$T$369,4,FALSE)</f>
        <v>0</v>
      </c>
      <c r="P268" s="166">
        <f>VLOOKUP($K268,ANALISIS!$N$4:$T$369,5,FALSE)</f>
        <v>1</v>
      </c>
      <c r="Q268" s="166">
        <f>VLOOKUP($K268,ANALISIS!$N$4:$T$369,6,FALSE)</f>
        <v>17</v>
      </c>
      <c r="S268" s="153">
        <f t="shared" si="102"/>
        <v>9</v>
      </c>
      <c r="T268" s="162">
        <f t="shared" si="103"/>
        <v>45189</v>
      </c>
      <c r="U268" s="163">
        <f>[1]PRESUP!B266</f>
        <v>440</v>
      </c>
      <c r="V268" s="166">
        <f>[1]PRESUP!E266</f>
        <v>10.7814594192107</v>
      </c>
      <c r="W268" s="166">
        <f>[1]PRESUP!F266</f>
        <v>34.766375336150602</v>
      </c>
      <c r="X268" s="166">
        <f>[1]PRESUP!G266</f>
        <v>8.8237461220268898</v>
      </c>
      <c r="Y268" s="166">
        <f>[1]PRESUP!H266</f>
        <v>0</v>
      </c>
      <c r="Z268" s="166">
        <f>[1]PRESUP!I266</f>
        <v>0</v>
      </c>
      <c r="AS268" s="153">
        <f t="shared" si="98"/>
        <v>9</v>
      </c>
      <c r="AT268" s="162">
        <v>44824</v>
      </c>
      <c r="AU268" s="195">
        <v>436</v>
      </c>
      <c r="AV268" s="195">
        <v>8</v>
      </c>
      <c r="AW268" s="195">
        <v>36</v>
      </c>
      <c r="AX268" s="195">
        <v>11</v>
      </c>
      <c r="AY268" s="195"/>
      <c r="AZ268" s="195">
        <v>14</v>
      </c>
    </row>
    <row r="269" spans="1:52" ht="15">
      <c r="A269" s="153">
        <f t="shared" si="99"/>
        <v>9</v>
      </c>
      <c r="B269" s="162">
        <v>44825</v>
      </c>
      <c r="C269" s="163">
        <f>'[1]2022'!$V267</f>
        <v>436</v>
      </c>
      <c r="D269" s="163">
        <f>'[1]2022'!Y267</f>
        <v>14</v>
      </c>
      <c r="E269" s="163">
        <f>'[1]2022'!Z267</f>
        <v>49</v>
      </c>
      <c r="F269" s="163">
        <f>'[1]2022'!AA267</f>
        <v>10</v>
      </c>
      <c r="G269" s="163">
        <f>'[1]2022'!AB267</f>
        <v>0</v>
      </c>
      <c r="H269" s="163">
        <f>'[1]2022'!AC267</f>
        <v>17</v>
      </c>
      <c r="J269" s="153">
        <f t="shared" si="100"/>
        <v>9</v>
      </c>
      <c r="K269" s="162">
        <f t="shared" si="104"/>
        <v>45190</v>
      </c>
      <c r="L269" s="167">
        <f t="shared" si="101"/>
        <v>442</v>
      </c>
      <c r="M269" s="166">
        <f>VLOOKUP($K269,ANALISIS!N$4:T$369,2,FALSE)</f>
        <v>56</v>
      </c>
      <c r="N269" s="166">
        <f>VLOOKUP($K269,ANALISIS!$N$4:$T$369,3,FALSE)</f>
        <v>61</v>
      </c>
      <c r="O269" s="166">
        <f>VLOOKUP($K269,ANALISIS!$N$4:$T$369,4,FALSE)</f>
        <v>10</v>
      </c>
      <c r="P269" s="166">
        <f>VLOOKUP($K269,ANALISIS!$N$4:$T$369,5,FALSE)</f>
        <v>1</v>
      </c>
      <c r="Q269" s="166">
        <f>VLOOKUP($K269,ANALISIS!$N$4:$T$369,6,FALSE)</f>
        <v>26</v>
      </c>
      <c r="S269" s="153">
        <f t="shared" si="102"/>
        <v>9</v>
      </c>
      <c r="T269" s="162">
        <f t="shared" si="103"/>
        <v>45190</v>
      </c>
      <c r="U269" s="163">
        <f>[1]PRESUP!B267</f>
        <v>440</v>
      </c>
      <c r="V269" s="166">
        <f>[1]PRESUP!E267</f>
        <v>18.867553983618802</v>
      </c>
      <c r="W269" s="166">
        <f>[1]PRESUP!F267</f>
        <v>48.672925470610799</v>
      </c>
      <c r="X269" s="166">
        <f>[1]PRESUP!G267</f>
        <v>8.02158738366081</v>
      </c>
      <c r="Y269" s="166">
        <f>[1]PRESUP!H267</f>
        <v>0</v>
      </c>
      <c r="Z269" s="166">
        <f>[1]PRESUP!I267</f>
        <v>0</v>
      </c>
      <c r="AS269" s="153">
        <f t="shared" si="98"/>
        <v>9</v>
      </c>
      <c r="AT269" s="162">
        <v>44825</v>
      </c>
      <c r="AU269" s="195">
        <v>436</v>
      </c>
      <c r="AV269" s="195">
        <v>14</v>
      </c>
      <c r="AW269" s="195">
        <v>49</v>
      </c>
      <c r="AX269" s="195">
        <v>10</v>
      </c>
      <c r="AY269" s="195"/>
      <c r="AZ269" s="195">
        <v>17</v>
      </c>
    </row>
    <row r="270" spans="1:52" ht="15">
      <c r="A270" s="153">
        <f t="shared" si="99"/>
        <v>9</v>
      </c>
      <c r="B270" s="162">
        <v>44826</v>
      </c>
      <c r="C270" s="163">
        <f>'[1]2022'!$V268</f>
        <v>436</v>
      </c>
      <c r="D270" s="163">
        <f>'[1]2022'!Y268</f>
        <v>25</v>
      </c>
      <c r="E270" s="163">
        <f>'[1]2022'!Z268</f>
        <v>104</v>
      </c>
      <c r="F270" s="163">
        <f>'[1]2022'!AA268</f>
        <v>24</v>
      </c>
      <c r="G270" s="163">
        <f>'[1]2022'!AB268</f>
        <v>0</v>
      </c>
      <c r="H270" s="163">
        <f>'[1]2022'!AC268</f>
        <v>31</v>
      </c>
      <c r="J270" s="153">
        <f t="shared" si="100"/>
        <v>9</v>
      </c>
      <c r="K270" s="162">
        <f t="shared" si="104"/>
        <v>45191</v>
      </c>
      <c r="L270" s="167">
        <f t="shared" si="101"/>
        <v>442</v>
      </c>
      <c r="M270" s="166">
        <f>VLOOKUP($K270,ANALISIS!N$4:T$369,2,FALSE)</f>
        <v>107</v>
      </c>
      <c r="N270" s="166">
        <f>VLOOKUP($K270,ANALISIS!$N$4:$T$369,3,FALSE)</f>
        <v>104</v>
      </c>
      <c r="O270" s="166">
        <f>VLOOKUP($K270,ANALISIS!$N$4:$T$369,4,FALSE)</f>
        <v>19</v>
      </c>
      <c r="P270" s="166">
        <f>VLOOKUP($K270,ANALISIS!$N$4:$T$369,5,FALSE)</f>
        <v>0</v>
      </c>
      <c r="Q270" s="166">
        <f>VLOOKUP($K270,ANALISIS!$N$4:$T$369,6,FALSE)</f>
        <v>45</v>
      </c>
      <c r="S270" s="153">
        <f t="shared" si="102"/>
        <v>9</v>
      </c>
      <c r="T270" s="162">
        <f t="shared" si="103"/>
        <v>45191</v>
      </c>
      <c r="U270" s="163">
        <f>[1]PRESUP!B268</f>
        <v>440</v>
      </c>
      <c r="V270" s="166">
        <f>[1]PRESUP!E268</f>
        <v>33.692060685033503</v>
      </c>
      <c r="W270" s="166">
        <f>[1]PRESUP!F268</f>
        <v>103.305800998847</v>
      </c>
      <c r="X270" s="166">
        <f>[1]PRESUP!G268</f>
        <v>19.2518097207859</v>
      </c>
      <c r="Y270" s="166">
        <f>[1]PRESUP!H268</f>
        <v>0</v>
      </c>
      <c r="Z270" s="166">
        <f>[1]PRESUP!I268</f>
        <v>0</v>
      </c>
      <c r="AS270" s="153">
        <f t="shared" si="98"/>
        <v>9</v>
      </c>
      <c r="AT270" s="162">
        <v>44826</v>
      </c>
      <c r="AU270" s="195">
        <v>436</v>
      </c>
      <c r="AV270" s="195">
        <v>25</v>
      </c>
      <c r="AW270" s="195">
        <v>105</v>
      </c>
      <c r="AX270" s="195">
        <v>24</v>
      </c>
      <c r="AY270" s="195"/>
      <c r="AZ270" s="195">
        <v>31</v>
      </c>
    </row>
    <row r="271" spans="1:52" ht="15">
      <c r="A271" s="153">
        <f t="shared" si="99"/>
        <v>9</v>
      </c>
      <c r="B271" s="162">
        <v>44827</v>
      </c>
      <c r="C271" s="163">
        <f>'[1]2022'!$V269</f>
        <v>436</v>
      </c>
      <c r="D271" s="163">
        <f>'[1]2022'!Y269</f>
        <v>58</v>
      </c>
      <c r="E271" s="163">
        <f>'[1]2022'!Z269</f>
        <v>150</v>
      </c>
      <c r="F271" s="163">
        <f>'[1]2022'!AA269</f>
        <v>49</v>
      </c>
      <c r="G271" s="163">
        <f>'[1]2022'!AB269</f>
        <v>0</v>
      </c>
      <c r="H271" s="163">
        <f>'[1]2022'!AC269</f>
        <v>44</v>
      </c>
      <c r="J271" s="153">
        <f t="shared" si="100"/>
        <v>9</v>
      </c>
      <c r="K271" s="162">
        <f t="shared" si="104"/>
        <v>45192</v>
      </c>
      <c r="L271" s="167">
        <f t="shared" si="101"/>
        <v>442</v>
      </c>
      <c r="M271" s="166">
        <f>VLOOKUP($K271,ANALISIS!N$4:T$369,2,FALSE)</f>
        <v>139</v>
      </c>
      <c r="N271" s="166">
        <f>VLOOKUP($K271,ANALISIS!$N$4:$T$369,3,FALSE)</f>
        <v>121</v>
      </c>
      <c r="O271" s="166">
        <f>VLOOKUP($K271,ANALISIS!$N$4:$T$369,4,FALSE)</f>
        <v>20</v>
      </c>
      <c r="P271" s="166">
        <f>VLOOKUP($K271,ANALISIS!$N$4:$T$369,5,FALSE)</f>
        <v>1</v>
      </c>
      <c r="Q271" s="166">
        <f>VLOOKUP($K271,ANALISIS!$N$4:$T$369,6,FALSE)</f>
        <v>49</v>
      </c>
      <c r="S271" s="153">
        <f t="shared" si="102"/>
        <v>9</v>
      </c>
      <c r="T271" s="162">
        <f t="shared" si="103"/>
        <v>45192</v>
      </c>
      <c r="U271" s="163">
        <f>[1]PRESUP!B269</f>
        <v>440</v>
      </c>
      <c r="V271" s="166">
        <f>[1]PRESUP!E269</f>
        <v>78.165580789277698</v>
      </c>
      <c r="W271" s="166">
        <f>[1]PRESUP!F269</f>
        <v>148.99875144064501</v>
      </c>
      <c r="X271" s="166">
        <f>[1]PRESUP!G269</f>
        <v>39.305778179938002</v>
      </c>
      <c r="Y271" s="166">
        <f>[1]PRESUP!H269</f>
        <v>0</v>
      </c>
      <c r="Z271" s="166">
        <f>[1]PRESUP!I269</f>
        <v>0</v>
      </c>
      <c r="AS271" s="153">
        <f t="shared" si="98"/>
        <v>9</v>
      </c>
      <c r="AT271" s="162">
        <v>44827</v>
      </c>
      <c r="AU271" s="195">
        <v>436</v>
      </c>
      <c r="AV271" s="195">
        <v>58</v>
      </c>
      <c r="AW271" s="195">
        <v>151</v>
      </c>
      <c r="AX271" s="195">
        <v>49</v>
      </c>
      <c r="AY271" s="195"/>
      <c r="AZ271" s="195">
        <v>44</v>
      </c>
    </row>
    <row r="272" spans="1:52" ht="15">
      <c r="A272" s="153">
        <f t="shared" si="99"/>
        <v>9</v>
      </c>
      <c r="B272" s="162">
        <v>44828</v>
      </c>
      <c r="C272" s="163">
        <f>'[1]2022'!$V270</f>
        <v>437</v>
      </c>
      <c r="D272" s="163">
        <f>'[1]2022'!Y270</f>
        <v>73</v>
      </c>
      <c r="E272" s="163">
        <f>'[1]2022'!Z270</f>
        <v>158</v>
      </c>
      <c r="F272" s="163">
        <f>'[1]2022'!AA270</f>
        <v>58</v>
      </c>
      <c r="G272" s="163">
        <f>'[1]2022'!AB270</f>
        <v>0</v>
      </c>
      <c r="H272" s="163">
        <f>'[1]2022'!AC270</f>
        <v>46</v>
      </c>
      <c r="J272" s="153">
        <f t="shared" si="100"/>
        <v>9</v>
      </c>
      <c r="K272" s="162">
        <f t="shared" si="104"/>
        <v>45193</v>
      </c>
      <c r="L272" s="167">
        <f t="shared" si="101"/>
        <v>442</v>
      </c>
      <c r="M272" s="166">
        <f>VLOOKUP($K272,ANALISIS!N$4:T$369,2,FALSE)</f>
        <v>94</v>
      </c>
      <c r="N272" s="166">
        <f>VLOOKUP($K272,ANALISIS!$N$4:$T$369,3,FALSE)</f>
        <v>71</v>
      </c>
      <c r="O272" s="166">
        <f>VLOOKUP($K272,ANALISIS!$N$4:$T$369,4,FALSE)</f>
        <v>13</v>
      </c>
      <c r="P272" s="166">
        <f>VLOOKUP($K272,ANALISIS!$N$4:$T$369,5,FALSE)</f>
        <v>3</v>
      </c>
      <c r="Q272" s="166">
        <f>VLOOKUP($K272,ANALISIS!$N$4:$T$369,6,FALSE)</f>
        <v>41</v>
      </c>
      <c r="S272" s="153">
        <f t="shared" si="102"/>
        <v>9</v>
      </c>
      <c r="T272" s="162">
        <f t="shared" si="103"/>
        <v>45193</v>
      </c>
      <c r="U272" s="163">
        <f>[1]PRESUP!B270</f>
        <v>440</v>
      </c>
      <c r="V272" s="166">
        <f>[1]PRESUP!E270</f>
        <v>98.380817200297798</v>
      </c>
      <c r="W272" s="166">
        <f>[1]PRESUP!F270</f>
        <v>156.94535151747999</v>
      </c>
      <c r="X272" s="166">
        <f>[1]PRESUP!G270</f>
        <v>46.525206825232701</v>
      </c>
      <c r="Y272" s="166">
        <f>[1]PRESUP!H270</f>
        <v>0</v>
      </c>
      <c r="Z272" s="166">
        <f>[1]PRESUP!I270</f>
        <v>0</v>
      </c>
      <c r="AS272" s="153">
        <f t="shared" si="98"/>
        <v>9</v>
      </c>
      <c r="AT272" s="162">
        <v>44828</v>
      </c>
      <c r="AU272" s="195">
        <v>437</v>
      </c>
      <c r="AV272" s="195">
        <v>73</v>
      </c>
      <c r="AW272" s="195">
        <v>159</v>
      </c>
      <c r="AX272" s="195">
        <v>58</v>
      </c>
      <c r="AY272" s="195"/>
      <c r="AZ272" s="195">
        <v>46</v>
      </c>
    </row>
    <row r="273" spans="1:52" ht="15">
      <c r="A273" s="153">
        <f t="shared" si="99"/>
        <v>9</v>
      </c>
      <c r="B273" s="162">
        <v>44829</v>
      </c>
      <c r="C273" s="163">
        <f>'[1]2022'!$V271</f>
        <v>437</v>
      </c>
      <c r="D273" s="163">
        <f>'[1]2022'!Y271</f>
        <v>39</v>
      </c>
      <c r="E273" s="163">
        <f>'[1]2022'!Z271</f>
        <v>96</v>
      </c>
      <c r="F273" s="163">
        <f>'[1]2022'!AA271</f>
        <v>37</v>
      </c>
      <c r="G273" s="163">
        <f>'[1]2022'!AB271</f>
        <v>0</v>
      </c>
      <c r="H273" s="163">
        <f>'[1]2022'!AC271</f>
        <v>38</v>
      </c>
      <c r="J273" s="153">
        <f t="shared" si="100"/>
        <v>9</v>
      </c>
      <c r="K273" s="162">
        <f t="shared" si="104"/>
        <v>45194</v>
      </c>
      <c r="L273" s="167">
        <f t="shared" si="101"/>
        <v>442</v>
      </c>
      <c r="M273" s="166">
        <f>VLOOKUP($K273,ANALISIS!N$4:T$369,2,FALSE)</f>
        <v>54</v>
      </c>
      <c r="N273" s="166">
        <f>VLOOKUP($K273,ANALISIS!$N$4:$T$369,3,FALSE)</f>
        <v>42</v>
      </c>
      <c r="O273" s="166">
        <f>VLOOKUP($K273,ANALISIS!$N$4:$T$369,4,FALSE)</f>
        <v>3</v>
      </c>
      <c r="P273" s="166">
        <f>VLOOKUP($K273,ANALISIS!$N$4:$T$369,5,FALSE)</f>
        <v>0</v>
      </c>
      <c r="Q273" s="166">
        <f>VLOOKUP($K273,ANALISIS!$N$4:$T$369,6,FALSE)</f>
        <v>30</v>
      </c>
      <c r="S273" s="153">
        <f t="shared" si="102"/>
        <v>9</v>
      </c>
      <c r="T273" s="162">
        <f t="shared" si="103"/>
        <v>45194</v>
      </c>
      <c r="U273" s="163">
        <f>[1]PRESUP!B271</f>
        <v>440</v>
      </c>
      <c r="V273" s="166">
        <f>[1]PRESUP!E271</f>
        <v>52.559614668652301</v>
      </c>
      <c r="W273" s="166">
        <f>[1]PRESUP!F271</f>
        <v>95.359200922013102</v>
      </c>
      <c r="X273" s="166">
        <f>[1]PRESUP!G271</f>
        <v>29.679873319544999</v>
      </c>
      <c r="Y273" s="166">
        <f>[1]PRESUP!H271</f>
        <v>0</v>
      </c>
      <c r="Z273" s="166">
        <f>[1]PRESUP!I271</f>
        <v>0</v>
      </c>
      <c r="AS273" s="153">
        <f t="shared" si="98"/>
        <v>9</v>
      </c>
      <c r="AT273" s="162">
        <v>44829</v>
      </c>
      <c r="AU273" s="195">
        <v>437</v>
      </c>
      <c r="AV273" s="195">
        <v>39</v>
      </c>
      <c r="AW273" s="195">
        <v>97</v>
      </c>
      <c r="AX273" s="195">
        <v>37</v>
      </c>
      <c r="AY273" s="195"/>
      <c r="AZ273" s="195">
        <v>37</v>
      </c>
    </row>
    <row r="274" spans="1:52" ht="15">
      <c r="A274" s="153">
        <f t="shared" si="99"/>
        <v>9</v>
      </c>
      <c r="B274" s="162">
        <v>44830</v>
      </c>
      <c r="C274" s="163">
        <f>'[1]2022'!$V272</f>
        <v>437</v>
      </c>
      <c r="D274" s="163">
        <f>'[1]2022'!Y272</f>
        <v>29</v>
      </c>
      <c r="E274" s="163">
        <f>'[1]2022'!Z272</f>
        <v>59</v>
      </c>
      <c r="F274" s="163">
        <f>'[1]2022'!AA272</f>
        <v>14</v>
      </c>
      <c r="G274" s="163">
        <f>'[1]2022'!AB272</f>
        <v>0</v>
      </c>
      <c r="H274" s="163">
        <f>'[1]2022'!AC272</f>
        <v>25</v>
      </c>
      <c r="J274" s="153">
        <f t="shared" si="100"/>
        <v>9</v>
      </c>
      <c r="K274" s="162">
        <f t="shared" si="104"/>
        <v>45195</v>
      </c>
      <c r="L274" s="167">
        <f t="shared" si="101"/>
        <v>442</v>
      </c>
      <c r="M274" s="166">
        <f>VLOOKUP($K274,ANALISIS!N$4:T$369,2,FALSE)</f>
        <v>47</v>
      </c>
      <c r="N274" s="166">
        <f>VLOOKUP($K274,ANALISIS!$N$4:$T$369,3,FALSE)</f>
        <v>39</v>
      </c>
      <c r="O274" s="166">
        <f>VLOOKUP($K274,ANALISIS!$N$4:$T$369,4,FALSE)</f>
        <v>0</v>
      </c>
      <c r="P274" s="166">
        <f>VLOOKUP($K274,ANALISIS!$N$4:$T$369,5,FALSE)</f>
        <v>4</v>
      </c>
      <c r="Q274" s="166">
        <f>VLOOKUP($K274,ANALISIS!$N$4:$T$369,6,FALSE)</f>
        <v>28</v>
      </c>
      <c r="S274" s="153">
        <f t="shared" si="102"/>
        <v>9</v>
      </c>
      <c r="T274" s="162">
        <f t="shared" si="103"/>
        <v>45195</v>
      </c>
      <c r="U274" s="163">
        <f>[1]PRESUP!B272</f>
        <v>440</v>
      </c>
      <c r="V274" s="166">
        <f>[1]PRESUP!E272</f>
        <v>39.082790394638899</v>
      </c>
      <c r="W274" s="166">
        <f>[1]PRESUP!F272</f>
        <v>58.606175566653903</v>
      </c>
      <c r="X274" s="166">
        <f>[1]PRESUP!G272</f>
        <v>11.230222337125101</v>
      </c>
      <c r="Y274" s="166">
        <f>[1]PRESUP!H272</f>
        <v>0</v>
      </c>
      <c r="Z274" s="166">
        <f>[1]PRESUP!I272</f>
        <v>0</v>
      </c>
      <c r="AS274" s="153">
        <f t="shared" si="98"/>
        <v>9</v>
      </c>
      <c r="AT274" s="162">
        <v>44830</v>
      </c>
      <c r="AU274" s="195">
        <v>437</v>
      </c>
      <c r="AV274" s="195">
        <v>29</v>
      </c>
      <c r="AW274" s="195">
        <v>58</v>
      </c>
      <c r="AX274" s="195">
        <v>14</v>
      </c>
      <c r="AY274" s="195"/>
      <c r="AZ274" s="195">
        <v>25</v>
      </c>
    </row>
    <row r="275" spans="1:52" ht="15">
      <c r="A275" s="153">
        <f t="shared" si="99"/>
        <v>9</v>
      </c>
      <c r="B275" s="162">
        <v>44831</v>
      </c>
      <c r="C275" s="163">
        <f>'[1]2022'!$V273</f>
        <v>437</v>
      </c>
      <c r="D275" s="163">
        <f>'[1]2022'!Y273</f>
        <v>29</v>
      </c>
      <c r="E275" s="163">
        <f>'[1]2022'!Z273</f>
        <v>54</v>
      </c>
      <c r="F275" s="163">
        <f>'[1]2022'!AA273</f>
        <v>10</v>
      </c>
      <c r="G275" s="163">
        <f>'[1]2022'!AB273</f>
        <v>0</v>
      </c>
      <c r="H275" s="163">
        <f>'[1]2022'!AC273</f>
        <v>31</v>
      </c>
      <c r="J275" s="153">
        <f t="shared" si="100"/>
        <v>9</v>
      </c>
      <c r="K275" s="162">
        <f t="shared" si="104"/>
        <v>45196</v>
      </c>
      <c r="L275" s="167">
        <f t="shared" si="101"/>
        <v>442</v>
      </c>
      <c r="M275" s="166">
        <f>VLOOKUP($K275,ANALISIS!N$4:T$369,2,FALSE)</f>
        <v>43</v>
      </c>
      <c r="N275" s="166">
        <f>VLOOKUP($K275,ANALISIS!$N$4:$T$369,3,FALSE)</f>
        <v>36</v>
      </c>
      <c r="O275" s="166">
        <f>VLOOKUP($K275,ANALISIS!$N$4:$T$369,4,FALSE)</f>
        <v>1</v>
      </c>
      <c r="P275" s="166">
        <f>VLOOKUP($K275,ANALISIS!$N$4:$T$369,5,FALSE)</f>
        <v>8</v>
      </c>
      <c r="Q275" s="166">
        <f>VLOOKUP($K275,ANALISIS!$N$4:$T$369,6,FALSE)</f>
        <v>31</v>
      </c>
      <c r="S275" s="153">
        <f t="shared" si="102"/>
        <v>9</v>
      </c>
      <c r="T275" s="162">
        <f t="shared" si="103"/>
        <v>45196</v>
      </c>
      <c r="U275" s="163">
        <f>[1]PRESUP!B273</f>
        <v>440</v>
      </c>
      <c r="V275" s="166">
        <f>[1]PRESUP!E273</f>
        <v>39.082790394638899</v>
      </c>
      <c r="W275" s="166">
        <f>[1]PRESUP!F273</f>
        <v>53.639550518632397</v>
      </c>
      <c r="X275" s="166">
        <f>[1]PRESUP!G273</f>
        <v>8.02158738366081</v>
      </c>
      <c r="Y275" s="166">
        <f>[1]PRESUP!H273</f>
        <v>0</v>
      </c>
      <c r="Z275" s="166">
        <f>[1]PRESUP!I273</f>
        <v>0</v>
      </c>
      <c r="AS275" s="153">
        <f t="shared" si="98"/>
        <v>9</v>
      </c>
      <c r="AT275" s="162">
        <v>44831</v>
      </c>
      <c r="AU275" s="195">
        <v>437</v>
      </c>
      <c r="AV275" s="195">
        <v>28</v>
      </c>
      <c r="AW275" s="195">
        <v>54</v>
      </c>
      <c r="AX275" s="195">
        <v>10</v>
      </c>
      <c r="AY275" s="195"/>
      <c r="AZ275" s="195">
        <v>29</v>
      </c>
    </row>
    <row r="276" spans="1:52" ht="15">
      <c r="A276" s="153">
        <f t="shared" si="99"/>
        <v>9</v>
      </c>
      <c r="B276" s="162">
        <v>44832</v>
      </c>
      <c r="C276" s="163">
        <f>'[1]2022'!$V274</f>
        <v>437</v>
      </c>
      <c r="D276" s="163">
        <f>'[1]2022'!Y274</f>
        <v>28</v>
      </c>
      <c r="E276" s="163">
        <f>'[1]2022'!Z274</f>
        <v>46</v>
      </c>
      <c r="F276" s="163">
        <f>'[1]2022'!AA274</f>
        <v>15</v>
      </c>
      <c r="G276" s="163">
        <f>'[1]2022'!AB274</f>
        <v>0</v>
      </c>
      <c r="H276" s="163">
        <f>'[1]2022'!AC274</f>
        <v>24</v>
      </c>
      <c r="J276" s="153">
        <f t="shared" si="100"/>
        <v>9</v>
      </c>
      <c r="K276" s="162">
        <f t="shared" si="104"/>
        <v>45197</v>
      </c>
      <c r="L276" s="167">
        <f t="shared" si="101"/>
        <v>442</v>
      </c>
      <c r="M276" s="166">
        <f>VLOOKUP($K276,ANALISIS!N$4:T$369,2,FALSE)</f>
        <v>63</v>
      </c>
      <c r="N276" s="166">
        <f>VLOOKUP($K276,ANALISIS!$N$4:$T$369,3,FALSE)</f>
        <v>62</v>
      </c>
      <c r="O276" s="166">
        <f>VLOOKUP($K276,ANALISIS!$N$4:$T$369,4,FALSE)</f>
        <v>2</v>
      </c>
      <c r="P276" s="166">
        <f>VLOOKUP($K276,ANALISIS!$N$4:$T$369,5,FALSE)</f>
        <v>7</v>
      </c>
      <c r="Q276" s="166">
        <f>VLOOKUP($K276,ANALISIS!$N$4:$T$369,6,FALSE)</f>
        <v>30</v>
      </c>
      <c r="S276" s="153">
        <f t="shared" si="102"/>
        <v>9</v>
      </c>
      <c r="T276" s="162">
        <f t="shared" si="103"/>
        <v>45197</v>
      </c>
      <c r="U276" s="163">
        <f>[1]PRESUP!B274</f>
        <v>440</v>
      </c>
      <c r="V276" s="166">
        <f>[1]PRESUP!E274</f>
        <v>37.735107967237496</v>
      </c>
      <c r="W276" s="166">
        <f>[1]PRESUP!F274</f>
        <v>45.692950441797898</v>
      </c>
      <c r="X276" s="166">
        <f>[1]PRESUP!G274</f>
        <v>12.0323810754912</v>
      </c>
      <c r="Y276" s="166">
        <f>[1]PRESUP!H274</f>
        <v>0</v>
      </c>
      <c r="Z276" s="166">
        <f>[1]PRESUP!I274</f>
        <v>0</v>
      </c>
      <c r="AS276" s="153">
        <f t="shared" si="98"/>
        <v>9</v>
      </c>
      <c r="AT276" s="162">
        <v>44832</v>
      </c>
      <c r="AU276" s="195">
        <v>437</v>
      </c>
      <c r="AV276" s="195">
        <v>28</v>
      </c>
      <c r="AW276" s="195">
        <v>46</v>
      </c>
      <c r="AX276" s="195">
        <v>14</v>
      </c>
      <c r="AY276" s="195"/>
      <c r="AZ276" s="195">
        <v>22</v>
      </c>
    </row>
    <row r="277" spans="1:52" ht="15">
      <c r="A277" s="153">
        <f t="shared" si="99"/>
        <v>9</v>
      </c>
      <c r="B277" s="162">
        <v>44833</v>
      </c>
      <c r="C277" s="163">
        <f>'[1]2022'!$V275</f>
        <v>437</v>
      </c>
      <c r="D277" s="163">
        <f>'[1]2022'!Y275</f>
        <v>34</v>
      </c>
      <c r="E277" s="163">
        <f>'[1]2022'!Z275</f>
        <v>90</v>
      </c>
      <c r="F277" s="163">
        <f>'[1]2022'!AA275</f>
        <v>29</v>
      </c>
      <c r="G277" s="163">
        <f>'[1]2022'!AB275</f>
        <v>2</v>
      </c>
      <c r="H277" s="163">
        <f>'[1]2022'!AC275</f>
        <v>28</v>
      </c>
      <c r="J277" s="153">
        <f t="shared" si="100"/>
        <v>9</v>
      </c>
      <c r="K277" s="162">
        <f t="shared" si="104"/>
        <v>45198</v>
      </c>
      <c r="L277" s="167">
        <f t="shared" si="101"/>
        <v>442</v>
      </c>
      <c r="M277" s="166">
        <f>VLOOKUP($K277,ANALISIS!N$4:T$369,2,FALSE)</f>
        <v>131</v>
      </c>
      <c r="N277" s="166">
        <f>VLOOKUP($K277,ANALISIS!$N$4:$T$369,3,FALSE)</f>
        <v>118</v>
      </c>
      <c r="O277" s="166">
        <f>VLOOKUP($K277,ANALISIS!$N$4:$T$369,4,FALSE)</f>
        <v>1</v>
      </c>
      <c r="P277" s="166">
        <f>VLOOKUP($K277,ANALISIS!$N$4:$T$369,5,FALSE)</f>
        <v>6</v>
      </c>
      <c r="Q277" s="166">
        <f>VLOOKUP($K277,ANALISIS!$N$4:$T$369,6,FALSE)</f>
        <v>34</v>
      </c>
      <c r="S277" s="153">
        <f t="shared" si="102"/>
        <v>9</v>
      </c>
      <c r="T277" s="162">
        <f t="shared" si="103"/>
        <v>45198</v>
      </c>
      <c r="U277" s="163">
        <f>[1]PRESUP!B275</f>
        <v>440</v>
      </c>
      <c r="V277" s="166">
        <f>[1]PRESUP!E275</f>
        <v>45.821202531645604</v>
      </c>
      <c r="W277" s="166">
        <f>[1]PRESUP!F275</f>
        <v>89.399250864387199</v>
      </c>
      <c r="X277" s="166">
        <f>[1]PRESUP!G275</f>
        <v>23.262603412616301</v>
      </c>
      <c r="Y277" s="166">
        <f>[1]PRESUP!H275</f>
        <v>0</v>
      </c>
      <c r="Z277" s="166">
        <f>[1]PRESUP!I275</f>
        <v>0</v>
      </c>
      <c r="AS277" s="153">
        <f t="shared" si="98"/>
        <v>9</v>
      </c>
      <c r="AT277" s="162">
        <v>44833</v>
      </c>
      <c r="AU277" s="195">
        <v>437</v>
      </c>
      <c r="AV277" s="195">
        <v>34</v>
      </c>
      <c r="AW277" s="195">
        <v>90</v>
      </c>
      <c r="AX277" s="195">
        <v>29</v>
      </c>
      <c r="AY277" s="195">
        <v>1</v>
      </c>
      <c r="AZ277" s="195">
        <v>23</v>
      </c>
    </row>
    <row r="278" spans="1:52" ht="15">
      <c r="A278" s="153">
        <f t="shared" si="99"/>
        <v>9</v>
      </c>
      <c r="B278" s="162">
        <v>44834</v>
      </c>
      <c r="C278" s="163">
        <f>'[1]2022'!$V276</f>
        <v>437</v>
      </c>
      <c r="D278" s="163">
        <f>'[1]2022'!Y276</f>
        <v>60</v>
      </c>
      <c r="E278" s="163">
        <f>'[1]2022'!Z276</f>
        <v>151</v>
      </c>
      <c r="F278" s="163">
        <f>'[1]2022'!AA276</f>
        <v>77</v>
      </c>
      <c r="G278" s="163">
        <f>'[1]2022'!AB276</f>
        <v>6</v>
      </c>
      <c r="H278" s="163">
        <f>'[1]2022'!AC276</f>
        <v>27</v>
      </c>
      <c r="J278" s="153">
        <f t="shared" si="100"/>
        <v>9</v>
      </c>
      <c r="K278" s="162">
        <f t="shared" si="104"/>
        <v>45199</v>
      </c>
      <c r="L278" s="167">
        <f t="shared" si="101"/>
        <v>442</v>
      </c>
      <c r="M278" s="166">
        <f>VLOOKUP($K278,ANALISIS!N$4:T$369,2,FALSE)</f>
        <v>147</v>
      </c>
      <c r="N278" s="166">
        <f>VLOOKUP($K278,ANALISIS!$N$4:$T$369,3,FALSE)</f>
        <v>136</v>
      </c>
      <c r="O278" s="166">
        <f>VLOOKUP($K278,ANALISIS!$N$4:$T$369,4,FALSE)</f>
        <v>1</v>
      </c>
      <c r="P278" s="166">
        <f>VLOOKUP($K278,ANALISIS!$N$4:$T$369,5,FALSE)</f>
        <v>8</v>
      </c>
      <c r="Q278" s="166">
        <f>VLOOKUP($K278,ANALISIS!$N$4:$T$369,6,FALSE)</f>
        <v>37</v>
      </c>
      <c r="S278" s="153">
        <f t="shared" si="102"/>
        <v>9</v>
      </c>
      <c r="T278" s="162">
        <f t="shared" si="103"/>
        <v>45199</v>
      </c>
      <c r="U278" s="163">
        <f>[1]PRESUP!B276</f>
        <v>440</v>
      </c>
      <c r="V278" s="166">
        <f>[1]PRESUP!E276</f>
        <v>80.860945644080402</v>
      </c>
      <c r="W278" s="166">
        <f>[1]PRESUP!F276</f>
        <v>149.99207645025001</v>
      </c>
      <c r="X278" s="166">
        <f>[1]PRESUP!G276</f>
        <v>61.7662228541882</v>
      </c>
      <c r="Y278" s="166">
        <f>[1]PRESUP!H276</f>
        <v>0</v>
      </c>
      <c r="Z278" s="166">
        <f>[1]PRESUP!I276</f>
        <v>0</v>
      </c>
      <c r="AS278" s="153">
        <f t="shared" si="98"/>
        <v>9</v>
      </c>
      <c r="AT278" s="162">
        <v>44834</v>
      </c>
      <c r="AU278" s="195">
        <v>437</v>
      </c>
      <c r="AV278" s="195">
        <v>60</v>
      </c>
      <c r="AW278" s="195">
        <v>152</v>
      </c>
      <c r="AX278" s="195">
        <v>78</v>
      </c>
      <c r="AY278" s="195">
        <v>5</v>
      </c>
      <c r="AZ278" s="195">
        <v>24</v>
      </c>
    </row>
    <row r="279" spans="1:52" ht="15">
      <c r="A279" s="153">
        <f t="shared" si="99"/>
        <v>10</v>
      </c>
      <c r="B279" s="162">
        <v>44835</v>
      </c>
      <c r="C279" s="163">
        <f>'[1]2022'!$V277</f>
        <v>437</v>
      </c>
      <c r="D279" s="163">
        <f>'[1]2022'!Y277</f>
        <v>92</v>
      </c>
      <c r="E279" s="163">
        <f>'[1]2022'!Z277</f>
        <v>190</v>
      </c>
      <c r="F279" s="163">
        <f>'[1]2022'!AA277</f>
        <v>89</v>
      </c>
      <c r="G279" s="163">
        <f>'[1]2022'!AB277</f>
        <v>5</v>
      </c>
      <c r="H279" s="163">
        <f>'[1]2022'!AC277</f>
        <v>28</v>
      </c>
      <c r="J279" s="153">
        <f t="shared" si="100"/>
        <v>10</v>
      </c>
      <c r="K279" s="162">
        <f t="shared" si="104"/>
        <v>45200</v>
      </c>
      <c r="L279" s="167">
        <f t="shared" si="101"/>
        <v>442</v>
      </c>
      <c r="M279" s="166">
        <f>VLOOKUP($K279,ANALISIS!N$4:T$369,2,FALSE)</f>
        <v>106</v>
      </c>
      <c r="N279" s="166">
        <f>VLOOKUP($K279,ANALISIS!$N$4:$T$369,3,FALSE)</f>
        <v>127</v>
      </c>
      <c r="O279" s="166">
        <f>VLOOKUP($K279,ANALISIS!$N$4:$T$369,4,FALSE)</f>
        <v>1</v>
      </c>
      <c r="P279" s="166">
        <f>VLOOKUP($K279,ANALISIS!$N$4:$T$369,5,FALSE)</f>
        <v>1</v>
      </c>
      <c r="Q279" s="166">
        <f>VLOOKUP($K279,ANALISIS!$N$4:$T$369,6,FALSE)</f>
        <v>31</v>
      </c>
      <c r="S279" s="153">
        <f t="shared" si="102"/>
        <v>10</v>
      </c>
      <c r="T279" s="162">
        <f t="shared" si="103"/>
        <v>45200</v>
      </c>
      <c r="U279" s="168">
        <f>[1]PRESUP!B277</f>
        <v>440</v>
      </c>
      <c r="V279" s="166">
        <f>[1]PRESUP!E277</f>
        <v>131.72613753877999</v>
      </c>
      <c r="W279" s="166">
        <f>[1]PRESUP!F277</f>
        <v>178.616028992395</v>
      </c>
      <c r="X279" s="166">
        <f>[1]PRESUP!G277</f>
        <v>77.378653846153895</v>
      </c>
      <c r="Y279" s="166">
        <f>[1]PRESUP!H277</f>
        <v>0</v>
      </c>
      <c r="Z279" s="166">
        <f>[1]PRESUP!I277</f>
        <v>0</v>
      </c>
      <c r="AS279" s="153">
        <f t="shared" si="98"/>
        <v>10</v>
      </c>
      <c r="AT279" s="162">
        <v>44835</v>
      </c>
      <c r="AU279" s="195">
        <v>437</v>
      </c>
      <c r="AV279" s="195">
        <v>92</v>
      </c>
      <c r="AW279" s="195">
        <v>190</v>
      </c>
      <c r="AX279" s="195">
        <v>89</v>
      </c>
      <c r="AY279" s="195">
        <v>5</v>
      </c>
      <c r="AZ279" s="195">
        <v>28</v>
      </c>
    </row>
    <row r="280" spans="1:52" ht="15">
      <c r="A280" s="153">
        <f t="shared" si="99"/>
        <v>10</v>
      </c>
      <c r="B280" s="162">
        <v>44836</v>
      </c>
      <c r="C280" s="163">
        <f>'[1]2022'!$V278</f>
        <v>437</v>
      </c>
      <c r="D280" s="163">
        <f>'[1]2022'!Y278</f>
        <v>81</v>
      </c>
      <c r="E280" s="163">
        <f>'[1]2022'!Z278</f>
        <v>199</v>
      </c>
      <c r="F280" s="163">
        <f>'[1]2022'!AA278</f>
        <v>72</v>
      </c>
      <c r="G280" s="163">
        <f>'[1]2022'!AB278</f>
        <v>3</v>
      </c>
      <c r="H280" s="163">
        <f>'[1]2022'!AC278</f>
        <v>28</v>
      </c>
      <c r="J280" s="153">
        <f t="shared" si="100"/>
        <v>10</v>
      </c>
      <c r="K280" s="162">
        <f t="shared" si="104"/>
        <v>45201</v>
      </c>
      <c r="L280" s="167">
        <f t="shared" si="101"/>
        <v>442</v>
      </c>
      <c r="M280" s="166">
        <f>VLOOKUP($K280,ANALISIS!N$4:T$369,2,FALSE)</f>
        <v>80</v>
      </c>
      <c r="N280" s="166">
        <f>VLOOKUP($K280,ANALISIS!$N$4:$T$369,3,FALSE)</f>
        <v>117</v>
      </c>
      <c r="O280" s="166">
        <f>VLOOKUP($K280,ANALISIS!$N$4:$T$369,4,FALSE)</f>
        <v>4</v>
      </c>
      <c r="P280" s="166">
        <f>VLOOKUP($K280,ANALISIS!$N$4:$T$369,5,FALSE)</f>
        <v>1</v>
      </c>
      <c r="Q280" s="166">
        <f>VLOOKUP($K280,ANALISIS!$N$4:$T$369,6,FALSE)</f>
        <v>25</v>
      </c>
      <c r="S280" s="153">
        <f t="shared" si="102"/>
        <v>10</v>
      </c>
      <c r="T280" s="162">
        <f t="shared" si="103"/>
        <v>45201</v>
      </c>
      <c r="U280" s="163">
        <f>[1]PRESUP!B278</f>
        <v>440</v>
      </c>
      <c r="V280" s="166">
        <f>[1]PRESUP!E278</f>
        <v>115.97627326783901</v>
      </c>
      <c r="W280" s="166">
        <f>[1]PRESUP!F278</f>
        <v>187.076788260456</v>
      </c>
      <c r="X280" s="166">
        <f>[1]PRESUP!G278</f>
        <v>62.5984615384615</v>
      </c>
      <c r="Y280" s="166">
        <f>[1]PRESUP!H278</f>
        <v>0</v>
      </c>
      <c r="Z280" s="166">
        <f>[1]PRESUP!I278</f>
        <v>0</v>
      </c>
      <c r="AS280" s="153">
        <f t="shared" si="98"/>
        <v>10</v>
      </c>
      <c r="AT280" s="162">
        <v>44836</v>
      </c>
      <c r="AU280" s="195">
        <v>437</v>
      </c>
      <c r="AV280" s="195">
        <v>81</v>
      </c>
      <c r="AW280" s="195">
        <v>199</v>
      </c>
      <c r="AX280" s="195">
        <v>72</v>
      </c>
      <c r="AY280" s="195">
        <v>3</v>
      </c>
      <c r="AZ280" s="195">
        <v>28</v>
      </c>
    </row>
    <row r="281" spans="1:52" ht="15">
      <c r="A281" s="153">
        <f t="shared" si="99"/>
        <v>10</v>
      </c>
      <c r="B281" s="162">
        <v>44837</v>
      </c>
      <c r="C281" s="163">
        <f>'[1]2022'!$V279</f>
        <v>437</v>
      </c>
      <c r="D281" s="163">
        <f>'[1]2022'!Y279</f>
        <v>75</v>
      </c>
      <c r="E281" s="163">
        <f>'[1]2022'!Z279</f>
        <v>198</v>
      </c>
      <c r="F281" s="163">
        <f>'[1]2022'!AA279</f>
        <v>55</v>
      </c>
      <c r="G281" s="163">
        <f>'[1]2022'!AB279</f>
        <v>0</v>
      </c>
      <c r="H281" s="163">
        <f>'[1]2022'!AC279</f>
        <v>29</v>
      </c>
      <c r="J281" s="153">
        <f t="shared" si="100"/>
        <v>10</v>
      </c>
      <c r="K281" s="162">
        <f t="shared" si="104"/>
        <v>45202</v>
      </c>
      <c r="L281" s="167">
        <f t="shared" si="101"/>
        <v>442</v>
      </c>
      <c r="M281" s="166">
        <f>VLOOKUP($K281,ANALISIS!N$4:T$369,2,FALSE)</f>
        <v>84</v>
      </c>
      <c r="N281" s="166">
        <f>VLOOKUP($K281,ANALISIS!$N$4:$T$369,3,FALSE)</f>
        <v>110</v>
      </c>
      <c r="O281" s="166">
        <f>VLOOKUP($K281,ANALISIS!$N$4:$T$369,4,FALSE)</f>
        <v>3</v>
      </c>
      <c r="P281" s="166">
        <f>VLOOKUP($K281,ANALISIS!$N$4:$T$369,5,FALSE)</f>
        <v>3</v>
      </c>
      <c r="Q281" s="166">
        <f>VLOOKUP($K281,ANALISIS!$N$4:$T$369,6,FALSE)</f>
        <v>28</v>
      </c>
      <c r="S281" s="153">
        <f t="shared" si="102"/>
        <v>10</v>
      </c>
      <c r="T281" s="162">
        <f t="shared" si="103"/>
        <v>45202</v>
      </c>
      <c r="U281" s="163">
        <f>[1]PRESUP!B279</f>
        <v>440</v>
      </c>
      <c r="V281" s="166">
        <f>[1]PRESUP!E279</f>
        <v>107.38543821096199</v>
      </c>
      <c r="W281" s="166">
        <f>[1]PRESUP!F279</f>
        <v>186.13670389733801</v>
      </c>
      <c r="X281" s="166">
        <f>[1]PRESUP!G279</f>
        <v>47.818269230769197</v>
      </c>
      <c r="Y281" s="166">
        <f>[1]PRESUP!H279</f>
        <v>0</v>
      </c>
      <c r="Z281" s="166">
        <f>[1]PRESUP!I279</f>
        <v>0</v>
      </c>
      <c r="AS281" s="153">
        <f t="shared" si="98"/>
        <v>10</v>
      </c>
      <c r="AT281" s="162">
        <v>44837</v>
      </c>
      <c r="AU281" s="195">
        <v>437</v>
      </c>
      <c r="AV281" s="195">
        <v>75</v>
      </c>
      <c r="AW281" s="195">
        <v>198</v>
      </c>
      <c r="AX281" s="195">
        <v>55</v>
      </c>
      <c r="AY281" s="195"/>
      <c r="AZ281" s="195">
        <v>29</v>
      </c>
    </row>
    <row r="282" spans="1:52" ht="15">
      <c r="A282" s="153">
        <f t="shared" si="99"/>
        <v>10</v>
      </c>
      <c r="B282" s="162">
        <v>44838</v>
      </c>
      <c r="C282" s="163">
        <f>'[1]2022'!$V280</f>
        <v>437</v>
      </c>
      <c r="D282" s="163">
        <f>'[1]2022'!Y280</f>
        <v>80</v>
      </c>
      <c r="E282" s="163">
        <f>'[1]2022'!Z280</f>
        <v>193</v>
      </c>
      <c r="F282" s="163">
        <f>'[1]2022'!AA280</f>
        <v>50</v>
      </c>
      <c r="G282" s="163">
        <f>'[1]2022'!AB280</f>
        <v>0</v>
      </c>
      <c r="H282" s="163">
        <f>'[1]2022'!AC280</f>
        <v>25</v>
      </c>
      <c r="J282" s="153">
        <f t="shared" si="100"/>
        <v>10</v>
      </c>
      <c r="K282" s="162">
        <f t="shared" si="104"/>
        <v>45203</v>
      </c>
      <c r="L282" s="167">
        <f t="shared" si="101"/>
        <v>442</v>
      </c>
      <c r="M282" s="166">
        <f>VLOOKUP($K282,ANALISIS!N$4:T$369,2,FALSE)</f>
        <v>85</v>
      </c>
      <c r="N282" s="166">
        <f>VLOOKUP($K282,ANALISIS!$N$4:$T$369,3,FALSE)</f>
        <v>128</v>
      </c>
      <c r="O282" s="166">
        <f>VLOOKUP($K282,ANALISIS!$N$4:$T$369,4,FALSE)</f>
        <v>3</v>
      </c>
      <c r="P282" s="166">
        <f>VLOOKUP($K282,ANALISIS!$N$4:$T$369,5,FALSE)</f>
        <v>4</v>
      </c>
      <c r="Q282" s="166">
        <f>VLOOKUP($K282,ANALISIS!$N$4:$T$369,6,FALSE)</f>
        <v>25</v>
      </c>
      <c r="S282" s="153">
        <f t="shared" si="102"/>
        <v>10</v>
      </c>
      <c r="T282" s="162">
        <f t="shared" si="103"/>
        <v>45203</v>
      </c>
      <c r="U282" s="163">
        <f>[1]PRESUP!B280</f>
        <v>440</v>
      </c>
      <c r="V282" s="166">
        <f>[1]PRESUP!E280</f>
        <v>114.544467425026</v>
      </c>
      <c r="W282" s="166">
        <f>[1]PRESUP!F280</f>
        <v>181.436282081749</v>
      </c>
      <c r="X282" s="166">
        <f>[1]PRESUP!G280</f>
        <v>43.471153846153904</v>
      </c>
      <c r="Y282" s="166">
        <f>[1]PRESUP!H280</f>
        <v>0</v>
      </c>
      <c r="Z282" s="166">
        <f>[1]PRESUP!I280</f>
        <v>0</v>
      </c>
      <c r="AS282" s="153">
        <f t="shared" si="98"/>
        <v>10</v>
      </c>
      <c r="AT282" s="162">
        <v>44838</v>
      </c>
      <c r="AU282" s="195">
        <v>437</v>
      </c>
      <c r="AV282" s="195">
        <v>80</v>
      </c>
      <c r="AW282" s="195">
        <v>193</v>
      </c>
      <c r="AX282" s="195">
        <v>50</v>
      </c>
      <c r="AY282" s="195"/>
      <c r="AZ282" s="195">
        <v>25</v>
      </c>
    </row>
    <row r="283" spans="1:52" ht="15">
      <c r="A283" s="153">
        <f t="shared" si="99"/>
        <v>10</v>
      </c>
      <c r="B283" s="162">
        <v>44839</v>
      </c>
      <c r="C283" s="163">
        <f>'[1]2022'!$V281</f>
        <v>437</v>
      </c>
      <c r="D283" s="163">
        <f>'[1]2022'!Y281</f>
        <v>75</v>
      </c>
      <c r="E283" s="163">
        <f>'[1]2022'!Z281</f>
        <v>184</v>
      </c>
      <c r="F283" s="163">
        <f>'[1]2022'!AA281</f>
        <v>46</v>
      </c>
      <c r="G283" s="163">
        <f>'[1]2022'!AB281</f>
        <v>1</v>
      </c>
      <c r="H283" s="163">
        <f>'[1]2022'!AC281</f>
        <v>23</v>
      </c>
      <c r="J283" s="153">
        <f t="shared" si="100"/>
        <v>10</v>
      </c>
      <c r="K283" s="162">
        <f t="shared" si="104"/>
        <v>45204</v>
      </c>
      <c r="L283" s="167">
        <f t="shared" si="101"/>
        <v>442</v>
      </c>
      <c r="M283" s="166">
        <f>VLOOKUP($K283,ANALISIS!N$4:T$369,2,FALSE)</f>
        <v>89</v>
      </c>
      <c r="N283" s="166">
        <f>VLOOKUP($K283,ANALISIS!$N$4:$T$369,3,FALSE)</f>
        <v>162</v>
      </c>
      <c r="O283" s="166">
        <f>VLOOKUP($K283,ANALISIS!$N$4:$T$369,4,FALSE)</f>
        <v>5</v>
      </c>
      <c r="P283" s="166">
        <f>VLOOKUP($K283,ANALISIS!$N$4:$T$369,5,FALSE)</f>
        <v>8</v>
      </c>
      <c r="Q283" s="166">
        <f>VLOOKUP($K283,ANALISIS!$N$4:$T$369,6,FALSE)</f>
        <v>33</v>
      </c>
      <c r="S283" s="153">
        <f t="shared" si="102"/>
        <v>10</v>
      </c>
      <c r="T283" s="162">
        <f t="shared" si="103"/>
        <v>45204</v>
      </c>
      <c r="U283" s="163">
        <f>[1]PRESUP!B281</f>
        <v>440</v>
      </c>
      <c r="V283" s="166">
        <f>[1]PRESUP!E281</f>
        <v>107.38543821096199</v>
      </c>
      <c r="W283" s="166">
        <f>[1]PRESUP!F281</f>
        <v>172.975522813688</v>
      </c>
      <c r="X283" s="166">
        <f>[1]PRESUP!G281</f>
        <v>39.993461538461503</v>
      </c>
      <c r="Y283" s="166">
        <f>[1]PRESUP!H281</f>
        <v>0</v>
      </c>
      <c r="Z283" s="166">
        <f>[1]PRESUP!I281</f>
        <v>0</v>
      </c>
      <c r="AS283" s="153">
        <f t="shared" si="98"/>
        <v>10</v>
      </c>
      <c r="AT283" s="162">
        <v>44839</v>
      </c>
      <c r="AU283" s="195">
        <v>437</v>
      </c>
      <c r="AV283" s="195">
        <v>75</v>
      </c>
      <c r="AW283" s="195">
        <v>184</v>
      </c>
      <c r="AX283" s="195">
        <v>46</v>
      </c>
      <c r="AY283" s="195">
        <v>1</v>
      </c>
      <c r="AZ283" s="195">
        <v>23</v>
      </c>
    </row>
    <row r="284" spans="1:52" ht="15">
      <c r="A284" s="153">
        <f t="shared" si="99"/>
        <v>10</v>
      </c>
      <c r="B284" s="162">
        <v>44840</v>
      </c>
      <c r="C284" s="163">
        <f>'[1]2022'!$V282</f>
        <v>437</v>
      </c>
      <c r="D284" s="163">
        <f>'[1]2022'!Y282</f>
        <v>89</v>
      </c>
      <c r="E284" s="163">
        <f>'[1]2022'!Z282</f>
        <v>200</v>
      </c>
      <c r="F284" s="163">
        <f>'[1]2022'!AA282</f>
        <v>53</v>
      </c>
      <c r="G284" s="163">
        <f>'[1]2022'!AB282</f>
        <v>2</v>
      </c>
      <c r="H284" s="163">
        <f>'[1]2022'!AC282</f>
        <v>21</v>
      </c>
      <c r="J284" s="153">
        <f t="shared" si="100"/>
        <v>10</v>
      </c>
      <c r="K284" s="162">
        <f t="shared" si="104"/>
        <v>45205</v>
      </c>
      <c r="L284" s="167">
        <f t="shared" si="101"/>
        <v>442</v>
      </c>
      <c r="M284" s="166">
        <f>VLOOKUP($K284,ANALISIS!N$4:T$369,2,FALSE)</f>
        <v>132</v>
      </c>
      <c r="N284" s="166">
        <f>VLOOKUP($K284,ANALISIS!$N$4:$T$369,3,FALSE)</f>
        <v>213</v>
      </c>
      <c r="O284" s="166">
        <f>VLOOKUP($K284,ANALISIS!$N$4:$T$369,4,FALSE)</f>
        <v>8</v>
      </c>
      <c r="P284" s="166">
        <f>VLOOKUP($K284,ANALISIS!$N$4:$T$369,5,FALSE)</f>
        <v>2</v>
      </c>
      <c r="Q284" s="166">
        <f>VLOOKUP($K284,ANALISIS!$N$4:$T$369,6,FALSE)</f>
        <v>43</v>
      </c>
      <c r="S284" s="153">
        <f t="shared" si="102"/>
        <v>10</v>
      </c>
      <c r="T284" s="162">
        <f t="shared" si="103"/>
        <v>45205</v>
      </c>
      <c r="U284" s="163">
        <f>[1]PRESUP!B282</f>
        <v>440</v>
      </c>
      <c r="V284" s="166">
        <f>[1]PRESUP!E282</f>
        <v>127.43072001034101</v>
      </c>
      <c r="W284" s="166">
        <f>[1]PRESUP!F282</f>
        <v>188.01687262357399</v>
      </c>
      <c r="X284" s="166">
        <f>[1]PRESUP!G282</f>
        <v>46.079423076923099</v>
      </c>
      <c r="Y284" s="166">
        <f>[1]PRESUP!H282</f>
        <v>0</v>
      </c>
      <c r="Z284" s="166">
        <f>[1]PRESUP!I282</f>
        <v>0</v>
      </c>
      <c r="AS284" s="153">
        <f t="shared" si="98"/>
        <v>10</v>
      </c>
      <c r="AT284" s="162">
        <v>44840</v>
      </c>
      <c r="AU284" s="195">
        <v>437</v>
      </c>
      <c r="AV284" s="195">
        <v>89</v>
      </c>
      <c r="AW284" s="195">
        <v>200</v>
      </c>
      <c r="AX284" s="195">
        <v>53</v>
      </c>
      <c r="AY284" s="195">
        <v>2</v>
      </c>
      <c r="AZ284" s="195">
        <v>21</v>
      </c>
    </row>
    <row r="285" spans="1:52" ht="15">
      <c r="A285" s="153">
        <f t="shared" si="99"/>
        <v>10</v>
      </c>
      <c r="B285" s="162">
        <v>44841</v>
      </c>
      <c r="C285" s="163">
        <f>'[1]2022'!$V283</f>
        <v>437</v>
      </c>
      <c r="D285" s="163">
        <f>'[1]2022'!Y283</f>
        <v>119</v>
      </c>
      <c r="E285" s="163">
        <f>'[1]2022'!Z283</f>
        <v>212</v>
      </c>
      <c r="F285" s="163">
        <f>'[1]2022'!AA283</f>
        <v>56</v>
      </c>
      <c r="G285" s="163">
        <f>'[1]2022'!AB283</f>
        <v>0</v>
      </c>
      <c r="H285" s="163">
        <f>'[1]2022'!AC283</f>
        <v>27</v>
      </c>
      <c r="J285" s="153">
        <f t="shared" si="100"/>
        <v>10</v>
      </c>
      <c r="K285" s="162">
        <f t="shared" si="104"/>
        <v>45206</v>
      </c>
      <c r="L285" s="167">
        <f t="shared" si="101"/>
        <v>442</v>
      </c>
      <c r="M285" s="166">
        <f>VLOOKUP($K285,ANALISIS!N$4:T$369,2,FALSE)</f>
        <v>165</v>
      </c>
      <c r="N285" s="166">
        <f>VLOOKUP($K285,ANALISIS!$N$4:$T$369,3,FALSE)</f>
        <v>234</v>
      </c>
      <c r="O285" s="166">
        <f>VLOOKUP($K285,ANALISIS!$N$4:$T$369,4,FALSE)</f>
        <v>7</v>
      </c>
      <c r="P285" s="166">
        <f>VLOOKUP($K285,ANALISIS!$N$4:$T$369,5,FALSE)</f>
        <v>2</v>
      </c>
      <c r="Q285" s="166">
        <f>VLOOKUP($K285,ANALISIS!$N$4:$T$369,6,FALSE)</f>
        <v>40</v>
      </c>
      <c r="S285" s="153">
        <f t="shared" si="102"/>
        <v>10</v>
      </c>
      <c r="T285" s="162">
        <f t="shared" si="103"/>
        <v>45206</v>
      </c>
      <c r="U285" s="163">
        <f>[1]PRESUP!B283</f>
        <v>440</v>
      </c>
      <c r="V285" s="166">
        <f>[1]PRESUP!E283</f>
        <v>170.38489529472599</v>
      </c>
      <c r="W285" s="166">
        <f>[1]PRESUP!F283</f>
        <v>199.29788498098901</v>
      </c>
      <c r="X285" s="166">
        <f>[1]PRESUP!G283</f>
        <v>48.687692307692302</v>
      </c>
      <c r="Y285" s="166">
        <f>[1]PRESUP!H283</f>
        <v>0</v>
      </c>
      <c r="Z285" s="166">
        <f>[1]PRESUP!I283</f>
        <v>0</v>
      </c>
      <c r="AS285" s="153">
        <f t="shared" si="98"/>
        <v>10</v>
      </c>
      <c r="AT285" s="162">
        <v>44841</v>
      </c>
      <c r="AU285" s="195">
        <v>437</v>
      </c>
      <c r="AV285" s="195">
        <v>119</v>
      </c>
      <c r="AW285" s="195">
        <v>212</v>
      </c>
      <c r="AX285" s="195">
        <v>56</v>
      </c>
      <c r="AY285" s="195"/>
      <c r="AZ285" s="195">
        <v>27</v>
      </c>
    </row>
    <row r="286" spans="1:52" ht="15">
      <c r="A286" s="153">
        <f t="shared" si="99"/>
        <v>10</v>
      </c>
      <c r="B286" s="162">
        <v>44842</v>
      </c>
      <c r="C286" s="163">
        <f>'[1]2022'!$V284</f>
        <v>437</v>
      </c>
      <c r="D286" s="163">
        <f>'[1]2022'!Y284</f>
        <v>120</v>
      </c>
      <c r="E286" s="163">
        <f>'[1]2022'!Z284</f>
        <v>210</v>
      </c>
      <c r="F286" s="163">
        <f>'[1]2022'!AA284</f>
        <v>64</v>
      </c>
      <c r="G286" s="163">
        <f>'[1]2022'!AB284</f>
        <v>0</v>
      </c>
      <c r="H286" s="163">
        <f>'[1]2022'!AC284</f>
        <v>29</v>
      </c>
      <c r="J286" s="153">
        <f t="shared" si="100"/>
        <v>10</v>
      </c>
      <c r="K286" s="162">
        <f t="shared" si="104"/>
        <v>45207</v>
      </c>
      <c r="L286" s="167">
        <f t="shared" si="101"/>
        <v>442</v>
      </c>
      <c r="M286" s="166">
        <f>VLOOKUP($K286,ANALISIS!N$4:T$369,2,FALSE)</f>
        <v>191</v>
      </c>
      <c r="N286" s="166">
        <f>VLOOKUP($K286,ANALISIS!$N$4:$T$369,3,FALSE)</f>
        <v>213</v>
      </c>
      <c r="O286" s="166">
        <f>VLOOKUP($K286,ANALISIS!$N$4:$T$369,4,FALSE)</f>
        <v>5</v>
      </c>
      <c r="P286" s="166">
        <f>VLOOKUP($K286,ANALISIS!$N$4:$T$369,5,FALSE)</f>
        <v>0</v>
      </c>
      <c r="Q286" s="166">
        <f>VLOOKUP($K286,ANALISIS!$N$4:$T$369,6,FALSE)</f>
        <v>36</v>
      </c>
      <c r="S286" s="153">
        <f t="shared" si="102"/>
        <v>10</v>
      </c>
      <c r="T286" s="162">
        <f t="shared" si="103"/>
        <v>45207</v>
      </c>
      <c r="U286" s="163">
        <f>[1]PRESUP!B284</f>
        <v>440</v>
      </c>
      <c r="V286" s="166">
        <f>[1]PRESUP!E284</f>
        <v>171.81670113753901</v>
      </c>
      <c r="W286" s="166">
        <f>[1]PRESUP!F284</f>
        <v>197.417716254753</v>
      </c>
      <c r="X286" s="166">
        <f>[1]PRESUP!G284</f>
        <v>55.643076923076897</v>
      </c>
      <c r="Y286" s="166">
        <f>[1]PRESUP!H284</f>
        <v>0</v>
      </c>
      <c r="Z286" s="166">
        <f>[1]PRESUP!I284</f>
        <v>0</v>
      </c>
      <c r="AS286" s="153">
        <f t="shared" si="98"/>
        <v>10</v>
      </c>
      <c r="AT286" s="162">
        <v>44842</v>
      </c>
      <c r="AU286" s="195">
        <v>437</v>
      </c>
      <c r="AV286" s="195">
        <v>120</v>
      </c>
      <c r="AW286" s="195">
        <v>210</v>
      </c>
      <c r="AX286" s="195">
        <v>64</v>
      </c>
      <c r="AY286" s="195"/>
      <c r="AZ286" s="195">
        <v>29</v>
      </c>
    </row>
    <row r="287" spans="1:52" ht="15">
      <c r="A287" s="153">
        <f t="shared" si="99"/>
        <v>10</v>
      </c>
      <c r="B287" s="162">
        <v>44843</v>
      </c>
      <c r="C287" s="163">
        <f>'[1]2022'!$V285</f>
        <v>437</v>
      </c>
      <c r="D287" s="163">
        <f>'[1]2022'!Y285</f>
        <v>113</v>
      </c>
      <c r="E287" s="163">
        <f>'[1]2022'!Z285</f>
        <v>212</v>
      </c>
      <c r="F287" s="163">
        <f>'[1]2022'!AA285</f>
        <v>61</v>
      </c>
      <c r="G287" s="163">
        <f>'[1]2022'!AB285</f>
        <v>2</v>
      </c>
      <c r="H287" s="163">
        <f>'[1]2022'!AC285</f>
        <v>29</v>
      </c>
      <c r="J287" s="153">
        <f t="shared" si="100"/>
        <v>10</v>
      </c>
      <c r="K287" s="162">
        <f t="shared" si="104"/>
        <v>45208</v>
      </c>
      <c r="L287" s="167">
        <f t="shared" si="101"/>
        <v>442</v>
      </c>
      <c r="M287" s="166">
        <f>VLOOKUP($K287,ANALISIS!N$4:T$369,2,FALSE)</f>
        <v>190</v>
      </c>
      <c r="N287" s="166">
        <f>VLOOKUP($K287,ANALISIS!$N$4:$T$369,3,FALSE)</f>
        <v>195</v>
      </c>
      <c r="O287" s="166">
        <f>VLOOKUP($K287,ANALISIS!$N$4:$T$369,4,FALSE)</f>
        <v>0</v>
      </c>
      <c r="P287" s="166">
        <f>VLOOKUP($K287,ANALISIS!$N$4:$T$369,5,FALSE)</f>
        <v>0</v>
      </c>
      <c r="Q287" s="166">
        <f>VLOOKUP($K287,ANALISIS!$N$4:$T$369,6,FALSE)</f>
        <v>33</v>
      </c>
      <c r="S287" s="153">
        <f t="shared" si="102"/>
        <v>10</v>
      </c>
      <c r="T287" s="162">
        <f t="shared" si="103"/>
        <v>45208</v>
      </c>
      <c r="U287" s="163">
        <f>[1]PRESUP!B285</f>
        <v>440</v>
      </c>
      <c r="V287" s="166">
        <f>[1]PRESUP!E285</f>
        <v>161.79406023784901</v>
      </c>
      <c r="W287" s="166">
        <f>[1]PRESUP!F285</f>
        <v>199.29788498098901</v>
      </c>
      <c r="X287" s="166">
        <f>[1]PRESUP!G285</f>
        <v>53.034807692307702</v>
      </c>
      <c r="Y287" s="166">
        <f>[1]PRESUP!H285</f>
        <v>0</v>
      </c>
      <c r="Z287" s="166">
        <f>[1]PRESUP!I285</f>
        <v>0</v>
      </c>
      <c r="AS287" s="153">
        <f t="shared" si="98"/>
        <v>10</v>
      </c>
      <c r="AT287" s="162">
        <v>44843</v>
      </c>
      <c r="AU287" s="195">
        <v>437</v>
      </c>
      <c r="AV287" s="195">
        <v>113</v>
      </c>
      <c r="AW287" s="195">
        <v>212</v>
      </c>
      <c r="AX287" s="195">
        <v>61</v>
      </c>
      <c r="AY287" s="195">
        <v>2</v>
      </c>
      <c r="AZ287" s="195">
        <v>29</v>
      </c>
    </row>
    <row r="288" spans="1:52" ht="15">
      <c r="A288" s="153">
        <f t="shared" si="99"/>
        <v>10</v>
      </c>
      <c r="B288" s="162">
        <v>44844</v>
      </c>
      <c r="C288" s="163">
        <f>'[1]2022'!$V286</f>
        <v>437</v>
      </c>
      <c r="D288" s="163">
        <f>'[1]2022'!Y286</f>
        <v>92</v>
      </c>
      <c r="E288" s="163">
        <f>'[1]2022'!Z286</f>
        <v>194</v>
      </c>
      <c r="F288" s="163">
        <f>'[1]2022'!AA286</f>
        <v>58</v>
      </c>
      <c r="G288" s="163">
        <f>'[1]2022'!AB286</f>
        <v>2</v>
      </c>
      <c r="H288" s="163">
        <f>'[1]2022'!AC286</f>
        <v>25</v>
      </c>
      <c r="J288" s="153">
        <f t="shared" si="100"/>
        <v>10</v>
      </c>
      <c r="K288" s="162">
        <f t="shared" si="104"/>
        <v>45209</v>
      </c>
      <c r="L288" s="167">
        <f t="shared" si="101"/>
        <v>442</v>
      </c>
      <c r="M288" s="166">
        <f>VLOOKUP($K288,ANALISIS!N$4:T$369,2,FALSE)</f>
        <v>173</v>
      </c>
      <c r="N288" s="166">
        <f>VLOOKUP($K288,ANALISIS!$N$4:$T$369,3,FALSE)</f>
        <v>172</v>
      </c>
      <c r="O288" s="166">
        <f>VLOOKUP($K288,ANALISIS!$N$4:$T$369,4,FALSE)</f>
        <v>0</v>
      </c>
      <c r="P288" s="166">
        <f>VLOOKUP($K288,ANALISIS!$N$4:$T$369,5,FALSE)</f>
        <v>0</v>
      </c>
      <c r="Q288" s="166">
        <f>VLOOKUP($K288,ANALISIS!$N$4:$T$369,6,FALSE)</f>
        <v>33</v>
      </c>
      <c r="S288" s="153">
        <f t="shared" si="102"/>
        <v>10</v>
      </c>
      <c r="T288" s="162">
        <f t="shared" si="103"/>
        <v>45209</v>
      </c>
      <c r="U288" s="163">
        <f>[1]PRESUP!B286</f>
        <v>440</v>
      </c>
      <c r="V288" s="166">
        <f>[1]PRESUP!E286</f>
        <v>131.72613753877999</v>
      </c>
      <c r="W288" s="166">
        <f>[1]PRESUP!F286</f>
        <v>182.37636644486699</v>
      </c>
      <c r="X288" s="166">
        <f>[1]PRESUP!G286</f>
        <v>50.426538461538499</v>
      </c>
      <c r="Y288" s="166">
        <f>[1]PRESUP!H286</f>
        <v>0</v>
      </c>
      <c r="Z288" s="166">
        <f>[1]PRESUP!I286</f>
        <v>0</v>
      </c>
      <c r="AS288" s="153">
        <f t="shared" si="98"/>
        <v>10</v>
      </c>
      <c r="AT288" s="162">
        <v>44844</v>
      </c>
      <c r="AU288" s="195">
        <v>437</v>
      </c>
      <c r="AV288" s="195">
        <v>92</v>
      </c>
      <c r="AW288" s="195">
        <v>194</v>
      </c>
      <c r="AX288" s="195">
        <v>58</v>
      </c>
      <c r="AY288" s="195">
        <v>2</v>
      </c>
      <c r="AZ288" s="195">
        <v>25</v>
      </c>
    </row>
    <row r="289" spans="1:52" ht="15">
      <c r="A289" s="153">
        <f t="shared" si="99"/>
        <v>10</v>
      </c>
      <c r="B289" s="162">
        <v>44845</v>
      </c>
      <c r="C289" s="163">
        <f>'[1]2022'!$V287</f>
        <v>437</v>
      </c>
      <c r="D289" s="163">
        <f>'[1]2022'!Y287</f>
        <v>70</v>
      </c>
      <c r="E289" s="163">
        <f>'[1]2022'!Z287</f>
        <v>201</v>
      </c>
      <c r="F289" s="163">
        <f>'[1]2022'!AA287</f>
        <v>52</v>
      </c>
      <c r="G289" s="163">
        <f>'[1]2022'!AB287</f>
        <v>1</v>
      </c>
      <c r="H289" s="163">
        <f>'[1]2022'!AC287</f>
        <v>27</v>
      </c>
      <c r="J289" s="153">
        <f t="shared" si="100"/>
        <v>10</v>
      </c>
      <c r="K289" s="162">
        <f t="shared" si="104"/>
        <v>45210</v>
      </c>
      <c r="L289" s="167">
        <f t="shared" si="101"/>
        <v>442</v>
      </c>
      <c r="M289" s="166">
        <f>VLOOKUP($K289,ANALISIS!N$4:T$369,2,FALSE)</f>
        <v>168</v>
      </c>
      <c r="N289" s="166">
        <f>VLOOKUP($K289,ANALISIS!$N$4:$T$369,3,FALSE)</f>
        <v>171</v>
      </c>
      <c r="O289" s="166">
        <f>VLOOKUP($K289,ANALISIS!$N$4:$T$369,4,FALSE)</f>
        <v>1</v>
      </c>
      <c r="P289" s="166">
        <f>VLOOKUP($K289,ANALISIS!$N$4:$T$369,5,FALSE)</f>
        <v>1</v>
      </c>
      <c r="Q289" s="166">
        <f>VLOOKUP($K289,ANALISIS!$N$4:$T$369,6,FALSE)</f>
        <v>35</v>
      </c>
      <c r="S289" s="153">
        <f t="shared" si="102"/>
        <v>10</v>
      </c>
      <c r="T289" s="162">
        <f t="shared" si="103"/>
        <v>45210</v>
      </c>
      <c r="U289" s="163">
        <f>[1]PRESUP!B287</f>
        <v>440</v>
      </c>
      <c r="V289" s="166">
        <f>[1]PRESUP!E287</f>
        <v>100.226408996898</v>
      </c>
      <c r="W289" s="166">
        <f>[1]PRESUP!F287</f>
        <v>188.95695698669201</v>
      </c>
      <c r="X289" s="166">
        <f>[1]PRESUP!G287</f>
        <v>45.21</v>
      </c>
      <c r="Y289" s="166">
        <f>[1]PRESUP!H287</f>
        <v>0</v>
      </c>
      <c r="Z289" s="166">
        <f>[1]PRESUP!I287</f>
        <v>0</v>
      </c>
      <c r="AS289" s="153">
        <f t="shared" si="98"/>
        <v>10</v>
      </c>
      <c r="AT289" s="162">
        <v>44845</v>
      </c>
      <c r="AU289" s="195">
        <v>437</v>
      </c>
      <c r="AV289" s="195">
        <v>70</v>
      </c>
      <c r="AW289" s="195">
        <v>201</v>
      </c>
      <c r="AX289" s="195">
        <v>52</v>
      </c>
      <c r="AY289" s="195">
        <v>1</v>
      </c>
      <c r="AZ289" s="195">
        <v>27</v>
      </c>
    </row>
    <row r="290" spans="1:52" ht="15">
      <c r="A290" s="153">
        <f t="shared" si="99"/>
        <v>10</v>
      </c>
      <c r="B290" s="162">
        <v>44846</v>
      </c>
      <c r="C290" s="163">
        <f>'[1]2022'!$V288</f>
        <v>437</v>
      </c>
      <c r="D290" s="163">
        <f>'[1]2022'!Y288</f>
        <v>66</v>
      </c>
      <c r="E290" s="163">
        <f>'[1]2022'!Z288</f>
        <v>209</v>
      </c>
      <c r="F290" s="163">
        <f>'[1]2022'!AA288</f>
        <v>49</v>
      </c>
      <c r="G290" s="163">
        <f>'[1]2022'!AB288</f>
        <v>2</v>
      </c>
      <c r="H290" s="163">
        <f>'[1]2022'!AC288</f>
        <v>29</v>
      </c>
      <c r="J290" s="153">
        <f t="shared" si="100"/>
        <v>10</v>
      </c>
      <c r="K290" s="162">
        <f t="shared" si="104"/>
        <v>45211</v>
      </c>
      <c r="L290" s="167">
        <f t="shared" si="101"/>
        <v>442</v>
      </c>
      <c r="M290" s="166">
        <f>VLOOKUP($K290,ANALISIS!N$4:T$369,2,FALSE)</f>
        <v>164</v>
      </c>
      <c r="N290" s="166">
        <f>VLOOKUP($K290,ANALISIS!$N$4:$T$369,3,FALSE)</f>
        <v>195</v>
      </c>
      <c r="O290" s="166">
        <f>VLOOKUP($K290,ANALISIS!$N$4:$T$369,4,FALSE)</f>
        <v>1</v>
      </c>
      <c r="P290" s="166">
        <f>VLOOKUP($K290,ANALISIS!$N$4:$T$369,5,FALSE)</f>
        <v>3</v>
      </c>
      <c r="Q290" s="166">
        <f>VLOOKUP($K290,ANALISIS!$N$4:$T$369,6,FALSE)</f>
        <v>39</v>
      </c>
      <c r="S290" s="153">
        <f t="shared" si="102"/>
        <v>10</v>
      </c>
      <c r="T290" s="162">
        <f t="shared" si="103"/>
        <v>45211</v>
      </c>
      <c r="U290" s="163">
        <f>[1]PRESUP!B288</f>
        <v>440</v>
      </c>
      <c r="V290" s="166">
        <f>[1]PRESUP!E288</f>
        <v>94.499185625646305</v>
      </c>
      <c r="W290" s="166">
        <f>[1]PRESUP!F288</f>
        <v>196.47763189163501</v>
      </c>
      <c r="X290" s="166">
        <f>[1]PRESUP!G288</f>
        <v>42.601730769230798</v>
      </c>
      <c r="Y290" s="166">
        <f>[1]PRESUP!H288</f>
        <v>0</v>
      </c>
      <c r="Z290" s="166">
        <f>[1]PRESUP!I288</f>
        <v>0</v>
      </c>
      <c r="AS290" s="153">
        <f t="shared" si="98"/>
        <v>10</v>
      </c>
      <c r="AT290" s="162">
        <v>44846</v>
      </c>
      <c r="AU290" s="195">
        <v>437</v>
      </c>
      <c r="AV290" s="195">
        <v>66</v>
      </c>
      <c r="AW290" s="195">
        <v>209</v>
      </c>
      <c r="AX290" s="195">
        <v>49</v>
      </c>
      <c r="AY290" s="195">
        <v>2</v>
      </c>
      <c r="AZ290" s="195">
        <v>29</v>
      </c>
    </row>
    <row r="291" spans="1:52" ht="15">
      <c r="A291" s="153">
        <f t="shared" si="99"/>
        <v>10</v>
      </c>
      <c r="B291" s="162">
        <v>44847</v>
      </c>
      <c r="C291" s="163">
        <f>'[1]2022'!$V289</f>
        <v>437</v>
      </c>
      <c r="D291" s="163">
        <f>'[1]2022'!Y289</f>
        <v>87</v>
      </c>
      <c r="E291" s="163">
        <f>'[1]2022'!Z289</f>
        <v>211</v>
      </c>
      <c r="F291" s="163">
        <f>'[1]2022'!AA289</f>
        <v>59</v>
      </c>
      <c r="G291" s="163">
        <f>'[1]2022'!AB289</f>
        <v>2</v>
      </c>
      <c r="H291" s="163">
        <f>'[1]2022'!AC289</f>
        <v>33</v>
      </c>
      <c r="J291" s="153">
        <f t="shared" si="100"/>
        <v>10</v>
      </c>
      <c r="K291" s="162">
        <f t="shared" si="104"/>
        <v>45212</v>
      </c>
      <c r="L291" s="167">
        <f t="shared" si="101"/>
        <v>442</v>
      </c>
      <c r="M291" s="166">
        <f>VLOOKUP($K291,ANALISIS!N$4:T$369,2,FALSE)</f>
        <v>168</v>
      </c>
      <c r="N291" s="166">
        <f>VLOOKUP($K291,ANALISIS!$N$4:$T$369,3,FALSE)</f>
        <v>204</v>
      </c>
      <c r="O291" s="166">
        <f>VLOOKUP($K291,ANALISIS!$N$4:$T$369,4,FALSE)</f>
        <v>12</v>
      </c>
      <c r="P291" s="166">
        <f>VLOOKUP($K291,ANALISIS!$N$4:$T$369,5,FALSE)</f>
        <v>1</v>
      </c>
      <c r="Q291" s="166">
        <f>VLOOKUP($K291,ANALISIS!$N$4:$T$369,6,FALSE)</f>
        <v>44</v>
      </c>
      <c r="S291" s="153">
        <f t="shared" si="102"/>
        <v>10</v>
      </c>
      <c r="T291" s="162">
        <f t="shared" si="103"/>
        <v>45212</v>
      </c>
      <c r="U291" s="163">
        <f>[1]PRESUP!B289</f>
        <v>440</v>
      </c>
      <c r="V291" s="166">
        <f>[1]PRESUP!E289</f>
        <v>124.567108324716</v>
      </c>
      <c r="W291" s="166">
        <f>[1]PRESUP!F289</f>
        <v>198.35780061787099</v>
      </c>
      <c r="X291" s="166">
        <f>[1]PRESUP!G289</f>
        <v>51.295961538461498</v>
      </c>
      <c r="Y291" s="166">
        <f>[1]PRESUP!H289</f>
        <v>0</v>
      </c>
      <c r="Z291" s="166">
        <f>[1]PRESUP!I289</f>
        <v>0</v>
      </c>
      <c r="AS291" s="153">
        <f t="shared" si="98"/>
        <v>10</v>
      </c>
      <c r="AT291" s="162">
        <v>44847</v>
      </c>
      <c r="AU291" s="195">
        <v>437</v>
      </c>
      <c r="AV291" s="195">
        <v>87</v>
      </c>
      <c r="AW291" s="195">
        <v>211</v>
      </c>
      <c r="AX291" s="195">
        <v>59</v>
      </c>
      <c r="AY291" s="195">
        <v>2</v>
      </c>
      <c r="AZ291" s="195">
        <v>33</v>
      </c>
    </row>
    <row r="292" spans="1:52" ht="15">
      <c r="A292" s="153">
        <f t="shared" si="99"/>
        <v>10</v>
      </c>
      <c r="B292" s="162">
        <v>44848</v>
      </c>
      <c r="C292" s="163">
        <f>'[1]2022'!$V290</f>
        <v>437</v>
      </c>
      <c r="D292" s="163">
        <f>'[1]2022'!Y290</f>
        <v>99</v>
      </c>
      <c r="E292" s="163">
        <f>'[1]2022'!Z290</f>
        <v>210</v>
      </c>
      <c r="F292" s="163">
        <f>'[1]2022'!AA290</f>
        <v>68</v>
      </c>
      <c r="G292" s="163">
        <f>'[1]2022'!AB290</f>
        <v>2</v>
      </c>
      <c r="H292" s="163">
        <f>'[1]2022'!AC290</f>
        <v>40</v>
      </c>
      <c r="J292" s="153">
        <f t="shared" si="100"/>
        <v>10</v>
      </c>
      <c r="K292" s="162">
        <f t="shared" si="104"/>
        <v>45213</v>
      </c>
      <c r="L292" s="167">
        <f t="shared" si="101"/>
        <v>442</v>
      </c>
      <c r="M292" s="166">
        <f>VLOOKUP($K292,ANALISIS!N$4:T$369,2,FALSE)</f>
        <v>150</v>
      </c>
      <c r="N292" s="166">
        <f>VLOOKUP($K292,ANALISIS!$N$4:$T$369,3,FALSE)</f>
        <v>177</v>
      </c>
      <c r="O292" s="166">
        <f>VLOOKUP($K292,ANALISIS!$N$4:$T$369,4,FALSE)</f>
        <v>16</v>
      </c>
      <c r="P292" s="166">
        <f>VLOOKUP($K292,ANALISIS!$N$4:$T$369,5,FALSE)</f>
        <v>3</v>
      </c>
      <c r="Q292" s="166">
        <f>VLOOKUP($K292,ANALISIS!$N$4:$T$369,6,FALSE)</f>
        <v>47</v>
      </c>
      <c r="S292" s="153">
        <f t="shared" si="102"/>
        <v>10</v>
      </c>
      <c r="T292" s="162">
        <f t="shared" si="103"/>
        <v>45213</v>
      </c>
      <c r="U292" s="163">
        <f>[1]PRESUP!B290</f>
        <v>440</v>
      </c>
      <c r="V292" s="166">
        <f>[1]PRESUP!E290</f>
        <v>141.748778438469</v>
      </c>
      <c r="W292" s="166">
        <f>[1]PRESUP!F290</f>
        <v>197.417716254753</v>
      </c>
      <c r="X292" s="166">
        <f>[1]PRESUP!G290</f>
        <v>59.120769230769199</v>
      </c>
      <c r="Y292" s="166">
        <f>[1]PRESUP!H290</f>
        <v>0</v>
      </c>
      <c r="Z292" s="166">
        <f>[1]PRESUP!I290</f>
        <v>0</v>
      </c>
      <c r="AS292" s="153">
        <f t="shared" si="98"/>
        <v>10</v>
      </c>
      <c r="AT292" s="162">
        <v>44848</v>
      </c>
      <c r="AU292" s="195">
        <v>437</v>
      </c>
      <c r="AV292" s="195">
        <v>99</v>
      </c>
      <c r="AW292" s="195">
        <v>210</v>
      </c>
      <c r="AX292" s="195">
        <v>68</v>
      </c>
      <c r="AY292" s="195">
        <v>2</v>
      </c>
      <c r="AZ292" s="195">
        <v>40</v>
      </c>
    </row>
    <row r="293" spans="1:52" ht="15">
      <c r="A293" s="153">
        <f t="shared" si="99"/>
        <v>10</v>
      </c>
      <c r="B293" s="162">
        <v>44849</v>
      </c>
      <c r="C293" s="163">
        <f>'[1]2022'!$V291</f>
        <v>437</v>
      </c>
      <c r="D293" s="163">
        <f>'[1]2022'!Y291</f>
        <v>102</v>
      </c>
      <c r="E293" s="163">
        <f>'[1]2022'!Z291</f>
        <v>187</v>
      </c>
      <c r="F293" s="163">
        <f>'[1]2022'!AA291</f>
        <v>71</v>
      </c>
      <c r="G293" s="163">
        <f>'[1]2022'!AB291</f>
        <v>2</v>
      </c>
      <c r="H293" s="163">
        <f>'[1]2022'!AC291</f>
        <v>39</v>
      </c>
      <c r="J293" s="153">
        <f t="shared" si="100"/>
        <v>10</v>
      </c>
      <c r="K293" s="162">
        <f t="shared" si="104"/>
        <v>45214</v>
      </c>
      <c r="L293" s="167">
        <f t="shared" si="101"/>
        <v>442</v>
      </c>
      <c r="M293" s="166">
        <f>VLOOKUP($K293,ANALISIS!N$4:T$369,2,FALSE)</f>
        <v>81</v>
      </c>
      <c r="N293" s="166">
        <f>VLOOKUP($K293,ANALISIS!$N$4:$T$369,3,FALSE)</f>
        <v>82</v>
      </c>
      <c r="O293" s="166">
        <f>VLOOKUP($K293,ANALISIS!$N$4:$T$369,4,FALSE)</f>
        <v>9</v>
      </c>
      <c r="P293" s="166">
        <f>VLOOKUP($K293,ANALISIS!$N$4:$T$369,5,FALSE)</f>
        <v>1</v>
      </c>
      <c r="Q293" s="166">
        <f>VLOOKUP($K293,ANALISIS!$N$4:$T$369,6,FALSE)</f>
        <v>39</v>
      </c>
      <c r="S293" s="153">
        <f t="shared" si="102"/>
        <v>10</v>
      </c>
      <c r="T293" s="162">
        <f t="shared" si="103"/>
        <v>45214</v>
      </c>
      <c r="U293" s="163">
        <f>[1]PRESUP!B291</f>
        <v>440</v>
      </c>
      <c r="V293" s="166">
        <f>[1]PRESUP!E291</f>
        <v>146.04419596690801</v>
      </c>
      <c r="W293" s="166">
        <f>[1]PRESUP!F291</f>
        <v>175.795775903042</v>
      </c>
      <c r="X293" s="166">
        <f>[1]PRESUP!G291</f>
        <v>61.729038461538501</v>
      </c>
      <c r="Y293" s="166">
        <f>[1]PRESUP!H291</f>
        <v>0</v>
      </c>
      <c r="Z293" s="166">
        <f>[1]PRESUP!I291</f>
        <v>0</v>
      </c>
      <c r="AS293" s="153">
        <f t="shared" si="98"/>
        <v>10</v>
      </c>
      <c r="AT293" s="162">
        <v>44849</v>
      </c>
      <c r="AU293" s="195">
        <v>437</v>
      </c>
      <c r="AV293" s="195">
        <v>102</v>
      </c>
      <c r="AW293" s="195">
        <v>187</v>
      </c>
      <c r="AX293" s="195">
        <v>71</v>
      </c>
      <c r="AY293" s="195">
        <v>2</v>
      </c>
      <c r="AZ293" s="195">
        <v>39</v>
      </c>
    </row>
    <row r="294" spans="1:52" ht="15">
      <c r="A294" s="153">
        <f t="shared" si="99"/>
        <v>10</v>
      </c>
      <c r="B294" s="162">
        <v>44850</v>
      </c>
      <c r="C294" s="163">
        <f>'[1]2022'!$V292</f>
        <v>437</v>
      </c>
      <c r="D294" s="163">
        <f>'[1]2022'!Y292</f>
        <v>49</v>
      </c>
      <c r="E294" s="163">
        <f>'[1]2022'!Z292</f>
        <v>124</v>
      </c>
      <c r="F294" s="163">
        <f>'[1]2022'!AA292</f>
        <v>42</v>
      </c>
      <c r="G294" s="163">
        <f>'[1]2022'!AB292</f>
        <v>1</v>
      </c>
      <c r="H294" s="163">
        <f>'[1]2022'!AC292</f>
        <v>32</v>
      </c>
      <c r="J294" s="153">
        <f t="shared" si="100"/>
        <v>10</v>
      </c>
      <c r="K294" s="162">
        <f t="shared" si="104"/>
        <v>45215</v>
      </c>
      <c r="L294" s="167">
        <f t="shared" si="101"/>
        <v>442</v>
      </c>
      <c r="M294" s="166">
        <f>VLOOKUP($K294,ANALISIS!N$4:T$369,2,FALSE)</f>
        <v>40</v>
      </c>
      <c r="N294" s="166">
        <f>VLOOKUP($K294,ANALISIS!$N$4:$T$369,3,FALSE)</f>
        <v>33</v>
      </c>
      <c r="O294" s="166">
        <f>VLOOKUP($K294,ANALISIS!$N$4:$T$369,4,FALSE)</f>
        <v>0</v>
      </c>
      <c r="P294" s="166">
        <f>VLOOKUP($K294,ANALISIS!$N$4:$T$369,5,FALSE)</f>
        <v>3</v>
      </c>
      <c r="Q294" s="166">
        <f>VLOOKUP($K294,ANALISIS!$N$4:$T$369,6,FALSE)</f>
        <v>31</v>
      </c>
      <c r="S294" s="153">
        <f t="shared" si="102"/>
        <v>10</v>
      </c>
      <c r="T294" s="162">
        <f t="shared" si="103"/>
        <v>45215</v>
      </c>
      <c r="U294" s="163">
        <f>[1]PRESUP!B292</f>
        <v>440</v>
      </c>
      <c r="V294" s="166">
        <f>[1]PRESUP!E292</f>
        <v>70.158486297828304</v>
      </c>
      <c r="W294" s="166">
        <f>[1]PRESUP!F292</f>
        <v>116.570461026616</v>
      </c>
      <c r="X294" s="166">
        <f>[1]PRESUP!G292</f>
        <v>36.515769230769202</v>
      </c>
      <c r="Y294" s="166">
        <f>[1]PRESUP!H292</f>
        <v>0</v>
      </c>
      <c r="Z294" s="166">
        <f>[1]PRESUP!I292</f>
        <v>0</v>
      </c>
      <c r="AS294" s="153">
        <f t="shared" si="98"/>
        <v>10</v>
      </c>
      <c r="AT294" s="162">
        <v>44850</v>
      </c>
      <c r="AU294" s="195">
        <v>437</v>
      </c>
      <c r="AV294" s="195">
        <v>49</v>
      </c>
      <c r="AW294" s="195">
        <v>124</v>
      </c>
      <c r="AX294" s="195">
        <v>42</v>
      </c>
      <c r="AY294" s="195">
        <v>2</v>
      </c>
      <c r="AZ294" s="195">
        <v>32</v>
      </c>
    </row>
    <row r="295" spans="1:52" ht="15">
      <c r="A295" s="153">
        <f t="shared" si="99"/>
        <v>10</v>
      </c>
      <c r="B295" s="162">
        <v>44851</v>
      </c>
      <c r="C295" s="163">
        <f>'[1]2022'!$V293</f>
        <v>437</v>
      </c>
      <c r="D295" s="163">
        <f>'[1]2022'!Y293</f>
        <v>26</v>
      </c>
      <c r="E295" s="163">
        <f>'[1]2022'!Z293</f>
        <v>60</v>
      </c>
      <c r="F295" s="163">
        <f>'[1]2022'!AA293</f>
        <v>21</v>
      </c>
      <c r="G295" s="163">
        <f>'[1]2022'!AB293</f>
        <v>1</v>
      </c>
      <c r="H295" s="163">
        <f>'[1]2022'!AC293</f>
        <v>29</v>
      </c>
      <c r="J295" s="153">
        <f t="shared" si="100"/>
        <v>10</v>
      </c>
      <c r="K295" s="162">
        <f t="shared" si="104"/>
        <v>45216</v>
      </c>
      <c r="L295" s="167">
        <f t="shared" si="101"/>
        <v>442</v>
      </c>
      <c r="M295" s="166">
        <f>VLOOKUP($K295,ANALISIS!N$4:T$369,2,FALSE)</f>
        <v>39</v>
      </c>
      <c r="N295" s="166">
        <f>VLOOKUP($K295,ANALISIS!$N$4:$T$369,3,FALSE)</f>
        <v>34</v>
      </c>
      <c r="O295" s="166">
        <f>VLOOKUP($K295,ANALISIS!$N$4:$T$369,4,FALSE)</f>
        <v>0</v>
      </c>
      <c r="P295" s="166">
        <f>VLOOKUP($K295,ANALISIS!$N$4:$T$369,5,FALSE)</f>
        <v>4</v>
      </c>
      <c r="Q295" s="166">
        <f>VLOOKUP($K295,ANALISIS!$N$4:$T$369,6,FALSE)</f>
        <v>32</v>
      </c>
      <c r="S295" s="153">
        <f t="shared" si="102"/>
        <v>10</v>
      </c>
      <c r="T295" s="162">
        <f t="shared" si="103"/>
        <v>45216</v>
      </c>
      <c r="U295" s="163">
        <f>[1]PRESUP!B293</f>
        <v>440</v>
      </c>
      <c r="V295" s="166">
        <f>[1]PRESUP!E293</f>
        <v>37.226951913133398</v>
      </c>
      <c r="W295" s="166">
        <f>[1]PRESUP!F293</f>
        <v>56.405061787072199</v>
      </c>
      <c r="X295" s="166">
        <f>[1]PRESUP!G293</f>
        <v>18.257884615384601</v>
      </c>
      <c r="Y295" s="166">
        <f>[1]PRESUP!H293</f>
        <v>0</v>
      </c>
      <c r="Z295" s="166">
        <f>[1]PRESUP!I293</f>
        <v>0</v>
      </c>
      <c r="AS295" s="153">
        <f t="shared" si="98"/>
        <v>10</v>
      </c>
      <c r="AT295" s="162">
        <v>44851</v>
      </c>
      <c r="AU295" s="195">
        <v>437</v>
      </c>
      <c r="AV295" s="195">
        <v>26</v>
      </c>
      <c r="AW295" s="195">
        <v>60</v>
      </c>
      <c r="AX295" s="195">
        <v>21</v>
      </c>
      <c r="AY295" s="195">
        <v>1</v>
      </c>
      <c r="AZ295" s="195">
        <v>29</v>
      </c>
    </row>
    <row r="296" spans="1:52" ht="15">
      <c r="A296" s="153">
        <f t="shared" si="99"/>
        <v>10</v>
      </c>
      <c r="B296" s="162">
        <v>44852</v>
      </c>
      <c r="C296" s="163">
        <f>'[1]2022'!$V294</f>
        <v>436</v>
      </c>
      <c r="D296" s="163">
        <f>'[1]2022'!Y294</f>
        <v>20</v>
      </c>
      <c r="E296" s="163">
        <f>'[1]2022'!Z294</f>
        <v>51</v>
      </c>
      <c r="F296" s="163">
        <f>'[1]2022'!AA294</f>
        <v>16</v>
      </c>
      <c r="G296" s="163">
        <f>'[1]2022'!AB294</f>
        <v>1</v>
      </c>
      <c r="H296" s="163">
        <f>'[1]2022'!AC294</f>
        <v>37</v>
      </c>
      <c r="J296" s="153">
        <f t="shared" si="100"/>
        <v>10</v>
      </c>
      <c r="K296" s="162">
        <f t="shared" si="104"/>
        <v>45217</v>
      </c>
      <c r="L296" s="167">
        <f t="shared" si="101"/>
        <v>442</v>
      </c>
      <c r="M296" s="166">
        <f>VLOOKUP($K296,ANALISIS!N$4:T$369,2,FALSE)</f>
        <v>31</v>
      </c>
      <c r="N296" s="166">
        <f>VLOOKUP($K296,ANALISIS!$N$4:$T$369,3,FALSE)</f>
        <v>35</v>
      </c>
      <c r="O296" s="166">
        <f>VLOOKUP($K296,ANALISIS!$N$4:$T$369,4,FALSE)</f>
        <v>0</v>
      </c>
      <c r="P296" s="166">
        <f>VLOOKUP($K296,ANALISIS!$N$4:$T$369,5,FALSE)</f>
        <v>10</v>
      </c>
      <c r="Q296" s="166">
        <f>VLOOKUP($K296,ANALISIS!$N$4:$T$369,6,FALSE)</f>
        <v>31</v>
      </c>
      <c r="S296" s="153">
        <f t="shared" si="102"/>
        <v>10</v>
      </c>
      <c r="T296" s="162">
        <f t="shared" si="103"/>
        <v>45217</v>
      </c>
      <c r="U296" s="163">
        <f>[1]PRESUP!B294</f>
        <v>440</v>
      </c>
      <c r="V296" s="166">
        <f>[1]PRESUP!E294</f>
        <v>28.6361168562565</v>
      </c>
      <c r="W296" s="166">
        <f>[1]PRESUP!F294</f>
        <v>47.944302519011401</v>
      </c>
      <c r="X296" s="166">
        <f>[1]PRESUP!G294</f>
        <v>13.910769230769199</v>
      </c>
      <c r="Y296" s="166">
        <f>[1]PRESUP!H294</f>
        <v>0</v>
      </c>
      <c r="Z296" s="166">
        <f>[1]PRESUP!I294</f>
        <v>0</v>
      </c>
      <c r="AS296" s="153">
        <f t="shared" si="98"/>
        <v>10</v>
      </c>
      <c r="AT296" s="162">
        <v>44852</v>
      </c>
      <c r="AU296" s="195">
        <v>436</v>
      </c>
      <c r="AV296" s="195">
        <v>20</v>
      </c>
      <c r="AW296" s="195">
        <v>51</v>
      </c>
      <c r="AX296" s="195">
        <v>16</v>
      </c>
      <c r="AY296" s="195">
        <v>1</v>
      </c>
      <c r="AZ296" s="195">
        <v>37</v>
      </c>
    </row>
    <row r="297" spans="1:52" ht="15">
      <c r="A297" s="153">
        <f t="shared" si="99"/>
        <v>10</v>
      </c>
      <c r="B297" s="162">
        <v>44853</v>
      </c>
      <c r="C297" s="163">
        <f>'[1]2022'!$V295</f>
        <v>438</v>
      </c>
      <c r="D297" s="163">
        <f>'[1]2022'!Y295</f>
        <v>20</v>
      </c>
      <c r="E297" s="163">
        <f>'[1]2022'!Z295</f>
        <v>56</v>
      </c>
      <c r="F297" s="163">
        <f>'[1]2022'!AA295</f>
        <v>27</v>
      </c>
      <c r="G297" s="163">
        <f>'[1]2022'!AB295</f>
        <v>2</v>
      </c>
      <c r="H297" s="163">
        <f>'[1]2022'!AC295</f>
        <v>34</v>
      </c>
      <c r="J297" s="153">
        <f t="shared" si="100"/>
        <v>10</v>
      </c>
      <c r="K297" s="162">
        <f t="shared" si="104"/>
        <v>45218</v>
      </c>
      <c r="L297" s="167">
        <f t="shared" si="101"/>
        <v>442</v>
      </c>
      <c r="M297" s="166">
        <f>VLOOKUP($K297,ANALISIS!N$4:T$369,2,FALSE)</f>
        <v>67</v>
      </c>
      <c r="N297" s="166">
        <f>VLOOKUP($K297,ANALISIS!$N$4:$T$369,3,FALSE)</f>
        <v>79</v>
      </c>
      <c r="O297" s="166">
        <f>VLOOKUP($K297,ANALISIS!$N$4:$T$369,4,FALSE)</f>
        <v>7</v>
      </c>
      <c r="P297" s="166">
        <f>VLOOKUP($K297,ANALISIS!$N$4:$T$369,5,FALSE)</f>
        <v>11</v>
      </c>
      <c r="Q297" s="166">
        <f>VLOOKUP($K297,ANALISIS!$N$4:$T$369,6,FALSE)</f>
        <v>43</v>
      </c>
      <c r="S297" s="153">
        <f t="shared" si="102"/>
        <v>10</v>
      </c>
      <c r="T297" s="162">
        <f t="shared" si="103"/>
        <v>45218</v>
      </c>
      <c r="U297" s="163">
        <f>[1]PRESUP!B295</f>
        <v>440</v>
      </c>
      <c r="V297" s="166">
        <f>[1]PRESUP!E295</f>
        <v>28.6361168562565</v>
      </c>
      <c r="W297" s="166">
        <f>[1]PRESUP!F295</f>
        <v>52.644724334600802</v>
      </c>
      <c r="X297" s="166">
        <f>[1]PRESUP!G295</f>
        <v>23.474423076923099</v>
      </c>
      <c r="Y297" s="166">
        <f>[1]PRESUP!H295</f>
        <v>0</v>
      </c>
      <c r="Z297" s="166">
        <f>[1]PRESUP!I295</f>
        <v>0</v>
      </c>
      <c r="AS297" s="153">
        <f t="shared" si="98"/>
        <v>10</v>
      </c>
      <c r="AT297" s="162">
        <v>44853</v>
      </c>
      <c r="AU297" s="195">
        <v>438</v>
      </c>
      <c r="AV297" s="195">
        <v>20</v>
      </c>
      <c r="AW297" s="195">
        <v>56</v>
      </c>
      <c r="AX297" s="195">
        <v>27</v>
      </c>
      <c r="AY297" s="195">
        <v>2</v>
      </c>
      <c r="AZ297" s="195">
        <v>34</v>
      </c>
    </row>
    <row r="298" spans="1:52" ht="15">
      <c r="A298" s="153">
        <f t="shared" si="99"/>
        <v>10</v>
      </c>
      <c r="B298" s="162">
        <v>44854</v>
      </c>
      <c r="C298" s="163">
        <f>'[1]2022'!$V296</f>
        <v>438</v>
      </c>
      <c r="D298" s="163">
        <f>'[1]2022'!Y296</f>
        <v>58</v>
      </c>
      <c r="E298" s="163">
        <f>'[1]2022'!Z296</f>
        <v>84</v>
      </c>
      <c r="F298" s="163">
        <f>'[1]2022'!AA296</f>
        <v>48</v>
      </c>
      <c r="G298" s="163">
        <f>'[1]2022'!AB296</f>
        <v>6</v>
      </c>
      <c r="H298" s="163">
        <f>'[1]2022'!AC296</f>
        <v>41</v>
      </c>
      <c r="J298" s="153">
        <f t="shared" si="100"/>
        <v>10</v>
      </c>
      <c r="K298" s="162">
        <f t="shared" si="104"/>
        <v>45219</v>
      </c>
      <c r="L298" s="167">
        <f t="shared" si="101"/>
        <v>442</v>
      </c>
      <c r="M298" s="166">
        <f>VLOOKUP($K298,ANALISIS!N$4:T$369,2,FALSE)</f>
        <v>129</v>
      </c>
      <c r="N298" s="166">
        <f>VLOOKUP($K298,ANALISIS!$N$4:$T$369,3,FALSE)</f>
        <v>112</v>
      </c>
      <c r="O298" s="166">
        <f>VLOOKUP($K298,ANALISIS!$N$4:$T$369,4,FALSE)</f>
        <v>14</v>
      </c>
      <c r="P298" s="166">
        <f>VLOOKUP($K298,ANALISIS!$N$4:$T$369,5,FALSE)</f>
        <v>4</v>
      </c>
      <c r="Q298" s="166">
        <f>VLOOKUP($K298,ANALISIS!$N$4:$T$369,6,FALSE)</f>
        <v>48</v>
      </c>
      <c r="S298" s="153">
        <f t="shared" si="102"/>
        <v>10</v>
      </c>
      <c r="T298" s="162">
        <f t="shared" si="103"/>
        <v>45219</v>
      </c>
      <c r="U298" s="163">
        <f>[1]PRESUP!B296</f>
        <v>440</v>
      </c>
      <c r="V298" s="166">
        <f>[1]PRESUP!E296</f>
        <v>83.044738883143793</v>
      </c>
      <c r="W298" s="166">
        <f>[1]PRESUP!F296</f>
        <v>78.967086501901093</v>
      </c>
      <c r="X298" s="166">
        <f>[1]PRESUP!G296</f>
        <v>41.7323076923077</v>
      </c>
      <c r="Y298" s="166">
        <f>[1]PRESUP!H296</f>
        <v>0</v>
      </c>
      <c r="Z298" s="166">
        <f>[1]PRESUP!I296</f>
        <v>0</v>
      </c>
      <c r="AS298" s="153">
        <f t="shared" si="98"/>
        <v>10</v>
      </c>
      <c r="AT298" s="162">
        <v>44854</v>
      </c>
      <c r="AU298" s="195">
        <v>438</v>
      </c>
      <c r="AV298" s="195">
        <v>58</v>
      </c>
      <c r="AW298" s="195">
        <v>84</v>
      </c>
      <c r="AX298" s="195">
        <v>48</v>
      </c>
      <c r="AY298" s="195">
        <v>6</v>
      </c>
      <c r="AZ298" s="195">
        <v>41</v>
      </c>
    </row>
    <row r="299" spans="1:52" ht="15">
      <c r="A299" s="153">
        <f t="shared" si="99"/>
        <v>10</v>
      </c>
      <c r="B299" s="162">
        <v>44855</v>
      </c>
      <c r="C299" s="163">
        <f>'[1]2022'!$V297</f>
        <v>438</v>
      </c>
      <c r="D299" s="163">
        <f>'[1]2022'!Y297</f>
        <v>75</v>
      </c>
      <c r="E299" s="163">
        <f>'[1]2022'!Z297</f>
        <v>146</v>
      </c>
      <c r="F299" s="163">
        <f>'[1]2022'!AA297</f>
        <v>67</v>
      </c>
      <c r="G299" s="163">
        <f>'[1]2022'!AB297</f>
        <v>6</v>
      </c>
      <c r="H299" s="163">
        <f>'[1]2022'!AC297</f>
        <v>46</v>
      </c>
      <c r="J299" s="153">
        <f t="shared" si="100"/>
        <v>10</v>
      </c>
      <c r="K299" s="162">
        <f t="shared" si="104"/>
        <v>45220</v>
      </c>
      <c r="L299" s="167">
        <f t="shared" si="101"/>
        <v>442</v>
      </c>
      <c r="M299" s="166">
        <f>VLOOKUP($K299,ANALISIS!N$4:T$369,2,FALSE)</f>
        <v>154</v>
      </c>
      <c r="N299" s="166">
        <f>VLOOKUP($K299,ANALISIS!$N$4:$T$369,3,FALSE)</f>
        <v>115</v>
      </c>
      <c r="O299" s="166">
        <f>VLOOKUP($K299,ANALISIS!$N$4:$T$369,4,FALSE)</f>
        <v>14</v>
      </c>
      <c r="P299" s="166">
        <f>VLOOKUP($K299,ANALISIS!$N$4:$T$369,5,FALSE)</f>
        <v>4</v>
      </c>
      <c r="Q299" s="166">
        <f>VLOOKUP($K299,ANALISIS!$N$4:$T$369,6,FALSE)</f>
        <v>44</v>
      </c>
      <c r="S299" s="153">
        <f t="shared" si="102"/>
        <v>10</v>
      </c>
      <c r="T299" s="162">
        <f t="shared" si="103"/>
        <v>45220</v>
      </c>
      <c r="U299" s="163">
        <f>[1]PRESUP!B297</f>
        <v>440</v>
      </c>
      <c r="V299" s="166">
        <f>[1]PRESUP!E297</f>
        <v>107.38543821096199</v>
      </c>
      <c r="W299" s="166">
        <f>[1]PRESUP!F297</f>
        <v>137.252317015209</v>
      </c>
      <c r="X299" s="166">
        <f>[1]PRESUP!G297</f>
        <v>58.2513461538462</v>
      </c>
      <c r="Y299" s="166">
        <f>[1]PRESUP!H297</f>
        <v>0</v>
      </c>
      <c r="Z299" s="166">
        <f>[1]PRESUP!I297</f>
        <v>0</v>
      </c>
      <c r="AS299" s="153">
        <f t="shared" si="98"/>
        <v>10</v>
      </c>
      <c r="AT299" s="162">
        <v>44855</v>
      </c>
      <c r="AU299" s="195">
        <v>438</v>
      </c>
      <c r="AV299" s="195">
        <v>75</v>
      </c>
      <c r="AW299" s="195">
        <v>146</v>
      </c>
      <c r="AX299" s="195">
        <v>67</v>
      </c>
      <c r="AY299" s="195">
        <v>6</v>
      </c>
      <c r="AZ299" s="195">
        <v>46</v>
      </c>
    </row>
    <row r="300" spans="1:52" ht="15">
      <c r="A300" s="153">
        <f t="shared" si="99"/>
        <v>10</v>
      </c>
      <c r="B300" s="162">
        <v>44856</v>
      </c>
      <c r="C300" s="163">
        <f>'[1]2022'!$V298</f>
        <v>438</v>
      </c>
      <c r="D300" s="163">
        <f>'[1]2022'!Y298</f>
        <v>80</v>
      </c>
      <c r="E300" s="163">
        <f>'[1]2022'!Z298</f>
        <v>159</v>
      </c>
      <c r="F300" s="163">
        <f>'[1]2022'!AA298</f>
        <v>65</v>
      </c>
      <c r="G300" s="163">
        <f>'[1]2022'!AB298</f>
        <v>5</v>
      </c>
      <c r="H300" s="163">
        <f>'[1]2022'!AC298</f>
        <v>42</v>
      </c>
      <c r="J300" s="153">
        <f t="shared" si="100"/>
        <v>10</v>
      </c>
      <c r="K300" s="162">
        <f t="shared" si="104"/>
        <v>45221</v>
      </c>
      <c r="L300" s="167">
        <f t="shared" si="101"/>
        <v>442</v>
      </c>
      <c r="M300" s="166">
        <f>VLOOKUP($K300,ANALISIS!N$4:T$369,2,FALSE)</f>
        <v>93</v>
      </c>
      <c r="N300" s="166">
        <f>VLOOKUP($K300,ANALISIS!$N$4:$T$369,3,FALSE)</f>
        <v>74</v>
      </c>
      <c r="O300" s="166">
        <f>VLOOKUP($K300,ANALISIS!$N$4:$T$369,4,FALSE)</f>
        <v>1</v>
      </c>
      <c r="P300" s="166">
        <f>VLOOKUP($K300,ANALISIS!$N$4:$T$369,5,FALSE)</f>
        <v>9</v>
      </c>
      <c r="Q300" s="166">
        <f>VLOOKUP($K300,ANALISIS!$N$4:$T$369,6,FALSE)</f>
        <v>41</v>
      </c>
      <c r="S300" s="153">
        <f t="shared" si="102"/>
        <v>10</v>
      </c>
      <c r="T300" s="162">
        <f t="shared" si="103"/>
        <v>45221</v>
      </c>
      <c r="U300" s="163">
        <f>[1]PRESUP!B298</f>
        <v>440</v>
      </c>
      <c r="V300" s="166">
        <f>[1]PRESUP!E298</f>
        <v>114.544467425026</v>
      </c>
      <c r="W300" s="166">
        <f>[1]PRESUP!F298</f>
        <v>149.47341373574099</v>
      </c>
      <c r="X300" s="166">
        <f>[1]PRESUP!G298</f>
        <v>56.512500000000003</v>
      </c>
      <c r="Y300" s="166">
        <f>[1]PRESUP!H298</f>
        <v>0</v>
      </c>
      <c r="Z300" s="166">
        <f>[1]PRESUP!I298</f>
        <v>0</v>
      </c>
      <c r="AS300" s="153">
        <f t="shared" si="98"/>
        <v>10</v>
      </c>
      <c r="AT300" s="162">
        <v>44856</v>
      </c>
      <c r="AU300" s="195">
        <v>438</v>
      </c>
      <c r="AV300" s="195">
        <v>80</v>
      </c>
      <c r="AW300" s="195">
        <v>159</v>
      </c>
      <c r="AX300" s="195">
        <v>65</v>
      </c>
      <c r="AY300" s="195">
        <v>5</v>
      </c>
      <c r="AZ300" s="195">
        <v>42</v>
      </c>
    </row>
    <row r="301" spans="1:52" ht="15">
      <c r="A301" s="153">
        <f t="shared" si="99"/>
        <v>10</v>
      </c>
      <c r="B301" s="162">
        <v>44857</v>
      </c>
      <c r="C301" s="163">
        <f>'[1]2022'!$V299</f>
        <v>438</v>
      </c>
      <c r="D301" s="163">
        <f>'[1]2022'!Y299</f>
        <v>31</v>
      </c>
      <c r="E301" s="163">
        <f>'[1]2022'!Z299</f>
        <v>111</v>
      </c>
      <c r="F301" s="163">
        <f>'[1]2022'!AA299</f>
        <v>27</v>
      </c>
      <c r="G301" s="163">
        <f>'[1]2022'!AB299</f>
        <v>5</v>
      </c>
      <c r="H301" s="163">
        <f>'[1]2022'!AC299</f>
        <v>39</v>
      </c>
      <c r="J301" s="153">
        <f t="shared" si="100"/>
        <v>10</v>
      </c>
      <c r="K301" s="162">
        <f t="shared" si="104"/>
        <v>45222</v>
      </c>
      <c r="L301" s="167">
        <f t="shared" si="101"/>
        <v>442</v>
      </c>
      <c r="M301" s="166">
        <f>VLOOKUP($K301,ANALISIS!N$4:T$369,2,FALSE)</f>
        <v>38</v>
      </c>
      <c r="N301" s="166">
        <f>VLOOKUP($K301,ANALISIS!$N$4:$T$369,3,FALSE)</f>
        <v>23</v>
      </c>
      <c r="O301" s="166">
        <f>VLOOKUP($K301,ANALISIS!$N$4:$T$369,4,FALSE)</f>
        <v>0</v>
      </c>
      <c r="P301" s="166">
        <f>VLOOKUP($K301,ANALISIS!$N$4:$T$369,5,FALSE)</f>
        <v>10</v>
      </c>
      <c r="Q301" s="166">
        <f>VLOOKUP($K301,ANALISIS!$N$4:$T$369,6,FALSE)</f>
        <v>34</v>
      </c>
      <c r="S301" s="153">
        <f t="shared" si="102"/>
        <v>10</v>
      </c>
      <c r="T301" s="162">
        <f t="shared" si="103"/>
        <v>45222</v>
      </c>
      <c r="U301" s="163">
        <f>[1]PRESUP!B299</f>
        <v>440</v>
      </c>
      <c r="V301" s="166">
        <f>[1]PRESUP!E299</f>
        <v>44.385981127197503</v>
      </c>
      <c r="W301" s="166">
        <f>[1]PRESUP!F299</f>
        <v>104.349364306084</v>
      </c>
      <c r="X301" s="166">
        <f>[1]PRESUP!G299</f>
        <v>23.474423076923099</v>
      </c>
      <c r="Y301" s="166">
        <f>[1]PRESUP!H299</f>
        <v>0</v>
      </c>
      <c r="Z301" s="166">
        <f>[1]PRESUP!I299</f>
        <v>0</v>
      </c>
      <c r="AS301" s="153">
        <f t="shared" si="98"/>
        <v>10</v>
      </c>
      <c r="AT301" s="162">
        <v>44857</v>
      </c>
      <c r="AU301" s="195">
        <v>438</v>
      </c>
      <c r="AV301" s="195">
        <v>31</v>
      </c>
      <c r="AW301" s="195">
        <v>111</v>
      </c>
      <c r="AX301" s="195">
        <v>27</v>
      </c>
      <c r="AY301" s="195">
        <v>5</v>
      </c>
      <c r="AZ301" s="195">
        <v>39</v>
      </c>
    </row>
    <row r="302" spans="1:52" ht="15">
      <c r="A302" s="153">
        <f t="shared" si="99"/>
        <v>10</v>
      </c>
      <c r="B302" s="162">
        <v>44858</v>
      </c>
      <c r="C302" s="163">
        <f>'[1]2022'!$V300</f>
        <v>438</v>
      </c>
      <c r="D302" s="163">
        <f>'[1]2022'!Y300</f>
        <v>20</v>
      </c>
      <c r="E302" s="163">
        <f>'[1]2022'!Z300</f>
        <v>47</v>
      </c>
      <c r="F302" s="163">
        <f>'[1]2022'!AA300</f>
        <v>19</v>
      </c>
      <c r="G302" s="163">
        <f>'[1]2022'!AB300</f>
        <v>2</v>
      </c>
      <c r="H302" s="163">
        <f>'[1]2022'!AC300</f>
        <v>39</v>
      </c>
      <c r="J302" s="153">
        <f t="shared" si="100"/>
        <v>10</v>
      </c>
      <c r="K302" s="162">
        <f t="shared" si="104"/>
        <v>45223</v>
      </c>
      <c r="L302" s="167">
        <f t="shared" si="101"/>
        <v>442</v>
      </c>
      <c r="M302" s="166">
        <f>VLOOKUP($K302,ANALISIS!N$4:T$369,2,FALSE)</f>
        <v>27</v>
      </c>
      <c r="N302" s="166">
        <f>VLOOKUP($K302,ANALISIS!$N$4:$T$369,3,FALSE)</f>
        <v>14</v>
      </c>
      <c r="O302" s="166">
        <f>VLOOKUP($K302,ANALISIS!$N$4:$T$369,4,FALSE)</f>
        <v>0</v>
      </c>
      <c r="P302" s="166">
        <f>VLOOKUP($K302,ANALISIS!$N$4:$T$369,5,FALSE)</f>
        <v>7</v>
      </c>
      <c r="Q302" s="166">
        <f>VLOOKUP($K302,ANALISIS!$N$4:$T$369,6,FALSE)</f>
        <v>29</v>
      </c>
      <c r="S302" s="153">
        <f t="shared" si="102"/>
        <v>10</v>
      </c>
      <c r="T302" s="162">
        <f t="shared" si="103"/>
        <v>45223</v>
      </c>
      <c r="U302" s="163">
        <f>[1]PRESUP!B300</f>
        <v>440</v>
      </c>
      <c r="V302" s="166">
        <f>[1]PRESUP!E300</f>
        <v>28.6361168562565</v>
      </c>
      <c r="W302" s="166">
        <f>[1]PRESUP!F300</f>
        <v>44.183965066539898</v>
      </c>
      <c r="X302" s="166">
        <f>[1]PRESUP!G300</f>
        <v>16.5190384615385</v>
      </c>
      <c r="Y302" s="166">
        <f>[1]PRESUP!H300</f>
        <v>0</v>
      </c>
      <c r="Z302" s="166">
        <f>[1]PRESUP!I300</f>
        <v>0</v>
      </c>
      <c r="AS302" s="153">
        <f t="shared" si="98"/>
        <v>10</v>
      </c>
      <c r="AT302" s="162">
        <v>44858</v>
      </c>
      <c r="AU302" s="195">
        <v>438</v>
      </c>
      <c r="AV302" s="195">
        <v>20</v>
      </c>
      <c r="AW302" s="195">
        <v>47</v>
      </c>
      <c r="AX302" s="195">
        <v>19</v>
      </c>
      <c r="AY302" s="195">
        <v>2</v>
      </c>
      <c r="AZ302" s="195">
        <v>38</v>
      </c>
    </row>
    <row r="303" spans="1:52" ht="15">
      <c r="A303" s="153">
        <f t="shared" si="99"/>
        <v>10</v>
      </c>
      <c r="B303" s="162">
        <v>44859</v>
      </c>
      <c r="C303" s="163">
        <f>'[1]2022'!$V301</f>
        <v>438</v>
      </c>
      <c r="D303" s="163">
        <f>'[1]2022'!Y301</f>
        <v>15</v>
      </c>
      <c r="E303" s="163">
        <f>'[1]2022'!Z301</f>
        <v>38</v>
      </c>
      <c r="F303" s="163">
        <f>'[1]2022'!AA301</f>
        <v>12</v>
      </c>
      <c r="G303" s="163">
        <f>'[1]2022'!AB301</f>
        <v>4</v>
      </c>
      <c r="H303" s="163">
        <f>'[1]2022'!AC301</f>
        <v>31</v>
      </c>
      <c r="J303" s="153">
        <f t="shared" si="100"/>
        <v>10</v>
      </c>
      <c r="K303" s="162">
        <f t="shared" si="104"/>
        <v>45224</v>
      </c>
      <c r="L303" s="167">
        <f t="shared" si="101"/>
        <v>442</v>
      </c>
      <c r="M303" s="166">
        <f>VLOOKUP($K303,ANALISIS!N$4:T$369,2,FALSE)</f>
        <v>30</v>
      </c>
      <c r="N303" s="166">
        <f>VLOOKUP($K303,ANALISIS!$N$4:$T$369,3,FALSE)</f>
        <v>18</v>
      </c>
      <c r="O303" s="166">
        <f>VLOOKUP($K303,ANALISIS!$N$4:$T$369,4,FALSE)</f>
        <v>0</v>
      </c>
      <c r="P303" s="166">
        <f>VLOOKUP($K303,ANALISIS!$N$4:$T$369,5,FALSE)</f>
        <v>4</v>
      </c>
      <c r="Q303" s="166">
        <f>VLOOKUP($K303,ANALISIS!$N$4:$T$369,6,FALSE)</f>
        <v>24</v>
      </c>
      <c r="S303" s="153">
        <f t="shared" si="102"/>
        <v>10</v>
      </c>
      <c r="T303" s="162">
        <f t="shared" si="103"/>
        <v>45224</v>
      </c>
      <c r="U303" s="163">
        <f>[1]PRESUP!B301</f>
        <v>440</v>
      </c>
      <c r="V303" s="166">
        <f>[1]PRESUP!E301</f>
        <v>21.477087642192298</v>
      </c>
      <c r="W303" s="166">
        <f>[1]PRESUP!F301</f>
        <v>35.7232057984791</v>
      </c>
      <c r="X303" s="166">
        <f>[1]PRESUP!G301</f>
        <v>10.4330769230769</v>
      </c>
      <c r="Y303" s="166">
        <f>[1]PRESUP!H301</f>
        <v>0</v>
      </c>
      <c r="Z303" s="166">
        <f>[1]PRESUP!I301</f>
        <v>0</v>
      </c>
      <c r="AS303" s="153">
        <f t="shared" si="98"/>
        <v>10</v>
      </c>
      <c r="AT303" s="162">
        <v>44859</v>
      </c>
      <c r="AU303" s="195">
        <v>438</v>
      </c>
      <c r="AV303" s="195">
        <v>15</v>
      </c>
      <c r="AW303" s="195">
        <v>38</v>
      </c>
      <c r="AX303" s="195">
        <v>12</v>
      </c>
      <c r="AY303" s="195">
        <v>4</v>
      </c>
      <c r="AZ303" s="195">
        <v>30</v>
      </c>
    </row>
    <row r="304" spans="1:52" ht="15">
      <c r="A304" s="153">
        <f t="shared" si="99"/>
        <v>10</v>
      </c>
      <c r="B304" s="162">
        <v>44860</v>
      </c>
      <c r="C304" s="163">
        <f>'[1]2022'!$V302</f>
        <v>438</v>
      </c>
      <c r="D304" s="163">
        <f>'[1]2022'!Y302</f>
        <v>17</v>
      </c>
      <c r="E304" s="163">
        <f>'[1]2022'!Z302</f>
        <v>41</v>
      </c>
      <c r="F304" s="163">
        <f>'[1]2022'!AA302</f>
        <v>15</v>
      </c>
      <c r="G304" s="163">
        <f>'[1]2022'!AB302</f>
        <v>4</v>
      </c>
      <c r="H304" s="163">
        <f>'[1]2022'!AC302</f>
        <v>37</v>
      </c>
      <c r="J304" s="153">
        <f t="shared" si="100"/>
        <v>10</v>
      </c>
      <c r="K304" s="162">
        <f t="shared" si="104"/>
        <v>45225</v>
      </c>
      <c r="L304" s="167">
        <f t="shared" si="101"/>
        <v>442</v>
      </c>
      <c r="M304" s="166">
        <f>VLOOKUP($K304,ANALISIS!N$4:T$369,2,FALSE)</f>
        <v>23</v>
      </c>
      <c r="N304" s="166">
        <f>VLOOKUP($K304,ANALISIS!$N$4:$T$369,3,FALSE)</f>
        <v>40</v>
      </c>
      <c r="O304" s="166">
        <f>VLOOKUP($K304,ANALISIS!$N$4:$T$369,4,FALSE)</f>
        <v>1</v>
      </c>
      <c r="P304" s="166">
        <f>VLOOKUP($K304,ANALISIS!$N$4:$T$369,5,FALSE)</f>
        <v>12</v>
      </c>
      <c r="Q304" s="166">
        <f>VLOOKUP($K304,ANALISIS!$N$4:$T$369,6,FALSE)</f>
        <v>37</v>
      </c>
      <c r="S304" s="153">
        <f t="shared" si="102"/>
        <v>10</v>
      </c>
      <c r="T304" s="162">
        <f t="shared" si="103"/>
        <v>45225</v>
      </c>
      <c r="U304" s="163">
        <f>[1]PRESUP!B302</f>
        <v>440</v>
      </c>
      <c r="V304" s="166">
        <f>[1]PRESUP!E302</f>
        <v>24.340699327818001</v>
      </c>
      <c r="W304" s="166">
        <f>[1]PRESUP!F302</f>
        <v>38.543458887832699</v>
      </c>
      <c r="X304" s="166">
        <f>[1]PRESUP!G302</f>
        <v>13.041346153846201</v>
      </c>
      <c r="Y304" s="166">
        <f>[1]PRESUP!H302</f>
        <v>0</v>
      </c>
      <c r="Z304" s="166">
        <f>[1]PRESUP!I302</f>
        <v>0</v>
      </c>
      <c r="AS304" s="153">
        <f t="shared" si="98"/>
        <v>10</v>
      </c>
      <c r="AT304" s="162">
        <v>44860</v>
      </c>
      <c r="AU304" s="195">
        <v>438</v>
      </c>
      <c r="AV304" s="195">
        <v>17</v>
      </c>
      <c r="AW304" s="195">
        <v>41</v>
      </c>
      <c r="AX304" s="195">
        <v>15</v>
      </c>
      <c r="AY304" s="195">
        <v>4</v>
      </c>
      <c r="AZ304" s="195">
        <v>36</v>
      </c>
    </row>
    <row r="305" spans="1:52" ht="15">
      <c r="A305" s="153">
        <f t="shared" si="99"/>
        <v>10</v>
      </c>
      <c r="B305" s="162">
        <v>44861</v>
      </c>
      <c r="C305" s="163">
        <f>'[1]2022'!$V303</f>
        <v>438</v>
      </c>
      <c r="D305" s="163">
        <f>'[1]2022'!Y303</f>
        <v>24</v>
      </c>
      <c r="E305" s="163">
        <f>'[1]2022'!Z303</f>
        <v>55</v>
      </c>
      <c r="F305" s="163">
        <f>'[1]2022'!AA303</f>
        <v>21</v>
      </c>
      <c r="G305" s="163">
        <f>'[1]2022'!AB303</f>
        <v>22</v>
      </c>
      <c r="H305" s="163">
        <f>'[1]2022'!AC303</f>
        <v>55</v>
      </c>
      <c r="J305" s="153">
        <f t="shared" si="100"/>
        <v>10</v>
      </c>
      <c r="K305" s="162">
        <f t="shared" si="104"/>
        <v>45226</v>
      </c>
      <c r="L305" s="167">
        <f t="shared" si="101"/>
        <v>442</v>
      </c>
      <c r="M305" s="166">
        <f>VLOOKUP($K305,ANALISIS!N$4:T$369,2,FALSE)</f>
        <v>52</v>
      </c>
      <c r="N305" s="166">
        <f>VLOOKUP($K305,ANALISIS!$N$4:$T$369,3,FALSE)</f>
        <v>71</v>
      </c>
      <c r="O305" s="166">
        <f>VLOOKUP($K305,ANALISIS!$N$4:$T$369,4,FALSE)</f>
        <v>5</v>
      </c>
      <c r="P305" s="166">
        <f>VLOOKUP($K305,ANALISIS!$N$4:$T$369,5,FALSE)</f>
        <v>2</v>
      </c>
      <c r="Q305" s="166">
        <f>VLOOKUP($K305,ANALISIS!$N$4:$T$369,6,FALSE)</f>
        <v>40</v>
      </c>
      <c r="S305" s="153">
        <f t="shared" si="102"/>
        <v>10</v>
      </c>
      <c r="T305" s="162">
        <f t="shared" si="103"/>
        <v>45226</v>
      </c>
      <c r="U305" s="163">
        <f>[1]PRESUP!B303</f>
        <v>440</v>
      </c>
      <c r="V305" s="166">
        <f>[1]PRESUP!E303</f>
        <v>34.363340227507798</v>
      </c>
      <c r="W305" s="166">
        <f>[1]PRESUP!F303</f>
        <v>51.704639971482898</v>
      </c>
      <c r="X305" s="166">
        <f>[1]PRESUP!G303</f>
        <v>18.257884615384601</v>
      </c>
      <c r="Y305" s="166">
        <f>[1]PRESUP!H303</f>
        <v>0</v>
      </c>
      <c r="Z305" s="166">
        <f>[1]PRESUP!I303</f>
        <v>0</v>
      </c>
      <c r="AS305" s="153">
        <f t="shared" si="98"/>
        <v>10</v>
      </c>
      <c r="AT305" s="162">
        <v>44861</v>
      </c>
      <c r="AU305" s="195">
        <v>438</v>
      </c>
      <c r="AV305" s="195">
        <v>24</v>
      </c>
      <c r="AW305" s="195">
        <v>55</v>
      </c>
      <c r="AX305" s="195">
        <v>21</v>
      </c>
      <c r="AY305" s="195">
        <v>21</v>
      </c>
      <c r="AZ305" s="195">
        <v>54</v>
      </c>
    </row>
    <row r="306" spans="1:52" ht="15">
      <c r="A306" s="153">
        <f t="shared" si="99"/>
        <v>10</v>
      </c>
      <c r="B306" s="162">
        <v>44862</v>
      </c>
      <c r="C306" s="163">
        <f>'[1]2022'!$V304</f>
        <v>438</v>
      </c>
      <c r="D306" s="163">
        <f>'[1]2022'!Y304</f>
        <v>51</v>
      </c>
      <c r="E306" s="163">
        <f>'[1]2022'!Z304</f>
        <v>80</v>
      </c>
      <c r="F306" s="163">
        <f>'[1]2022'!AA304</f>
        <v>33</v>
      </c>
      <c r="G306" s="163">
        <f>'[1]2022'!AB304</f>
        <v>39</v>
      </c>
      <c r="H306" s="163">
        <f>'[1]2022'!AC304</f>
        <v>59</v>
      </c>
      <c r="J306" s="153">
        <f t="shared" si="100"/>
        <v>10</v>
      </c>
      <c r="K306" s="162">
        <f t="shared" si="104"/>
        <v>45227</v>
      </c>
      <c r="L306" s="167">
        <f t="shared" si="101"/>
        <v>442</v>
      </c>
      <c r="M306" s="166">
        <f>VLOOKUP($K306,ANALISIS!N$4:T$369,2,FALSE)</f>
        <v>66</v>
      </c>
      <c r="N306" s="166">
        <f>VLOOKUP($K306,ANALISIS!$N$4:$T$369,3,FALSE)</f>
        <v>77</v>
      </c>
      <c r="O306" s="166">
        <f>VLOOKUP($K306,ANALISIS!$N$4:$T$369,4,FALSE)</f>
        <v>6</v>
      </c>
      <c r="P306" s="166">
        <f>VLOOKUP($K306,ANALISIS!$N$4:$T$369,5,FALSE)</f>
        <v>4</v>
      </c>
      <c r="Q306" s="166">
        <f>VLOOKUP($K306,ANALISIS!$N$4:$T$369,6,FALSE)</f>
        <v>40</v>
      </c>
      <c r="S306" s="153">
        <f t="shared" si="102"/>
        <v>10</v>
      </c>
      <c r="T306" s="162">
        <f t="shared" si="103"/>
        <v>45227</v>
      </c>
      <c r="U306" s="163">
        <f>[1]PRESUP!B304</f>
        <v>440</v>
      </c>
      <c r="V306" s="166">
        <f>[1]PRESUP!E304</f>
        <v>73.022097983454003</v>
      </c>
      <c r="W306" s="166">
        <f>[1]PRESUP!F304</f>
        <v>75.206749049429703</v>
      </c>
      <c r="X306" s="166">
        <f>[1]PRESUP!G304</f>
        <v>28.690961538461501</v>
      </c>
      <c r="Y306" s="166">
        <f>[1]PRESUP!H304</f>
        <v>0</v>
      </c>
      <c r="Z306" s="166">
        <f>[1]PRESUP!I304</f>
        <v>0</v>
      </c>
      <c r="AS306" s="153">
        <f t="shared" si="98"/>
        <v>10</v>
      </c>
      <c r="AT306" s="162">
        <v>44862</v>
      </c>
      <c r="AU306" s="195">
        <v>438</v>
      </c>
      <c r="AV306" s="195">
        <v>51</v>
      </c>
      <c r="AW306" s="195">
        <v>80</v>
      </c>
      <c r="AX306" s="195">
        <v>33</v>
      </c>
      <c r="AY306" s="195">
        <v>39</v>
      </c>
      <c r="AZ306" s="195">
        <v>58</v>
      </c>
    </row>
    <row r="307" spans="1:52" ht="15">
      <c r="A307" s="153">
        <f t="shared" si="99"/>
        <v>10</v>
      </c>
      <c r="B307" s="162">
        <v>44863</v>
      </c>
      <c r="C307" s="163">
        <f>'[1]2022'!$V305</f>
        <v>438</v>
      </c>
      <c r="D307" s="163">
        <f>'[1]2022'!Y305</f>
        <v>55</v>
      </c>
      <c r="E307" s="163">
        <f>'[1]2022'!Z305</f>
        <v>84</v>
      </c>
      <c r="F307" s="163">
        <f>'[1]2022'!AA305</f>
        <v>33</v>
      </c>
      <c r="G307" s="163">
        <f>'[1]2022'!AB305</f>
        <v>38</v>
      </c>
      <c r="H307" s="163">
        <f>'[1]2022'!AC305</f>
        <v>55</v>
      </c>
      <c r="J307" s="153">
        <f t="shared" si="100"/>
        <v>10</v>
      </c>
      <c r="K307" s="162">
        <f t="shared" si="104"/>
        <v>45228</v>
      </c>
      <c r="L307" s="167">
        <f t="shared" si="101"/>
        <v>442</v>
      </c>
      <c r="M307" s="166">
        <f>VLOOKUP($K307,ANALISIS!N$4:T$369,2,FALSE)</f>
        <v>41</v>
      </c>
      <c r="N307" s="166">
        <f>VLOOKUP($K307,ANALISIS!$N$4:$T$369,3,FALSE)</f>
        <v>49</v>
      </c>
      <c r="O307" s="166">
        <f>VLOOKUP($K307,ANALISIS!$N$4:$T$369,4,FALSE)</f>
        <v>3</v>
      </c>
      <c r="P307" s="166">
        <f>VLOOKUP($K307,ANALISIS!$N$4:$T$369,5,FALSE)</f>
        <v>3</v>
      </c>
      <c r="Q307" s="166">
        <f>VLOOKUP($K307,ANALISIS!$N$4:$T$369,6,FALSE)</f>
        <v>33</v>
      </c>
      <c r="S307" s="153">
        <f t="shared" si="102"/>
        <v>10</v>
      </c>
      <c r="T307" s="162">
        <f t="shared" si="103"/>
        <v>45228</v>
      </c>
      <c r="U307" s="163">
        <f>[1]PRESUP!B305</f>
        <v>440</v>
      </c>
      <c r="V307" s="166">
        <f>[1]PRESUP!E305</f>
        <v>78.749321354705302</v>
      </c>
      <c r="W307" s="166">
        <f>[1]PRESUP!F305</f>
        <v>78.967086501901093</v>
      </c>
      <c r="X307" s="166">
        <f>[1]PRESUP!G305</f>
        <v>28.690961538461501</v>
      </c>
      <c r="Y307" s="166">
        <f>[1]PRESUP!H305</f>
        <v>0</v>
      </c>
      <c r="Z307" s="166">
        <f>[1]PRESUP!I305</f>
        <v>0</v>
      </c>
      <c r="AS307" s="153">
        <f t="shared" si="98"/>
        <v>10</v>
      </c>
      <c r="AT307" s="162">
        <v>44863</v>
      </c>
      <c r="AU307" s="195">
        <v>438</v>
      </c>
      <c r="AV307" s="195">
        <v>55</v>
      </c>
      <c r="AW307" s="195">
        <v>84</v>
      </c>
      <c r="AX307" s="195">
        <v>33</v>
      </c>
      <c r="AY307" s="195">
        <v>38</v>
      </c>
      <c r="AZ307" s="195">
        <v>54</v>
      </c>
    </row>
    <row r="308" spans="1:52" ht="15">
      <c r="A308" s="153">
        <f t="shared" si="99"/>
        <v>10</v>
      </c>
      <c r="B308" s="162">
        <v>44864</v>
      </c>
      <c r="C308" s="163">
        <f>'[1]2022'!$V306</f>
        <v>438</v>
      </c>
      <c r="D308" s="163">
        <f>'[1]2022'!Y306</f>
        <v>21</v>
      </c>
      <c r="E308" s="163">
        <f>'[1]2022'!Z306</f>
        <v>44</v>
      </c>
      <c r="F308" s="163">
        <f>'[1]2022'!AA306</f>
        <v>11</v>
      </c>
      <c r="G308" s="163">
        <f>'[1]2022'!AB306</f>
        <v>0</v>
      </c>
      <c r="H308" s="163">
        <f>'[1]2022'!AC306</f>
        <v>46</v>
      </c>
      <c r="J308" s="153">
        <f t="shared" si="100"/>
        <v>10</v>
      </c>
      <c r="K308" s="162">
        <f t="shared" si="104"/>
        <v>45229</v>
      </c>
      <c r="L308" s="167">
        <f t="shared" si="101"/>
        <v>442</v>
      </c>
      <c r="M308" s="166">
        <f>VLOOKUP($K308,ANALISIS!N$4:T$369,2,FALSE)</f>
        <v>17</v>
      </c>
      <c r="N308" s="166">
        <f>VLOOKUP($K308,ANALISIS!$N$4:$T$369,3,FALSE)</f>
        <v>16</v>
      </c>
      <c r="O308" s="166">
        <f>VLOOKUP($K308,ANALISIS!$N$4:$T$369,4,FALSE)</f>
        <v>0</v>
      </c>
      <c r="P308" s="166">
        <f>VLOOKUP($K308,ANALISIS!$N$4:$T$369,5,FALSE)</f>
        <v>5</v>
      </c>
      <c r="Q308" s="166">
        <f>VLOOKUP($K308,ANALISIS!$N$4:$T$369,6,FALSE)</f>
        <v>27</v>
      </c>
      <c r="S308" s="153">
        <f t="shared" si="102"/>
        <v>10</v>
      </c>
      <c r="T308" s="162">
        <f t="shared" si="103"/>
        <v>45229</v>
      </c>
      <c r="U308" s="163">
        <f>[1]PRESUP!B306</f>
        <v>440</v>
      </c>
      <c r="V308" s="166">
        <f>[1]PRESUP!E306</f>
        <v>30.0679226990693</v>
      </c>
      <c r="W308" s="166">
        <f>[1]PRESUP!F306</f>
        <v>41.363711977186298</v>
      </c>
      <c r="X308" s="166">
        <f>[1]PRESUP!G306</f>
        <v>9.5636538461538496</v>
      </c>
      <c r="Y308" s="166">
        <f>[1]PRESUP!H306</f>
        <v>0</v>
      </c>
      <c r="Z308" s="166">
        <f>[1]PRESUP!I306</f>
        <v>0</v>
      </c>
      <c r="AS308" s="153">
        <f t="shared" si="98"/>
        <v>10</v>
      </c>
      <c r="AT308" s="162">
        <v>44864</v>
      </c>
      <c r="AU308" s="195">
        <v>438</v>
      </c>
      <c r="AV308" s="195">
        <v>21</v>
      </c>
      <c r="AW308" s="195">
        <v>44</v>
      </c>
      <c r="AX308" s="195">
        <v>11</v>
      </c>
      <c r="AY308" s="195"/>
      <c r="AZ308" s="195">
        <v>45</v>
      </c>
    </row>
    <row r="309" spans="1:52" ht="15">
      <c r="A309" s="153">
        <f t="shared" si="99"/>
        <v>10</v>
      </c>
      <c r="B309" s="162">
        <v>44865</v>
      </c>
      <c r="C309" s="163">
        <f>'[1]2022'!$V307</f>
        <v>438</v>
      </c>
      <c r="D309" s="163">
        <f>'[1]2022'!Y307</f>
        <v>12</v>
      </c>
      <c r="E309" s="163">
        <f>'[1]2022'!Z307</f>
        <v>18</v>
      </c>
      <c r="F309" s="163">
        <f>'[1]2022'!AA307</f>
        <v>5</v>
      </c>
      <c r="G309" s="163">
        <f>'[1]2022'!AB307</f>
        <v>0</v>
      </c>
      <c r="H309" s="163">
        <f>'[1]2022'!AC307</f>
        <v>39</v>
      </c>
      <c r="J309" s="153">
        <f t="shared" si="100"/>
        <v>10</v>
      </c>
      <c r="K309" s="162">
        <f t="shared" si="104"/>
        <v>45230</v>
      </c>
      <c r="L309" s="167">
        <f t="shared" si="101"/>
        <v>442</v>
      </c>
      <c r="M309" s="166">
        <f>VLOOKUP($K309,ANALISIS!N$4:T$369,2,FALSE)</f>
        <v>15</v>
      </c>
      <c r="N309" s="166">
        <f>VLOOKUP($K309,ANALISIS!$N$4:$T$369,3,FALSE)</f>
        <v>9</v>
      </c>
      <c r="O309" s="166">
        <f>VLOOKUP($K309,ANALISIS!$N$4:$T$369,4,FALSE)</f>
        <v>0</v>
      </c>
      <c r="P309" s="166">
        <f>VLOOKUP($K309,ANALISIS!$N$4:$T$369,5,FALSE)</f>
        <v>4</v>
      </c>
      <c r="Q309" s="166">
        <f>VLOOKUP($K309,ANALISIS!$N$4:$T$369,6,FALSE)</f>
        <v>22</v>
      </c>
      <c r="S309" s="153">
        <f t="shared" si="102"/>
        <v>10</v>
      </c>
      <c r="T309" s="162">
        <f t="shared" si="103"/>
        <v>45230</v>
      </c>
      <c r="U309" s="163">
        <f>[1]PRESUP!B307</f>
        <v>440</v>
      </c>
      <c r="V309" s="166">
        <f>[1]PRESUP!E307</f>
        <v>17.181670113753899</v>
      </c>
      <c r="W309" s="166">
        <f>[1]PRESUP!F307</f>
        <v>16.921518536121699</v>
      </c>
      <c r="X309" s="166">
        <f>[1]PRESUP!G307</f>
        <v>4.3471153846153898</v>
      </c>
      <c r="Y309" s="166">
        <f>[1]PRESUP!H307</f>
        <v>0</v>
      </c>
      <c r="Z309" s="166">
        <f>[1]PRESUP!I307</f>
        <v>0</v>
      </c>
      <c r="AS309" s="153">
        <f t="shared" si="98"/>
        <v>10</v>
      </c>
      <c r="AT309" s="162">
        <v>44865</v>
      </c>
      <c r="AU309" s="195">
        <v>438</v>
      </c>
      <c r="AV309" s="195">
        <v>11</v>
      </c>
      <c r="AW309" s="195">
        <v>47</v>
      </c>
      <c r="AX309" s="195">
        <v>5</v>
      </c>
      <c r="AY309" s="195"/>
      <c r="AZ309" s="195">
        <v>34</v>
      </c>
    </row>
    <row r="310" spans="1:52" ht="15">
      <c r="A310" s="153">
        <f t="shared" si="99"/>
        <v>11</v>
      </c>
      <c r="B310" s="162">
        <v>44866</v>
      </c>
      <c r="C310" s="163">
        <f>'[1]2022'!$V308</f>
        <v>438</v>
      </c>
      <c r="D310" s="163">
        <f>'[1]2022'!Y308</f>
        <v>14</v>
      </c>
      <c r="E310" s="163">
        <f>'[1]2022'!Z308</f>
        <v>15</v>
      </c>
      <c r="F310" s="163">
        <f>'[1]2022'!AA308</f>
        <v>6</v>
      </c>
      <c r="G310" s="163">
        <f>'[1]2022'!AB308</f>
        <v>1</v>
      </c>
      <c r="H310" s="163">
        <f>'[1]2022'!AC308</f>
        <v>34</v>
      </c>
      <c r="J310" s="153">
        <f t="shared" si="100"/>
        <v>11</v>
      </c>
      <c r="K310" s="162">
        <f t="shared" si="104"/>
        <v>45231</v>
      </c>
      <c r="L310" s="167">
        <f t="shared" si="101"/>
        <v>442</v>
      </c>
      <c r="M310" s="166">
        <f>VLOOKUP($K310,ANALISIS!N$4:T$369,2,FALSE)</f>
        <v>10</v>
      </c>
      <c r="N310" s="166">
        <f>VLOOKUP($K310,ANALISIS!$N$4:$T$369,3,FALSE)</f>
        <v>10</v>
      </c>
      <c r="O310" s="166">
        <f>VLOOKUP($K310,ANALISIS!$N$4:$T$369,4,FALSE)</f>
        <v>1</v>
      </c>
      <c r="P310" s="166">
        <f>VLOOKUP($K310,ANALISIS!$N$4:$T$369,5,FALSE)</f>
        <v>7</v>
      </c>
      <c r="Q310" s="166">
        <f>VLOOKUP($K310,ANALISIS!$N$4:$T$369,6,FALSE)</f>
        <v>27</v>
      </c>
      <c r="S310" s="153">
        <f t="shared" si="102"/>
        <v>11</v>
      </c>
      <c r="T310" s="162">
        <f t="shared" si="103"/>
        <v>45231</v>
      </c>
      <c r="U310" s="168">
        <f>[1]PRESUP!B308</f>
        <v>440</v>
      </c>
      <c r="V310" s="166">
        <f>[1]PRESUP!E308</f>
        <v>19.977284345047899</v>
      </c>
      <c r="W310" s="166">
        <f>[1]PRESUP!F308</f>
        <v>17.060160427807499</v>
      </c>
      <c r="X310" s="166">
        <f>[1]PRESUP!G308</f>
        <v>3.3614341463414599</v>
      </c>
      <c r="Y310" s="166">
        <f>[1]PRESUP!H308</f>
        <v>0</v>
      </c>
      <c r="Z310" s="166">
        <f>[1]PRESUP!I308</f>
        <v>0</v>
      </c>
      <c r="AS310" s="153">
        <f t="shared" si="98"/>
        <v>11</v>
      </c>
      <c r="AT310" s="162">
        <v>44866</v>
      </c>
      <c r="AU310" s="195">
        <v>438</v>
      </c>
      <c r="AV310" s="195">
        <v>14</v>
      </c>
      <c r="AW310" s="195">
        <v>15</v>
      </c>
      <c r="AX310" s="195">
        <v>6</v>
      </c>
      <c r="AY310" s="195">
        <v>1</v>
      </c>
      <c r="AZ310" s="195">
        <v>34</v>
      </c>
    </row>
    <row r="311" spans="1:52" ht="15">
      <c r="A311" s="153">
        <f t="shared" si="99"/>
        <v>11</v>
      </c>
      <c r="B311" s="162">
        <v>44867</v>
      </c>
      <c r="C311" s="163">
        <f>'[1]2022'!$V309</f>
        <v>438</v>
      </c>
      <c r="D311" s="163">
        <f>'[1]2022'!Y309</f>
        <v>13</v>
      </c>
      <c r="E311" s="163">
        <f>'[1]2022'!Z309</f>
        <v>19</v>
      </c>
      <c r="F311" s="163">
        <f>'[1]2022'!AA309</f>
        <v>16</v>
      </c>
      <c r="G311" s="163">
        <f>'[1]2022'!AB309</f>
        <v>0</v>
      </c>
      <c r="H311" s="163">
        <f>'[1]2022'!AC309</f>
        <v>32</v>
      </c>
      <c r="J311" s="153">
        <f t="shared" si="100"/>
        <v>11</v>
      </c>
      <c r="K311" s="162">
        <f t="shared" si="104"/>
        <v>45232</v>
      </c>
      <c r="L311" s="167">
        <f t="shared" si="101"/>
        <v>442</v>
      </c>
      <c r="M311" s="166">
        <f>VLOOKUP($K311,ANALISIS!N$4:T$369,2,FALSE)</f>
        <v>17</v>
      </c>
      <c r="N311" s="166">
        <f>VLOOKUP($K311,ANALISIS!$N$4:$T$369,3,FALSE)</f>
        <v>19</v>
      </c>
      <c r="O311" s="166">
        <f>VLOOKUP($K311,ANALISIS!$N$4:$T$369,4,FALSE)</f>
        <v>5</v>
      </c>
      <c r="P311" s="166">
        <f>VLOOKUP($K311,ANALISIS!$N$4:$T$369,5,FALSE)</f>
        <v>22</v>
      </c>
      <c r="Q311" s="166">
        <f>VLOOKUP($K311,ANALISIS!$N$4:$T$369,6,FALSE)</f>
        <v>41</v>
      </c>
      <c r="S311" s="153">
        <f t="shared" si="102"/>
        <v>11</v>
      </c>
      <c r="T311" s="162">
        <f t="shared" si="103"/>
        <v>45232</v>
      </c>
      <c r="U311" s="163">
        <f>[1]PRESUP!B309</f>
        <v>440</v>
      </c>
      <c r="V311" s="166">
        <f>[1]PRESUP!E309</f>
        <v>18.550335463258801</v>
      </c>
      <c r="W311" s="166">
        <f>[1]PRESUP!F309</f>
        <v>21.609536541889501</v>
      </c>
      <c r="X311" s="166">
        <f>[1]PRESUP!G309</f>
        <v>8.9638243902439001</v>
      </c>
      <c r="Y311" s="166">
        <f>[1]PRESUP!H309</f>
        <v>0</v>
      </c>
      <c r="Z311" s="166">
        <f>[1]PRESUP!I309</f>
        <v>0</v>
      </c>
      <c r="AS311" s="153">
        <f t="shared" si="98"/>
        <v>11</v>
      </c>
      <c r="AT311" s="162">
        <v>44867</v>
      </c>
      <c r="AU311" s="195">
        <v>438</v>
      </c>
      <c r="AV311" s="195">
        <v>13</v>
      </c>
      <c r="AW311" s="195">
        <v>19</v>
      </c>
      <c r="AX311" s="195">
        <v>16</v>
      </c>
      <c r="AY311" s="195"/>
      <c r="AZ311" s="195">
        <v>32</v>
      </c>
    </row>
    <row r="312" spans="1:52" ht="15">
      <c r="A312" s="153">
        <f t="shared" si="99"/>
        <v>11</v>
      </c>
      <c r="B312" s="162">
        <v>44868</v>
      </c>
      <c r="C312" s="163">
        <f>'[1]2022'!$V310</f>
        <v>438</v>
      </c>
      <c r="D312" s="163">
        <f>'[1]2022'!Y310</f>
        <v>20</v>
      </c>
      <c r="E312" s="163">
        <f>'[1]2022'!Z310</f>
        <v>34</v>
      </c>
      <c r="F312" s="163">
        <f>'[1]2022'!AA310</f>
        <v>25</v>
      </c>
      <c r="G312" s="163">
        <f>'[1]2022'!AB310</f>
        <v>2</v>
      </c>
      <c r="H312" s="163">
        <f>'[1]2022'!AC310</f>
        <v>32</v>
      </c>
      <c r="J312" s="153">
        <f t="shared" si="100"/>
        <v>11</v>
      </c>
      <c r="K312" s="162">
        <f t="shared" si="104"/>
        <v>45233</v>
      </c>
      <c r="L312" s="167">
        <f t="shared" si="101"/>
        <v>442</v>
      </c>
      <c r="M312" s="166">
        <f>VLOOKUP($K312,ANALISIS!N$4:T$369,2,FALSE)</f>
        <v>48</v>
      </c>
      <c r="N312" s="166">
        <f>VLOOKUP($K312,ANALISIS!$N$4:$T$369,3,FALSE)</f>
        <v>39</v>
      </c>
      <c r="O312" s="166">
        <f>VLOOKUP($K312,ANALISIS!$N$4:$T$369,4,FALSE)</f>
        <v>61</v>
      </c>
      <c r="P312" s="166">
        <f>VLOOKUP($K312,ANALISIS!$N$4:$T$369,5,FALSE)</f>
        <v>29</v>
      </c>
      <c r="Q312" s="166">
        <f>VLOOKUP($K312,ANALISIS!$N$4:$T$369,6,FALSE)</f>
        <v>44</v>
      </c>
      <c r="S312" s="153">
        <f t="shared" si="102"/>
        <v>11</v>
      </c>
      <c r="T312" s="162">
        <f t="shared" si="103"/>
        <v>45233</v>
      </c>
      <c r="U312" s="163">
        <f>[1]PRESUP!B310</f>
        <v>440</v>
      </c>
      <c r="V312" s="166">
        <f>[1]PRESUP!E310</f>
        <v>28.5389776357827</v>
      </c>
      <c r="W312" s="166">
        <f>[1]PRESUP!F310</f>
        <v>38.669696969697</v>
      </c>
      <c r="X312" s="166">
        <f>[1]PRESUP!G310</f>
        <v>14.005975609756099</v>
      </c>
      <c r="Y312" s="166">
        <f>[1]PRESUP!H310</f>
        <v>0</v>
      </c>
      <c r="Z312" s="166">
        <f>[1]PRESUP!I310</f>
        <v>0</v>
      </c>
      <c r="AS312" s="153">
        <f t="shared" si="98"/>
        <v>11</v>
      </c>
      <c r="AT312" s="162">
        <v>44868</v>
      </c>
      <c r="AU312" s="195">
        <v>438</v>
      </c>
      <c r="AV312" s="195">
        <v>20</v>
      </c>
      <c r="AW312" s="195">
        <v>34</v>
      </c>
      <c r="AX312" s="195">
        <v>25</v>
      </c>
      <c r="AY312" s="195">
        <v>2</v>
      </c>
      <c r="AZ312" s="195">
        <v>32</v>
      </c>
    </row>
    <row r="313" spans="1:52" ht="15">
      <c r="A313" s="153">
        <f t="shared" si="99"/>
        <v>11</v>
      </c>
      <c r="B313" s="162">
        <v>44869</v>
      </c>
      <c r="C313" s="163">
        <f>'[1]2022'!$V311</f>
        <v>438</v>
      </c>
      <c r="D313" s="163">
        <f>'[1]2022'!Y311</f>
        <v>27</v>
      </c>
      <c r="E313" s="163">
        <f>'[1]2022'!Z311</f>
        <v>69</v>
      </c>
      <c r="F313" s="163">
        <f>'[1]2022'!AA311</f>
        <v>35</v>
      </c>
      <c r="G313" s="163">
        <f>'[1]2022'!AB311</f>
        <v>2</v>
      </c>
      <c r="H313" s="163">
        <f>'[1]2022'!AC311</f>
        <v>42</v>
      </c>
      <c r="J313" s="153">
        <f t="shared" si="100"/>
        <v>11</v>
      </c>
      <c r="K313" s="162">
        <f t="shared" si="104"/>
        <v>45234</v>
      </c>
      <c r="L313" s="167">
        <f t="shared" si="101"/>
        <v>442</v>
      </c>
      <c r="M313" s="166">
        <f>VLOOKUP($K313,ANALISIS!N$4:T$369,2,FALSE)</f>
        <v>49</v>
      </c>
      <c r="N313" s="166">
        <f>VLOOKUP($K313,ANALISIS!$N$4:$T$369,3,FALSE)</f>
        <v>44</v>
      </c>
      <c r="O313" s="166">
        <f>VLOOKUP($K313,ANALISIS!$N$4:$T$369,4,FALSE)</f>
        <v>63</v>
      </c>
      <c r="P313" s="166">
        <f>VLOOKUP($K313,ANALISIS!$N$4:$T$369,5,FALSE)</f>
        <v>28</v>
      </c>
      <c r="Q313" s="166">
        <f>VLOOKUP($K313,ANALISIS!$N$4:$T$369,6,FALSE)</f>
        <v>45</v>
      </c>
      <c r="S313" s="153">
        <f t="shared" si="102"/>
        <v>11</v>
      </c>
      <c r="T313" s="162">
        <f t="shared" si="103"/>
        <v>45234</v>
      </c>
      <c r="U313" s="163">
        <f>[1]PRESUP!B311</f>
        <v>440</v>
      </c>
      <c r="V313" s="166">
        <f>[1]PRESUP!E311</f>
        <v>38.527619808306703</v>
      </c>
      <c r="W313" s="166">
        <f>[1]PRESUP!F311</f>
        <v>78.476737967914403</v>
      </c>
      <c r="X313" s="166">
        <f>[1]PRESUP!G311</f>
        <v>19.608365853658501</v>
      </c>
      <c r="Y313" s="166">
        <f>[1]PRESUP!H311</f>
        <v>0</v>
      </c>
      <c r="Z313" s="166">
        <f>[1]PRESUP!I311</f>
        <v>0</v>
      </c>
      <c r="AS313" s="153">
        <f t="shared" si="98"/>
        <v>11</v>
      </c>
      <c r="AT313" s="162">
        <v>44869</v>
      </c>
      <c r="AU313" s="195">
        <v>438</v>
      </c>
      <c r="AV313" s="195">
        <v>27</v>
      </c>
      <c r="AW313" s="195">
        <v>69</v>
      </c>
      <c r="AX313" s="195">
        <v>35</v>
      </c>
      <c r="AY313" s="195">
        <v>2</v>
      </c>
      <c r="AZ313" s="195">
        <v>42</v>
      </c>
    </row>
    <row r="314" spans="1:52" ht="15">
      <c r="A314" s="153">
        <f t="shared" si="99"/>
        <v>11</v>
      </c>
      <c r="B314" s="162">
        <v>44870</v>
      </c>
      <c r="C314" s="163">
        <f>'[1]2022'!$V312</f>
        <v>439</v>
      </c>
      <c r="D314" s="163">
        <f>'[1]2022'!Y312</f>
        <v>28</v>
      </c>
      <c r="E314" s="163">
        <f>'[1]2022'!Z312</f>
        <v>77</v>
      </c>
      <c r="F314" s="163">
        <f>'[1]2022'!AA312</f>
        <v>36</v>
      </c>
      <c r="G314" s="163">
        <f>'[1]2022'!AB312</f>
        <v>1</v>
      </c>
      <c r="H314" s="163">
        <f>'[1]2022'!AC312</f>
        <v>44</v>
      </c>
      <c r="J314" s="153">
        <f t="shared" si="100"/>
        <v>11</v>
      </c>
      <c r="K314" s="162">
        <f t="shared" si="104"/>
        <v>45235</v>
      </c>
      <c r="L314" s="167">
        <f t="shared" si="101"/>
        <v>442</v>
      </c>
      <c r="M314" s="166">
        <f>VLOOKUP($K314,ANALISIS!N$4:T$369,2,FALSE)</f>
        <v>34</v>
      </c>
      <c r="N314" s="166">
        <f>VLOOKUP($K314,ANALISIS!$N$4:$T$369,3,FALSE)</f>
        <v>18</v>
      </c>
      <c r="O314" s="166">
        <f>VLOOKUP($K314,ANALISIS!$N$4:$T$369,4,FALSE)</f>
        <v>35</v>
      </c>
      <c r="P314" s="166">
        <f>VLOOKUP($K314,ANALISIS!$N$4:$T$369,5,FALSE)</f>
        <v>5</v>
      </c>
      <c r="Q314" s="166">
        <f>VLOOKUP($K314,ANALISIS!$N$4:$T$369,6,FALSE)</f>
        <v>35</v>
      </c>
      <c r="S314" s="153">
        <f t="shared" si="102"/>
        <v>11</v>
      </c>
      <c r="T314" s="162">
        <f t="shared" si="103"/>
        <v>45235</v>
      </c>
      <c r="U314" s="163">
        <f>[1]PRESUP!B312</f>
        <v>440</v>
      </c>
      <c r="V314" s="166">
        <f>[1]PRESUP!E312</f>
        <v>39.954568690095797</v>
      </c>
      <c r="W314" s="166">
        <f>[1]PRESUP!F312</f>
        <v>87.575490196078405</v>
      </c>
      <c r="X314" s="166">
        <f>[1]PRESUP!G312</f>
        <v>20.1686048780488</v>
      </c>
      <c r="Y314" s="166">
        <f>[1]PRESUP!H312</f>
        <v>0</v>
      </c>
      <c r="Z314" s="166">
        <f>[1]PRESUP!I312</f>
        <v>0</v>
      </c>
      <c r="AS314" s="153">
        <f t="shared" si="98"/>
        <v>11</v>
      </c>
      <c r="AT314" s="162">
        <v>44870</v>
      </c>
      <c r="AU314" s="195">
        <v>439</v>
      </c>
      <c r="AV314" s="195">
        <v>28</v>
      </c>
      <c r="AW314" s="195">
        <v>77</v>
      </c>
      <c r="AX314" s="195">
        <v>36</v>
      </c>
      <c r="AY314" s="195">
        <v>1</v>
      </c>
      <c r="AZ314" s="195">
        <v>44</v>
      </c>
    </row>
    <row r="315" spans="1:52" ht="15">
      <c r="A315" s="153">
        <f t="shared" si="99"/>
        <v>11</v>
      </c>
      <c r="B315" s="162">
        <v>44871</v>
      </c>
      <c r="C315" s="163">
        <f>'[1]2022'!$V313</f>
        <v>439</v>
      </c>
      <c r="D315" s="163">
        <f>'[1]2022'!Y313</f>
        <v>22</v>
      </c>
      <c r="E315" s="163">
        <f>'[1]2022'!Z313</f>
        <v>53</v>
      </c>
      <c r="F315" s="163">
        <f>'[1]2022'!AA313</f>
        <v>21</v>
      </c>
      <c r="G315" s="163">
        <f>'[1]2022'!AB313</f>
        <v>1</v>
      </c>
      <c r="H315" s="163">
        <f>'[1]2022'!AC313</f>
        <v>32</v>
      </c>
      <c r="J315" s="153">
        <f t="shared" si="100"/>
        <v>11</v>
      </c>
      <c r="K315" s="162">
        <f t="shared" si="104"/>
        <v>45236</v>
      </c>
      <c r="L315" s="167">
        <f t="shared" si="101"/>
        <v>442</v>
      </c>
      <c r="M315" s="166">
        <f>VLOOKUP($K315,ANALISIS!N$4:T$369,2,FALSE)</f>
        <v>21</v>
      </c>
      <c r="N315" s="166">
        <f>VLOOKUP($K315,ANALISIS!$N$4:$T$369,3,FALSE)</f>
        <v>10</v>
      </c>
      <c r="O315" s="166">
        <f>VLOOKUP($K315,ANALISIS!$N$4:$T$369,4,FALSE)</f>
        <v>2</v>
      </c>
      <c r="P315" s="166">
        <f>VLOOKUP($K315,ANALISIS!$N$4:$T$369,5,FALSE)</f>
        <v>1</v>
      </c>
      <c r="Q315" s="166">
        <f>VLOOKUP($K315,ANALISIS!$N$4:$T$369,6,FALSE)</f>
        <v>28</v>
      </c>
      <c r="S315" s="153">
        <f t="shared" si="102"/>
        <v>11</v>
      </c>
      <c r="T315" s="162">
        <f t="shared" si="103"/>
        <v>45236</v>
      </c>
      <c r="U315" s="163">
        <f>[1]PRESUP!B313</f>
        <v>440</v>
      </c>
      <c r="V315" s="166">
        <f>[1]PRESUP!E313</f>
        <v>31.392875399360999</v>
      </c>
      <c r="W315" s="166">
        <f>[1]PRESUP!F313</f>
        <v>60.279233511586497</v>
      </c>
      <c r="X315" s="166">
        <f>[1]PRESUP!G313</f>
        <v>11.765019512195099</v>
      </c>
      <c r="Y315" s="166">
        <f>[1]PRESUP!H313</f>
        <v>0</v>
      </c>
      <c r="Z315" s="166">
        <f>[1]PRESUP!I313</f>
        <v>0</v>
      </c>
      <c r="AS315" s="153">
        <f t="shared" si="98"/>
        <v>11</v>
      </c>
      <c r="AT315" s="162">
        <v>44871</v>
      </c>
      <c r="AU315" s="195">
        <v>439</v>
      </c>
      <c r="AV315" s="195">
        <v>22</v>
      </c>
      <c r="AW315" s="195">
        <v>53</v>
      </c>
      <c r="AX315" s="195">
        <v>21</v>
      </c>
      <c r="AY315" s="195">
        <v>1</v>
      </c>
      <c r="AZ315" s="195">
        <v>32</v>
      </c>
    </row>
    <row r="316" spans="1:52" ht="15">
      <c r="A316" s="153">
        <f t="shared" si="99"/>
        <v>11</v>
      </c>
      <c r="B316" s="162">
        <v>44872</v>
      </c>
      <c r="C316" s="163">
        <f>'[1]2022'!$V314</f>
        <v>439</v>
      </c>
      <c r="D316" s="163">
        <f>'[1]2022'!Y314</f>
        <v>14</v>
      </c>
      <c r="E316" s="163">
        <f>'[1]2022'!Z314</f>
        <v>27</v>
      </c>
      <c r="F316" s="163">
        <f>'[1]2022'!AA314</f>
        <v>8</v>
      </c>
      <c r="G316" s="163">
        <f>'[1]2022'!AB314</f>
        <v>1</v>
      </c>
      <c r="H316" s="163">
        <f>'[1]2022'!AC314</f>
        <v>28</v>
      </c>
      <c r="J316" s="153">
        <f t="shared" si="100"/>
        <v>11</v>
      </c>
      <c r="K316" s="162">
        <f t="shared" si="104"/>
        <v>45237</v>
      </c>
      <c r="L316" s="167">
        <f t="shared" si="101"/>
        <v>442</v>
      </c>
      <c r="M316" s="166">
        <f>VLOOKUP($K316,ANALISIS!N$4:T$369,2,FALSE)</f>
        <v>20</v>
      </c>
      <c r="N316" s="166">
        <f>VLOOKUP($K316,ANALISIS!$N$4:$T$369,3,FALSE)</f>
        <v>11</v>
      </c>
      <c r="O316" s="166">
        <f>VLOOKUP($K316,ANALISIS!$N$4:$T$369,4,FALSE)</f>
        <v>0</v>
      </c>
      <c r="P316" s="166">
        <f>VLOOKUP($K316,ANALISIS!$N$4:$T$369,5,FALSE)</f>
        <v>1</v>
      </c>
      <c r="Q316" s="166">
        <f>VLOOKUP($K316,ANALISIS!$N$4:$T$369,6,FALSE)</f>
        <v>17</v>
      </c>
      <c r="S316" s="153">
        <f t="shared" si="102"/>
        <v>11</v>
      </c>
      <c r="T316" s="162">
        <f t="shared" si="103"/>
        <v>45237</v>
      </c>
      <c r="U316" s="163">
        <f>[1]PRESUP!B314</f>
        <v>440</v>
      </c>
      <c r="V316" s="166">
        <f>[1]PRESUP!E314</f>
        <v>19.977284345047899</v>
      </c>
      <c r="W316" s="166">
        <f>[1]PRESUP!F314</f>
        <v>30.7082887700535</v>
      </c>
      <c r="X316" s="166">
        <f>[1]PRESUP!G314</f>
        <v>4.48191219512195</v>
      </c>
      <c r="Y316" s="166">
        <f>[1]PRESUP!H314</f>
        <v>0</v>
      </c>
      <c r="Z316" s="166">
        <f>[1]PRESUP!I314</f>
        <v>0</v>
      </c>
      <c r="AS316" s="153">
        <f t="shared" si="98"/>
        <v>11</v>
      </c>
      <c r="AT316" s="162">
        <v>44872</v>
      </c>
      <c r="AU316" s="195">
        <v>439</v>
      </c>
      <c r="AV316" s="195">
        <v>14</v>
      </c>
      <c r="AW316" s="195">
        <v>27</v>
      </c>
      <c r="AX316" s="195">
        <v>8</v>
      </c>
      <c r="AY316" s="195">
        <v>1</v>
      </c>
      <c r="AZ316" s="195">
        <v>28</v>
      </c>
    </row>
    <row r="317" spans="1:52" ht="15">
      <c r="A317" s="153">
        <f t="shared" si="99"/>
        <v>11</v>
      </c>
      <c r="B317" s="162">
        <v>44873</v>
      </c>
      <c r="C317" s="163">
        <f>'[1]2022'!$V315</f>
        <v>439</v>
      </c>
      <c r="D317" s="163">
        <f>'[1]2022'!Y315</f>
        <v>13</v>
      </c>
      <c r="E317" s="163">
        <f>'[1]2022'!Z315</f>
        <v>18</v>
      </c>
      <c r="F317" s="163">
        <f>'[1]2022'!AA315</f>
        <v>8</v>
      </c>
      <c r="G317" s="163">
        <f>'[1]2022'!AB315</f>
        <v>0</v>
      </c>
      <c r="H317" s="163">
        <f>'[1]2022'!AC315</f>
        <v>21</v>
      </c>
      <c r="J317" s="153">
        <f t="shared" si="100"/>
        <v>11</v>
      </c>
      <c r="K317" s="162">
        <f t="shared" si="104"/>
        <v>45238</v>
      </c>
      <c r="L317" s="167">
        <f t="shared" si="101"/>
        <v>442</v>
      </c>
      <c r="M317" s="166">
        <f>VLOOKUP($K317,ANALISIS!N$4:T$369,2,FALSE)</f>
        <v>15</v>
      </c>
      <c r="N317" s="166">
        <f>VLOOKUP($K317,ANALISIS!$N$4:$T$369,3,FALSE)</f>
        <v>13</v>
      </c>
      <c r="O317" s="166">
        <f>VLOOKUP($K317,ANALISIS!$N$4:$T$369,4,FALSE)</f>
        <v>0</v>
      </c>
      <c r="P317" s="166">
        <f>VLOOKUP($K317,ANALISIS!$N$4:$T$369,5,FALSE)</f>
        <v>10</v>
      </c>
      <c r="Q317" s="166">
        <f>VLOOKUP($K317,ANALISIS!$N$4:$T$369,6,FALSE)</f>
        <v>20</v>
      </c>
      <c r="S317" s="153">
        <f t="shared" si="102"/>
        <v>11</v>
      </c>
      <c r="T317" s="162">
        <f t="shared" si="103"/>
        <v>45238</v>
      </c>
      <c r="U317" s="163">
        <f>[1]PRESUP!B315</f>
        <v>440</v>
      </c>
      <c r="V317" s="166">
        <f>[1]PRESUP!E315</f>
        <v>18.550335463258801</v>
      </c>
      <c r="W317" s="166">
        <f>[1]PRESUP!F315</f>
        <v>20.472192513368999</v>
      </c>
      <c r="X317" s="166">
        <f>[1]PRESUP!G315</f>
        <v>4.48191219512195</v>
      </c>
      <c r="Y317" s="166">
        <f>[1]PRESUP!H315</f>
        <v>0</v>
      </c>
      <c r="Z317" s="166">
        <f>[1]PRESUP!I315</f>
        <v>0</v>
      </c>
      <c r="AS317" s="153">
        <f t="shared" si="98"/>
        <v>11</v>
      </c>
      <c r="AT317" s="162">
        <v>44873</v>
      </c>
      <c r="AU317" s="195">
        <v>439</v>
      </c>
      <c r="AV317" s="195">
        <v>13</v>
      </c>
      <c r="AW317" s="195">
        <v>18</v>
      </c>
      <c r="AX317" s="195">
        <v>8</v>
      </c>
      <c r="AY317" s="195"/>
      <c r="AZ317" s="195">
        <v>21</v>
      </c>
    </row>
    <row r="318" spans="1:52" ht="15">
      <c r="A318" s="153">
        <f t="shared" si="99"/>
        <v>11</v>
      </c>
      <c r="B318" s="162">
        <v>44874</v>
      </c>
      <c r="C318" s="163">
        <f>'[1]2022'!$V316</f>
        <v>439</v>
      </c>
      <c r="D318" s="163">
        <f>'[1]2022'!Y316</f>
        <v>14</v>
      </c>
      <c r="E318" s="163">
        <f>'[1]2022'!Z316</f>
        <v>18</v>
      </c>
      <c r="F318" s="163">
        <f>'[1]2022'!AA316</f>
        <v>10</v>
      </c>
      <c r="G318" s="163">
        <f>'[1]2022'!AB316</f>
        <v>0</v>
      </c>
      <c r="H318" s="163">
        <f>'[1]2022'!AC316</f>
        <v>23</v>
      </c>
      <c r="J318" s="153">
        <f t="shared" si="100"/>
        <v>11</v>
      </c>
      <c r="K318" s="162">
        <f t="shared" si="104"/>
        <v>45239</v>
      </c>
      <c r="L318" s="167">
        <f t="shared" si="101"/>
        <v>442</v>
      </c>
      <c r="M318" s="166">
        <f>VLOOKUP($K318,ANALISIS!N$4:T$369,2,FALSE)</f>
        <v>45</v>
      </c>
      <c r="N318" s="166">
        <f>VLOOKUP($K318,ANALISIS!$N$4:$T$369,3,FALSE)</f>
        <v>59</v>
      </c>
      <c r="O318" s="166">
        <f>VLOOKUP($K318,ANALISIS!$N$4:$T$369,4,FALSE)</f>
        <v>1</v>
      </c>
      <c r="P318" s="166">
        <f>VLOOKUP($K318,ANALISIS!$N$4:$T$369,5,FALSE)</f>
        <v>6</v>
      </c>
      <c r="Q318" s="166">
        <f>VLOOKUP($K318,ANALISIS!$N$4:$T$369,6,FALSE)</f>
        <v>45</v>
      </c>
      <c r="S318" s="153">
        <f t="shared" si="102"/>
        <v>11</v>
      </c>
      <c r="T318" s="162">
        <f t="shared" si="103"/>
        <v>45239</v>
      </c>
      <c r="U318" s="163">
        <f>[1]PRESUP!B316</f>
        <v>440</v>
      </c>
      <c r="V318" s="166">
        <f>[1]PRESUP!E316</f>
        <v>19.977284345047899</v>
      </c>
      <c r="W318" s="166">
        <f>[1]PRESUP!F316</f>
        <v>20.472192513368999</v>
      </c>
      <c r="X318" s="166">
        <f>[1]PRESUP!G316</f>
        <v>5.6023902439024402</v>
      </c>
      <c r="Y318" s="166">
        <f>[1]PRESUP!H316</f>
        <v>0</v>
      </c>
      <c r="Z318" s="166">
        <f>[1]PRESUP!I316</f>
        <v>0</v>
      </c>
      <c r="AS318" s="153">
        <f t="shared" si="98"/>
        <v>11</v>
      </c>
      <c r="AT318" s="162">
        <v>44874</v>
      </c>
      <c r="AU318" s="195">
        <v>439</v>
      </c>
      <c r="AV318" s="195">
        <v>14</v>
      </c>
      <c r="AW318" s="195">
        <v>18</v>
      </c>
      <c r="AX318" s="195">
        <v>10</v>
      </c>
      <c r="AY318" s="195"/>
      <c r="AZ318" s="195">
        <v>23</v>
      </c>
    </row>
    <row r="319" spans="1:52" ht="15">
      <c r="A319" s="153">
        <f t="shared" si="99"/>
        <v>11</v>
      </c>
      <c r="B319" s="162">
        <v>44875</v>
      </c>
      <c r="C319" s="163">
        <f>'[1]2022'!$V317</f>
        <v>439</v>
      </c>
      <c r="D319" s="163">
        <f>'[1]2022'!Y317</f>
        <v>41</v>
      </c>
      <c r="E319" s="163">
        <f>'[1]2022'!Z317</f>
        <v>93</v>
      </c>
      <c r="F319" s="163">
        <f>'[1]2022'!AA317</f>
        <v>32</v>
      </c>
      <c r="G319" s="163">
        <f>'[1]2022'!AB317</f>
        <v>1</v>
      </c>
      <c r="H319" s="163">
        <f>'[1]2022'!AC317</f>
        <v>46</v>
      </c>
      <c r="J319" s="153">
        <f t="shared" si="100"/>
        <v>11</v>
      </c>
      <c r="K319" s="162">
        <f t="shared" si="104"/>
        <v>45240</v>
      </c>
      <c r="L319" s="167">
        <f t="shared" si="101"/>
        <v>442</v>
      </c>
      <c r="M319" s="166">
        <f>VLOOKUP($K319,ANALISIS!N$4:T$369,2,FALSE)</f>
        <v>93</v>
      </c>
      <c r="N319" s="166">
        <f>VLOOKUP($K319,ANALISIS!$N$4:$T$369,3,FALSE)</f>
        <v>99</v>
      </c>
      <c r="O319" s="166">
        <f>VLOOKUP($K319,ANALISIS!$N$4:$T$369,4,FALSE)</f>
        <v>5</v>
      </c>
      <c r="P319" s="166">
        <f>VLOOKUP($K319,ANALISIS!$N$4:$T$369,5,FALSE)</f>
        <v>1</v>
      </c>
      <c r="Q319" s="166">
        <f>VLOOKUP($K319,ANALISIS!$N$4:$T$369,6,FALSE)</f>
        <v>51</v>
      </c>
      <c r="S319" s="153">
        <f t="shared" si="102"/>
        <v>11</v>
      </c>
      <c r="T319" s="162">
        <f t="shared" si="103"/>
        <v>45240</v>
      </c>
      <c r="U319" s="163">
        <f>[1]PRESUP!B317</f>
        <v>440</v>
      </c>
      <c r="V319" s="166">
        <f>[1]PRESUP!E317</f>
        <v>58.504904153354602</v>
      </c>
      <c r="W319" s="166">
        <f>[1]PRESUP!F317</f>
        <v>105.772994652406</v>
      </c>
      <c r="X319" s="166">
        <f>[1]PRESUP!G317</f>
        <v>17.9276487804878</v>
      </c>
      <c r="Y319" s="166">
        <f>[1]PRESUP!H317</f>
        <v>0</v>
      </c>
      <c r="Z319" s="166">
        <f>[1]PRESUP!I317</f>
        <v>0</v>
      </c>
      <c r="AS319" s="153">
        <f t="shared" si="98"/>
        <v>11</v>
      </c>
      <c r="AT319" s="162">
        <v>44875</v>
      </c>
      <c r="AU319" s="195">
        <v>439</v>
      </c>
      <c r="AV319" s="195">
        <v>41</v>
      </c>
      <c r="AW319" s="195">
        <v>93</v>
      </c>
      <c r="AX319" s="195">
        <v>32</v>
      </c>
      <c r="AY319" s="195">
        <v>1</v>
      </c>
      <c r="AZ319" s="195">
        <v>46</v>
      </c>
    </row>
    <row r="320" spans="1:52" ht="15">
      <c r="A320" s="153">
        <f t="shared" si="99"/>
        <v>11</v>
      </c>
      <c r="B320" s="162">
        <v>44876</v>
      </c>
      <c r="C320" s="163">
        <f>'[1]2022'!$V318</f>
        <v>439</v>
      </c>
      <c r="D320" s="163">
        <f>'[1]2022'!Y318</f>
        <v>58</v>
      </c>
      <c r="E320" s="163">
        <f>'[1]2022'!Z318</f>
        <v>134</v>
      </c>
      <c r="F320" s="163">
        <f>'[1]2022'!AA318</f>
        <v>80</v>
      </c>
      <c r="G320" s="163">
        <f>'[1]2022'!AB318</f>
        <v>1</v>
      </c>
      <c r="H320" s="163">
        <f>'[1]2022'!AC318</f>
        <v>55</v>
      </c>
      <c r="J320" s="153">
        <f t="shared" si="100"/>
        <v>11</v>
      </c>
      <c r="K320" s="162">
        <f t="shared" si="104"/>
        <v>45241</v>
      </c>
      <c r="L320" s="167">
        <f t="shared" si="101"/>
        <v>442</v>
      </c>
      <c r="M320" s="166">
        <f>VLOOKUP($K320,ANALISIS!N$4:T$369,2,FALSE)</f>
        <v>100</v>
      </c>
      <c r="N320" s="166">
        <f>VLOOKUP($K320,ANALISIS!$N$4:$T$369,3,FALSE)</f>
        <v>101</v>
      </c>
      <c r="O320" s="166">
        <f>VLOOKUP($K320,ANALISIS!$N$4:$T$369,4,FALSE)</f>
        <v>6</v>
      </c>
      <c r="P320" s="166">
        <f>VLOOKUP($K320,ANALISIS!$N$4:$T$369,5,FALSE)</f>
        <v>1</v>
      </c>
      <c r="Q320" s="166">
        <f>VLOOKUP($K320,ANALISIS!$N$4:$T$369,6,FALSE)</f>
        <v>51</v>
      </c>
      <c r="S320" s="153">
        <f t="shared" si="102"/>
        <v>11</v>
      </c>
      <c r="T320" s="162">
        <f t="shared" si="103"/>
        <v>45241</v>
      </c>
      <c r="U320" s="163">
        <f>[1]PRESUP!B318</f>
        <v>440</v>
      </c>
      <c r="V320" s="166">
        <f>[1]PRESUP!E318</f>
        <v>82.763035143769997</v>
      </c>
      <c r="W320" s="166">
        <f>[1]PRESUP!F318</f>
        <v>152.404099821747</v>
      </c>
      <c r="X320" s="166">
        <f>[1]PRESUP!G318</f>
        <v>44.8191219512195</v>
      </c>
      <c r="Y320" s="166">
        <f>[1]PRESUP!H318</f>
        <v>0</v>
      </c>
      <c r="Z320" s="166">
        <f>[1]PRESUP!I318</f>
        <v>0</v>
      </c>
      <c r="AS320" s="153">
        <f t="shared" si="98"/>
        <v>11</v>
      </c>
      <c r="AT320" s="162">
        <v>44876</v>
      </c>
      <c r="AU320" s="195">
        <v>439</v>
      </c>
      <c r="AV320" s="195">
        <v>58</v>
      </c>
      <c r="AW320" s="195">
        <v>134</v>
      </c>
      <c r="AX320" s="195">
        <v>80</v>
      </c>
      <c r="AY320" s="195">
        <v>1</v>
      </c>
      <c r="AZ320" s="195">
        <v>55</v>
      </c>
    </row>
    <row r="321" spans="1:52" ht="15">
      <c r="A321" s="153">
        <f t="shared" si="99"/>
        <v>11</v>
      </c>
      <c r="B321" s="162">
        <v>44877</v>
      </c>
      <c r="C321" s="163">
        <f>'[1]2022'!$V319</f>
        <v>439</v>
      </c>
      <c r="D321" s="163">
        <f>'[1]2022'!Y319</f>
        <v>57</v>
      </c>
      <c r="E321" s="163">
        <f>'[1]2022'!Z319</f>
        <v>130</v>
      </c>
      <c r="F321" s="163">
        <f>'[1]2022'!AA319</f>
        <v>78</v>
      </c>
      <c r="G321" s="163">
        <f>'[1]2022'!AB319</f>
        <v>2</v>
      </c>
      <c r="H321" s="163">
        <f>'[1]2022'!AC319</f>
        <v>54</v>
      </c>
      <c r="J321" s="153">
        <f t="shared" si="100"/>
        <v>11</v>
      </c>
      <c r="K321" s="162">
        <f t="shared" si="104"/>
        <v>45242</v>
      </c>
      <c r="L321" s="167">
        <f t="shared" si="101"/>
        <v>442</v>
      </c>
      <c r="M321" s="166">
        <f>VLOOKUP($K321,ANALISIS!N$4:T$369,2,FALSE)</f>
        <v>38</v>
      </c>
      <c r="N321" s="166">
        <f>VLOOKUP($K321,ANALISIS!$N$4:$T$369,3,FALSE)</f>
        <v>41</v>
      </c>
      <c r="O321" s="166">
        <f>VLOOKUP($K321,ANALISIS!$N$4:$T$369,4,FALSE)</f>
        <v>3</v>
      </c>
      <c r="P321" s="166">
        <f>VLOOKUP($K321,ANALISIS!$N$4:$T$369,5,FALSE)</f>
        <v>2</v>
      </c>
      <c r="Q321" s="166">
        <f>VLOOKUP($K321,ANALISIS!$N$4:$T$369,6,FALSE)</f>
        <v>34</v>
      </c>
      <c r="S321" s="153">
        <f t="shared" si="102"/>
        <v>11</v>
      </c>
      <c r="T321" s="162">
        <f t="shared" si="103"/>
        <v>45242</v>
      </c>
      <c r="U321" s="163">
        <f>[1]PRESUP!B319</f>
        <v>440</v>
      </c>
      <c r="V321" s="166">
        <f>[1]PRESUP!E319</f>
        <v>81.336086261980796</v>
      </c>
      <c r="W321" s="166">
        <f>[1]PRESUP!F319</f>
        <v>147.85472370766499</v>
      </c>
      <c r="X321" s="166">
        <f>[1]PRESUP!G319</f>
        <v>43.698643902439002</v>
      </c>
      <c r="Y321" s="166">
        <f>[1]PRESUP!H319</f>
        <v>0</v>
      </c>
      <c r="Z321" s="166">
        <f>[1]PRESUP!I319</f>
        <v>0</v>
      </c>
      <c r="AS321" s="153">
        <f t="shared" si="98"/>
        <v>11</v>
      </c>
      <c r="AT321" s="162">
        <v>44877</v>
      </c>
      <c r="AU321" s="195">
        <v>439</v>
      </c>
      <c r="AV321" s="195">
        <v>57</v>
      </c>
      <c r="AW321" s="195">
        <v>130</v>
      </c>
      <c r="AX321" s="195">
        <v>78</v>
      </c>
      <c r="AY321" s="195">
        <v>2</v>
      </c>
      <c r="AZ321" s="195">
        <v>54</v>
      </c>
    </row>
    <row r="322" spans="1:52" ht="15">
      <c r="A322" s="153">
        <f t="shared" si="99"/>
        <v>11</v>
      </c>
      <c r="B322" s="162">
        <v>44878</v>
      </c>
      <c r="C322" s="163">
        <f>'[1]2022'!$V320</f>
        <v>439</v>
      </c>
      <c r="D322" s="163">
        <f>'[1]2022'!Y320</f>
        <v>20</v>
      </c>
      <c r="E322" s="163">
        <f>'[1]2022'!Z320</f>
        <v>57</v>
      </c>
      <c r="F322" s="163">
        <f>'[1]2022'!AA320</f>
        <v>39</v>
      </c>
      <c r="G322" s="163">
        <f>'[1]2022'!AB320</f>
        <v>2</v>
      </c>
      <c r="H322" s="163">
        <f>'[1]2022'!AC320</f>
        <v>43</v>
      </c>
      <c r="J322" s="153">
        <f t="shared" si="100"/>
        <v>11</v>
      </c>
      <c r="K322" s="162">
        <f t="shared" si="104"/>
        <v>45243</v>
      </c>
      <c r="L322" s="167">
        <f t="shared" si="101"/>
        <v>442</v>
      </c>
      <c r="M322" s="166">
        <f>VLOOKUP($K322,ANALISIS!N$4:T$369,2,FALSE)</f>
        <v>6</v>
      </c>
      <c r="N322" s="166">
        <f>VLOOKUP($K322,ANALISIS!$N$4:$T$369,3,FALSE)</f>
        <v>13</v>
      </c>
      <c r="O322" s="166">
        <f>VLOOKUP($K322,ANALISIS!$N$4:$T$369,4,FALSE)</f>
        <v>1</v>
      </c>
      <c r="P322" s="166">
        <f>VLOOKUP($K322,ANALISIS!$N$4:$T$369,5,FALSE)</f>
        <v>4</v>
      </c>
      <c r="Q322" s="166">
        <f>VLOOKUP($K322,ANALISIS!$N$4:$T$369,6,FALSE)</f>
        <v>18</v>
      </c>
      <c r="S322" s="153">
        <f t="shared" si="102"/>
        <v>11</v>
      </c>
      <c r="T322" s="162">
        <f t="shared" si="103"/>
        <v>45243</v>
      </c>
      <c r="U322" s="163">
        <f>[1]PRESUP!B320</f>
        <v>440</v>
      </c>
      <c r="V322" s="166">
        <f>[1]PRESUP!E320</f>
        <v>28.5389776357827</v>
      </c>
      <c r="W322" s="166">
        <f>[1]PRESUP!F320</f>
        <v>64.828609625668406</v>
      </c>
      <c r="X322" s="166">
        <f>[1]PRESUP!G320</f>
        <v>21.849321951219501</v>
      </c>
      <c r="Y322" s="166">
        <f>[1]PRESUP!H320</f>
        <v>0</v>
      </c>
      <c r="Z322" s="166">
        <f>[1]PRESUP!I320</f>
        <v>0</v>
      </c>
      <c r="AS322" s="153">
        <f t="shared" si="98"/>
        <v>11</v>
      </c>
      <c r="AT322" s="162">
        <v>44878</v>
      </c>
      <c r="AU322" s="195">
        <v>439</v>
      </c>
      <c r="AV322" s="195">
        <v>20</v>
      </c>
      <c r="AW322" s="195">
        <v>57</v>
      </c>
      <c r="AX322" s="195">
        <v>39</v>
      </c>
      <c r="AY322" s="195">
        <v>2</v>
      </c>
      <c r="AZ322" s="195">
        <v>43</v>
      </c>
    </row>
    <row r="323" spans="1:52" ht="15">
      <c r="A323" s="153">
        <f t="shared" si="99"/>
        <v>11</v>
      </c>
      <c r="B323" s="162">
        <v>44879</v>
      </c>
      <c r="C323" s="163">
        <f>'[1]2022'!$V321</f>
        <v>439</v>
      </c>
      <c r="D323" s="163">
        <f>'[1]2022'!Y321</f>
        <v>11</v>
      </c>
      <c r="E323" s="163">
        <f>'[1]2022'!Z321</f>
        <v>12</v>
      </c>
      <c r="F323" s="163">
        <f>'[1]2022'!AA321</f>
        <v>19</v>
      </c>
      <c r="G323" s="163">
        <f>'[1]2022'!AB321</f>
        <v>0</v>
      </c>
      <c r="H323" s="163">
        <f>'[1]2022'!AC321</f>
        <v>26</v>
      </c>
      <c r="J323" s="153">
        <f t="shared" si="100"/>
        <v>11</v>
      </c>
      <c r="K323" s="162">
        <f t="shared" si="104"/>
        <v>45244</v>
      </c>
      <c r="L323" s="167">
        <f t="shared" si="101"/>
        <v>442</v>
      </c>
      <c r="M323" s="166">
        <f>VLOOKUP($K323,ANALISIS!N$4:T$369,2,FALSE)</f>
        <v>17</v>
      </c>
      <c r="N323" s="166">
        <f>VLOOKUP($K323,ANALISIS!$N$4:$T$369,3,FALSE)</f>
        <v>9</v>
      </c>
      <c r="O323" s="166">
        <f>VLOOKUP($K323,ANALISIS!$N$4:$T$369,4,FALSE)</f>
        <v>1</v>
      </c>
      <c r="P323" s="166">
        <f>VLOOKUP($K323,ANALISIS!$N$4:$T$369,5,FALSE)</f>
        <v>1</v>
      </c>
      <c r="Q323" s="166">
        <f>VLOOKUP($K323,ANALISIS!$N$4:$T$369,6,FALSE)</f>
        <v>18</v>
      </c>
      <c r="S323" s="153">
        <f t="shared" si="102"/>
        <v>11</v>
      </c>
      <c r="T323" s="162">
        <f t="shared" si="103"/>
        <v>45244</v>
      </c>
      <c r="U323" s="163">
        <f>[1]PRESUP!B321</f>
        <v>440</v>
      </c>
      <c r="V323" s="166">
        <f>[1]PRESUP!E321</f>
        <v>15.6964376996805</v>
      </c>
      <c r="W323" s="166">
        <f>[1]PRESUP!F321</f>
        <v>13.648128342246</v>
      </c>
      <c r="X323" s="166">
        <f>[1]PRESUP!G321</f>
        <v>10.644541463414599</v>
      </c>
      <c r="Y323" s="166">
        <f>[1]PRESUP!H321</f>
        <v>0</v>
      </c>
      <c r="Z323" s="166">
        <f>[1]PRESUP!I321</f>
        <v>0</v>
      </c>
      <c r="AS323" s="153">
        <f t="shared" si="98"/>
        <v>11</v>
      </c>
      <c r="AT323" s="162">
        <v>44879</v>
      </c>
      <c r="AU323" s="195">
        <v>439</v>
      </c>
      <c r="AV323" s="195">
        <v>11</v>
      </c>
      <c r="AW323" s="195">
        <v>12</v>
      </c>
      <c r="AX323" s="195">
        <v>19</v>
      </c>
      <c r="AY323" s="195"/>
      <c r="AZ323" s="195">
        <v>26</v>
      </c>
    </row>
    <row r="324" spans="1:52" ht="15">
      <c r="A324" s="153">
        <f t="shared" si="99"/>
        <v>11</v>
      </c>
      <c r="B324" s="162">
        <v>44880</v>
      </c>
      <c r="C324" s="163">
        <f>'[1]2022'!$V322</f>
        <v>439</v>
      </c>
      <c r="D324" s="163">
        <f>'[1]2022'!Y322</f>
        <v>14</v>
      </c>
      <c r="E324" s="163">
        <f>'[1]2022'!Z322</f>
        <v>15</v>
      </c>
      <c r="F324" s="163">
        <f>'[1]2022'!AA322</f>
        <v>17</v>
      </c>
      <c r="G324" s="163">
        <f>'[1]2022'!AB322</f>
        <v>1</v>
      </c>
      <c r="H324" s="163">
        <f>'[1]2022'!AC322</f>
        <v>22</v>
      </c>
      <c r="J324" s="153">
        <f t="shared" si="100"/>
        <v>11</v>
      </c>
      <c r="K324" s="162">
        <f t="shared" si="104"/>
        <v>45245</v>
      </c>
      <c r="L324" s="167">
        <f t="shared" si="101"/>
        <v>442</v>
      </c>
      <c r="M324" s="166">
        <f>VLOOKUP($K324,ANALISIS!N$4:T$369,2,FALSE)</f>
        <v>13</v>
      </c>
      <c r="N324" s="166">
        <f>VLOOKUP($K324,ANALISIS!$N$4:$T$369,3,FALSE)</f>
        <v>12</v>
      </c>
      <c r="O324" s="166">
        <f>VLOOKUP($K324,ANALISIS!$N$4:$T$369,4,FALSE)</f>
        <v>2</v>
      </c>
      <c r="P324" s="166">
        <f>VLOOKUP($K324,ANALISIS!$N$4:$T$369,5,FALSE)</f>
        <v>6</v>
      </c>
      <c r="Q324" s="166">
        <f>VLOOKUP($K324,ANALISIS!$N$4:$T$369,6,FALSE)</f>
        <v>16</v>
      </c>
      <c r="S324" s="153">
        <f t="shared" si="102"/>
        <v>11</v>
      </c>
      <c r="T324" s="162">
        <f t="shared" si="103"/>
        <v>45245</v>
      </c>
      <c r="U324" s="163">
        <f>[1]PRESUP!B322</f>
        <v>440</v>
      </c>
      <c r="V324" s="166">
        <f>[1]PRESUP!E322</f>
        <v>19.977284345047899</v>
      </c>
      <c r="W324" s="166">
        <f>[1]PRESUP!F322</f>
        <v>17.060160427807499</v>
      </c>
      <c r="X324" s="166">
        <f>[1]PRESUP!G322</f>
        <v>9.5240634146341492</v>
      </c>
      <c r="Y324" s="166">
        <f>[1]PRESUP!H322</f>
        <v>0</v>
      </c>
      <c r="Z324" s="166">
        <f>[1]PRESUP!I322</f>
        <v>0</v>
      </c>
      <c r="AS324" s="153">
        <f t="shared" si="98"/>
        <v>11</v>
      </c>
      <c r="AT324" s="162">
        <v>44880</v>
      </c>
      <c r="AU324" s="195">
        <v>439</v>
      </c>
      <c r="AV324" s="195">
        <v>14</v>
      </c>
      <c r="AW324" s="195">
        <v>15</v>
      </c>
      <c r="AX324" s="195">
        <v>17</v>
      </c>
      <c r="AY324" s="195">
        <v>1</v>
      </c>
      <c r="AZ324" s="195">
        <v>22</v>
      </c>
    </row>
    <row r="325" spans="1:52" ht="15">
      <c r="A325" s="153">
        <f t="shared" si="99"/>
        <v>11</v>
      </c>
      <c r="B325" s="162">
        <v>44881</v>
      </c>
      <c r="C325" s="163">
        <f>'[1]2022'!$V323</f>
        <v>439</v>
      </c>
      <c r="D325" s="163">
        <f>'[1]2022'!Y323</f>
        <v>19</v>
      </c>
      <c r="E325" s="163">
        <f>'[1]2022'!Z323</f>
        <v>11</v>
      </c>
      <c r="F325" s="163">
        <f>'[1]2022'!AA323</f>
        <v>21</v>
      </c>
      <c r="G325" s="163">
        <f>'[1]2022'!AB323</f>
        <v>4</v>
      </c>
      <c r="H325" s="163">
        <f>'[1]2022'!AC323</f>
        <v>27</v>
      </c>
      <c r="J325" s="153">
        <f t="shared" si="100"/>
        <v>11</v>
      </c>
      <c r="K325" s="162">
        <f t="shared" si="104"/>
        <v>45246</v>
      </c>
      <c r="L325" s="167">
        <f t="shared" si="101"/>
        <v>442</v>
      </c>
      <c r="M325" s="166">
        <f>VLOOKUP($K325,ANALISIS!N$4:T$369,2,FALSE)</f>
        <v>26</v>
      </c>
      <c r="N325" s="166">
        <f>VLOOKUP($K325,ANALISIS!$N$4:$T$369,3,FALSE)</f>
        <v>25</v>
      </c>
      <c r="O325" s="166">
        <f>VLOOKUP($K325,ANALISIS!$N$4:$T$369,4,FALSE)</f>
        <v>4</v>
      </c>
      <c r="P325" s="166">
        <f>VLOOKUP($K325,ANALISIS!$N$4:$T$369,5,FALSE)</f>
        <v>0</v>
      </c>
      <c r="Q325" s="166">
        <f>VLOOKUP($K325,ANALISIS!$N$4:$T$369,6,FALSE)</f>
        <v>24</v>
      </c>
      <c r="S325" s="153">
        <f t="shared" si="102"/>
        <v>11</v>
      </c>
      <c r="T325" s="162">
        <f t="shared" si="103"/>
        <v>45246</v>
      </c>
      <c r="U325" s="163">
        <f>[1]PRESUP!B323</f>
        <v>440</v>
      </c>
      <c r="V325" s="166">
        <f>[1]PRESUP!E323</f>
        <v>27.112028753993599</v>
      </c>
      <c r="W325" s="166">
        <f>[1]PRESUP!F323</f>
        <v>12.5107843137255</v>
      </c>
      <c r="X325" s="166">
        <f>[1]PRESUP!G323</f>
        <v>11.765019512195099</v>
      </c>
      <c r="Y325" s="166">
        <f>[1]PRESUP!H323</f>
        <v>0</v>
      </c>
      <c r="Z325" s="166">
        <f>[1]PRESUP!I323</f>
        <v>0</v>
      </c>
      <c r="AS325" s="153">
        <f t="shared" si="98"/>
        <v>11</v>
      </c>
      <c r="AT325" s="162">
        <v>44881</v>
      </c>
      <c r="AU325" s="195">
        <v>439</v>
      </c>
      <c r="AV325" s="195">
        <v>19</v>
      </c>
      <c r="AW325" s="195">
        <v>11</v>
      </c>
      <c r="AX325" s="195">
        <v>21</v>
      </c>
      <c r="AY325" s="195">
        <v>4</v>
      </c>
      <c r="AZ325" s="195">
        <v>27</v>
      </c>
    </row>
    <row r="326" spans="1:52" ht="15">
      <c r="A326" s="153">
        <f t="shared" si="99"/>
        <v>11</v>
      </c>
      <c r="B326" s="162">
        <v>44882</v>
      </c>
      <c r="C326" s="163">
        <f>'[1]2022'!$V324</f>
        <v>439</v>
      </c>
      <c r="D326" s="163">
        <f>'[1]2022'!Y324</f>
        <v>26</v>
      </c>
      <c r="E326" s="163">
        <f>'[1]2022'!Z324</f>
        <v>30</v>
      </c>
      <c r="F326" s="163">
        <f>'[1]2022'!AA324</f>
        <v>29</v>
      </c>
      <c r="G326" s="163">
        <f>'[1]2022'!AB324</f>
        <v>3</v>
      </c>
      <c r="H326" s="163">
        <f>'[1]2022'!AC324</f>
        <v>34</v>
      </c>
      <c r="J326" s="153">
        <f t="shared" si="100"/>
        <v>11</v>
      </c>
      <c r="K326" s="162">
        <f t="shared" si="104"/>
        <v>45247</v>
      </c>
      <c r="L326" s="167">
        <f t="shared" si="101"/>
        <v>442</v>
      </c>
      <c r="M326" s="166">
        <f>VLOOKUP($K326,ANALISIS!N$4:T$369,2,FALSE)</f>
        <v>43</v>
      </c>
      <c r="N326" s="166">
        <f>VLOOKUP($K326,ANALISIS!$N$4:$T$369,3,FALSE)</f>
        <v>39</v>
      </c>
      <c r="O326" s="166">
        <f>VLOOKUP($K326,ANALISIS!$N$4:$T$369,4,FALSE)</f>
        <v>16</v>
      </c>
      <c r="P326" s="166">
        <f>VLOOKUP($K326,ANALISIS!$N$4:$T$369,5,FALSE)</f>
        <v>2</v>
      </c>
      <c r="Q326" s="166">
        <f>VLOOKUP($K326,ANALISIS!$N$4:$T$369,6,FALSE)</f>
        <v>33</v>
      </c>
      <c r="S326" s="153">
        <f t="shared" si="102"/>
        <v>11</v>
      </c>
      <c r="T326" s="162">
        <f t="shared" si="103"/>
        <v>45247</v>
      </c>
      <c r="U326" s="163">
        <f>[1]PRESUP!B324</f>
        <v>440</v>
      </c>
      <c r="V326" s="166">
        <f>[1]PRESUP!E324</f>
        <v>37.100670926517601</v>
      </c>
      <c r="W326" s="166">
        <f>[1]PRESUP!F324</f>
        <v>34.120320855614999</v>
      </c>
      <c r="X326" s="166">
        <f>[1]PRESUP!G324</f>
        <v>16.246931707317099</v>
      </c>
      <c r="Y326" s="166">
        <f>[1]PRESUP!H324</f>
        <v>0</v>
      </c>
      <c r="Z326" s="166">
        <f>[1]PRESUP!I324</f>
        <v>0</v>
      </c>
      <c r="AS326" s="153">
        <f t="shared" ref="AS326:AS370" si="105">MONTH(AT326)</f>
        <v>11</v>
      </c>
      <c r="AT326" s="162">
        <v>44882</v>
      </c>
      <c r="AU326" s="195">
        <v>439</v>
      </c>
      <c r="AV326" s="195">
        <v>26</v>
      </c>
      <c r="AW326" s="195">
        <v>30</v>
      </c>
      <c r="AX326" s="195">
        <v>29</v>
      </c>
      <c r="AY326" s="195">
        <v>3</v>
      </c>
      <c r="AZ326" s="195">
        <v>34</v>
      </c>
    </row>
    <row r="327" spans="1:52" ht="15">
      <c r="A327" s="153">
        <f t="shared" ref="A327:A370" si="106">MONTH(B327)</f>
        <v>11</v>
      </c>
      <c r="B327" s="162">
        <v>44883</v>
      </c>
      <c r="C327" s="163">
        <f>'[1]2022'!$V325</f>
        <v>439</v>
      </c>
      <c r="D327" s="163">
        <f>'[1]2022'!Y325</f>
        <v>35</v>
      </c>
      <c r="E327" s="163">
        <f>'[1]2022'!Z325</f>
        <v>39</v>
      </c>
      <c r="F327" s="163">
        <f>'[1]2022'!AA325</f>
        <v>70</v>
      </c>
      <c r="G327" s="163">
        <f>'[1]2022'!AB325</f>
        <v>3</v>
      </c>
      <c r="H327" s="163">
        <f>'[1]2022'!AC325</f>
        <v>47</v>
      </c>
      <c r="J327" s="153">
        <f t="shared" ref="J327:J370" si="107">MONTH(K327)</f>
        <v>11</v>
      </c>
      <c r="K327" s="162">
        <f t="shared" si="104"/>
        <v>45248</v>
      </c>
      <c r="L327" s="167">
        <f t="shared" ref="L327:L370" si="108">L326</f>
        <v>442</v>
      </c>
      <c r="M327" s="166">
        <f>VLOOKUP($K327,ANALISIS!N$4:T$369,2,FALSE)</f>
        <v>58</v>
      </c>
      <c r="N327" s="166">
        <f>VLOOKUP($K327,ANALISIS!$N$4:$T$369,3,FALSE)</f>
        <v>60</v>
      </c>
      <c r="O327" s="166">
        <f>VLOOKUP($K327,ANALISIS!$N$4:$T$369,4,FALSE)</f>
        <v>17</v>
      </c>
      <c r="P327" s="166">
        <f>VLOOKUP($K327,ANALISIS!$N$4:$T$369,5,FALSE)</f>
        <v>3</v>
      </c>
      <c r="Q327" s="166">
        <f>VLOOKUP($K327,ANALISIS!$N$4:$T$369,6,FALSE)</f>
        <v>35</v>
      </c>
      <c r="S327" s="153">
        <f t="shared" ref="S327:S370" si="109">MONTH(T327)</f>
        <v>11</v>
      </c>
      <c r="T327" s="162">
        <f t="shared" ref="T327:T370" si="110">K327</f>
        <v>45248</v>
      </c>
      <c r="U327" s="163">
        <f>[1]PRESUP!B325</f>
        <v>440</v>
      </c>
      <c r="V327" s="166">
        <f>[1]PRESUP!E325</f>
        <v>49.9432108626198</v>
      </c>
      <c r="W327" s="166">
        <f>[1]PRESUP!F325</f>
        <v>44.356417112299503</v>
      </c>
      <c r="X327" s="166">
        <f>[1]PRESUP!G325</f>
        <v>39.216731707317102</v>
      </c>
      <c r="Y327" s="166">
        <f>[1]PRESUP!H325</f>
        <v>0</v>
      </c>
      <c r="Z327" s="166">
        <f>[1]PRESUP!I325</f>
        <v>0</v>
      </c>
      <c r="AS327" s="153">
        <f t="shared" si="105"/>
        <v>11</v>
      </c>
      <c r="AT327" s="162">
        <v>44883</v>
      </c>
      <c r="AU327" s="195">
        <v>439</v>
      </c>
      <c r="AV327" s="195">
        <v>35</v>
      </c>
      <c r="AW327" s="195">
        <v>39</v>
      </c>
      <c r="AX327" s="195">
        <v>70</v>
      </c>
      <c r="AY327" s="195">
        <v>3</v>
      </c>
      <c r="AZ327" s="195">
        <v>47</v>
      </c>
    </row>
    <row r="328" spans="1:52" ht="15">
      <c r="A328" s="153">
        <f t="shared" si="106"/>
        <v>11</v>
      </c>
      <c r="B328" s="162">
        <v>44884</v>
      </c>
      <c r="C328" s="163">
        <f>'[1]2022'!$V326</f>
        <v>439</v>
      </c>
      <c r="D328" s="163">
        <f>'[1]2022'!Y326</f>
        <v>45</v>
      </c>
      <c r="E328" s="163">
        <f>'[1]2022'!Z326</f>
        <v>55</v>
      </c>
      <c r="F328" s="163">
        <f>'[1]2022'!AA326</f>
        <v>74</v>
      </c>
      <c r="G328" s="163">
        <f>'[1]2022'!AB326</f>
        <v>2</v>
      </c>
      <c r="H328" s="163">
        <f>'[1]2022'!AC326</f>
        <v>46</v>
      </c>
      <c r="J328" s="153">
        <f t="shared" si="107"/>
        <v>11</v>
      </c>
      <c r="K328" s="162">
        <f t="shared" ref="K328:K370" si="111">K327+1</f>
        <v>45249</v>
      </c>
      <c r="L328" s="167">
        <f t="shared" si="108"/>
        <v>442</v>
      </c>
      <c r="M328" s="166">
        <f>VLOOKUP($K328,ANALISIS!N$4:T$369,2,FALSE)</f>
        <v>59</v>
      </c>
      <c r="N328" s="166">
        <f>VLOOKUP($K328,ANALISIS!$N$4:$T$369,3,FALSE)</f>
        <v>51</v>
      </c>
      <c r="O328" s="166">
        <f>VLOOKUP($K328,ANALISIS!$N$4:$T$369,4,FALSE)</f>
        <v>12</v>
      </c>
      <c r="P328" s="166">
        <f>VLOOKUP($K328,ANALISIS!$N$4:$T$369,5,FALSE)</f>
        <v>13</v>
      </c>
      <c r="Q328" s="166">
        <f>VLOOKUP($K328,ANALISIS!$N$4:$T$369,6,FALSE)</f>
        <v>34</v>
      </c>
      <c r="S328" s="153">
        <f t="shared" si="109"/>
        <v>11</v>
      </c>
      <c r="T328" s="162">
        <f t="shared" si="110"/>
        <v>45249</v>
      </c>
      <c r="U328" s="163">
        <f>[1]PRESUP!B326</f>
        <v>440</v>
      </c>
      <c r="V328" s="166">
        <f>[1]PRESUP!E326</f>
        <v>64.212699680511193</v>
      </c>
      <c r="W328" s="166">
        <f>[1]PRESUP!F326</f>
        <v>62.553921568627501</v>
      </c>
      <c r="X328" s="166">
        <f>[1]PRESUP!G326</f>
        <v>41.457687804878098</v>
      </c>
      <c r="Y328" s="166">
        <f>[1]PRESUP!H326</f>
        <v>0</v>
      </c>
      <c r="Z328" s="166">
        <f>[1]PRESUP!I326</f>
        <v>0</v>
      </c>
      <c r="AS328" s="153">
        <f t="shared" si="105"/>
        <v>11</v>
      </c>
      <c r="AT328" s="162">
        <v>44884</v>
      </c>
      <c r="AU328" s="195">
        <v>439</v>
      </c>
      <c r="AV328" s="195">
        <v>45</v>
      </c>
      <c r="AW328" s="195">
        <v>55</v>
      </c>
      <c r="AX328" s="195">
        <v>74</v>
      </c>
      <c r="AY328" s="195">
        <v>2</v>
      </c>
      <c r="AZ328" s="195">
        <v>46</v>
      </c>
    </row>
    <row r="329" spans="1:52" ht="15">
      <c r="A329" s="153">
        <f t="shared" si="106"/>
        <v>11</v>
      </c>
      <c r="B329" s="162">
        <v>44885</v>
      </c>
      <c r="C329" s="163">
        <f>'[1]2022'!$V327</f>
        <v>439</v>
      </c>
      <c r="D329" s="163">
        <f>'[1]2022'!Y327</f>
        <v>38</v>
      </c>
      <c r="E329" s="163">
        <f>'[1]2022'!Z327</f>
        <v>53</v>
      </c>
      <c r="F329" s="163">
        <f>'[1]2022'!AA327</f>
        <v>37</v>
      </c>
      <c r="G329" s="163">
        <f>'[1]2022'!AB327</f>
        <v>3</v>
      </c>
      <c r="H329" s="163">
        <f>'[1]2022'!AC327</f>
        <v>41</v>
      </c>
      <c r="J329" s="153">
        <f t="shared" si="107"/>
        <v>11</v>
      </c>
      <c r="K329" s="162">
        <f t="shared" si="111"/>
        <v>45250</v>
      </c>
      <c r="L329" s="167">
        <f t="shared" si="108"/>
        <v>442</v>
      </c>
      <c r="M329" s="166">
        <f>VLOOKUP($K329,ANALISIS!N$4:T$369,2,FALSE)</f>
        <v>47</v>
      </c>
      <c r="N329" s="166">
        <f>VLOOKUP($K329,ANALISIS!$N$4:$T$369,3,FALSE)</f>
        <v>54</v>
      </c>
      <c r="O329" s="166">
        <f>VLOOKUP($K329,ANALISIS!$N$4:$T$369,4,FALSE)</f>
        <v>0</v>
      </c>
      <c r="P329" s="166">
        <f>VLOOKUP($K329,ANALISIS!$N$4:$T$369,5,FALSE)</f>
        <v>19</v>
      </c>
      <c r="Q329" s="166">
        <f>VLOOKUP($K329,ANALISIS!$N$4:$T$369,6,FALSE)</f>
        <v>26</v>
      </c>
      <c r="S329" s="153">
        <f t="shared" si="109"/>
        <v>11</v>
      </c>
      <c r="T329" s="162">
        <f t="shared" si="110"/>
        <v>45250</v>
      </c>
      <c r="U329" s="163">
        <f>[1]PRESUP!B327</f>
        <v>440</v>
      </c>
      <c r="V329" s="166">
        <f>[1]PRESUP!E327</f>
        <v>54.224057507987197</v>
      </c>
      <c r="W329" s="166">
        <f>[1]PRESUP!F327</f>
        <v>60.279233511586497</v>
      </c>
      <c r="X329" s="166">
        <f>[1]PRESUP!G327</f>
        <v>20.728843902438999</v>
      </c>
      <c r="Y329" s="166">
        <f>[1]PRESUP!H327</f>
        <v>0</v>
      </c>
      <c r="Z329" s="166">
        <f>[1]PRESUP!I327</f>
        <v>0</v>
      </c>
      <c r="AS329" s="153">
        <f t="shared" si="105"/>
        <v>11</v>
      </c>
      <c r="AT329" s="162">
        <v>44885</v>
      </c>
      <c r="AU329" s="195">
        <v>439</v>
      </c>
      <c r="AV329" s="195">
        <v>38</v>
      </c>
      <c r="AW329" s="195">
        <v>53</v>
      </c>
      <c r="AX329" s="195">
        <v>37</v>
      </c>
      <c r="AY329" s="195">
        <v>3</v>
      </c>
      <c r="AZ329" s="195">
        <v>41</v>
      </c>
    </row>
    <row r="330" spans="1:52" ht="15">
      <c r="A330" s="153">
        <f t="shared" si="106"/>
        <v>11</v>
      </c>
      <c r="B330" s="162">
        <v>44886</v>
      </c>
      <c r="C330" s="163">
        <f>'[1]2022'!$V328</f>
        <v>439</v>
      </c>
      <c r="D330" s="163">
        <f>'[1]2022'!Y328</f>
        <v>28</v>
      </c>
      <c r="E330" s="163">
        <f>'[1]2022'!Z328</f>
        <v>52</v>
      </c>
      <c r="F330" s="163">
        <f>'[1]2022'!AA328</f>
        <v>22</v>
      </c>
      <c r="G330" s="163">
        <f>'[1]2022'!AB328</f>
        <v>0</v>
      </c>
      <c r="H330" s="163">
        <f>'[1]2022'!AC328</f>
        <v>31</v>
      </c>
      <c r="J330" s="153">
        <f t="shared" si="107"/>
        <v>11</v>
      </c>
      <c r="K330" s="162">
        <f t="shared" si="111"/>
        <v>45251</v>
      </c>
      <c r="L330" s="167">
        <f t="shared" si="108"/>
        <v>442</v>
      </c>
      <c r="M330" s="166">
        <f>VLOOKUP($K330,ANALISIS!N$4:T$369,2,FALSE)</f>
        <v>62</v>
      </c>
      <c r="N330" s="166">
        <f>VLOOKUP($K330,ANALISIS!$N$4:$T$369,3,FALSE)</f>
        <v>57</v>
      </c>
      <c r="O330" s="166">
        <f>VLOOKUP($K330,ANALISIS!$N$4:$T$369,4,FALSE)</f>
        <v>0</v>
      </c>
      <c r="P330" s="166">
        <f>VLOOKUP($K330,ANALISIS!$N$4:$T$369,5,FALSE)</f>
        <v>15</v>
      </c>
      <c r="Q330" s="166">
        <f>VLOOKUP($K330,ANALISIS!$N$4:$T$369,6,FALSE)</f>
        <v>26</v>
      </c>
      <c r="S330" s="153">
        <f t="shared" si="109"/>
        <v>11</v>
      </c>
      <c r="T330" s="162">
        <f t="shared" si="110"/>
        <v>45251</v>
      </c>
      <c r="U330" s="163">
        <f>[1]PRESUP!B328</f>
        <v>440</v>
      </c>
      <c r="V330" s="166">
        <f>[1]PRESUP!E328</f>
        <v>39.954568690095797</v>
      </c>
      <c r="W330" s="166">
        <f>[1]PRESUP!F328</f>
        <v>59.141889483066002</v>
      </c>
      <c r="X330" s="166">
        <f>[1]PRESUP!G328</f>
        <v>12.3252585365854</v>
      </c>
      <c r="Y330" s="166">
        <f>[1]PRESUP!H328</f>
        <v>0</v>
      </c>
      <c r="Z330" s="166">
        <f>[1]PRESUP!I328</f>
        <v>0</v>
      </c>
      <c r="AS330" s="153">
        <f t="shared" si="105"/>
        <v>11</v>
      </c>
      <c r="AT330" s="162">
        <v>44886</v>
      </c>
      <c r="AU330" s="195">
        <v>439</v>
      </c>
      <c r="AV330" s="195">
        <v>28</v>
      </c>
      <c r="AW330" s="195">
        <v>52</v>
      </c>
      <c r="AX330" s="195">
        <v>22</v>
      </c>
      <c r="AY330" s="195"/>
      <c r="AZ330" s="195">
        <v>31</v>
      </c>
    </row>
    <row r="331" spans="1:52" ht="15">
      <c r="A331" s="153">
        <f t="shared" si="106"/>
        <v>11</v>
      </c>
      <c r="B331" s="162">
        <v>44887</v>
      </c>
      <c r="C331" s="163">
        <f>'[1]2022'!$V329</f>
        <v>439</v>
      </c>
      <c r="D331" s="163">
        <f>'[1]2022'!Y329</f>
        <v>25</v>
      </c>
      <c r="E331" s="163">
        <f>'[1]2022'!Z329</f>
        <v>66</v>
      </c>
      <c r="F331" s="163">
        <f>'[1]2022'!AA329</f>
        <v>23</v>
      </c>
      <c r="G331" s="163">
        <f>'[1]2022'!AB329</f>
        <v>1</v>
      </c>
      <c r="H331" s="163">
        <f>'[1]2022'!AC329</f>
        <v>33</v>
      </c>
      <c r="J331" s="153">
        <f t="shared" si="107"/>
        <v>11</v>
      </c>
      <c r="K331" s="162">
        <f t="shared" si="111"/>
        <v>45252</v>
      </c>
      <c r="L331" s="167">
        <f t="shared" si="108"/>
        <v>442</v>
      </c>
      <c r="M331" s="166">
        <f>VLOOKUP($K331,ANALISIS!N$4:T$369,2,FALSE)</f>
        <v>123</v>
      </c>
      <c r="N331" s="166">
        <f>VLOOKUP($K331,ANALISIS!$N$4:$T$369,3,FALSE)</f>
        <v>102</v>
      </c>
      <c r="O331" s="166">
        <f>VLOOKUP($K331,ANALISIS!$N$4:$T$369,4,FALSE)</f>
        <v>0</v>
      </c>
      <c r="P331" s="166">
        <f>VLOOKUP($K331,ANALISIS!$N$4:$T$369,5,FALSE)</f>
        <v>14</v>
      </c>
      <c r="Q331" s="166">
        <f>VLOOKUP($K331,ANALISIS!$N$4:$T$369,6,FALSE)</f>
        <v>37</v>
      </c>
      <c r="S331" s="153">
        <f t="shared" si="109"/>
        <v>11</v>
      </c>
      <c r="T331" s="162">
        <f t="shared" si="110"/>
        <v>45252</v>
      </c>
      <c r="U331" s="163">
        <f>[1]PRESUP!B329</f>
        <v>440</v>
      </c>
      <c r="V331" s="166">
        <f>[1]PRESUP!E329</f>
        <v>35.6737220447284</v>
      </c>
      <c r="W331" s="166">
        <f>[1]PRESUP!F329</f>
        <v>75.064705882352897</v>
      </c>
      <c r="X331" s="166">
        <f>[1]PRESUP!G329</f>
        <v>12.885497560975599</v>
      </c>
      <c r="Y331" s="166">
        <f>[1]PRESUP!H329</f>
        <v>0</v>
      </c>
      <c r="Z331" s="166">
        <f>[1]PRESUP!I329</f>
        <v>0</v>
      </c>
      <c r="AS331" s="153">
        <f t="shared" si="105"/>
        <v>11</v>
      </c>
      <c r="AT331" s="162">
        <v>44887</v>
      </c>
      <c r="AU331" s="195">
        <v>439</v>
      </c>
      <c r="AV331" s="195">
        <v>25</v>
      </c>
      <c r="AW331" s="195">
        <v>66</v>
      </c>
      <c r="AX331" s="195">
        <v>23</v>
      </c>
      <c r="AY331" s="195">
        <v>1</v>
      </c>
      <c r="AZ331" s="195">
        <v>33</v>
      </c>
    </row>
    <row r="332" spans="1:52" ht="15">
      <c r="A332" s="153">
        <f t="shared" si="106"/>
        <v>11</v>
      </c>
      <c r="B332" s="162">
        <v>44888</v>
      </c>
      <c r="C332" s="163">
        <f>'[1]2022'!$V330</f>
        <v>439</v>
      </c>
      <c r="D332" s="163">
        <f>'[1]2022'!Y330</f>
        <v>69</v>
      </c>
      <c r="E332" s="163">
        <f>'[1]2022'!Z330</f>
        <v>136</v>
      </c>
      <c r="F332" s="163">
        <f>'[1]2022'!AA330</f>
        <v>46</v>
      </c>
      <c r="G332" s="163">
        <f>'[1]2022'!AB330</f>
        <v>2</v>
      </c>
      <c r="H332" s="163">
        <f>'[1]2022'!AC330</f>
        <v>42</v>
      </c>
      <c r="J332" s="153">
        <f t="shared" si="107"/>
        <v>11</v>
      </c>
      <c r="K332" s="162">
        <f t="shared" si="111"/>
        <v>45253</v>
      </c>
      <c r="L332" s="167">
        <f t="shared" si="108"/>
        <v>442</v>
      </c>
      <c r="M332" s="166">
        <f>VLOOKUP($K332,ANALISIS!N$4:T$369,2,FALSE)</f>
        <v>162</v>
      </c>
      <c r="N332" s="166">
        <f>VLOOKUP($K332,ANALISIS!$N$4:$T$369,3,FALSE)</f>
        <v>146</v>
      </c>
      <c r="O332" s="166">
        <f>VLOOKUP($K332,ANALISIS!$N$4:$T$369,4,FALSE)</f>
        <v>1</v>
      </c>
      <c r="P332" s="166">
        <f>VLOOKUP($K332,ANALISIS!$N$4:$T$369,5,FALSE)</f>
        <v>27</v>
      </c>
      <c r="Q332" s="166">
        <f>VLOOKUP($K332,ANALISIS!$N$4:$T$369,6,FALSE)</f>
        <v>37</v>
      </c>
      <c r="S332" s="153">
        <f t="shared" si="109"/>
        <v>11</v>
      </c>
      <c r="T332" s="162">
        <f t="shared" si="110"/>
        <v>45253</v>
      </c>
      <c r="U332" s="163">
        <f>[1]PRESUP!B330</f>
        <v>440</v>
      </c>
      <c r="V332" s="166">
        <f>[1]PRESUP!E330</f>
        <v>98.459472843450499</v>
      </c>
      <c r="W332" s="166">
        <f>[1]PRESUP!F330</f>
        <v>154.678787878788</v>
      </c>
      <c r="X332" s="166">
        <f>[1]PRESUP!G330</f>
        <v>25.770995121951199</v>
      </c>
      <c r="Y332" s="166">
        <f>[1]PRESUP!H330</f>
        <v>0</v>
      </c>
      <c r="Z332" s="166">
        <f>[1]PRESUP!I330</f>
        <v>0</v>
      </c>
      <c r="AS332" s="153">
        <f t="shared" si="105"/>
        <v>11</v>
      </c>
      <c r="AT332" s="162">
        <v>44888</v>
      </c>
      <c r="AU332" s="195">
        <v>439</v>
      </c>
      <c r="AV332" s="195">
        <v>69</v>
      </c>
      <c r="AW332" s="195">
        <v>136</v>
      </c>
      <c r="AX332" s="195">
        <v>45</v>
      </c>
      <c r="AY332" s="195">
        <v>3</v>
      </c>
      <c r="AZ332" s="195">
        <v>42</v>
      </c>
    </row>
    <row r="333" spans="1:52" ht="15">
      <c r="A333" s="153">
        <f t="shared" si="106"/>
        <v>11</v>
      </c>
      <c r="B333" s="162">
        <v>44889</v>
      </c>
      <c r="C333" s="163">
        <f>'[1]2022'!$V331</f>
        <v>439</v>
      </c>
      <c r="D333" s="163">
        <f>'[1]2022'!Y331</f>
        <v>81</v>
      </c>
      <c r="E333" s="163">
        <f>'[1]2022'!Z331</f>
        <v>158</v>
      </c>
      <c r="F333" s="163">
        <f>'[1]2022'!AA331</f>
        <v>77</v>
      </c>
      <c r="G333" s="163">
        <f>'[1]2022'!AB331</f>
        <v>4</v>
      </c>
      <c r="H333" s="163">
        <f>'[1]2022'!AC331</f>
        <v>49</v>
      </c>
      <c r="J333" s="153">
        <f t="shared" si="107"/>
        <v>11</v>
      </c>
      <c r="K333" s="162">
        <f t="shared" si="111"/>
        <v>45254</v>
      </c>
      <c r="L333" s="167">
        <f t="shared" si="108"/>
        <v>442</v>
      </c>
      <c r="M333" s="166">
        <f>VLOOKUP($K333,ANALISIS!N$4:T$369,2,FALSE)</f>
        <v>141</v>
      </c>
      <c r="N333" s="166">
        <f>VLOOKUP($K333,ANALISIS!$N$4:$T$369,3,FALSE)</f>
        <v>141</v>
      </c>
      <c r="O333" s="166">
        <f>VLOOKUP($K333,ANALISIS!$N$4:$T$369,4,FALSE)</f>
        <v>1</v>
      </c>
      <c r="P333" s="166">
        <f>VLOOKUP($K333,ANALISIS!$N$4:$T$369,5,FALSE)</f>
        <v>3</v>
      </c>
      <c r="Q333" s="166">
        <f>VLOOKUP($K333,ANALISIS!$N$4:$T$369,6,FALSE)</f>
        <v>42</v>
      </c>
      <c r="S333" s="153">
        <f t="shared" si="109"/>
        <v>11</v>
      </c>
      <c r="T333" s="162">
        <f t="shared" si="110"/>
        <v>45254</v>
      </c>
      <c r="U333" s="163">
        <f>[1]PRESUP!B331</f>
        <v>440</v>
      </c>
      <c r="V333" s="166">
        <f>[1]PRESUP!E331</f>
        <v>115.58285942492</v>
      </c>
      <c r="W333" s="166">
        <f>[1]PRESUP!F331</f>
        <v>179.70035650623899</v>
      </c>
      <c r="X333" s="166">
        <f>[1]PRESUP!G331</f>
        <v>43.138404878048803</v>
      </c>
      <c r="Y333" s="166">
        <f>[1]PRESUP!H331</f>
        <v>0</v>
      </c>
      <c r="Z333" s="166">
        <f>[1]PRESUP!I331</f>
        <v>0</v>
      </c>
      <c r="AS333" s="153">
        <f t="shared" si="105"/>
        <v>11</v>
      </c>
      <c r="AT333" s="162">
        <v>44889</v>
      </c>
      <c r="AU333" s="195">
        <v>439</v>
      </c>
      <c r="AV333" s="195">
        <v>81</v>
      </c>
      <c r="AW333" s="195">
        <v>158</v>
      </c>
      <c r="AX333" s="195">
        <v>77</v>
      </c>
      <c r="AY333" s="195">
        <v>4</v>
      </c>
      <c r="AZ333" s="195">
        <v>49</v>
      </c>
    </row>
    <row r="334" spans="1:52" ht="15">
      <c r="A334" s="153">
        <f t="shared" si="106"/>
        <v>11</v>
      </c>
      <c r="B334" s="162">
        <v>44890</v>
      </c>
      <c r="C334" s="163">
        <f>'[1]2022'!$V332</f>
        <v>439</v>
      </c>
      <c r="D334" s="163">
        <f>'[1]2022'!Y332</f>
        <v>95</v>
      </c>
      <c r="E334" s="163">
        <f>'[1]2022'!Z332</f>
        <v>149</v>
      </c>
      <c r="F334" s="163">
        <f>'[1]2022'!AA332</f>
        <v>93</v>
      </c>
      <c r="G334" s="163">
        <f>'[1]2022'!AB332</f>
        <v>4</v>
      </c>
      <c r="H334" s="163">
        <f>'[1]2022'!AC332</f>
        <v>51</v>
      </c>
      <c r="J334" s="153">
        <f t="shared" si="107"/>
        <v>11</v>
      </c>
      <c r="K334" s="162">
        <f t="shared" si="111"/>
        <v>45255</v>
      </c>
      <c r="L334" s="167">
        <f t="shared" si="108"/>
        <v>442</v>
      </c>
      <c r="M334" s="166">
        <f>VLOOKUP($K334,ANALISIS!N$4:T$369,2,FALSE)</f>
        <v>97</v>
      </c>
      <c r="N334" s="166">
        <f>VLOOKUP($K334,ANALISIS!$N$4:$T$369,3,FALSE)</f>
        <v>108</v>
      </c>
      <c r="O334" s="166">
        <f>VLOOKUP($K334,ANALISIS!$N$4:$T$369,4,FALSE)</f>
        <v>1</v>
      </c>
      <c r="P334" s="166">
        <f>VLOOKUP($K334,ANALISIS!$N$4:$T$369,5,FALSE)</f>
        <v>2</v>
      </c>
      <c r="Q334" s="166">
        <f>VLOOKUP($K334,ANALISIS!$N$4:$T$369,6,FALSE)</f>
        <v>41</v>
      </c>
      <c r="S334" s="153">
        <f t="shared" si="109"/>
        <v>11</v>
      </c>
      <c r="T334" s="162">
        <f t="shared" si="110"/>
        <v>45255</v>
      </c>
      <c r="U334" s="163">
        <f>[1]PRESUP!B332</f>
        <v>440</v>
      </c>
      <c r="V334" s="166">
        <f>[1]PRESUP!E332</f>
        <v>135.56014376996799</v>
      </c>
      <c r="W334" s="166">
        <f>[1]PRESUP!F332</f>
        <v>169.464260249554</v>
      </c>
      <c r="X334" s="166">
        <f>[1]PRESUP!G332</f>
        <v>52.102229268292703</v>
      </c>
      <c r="Y334" s="166">
        <f>[1]PRESUP!H332</f>
        <v>0</v>
      </c>
      <c r="Z334" s="166">
        <f>[1]PRESUP!I332</f>
        <v>0</v>
      </c>
      <c r="AS334" s="153">
        <f t="shared" si="105"/>
        <v>11</v>
      </c>
      <c r="AT334" s="162">
        <v>44890</v>
      </c>
      <c r="AU334" s="195">
        <v>439</v>
      </c>
      <c r="AV334" s="195">
        <v>95</v>
      </c>
      <c r="AW334" s="195">
        <v>149</v>
      </c>
      <c r="AX334" s="195">
        <v>93</v>
      </c>
      <c r="AY334" s="195">
        <v>4</v>
      </c>
      <c r="AZ334" s="195">
        <v>51</v>
      </c>
    </row>
    <row r="335" spans="1:52" ht="15">
      <c r="A335" s="153">
        <f t="shared" si="106"/>
        <v>11</v>
      </c>
      <c r="B335" s="162">
        <v>44891</v>
      </c>
      <c r="C335" s="163">
        <f>'[1]2022'!$V333</f>
        <v>439</v>
      </c>
      <c r="D335" s="163">
        <f>'[1]2022'!Y333</f>
        <v>73</v>
      </c>
      <c r="E335" s="163">
        <f>'[1]2022'!Z333</f>
        <v>103</v>
      </c>
      <c r="F335" s="163">
        <f>'[1]2022'!AA333</f>
        <v>70</v>
      </c>
      <c r="G335" s="163">
        <f>'[1]2022'!AB333</f>
        <v>2</v>
      </c>
      <c r="H335" s="163">
        <f>'[1]2022'!AC333</f>
        <v>48</v>
      </c>
      <c r="J335" s="153">
        <f t="shared" si="107"/>
        <v>11</v>
      </c>
      <c r="K335" s="162">
        <f t="shared" si="111"/>
        <v>45256</v>
      </c>
      <c r="L335" s="167">
        <f t="shared" si="108"/>
        <v>442</v>
      </c>
      <c r="M335" s="166">
        <f>VLOOKUP($K335,ANALISIS!N$4:T$369,2,FALSE)</f>
        <v>24</v>
      </c>
      <c r="N335" s="166">
        <f>VLOOKUP($K335,ANALISIS!$N$4:$T$369,3,FALSE)</f>
        <v>40</v>
      </c>
      <c r="O335" s="166">
        <f>VLOOKUP($K335,ANALISIS!$N$4:$T$369,4,FALSE)</f>
        <v>0</v>
      </c>
      <c r="P335" s="166">
        <f>VLOOKUP($K335,ANALISIS!$N$4:$T$369,5,FALSE)</f>
        <v>5</v>
      </c>
      <c r="Q335" s="166">
        <f>VLOOKUP($K335,ANALISIS!$N$4:$T$369,6,FALSE)</f>
        <v>29</v>
      </c>
      <c r="S335" s="153">
        <f t="shared" si="109"/>
        <v>11</v>
      </c>
      <c r="T335" s="162">
        <f t="shared" si="110"/>
        <v>45256</v>
      </c>
      <c r="U335" s="163">
        <f>[1]PRESUP!B333</f>
        <v>440</v>
      </c>
      <c r="V335" s="166">
        <f>[1]PRESUP!E333</f>
        <v>104.167268370607</v>
      </c>
      <c r="W335" s="166">
        <f>[1]PRESUP!F333</f>
        <v>117.14643493761101</v>
      </c>
      <c r="X335" s="166">
        <f>[1]PRESUP!G333</f>
        <v>39.216731707317102</v>
      </c>
      <c r="Y335" s="166">
        <f>[1]PRESUP!H333</f>
        <v>0</v>
      </c>
      <c r="Z335" s="166">
        <f>[1]PRESUP!I333</f>
        <v>0</v>
      </c>
      <c r="AS335" s="153">
        <f t="shared" si="105"/>
        <v>11</v>
      </c>
      <c r="AT335" s="162">
        <v>44891</v>
      </c>
      <c r="AU335" s="195">
        <v>439</v>
      </c>
      <c r="AV335" s="195">
        <v>73</v>
      </c>
      <c r="AW335" s="195">
        <v>103</v>
      </c>
      <c r="AX335" s="195">
        <v>70</v>
      </c>
      <c r="AY335" s="195">
        <v>2</v>
      </c>
      <c r="AZ335" s="195">
        <v>47</v>
      </c>
    </row>
    <row r="336" spans="1:52" ht="15">
      <c r="A336" s="153">
        <f t="shared" si="106"/>
        <v>11</v>
      </c>
      <c r="B336" s="162">
        <v>44892</v>
      </c>
      <c r="C336" s="163">
        <f>'[1]2022'!$V334</f>
        <v>439</v>
      </c>
      <c r="D336" s="163">
        <f>'[1]2022'!Y334</f>
        <v>19</v>
      </c>
      <c r="E336" s="163">
        <f>'[1]2022'!Z334</f>
        <v>39</v>
      </c>
      <c r="F336" s="163">
        <f>'[1]2022'!AA334</f>
        <v>14</v>
      </c>
      <c r="G336" s="163">
        <f>'[1]2022'!AB334</f>
        <v>0</v>
      </c>
      <c r="H336" s="163">
        <f>'[1]2022'!AC334</f>
        <v>25</v>
      </c>
      <c r="J336" s="153">
        <f t="shared" si="107"/>
        <v>11</v>
      </c>
      <c r="K336" s="162">
        <f t="shared" si="111"/>
        <v>45257</v>
      </c>
      <c r="L336" s="167">
        <f t="shared" si="108"/>
        <v>442</v>
      </c>
      <c r="M336" s="166">
        <f>VLOOKUP($K336,ANALISIS!N$4:T$369,2,FALSE)</f>
        <v>9</v>
      </c>
      <c r="N336" s="166">
        <f>VLOOKUP($K336,ANALISIS!$N$4:$T$369,3,FALSE)</f>
        <v>9</v>
      </c>
      <c r="O336" s="166">
        <f>VLOOKUP($K336,ANALISIS!$N$4:$T$369,4,FALSE)</f>
        <v>0</v>
      </c>
      <c r="P336" s="166">
        <f>VLOOKUP($K336,ANALISIS!$N$4:$T$369,5,FALSE)</f>
        <v>4</v>
      </c>
      <c r="Q336" s="166">
        <f>VLOOKUP($K336,ANALISIS!$N$4:$T$369,6,FALSE)</f>
        <v>18</v>
      </c>
      <c r="S336" s="153">
        <f t="shared" si="109"/>
        <v>11</v>
      </c>
      <c r="T336" s="162">
        <f t="shared" si="110"/>
        <v>45257</v>
      </c>
      <c r="U336" s="163">
        <f>[1]PRESUP!B334</f>
        <v>440</v>
      </c>
      <c r="V336" s="166">
        <f>[1]PRESUP!E334</f>
        <v>27.112028753993599</v>
      </c>
      <c r="W336" s="166">
        <f>[1]PRESUP!F334</f>
        <v>44.356417112299503</v>
      </c>
      <c r="X336" s="166">
        <f>[1]PRESUP!G334</f>
        <v>7.8433463414634197</v>
      </c>
      <c r="Y336" s="166">
        <f>[1]PRESUP!H334</f>
        <v>0</v>
      </c>
      <c r="Z336" s="166">
        <f>[1]PRESUP!I334</f>
        <v>0</v>
      </c>
      <c r="AS336" s="153">
        <f t="shared" si="105"/>
        <v>11</v>
      </c>
      <c r="AT336" s="162">
        <v>44892</v>
      </c>
      <c r="AU336" s="195">
        <v>439</v>
      </c>
      <c r="AV336" s="195">
        <v>19</v>
      </c>
      <c r="AW336" s="195">
        <v>39</v>
      </c>
      <c r="AX336" s="195">
        <v>14</v>
      </c>
      <c r="AY336" s="195"/>
      <c r="AZ336" s="195">
        <v>24</v>
      </c>
    </row>
    <row r="337" spans="1:52" ht="15">
      <c r="A337" s="153">
        <f t="shared" si="106"/>
        <v>11</v>
      </c>
      <c r="B337" s="162">
        <v>44893</v>
      </c>
      <c r="C337" s="163">
        <f>'[1]2022'!$V335</f>
        <v>439</v>
      </c>
      <c r="D337" s="163">
        <f>'[1]2022'!Y335</f>
        <v>6</v>
      </c>
      <c r="E337" s="163">
        <f>'[1]2022'!Z335</f>
        <v>11</v>
      </c>
      <c r="F337" s="163">
        <f>'[1]2022'!AA335</f>
        <v>8</v>
      </c>
      <c r="G337" s="163">
        <f>'[1]2022'!AB335</f>
        <v>0</v>
      </c>
      <c r="H337" s="163">
        <f>'[1]2022'!AC335</f>
        <v>20</v>
      </c>
      <c r="J337" s="153">
        <f t="shared" si="107"/>
        <v>11</v>
      </c>
      <c r="K337" s="162">
        <f t="shared" si="111"/>
        <v>45258</v>
      </c>
      <c r="L337" s="167">
        <f t="shared" si="108"/>
        <v>442</v>
      </c>
      <c r="M337" s="166">
        <f>VLOOKUP($K337,ANALISIS!N$4:T$369,2,FALSE)</f>
        <v>7</v>
      </c>
      <c r="N337" s="166">
        <f>VLOOKUP($K337,ANALISIS!$N$4:$T$369,3,FALSE)</f>
        <v>5</v>
      </c>
      <c r="O337" s="166">
        <f>VLOOKUP($K337,ANALISIS!$N$4:$T$369,4,FALSE)</f>
        <v>0</v>
      </c>
      <c r="P337" s="166">
        <f>VLOOKUP($K337,ANALISIS!$N$4:$T$369,5,FALSE)</f>
        <v>2</v>
      </c>
      <c r="Q337" s="166">
        <f>VLOOKUP($K337,ANALISIS!$N$4:$T$369,6,FALSE)</f>
        <v>18</v>
      </c>
      <c r="S337" s="153">
        <f t="shared" si="109"/>
        <v>11</v>
      </c>
      <c r="T337" s="162">
        <f t="shared" si="110"/>
        <v>45258</v>
      </c>
      <c r="U337" s="163">
        <f>[1]PRESUP!B335</f>
        <v>440</v>
      </c>
      <c r="V337" s="166">
        <f>[1]PRESUP!E335</f>
        <v>8.5616932907348193</v>
      </c>
      <c r="W337" s="166">
        <f>[1]PRESUP!F335</f>
        <v>12.5107843137255</v>
      </c>
      <c r="X337" s="166">
        <f>[1]PRESUP!G335</f>
        <v>4.48191219512195</v>
      </c>
      <c r="Y337" s="166">
        <f>[1]PRESUP!H335</f>
        <v>0</v>
      </c>
      <c r="Z337" s="166">
        <f>[1]PRESUP!I335</f>
        <v>0</v>
      </c>
      <c r="AS337" s="153">
        <f t="shared" si="105"/>
        <v>11</v>
      </c>
      <c r="AT337" s="162">
        <v>44893</v>
      </c>
      <c r="AU337" s="195">
        <v>439</v>
      </c>
      <c r="AV337" s="195">
        <v>6</v>
      </c>
      <c r="AW337" s="195">
        <v>11</v>
      </c>
      <c r="AX337" s="195">
        <v>8</v>
      </c>
      <c r="AY337" s="195"/>
      <c r="AZ337" s="195">
        <v>19</v>
      </c>
    </row>
    <row r="338" spans="1:52" ht="15">
      <c r="A338" s="153">
        <f t="shared" si="106"/>
        <v>11</v>
      </c>
      <c r="B338" s="162">
        <v>44894</v>
      </c>
      <c r="C338" s="163">
        <f>'[1]2022'!$V336</f>
        <v>439</v>
      </c>
      <c r="D338" s="163">
        <f>'[1]2022'!Y336</f>
        <v>8</v>
      </c>
      <c r="E338" s="163">
        <f>'[1]2022'!Z336</f>
        <v>7</v>
      </c>
      <c r="F338" s="163">
        <f>'[1]2022'!AA336</f>
        <v>4</v>
      </c>
      <c r="G338" s="163">
        <f>'[1]2022'!AB336</f>
        <v>0</v>
      </c>
      <c r="H338" s="163">
        <f>'[1]2022'!AC336</f>
        <v>23</v>
      </c>
      <c r="J338" s="153">
        <f t="shared" si="107"/>
        <v>11</v>
      </c>
      <c r="K338" s="162">
        <f t="shared" si="111"/>
        <v>45259</v>
      </c>
      <c r="L338" s="167">
        <f t="shared" si="108"/>
        <v>442</v>
      </c>
      <c r="M338" s="166">
        <f>VLOOKUP($K338,ANALISIS!N$4:T$369,2,FALSE)</f>
        <v>9</v>
      </c>
      <c r="N338" s="166">
        <f>VLOOKUP($K338,ANALISIS!$N$4:$T$369,3,FALSE)</f>
        <v>3</v>
      </c>
      <c r="O338" s="166">
        <f>VLOOKUP($K338,ANALISIS!$N$4:$T$369,4,FALSE)</f>
        <v>0</v>
      </c>
      <c r="P338" s="166">
        <f>VLOOKUP($K338,ANALISIS!$N$4:$T$369,5,FALSE)</f>
        <v>2</v>
      </c>
      <c r="Q338" s="166">
        <f>VLOOKUP($K338,ANALISIS!$N$4:$T$369,6,FALSE)</f>
        <v>15</v>
      </c>
      <c r="S338" s="153">
        <f t="shared" si="109"/>
        <v>11</v>
      </c>
      <c r="T338" s="162">
        <f t="shared" si="110"/>
        <v>45259</v>
      </c>
      <c r="U338" s="163">
        <f>[1]PRESUP!B336</f>
        <v>440</v>
      </c>
      <c r="V338" s="166">
        <f>[1]PRESUP!E336</f>
        <v>11.415591054313101</v>
      </c>
      <c r="W338" s="166">
        <f>[1]PRESUP!F336</f>
        <v>7.9614081996434898</v>
      </c>
      <c r="X338" s="166">
        <f>[1]PRESUP!G336</f>
        <v>2.2409560975609799</v>
      </c>
      <c r="Y338" s="166">
        <f>[1]PRESUP!H336</f>
        <v>0</v>
      </c>
      <c r="Z338" s="166">
        <f>[1]PRESUP!I336</f>
        <v>0</v>
      </c>
      <c r="AS338" s="153">
        <f t="shared" si="105"/>
        <v>11</v>
      </c>
      <c r="AT338" s="162">
        <v>44894</v>
      </c>
      <c r="AU338" s="195">
        <v>439</v>
      </c>
      <c r="AV338" s="195">
        <v>8</v>
      </c>
      <c r="AW338" s="195">
        <v>7</v>
      </c>
      <c r="AX338" s="195">
        <v>4</v>
      </c>
      <c r="AY338" s="195"/>
      <c r="AZ338" s="195">
        <v>22</v>
      </c>
    </row>
    <row r="339" spans="1:52" ht="15">
      <c r="A339" s="153">
        <f t="shared" si="106"/>
        <v>11</v>
      </c>
      <c r="B339" s="162">
        <v>44895</v>
      </c>
      <c r="C339" s="163">
        <f>'[1]2022'!$V337</f>
        <v>439</v>
      </c>
      <c r="D339" s="163">
        <f>'[1]2022'!Y337</f>
        <v>6</v>
      </c>
      <c r="E339" s="163">
        <f>'[1]2022'!Z337</f>
        <v>3</v>
      </c>
      <c r="F339" s="163">
        <f>'[1]2022'!AA337</f>
        <v>7</v>
      </c>
      <c r="G339" s="163">
        <f>'[1]2022'!AB337</f>
        <v>0</v>
      </c>
      <c r="H339" s="163">
        <f>'[1]2022'!AC337</f>
        <v>25</v>
      </c>
      <c r="J339" s="153">
        <f t="shared" si="107"/>
        <v>11</v>
      </c>
      <c r="K339" s="162">
        <f t="shared" si="111"/>
        <v>45260</v>
      </c>
      <c r="L339" s="167">
        <f t="shared" si="108"/>
        <v>442</v>
      </c>
      <c r="M339" s="166">
        <f>VLOOKUP($K339,ANALISIS!N$4:T$369,2,FALSE)</f>
        <v>7</v>
      </c>
      <c r="N339" s="166">
        <f>VLOOKUP($K339,ANALISIS!$N$4:$T$369,3,FALSE)</f>
        <v>7</v>
      </c>
      <c r="O339" s="166">
        <f>VLOOKUP($K339,ANALISIS!$N$4:$T$369,4,FALSE)</f>
        <v>0</v>
      </c>
      <c r="P339" s="166">
        <f>VLOOKUP($K339,ANALISIS!$N$4:$T$369,5,FALSE)</f>
        <v>2</v>
      </c>
      <c r="Q339" s="166">
        <f>VLOOKUP($K339,ANALISIS!$N$4:$T$369,6,FALSE)</f>
        <v>14</v>
      </c>
      <c r="S339" s="153">
        <f t="shared" si="109"/>
        <v>11</v>
      </c>
      <c r="T339" s="162">
        <f t="shared" si="110"/>
        <v>45260</v>
      </c>
      <c r="U339" s="163">
        <f>[1]PRESUP!B337</f>
        <v>440</v>
      </c>
      <c r="V339" s="166">
        <f>[1]PRESUP!E337</f>
        <v>8.5616932907348193</v>
      </c>
      <c r="W339" s="166">
        <f>[1]PRESUP!F337</f>
        <v>3.4120320855615001</v>
      </c>
      <c r="X339" s="166">
        <f>[1]PRESUP!G337</f>
        <v>3.9216731707317098</v>
      </c>
      <c r="Y339" s="166">
        <f>[1]PRESUP!H337</f>
        <v>0</v>
      </c>
      <c r="Z339" s="166">
        <f>[1]PRESUP!I337</f>
        <v>0</v>
      </c>
      <c r="AS339" s="153">
        <f t="shared" si="105"/>
        <v>11</v>
      </c>
      <c r="AT339" s="162">
        <v>44895</v>
      </c>
      <c r="AU339" s="195">
        <v>439</v>
      </c>
      <c r="AV339" s="195">
        <v>6</v>
      </c>
      <c r="AW339" s="195">
        <v>3</v>
      </c>
      <c r="AX339" s="195">
        <v>7</v>
      </c>
      <c r="AY339" s="195"/>
      <c r="AZ339" s="195">
        <v>23</v>
      </c>
    </row>
    <row r="340" spans="1:52" ht="15">
      <c r="A340" s="153">
        <f t="shared" si="106"/>
        <v>12</v>
      </c>
      <c r="B340" s="162">
        <v>44896</v>
      </c>
      <c r="C340" s="163">
        <f>'[1]2022'!$V338</f>
        <v>439</v>
      </c>
      <c r="D340" s="163">
        <f>'[1]2022'!Y338</f>
        <v>15</v>
      </c>
      <c r="E340" s="163">
        <f>'[1]2022'!Z338</f>
        <v>13</v>
      </c>
      <c r="F340" s="163">
        <f>'[1]2022'!AA338</f>
        <v>10</v>
      </c>
      <c r="G340" s="163">
        <f>'[1]2022'!AB338</f>
        <v>0</v>
      </c>
      <c r="H340" s="163">
        <f>'[1]2022'!AC338</f>
        <v>29</v>
      </c>
      <c r="J340" s="153">
        <f t="shared" si="107"/>
        <v>12</v>
      </c>
      <c r="K340" s="162">
        <f t="shared" si="111"/>
        <v>45261</v>
      </c>
      <c r="L340" s="167">
        <f t="shared" si="108"/>
        <v>442</v>
      </c>
      <c r="M340" s="166">
        <f>VLOOKUP($K340,ANALISIS!N$4:T$369,2,FALSE)</f>
        <v>13</v>
      </c>
      <c r="N340" s="166">
        <f>VLOOKUP($K340,ANALISIS!$N$4:$T$369,3,FALSE)</f>
        <v>21</v>
      </c>
      <c r="O340" s="166">
        <f>VLOOKUP($K340,ANALISIS!$N$4:$T$369,4,FALSE)</f>
        <v>0</v>
      </c>
      <c r="P340" s="166">
        <f>VLOOKUP($K340,ANALISIS!$N$4:$T$369,5,FALSE)</f>
        <v>2</v>
      </c>
      <c r="Q340" s="166">
        <f>VLOOKUP($K340,ANALISIS!$N$4:$T$369,6,FALSE)</f>
        <v>28</v>
      </c>
      <c r="S340" s="153">
        <f t="shared" si="109"/>
        <v>12</v>
      </c>
      <c r="T340" s="162">
        <f t="shared" si="110"/>
        <v>45261</v>
      </c>
      <c r="U340" s="168">
        <f>[1]PRESUP!B338</f>
        <v>440</v>
      </c>
      <c r="V340" s="166">
        <f>[1]PRESUP!E338</f>
        <v>19.0698046875</v>
      </c>
      <c r="W340" s="166">
        <f>[1]PRESUP!F338</f>
        <v>15.6867997881356</v>
      </c>
      <c r="X340" s="166">
        <f>[1]PRESUP!G338</f>
        <v>7.2646875</v>
      </c>
      <c r="Y340" s="166">
        <f>[1]PRESUP!H338</f>
        <v>0</v>
      </c>
      <c r="Z340" s="166">
        <f>[1]PRESUP!I338</f>
        <v>0</v>
      </c>
      <c r="AS340" s="153">
        <f t="shared" si="105"/>
        <v>12</v>
      </c>
      <c r="AT340" s="162">
        <v>44896</v>
      </c>
      <c r="AU340" s="195">
        <v>439</v>
      </c>
      <c r="AV340" s="195">
        <v>15</v>
      </c>
      <c r="AW340" s="195">
        <v>13</v>
      </c>
      <c r="AX340" s="195">
        <v>10</v>
      </c>
      <c r="AY340" s="195"/>
      <c r="AZ340" s="195">
        <v>29</v>
      </c>
    </row>
    <row r="341" spans="1:52" ht="15">
      <c r="A341" s="153">
        <f t="shared" si="106"/>
        <v>12</v>
      </c>
      <c r="B341" s="162">
        <v>44897</v>
      </c>
      <c r="C341" s="163">
        <f>'[1]2022'!$V339</f>
        <v>439</v>
      </c>
      <c r="D341" s="163">
        <f>'[1]2022'!Y339</f>
        <v>18</v>
      </c>
      <c r="E341" s="163">
        <f>'[1]2022'!Z339</f>
        <v>24</v>
      </c>
      <c r="F341" s="163">
        <f>'[1]2022'!AA339</f>
        <v>8</v>
      </c>
      <c r="G341" s="163">
        <f>'[1]2022'!AB339</f>
        <v>1</v>
      </c>
      <c r="H341" s="163">
        <f>'[1]2022'!AC339</f>
        <v>27</v>
      </c>
      <c r="J341" s="153">
        <f t="shared" si="107"/>
        <v>12</v>
      </c>
      <c r="K341" s="162">
        <f t="shared" si="111"/>
        <v>45262</v>
      </c>
      <c r="L341" s="167">
        <f t="shared" si="108"/>
        <v>442</v>
      </c>
      <c r="M341" s="166">
        <f>VLOOKUP($K341,ANALISIS!N$4:T$369,2,FALSE)</f>
        <v>19</v>
      </c>
      <c r="N341" s="166">
        <f>VLOOKUP($K341,ANALISIS!$N$4:$T$369,3,FALSE)</f>
        <v>21</v>
      </c>
      <c r="O341" s="166">
        <f>VLOOKUP($K341,ANALISIS!$N$4:$T$369,4,FALSE)</f>
        <v>0</v>
      </c>
      <c r="P341" s="166">
        <f>VLOOKUP($K341,ANALISIS!$N$4:$T$369,5,FALSE)</f>
        <v>1</v>
      </c>
      <c r="Q341" s="166">
        <f>VLOOKUP($K341,ANALISIS!$N$4:$T$369,6,FALSE)</f>
        <v>25</v>
      </c>
      <c r="S341" s="153">
        <f t="shared" si="109"/>
        <v>12</v>
      </c>
      <c r="T341" s="162">
        <f t="shared" si="110"/>
        <v>45262</v>
      </c>
      <c r="U341" s="163">
        <f>[1]PRESUP!B339</f>
        <v>440</v>
      </c>
      <c r="V341" s="166">
        <f>[1]PRESUP!E339</f>
        <v>22.883765624999999</v>
      </c>
      <c r="W341" s="166">
        <f>[1]PRESUP!F339</f>
        <v>28.960245762711899</v>
      </c>
      <c r="X341" s="166">
        <f>[1]PRESUP!G339</f>
        <v>5.81175</v>
      </c>
      <c r="Y341" s="166">
        <f>[1]PRESUP!H339</f>
        <v>0</v>
      </c>
      <c r="Z341" s="166">
        <f>[1]PRESUP!I339</f>
        <v>0</v>
      </c>
      <c r="AS341" s="153">
        <f t="shared" si="105"/>
        <v>12</v>
      </c>
      <c r="AT341" s="162">
        <v>44897</v>
      </c>
      <c r="AU341" s="195">
        <v>439</v>
      </c>
      <c r="AV341" s="195">
        <v>18</v>
      </c>
      <c r="AW341" s="195">
        <v>24</v>
      </c>
      <c r="AX341" s="195">
        <v>8</v>
      </c>
      <c r="AY341" s="195">
        <v>1</v>
      </c>
      <c r="AZ341" s="195">
        <v>27</v>
      </c>
    </row>
    <row r="342" spans="1:52" ht="15">
      <c r="A342" s="153">
        <f t="shared" si="106"/>
        <v>12</v>
      </c>
      <c r="B342" s="162">
        <v>44898</v>
      </c>
      <c r="C342" s="163">
        <f>'[1]2022'!$V340</f>
        <v>439</v>
      </c>
      <c r="D342" s="163">
        <f>'[1]2022'!Y340</f>
        <v>21</v>
      </c>
      <c r="E342" s="163">
        <f>'[1]2022'!Z340</f>
        <v>25</v>
      </c>
      <c r="F342" s="163">
        <f>'[1]2022'!AA340</f>
        <v>11</v>
      </c>
      <c r="G342" s="163">
        <f>'[1]2022'!AB340</f>
        <v>1</v>
      </c>
      <c r="H342" s="163">
        <f>'[1]2022'!AC340</f>
        <v>27</v>
      </c>
      <c r="J342" s="153">
        <f t="shared" si="107"/>
        <v>12</v>
      </c>
      <c r="K342" s="162">
        <f t="shared" si="111"/>
        <v>45263</v>
      </c>
      <c r="L342" s="167">
        <f t="shared" si="108"/>
        <v>442</v>
      </c>
      <c r="M342" s="166">
        <f>VLOOKUP($K342,ANALISIS!N$4:T$369,2,FALSE)</f>
        <v>7</v>
      </c>
      <c r="N342" s="166">
        <f>VLOOKUP($K342,ANALISIS!$N$4:$T$369,3,FALSE)</f>
        <v>8</v>
      </c>
      <c r="O342" s="166">
        <f>VLOOKUP($K342,ANALISIS!$N$4:$T$369,4,FALSE)</f>
        <v>0</v>
      </c>
      <c r="P342" s="166">
        <f>VLOOKUP($K342,ANALISIS!$N$4:$T$369,5,FALSE)</f>
        <v>0</v>
      </c>
      <c r="Q342" s="166">
        <f>VLOOKUP($K342,ANALISIS!$N$4:$T$369,6,FALSE)</f>
        <v>19</v>
      </c>
      <c r="S342" s="153">
        <f t="shared" si="109"/>
        <v>12</v>
      </c>
      <c r="T342" s="162">
        <f t="shared" si="110"/>
        <v>45263</v>
      </c>
      <c r="U342" s="163">
        <f>[1]PRESUP!B340</f>
        <v>440</v>
      </c>
      <c r="V342" s="166">
        <f>[1]PRESUP!E340</f>
        <v>26.697726562500002</v>
      </c>
      <c r="W342" s="166">
        <f>[1]PRESUP!F340</f>
        <v>30.166922669491498</v>
      </c>
      <c r="X342" s="166">
        <f>[1]PRESUP!G340</f>
        <v>7.9911562500000004</v>
      </c>
      <c r="Y342" s="166">
        <f>[1]PRESUP!H340</f>
        <v>0</v>
      </c>
      <c r="Z342" s="166">
        <f>[1]PRESUP!I340</f>
        <v>0</v>
      </c>
      <c r="AS342" s="153">
        <f t="shared" si="105"/>
        <v>12</v>
      </c>
      <c r="AT342" s="162">
        <v>44898</v>
      </c>
      <c r="AU342" s="195">
        <v>439</v>
      </c>
      <c r="AV342" s="195">
        <v>21</v>
      </c>
      <c r="AW342" s="195">
        <v>25</v>
      </c>
      <c r="AX342" s="195">
        <v>11</v>
      </c>
      <c r="AY342" s="195">
        <v>1</v>
      </c>
      <c r="AZ342" s="195">
        <v>27</v>
      </c>
    </row>
    <row r="343" spans="1:52" ht="15">
      <c r="A343" s="153">
        <f t="shared" si="106"/>
        <v>12</v>
      </c>
      <c r="B343" s="162">
        <v>44899</v>
      </c>
      <c r="C343" s="163">
        <f>'[1]2022'!$V341</f>
        <v>439</v>
      </c>
      <c r="D343" s="163">
        <f>'[1]2022'!Y341</f>
        <v>9</v>
      </c>
      <c r="E343" s="163">
        <f>'[1]2022'!Z341</f>
        <v>9</v>
      </c>
      <c r="F343" s="163">
        <f>'[1]2022'!AA341</f>
        <v>10</v>
      </c>
      <c r="G343" s="163">
        <f>'[1]2022'!AB341</f>
        <v>0</v>
      </c>
      <c r="H343" s="163">
        <f>'[1]2022'!AC341</f>
        <v>23</v>
      </c>
      <c r="J343" s="153">
        <f t="shared" si="107"/>
        <v>12</v>
      </c>
      <c r="K343" s="162">
        <f t="shared" si="111"/>
        <v>45264</v>
      </c>
      <c r="L343" s="167">
        <f t="shared" si="108"/>
        <v>442</v>
      </c>
      <c r="M343" s="166">
        <f>VLOOKUP($K343,ANALISIS!N$4:T$369,2,FALSE)</f>
        <v>4</v>
      </c>
      <c r="N343" s="166">
        <f>VLOOKUP($K343,ANALISIS!$N$4:$T$369,3,FALSE)</f>
        <v>2</v>
      </c>
      <c r="O343" s="166">
        <f>VLOOKUP($K343,ANALISIS!$N$4:$T$369,4,FALSE)</f>
        <v>0</v>
      </c>
      <c r="P343" s="166">
        <f>VLOOKUP($K343,ANALISIS!$N$4:$T$369,5,FALSE)</f>
        <v>0</v>
      </c>
      <c r="Q343" s="166">
        <f>VLOOKUP($K343,ANALISIS!$N$4:$T$369,6,FALSE)</f>
        <v>12</v>
      </c>
      <c r="S343" s="153">
        <f t="shared" si="109"/>
        <v>12</v>
      </c>
      <c r="T343" s="162">
        <f t="shared" si="110"/>
        <v>45264</v>
      </c>
      <c r="U343" s="163">
        <f>[1]PRESUP!B341</f>
        <v>440</v>
      </c>
      <c r="V343" s="166">
        <f>[1]PRESUP!E341</f>
        <v>11.441882812499999</v>
      </c>
      <c r="W343" s="166">
        <f>[1]PRESUP!F341</f>
        <v>10.860092161017</v>
      </c>
      <c r="X343" s="166">
        <f>[1]PRESUP!G341</f>
        <v>7.2646875</v>
      </c>
      <c r="Y343" s="166">
        <f>[1]PRESUP!H341</f>
        <v>0</v>
      </c>
      <c r="Z343" s="166">
        <f>[1]PRESUP!I341</f>
        <v>0</v>
      </c>
      <c r="AS343" s="153">
        <f t="shared" si="105"/>
        <v>12</v>
      </c>
      <c r="AT343" s="162">
        <v>44899</v>
      </c>
      <c r="AU343" s="195">
        <v>439</v>
      </c>
      <c r="AV343" s="195">
        <v>9</v>
      </c>
      <c r="AW343" s="195">
        <v>9</v>
      </c>
      <c r="AX343" s="195">
        <v>10</v>
      </c>
      <c r="AY343" s="195"/>
      <c r="AZ343" s="195">
        <v>23</v>
      </c>
    </row>
    <row r="344" spans="1:52" ht="15">
      <c r="A344" s="153">
        <f t="shared" si="106"/>
        <v>12</v>
      </c>
      <c r="B344" s="162">
        <v>44900</v>
      </c>
      <c r="C344" s="163">
        <f>'[1]2022'!$V342</f>
        <v>439</v>
      </c>
      <c r="D344" s="163">
        <f>'[1]2022'!Y342</f>
        <v>8</v>
      </c>
      <c r="E344" s="163">
        <f>'[1]2022'!Z342</f>
        <v>6</v>
      </c>
      <c r="F344" s="163">
        <f>'[1]2022'!AA342</f>
        <v>6</v>
      </c>
      <c r="G344" s="163">
        <f>'[1]2022'!AB342</f>
        <v>0</v>
      </c>
      <c r="H344" s="163">
        <f>'[1]2022'!AC342</f>
        <v>24</v>
      </c>
      <c r="J344" s="153">
        <f t="shared" si="107"/>
        <v>12</v>
      </c>
      <c r="K344" s="162">
        <f t="shared" si="111"/>
        <v>45265</v>
      </c>
      <c r="L344" s="167">
        <f t="shared" si="108"/>
        <v>442</v>
      </c>
      <c r="M344" s="166">
        <f>VLOOKUP($K344,ANALISIS!N$4:T$369,2,FALSE)</f>
        <v>4</v>
      </c>
      <c r="N344" s="166">
        <f>VLOOKUP($K344,ANALISIS!$N$4:$T$369,3,FALSE)</f>
        <v>2</v>
      </c>
      <c r="O344" s="166">
        <f>VLOOKUP($K344,ANALISIS!$N$4:$T$369,4,FALSE)</f>
        <v>0</v>
      </c>
      <c r="P344" s="166">
        <f>VLOOKUP($K344,ANALISIS!$N$4:$T$369,5,FALSE)</f>
        <v>0</v>
      </c>
      <c r="Q344" s="166">
        <f>VLOOKUP($K344,ANALISIS!$N$4:$T$369,6,FALSE)</f>
        <v>10</v>
      </c>
      <c r="S344" s="153">
        <f t="shared" si="109"/>
        <v>12</v>
      </c>
      <c r="T344" s="162">
        <f t="shared" si="110"/>
        <v>45265</v>
      </c>
      <c r="U344" s="163">
        <f>[1]PRESUP!B342</f>
        <v>440</v>
      </c>
      <c r="V344" s="166">
        <f>[1]PRESUP!E342</f>
        <v>10.170562500000001</v>
      </c>
      <c r="W344" s="166">
        <f>[1]PRESUP!F342</f>
        <v>7.2400614406779704</v>
      </c>
      <c r="X344" s="166">
        <f>[1]PRESUP!G342</f>
        <v>4.3588125</v>
      </c>
      <c r="Y344" s="166">
        <f>[1]PRESUP!H342</f>
        <v>0</v>
      </c>
      <c r="Z344" s="166">
        <f>[1]PRESUP!I342</f>
        <v>0</v>
      </c>
      <c r="AS344" s="153">
        <f t="shared" si="105"/>
        <v>12</v>
      </c>
      <c r="AT344" s="162">
        <v>44900</v>
      </c>
      <c r="AU344" s="195">
        <v>439</v>
      </c>
      <c r="AV344" s="195">
        <v>8</v>
      </c>
      <c r="AW344" s="195">
        <v>6</v>
      </c>
      <c r="AX344" s="195">
        <v>6</v>
      </c>
      <c r="AY344" s="195"/>
      <c r="AZ344" s="195">
        <v>24</v>
      </c>
    </row>
    <row r="345" spans="1:52" ht="15">
      <c r="A345" s="153">
        <f t="shared" si="106"/>
        <v>12</v>
      </c>
      <c r="B345" s="162">
        <v>44901</v>
      </c>
      <c r="C345" s="163">
        <f>'[1]2022'!$V343</f>
        <v>439</v>
      </c>
      <c r="D345" s="163">
        <f>'[1]2022'!Y343</f>
        <v>6</v>
      </c>
      <c r="E345" s="163">
        <f>'[1]2022'!Z343</f>
        <v>9</v>
      </c>
      <c r="F345" s="163">
        <f>'[1]2022'!AA343</f>
        <v>8</v>
      </c>
      <c r="G345" s="163">
        <f>'[1]2022'!AB343</f>
        <v>2</v>
      </c>
      <c r="H345" s="163">
        <f>'[1]2022'!AC343</f>
        <v>21</v>
      </c>
      <c r="J345" s="153">
        <f t="shared" si="107"/>
        <v>12</v>
      </c>
      <c r="K345" s="162">
        <f t="shared" si="111"/>
        <v>45266</v>
      </c>
      <c r="L345" s="167">
        <f t="shared" si="108"/>
        <v>442</v>
      </c>
      <c r="M345" s="166">
        <f>VLOOKUP($K345,ANALISIS!N$4:T$369,2,FALSE)</f>
        <v>7</v>
      </c>
      <c r="N345" s="166">
        <f>VLOOKUP($K345,ANALISIS!$N$4:$T$369,3,FALSE)</f>
        <v>2</v>
      </c>
      <c r="O345" s="166">
        <f>VLOOKUP($K345,ANALISIS!$N$4:$T$369,4,FALSE)</f>
        <v>0</v>
      </c>
      <c r="P345" s="166">
        <f>VLOOKUP($K345,ANALISIS!$N$4:$T$369,5,FALSE)</f>
        <v>1</v>
      </c>
      <c r="Q345" s="166">
        <f>VLOOKUP($K345,ANALISIS!$N$4:$T$369,6,FALSE)</f>
        <v>12</v>
      </c>
      <c r="S345" s="153">
        <f t="shared" si="109"/>
        <v>12</v>
      </c>
      <c r="T345" s="162">
        <f t="shared" si="110"/>
        <v>45266</v>
      </c>
      <c r="U345" s="163">
        <f>[1]PRESUP!B343</f>
        <v>440</v>
      </c>
      <c r="V345" s="166">
        <f>[1]PRESUP!E343</f>
        <v>7.6279218750000002</v>
      </c>
      <c r="W345" s="166">
        <f>[1]PRESUP!F343</f>
        <v>10.860092161017</v>
      </c>
      <c r="X345" s="166">
        <f>[1]PRESUP!G343</f>
        <v>5.81175</v>
      </c>
      <c r="Y345" s="166">
        <f>[1]PRESUP!H343</f>
        <v>0</v>
      </c>
      <c r="Z345" s="166">
        <f>[1]PRESUP!I343</f>
        <v>0</v>
      </c>
      <c r="AS345" s="153">
        <f t="shared" si="105"/>
        <v>12</v>
      </c>
      <c r="AT345" s="162">
        <v>44901</v>
      </c>
      <c r="AU345" s="195">
        <v>439</v>
      </c>
      <c r="AV345" s="195">
        <v>6</v>
      </c>
      <c r="AW345" s="195">
        <v>9</v>
      </c>
      <c r="AX345" s="195">
        <v>8</v>
      </c>
      <c r="AY345" s="195">
        <v>2</v>
      </c>
      <c r="AZ345" s="195">
        <v>21</v>
      </c>
    </row>
    <row r="346" spans="1:52" ht="15">
      <c r="A346" s="153">
        <f t="shared" si="106"/>
        <v>12</v>
      </c>
      <c r="B346" s="162">
        <v>44902</v>
      </c>
      <c r="C346" s="163">
        <f>'[1]2022'!$V344</f>
        <v>439</v>
      </c>
      <c r="D346" s="163">
        <f>'[1]2022'!Y344</f>
        <v>6</v>
      </c>
      <c r="E346" s="163">
        <f>'[1]2022'!Z344</f>
        <v>10</v>
      </c>
      <c r="F346" s="163">
        <f>'[1]2022'!AA344</f>
        <v>7</v>
      </c>
      <c r="G346" s="163">
        <f>'[1]2022'!AB344</f>
        <v>2</v>
      </c>
      <c r="H346" s="163">
        <f>'[1]2022'!AC344</f>
        <v>23</v>
      </c>
      <c r="J346" s="153">
        <f t="shared" si="107"/>
        <v>12</v>
      </c>
      <c r="K346" s="162">
        <f t="shared" si="111"/>
        <v>45267</v>
      </c>
      <c r="L346" s="167">
        <f t="shared" si="108"/>
        <v>442</v>
      </c>
      <c r="M346" s="166">
        <f>VLOOKUP($K346,ANALISIS!N$4:T$369,2,FALSE)</f>
        <v>8</v>
      </c>
      <c r="N346" s="166">
        <f>VLOOKUP($K346,ANALISIS!$N$4:$T$369,3,FALSE)</f>
        <v>1</v>
      </c>
      <c r="O346" s="166">
        <f>VLOOKUP($K346,ANALISIS!$N$4:$T$369,4,FALSE)</f>
        <v>0</v>
      </c>
      <c r="P346" s="166">
        <f>VLOOKUP($K346,ANALISIS!$N$4:$T$369,5,FALSE)</f>
        <v>3</v>
      </c>
      <c r="Q346" s="166">
        <f>VLOOKUP($K346,ANALISIS!$N$4:$T$369,6,FALSE)</f>
        <v>11</v>
      </c>
      <c r="S346" s="153">
        <f t="shared" si="109"/>
        <v>12</v>
      </c>
      <c r="T346" s="162">
        <f t="shared" si="110"/>
        <v>45267</v>
      </c>
      <c r="U346" s="163">
        <f>[1]PRESUP!B344</f>
        <v>440</v>
      </c>
      <c r="V346" s="166">
        <f>[1]PRESUP!E344</f>
        <v>7.6279218750000002</v>
      </c>
      <c r="W346" s="166">
        <f>[1]PRESUP!F344</f>
        <v>12.066769067796599</v>
      </c>
      <c r="X346" s="166">
        <f>[1]PRESUP!G344</f>
        <v>5.0852812500000004</v>
      </c>
      <c r="Y346" s="166">
        <f>[1]PRESUP!H344</f>
        <v>0</v>
      </c>
      <c r="Z346" s="166">
        <f>[1]PRESUP!I344</f>
        <v>0</v>
      </c>
      <c r="AS346" s="153">
        <f t="shared" si="105"/>
        <v>12</v>
      </c>
      <c r="AT346" s="162">
        <v>44902</v>
      </c>
      <c r="AU346" s="195">
        <v>439</v>
      </c>
      <c r="AV346" s="195">
        <v>6</v>
      </c>
      <c r="AW346" s="195">
        <v>10</v>
      </c>
      <c r="AX346" s="195">
        <v>7</v>
      </c>
      <c r="AY346" s="195">
        <v>2</v>
      </c>
      <c r="AZ346" s="195">
        <v>23</v>
      </c>
    </row>
    <row r="347" spans="1:52" ht="15">
      <c r="A347" s="153">
        <f t="shared" si="106"/>
        <v>12</v>
      </c>
      <c r="B347" s="162">
        <v>44903</v>
      </c>
      <c r="C347" s="163">
        <f>'[1]2022'!$V345</f>
        <v>441</v>
      </c>
      <c r="D347" s="163">
        <f>'[1]2022'!Y345</f>
        <v>6</v>
      </c>
      <c r="E347" s="163">
        <f>'[1]2022'!Z345</f>
        <v>10</v>
      </c>
      <c r="F347" s="163">
        <f>'[1]2022'!AA345</f>
        <v>7</v>
      </c>
      <c r="G347" s="163">
        <f>'[1]2022'!AB345</f>
        <v>1</v>
      </c>
      <c r="H347" s="163">
        <f>'[1]2022'!AC345</f>
        <v>30</v>
      </c>
      <c r="J347" s="153">
        <f t="shared" si="107"/>
        <v>12</v>
      </c>
      <c r="K347" s="162">
        <f t="shared" si="111"/>
        <v>45268</v>
      </c>
      <c r="L347" s="167">
        <f t="shared" si="108"/>
        <v>442</v>
      </c>
      <c r="M347" s="166">
        <f>VLOOKUP($K347,ANALISIS!N$4:T$369,2,FALSE)</f>
        <v>9</v>
      </c>
      <c r="N347" s="166">
        <f>VLOOKUP($K347,ANALISIS!$N$4:$T$369,3,FALSE)</f>
        <v>3</v>
      </c>
      <c r="O347" s="166">
        <f>VLOOKUP($K347,ANALISIS!$N$4:$T$369,4,FALSE)</f>
        <v>0</v>
      </c>
      <c r="P347" s="166">
        <f>VLOOKUP($K347,ANALISIS!$N$4:$T$369,5,FALSE)</f>
        <v>0</v>
      </c>
      <c r="Q347" s="166">
        <f>VLOOKUP($K347,ANALISIS!$N$4:$T$369,6,FALSE)</f>
        <v>12</v>
      </c>
      <c r="S347" s="153">
        <f t="shared" si="109"/>
        <v>12</v>
      </c>
      <c r="T347" s="162">
        <f t="shared" si="110"/>
        <v>45268</v>
      </c>
      <c r="U347" s="163">
        <f>[1]PRESUP!B345</f>
        <v>440</v>
      </c>
      <c r="V347" s="166">
        <f>[1]PRESUP!E345</f>
        <v>7.6279218750000002</v>
      </c>
      <c r="W347" s="166">
        <f>[1]PRESUP!F345</f>
        <v>12.066769067796599</v>
      </c>
      <c r="X347" s="166">
        <f>[1]PRESUP!G345</f>
        <v>5.0852812500000004</v>
      </c>
      <c r="Y347" s="166">
        <f>[1]PRESUP!H345</f>
        <v>0</v>
      </c>
      <c r="Z347" s="166">
        <f>[1]PRESUP!I345</f>
        <v>0</v>
      </c>
      <c r="AS347" s="153">
        <f t="shared" si="105"/>
        <v>12</v>
      </c>
      <c r="AT347" s="162">
        <v>44903</v>
      </c>
      <c r="AU347" s="195">
        <v>441</v>
      </c>
      <c r="AV347" s="195">
        <v>6</v>
      </c>
      <c r="AW347" s="195">
        <v>10</v>
      </c>
      <c r="AX347" s="195">
        <v>7</v>
      </c>
      <c r="AY347" s="195">
        <v>1</v>
      </c>
      <c r="AZ347" s="195">
        <v>30</v>
      </c>
    </row>
    <row r="348" spans="1:52" ht="15">
      <c r="A348" s="153">
        <f t="shared" si="106"/>
        <v>12</v>
      </c>
      <c r="B348" s="162">
        <v>44904</v>
      </c>
      <c r="C348" s="163">
        <f>'[1]2022'!$V346</f>
        <v>441</v>
      </c>
      <c r="D348" s="163">
        <f>'[1]2022'!Y346</f>
        <v>13</v>
      </c>
      <c r="E348" s="163">
        <f>'[1]2022'!Z346</f>
        <v>18</v>
      </c>
      <c r="F348" s="163">
        <f>'[1]2022'!AA346</f>
        <v>14</v>
      </c>
      <c r="G348" s="163">
        <f>'[1]2022'!AB346</f>
        <v>1</v>
      </c>
      <c r="H348" s="163">
        <f>'[1]2022'!AC346</f>
        <v>32</v>
      </c>
      <c r="J348" s="153">
        <f t="shared" si="107"/>
        <v>12</v>
      </c>
      <c r="K348" s="162">
        <f t="shared" si="111"/>
        <v>45269</v>
      </c>
      <c r="L348" s="167">
        <f t="shared" si="108"/>
        <v>442</v>
      </c>
      <c r="M348" s="166">
        <f>VLOOKUP($K348,ANALISIS!N$4:T$369,2,FALSE)</f>
        <v>11</v>
      </c>
      <c r="N348" s="166">
        <f>VLOOKUP($K348,ANALISIS!$N$4:$T$369,3,FALSE)</f>
        <v>5</v>
      </c>
      <c r="O348" s="166">
        <f>VLOOKUP($K348,ANALISIS!$N$4:$T$369,4,FALSE)</f>
        <v>0</v>
      </c>
      <c r="P348" s="166">
        <f>VLOOKUP($K348,ANALISIS!$N$4:$T$369,5,FALSE)</f>
        <v>0</v>
      </c>
      <c r="Q348" s="166">
        <f>VLOOKUP($K348,ANALISIS!$N$4:$T$369,6,FALSE)</f>
        <v>17</v>
      </c>
      <c r="S348" s="153">
        <f t="shared" si="109"/>
        <v>12</v>
      </c>
      <c r="T348" s="162">
        <f t="shared" si="110"/>
        <v>45269</v>
      </c>
      <c r="U348" s="163">
        <f>[1]PRESUP!B346</f>
        <v>440</v>
      </c>
      <c r="V348" s="166">
        <f>[1]PRESUP!E346</f>
        <v>16.527164062499999</v>
      </c>
      <c r="W348" s="166">
        <f>[1]PRESUP!F346</f>
        <v>21.720184322033901</v>
      </c>
      <c r="X348" s="166">
        <f>[1]PRESUP!G346</f>
        <v>10.170562500000001</v>
      </c>
      <c r="Y348" s="166">
        <f>[1]PRESUP!H346</f>
        <v>0</v>
      </c>
      <c r="Z348" s="166">
        <f>[1]PRESUP!I346</f>
        <v>0</v>
      </c>
      <c r="AS348" s="153">
        <f t="shared" si="105"/>
        <v>12</v>
      </c>
      <c r="AT348" s="162">
        <v>44904</v>
      </c>
      <c r="AU348" s="195">
        <v>441</v>
      </c>
      <c r="AV348" s="195">
        <v>13</v>
      </c>
      <c r="AW348" s="195">
        <v>18</v>
      </c>
      <c r="AX348" s="195">
        <v>14</v>
      </c>
      <c r="AY348" s="195">
        <v>1</v>
      </c>
      <c r="AZ348" s="195">
        <v>32</v>
      </c>
    </row>
    <row r="349" spans="1:52" ht="15">
      <c r="A349" s="153">
        <f t="shared" si="106"/>
        <v>12</v>
      </c>
      <c r="B349" s="162">
        <v>44905</v>
      </c>
      <c r="C349" s="163">
        <f>'[1]2022'!$V347</f>
        <v>441</v>
      </c>
      <c r="D349" s="163">
        <f>'[1]2022'!Y347</f>
        <v>18</v>
      </c>
      <c r="E349" s="163">
        <f>'[1]2022'!Z347</f>
        <v>17</v>
      </c>
      <c r="F349" s="163">
        <f>'[1]2022'!AA347</f>
        <v>13</v>
      </c>
      <c r="G349" s="163">
        <f>'[1]2022'!AB347</f>
        <v>0</v>
      </c>
      <c r="H349" s="163">
        <f>'[1]2022'!AC347</f>
        <v>31</v>
      </c>
      <c r="J349" s="153">
        <f t="shared" si="107"/>
        <v>12</v>
      </c>
      <c r="K349" s="162">
        <f t="shared" si="111"/>
        <v>45270</v>
      </c>
      <c r="L349" s="167">
        <f t="shared" si="108"/>
        <v>442</v>
      </c>
      <c r="M349" s="166">
        <f>VLOOKUP($K349,ANALISIS!N$4:T$369,2,FALSE)</f>
        <v>11</v>
      </c>
      <c r="N349" s="166">
        <f>VLOOKUP($K349,ANALISIS!$N$4:$T$369,3,FALSE)</f>
        <v>4</v>
      </c>
      <c r="O349" s="166">
        <f>VLOOKUP($K349,ANALISIS!$N$4:$T$369,4,FALSE)</f>
        <v>0</v>
      </c>
      <c r="P349" s="166">
        <f>VLOOKUP($K349,ANALISIS!$N$4:$T$369,5,FALSE)</f>
        <v>0</v>
      </c>
      <c r="Q349" s="166">
        <f>VLOOKUP($K349,ANALISIS!$N$4:$T$369,6,FALSE)</f>
        <v>15</v>
      </c>
      <c r="S349" s="153">
        <f t="shared" si="109"/>
        <v>12</v>
      </c>
      <c r="T349" s="162">
        <f t="shared" si="110"/>
        <v>45270</v>
      </c>
      <c r="U349" s="163">
        <f>[1]PRESUP!B347</f>
        <v>440</v>
      </c>
      <c r="V349" s="166">
        <f>[1]PRESUP!E347</f>
        <v>22.883765624999999</v>
      </c>
      <c r="W349" s="166">
        <f>[1]PRESUP!F347</f>
        <v>20.5135074152542</v>
      </c>
      <c r="X349" s="166">
        <f>[1]PRESUP!G347</f>
        <v>9.4440937500000004</v>
      </c>
      <c r="Y349" s="166">
        <f>[1]PRESUP!H347</f>
        <v>0</v>
      </c>
      <c r="Z349" s="166">
        <f>[1]PRESUP!I347</f>
        <v>0</v>
      </c>
      <c r="AS349" s="153">
        <f t="shared" si="105"/>
        <v>12</v>
      </c>
      <c r="AT349" s="162">
        <v>44905</v>
      </c>
      <c r="AU349" s="195">
        <v>441</v>
      </c>
      <c r="AV349" s="195">
        <v>18</v>
      </c>
      <c r="AW349" s="195">
        <v>17</v>
      </c>
      <c r="AX349" s="195">
        <v>13</v>
      </c>
      <c r="AY349" s="195"/>
      <c r="AZ349" s="195">
        <v>31</v>
      </c>
    </row>
    <row r="350" spans="1:52" ht="15">
      <c r="A350" s="153">
        <f t="shared" si="106"/>
        <v>12</v>
      </c>
      <c r="B350" s="162">
        <v>44906</v>
      </c>
      <c r="C350" s="163">
        <f>'[1]2022'!$V348</f>
        <v>441</v>
      </c>
      <c r="D350" s="163">
        <f>'[1]2022'!Y348</f>
        <v>11</v>
      </c>
      <c r="E350" s="163">
        <f>'[1]2022'!Z348</f>
        <v>6</v>
      </c>
      <c r="F350" s="163">
        <f>'[1]2022'!AA348</f>
        <v>9</v>
      </c>
      <c r="G350" s="163">
        <f>'[1]2022'!AB348</f>
        <v>0</v>
      </c>
      <c r="H350" s="163">
        <f>'[1]2022'!AC348</f>
        <v>24</v>
      </c>
      <c r="J350" s="153">
        <f t="shared" si="107"/>
        <v>12</v>
      </c>
      <c r="K350" s="162">
        <f t="shared" si="111"/>
        <v>45271</v>
      </c>
      <c r="L350" s="167">
        <f t="shared" si="108"/>
        <v>442</v>
      </c>
      <c r="M350" s="166">
        <f>VLOOKUP($K350,ANALISIS!N$4:T$369,2,FALSE)</f>
        <v>7</v>
      </c>
      <c r="N350" s="166">
        <f>VLOOKUP($K350,ANALISIS!$N$4:$T$369,3,FALSE)</f>
        <v>1</v>
      </c>
      <c r="O350" s="166">
        <f>VLOOKUP($K350,ANALISIS!$N$4:$T$369,4,FALSE)</f>
        <v>0</v>
      </c>
      <c r="P350" s="166">
        <f>VLOOKUP($K350,ANALISIS!$N$4:$T$369,5,FALSE)</f>
        <v>0</v>
      </c>
      <c r="Q350" s="166">
        <f>VLOOKUP($K350,ANALISIS!$N$4:$T$369,6,FALSE)</f>
        <v>14</v>
      </c>
      <c r="S350" s="153">
        <f t="shared" si="109"/>
        <v>12</v>
      </c>
      <c r="T350" s="162">
        <f t="shared" si="110"/>
        <v>45271</v>
      </c>
      <c r="U350" s="163">
        <f>[1]PRESUP!B348</f>
        <v>440</v>
      </c>
      <c r="V350" s="166">
        <f>[1]PRESUP!E348</f>
        <v>13.9845234375</v>
      </c>
      <c r="W350" s="166">
        <f>[1]PRESUP!F348</f>
        <v>7.2400614406779704</v>
      </c>
      <c r="X350" s="166">
        <f>[1]PRESUP!G348</f>
        <v>6.5382187500000004</v>
      </c>
      <c r="Y350" s="166">
        <f>[1]PRESUP!H348</f>
        <v>0</v>
      </c>
      <c r="Z350" s="166">
        <f>[1]PRESUP!I348</f>
        <v>0</v>
      </c>
      <c r="AS350" s="153">
        <f t="shared" si="105"/>
        <v>12</v>
      </c>
      <c r="AT350" s="162">
        <v>44906</v>
      </c>
      <c r="AU350" s="195">
        <v>441</v>
      </c>
      <c r="AV350" s="195">
        <v>11</v>
      </c>
      <c r="AW350" s="195">
        <v>6</v>
      </c>
      <c r="AX350" s="195">
        <v>9</v>
      </c>
      <c r="AY350" s="195"/>
      <c r="AZ350" s="195">
        <v>24</v>
      </c>
    </row>
    <row r="351" spans="1:52" ht="15">
      <c r="A351" s="153">
        <f t="shared" si="106"/>
        <v>12</v>
      </c>
      <c r="B351" s="162">
        <v>44907</v>
      </c>
      <c r="C351" s="163">
        <f>'[1]2022'!$V349</f>
        <v>441</v>
      </c>
      <c r="D351" s="163">
        <f>'[1]2022'!Y349</f>
        <v>5</v>
      </c>
      <c r="E351" s="163">
        <f>'[1]2022'!Z349</f>
        <v>4</v>
      </c>
      <c r="F351" s="163">
        <f>'[1]2022'!AA349</f>
        <v>5</v>
      </c>
      <c r="G351" s="163">
        <f>'[1]2022'!AB349</f>
        <v>1</v>
      </c>
      <c r="H351" s="163">
        <f>'[1]2022'!AC349</f>
        <v>23</v>
      </c>
      <c r="J351" s="153">
        <f t="shared" si="107"/>
        <v>12</v>
      </c>
      <c r="K351" s="162">
        <f t="shared" si="111"/>
        <v>45272</v>
      </c>
      <c r="L351" s="167">
        <f t="shared" si="108"/>
        <v>442</v>
      </c>
      <c r="M351" s="166">
        <f>VLOOKUP($K351,ANALISIS!N$4:T$369,2,FALSE)</f>
        <v>8</v>
      </c>
      <c r="N351" s="166">
        <f>VLOOKUP($K351,ANALISIS!$N$4:$T$369,3,FALSE)</f>
        <v>0</v>
      </c>
      <c r="O351" s="166">
        <f>VLOOKUP($K351,ANALISIS!$N$4:$T$369,4,FALSE)</f>
        <v>0</v>
      </c>
      <c r="P351" s="166">
        <f>VLOOKUP($K351,ANALISIS!$N$4:$T$369,5,FALSE)</f>
        <v>1</v>
      </c>
      <c r="Q351" s="166">
        <f>VLOOKUP($K351,ANALISIS!$N$4:$T$369,6,FALSE)</f>
        <v>15</v>
      </c>
      <c r="S351" s="153">
        <f t="shared" si="109"/>
        <v>12</v>
      </c>
      <c r="T351" s="162">
        <f t="shared" si="110"/>
        <v>45272</v>
      </c>
      <c r="U351" s="163">
        <f>[1]PRESUP!B349</f>
        <v>440</v>
      </c>
      <c r="V351" s="166">
        <f>[1]PRESUP!E349</f>
        <v>6.3566015624999999</v>
      </c>
      <c r="W351" s="166">
        <f>[1]PRESUP!F349</f>
        <v>4.8267076271186404</v>
      </c>
      <c r="X351" s="166">
        <f>[1]PRESUP!G349</f>
        <v>3.63234375</v>
      </c>
      <c r="Y351" s="166">
        <f>[1]PRESUP!H349</f>
        <v>0</v>
      </c>
      <c r="Z351" s="166">
        <f>[1]PRESUP!I349</f>
        <v>0</v>
      </c>
      <c r="AS351" s="153">
        <f t="shared" si="105"/>
        <v>12</v>
      </c>
      <c r="AT351" s="162">
        <v>44907</v>
      </c>
      <c r="AU351" s="195">
        <v>441</v>
      </c>
      <c r="AV351" s="195">
        <v>5</v>
      </c>
      <c r="AW351" s="195">
        <v>4</v>
      </c>
      <c r="AX351" s="195">
        <v>5</v>
      </c>
      <c r="AY351" s="195">
        <v>1</v>
      </c>
      <c r="AZ351" s="195">
        <v>23</v>
      </c>
    </row>
    <row r="352" spans="1:52" ht="15">
      <c r="A352" s="153">
        <f t="shared" si="106"/>
        <v>12</v>
      </c>
      <c r="B352" s="162">
        <v>44908</v>
      </c>
      <c r="C352" s="163">
        <f>'[1]2022'!$V350</f>
        <v>441</v>
      </c>
      <c r="D352" s="163">
        <f>'[1]2022'!Y350</f>
        <v>3</v>
      </c>
      <c r="E352" s="163">
        <f>'[1]2022'!Z350</f>
        <v>4</v>
      </c>
      <c r="F352" s="163">
        <f>'[1]2022'!AA350</f>
        <v>4</v>
      </c>
      <c r="G352" s="163">
        <f>'[1]2022'!AB350</f>
        <v>1</v>
      </c>
      <c r="H352" s="163">
        <f>'[1]2022'!AC350</f>
        <v>25</v>
      </c>
      <c r="J352" s="153">
        <f t="shared" si="107"/>
        <v>12</v>
      </c>
      <c r="K352" s="162">
        <f t="shared" si="111"/>
        <v>45273</v>
      </c>
      <c r="L352" s="167">
        <f t="shared" si="108"/>
        <v>442</v>
      </c>
      <c r="M352" s="166">
        <f>VLOOKUP($K352,ANALISIS!N$4:T$369,2,FALSE)</f>
        <v>7</v>
      </c>
      <c r="N352" s="166">
        <f>VLOOKUP($K352,ANALISIS!$N$4:$T$369,3,FALSE)</f>
        <v>1</v>
      </c>
      <c r="O352" s="166">
        <f>VLOOKUP($K352,ANALISIS!$N$4:$T$369,4,FALSE)</f>
        <v>0</v>
      </c>
      <c r="P352" s="166">
        <f>VLOOKUP($K352,ANALISIS!$N$4:$T$369,5,FALSE)</f>
        <v>1</v>
      </c>
      <c r="Q352" s="166">
        <f>VLOOKUP($K352,ANALISIS!$N$4:$T$369,6,FALSE)</f>
        <v>23</v>
      </c>
      <c r="S352" s="153">
        <f t="shared" si="109"/>
        <v>12</v>
      </c>
      <c r="T352" s="162">
        <f t="shared" si="110"/>
        <v>45273</v>
      </c>
      <c r="U352" s="163">
        <f>[1]PRESUP!B350</f>
        <v>440</v>
      </c>
      <c r="V352" s="166">
        <f>[1]PRESUP!E350</f>
        <v>3.8139609375000001</v>
      </c>
      <c r="W352" s="166">
        <f>[1]PRESUP!F350</f>
        <v>4.8267076271186404</v>
      </c>
      <c r="X352" s="166">
        <f>[1]PRESUP!G350</f>
        <v>2.905875</v>
      </c>
      <c r="Y352" s="166">
        <f>[1]PRESUP!H350</f>
        <v>0</v>
      </c>
      <c r="Z352" s="166">
        <f>[1]PRESUP!I350</f>
        <v>0</v>
      </c>
      <c r="AS352" s="153">
        <f t="shared" si="105"/>
        <v>12</v>
      </c>
      <c r="AT352" s="162">
        <v>44908</v>
      </c>
      <c r="AU352" s="195">
        <v>441</v>
      </c>
      <c r="AV352" s="195">
        <v>3</v>
      </c>
      <c r="AW352" s="195">
        <v>4</v>
      </c>
      <c r="AX352" s="195">
        <v>4</v>
      </c>
      <c r="AY352" s="195">
        <v>1</v>
      </c>
      <c r="AZ352" s="195">
        <v>25</v>
      </c>
    </row>
    <row r="353" spans="1:52" ht="15">
      <c r="A353" s="153">
        <f t="shared" si="106"/>
        <v>12</v>
      </c>
      <c r="B353" s="162">
        <v>44909</v>
      </c>
      <c r="C353" s="163">
        <f>'[1]2022'!$V351</f>
        <v>441</v>
      </c>
      <c r="D353" s="163">
        <f>'[1]2022'!Y351</f>
        <v>6</v>
      </c>
      <c r="E353" s="163">
        <f>'[1]2022'!Z351</f>
        <v>6</v>
      </c>
      <c r="F353" s="163">
        <f>'[1]2022'!AA351</f>
        <v>5</v>
      </c>
      <c r="G353" s="163">
        <f>'[1]2022'!AB351</f>
        <v>0</v>
      </c>
      <c r="H353" s="163">
        <f>'[1]2022'!AC351</f>
        <v>19</v>
      </c>
      <c r="J353" s="153">
        <f t="shared" si="107"/>
        <v>12</v>
      </c>
      <c r="K353" s="162">
        <f t="shared" si="111"/>
        <v>45274</v>
      </c>
      <c r="L353" s="167">
        <f t="shared" si="108"/>
        <v>442</v>
      </c>
      <c r="M353" s="166">
        <f>VLOOKUP($K353,ANALISIS!N$4:T$369,2,FALSE)</f>
        <v>8</v>
      </c>
      <c r="N353" s="166">
        <f>VLOOKUP($K353,ANALISIS!$N$4:$T$369,3,FALSE)</f>
        <v>2</v>
      </c>
      <c r="O353" s="166">
        <f>VLOOKUP($K353,ANALISIS!$N$4:$T$369,4,FALSE)</f>
        <v>0</v>
      </c>
      <c r="P353" s="166">
        <f>VLOOKUP($K353,ANALISIS!$N$4:$T$369,5,FALSE)</f>
        <v>1</v>
      </c>
      <c r="Q353" s="166">
        <f>VLOOKUP($K353,ANALISIS!$N$4:$T$369,6,FALSE)</f>
        <v>23</v>
      </c>
      <c r="S353" s="153">
        <f t="shared" si="109"/>
        <v>12</v>
      </c>
      <c r="T353" s="162">
        <f t="shared" si="110"/>
        <v>45274</v>
      </c>
      <c r="U353" s="163">
        <f>[1]PRESUP!B351</f>
        <v>440</v>
      </c>
      <c r="V353" s="166">
        <f>[1]PRESUP!E351</f>
        <v>7.6279218750000002</v>
      </c>
      <c r="W353" s="166">
        <f>[1]PRESUP!F351</f>
        <v>7.2400614406779704</v>
      </c>
      <c r="X353" s="166">
        <f>[1]PRESUP!G351</f>
        <v>3.63234375</v>
      </c>
      <c r="Y353" s="166">
        <f>[1]PRESUP!H351</f>
        <v>0</v>
      </c>
      <c r="Z353" s="166">
        <f>[1]PRESUP!I351</f>
        <v>0</v>
      </c>
      <c r="AS353" s="153">
        <f t="shared" si="105"/>
        <v>12</v>
      </c>
      <c r="AT353" s="162">
        <v>44909</v>
      </c>
      <c r="AU353" s="195">
        <v>441</v>
      </c>
      <c r="AV353" s="195">
        <v>6</v>
      </c>
      <c r="AW353" s="195">
        <v>6</v>
      </c>
      <c r="AX353" s="195">
        <v>5</v>
      </c>
      <c r="AY353" s="195"/>
      <c r="AZ353" s="195">
        <v>19</v>
      </c>
    </row>
    <row r="354" spans="1:52" ht="15">
      <c r="A354" s="153">
        <f t="shared" si="106"/>
        <v>12</v>
      </c>
      <c r="B354" s="162">
        <v>44910</v>
      </c>
      <c r="C354" s="163">
        <f>'[1]2022'!$V352</f>
        <v>442</v>
      </c>
      <c r="D354" s="163">
        <f>'[1]2022'!Y352</f>
        <v>7</v>
      </c>
      <c r="E354" s="163">
        <f>'[1]2022'!Z352</f>
        <v>10</v>
      </c>
      <c r="F354" s="163">
        <f>'[1]2022'!AA352</f>
        <v>5</v>
      </c>
      <c r="G354" s="163">
        <f>'[1]2022'!AB352</f>
        <v>0</v>
      </c>
      <c r="H354" s="163">
        <f>'[1]2022'!AC352</f>
        <v>24</v>
      </c>
      <c r="J354" s="153">
        <f t="shared" si="107"/>
        <v>12</v>
      </c>
      <c r="K354" s="162">
        <f t="shared" si="111"/>
        <v>45275</v>
      </c>
      <c r="L354" s="167">
        <f t="shared" si="108"/>
        <v>442</v>
      </c>
      <c r="M354" s="166">
        <f>VLOOKUP($K354,ANALISIS!N$4:T$369,2,FALSE)</f>
        <v>8</v>
      </c>
      <c r="N354" s="166">
        <f>VLOOKUP($K354,ANALISIS!$N$4:$T$369,3,FALSE)</f>
        <v>4</v>
      </c>
      <c r="O354" s="166">
        <f>VLOOKUP($K354,ANALISIS!$N$4:$T$369,4,FALSE)</f>
        <v>0</v>
      </c>
      <c r="P354" s="166">
        <f>VLOOKUP($K354,ANALISIS!$N$4:$T$369,5,FALSE)</f>
        <v>1</v>
      </c>
      <c r="Q354" s="166">
        <f>VLOOKUP($K354,ANALISIS!$N$4:$T$369,6,FALSE)</f>
        <v>26</v>
      </c>
      <c r="S354" s="153">
        <f t="shared" si="109"/>
        <v>12</v>
      </c>
      <c r="T354" s="162">
        <f t="shared" si="110"/>
        <v>45275</v>
      </c>
      <c r="U354" s="163">
        <f>[1]PRESUP!B352</f>
        <v>440</v>
      </c>
      <c r="V354" s="166">
        <f>[1]PRESUP!E352</f>
        <v>8.8992421875000005</v>
      </c>
      <c r="W354" s="166">
        <f>[1]PRESUP!F352</f>
        <v>12.066769067796599</v>
      </c>
      <c r="X354" s="166">
        <f>[1]PRESUP!G352</f>
        <v>3.63234375</v>
      </c>
      <c r="Y354" s="166">
        <f>[1]PRESUP!H352</f>
        <v>0</v>
      </c>
      <c r="Z354" s="166">
        <f>[1]PRESUP!I352</f>
        <v>0</v>
      </c>
      <c r="AS354" s="153">
        <f t="shared" si="105"/>
        <v>12</v>
      </c>
      <c r="AT354" s="162">
        <v>44910</v>
      </c>
      <c r="AU354" s="195">
        <v>442</v>
      </c>
      <c r="AV354" s="195">
        <v>7</v>
      </c>
      <c r="AW354" s="195">
        <v>10</v>
      </c>
      <c r="AX354" s="195">
        <v>5</v>
      </c>
      <c r="AY354" s="195"/>
      <c r="AZ354" s="195">
        <v>24</v>
      </c>
    </row>
    <row r="355" spans="1:52" ht="15">
      <c r="A355" s="153">
        <f t="shared" si="106"/>
        <v>12</v>
      </c>
      <c r="B355" s="162">
        <v>44911</v>
      </c>
      <c r="C355" s="163">
        <f>'[1]2022'!$V353</f>
        <v>442</v>
      </c>
      <c r="D355" s="163">
        <f>'[1]2022'!Y353</f>
        <v>7</v>
      </c>
      <c r="E355" s="163">
        <f>'[1]2022'!Z353</f>
        <v>19</v>
      </c>
      <c r="F355" s="163">
        <f>'[1]2022'!AA353</f>
        <v>13</v>
      </c>
      <c r="G355" s="163">
        <f>'[1]2022'!AB353</f>
        <v>1</v>
      </c>
      <c r="H355" s="163">
        <f>'[1]2022'!AC353</f>
        <v>30</v>
      </c>
      <c r="J355" s="153">
        <f t="shared" si="107"/>
        <v>12</v>
      </c>
      <c r="K355" s="162">
        <f t="shared" si="111"/>
        <v>45276</v>
      </c>
      <c r="L355" s="167">
        <f t="shared" si="108"/>
        <v>442</v>
      </c>
      <c r="M355" s="166">
        <f>VLOOKUP($K355,ANALISIS!N$4:T$369,2,FALSE)</f>
        <v>9</v>
      </c>
      <c r="N355" s="166">
        <f>VLOOKUP($K355,ANALISIS!$N$4:$T$369,3,FALSE)</f>
        <v>6</v>
      </c>
      <c r="O355" s="166">
        <f>VLOOKUP($K355,ANALISIS!$N$4:$T$369,4,FALSE)</f>
        <v>0</v>
      </c>
      <c r="P355" s="166">
        <f>VLOOKUP($K355,ANALISIS!$N$4:$T$369,5,FALSE)</f>
        <v>1</v>
      </c>
      <c r="Q355" s="166">
        <f>VLOOKUP($K355,ANALISIS!$N$4:$T$369,6,FALSE)</f>
        <v>27</v>
      </c>
      <c r="S355" s="153">
        <f t="shared" si="109"/>
        <v>12</v>
      </c>
      <c r="T355" s="162">
        <f t="shared" si="110"/>
        <v>45276</v>
      </c>
      <c r="U355" s="163">
        <f>[1]PRESUP!B353</f>
        <v>440</v>
      </c>
      <c r="V355" s="166">
        <f>[1]PRESUP!E353</f>
        <v>8.8992421875000005</v>
      </c>
      <c r="W355" s="166">
        <f>[1]PRESUP!F353</f>
        <v>22.9268612288136</v>
      </c>
      <c r="X355" s="166">
        <f>[1]PRESUP!G353</f>
        <v>9.4440937500000004</v>
      </c>
      <c r="Y355" s="166">
        <f>[1]PRESUP!H353</f>
        <v>0</v>
      </c>
      <c r="Z355" s="166">
        <f>[1]PRESUP!I353</f>
        <v>0</v>
      </c>
      <c r="AS355" s="153">
        <f t="shared" si="105"/>
        <v>12</v>
      </c>
      <c r="AT355" s="162">
        <v>44911</v>
      </c>
      <c r="AU355" s="195">
        <v>442</v>
      </c>
      <c r="AV355" s="195">
        <v>7</v>
      </c>
      <c r="AW355" s="195">
        <v>19</v>
      </c>
      <c r="AX355" s="195">
        <v>13</v>
      </c>
      <c r="AY355" s="195">
        <v>1</v>
      </c>
      <c r="AZ355" s="195">
        <v>30</v>
      </c>
    </row>
    <row r="356" spans="1:52" ht="15">
      <c r="A356" s="153">
        <f t="shared" si="106"/>
        <v>12</v>
      </c>
      <c r="B356" s="162">
        <v>44912</v>
      </c>
      <c r="C356" s="163">
        <f>'[1]2022'!$V354</f>
        <v>442</v>
      </c>
      <c r="D356" s="163">
        <f>'[1]2022'!Y354</f>
        <v>10</v>
      </c>
      <c r="E356" s="163">
        <f>'[1]2022'!Z354</f>
        <v>29</v>
      </c>
      <c r="F356" s="163">
        <f>'[1]2022'!AA354</f>
        <v>19</v>
      </c>
      <c r="G356" s="163">
        <f>'[1]2022'!AB354</f>
        <v>1</v>
      </c>
      <c r="H356" s="163">
        <f>'[1]2022'!AC354</f>
        <v>31</v>
      </c>
      <c r="J356" s="153">
        <f t="shared" si="107"/>
        <v>12</v>
      </c>
      <c r="K356" s="162">
        <f t="shared" si="111"/>
        <v>45277</v>
      </c>
      <c r="L356" s="167">
        <f t="shared" si="108"/>
        <v>442</v>
      </c>
      <c r="M356" s="166">
        <f>VLOOKUP($K356,ANALISIS!N$4:T$369,2,FALSE)</f>
        <v>6</v>
      </c>
      <c r="N356" s="166">
        <f>VLOOKUP($K356,ANALISIS!$N$4:$T$369,3,FALSE)</f>
        <v>5</v>
      </c>
      <c r="O356" s="166">
        <f>VLOOKUP($K356,ANALISIS!$N$4:$T$369,4,FALSE)</f>
        <v>0</v>
      </c>
      <c r="P356" s="166">
        <f>VLOOKUP($K356,ANALISIS!$N$4:$T$369,5,FALSE)</f>
        <v>0</v>
      </c>
      <c r="Q356" s="166">
        <f>VLOOKUP($K356,ANALISIS!$N$4:$T$369,6,FALSE)</f>
        <v>24</v>
      </c>
      <c r="S356" s="153">
        <f t="shared" si="109"/>
        <v>12</v>
      </c>
      <c r="T356" s="162">
        <f t="shared" si="110"/>
        <v>45277</v>
      </c>
      <c r="U356" s="163">
        <f>[1]PRESUP!B354</f>
        <v>440</v>
      </c>
      <c r="V356" s="166">
        <f>[1]PRESUP!E354</f>
        <v>12.713203125</v>
      </c>
      <c r="W356" s="166">
        <f>[1]PRESUP!F354</f>
        <v>34.993630296610199</v>
      </c>
      <c r="X356" s="166">
        <f>[1]PRESUP!G354</f>
        <v>13.802906249999999</v>
      </c>
      <c r="Y356" s="166">
        <f>[1]PRESUP!H354</f>
        <v>0</v>
      </c>
      <c r="Z356" s="166">
        <f>[1]PRESUP!I354</f>
        <v>0</v>
      </c>
      <c r="AS356" s="153">
        <f t="shared" si="105"/>
        <v>12</v>
      </c>
      <c r="AT356" s="162">
        <v>44912</v>
      </c>
      <c r="AU356" s="195">
        <v>442</v>
      </c>
      <c r="AV356" s="195">
        <v>10</v>
      </c>
      <c r="AW356" s="195">
        <v>29</v>
      </c>
      <c r="AX356" s="195">
        <v>19</v>
      </c>
      <c r="AY356" s="195">
        <v>1</v>
      </c>
      <c r="AZ356" s="195">
        <v>31</v>
      </c>
    </row>
    <row r="357" spans="1:52" ht="15">
      <c r="A357" s="153">
        <f t="shared" si="106"/>
        <v>12</v>
      </c>
      <c r="B357" s="162">
        <v>44913</v>
      </c>
      <c r="C357" s="163">
        <f>'[1]2022'!$V355</f>
        <v>442</v>
      </c>
      <c r="D357" s="163">
        <f>'[1]2022'!Y355</f>
        <v>12</v>
      </c>
      <c r="E357" s="163">
        <f>'[1]2022'!Z355</f>
        <v>27</v>
      </c>
      <c r="F357" s="163">
        <f>'[1]2022'!AA355</f>
        <v>14</v>
      </c>
      <c r="G357" s="163">
        <f>'[1]2022'!AB355</f>
        <v>0</v>
      </c>
      <c r="H357" s="163">
        <f>'[1]2022'!AC355</f>
        <v>30</v>
      </c>
      <c r="J357" s="153">
        <f t="shared" si="107"/>
        <v>12</v>
      </c>
      <c r="K357" s="162">
        <f t="shared" si="111"/>
        <v>45278</v>
      </c>
      <c r="L357" s="167">
        <f t="shared" si="108"/>
        <v>442</v>
      </c>
      <c r="M357" s="166">
        <f>VLOOKUP($K357,ANALISIS!N$4:T$369,2,FALSE)</f>
        <v>10</v>
      </c>
      <c r="N357" s="166">
        <f>VLOOKUP($K357,ANALISIS!$N$4:$T$369,3,FALSE)</f>
        <v>4</v>
      </c>
      <c r="O357" s="166">
        <f>VLOOKUP($K357,ANALISIS!$N$4:$T$369,4,FALSE)</f>
        <v>0</v>
      </c>
      <c r="P357" s="166">
        <f>VLOOKUP($K357,ANALISIS!$N$4:$T$369,5,FALSE)</f>
        <v>1</v>
      </c>
      <c r="Q357" s="166">
        <f>VLOOKUP($K357,ANALISIS!$N$4:$T$369,6,FALSE)</f>
        <v>23</v>
      </c>
      <c r="S357" s="153">
        <f t="shared" si="109"/>
        <v>12</v>
      </c>
      <c r="T357" s="162">
        <f t="shared" si="110"/>
        <v>45278</v>
      </c>
      <c r="U357" s="163">
        <f>[1]PRESUP!B355</f>
        <v>440</v>
      </c>
      <c r="V357" s="166">
        <f>[1]PRESUP!E355</f>
        <v>15.25584375</v>
      </c>
      <c r="W357" s="166">
        <f>[1]PRESUP!F355</f>
        <v>32.580276483050902</v>
      </c>
      <c r="X357" s="166">
        <f>[1]PRESUP!G355</f>
        <v>10.170562500000001</v>
      </c>
      <c r="Y357" s="166">
        <f>[1]PRESUP!H355</f>
        <v>0</v>
      </c>
      <c r="Z357" s="166">
        <f>[1]PRESUP!I355</f>
        <v>0</v>
      </c>
      <c r="AS357" s="153">
        <f t="shared" si="105"/>
        <v>12</v>
      </c>
      <c r="AT357" s="162">
        <v>44913</v>
      </c>
      <c r="AU357" s="195">
        <v>442</v>
      </c>
      <c r="AV357" s="195">
        <v>12</v>
      </c>
      <c r="AW357" s="195">
        <v>27</v>
      </c>
      <c r="AX357" s="195">
        <v>14</v>
      </c>
      <c r="AY357" s="195"/>
      <c r="AZ357" s="195">
        <v>30</v>
      </c>
    </row>
    <row r="358" spans="1:52" ht="15">
      <c r="A358" s="153">
        <f t="shared" si="106"/>
        <v>12</v>
      </c>
      <c r="B358" s="162">
        <v>44914</v>
      </c>
      <c r="C358" s="163">
        <f>'[1]2022'!$V356</f>
        <v>442</v>
      </c>
      <c r="D358" s="163">
        <f>'[1]2022'!Y356</f>
        <v>8</v>
      </c>
      <c r="E358" s="163">
        <f>'[1]2022'!Z356</f>
        <v>27</v>
      </c>
      <c r="F358" s="163">
        <f>'[1]2022'!AA356</f>
        <v>17</v>
      </c>
      <c r="G358" s="163">
        <f>'[1]2022'!AB356</f>
        <v>0</v>
      </c>
      <c r="H358" s="163">
        <f>'[1]2022'!AC356</f>
        <v>30</v>
      </c>
      <c r="J358" s="153">
        <f t="shared" si="107"/>
        <v>12</v>
      </c>
      <c r="K358" s="162">
        <f t="shared" si="111"/>
        <v>45279</v>
      </c>
      <c r="L358" s="167">
        <f t="shared" si="108"/>
        <v>442</v>
      </c>
      <c r="M358" s="166">
        <f>VLOOKUP($K358,ANALISIS!N$4:T$369,2,FALSE)</f>
        <v>11</v>
      </c>
      <c r="N358" s="166">
        <f>VLOOKUP($K358,ANALISIS!$N$4:$T$369,3,FALSE)</f>
        <v>4</v>
      </c>
      <c r="O358" s="166">
        <f>VLOOKUP($K358,ANALISIS!$N$4:$T$369,4,FALSE)</f>
        <v>0</v>
      </c>
      <c r="P358" s="166">
        <f>VLOOKUP($K358,ANALISIS!$N$4:$T$369,5,FALSE)</f>
        <v>1</v>
      </c>
      <c r="Q358" s="166">
        <f>VLOOKUP($K358,ANALISIS!$N$4:$T$369,6,FALSE)</f>
        <v>24</v>
      </c>
      <c r="S358" s="153">
        <f t="shared" si="109"/>
        <v>12</v>
      </c>
      <c r="T358" s="162">
        <f t="shared" si="110"/>
        <v>45279</v>
      </c>
      <c r="U358" s="163">
        <f>[1]PRESUP!B356</f>
        <v>440</v>
      </c>
      <c r="V358" s="166">
        <f>[1]PRESUP!E356</f>
        <v>10.170562500000001</v>
      </c>
      <c r="W358" s="166">
        <f>[1]PRESUP!F356</f>
        <v>32.580276483050902</v>
      </c>
      <c r="X358" s="166">
        <f>[1]PRESUP!G356</f>
        <v>12.34996875</v>
      </c>
      <c r="Y358" s="166">
        <f>[1]PRESUP!H356</f>
        <v>0</v>
      </c>
      <c r="Z358" s="166">
        <f>[1]PRESUP!I356</f>
        <v>0</v>
      </c>
      <c r="AS358" s="153">
        <f t="shared" si="105"/>
        <v>12</v>
      </c>
      <c r="AT358" s="162">
        <v>44914</v>
      </c>
      <c r="AU358" s="195">
        <v>442</v>
      </c>
      <c r="AV358" s="195">
        <v>8</v>
      </c>
      <c r="AW358" s="195">
        <v>27</v>
      </c>
      <c r="AX358" s="195">
        <v>17</v>
      </c>
      <c r="AY358" s="195"/>
      <c r="AZ358" s="195">
        <v>30</v>
      </c>
    </row>
    <row r="359" spans="1:52" ht="15">
      <c r="A359" s="153">
        <f t="shared" si="106"/>
        <v>12</v>
      </c>
      <c r="B359" s="162">
        <v>44915</v>
      </c>
      <c r="C359" s="163">
        <f>'[1]2022'!$V357</f>
        <v>442</v>
      </c>
      <c r="D359" s="163">
        <f>'[1]2022'!Y357</f>
        <v>14</v>
      </c>
      <c r="E359" s="163">
        <f>'[1]2022'!Z357</f>
        <v>30</v>
      </c>
      <c r="F359" s="163">
        <f>'[1]2022'!AA357</f>
        <v>15</v>
      </c>
      <c r="G359" s="163">
        <f>'[1]2022'!AB357</f>
        <v>0</v>
      </c>
      <c r="H359" s="163">
        <f>'[1]2022'!AC357</f>
        <v>34</v>
      </c>
      <c r="J359" s="153">
        <f t="shared" si="107"/>
        <v>12</v>
      </c>
      <c r="K359" s="162">
        <f t="shared" si="111"/>
        <v>45280</v>
      </c>
      <c r="L359" s="167">
        <f t="shared" si="108"/>
        <v>442</v>
      </c>
      <c r="M359" s="166">
        <f>VLOOKUP($K359,ANALISIS!N$4:T$369,2,FALSE)</f>
        <v>10</v>
      </c>
      <c r="N359" s="166">
        <f>VLOOKUP($K359,ANALISIS!$N$4:$T$369,3,FALSE)</f>
        <v>4</v>
      </c>
      <c r="O359" s="166">
        <f>VLOOKUP($K359,ANALISIS!$N$4:$T$369,4,FALSE)</f>
        <v>0</v>
      </c>
      <c r="P359" s="166">
        <f>VLOOKUP($K359,ANALISIS!$N$4:$T$369,5,FALSE)</f>
        <v>2</v>
      </c>
      <c r="Q359" s="166">
        <f>VLOOKUP($K359,ANALISIS!$N$4:$T$369,6,FALSE)</f>
        <v>31</v>
      </c>
      <c r="S359" s="153">
        <f t="shared" si="109"/>
        <v>12</v>
      </c>
      <c r="T359" s="162">
        <f t="shared" si="110"/>
        <v>45280</v>
      </c>
      <c r="U359" s="163">
        <f>[1]PRESUP!B357</f>
        <v>440</v>
      </c>
      <c r="V359" s="166">
        <f>[1]PRESUP!E357</f>
        <v>17.798484375000001</v>
      </c>
      <c r="W359" s="166">
        <f>[1]PRESUP!F357</f>
        <v>36.200307203389798</v>
      </c>
      <c r="X359" s="166">
        <f>[1]PRESUP!G357</f>
        <v>10.89703125</v>
      </c>
      <c r="Y359" s="166">
        <f>[1]PRESUP!H357</f>
        <v>0</v>
      </c>
      <c r="Z359" s="166">
        <f>[1]PRESUP!I357</f>
        <v>0</v>
      </c>
      <c r="AS359" s="153">
        <f t="shared" si="105"/>
        <v>12</v>
      </c>
      <c r="AT359" s="162">
        <v>44915</v>
      </c>
      <c r="AU359" s="195">
        <v>442</v>
      </c>
      <c r="AV359" s="195">
        <v>14</v>
      </c>
      <c r="AW359" s="195">
        <v>30</v>
      </c>
      <c r="AX359" s="195">
        <v>15</v>
      </c>
      <c r="AY359" s="195"/>
      <c r="AZ359" s="195">
        <v>34</v>
      </c>
    </row>
    <row r="360" spans="1:52" ht="15">
      <c r="A360" s="153">
        <f t="shared" si="106"/>
        <v>12</v>
      </c>
      <c r="B360" s="162">
        <v>44916</v>
      </c>
      <c r="C360" s="163">
        <f>'[1]2022'!$V358</f>
        <v>442</v>
      </c>
      <c r="D360" s="163">
        <f>'[1]2022'!Y358</f>
        <v>14</v>
      </c>
      <c r="E360" s="163">
        <f>'[1]2022'!Z358</f>
        <v>26</v>
      </c>
      <c r="F360" s="163">
        <f>'[1]2022'!AA358</f>
        <v>10</v>
      </c>
      <c r="G360" s="163">
        <f>'[1]2022'!AB358</f>
        <v>4</v>
      </c>
      <c r="H360" s="163">
        <f>'[1]2022'!AC358</f>
        <v>34</v>
      </c>
      <c r="J360" s="153">
        <f t="shared" si="107"/>
        <v>12</v>
      </c>
      <c r="K360" s="162">
        <f t="shared" si="111"/>
        <v>45281</v>
      </c>
      <c r="L360" s="167">
        <f t="shared" si="108"/>
        <v>442</v>
      </c>
      <c r="M360" s="166">
        <f>VLOOKUP($K360,ANALISIS!N$4:T$369,2,FALSE)</f>
        <v>15</v>
      </c>
      <c r="N360" s="166">
        <f>VLOOKUP($K360,ANALISIS!$N$4:$T$369,3,FALSE)</f>
        <v>6</v>
      </c>
      <c r="O360" s="166">
        <f>VLOOKUP($K360,ANALISIS!$N$4:$T$369,4,FALSE)</f>
        <v>0</v>
      </c>
      <c r="P360" s="166">
        <f>VLOOKUP($K360,ANALISIS!$N$4:$T$369,5,FALSE)</f>
        <v>2</v>
      </c>
      <c r="Q360" s="166">
        <f>VLOOKUP($K360,ANALISIS!$N$4:$T$369,6,FALSE)</f>
        <v>41</v>
      </c>
      <c r="S360" s="153">
        <f t="shared" si="109"/>
        <v>12</v>
      </c>
      <c r="T360" s="162">
        <f t="shared" si="110"/>
        <v>45281</v>
      </c>
      <c r="U360" s="163">
        <f>[1]PRESUP!B358</f>
        <v>440</v>
      </c>
      <c r="V360" s="166">
        <f>[1]PRESUP!E358</f>
        <v>17.798484375000001</v>
      </c>
      <c r="W360" s="166">
        <f>[1]PRESUP!F358</f>
        <v>31.3735995762712</v>
      </c>
      <c r="X360" s="166">
        <f>[1]PRESUP!G358</f>
        <v>7.2646875</v>
      </c>
      <c r="Y360" s="166">
        <f>[1]PRESUP!H358</f>
        <v>0</v>
      </c>
      <c r="Z360" s="166">
        <f>[1]PRESUP!I358</f>
        <v>0</v>
      </c>
      <c r="AS360" s="153">
        <f t="shared" si="105"/>
        <v>12</v>
      </c>
      <c r="AT360" s="162">
        <v>44916</v>
      </c>
      <c r="AU360" s="195">
        <v>442</v>
      </c>
      <c r="AV360" s="195">
        <v>14</v>
      </c>
      <c r="AW360" s="195">
        <v>26</v>
      </c>
      <c r="AX360" s="195">
        <v>10</v>
      </c>
      <c r="AY360" s="195">
        <v>4</v>
      </c>
      <c r="AZ360" s="195">
        <v>34</v>
      </c>
    </row>
    <row r="361" spans="1:52" ht="15">
      <c r="A361" s="153">
        <f t="shared" si="106"/>
        <v>12</v>
      </c>
      <c r="B361" s="162">
        <v>44917</v>
      </c>
      <c r="C361" s="163">
        <f>'[1]2022'!$V359</f>
        <v>442</v>
      </c>
      <c r="D361" s="163">
        <f>'[1]2022'!Y359</f>
        <v>19</v>
      </c>
      <c r="E361" s="163">
        <f>'[1]2022'!Z359</f>
        <v>30</v>
      </c>
      <c r="F361" s="163">
        <f>'[1]2022'!AA359</f>
        <v>11</v>
      </c>
      <c r="G361" s="163">
        <f>'[1]2022'!AB359</f>
        <v>3</v>
      </c>
      <c r="H361" s="163">
        <f>'[1]2022'!AC359</f>
        <v>30</v>
      </c>
      <c r="J361" s="153">
        <f t="shared" si="107"/>
        <v>12</v>
      </c>
      <c r="K361" s="162">
        <f t="shared" si="111"/>
        <v>45282</v>
      </c>
      <c r="L361" s="167">
        <f t="shared" si="108"/>
        <v>442</v>
      </c>
      <c r="M361" s="166">
        <f>VLOOKUP($K361,ANALISIS!N$4:T$369,2,FALSE)</f>
        <v>20</v>
      </c>
      <c r="N361" s="166">
        <f>VLOOKUP($K361,ANALISIS!$N$4:$T$369,3,FALSE)</f>
        <v>12</v>
      </c>
      <c r="O361" s="166">
        <f>VLOOKUP($K361,ANALISIS!$N$4:$T$369,4,FALSE)</f>
        <v>0</v>
      </c>
      <c r="P361" s="166">
        <f>VLOOKUP($K361,ANALISIS!$N$4:$T$369,5,FALSE)</f>
        <v>0</v>
      </c>
      <c r="Q361" s="166">
        <f>VLOOKUP($K361,ANALISIS!$N$4:$T$369,6,FALSE)</f>
        <v>51</v>
      </c>
      <c r="S361" s="153">
        <f t="shared" si="109"/>
        <v>12</v>
      </c>
      <c r="T361" s="162">
        <f t="shared" si="110"/>
        <v>45282</v>
      </c>
      <c r="U361" s="163">
        <f>[1]PRESUP!B359</f>
        <v>440</v>
      </c>
      <c r="V361" s="166">
        <f>[1]PRESUP!E359</f>
        <v>24.155085937500001</v>
      </c>
      <c r="W361" s="166">
        <f>[1]PRESUP!F359</f>
        <v>36.200307203389798</v>
      </c>
      <c r="X361" s="166">
        <f>[1]PRESUP!G359</f>
        <v>7.9911562500000004</v>
      </c>
      <c r="Y361" s="166">
        <f>[1]PRESUP!H359</f>
        <v>0</v>
      </c>
      <c r="Z361" s="166">
        <f>[1]PRESUP!I359</f>
        <v>0</v>
      </c>
      <c r="AS361" s="153">
        <f t="shared" si="105"/>
        <v>12</v>
      </c>
      <c r="AT361" s="162">
        <v>44917</v>
      </c>
      <c r="AU361" s="195">
        <v>442</v>
      </c>
      <c r="AV361" s="195">
        <v>19</v>
      </c>
      <c r="AW361" s="195">
        <v>30</v>
      </c>
      <c r="AX361" s="195">
        <v>11</v>
      </c>
      <c r="AY361" s="195">
        <v>3</v>
      </c>
      <c r="AZ361" s="195">
        <v>30</v>
      </c>
    </row>
    <row r="362" spans="1:52" ht="15">
      <c r="A362" s="153">
        <f t="shared" si="106"/>
        <v>12</v>
      </c>
      <c r="B362" s="162">
        <v>44918</v>
      </c>
      <c r="C362" s="163">
        <f>'[1]2022'!$V360</f>
        <v>442</v>
      </c>
      <c r="D362" s="163">
        <f>'[1]2022'!Y360</f>
        <v>38</v>
      </c>
      <c r="E362" s="163">
        <f>'[1]2022'!Z360</f>
        <v>52</v>
      </c>
      <c r="F362" s="163">
        <f>'[1]2022'!AA360</f>
        <v>21</v>
      </c>
      <c r="G362" s="163">
        <f>'[1]2022'!AB360</f>
        <v>0</v>
      </c>
      <c r="H362" s="163">
        <f>'[1]2022'!AC360</f>
        <v>30</v>
      </c>
      <c r="J362" s="153">
        <f t="shared" si="107"/>
        <v>12</v>
      </c>
      <c r="K362" s="162">
        <f t="shared" si="111"/>
        <v>45283</v>
      </c>
      <c r="L362" s="167">
        <f t="shared" si="108"/>
        <v>442</v>
      </c>
      <c r="M362" s="166">
        <f>VLOOKUP($K362,ANALISIS!N$4:T$369,2,FALSE)</f>
        <v>34</v>
      </c>
      <c r="N362" s="166">
        <f>VLOOKUP($K362,ANALISIS!$N$4:$T$369,3,FALSE)</f>
        <v>17</v>
      </c>
      <c r="O362" s="166">
        <f>VLOOKUP($K362,ANALISIS!$N$4:$T$369,4,FALSE)</f>
        <v>1</v>
      </c>
      <c r="P362" s="166">
        <f>VLOOKUP($K362,ANALISIS!$N$4:$T$369,5,FALSE)</f>
        <v>0</v>
      </c>
      <c r="Q362" s="166">
        <f>VLOOKUP($K362,ANALISIS!$N$4:$T$369,6,FALSE)</f>
        <v>56</v>
      </c>
      <c r="S362" s="153">
        <f t="shared" si="109"/>
        <v>12</v>
      </c>
      <c r="T362" s="162">
        <f t="shared" si="110"/>
        <v>45283</v>
      </c>
      <c r="U362" s="163">
        <f>[1]PRESUP!B360</f>
        <v>440</v>
      </c>
      <c r="V362" s="166">
        <f>[1]PRESUP!E360</f>
        <v>48.310171875000002</v>
      </c>
      <c r="W362" s="166">
        <f>[1]PRESUP!F360</f>
        <v>62.7471991525424</v>
      </c>
      <c r="X362" s="166">
        <f>[1]PRESUP!G360</f>
        <v>15.25584375</v>
      </c>
      <c r="Y362" s="166">
        <f>[1]PRESUP!H360</f>
        <v>0</v>
      </c>
      <c r="Z362" s="166">
        <f>[1]PRESUP!I360</f>
        <v>0</v>
      </c>
      <c r="AS362" s="153">
        <f t="shared" si="105"/>
        <v>12</v>
      </c>
      <c r="AT362" s="162">
        <v>44918</v>
      </c>
      <c r="AU362" s="195">
        <v>442</v>
      </c>
      <c r="AV362" s="195">
        <v>38</v>
      </c>
      <c r="AW362" s="195">
        <v>52</v>
      </c>
      <c r="AX362" s="195">
        <v>21</v>
      </c>
      <c r="AY362" s="195"/>
      <c r="AZ362" s="195">
        <v>30</v>
      </c>
    </row>
    <row r="363" spans="1:52" ht="15">
      <c r="A363" s="153">
        <f t="shared" si="106"/>
        <v>12</v>
      </c>
      <c r="B363" s="162">
        <v>44919</v>
      </c>
      <c r="C363" s="163">
        <f>'[1]2022'!$V361</f>
        <v>442</v>
      </c>
      <c r="D363" s="163">
        <f>'[1]2022'!Y361</f>
        <v>49</v>
      </c>
      <c r="E363" s="163">
        <f>'[1]2022'!Z361</f>
        <v>66</v>
      </c>
      <c r="F363" s="163">
        <f>'[1]2022'!AA361</f>
        <v>23</v>
      </c>
      <c r="G363" s="163">
        <f>'[1]2022'!AB361</f>
        <v>0</v>
      </c>
      <c r="H363" s="163">
        <f>'[1]2022'!AC361</f>
        <v>30</v>
      </c>
      <c r="J363" s="153">
        <f t="shared" si="107"/>
        <v>12</v>
      </c>
      <c r="K363" s="162">
        <f t="shared" si="111"/>
        <v>45284</v>
      </c>
      <c r="L363" s="167">
        <f t="shared" si="108"/>
        <v>442</v>
      </c>
      <c r="M363" s="166">
        <f>VLOOKUP($K363,ANALISIS!N$4:T$369,2,FALSE)</f>
        <v>43</v>
      </c>
      <c r="N363" s="166">
        <f>VLOOKUP($K363,ANALISIS!$N$4:$T$369,3,FALSE)</f>
        <v>17</v>
      </c>
      <c r="O363" s="166">
        <f>VLOOKUP($K363,ANALISIS!$N$4:$T$369,4,FALSE)</f>
        <v>3</v>
      </c>
      <c r="P363" s="166">
        <f>VLOOKUP($K363,ANALISIS!$N$4:$T$369,5,FALSE)</f>
        <v>0</v>
      </c>
      <c r="Q363" s="166">
        <f>VLOOKUP($K363,ANALISIS!$N$4:$T$369,6,FALSE)</f>
        <v>60</v>
      </c>
      <c r="S363" s="153">
        <f t="shared" si="109"/>
        <v>12</v>
      </c>
      <c r="T363" s="162">
        <f t="shared" si="110"/>
        <v>45284</v>
      </c>
      <c r="U363" s="163">
        <f>[1]PRESUP!B361</f>
        <v>440</v>
      </c>
      <c r="V363" s="166">
        <f>[1]PRESUP!E361</f>
        <v>62.294695312499996</v>
      </c>
      <c r="W363" s="166">
        <f>[1]PRESUP!F361</f>
        <v>79.640675847457601</v>
      </c>
      <c r="X363" s="166">
        <f>[1]PRESUP!G361</f>
        <v>16.708781250000001</v>
      </c>
      <c r="Y363" s="166">
        <f>[1]PRESUP!H361</f>
        <v>0</v>
      </c>
      <c r="Z363" s="166">
        <f>[1]PRESUP!I361</f>
        <v>0</v>
      </c>
      <c r="AS363" s="153">
        <f t="shared" si="105"/>
        <v>12</v>
      </c>
      <c r="AT363" s="162">
        <v>44919</v>
      </c>
      <c r="AU363" s="195">
        <v>442</v>
      </c>
      <c r="AV363" s="195">
        <v>49</v>
      </c>
      <c r="AW363" s="195">
        <v>66</v>
      </c>
      <c r="AX363" s="195">
        <v>23</v>
      </c>
      <c r="AY363" s="195"/>
      <c r="AZ363" s="195">
        <v>30</v>
      </c>
    </row>
    <row r="364" spans="1:52" ht="15">
      <c r="A364" s="153">
        <f t="shared" si="106"/>
        <v>12</v>
      </c>
      <c r="B364" s="162">
        <v>44920</v>
      </c>
      <c r="C364" s="163">
        <f>'[1]2022'!$V362</f>
        <v>442</v>
      </c>
      <c r="D364" s="163">
        <f>'[1]2022'!Y362</f>
        <v>41</v>
      </c>
      <c r="E364" s="163">
        <f>'[1]2022'!Z362</f>
        <v>80</v>
      </c>
      <c r="F364" s="163">
        <f>'[1]2022'!AA362</f>
        <v>30</v>
      </c>
      <c r="G364" s="163">
        <f>'[1]2022'!AB362</f>
        <v>2</v>
      </c>
      <c r="H364" s="163">
        <f>'[1]2022'!AC362</f>
        <v>33</v>
      </c>
      <c r="J364" s="153">
        <f t="shared" si="107"/>
        <v>12</v>
      </c>
      <c r="K364" s="162">
        <f t="shared" si="111"/>
        <v>45285</v>
      </c>
      <c r="L364" s="167">
        <f t="shared" si="108"/>
        <v>442</v>
      </c>
      <c r="M364" s="166">
        <f>VLOOKUP($K364,ANALISIS!N$4:T$369,2,FALSE)</f>
        <v>30</v>
      </c>
      <c r="N364" s="166">
        <f>VLOOKUP($K364,ANALISIS!$N$4:$T$369,3,FALSE)</f>
        <v>17</v>
      </c>
      <c r="O364" s="166">
        <f>VLOOKUP($K364,ANALISIS!$N$4:$T$369,4,FALSE)</f>
        <v>3</v>
      </c>
      <c r="P364" s="166">
        <f>VLOOKUP($K364,ANALISIS!$N$4:$T$369,5,FALSE)</f>
        <v>10</v>
      </c>
      <c r="Q364" s="166">
        <f>VLOOKUP($K364,ANALISIS!$N$4:$T$369,6,FALSE)</f>
        <v>63</v>
      </c>
      <c r="S364" s="153">
        <f t="shared" si="109"/>
        <v>12</v>
      </c>
      <c r="T364" s="162">
        <f t="shared" si="110"/>
        <v>45285</v>
      </c>
      <c r="U364" s="163">
        <f>[1]PRESUP!B362</f>
        <v>440</v>
      </c>
      <c r="V364" s="166">
        <f>[1]PRESUP!E362</f>
        <v>52.124132812500001</v>
      </c>
      <c r="W364" s="166">
        <f>[1]PRESUP!F362</f>
        <v>96.534152542372894</v>
      </c>
      <c r="X364" s="166">
        <f>[1]PRESUP!G362</f>
        <v>21.794062499999999</v>
      </c>
      <c r="Y364" s="166">
        <f>[1]PRESUP!H362</f>
        <v>0</v>
      </c>
      <c r="Z364" s="166">
        <f>[1]PRESUP!I362</f>
        <v>0</v>
      </c>
      <c r="AS364" s="153">
        <f t="shared" si="105"/>
        <v>12</v>
      </c>
      <c r="AT364" s="162">
        <v>44920</v>
      </c>
      <c r="AU364" s="195">
        <v>442</v>
      </c>
      <c r="AV364" s="195">
        <v>41</v>
      </c>
      <c r="AW364" s="195">
        <v>80</v>
      </c>
      <c r="AX364" s="195">
        <v>30</v>
      </c>
      <c r="AY364" s="195">
        <v>2</v>
      </c>
      <c r="AZ364" s="195">
        <v>33</v>
      </c>
    </row>
    <row r="365" spans="1:52" ht="15">
      <c r="A365" s="153">
        <f t="shared" si="106"/>
        <v>12</v>
      </c>
      <c r="B365" s="162">
        <v>44921</v>
      </c>
      <c r="C365" s="163">
        <f>'[1]2022'!$V363</f>
        <v>442</v>
      </c>
      <c r="D365" s="163">
        <f>'[1]2022'!Y363</f>
        <v>50</v>
      </c>
      <c r="E365" s="163">
        <f>'[1]2022'!Z363</f>
        <v>89</v>
      </c>
      <c r="F365" s="163">
        <f>'[1]2022'!AA363</f>
        <v>36</v>
      </c>
      <c r="G365" s="163">
        <f>'[1]2022'!AB363</f>
        <v>5</v>
      </c>
      <c r="H365" s="163">
        <f>'[1]2022'!AC363</f>
        <v>42</v>
      </c>
      <c r="J365" s="153">
        <f t="shared" si="107"/>
        <v>12</v>
      </c>
      <c r="K365" s="162">
        <f t="shared" si="111"/>
        <v>45286</v>
      </c>
      <c r="L365" s="167">
        <f t="shared" si="108"/>
        <v>442</v>
      </c>
      <c r="M365" s="166">
        <f>VLOOKUP($K365,ANALISIS!N$4:T$369,2,FALSE)</f>
        <v>39</v>
      </c>
      <c r="N365" s="166">
        <f>VLOOKUP($K365,ANALISIS!$N$4:$T$369,3,FALSE)</f>
        <v>18</v>
      </c>
      <c r="O365" s="166">
        <f>VLOOKUP($K365,ANALISIS!$N$4:$T$369,4,FALSE)</f>
        <v>2</v>
      </c>
      <c r="P365" s="166">
        <f>VLOOKUP($K365,ANALISIS!$N$4:$T$369,5,FALSE)</f>
        <v>7</v>
      </c>
      <c r="Q365" s="166">
        <f>VLOOKUP($K365,ANALISIS!$N$4:$T$369,6,FALSE)</f>
        <v>69</v>
      </c>
      <c r="S365" s="153">
        <f t="shared" si="109"/>
        <v>12</v>
      </c>
      <c r="T365" s="162">
        <f t="shared" si="110"/>
        <v>45286</v>
      </c>
      <c r="U365" s="163">
        <f>[1]PRESUP!B363</f>
        <v>440</v>
      </c>
      <c r="V365" s="166">
        <f>[1]PRESUP!E363</f>
        <v>63.566015624999999</v>
      </c>
      <c r="W365" s="166">
        <f>[1]PRESUP!F363</f>
        <v>107.39424470339</v>
      </c>
      <c r="X365" s="166">
        <f>[1]PRESUP!G363</f>
        <v>26.152875000000002</v>
      </c>
      <c r="Y365" s="166">
        <f>[1]PRESUP!H363</f>
        <v>0</v>
      </c>
      <c r="Z365" s="166">
        <f>[1]PRESUP!I363</f>
        <v>0</v>
      </c>
      <c r="AS365" s="153">
        <f t="shared" si="105"/>
        <v>12</v>
      </c>
      <c r="AT365" s="162">
        <v>44921</v>
      </c>
      <c r="AU365" s="195">
        <v>442</v>
      </c>
      <c r="AV365" s="195">
        <v>50</v>
      </c>
      <c r="AW365" s="195">
        <v>89</v>
      </c>
      <c r="AX365" s="195">
        <v>36</v>
      </c>
      <c r="AY365" s="195">
        <v>5</v>
      </c>
      <c r="AZ365" s="195">
        <v>42</v>
      </c>
    </row>
    <row r="366" spans="1:52" ht="15">
      <c r="A366" s="153">
        <f t="shared" si="106"/>
        <v>12</v>
      </c>
      <c r="B366" s="162">
        <v>44922</v>
      </c>
      <c r="C366" s="163">
        <f>'[1]2022'!$V364</f>
        <v>442</v>
      </c>
      <c r="D366" s="163">
        <f>'[1]2022'!Y364</f>
        <v>59</v>
      </c>
      <c r="E366" s="163">
        <f>'[1]2022'!Z364</f>
        <v>91</v>
      </c>
      <c r="F366" s="163">
        <f>'[1]2022'!AA364</f>
        <v>56</v>
      </c>
      <c r="G366" s="163">
        <f>'[1]2022'!AB364</f>
        <v>7</v>
      </c>
      <c r="H366" s="163">
        <f>'[1]2022'!AC364</f>
        <v>44</v>
      </c>
      <c r="J366" s="153">
        <f t="shared" si="107"/>
        <v>12</v>
      </c>
      <c r="K366" s="162">
        <f t="shared" si="111"/>
        <v>45287</v>
      </c>
      <c r="L366" s="167">
        <f t="shared" si="108"/>
        <v>442</v>
      </c>
      <c r="M366" s="166">
        <f>VLOOKUP($K366,ANALISIS!N$4:T$369,2,FALSE)</f>
        <v>33</v>
      </c>
      <c r="N366" s="166">
        <f>VLOOKUP($K366,ANALISIS!$N$4:$T$369,3,FALSE)</f>
        <v>19</v>
      </c>
      <c r="O366" s="166">
        <f>VLOOKUP($K366,ANALISIS!$N$4:$T$369,4,FALSE)</f>
        <v>2</v>
      </c>
      <c r="P366" s="166">
        <f>VLOOKUP($K366,ANALISIS!$N$4:$T$369,5,FALSE)</f>
        <v>6</v>
      </c>
      <c r="Q366" s="166">
        <f>VLOOKUP($K366,ANALISIS!$N$4:$T$369,6,FALSE)</f>
        <v>77</v>
      </c>
      <c r="S366" s="153">
        <f t="shared" si="109"/>
        <v>12</v>
      </c>
      <c r="T366" s="162">
        <f t="shared" si="110"/>
        <v>45287</v>
      </c>
      <c r="U366" s="163">
        <f>[1]PRESUP!B364</f>
        <v>440</v>
      </c>
      <c r="V366" s="166">
        <f>[1]PRESUP!E364</f>
        <v>75.007898437500003</v>
      </c>
      <c r="W366" s="166">
        <f>[1]PRESUP!F364</f>
        <v>109.807598516949</v>
      </c>
      <c r="X366" s="166">
        <f>[1]PRESUP!G364</f>
        <v>40.682250000000003</v>
      </c>
      <c r="Y366" s="166">
        <f>[1]PRESUP!H364</f>
        <v>0</v>
      </c>
      <c r="Z366" s="166">
        <f>[1]PRESUP!I364</f>
        <v>0</v>
      </c>
      <c r="AS366" s="153">
        <f t="shared" si="105"/>
        <v>12</v>
      </c>
      <c r="AT366" s="162">
        <v>44922</v>
      </c>
      <c r="AU366" s="195">
        <v>442</v>
      </c>
      <c r="AV366" s="195">
        <v>59</v>
      </c>
      <c r="AW366" s="195">
        <v>91</v>
      </c>
      <c r="AX366" s="195">
        <v>56</v>
      </c>
      <c r="AY366" s="195">
        <v>7</v>
      </c>
      <c r="AZ366" s="195">
        <v>44</v>
      </c>
    </row>
    <row r="367" spans="1:52" ht="15">
      <c r="A367" s="153">
        <f t="shared" si="106"/>
        <v>12</v>
      </c>
      <c r="B367" s="162">
        <v>44923</v>
      </c>
      <c r="C367" s="163">
        <f>'[1]2022'!$V365</f>
        <v>442</v>
      </c>
      <c r="D367" s="163">
        <f>'[1]2022'!Y365</f>
        <v>58</v>
      </c>
      <c r="E367" s="163">
        <f>'[1]2022'!Z365</f>
        <v>95</v>
      </c>
      <c r="F367" s="163">
        <f>'[1]2022'!AA365</f>
        <v>55</v>
      </c>
      <c r="G367" s="163">
        <f>'[1]2022'!AB365</f>
        <v>7</v>
      </c>
      <c r="H367" s="163">
        <f>'[1]2022'!AC365</f>
        <v>50</v>
      </c>
      <c r="J367" s="153">
        <f t="shared" si="107"/>
        <v>12</v>
      </c>
      <c r="K367" s="162">
        <f t="shared" si="111"/>
        <v>45288</v>
      </c>
      <c r="L367" s="167">
        <f t="shared" si="108"/>
        <v>442</v>
      </c>
      <c r="M367" s="166">
        <f>VLOOKUP($K367,ANALISIS!N$4:T$369,2,FALSE)</f>
        <v>35</v>
      </c>
      <c r="N367" s="166">
        <f>VLOOKUP($K367,ANALISIS!$N$4:$T$369,3,FALSE)</f>
        <v>16</v>
      </c>
      <c r="O367" s="166">
        <f>VLOOKUP($K367,ANALISIS!$N$4:$T$369,4,FALSE)</f>
        <v>2</v>
      </c>
      <c r="P367" s="166">
        <f>VLOOKUP($K367,ANALISIS!$N$4:$T$369,5,FALSE)</f>
        <v>6</v>
      </c>
      <c r="Q367" s="166">
        <f>VLOOKUP($K367,ANALISIS!$N$4:$T$369,6,FALSE)</f>
        <v>82</v>
      </c>
      <c r="S367" s="153">
        <f t="shared" si="109"/>
        <v>12</v>
      </c>
      <c r="T367" s="162">
        <f t="shared" si="110"/>
        <v>45288</v>
      </c>
      <c r="U367" s="163">
        <f>[1]PRESUP!B365</f>
        <v>440</v>
      </c>
      <c r="V367" s="166">
        <f>[1]PRESUP!E365</f>
        <v>73.736578124999994</v>
      </c>
      <c r="W367" s="166">
        <f>[1]PRESUP!F365</f>
        <v>114.63430614406801</v>
      </c>
      <c r="X367" s="166">
        <f>[1]PRESUP!G365</f>
        <v>39.955781250000001</v>
      </c>
      <c r="Y367" s="166">
        <f>[1]PRESUP!H365</f>
        <v>0</v>
      </c>
      <c r="Z367" s="166">
        <f>[1]PRESUP!I365</f>
        <v>0</v>
      </c>
      <c r="AS367" s="153">
        <f t="shared" si="105"/>
        <v>12</v>
      </c>
      <c r="AT367" s="162">
        <v>44923</v>
      </c>
      <c r="AU367" s="195">
        <v>442</v>
      </c>
      <c r="AV367" s="195">
        <v>58</v>
      </c>
      <c r="AW367" s="195">
        <v>95</v>
      </c>
      <c r="AX367" s="195">
        <v>55</v>
      </c>
      <c r="AY367" s="195">
        <v>7</v>
      </c>
      <c r="AZ367" s="195">
        <v>50</v>
      </c>
    </row>
    <row r="368" spans="1:52" ht="15">
      <c r="A368" s="153">
        <f t="shared" si="106"/>
        <v>12</v>
      </c>
      <c r="B368" s="162">
        <v>44924</v>
      </c>
      <c r="C368" s="163">
        <f>'[1]2022'!$V366</f>
        <v>442</v>
      </c>
      <c r="D368" s="163">
        <f>'[1]2022'!Y366</f>
        <v>65</v>
      </c>
      <c r="E368" s="163">
        <f>'[1]2022'!Z366</f>
        <v>105</v>
      </c>
      <c r="F368" s="163">
        <f>'[1]2022'!AA366</f>
        <v>57</v>
      </c>
      <c r="G368" s="163">
        <f>'[1]2022'!AB366</f>
        <v>7</v>
      </c>
      <c r="H368" s="163">
        <f>'[1]2022'!AC366</f>
        <v>56</v>
      </c>
      <c r="J368" s="153">
        <f t="shared" si="107"/>
        <v>12</v>
      </c>
      <c r="K368" s="162">
        <f t="shared" si="111"/>
        <v>45289</v>
      </c>
      <c r="L368" s="167">
        <f t="shared" si="108"/>
        <v>442</v>
      </c>
      <c r="M368" s="166">
        <f>VLOOKUP($K368,ANALISIS!N$4:T$369,2,FALSE)</f>
        <v>34</v>
      </c>
      <c r="N368" s="166">
        <f>VLOOKUP($K368,ANALISIS!$N$4:$T$369,3,FALSE)</f>
        <v>21</v>
      </c>
      <c r="O368" s="166">
        <f>VLOOKUP($K368,ANALISIS!$N$4:$T$369,4,FALSE)</f>
        <v>1</v>
      </c>
      <c r="P368" s="166">
        <f>VLOOKUP($K368,ANALISIS!$N$4:$T$369,5,FALSE)</f>
        <v>4</v>
      </c>
      <c r="Q368" s="166">
        <f>VLOOKUP($K368,ANALISIS!$N$4:$T$369,6,FALSE)</f>
        <v>95</v>
      </c>
      <c r="S368" s="153">
        <f t="shared" si="109"/>
        <v>12</v>
      </c>
      <c r="T368" s="162">
        <f t="shared" si="110"/>
        <v>45289</v>
      </c>
      <c r="U368" s="163">
        <f>[1]PRESUP!B366</f>
        <v>440</v>
      </c>
      <c r="V368" s="166">
        <f>[1]PRESUP!E366</f>
        <v>82.635820312500002</v>
      </c>
      <c r="W368" s="166">
        <f>[1]PRESUP!F366</f>
        <v>126.70107521186399</v>
      </c>
      <c r="X368" s="166">
        <f>[1]PRESUP!G366</f>
        <v>41.408718749999998</v>
      </c>
      <c r="Y368" s="166">
        <f>[1]PRESUP!H366</f>
        <v>0</v>
      </c>
      <c r="Z368" s="166">
        <f>[1]PRESUP!I366</f>
        <v>0</v>
      </c>
      <c r="AS368" s="153">
        <f t="shared" si="105"/>
        <v>12</v>
      </c>
      <c r="AT368" s="162">
        <v>44924</v>
      </c>
      <c r="AU368" s="195">
        <v>442</v>
      </c>
      <c r="AV368" s="195">
        <v>65</v>
      </c>
      <c r="AW368" s="195">
        <v>105</v>
      </c>
      <c r="AX368" s="195">
        <v>57</v>
      </c>
      <c r="AY368" s="195">
        <v>7</v>
      </c>
      <c r="AZ368" s="195">
        <v>56</v>
      </c>
    </row>
    <row r="369" spans="1:52" ht="15">
      <c r="A369" s="153">
        <f t="shared" si="106"/>
        <v>12</v>
      </c>
      <c r="B369" s="162">
        <v>44925</v>
      </c>
      <c r="C369" s="163">
        <f>'[1]2022'!$V367</f>
        <v>442</v>
      </c>
      <c r="D369" s="163">
        <f>'[1]2022'!Y367</f>
        <v>86</v>
      </c>
      <c r="E369" s="163">
        <f>'[1]2022'!Z367</f>
        <v>117</v>
      </c>
      <c r="F369" s="163">
        <f>'[1]2022'!AA367</f>
        <v>53</v>
      </c>
      <c r="G369" s="163">
        <f>'[1]2022'!AB367</f>
        <v>13</v>
      </c>
      <c r="H369" s="163">
        <f>'[1]2022'!AC367</f>
        <v>67</v>
      </c>
      <c r="J369" s="153">
        <f t="shared" si="107"/>
        <v>12</v>
      </c>
      <c r="K369" s="162">
        <f t="shared" si="111"/>
        <v>45290</v>
      </c>
      <c r="L369" s="167">
        <f t="shared" si="108"/>
        <v>442</v>
      </c>
      <c r="M369" s="166">
        <f>VLOOKUP($K369,ANALISIS!N$4:T$369,2,FALSE)</f>
        <v>40</v>
      </c>
      <c r="N369" s="166">
        <f>VLOOKUP($K369,ANALISIS!$N$4:$T$369,3,FALSE)</f>
        <v>25</v>
      </c>
      <c r="O369" s="166">
        <f>VLOOKUP($K369,ANALISIS!$N$4:$T$369,4,FALSE)</f>
        <v>0</v>
      </c>
      <c r="P369" s="166">
        <f>VLOOKUP($K369,ANALISIS!$N$4:$T$369,5,FALSE)</f>
        <v>1</v>
      </c>
      <c r="Q369" s="166">
        <f>VLOOKUP($K369,ANALISIS!$N$4:$T$369,6,FALSE)</f>
        <v>96</v>
      </c>
      <c r="S369" s="153">
        <f t="shared" si="109"/>
        <v>12</v>
      </c>
      <c r="T369" s="162">
        <f t="shared" si="110"/>
        <v>45290</v>
      </c>
      <c r="U369" s="163">
        <f>[1]PRESUP!B367</f>
        <v>440</v>
      </c>
      <c r="V369" s="166">
        <f>[1]PRESUP!E367</f>
        <v>109.333546875</v>
      </c>
      <c r="W369" s="166">
        <f>[1]PRESUP!F367</f>
        <v>141.18119809321999</v>
      </c>
      <c r="X369" s="166">
        <f>[1]PRESUP!G367</f>
        <v>38.502843749999997</v>
      </c>
      <c r="Y369" s="166">
        <f>[1]PRESUP!H367</f>
        <v>0</v>
      </c>
      <c r="Z369" s="166">
        <f>[1]PRESUP!I367</f>
        <v>0</v>
      </c>
      <c r="AS369" s="153">
        <f t="shared" si="105"/>
        <v>12</v>
      </c>
      <c r="AT369" s="162">
        <v>44925</v>
      </c>
      <c r="AU369" s="195">
        <v>442</v>
      </c>
      <c r="AV369" s="195">
        <v>86</v>
      </c>
      <c r="AW369" s="195">
        <v>117</v>
      </c>
      <c r="AX369" s="195">
        <v>53</v>
      </c>
      <c r="AY369" s="195">
        <v>13</v>
      </c>
      <c r="AZ369" s="195">
        <v>67</v>
      </c>
    </row>
    <row r="370" spans="1:52" ht="15">
      <c r="A370" s="153">
        <f t="shared" si="106"/>
        <v>12</v>
      </c>
      <c r="B370" s="162">
        <v>44926</v>
      </c>
      <c r="C370" s="163">
        <f>'[1]2022'!$V368</f>
        <v>442</v>
      </c>
      <c r="D370" s="163">
        <f>'[1]2022'!Y368</f>
        <v>102</v>
      </c>
      <c r="E370" s="163">
        <f>'[1]2022'!Z368</f>
        <v>126</v>
      </c>
      <c r="F370" s="163">
        <f>'[1]2022'!AA368</f>
        <v>36</v>
      </c>
      <c r="G370" s="163">
        <f>'[1]2022'!AB368</f>
        <v>0</v>
      </c>
      <c r="H370" s="163">
        <f>'[1]2022'!AC368</f>
        <v>65</v>
      </c>
      <c r="J370" s="153">
        <f t="shared" si="107"/>
        <v>12</v>
      </c>
      <c r="K370" s="162">
        <f t="shared" si="111"/>
        <v>45291</v>
      </c>
      <c r="L370" s="167">
        <f t="shared" si="108"/>
        <v>442</v>
      </c>
      <c r="M370" s="166">
        <f>VLOOKUP($K370,ANALISIS!N$4:T$369,2,FALSE)</f>
        <v>39</v>
      </c>
      <c r="N370" s="166">
        <f>VLOOKUP($K370,ANALISIS!$N$4:$T$369,3,FALSE)</f>
        <v>25</v>
      </c>
      <c r="O370" s="166">
        <f>VLOOKUP($K370,ANALISIS!$N$4:$T$369,4,FALSE)</f>
        <v>0</v>
      </c>
      <c r="P370" s="166">
        <f>VLOOKUP($K370,ANALISIS!$N$4:$T$369,5,FALSE)</f>
        <v>2</v>
      </c>
      <c r="Q370" s="166">
        <f>VLOOKUP($K370,ANALISIS!$N$4:$T$369,6,FALSE)</f>
        <v>93</v>
      </c>
      <c r="S370" s="153">
        <f t="shared" si="109"/>
        <v>12</v>
      </c>
      <c r="T370" s="162">
        <f t="shared" si="110"/>
        <v>45291</v>
      </c>
      <c r="U370" s="163">
        <f>[1]PRESUP!B368</f>
        <v>464.46301369860902</v>
      </c>
      <c r="V370" s="166">
        <f>[1]PRESUP!E368</f>
        <v>129.674671875</v>
      </c>
      <c r="W370" s="166">
        <f>[1]PRESUP!F368</f>
        <v>152.041290254237</v>
      </c>
      <c r="X370" s="166">
        <f>[1]PRESUP!G368</f>
        <v>26.152875000000002</v>
      </c>
      <c r="Y370" s="166">
        <f>[1]PRESUP!H368</f>
        <v>0</v>
      </c>
      <c r="Z370" s="166">
        <f>[1]PRESUP!I368</f>
        <v>0</v>
      </c>
      <c r="AS370" s="153">
        <f t="shared" si="105"/>
        <v>12</v>
      </c>
      <c r="AT370" s="162">
        <v>44926</v>
      </c>
      <c r="AU370" s="195">
        <v>442</v>
      </c>
      <c r="AV370" s="195">
        <v>101</v>
      </c>
      <c r="AW370" s="195">
        <v>124</v>
      </c>
      <c r="AX370" s="195">
        <v>36</v>
      </c>
      <c r="AY370" s="195">
        <v>11</v>
      </c>
      <c r="AZ370" s="195">
        <v>65</v>
      </c>
    </row>
    <row r="371" spans="1:52" ht="15">
      <c r="B371" s="162"/>
      <c r="C371" s="163"/>
      <c r="D371" s="163"/>
      <c r="E371" s="163"/>
      <c r="F371" s="163"/>
      <c r="G371" s="163"/>
      <c r="H371" s="163"/>
      <c r="K371" s="162"/>
      <c r="L371" s="217"/>
      <c r="M371" s="166"/>
      <c r="N371" s="166"/>
      <c r="O371" s="166"/>
      <c r="P371" s="166"/>
      <c r="Q371" s="166"/>
      <c r="T371" s="162"/>
      <c r="U371" s="166"/>
      <c r="V371" s="166"/>
      <c r="W371" s="166"/>
      <c r="X371" s="166"/>
      <c r="Y371" s="166"/>
      <c r="Z371" s="166"/>
      <c r="AT371" s="162"/>
      <c r="AU371" s="163"/>
      <c r="AV371" s="163"/>
      <c r="AW371" s="163"/>
      <c r="AX371" s="163"/>
      <c r="AY371" s="163"/>
      <c r="AZ371" s="163"/>
    </row>
  </sheetData>
  <mergeCells count="49">
    <mergeCell ref="BH38:BH39"/>
    <mergeCell ref="BO40:BO45"/>
    <mergeCell ref="BO46:BO51"/>
    <mergeCell ref="BE38:BE39"/>
    <mergeCell ref="BF20:BF21"/>
    <mergeCell ref="BF38:BF39"/>
    <mergeCell ref="BG20:BG21"/>
    <mergeCell ref="BG38:BG39"/>
    <mergeCell ref="BB38:BB39"/>
    <mergeCell ref="BC20:BC21"/>
    <mergeCell ref="BC38:BC39"/>
    <mergeCell ref="BD20:BD21"/>
    <mergeCell ref="BD38:BD39"/>
    <mergeCell ref="AF38:AF39"/>
    <mergeCell ref="AG2:AG3"/>
    <mergeCell ref="AG20:AG21"/>
    <mergeCell ref="AG38:AG39"/>
    <mergeCell ref="AH2:AH3"/>
    <mergeCell ref="AH20:AH21"/>
    <mergeCell ref="AH38:AH39"/>
    <mergeCell ref="AB52:AC52"/>
    <mergeCell ref="BB52:BC52"/>
    <mergeCell ref="AB2:AB3"/>
    <mergeCell ref="AB20:AB21"/>
    <mergeCell ref="AB38:AB39"/>
    <mergeCell ref="AC2:AC3"/>
    <mergeCell ref="AC20:AC21"/>
    <mergeCell ref="AC38:AC39"/>
    <mergeCell ref="AD2:AD3"/>
    <mergeCell ref="AD20:AD21"/>
    <mergeCell ref="AD38:AD39"/>
    <mergeCell ref="AE2:AE3"/>
    <mergeCell ref="AE20:AE21"/>
    <mergeCell ref="AE38:AE39"/>
    <mergeCell ref="AF2:AF3"/>
    <mergeCell ref="AF20:AF21"/>
    <mergeCell ref="BB19:BL19"/>
    <mergeCell ref="AB34:AC34"/>
    <mergeCell ref="BB34:BC34"/>
    <mergeCell ref="AB37:AL37"/>
    <mergeCell ref="BB37:BL37"/>
    <mergeCell ref="BB20:BB21"/>
    <mergeCell ref="BE20:BE21"/>
    <mergeCell ref="BH20:BH21"/>
    <mergeCell ref="U1:V1"/>
    <mergeCell ref="AB1:AL1"/>
    <mergeCell ref="AW1:AZ1"/>
    <mergeCell ref="AB16:AC16"/>
    <mergeCell ref="AB19:AL19"/>
  </mergeCells>
  <conditionalFormatting sqref="BE22:BL34">
    <cfRule type="expression" dxfId="78" priority="5">
      <formula>BE22=AE22</formula>
    </cfRule>
    <cfRule type="expression" dxfId="77" priority="6">
      <formula>BE22&lt;AE22</formula>
    </cfRule>
    <cfRule type="expression" dxfId="76" priority="7">
      <formula>BE22&gt;AE22</formula>
    </cfRule>
  </conditionalFormatting>
  <conditionalFormatting sqref="BE40:BL52">
    <cfRule type="colorScale" priority="1">
      <colorScale>
        <cfvo type="num" val="-1"/>
        <cfvo type="num" val="0"/>
        <cfvo type="num" val="1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7">
    <tabColor theme="1"/>
    <pageSetUpPr fitToPage="1"/>
  </sheetPr>
  <dimension ref="A1:R95"/>
  <sheetViews>
    <sheetView showGridLines="0" tabSelected="1" topLeftCell="A10" workbookViewId="0">
      <selection activeCell="N32" sqref="N32"/>
    </sheetView>
  </sheetViews>
  <sheetFormatPr baseColWidth="10" defaultColWidth="1" defaultRowHeight="14.25" outlineLevelRow="1"/>
  <cols>
    <col min="1" max="1" width="24.28515625" style="67" customWidth="1"/>
    <col min="2" max="2" width="1.85546875" style="67" customWidth="1"/>
    <col min="3" max="3" width="9.85546875" style="68" customWidth="1"/>
    <col min="4" max="15" width="9.5703125" style="68" customWidth="1"/>
    <col min="16" max="16" width="22.5703125" style="64" customWidth="1"/>
    <col min="17" max="18" width="6.42578125" customWidth="1"/>
  </cols>
  <sheetData>
    <row r="1" spans="1:18" s="63" customFormat="1" ht="15">
      <c r="A1" s="69">
        <f ca="1">MONTH(TODAY())</f>
        <v>12</v>
      </c>
      <c r="B1" s="70"/>
      <c r="C1" s="71">
        <v>1</v>
      </c>
      <c r="D1" s="71">
        <v>2</v>
      </c>
      <c r="E1" s="71">
        <v>3</v>
      </c>
      <c r="F1" s="71">
        <v>4</v>
      </c>
      <c r="G1" s="71">
        <v>5</v>
      </c>
      <c r="H1" s="71">
        <v>6</v>
      </c>
      <c r="I1" s="71">
        <v>7</v>
      </c>
      <c r="J1" s="71">
        <v>8</v>
      </c>
      <c r="K1" s="71">
        <v>9</v>
      </c>
      <c r="L1" s="71">
        <v>10</v>
      </c>
      <c r="M1" s="71">
        <v>11</v>
      </c>
      <c r="N1" s="71"/>
      <c r="O1" s="71"/>
      <c r="P1" s="109"/>
    </row>
    <row r="2" spans="1:18" ht="15.75">
      <c r="A2" s="72"/>
      <c r="B2" s="72"/>
      <c r="C2" s="73" t="s">
        <v>406</v>
      </c>
      <c r="D2" s="73" t="s">
        <v>406</v>
      </c>
      <c r="E2" s="73" t="s">
        <v>406</v>
      </c>
      <c r="F2" s="73" t="s">
        <v>406</v>
      </c>
      <c r="G2" s="73" t="s">
        <v>406</v>
      </c>
      <c r="H2" s="73" t="s">
        <v>406</v>
      </c>
      <c r="I2" s="73" t="s">
        <v>406</v>
      </c>
      <c r="J2" s="73" t="s">
        <v>406</v>
      </c>
      <c r="K2" s="73" t="s">
        <v>406</v>
      </c>
      <c r="L2" s="73" t="s">
        <v>406</v>
      </c>
      <c r="M2" s="73" t="s">
        <v>406</v>
      </c>
      <c r="N2" s="73" t="s">
        <v>406</v>
      </c>
      <c r="O2" s="73" t="s">
        <v>406</v>
      </c>
      <c r="P2" s="110"/>
    </row>
    <row r="3" spans="1:18" ht="16.5">
      <c r="A3" s="74"/>
      <c r="B3" s="74"/>
      <c r="C3" s="75"/>
      <c r="D3" s="75"/>
      <c r="E3" s="75"/>
      <c r="F3" s="75"/>
      <c r="G3" s="75"/>
      <c r="H3" s="75"/>
      <c r="I3" s="75"/>
      <c r="J3" s="75"/>
      <c r="K3" s="75"/>
      <c r="L3" s="75"/>
      <c r="M3" s="111"/>
      <c r="N3" s="75"/>
      <c r="O3" s="75"/>
      <c r="P3" s="112"/>
    </row>
    <row r="4" spans="1:18" ht="16.5">
      <c r="A4" s="74"/>
      <c r="B4" s="74"/>
      <c r="C4" s="75"/>
      <c r="D4" s="75"/>
      <c r="E4" s="75"/>
      <c r="F4" s="75"/>
      <c r="G4" s="75"/>
      <c r="H4" s="75"/>
      <c r="I4" s="75"/>
      <c r="J4" s="75"/>
      <c r="K4" s="75"/>
      <c r="L4" s="75"/>
      <c r="M4" s="111"/>
      <c r="N4" s="75"/>
      <c r="O4" s="75"/>
      <c r="P4" s="112"/>
    </row>
    <row r="5" spans="1:18" ht="15.75">
      <c r="A5" s="74"/>
      <c r="B5" s="74"/>
      <c r="C5" s="75"/>
      <c r="D5" s="75"/>
      <c r="E5" s="75"/>
      <c r="F5" s="75"/>
      <c r="G5" s="75"/>
      <c r="H5" s="75"/>
      <c r="I5" s="75"/>
      <c r="J5" s="75"/>
      <c r="K5" s="75"/>
      <c r="L5" s="75">
        <v>1</v>
      </c>
      <c r="M5" s="113" t="s">
        <v>407</v>
      </c>
      <c r="N5" s="75"/>
      <c r="O5" s="75"/>
      <c r="P5" s="112"/>
    </row>
    <row r="6" spans="1:18" ht="15.75">
      <c r="A6" s="74"/>
      <c r="B6" s="74"/>
      <c r="C6" s="75"/>
      <c r="D6" s="75"/>
      <c r="E6" s="75"/>
      <c r="F6" s="75"/>
      <c r="G6" s="75"/>
      <c r="H6" s="75"/>
      <c r="I6" s="75"/>
      <c r="J6" s="75"/>
      <c r="K6" s="75"/>
      <c r="L6" s="75">
        <v>2</v>
      </c>
      <c r="M6" s="113" t="s">
        <v>408</v>
      </c>
      <c r="N6" s="75"/>
      <c r="O6" s="75"/>
      <c r="P6" s="112"/>
    </row>
    <row r="7" spans="1:18" ht="15.75">
      <c r="A7" s="74"/>
      <c r="B7" s="74"/>
      <c r="C7" s="75"/>
      <c r="D7" s="75"/>
      <c r="E7" s="75"/>
      <c r="F7" s="75"/>
      <c r="G7" s="75"/>
      <c r="H7" s="75"/>
      <c r="I7" s="75"/>
      <c r="J7" s="75"/>
      <c r="K7" s="75"/>
      <c r="L7" s="75">
        <v>3</v>
      </c>
      <c r="M7" s="113" t="s">
        <v>409</v>
      </c>
      <c r="N7" s="75"/>
      <c r="O7" s="75"/>
      <c r="P7" s="112"/>
    </row>
    <row r="8" spans="1:18" ht="15.75">
      <c r="A8" s="74"/>
      <c r="B8" s="74"/>
      <c r="C8" s="75"/>
      <c r="D8" s="75"/>
      <c r="E8" s="75"/>
      <c r="F8" s="75"/>
      <c r="G8" s="75"/>
      <c r="H8" s="75"/>
      <c r="I8" s="75"/>
      <c r="J8" s="75"/>
      <c r="K8" s="75"/>
      <c r="L8" s="75">
        <v>4</v>
      </c>
      <c r="M8" s="113" t="s">
        <v>410</v>
      </c>
      <c r="N8" s="75"/>
      <c r="O8" s="75"/>
      <c r="P8" s="112"/>
    </row>
    <row r="9" spans="1:18" ht="15.75">
      <c r="A9" s="74"/>
      <c r="B9" s="74"/>
      <c r="C9" s="75"/>
      <c r="D9" s="75"/>
      <c r="E9" s="75"/>
      <c r="F9" s="75"/>
      <c r="G9" s="75"/>
      <c r="H9" s="75"/>
      <c r="I9" s="75"/>
      <c r="J9" s="75"/>
      <c r="K9" s="75"/>
      <c r="L9" s="75">
        <v>5</v>
      </c>
      <c r="M9" s="113" t="s">
        <v>411</v>
      </c>
      <c r="N9" s="75"/>
      <c r="O9" s="75"/>
      <c r="P9" s="112"/>
    </row>
    <row r="10" spans="1:18" ht="15.75">
      <c r="A10" s="74"/>
      <c r="B10" s="74"/>
      <c r="C10" s="75"/>
      <c r="D10" s="75"/>
      <c r="E10" s="75"/>
      <c r="F10" s="75"/>
      <c r="G10" s="75"/>
      <c r="H10" s="75"/>
      <c r="I10" s="75"/>
      <c r="J10" s="75"/>
      <c r="K10" s="75"/>
      <c r="L10" s="75">
        <v>6</v>
      </c>
      <c r="M10" s="113" t="s">
        <v>412</v>
      </c>
      <c r="N10" s="75"/>
      <c r="O10" s="75"/>
      <c r="P10" s="112"/>
    </row>
    <row r="11" spans="1:18" ht="15.75">
      <c r="A11" s="74"/>
      <c r="B11" s="74"/>
      <c r="C11" s="75"/>
      <c r="D11" s="75"/>
      <c r="E11" s="75"/>
      <c r="F11" s="75"/>
      <c r="G11" s="75"/>
      <c r="H11" s="75"/>
      <c r="I11" s="75"/>
      <c r="J11" s="75"/>
      <c r="K11" s="75"/>
      <c r="L11" s="75">
        <v>7</v>
      </c>
      <c r="M11" s="113" t="s">
        <v>413</v>
      </c>
      <c r="N11" s="75"/>
      <c r="O11" s="75"/>
      <c r="P11" s="112"/>
    </row>
    <row r="12" spans="1:18" ht="16.5">
      <c r="A12" s="74"/>
      <c r="B12" s="74"/>
      <c r="C12" s="75"/>
      <c r="D12" s="75"/>
      <c r="E12" s="75"/>
      <c r="F12" s="75"/>
      <c r="G12" s="75"/>
      <c r="H12" s="75"/>
      <c r="I12" s="75"/>
      <c r="J12" s="75"/>
      <c r="K12" s="75"/>
      <c r="L12" s="75"/>
      <c r="M12" s="111"/>
      <c r="N12" s="75"/>
      <c r="O12" s="75"/>
      <c r="P12" s="112"/>
    </row>
    <row r="13" spans="1:18" ht="15.75">
      <c r="A13" s="74"/>
      <c r="B13" s="74"/>
      <c r="C13" s="75"/>
      <c r="D13" s="75"/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112"/>
    </row>
    <row r="14" spans="1:18" ht="15.75">
      <c r="A14" s="74"/>
      <c r="B14" s="74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112"/>
    </row>
    <row r="15" spans="1:18" ht="15.75">
      <c r="A15" s="74"/>
      <c r="B15" s="74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112"/>
    </row>
    <row r="16" spans="1:18" ht="15.75">
      <c r="A16" s="74"/>
      <c r="B16" s="74"/>
      <c r="C16" s="75"/>
      <c r="D16" s="75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112"/>
      <c r="Q16" s="292" t="s">
        <v>414</v>
      </c>
      <c r="R16" s="292"/>
    </row>
    <row r="17" spans="1:18" ht="15.75">
      <c r="A17" s="74"/>
      <c r="B17" s="74"/>
      <c r="C17" s="75"/>
      <c r="D17" s="75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Q17" s="292"/>
      <c r="R17" s="292"/>
    </row>
    <row r="18" spans="1:18" ht="15.75">
      <c r="A18" s="74"/>
      <c r="B18" s="74"/>
      <c r="C18" s="75"/>
      <c r="D18" s="75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112"/>
      <c r="Q18" s="134">
        <v>0.35</v>
      </c>
      <c r="R18" s="135">
        <v>0.6</v>
      </c>
    </row>
    <row r="19" spans="1:18" ht="15.75">
      <c r="A19" s="74"/>
      <c r="B19" s="74"/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112"/>
    </row>
    <row r="20" spans="1:18" ht="15.75">
      <c r="A20" s="74"/>
      <c r="B20" s="74"/>
      <c r="C20" s="75"/>
      <c r="D20" s="75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112"/>
    </row>
    <row r="21" spans="1:18" ht="15.75">
      <c r="A21" s="74"/>
      <c r="B21" s="74"/>
      <c r="C21" s="75"/>
      <c r="D21" s="75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112"/>
    </row>
    <row r="22" spans="1:18" ht="15.75">
      <c r="A22" s="74"/>
      <c r="B22" s="74"/>
      <c r="C22" s="75"/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112"/>
    </row>
    <row r="23" spans="1:18" ht="15.75">
      <c r="A23" s="74"/>
      <c r="B23" s="74"/>
      <c r="C23" s="75"/>
      <c r="D23" s="75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112"/>
    </row>
    <row r="24" spans="1:18" ht="15.75">
      <c r="A24" s="74"/>
      <c r="B24" s="74"/>
      <c r="C24" s="75"/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112"/>
    </row>
    <row r="25" spans="1:18" s="64" customFormat="1" ht="15">
      <c r="A25" s="74"/>
      <c r="B25" s="74"/>
      <c r="C25" s="76" t="s">
        <v>415</v>
      </c>
      <c r="D25" s="76" t="s">
        <v>416</v>
      </c>
      <c r="E25" s="76" t="s">
        <v>417</v>
      </c>
      <c r="F25" s="76" t="s">
        <v>418</v>
      </c>
      <c r="G25" s="76" t="s">
        <v>419</v>
      </c>
      <c r="H25" s="76" t="s">
        <v>420</v>
      </c>
      <c r="I25" s="76" t="s">
        <v>421</v>
      </c>
      <c r="J25" s="76" t="s">
        <v>422</v>
      </c>
      <c r="K25" s="76" t="s">
        <v>423</v>
      </c>
      <c r="L25" s="76" t="s">
        <v>424</v>
      </c>
      <c r="M25" s="76" t="s">
        <v>425</v>
      </c>
      <c r="N25" s="76" t="s">
        <v>426</v>
      </c>
      <c r="O25" s="76" t="s">
        <v>427</v>
      </c>
      <c r="P25" s="112"/>
    </row>
    <row r="26" spans="1:18" s="64" customFormat="1" ht="15" hidden="1" outlineLevel="1">
      <c r="A26" s="77" t="s">
        <v>428</v>
      </c>
      <c r="B26" s="77"/>
      <c r="C26" s="78">
        <f t="array" ref="C26:N26">TRANSPOSE(Datos!AD4:AD15)</f>
        <v>31</v>
      </c>
      <c r="D26" s="78">
        <v>28</v>
      </c>
      <c r="E26" s="78">
        <v>31</v>
      </c>
      <c r="F26" s="78">
        <v>30</v>
      </c>
      <c r="G26" s="78">
        <v>31</v>
      </c>
      <c r="H26" s="78">
        <v>30</v>
      </c>
      <c r="I26" s="78">
        <v>31</v>
      </c>
      <c r="J26" s="78">
        <v>31</v>
      </c>
      <c r="K26" s="78">
        <v>30</v>
      </c>
      <c r="L26" s="78">
        <v>31</v>
      </c>
      <c r="M26" s="78">
        <v>30</v>
      </c>
      <c r="N26" s="78">
        <v>31</v>
      </c>
      <c r="O26" s="78">
        <f>SUM(C26:N26)</f>
        <v>365</v>
      </c>
      <c r="P26" s="114" t="str">
        <f>A26</f>
        <v>Dias del mes</v>
      </c>
    </row>
    <row r="27" spans="1:18" s="64" customFormat="1" ht="15" hidden="1" outlineLevel="1">
      <c r="A27" s="77" t="s">
        <v>366</v>
      </c>
      <c r="B27" s="77"/>
      <c r="C27" s="79">
        <f t="array" ref="C27:N27">TRANSPOSE(Datos!AC4:AC15)</f>
        <v>442</v>
      </c>
      <c r="D27" s="79">
        <v>442</v>
      </c>
      <c r="E27" s="79">
        <v>442</v>
      </c>
      <c r="F27" s="79">
        <v>442</v>
      </c>
      <c r="G27" s="79">
        <v>442</v>
      </c>
      <c r="H27" s="79">
        <v>442</v>
      </c>
      <c r="I27" s="79">
        <v>442</v>
      </c>
      <c r="J27" s="79">
        <v>442</v>
      </c>
      <c r="K27" s="79">
        <v>442</v>
      </c>
      <c r="L27" s="79">
        <v>442</v>
      </c>
      <c r="M27" s="79">
        <v>442</v>
      </c>
      <c r="N27" s="79">
        <v>442</v>
      </c>
      <c r="O27" s="79">
        <f>AVERAGE(C27:N27)</f>
        <v>442</v>
      </c>
      <c r="P27" s="114" t="str">
        <f>A27</f>
        <v>Rental Pool</v>
      </c>
    </row>
    <row r="28" spans="1:18" s="65" customFormat="1" ht="8.25" hidden="1" outlineLevel="1">
      <c r="A28" s="80"/>
      <c r="B28" s="80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115"/>
    </row>
    <row r="29" spans="1:18" s="64" customFormat="1" ht="15" collapsed="1">
      <c r="A29" s="74" t="str">
        <f>Datos!AE2</f>
        <v>Pagadores</v>
      </c>
      <c r="B29" s="82"/>
      <c r="C29" s="83">
        <f t="array" ref="C29:N29">TRANSPOSE(Datos!$AE$4:$AE$15)</f>
        <v>753</v>
      </c>
      <c r="D29" s="83">
        <v>1385</v>
      </c>
      <c r="E29" s="83">
        <v>2203</v>
      </c>
      <c r="F29" s="83">
        <v>2545</v>
      </c>
      <c r="G29" s="83">
        <v>2146</v>
      </c>
      <c r="H29" s="83">
        <v>3323</v>
      </c>
      <c r="I29" s="83">
        <v>4982</v>
      </c>
      <c r="J29" s="83">
        <v>2206</v>
      </c>
      <c r="K29" s="83">
        <v>2632</v>
      </c>
      <c r="L29" s="83">
        <v>2888</v>
      </c>
      <c r="M29" s="83">
        <v>1400</v>
      </c>
      <c r="N29" s="83">
        <v>539</v>
      </c>
      <c r="O29" s="83">
        <f>SUM(C29:N29)</f>
        <v>27002</v>
      </c>
      <c r="P29" s="112" t="str">
        <f t="shared" ref="P29:P34" si="0">A29</f>
        <v>Pagadores</v>
      </c>
    </row>
    <row r="30" spans="1:18" s="64" customFormat="1" ht="15">
      <c r="A30" s="74" t="str">
        <f>Datos!AG2</f>
        <v>Grupos</v>
      </c>
      <c r="B30" s="84"/>
      <c r="C30" s="83">
        <f t="array" ref="C30:N30">TRANSPOSE(Datos!$AG$4:$AG$15)</f>
        <v>180</v>
      </c>
      <c r="D30" s="83">
        <v>111</v>
      </c>
      <c r="E30" s="83">
        <v>240</v>
      </c>
      <c r="F30" s="83">
        <v>266</v>
      </c>
      <c r="G30" s="83">
        <v>185</v>
      </c>
      <c r="H30" s="83">
        <v>165</v>
      </c>
      <c r="I30" s="83">
        <v>25</v>
      </c>
      <c r="J30" s="83">
        <v>0</v>
      </c>
      <c r="K30" s="83">
        <v>132</v>
      </c>
      <c r="L30" s="83">
        <v>126</v>
      </c>
      <c r="M30" s="83">
        <v>238</v>
      </c>
      <c r="N30" s="83">
        <v>14</v>
      </c>
      <c r="O30" s="83">
        <f>SUM(C30:N30)</f>
        <v>1682</v>
      </c>
      <c r="P30" s="112" t="str">
        <f t="shared" si="0"/>
        <v>Grupos</v>
      </c>
    </row>
    <row r="31" spans="1:18" s="64" customFormat="1" ht="15">
      <c r="A31" s="74" t="str">
        <f>Datos!AF2</f>
        <v>Referidos</v>
      </c>
      <c r="B31" s="85"/>
      <c r="C31" s="83">
        <f t="array" ref="C31:N31">TRANSPOSE(Datos!$AF$4:$AF$15)</f>
        <v>522</v>
      </c>
      <c r="D31" s="83">
        <v>697</v>
      </c>
      <c r="E31" s="83">
        <v>3382</v>
      </c>
      <c r="F31" s="83">
        <v>2194</v>
      </c>
      <c r="G31" s="83">
        <v>2712</v>
      </c>
      <c r="H31" s="83">
        <v>4718</v>
      </c>
      <c r="I31" s="83">
        <v>4114</v>
      </c>
      <c r="J31" s="83">
        <v>1323</v>
      </c>
      <c r="K31" s="83">
        <v>1825</v>
      </c>
      <c r="L31" s="83">
        <v>3299</v>
      </c>
      <c r="M31" s="83">
        <v>1345</v>
      </c>
      <c r="N31" s="83">
        <v>293</v>
      </c>
      <c r="O31" s="83">
        <f>SUM(C31:N31)</f>
        <v>26424</v>
      </c>
      <c r="P31" s="112" t="str">
        <f t="shared" si="0"/>
        <v>Referidos</v>
      </c>
    </row>
    <row r="32" spans="1:18" s="64" customFormat="1" ht="15">
      <c r="A32" s="86" t="s">
        <v>429</v>
      </c>
      <c r="B32" s="86"/>
      <c r="C32" s="87">
        <f>SUM(C29:C31)</f>
        <v>1455</v>
      </c>
      <c r="D32" s="87">
        <f>SUM(D29:D31)</f>
        <v>2193</v>
      </c>
      <c r="E32" s="87">
        <f t="shared" ref="E32:O32" si="1">SUM(E29:E31)</f>
        <v>5825</v>
      </c>
      <c r="F32" s="87">
        <f t="shared" si="1"/>
        <v>5005</v>
      </c>
      <c r="G32" s="87">
        <f t="shared" si="1"/>
        <v>5043</v>
      </c>
      <c r="H32" s="87">
        <f t="shared" si="1"/>
        <v>8206</v>
      </c>
      <c r="I32" s="87">
        <f t="shared" si="1"/>
        <v>9121</v>
      </c>
      <c r="J32" s="87">
        <f t="shared" si="1"/>
        <v>3529</v>
      </c>
      <c r="K32" s="87">
        <f t="shared" si="1"/>
        <v>4589</v>
      </c>
      <c r="L32" s="87">
        <f t="shared" si="1"/>
        <v>6313</v>
      </c>
      <c r="M32" s="87">
        <f t="shared" si="1"/>
        <v>2983</v>
      </c>
      <c r="N32" s="87">
        <f t="shared" si="1"/>
        <v>846</v>
      </c>
      <c r="O32" s="87">
        <f t="shared" si="1"/>
        <v>55108</v>
      </c>
      <c r="P32" s="116" t="str">
        <f t="shared" si="0"/>
        <v>NOCHES HUESPEDES</v>
      </c>
    </row>
    <row r="33" spans="1:16" s="64" customFormat="1" ht="15">
      <c r="A33" s="74" t="str">
        <f>Datos!AI2</f>
        <v xml:space="preserve">Propietarios </v>
      </c>
      <c r="B33" s="88"/>
      <c r="C33" s="83">
        <f t="array" ref="C33:N33">TRANSPOSE(Datos!AI4:AI15)</f>
        <v>1335</v>
      </c>
      <c r="D33" s="83">
        <v>1260</v>
      </c>
      <c r="E33" s="83">
        <v>1036</v>
      </c>
      <c r="F33" s="83">
        <v>1018</v>
      </c>
      <c r="G33" s="83">
        <v>1070</v>
      </c>
      <c r="H33" s="83">
        <v>997</v>
      </c>
      <c r="I33" s="83">
        <v>1080</v>
      </c>
      <c r="J33" s="83">
        <v>731</v>
      </c>
      <c r="K33" s="83">
        <v>991</v>
      </c>
      <c r="L33" s="83">
        <v>1087</v>
      </c>
      <c r="M33" s="83">
        <v>919</v>
      </c>
      <c r="N33" s="83">
        <v>1174</v>
      </c>
      <c r="O33" s="83">
        <f>SUM(C33:N33)</f>
        <v>12698</v>
      </c>
      <c r="P33" s="112" t="str">
        <f t="shared" si="0"/>
        <v xml:space="preserve">Propietarios </v>
      </c>
    </row>
    <row r="34" spans="1:16" s="64" customFormat="1" ht="15">
      <c r="A34" s="89" t="s">
        <v>430</v>
      </c>
      <c r="B34" s="89"/>
      <c r="C34" s="90">
        <f t="shared" ref="C34:N34" si="2">C29+C30+C31+C33</f>
        <v>2790</v>
      </c>
      <c r="D34" s="90">
        <f t="shared" si="2"/>
        <v>3453</v>
      </c>
      <c r="E34" s="90">
        <f t="shared" si="2"/>
        <v>6861</v>
      </c>
      <c r="F34" s="90">
        <f t="shared" si="2"/>
        <v>6023</v>
      </c>
      <c r="G34" s="90">
        <f t="shared" si="2"/>
        <v>6113</v>
      </c>
      <c r="H34" s="90">
        <f t="shared" si="2"/>
        <v>9203</v>
      </c>
      <c r="I34" s="90">
        <f t="shared" si="2"/>
        <v>10201</v>
      </c>
      <c r="J34" s="90">
        <f t="shared" si="2"/>
        <v>4260</v>
      </c>
      <c r="K34" s="90">
        <f t="shared" si="2"/>
        <v>5580</v>
      </c>
      <c r="L34" s="90">
        <f t="shared" si="2"/>
        <v>7400</v>
      </c>
      <c r="M34" s="90">
        <f t="shared" si="2"/>
        <v>3902</v>
      </c>
      <c r="N34" s="90">
        <f t="shared" si="2"/>
        <v>2020</v>
      </c>
      <c r="O34" s="90">
        <f>SUM(C34:N34)</f>
        <v>67806</v>
      </c>
      <c r="P34" s="117" t="str">
        <f t="shared" si="0"/>
        <v>CUARTOS NOCHE 2023</v>
      </c>
    </row>
    <row r="35" spans="1:16" s="65" customFormat="1" ht="8.25">
      <c r="A35" s="91"/>
      <c r="B35" s="9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118"/>
    </row>
    <row r="36" spans="1:16" ht="12.75">
      <c r="A36" s="92" t="s">
        <v>431</v>
      </c>
      <c r="B36" s="92"/>
      <c r="C36" s="93">
        <f t="shared" ref="C36:O36" si="3">C32/C85</f>
        <v>0.14448857994041708</v>
      </c>
      <c r="D36" s="93">
        <f t="shared" si="3"/>
        <v>0.24480910917615539</v>
      </c>
      <c r="E36" s="93">
        <f t="shared" si="3"/>
        <v>0.5017226528854436</v>
      </c>
      <c r="F36" s="93">
        <f t="shared" si="3"/>
        <v>0.44327340359578427</v>
      </c>
      <c r="G36" s="93">
        <f t="shared" si="3"/>
        <v>0.44105299982508306</v>
      </c>
      <c r="H36" s="93">
        <f t="shared" si="3"/>
        <v>0.71362727193669018</v>
      </c>
      <c r="I36" s="93">
        <f t="shared" si="3"/>
        <v>0.77303161284854649</v>
      </c>
      <c r="J36" s="93">
        <f t="shared" si="3"/>
        <v>0.31221799522250732</v>
      </c>
      <c r="K36" s="93">
        <f t="shared" si="3"/>
        <v>0.4271221146686523</v>
      </c>
      <c r="L36" s="93">
        <f t="shared" si="3"/>
        <v>0.5460600294092206</v>
      </c>
      <c r="M36" s="93">
        <f t="shared" si="3"/>
        <v>0.2717995444191344</v>
      </c>
      <c r="N36" s="93">
        <f t="shared" si="3"/>
        <v>7.3944585263525917E-2</v>
      </c>
      <c r="O36" s="119">
        <f t="shared" si="3"/>
        <v>0.41532953988770394</v>
      </c>
      <c r="P36" s="120" t="str">
        <f>A36</f>
        <v>% OCC HUESPEDES</v>
      </c>
    </row>
    <row r="37" spans="1:16" ht="12.75">
      <c r="A37" s="94" t="s">
        <v>432</v>
      </c>
      <c r="B37" s="94"/>
      <c r="C37" s="95">
        <f t="shared" ref="C37:O37" si="4">C33/C85</f>
        <v>0.13257199602780537</v>
      </c>
      <c r="D37" s="95">
        <f t="shared" si="4"/>
        <v>0.1406563965170797</v>
      </c>
      <c r="E37" s="95">
        <f t="shared" si="4"/>
        <v>8.9233419465977612E-2</v>
      </c>
      <c r="F37" s="95">
        <f t="shared" si="4"/>
        <v>9.0160304667434243E-2</v>
      </c>
      <c r="G37" s="95">
        <f t="shared" si="4"/>
        <v>9.3580549239111424E-2</v>
      </c>
      <c r="H37" s="95">
        <f t="shared" si="4"/>
        <v>8.6703191581876685E-2</v>
      </c>
      <c r="I37" s="95">
        <f t="shared" si="4"/>
        <v>9.1533180778032033E-2</v>
      </c>
      <c r="J37" s="95">
        <f t="shared" si="4"/>
        <v>6.4673095638326114E-2</v>
      </c>
      <c r="K37" s="95">
        <f t="shared" si="4"/>
        <v>9.223752792256143E-2</v>
      </c>
      <c r="L37" s="95">
        <f t="shared" si="4"/>
        <v>9.4023008390277663E-2</v>
      </c>
      <c r="M37" s="95">
        <f t="shared" si="4"/>
        <v>8.3735763097949889E-2</v>
      </c>
      <c r="N37" s="95">
        <f t="shared" si="4"/>
        <v>0.10261340791888821</v>
      </c>
      <c r="O37" s="121">
        <f t="shared" si="4"/>
        <v>9.5700342917436038E-2</v>
      </c>
      <c r="P37" s="122" t="str">
        <f>A37</f>
        <v>% OCC PROPIETARIOS</v>
      </c>
    </row>
    <row r="38" spans="1:16" ht="12.75">
      <c r="A38" s="96" t="s">
        <v>433</v>
      </c>
      <c r="B38" s="96"/>
      <c r="C38" s="97">
        <f t="shared" ref="C38:O38" si="5">C34/C85</f>
        <v>0.27706057596822242</v>
      </c>
      <c r="D38" s="97">
        <f t="shared" si="5"/>
        <v>0.38546550569323512</v>
      </c>
      <c r="E38" s="97">
        <f t="shared" si="5"/>
        <v>0.59095607235142122</v>
      </c>
      <c r="F38" s="97">
        <f t="shared" si="5"/>
        <v>0.53343370826321845</v>
      </c>
      <c r="G38" s="97">
        <f t="shared" si="5"/>
        <v>0.53463354906419447</v>
      </c>
      <c r="H38" s="97">
        <f t="shared" si="5"/>
        <v>0.80033046351856685</v>
      </c>
      <c r="I38" s="97">
        <f t="shared" si="5"/>
        <v>0.86456479362657856</v>
      </c>
      <c r="J38" s="97">
        <f t="shared" si="5"/>
        <v>0.37689109086083339</v>
      </c>
      <c r="K38" s="97">
        <f t="shared" si="5"/>
        <v>0.5193596425912137</v>
      </c>
      <c r="L38" s="97">
        <f t="shared" si="5"/>
        <v>0.64008303779949827</v>
      </c>
      <c r="M38" s="97">
        <f t="shared" si="5"/>
        <v>0.35553530751708429</v>
      </c>
      <c r="N38" s="97">
        <f t="shared" si="5"/>
        <v>0.17655799318241414</v>
      </c>
      <c r="O38" s="97">
        <f t="shared" si="5"/>
        <v>0.51102988280513995</v>
      </c>
      <c r="P38" s="123" t="str">
        <f>A38</f>
        <v>% OCC 2023</v>
      </c>
    </row>
    <row r="39" spans="1:16" s="65" customFormat="1" ht="8.25">
      <c r="A39" s="98"/>
      <c r="B39" s="98"/>
      <c r="C39" s="99"/>
      <c r="D39" s="99"/>
      <c r="E39" s="99"/>
      <c r="F39" s="99"/>
      <c r="G39" s="99"/>
      <c r="H39" s="99"/>
      <c r="I39" s="99"/>
      <c r="J39" s="99"/>
      <c r="K39" s="99"/>
      <c r="L39" s="99"/>
      <c r="M39" s="99"/>
      <c r="N39" s="99"/>
      <c r="O39" s="124"/>
      <c r="P39" s="125"/>
    </row>
    <row r="40" spans="1:16" s="64" customFormat="1" ht="15">
      <c r="A40" s="86" t="s">
        <v>434</v>
      </c>
      <c r="B40" s="86"/>
      <c r="C40" s="87">
        <f t="array" ref="C40:N40">TRANSPOSE(Datos!AJ40:AJ51)</f>
        <v>1334.5499999999997</v>
      </c>
      <c r="D40" s="87">
        <v>2499.0000000000005</v>
      </c>
      <c r="E40" s="87">
        <v>8430.4500000000025</v>
      </c>
      <c r="F40" s="87">
        <v>7218.7500000000027</v>
      </c>
      <c r="G40" s="87">
        <v>7209.3000000000011</v>
      </c>
      <c r="H40" s="87">
        <v>10351.950000000004</v>
      </c>
      <c r="I40" s="87">
        <v>10648.05</v>
      </c>
      <c r="J40" s="87">
        <v>4820.5499999999975</v>
      </c>
      <c r="K40" s="87">
        <v>5171.2500000000027</v>
      </c>
      <c r="L40" s="87">
        <v>7911.7500000000036</v>
      </c>
      <c r="M40" s="87">
        <v>3828.2999999999988</v>
      </c>
      <c r="N40" s="87">
        <v>2847.7574999999997</v>
      </c>
      <c r="O40" s="126">
        <f>SUM(C40:N40)</f>
        <v>72271.65750000003</v>
      </c>
      <c r="P40" s="127" t="str">
        <f>A40</f>
        <v>Presupuesto 2023</v>
      </c>
    </row>
    <row r="41" spans="1:16" s="64" customFormat="1" ht="15">
      <c r="A41" s="86" t="s">
        <v>435</v>
      </c>
      <c r="B41" s="86"/>
      <c r="C41" s="100">
        <f>IFERROR((C32/C40),)</f>
        <v>1.0902551421827584</v>
      </c>
      <c r="D41" s="100">
        <f t="shared" ref="D41:O41" si="6">IFERROR((D32/D40),)</f>
        <v>0.87755102040816313</v>
      </c>
      <c r="E41" s="100">
        <f t="shared" si="6"/>
        <v>0.69094769555599023</v>
      </c>
      <c r="F41" s="100">
        <f t="shared" si="6"/>
        <v>0.69333333333333302</v>
      </c>
      <c r="G41" s="100">
        <f t="shared" si="6"/>
        <v>0.69951312887520278</v>
      </c>
      <c r="H41" s="100">
        <f t="shared" si="6"/>
        <v>0.79270089210245376</v>
      </c>
      <c r="I41" s="100">
        <f t="shared" si="6"/>
        <v>0.85658876507905213</v>
      </c>
      <c r="J41" s="100">
        <f t="shared" si="6"/>
        <v>0.73207414091753054</v>
      </c>
      <c r="K41" s="100">
        <f t="shared" si="6"/>
        <v>0.88740633309161177</v>
      </c>
      <c r="L41" s="100">
        <f t="shared" si="6"/>
        <v>0.79792713369355672</v>
      </c>
      <c r="M41" s="100">
        <f t="shared" si="6"/>
        <v>0.77919703262544759</v>
      </c>
      <c r="N41" s="100">
        <f t="shared" si="6"/>
        <v>0.29707585705594669</v>
      </c>
      <c r="O41" s="128">
        <f t="shared" si="6"/>
        <v>0.76251191554586906</v>
      </c>
      <c r="P41" s="127" t="str">
        <f>A41</f>
        <v>Noches Huespedes</v>
      </c>
    </row>
    <row r="42" spans="1:16" s="65" customFormat="1" ht="8.25">
      <c r="A42" s="98"/>
      <c r="B42" s="98"/>
      <c r="C42" s="99"/>
      <c r="D42" s="99"/>
      <c r="E42" s="99"/>
      <c r="F42" s="99"/>
      <c r="G42" s="99"/>
      <c r="H42" s="99"/>
      <c r="I42" s="99"/>
      <c r="J42" s="99"/>
      <c r="K42" s="99"/>
      <c r="L42" s="99"/>
      <c r="M42" s="99"/>
      <c r="N42" s="99"/>
      <c r="O42" s="99"/>
      <c r="P42" s="125"/>
    </row>
    <row r="43" spans="1:16" ht="12.75">
      <c r="A43" s="101" t="s">
        <v>436</v>
      </c>
      <c r="B43" s="101"/>
      <c r="C43" s="102">
        <v>1239</v>
      </c>
      <c r="D43" s="102">
        <v>2288</v>
      </c>
      <c r="E43" s="102">
        <v>7690</v>
      </c>
      <c r="F43" s="102">
        <v>6656</v>
      </c>
      <c r="G43" s="102">
        <v>6698</v>
      </c>
      <c r="H43" s="102">
        <v>9771</v>
      </c>
      <c r="I43" s="102">
        <v>10064</v>
      </c>
      <c r="J43" s="102">
        <v>4585</v>
      </c>
      <c r="K43" s="102">
        <v>4928</v>
      </c>
      <c r="L43" s="102">
        <v>7506</v>
      </c>
      <c r="M43" s="102">
        <v>3646</v>
      </c>
      <c r="N43" s="102">
        <v>1791</v>
      </c>
      <c r="O43" s="102">
        <f>SUM(C43:N43)</f>
        <v>66862</v>
      </c>
      <c r="P43" s="129" t="str">
        <f>A43</f>
        <v>CUARTOS NOCHE 2022</v>
      </c>
    </row>
    <row r="44" spans="1:16" s="66" customFormat="1" ht="9">
      <c r="A44" s="103"/>
      <c r="B44" s="103"/>
      <c r="C44" s="104">
        <f>IFERROR((C32/C43)-1,)</f>
        <v>0.17433414043583539</v>
      </c>
      <c r="D44" s="104">
        <f t="shared" ref="D44:O44" si="7">IFERROR((D32/D43)-1,)</f>
        <v>-4.1520979020979065E-2</v>
      </c>
      <c r="E44" s="104">
        <f t="shared" si="7"/>
        <v>-0.24252275682704816</v>
      </c>
      <c r="F44" s="104">
        <f t="shared" si="7"/>
        <v>-0.248046875</v>
      </c>
      <c r="G44" s="104">
        <f t="shared" si="7"/>
        <v>-0.24708868318901167</v>
      </c>
      <c r="H44" s="104">
        <f t="shared" si="7"/>
        <v>-0.16016784361887215</v>
      </c>
      <c r="I44" s="104">
        <f t="shared" si="7"/>
        <v>-9.3700317965023872E-2</v>
      </c>
      <c r="J44" s="104">
        <f t="shared" si="7"/>
        <v>-0.23031624863685929</v>
      </c>
      <c r="K44" s="104">
        <f t="shared" si="7"/>
        <v>-6.8790584415584388E-2</v>
      </c>
      <c r="L44" s="104">
        <f t="shared" si="7"/>
        <v>-0.158939515054623</v>
      </c>
      <c r="M44" s="104">
        <f t="shared" si="7"/>
        <v>-0.18184311574328027</v>
      </c>
      <c r="N44" s="104">
        <f t="shared" si="7"/>
        <v>-0.52763819095477382</v>
      </c>
      <c r="O44" s="130">
        <f t="shared" si="7"/>
        <v>-0.17579492088181625</v>
      </c>
      <c r="P44" s="131"/>
    </row>
    <row r="45" spans="1:16" ht="12.75">
      <c r="A45" s="101" t="s">
        <v>437</v>
      </c>
      <c r="B45" s="101"/>
      <c r="C45" s="102">
        <v>1061</v>
      </c>
      <c r="D45" s="102">
        <v>2073</v>
      </c>
      <c r="E45" s="102">
        <v>7161</v>
      </c>
      <c r="F45" s="102">
        <v>6625</v>
      </c>
      <c r="G45" s="102">
        <v>7505</v>
      </c>
      <c r="H45" s="102">
        <v>10358</v>
      </c>
      <c r="I45" s="102">
        <v>11289</v>
      </c>
      <c r="J45" s="102">
        <v>5627</v>
      </c>
      <c r="K45" s="102">
        <v>5535</v>
      </c>
      <c r="L45" s="102">
        <v>7291</v>
      </c>
      <c r="M45" s="102">
        <v>3829</v>
      </c>
      <c r="N45" s="102">
        <v>2386</v>
      </c>
      <c r="O45" s="102">
        <f>SUM(C45:N45)</f>
        <v>70740</v>
      </c>
      <c r="P45" s="129" t="str">
        <f>A45</f>
        <v>CUARTOS NOCHE 2021</v>
      </c>
    </row>
    <row r="46" spans="1:16" s="66" customFormat="1" ht="9">
      <c r="A46" s="103"/>
      <c r="B46" s="103"/>
      <c r="C46" s="104">
        <f>IFERROR((C32/C45)-1,)</f>
        <v>0.3713477851083884</v>
      </c>
      <c r="D46" s="104">
        <f t="shared" ref="D46:O46" si="8">IFERROR((D32/D45)-1,)</f>
        <v>5.7887120115774238E-2</v>
      </c>
      <c r="E46" s="104">
        <f t="shared" si="8"/>
        <v>-0.18656612204999301</v>
      </c>
      <c r="F46" s="104">
        <f t="shared" si="8"/>
        <v>-0.24452830188679242</v>
      </c>
      <c r="G46" s="104">
        <f t="shared" si="8"/>
        <v>-0.32804796802131908</v>
      </c>
      <c r="H46" s="104">
        <f t="shared" si="8"/>
        <v>-0.20776211623865615</v>
      </c>
      <c r="I46" s="104">
        <f t="shared" si="8"/>
        <v>-0.19204535388431221</v>
      </c>
      <c r="J46" s="104">
        <f t="shared" si="8"/>
        <v>-0.37284521059178954</v>
      </c>
      <c r="K46" s="104">
        <f t="shared" si="8"/>
        <v>-0.17091237579042462</v>
      </c>
      <c r="L46" s="104">
        <f t="shared" si="8"/>
        <v>-0.13413797832944729</v>
      </c>
      <c r="M46" s="104">
        <f t="shared" si="8"/>
        <v>-0.22094541655784805</v>
      </c>
      <c r="N46" s="104">
        <f t="shared" si="8"/>
        <v>-0.64543168482816426</v>
      </c>
      <c r="O46" s="130">
        <f t="shared" si="8"/>
        <v>-0.22097823013853546</v>
      </c>
      <c r="P46" s="131"/>
    </row>
    <row r="47" spans="1:16" ht="12.75">
      <c r="A47" s="101" t="s">
        <v>438</v>
      </c>
      <c r="B47" s="101"/>
      <c r="C47" s="102">
        <f>Datos!$AJ$22</f>
        <v>1245</v>
      </c>
      <c r="D47" s="102">
        <f>Datos!$AJ$23</f>
        <v>2255</v>
      </c>
      <c r="E47" s="102">
        <f>Datos!$AJ$24</f>
        <v>7644</v>
      </c>
      <c r="F47" s="102">
        <f>Datos!$AJ$25</f>
        <v>6631</v>
      </c>
      <c r="G47" s="102">
        <f>Datos!$AJ$26</f>
        <v>6644</v>
      </c>
      <c r="H47" s="102">
        <f>Datos!$AJ$27</f>
        <v>9660</v>
      </c>
      <c r="I47" s="102">
        <f>Datos!$AJ$28</f>
        <v>9956</v>
      </c>
      <c r="J47" s="102">
        <f>Datos!$AJ$29</f>
        <v>4559</v>
      </c>
      <c r="K47" s="102">
        <f>Datos!$AJ$30</f>
        <v>4913</v>
      </c>
      <c r="L47" s="102">
        <f>Datos!$AJ$31</f>
        <v>7507</v>
      </c>
      <c r="M47" s="102">
        <f>Datos!$AJ$32</f>
        <v>3647</v>
      </c>
      <c r="N47" s="102">
        <f>Datos!$AJ$33</f>
        <v>2552</v>
      </c>
      <c r="O47" s="102">
        <f>SUM(C47:N47)</f>
        <v>67213</v>
      </c>
      <c r="P47" s="129" t="str">
        <f>A47</f>
        <v>CUARTOS NOCHE 2020</v>
      </c>
    </row>
    <row r="48" spans="1:16" s="66" customFormat="1" ht="9">
      <c r="A48" s="103"/>
      <c r="B48" s="103"/>
      <c r="C48" s="104">
        <f>IFERROR((C32/C47)-1,)</f>
        <v>0.16867469879518082</v>
      </c>
      <c r="D48" s="104">
        <f t="shared" ref="D48:O48" si="9">IFERROR((D32/D47)-1,)</f>
        <v>-2.749445676274942E-2</v>
      </c>
      <c r="E48" s="104">
        <f t="shared" si="9"/>
        <v>-0.2379644165358451</v>
      </c>
      <c r="F48" s="104">
        <f t="shared" si="9"/>
        <v>-0.24521188357713763</v>
      </c>
      <c r="G48" s="104">
        <f t="shared" si="9"/>
        <v>-0.2409692956050572</v>
      </c>
      <c r="H48" s="104">
        <f t="shared" si="9"/>
        <v>-0.15051759834368528</v>
      </c>
      <c r="I48" s="104">
        <f t="shared" si="9"/>
        <v>-8.3869023704298939E-2</v>
      </c>
      <c r="J48" s="104">
        <f t="shared" si="9"/>
        <v>-0.22592673831980703</v>
      </c>
      <c r="K48" s="104">
        <f t="shared" si="9"/>
        <v>-6.594748626094038E-2</v>
      </c>
      <c r="L48" s="104">
        <f t="shared" si="9"/>
        <v>-0.15905155188490738</v>
      </c>
      <c r="M48" s="104">
        <f t="shared" si="9"/>
        <v>-0.18206745270085001</v>
      </c>
      <c r="N48" s="104">
        <f t="shared" si="9"/>
        <v>-0.66849529780564265</v>
      </c>
      <c r="O48" s="130">
        <f t="shared" si="9"/>
        <v>-0.18009908797405261</v>
      </c>
      <c r="P48" s="131"/>
    </row>
    <row r="49" spans="1:16" ht="12.75">
      <c r="A49" s="101" t="s">
        <v>439</v>
      </c>
      <c r="B49" s="101"/>
      <c r="C49" s="102">
        <v>1326</v>
      </c>
      <c r="D49" s="102">
        <v>1865</v>
      </c>
      <c r="E49" s="102">
        <v>8039</v>
      </c>
      <c r="F49" s="102">
        <v>4749</v>
      </c>
      <c r="G49" s="102">
        <v>5290</v>
      </c>
      <c r="H49" s="102">
        <v>8509</v>
      </c>
      <c r="I49" s="102">
        <v>9278</v>
      </c>
      <c r="J49" s="102">
        <v>4556</v>
      </c>
      <c r="K49" s="102">
        <v>3481</v>
      </c>
      <c r="L49" s="102">
        <v>5887</v>
      </c>
      <c r="M49" s="102">
        <v>2814</v>
      </c>
      <c r="N49" s="102">
        <v>2015</v>
      </c>
      <c r="O49" s="102">
        <f t="shared" ref="O49:O61" si="10">SUM(C49:N49)</f>
        <v>57809</v>
      </c>
      <c r="P49" s="129" t="str">
        <f t="shared" ref="P49:P61" si="11">A49</f>
        <v>CUARTOS NOCHE 2019</v>
      </c>
    </row>
    <row r="50" spans="1:16" s="66" customFormat="1" ht="9">
      <c r="A50" s="103"/>
      <c r="B50" s="103"/>
      <c r="C50" s="104">
        <f>IFERROR((C32/C49)-1,)</f>
        <v>9.7285067873303266E-2</v>
      </c>
      <c r="D50" s="104">
        <f t="shared" ref="D50:O50" si="12">IFERROR((D32/D49)-1,)</f>
        <v>0.17587131367292219</v>
      </c>
      <c r="E50" s="104">
        <f t="shared" si="12"/>
        <v>-0.27540738897872874</v>
      </c>
      <c r="F50" s="104">
        <f t="shared" si="12"/>
        <v>5.3906085491682409E-2</v>
      </c>
      <c r="G50" s="104">
        <f t="shared" si="12"/>
        <v>-4.6691871455576517E-2</v>
      </c>
      <c r="H50" s="104">
        <f t="shared" si="12"/>
        <v>-3.5609354800799187E-2</v>
      </c>
      <c r="I50" s="104">
        <f t="shared" si="12"/>
        <v>-1.6921750377236422E-2</v>
      </c>
      <c r="J50" s="104">
        <f t="shared" si="12"/>
        <v>-0.22541703248463563</v>
      </c>
      <c r="K50" s="104">
        <f t="shared" si="12"/>
        <v>0.31829933927032461</v>
      </c>
      <c r="L50" s="104">
        <f t="shared" si="12"/>
        <v>7.2362833361644396E-2</v>
      </c>
      <c r="M50" s="104">
        <f t="shared" si="12"/>
        <v>6.0056858564321303E-2</v>
      </c>
      <c r="N50" s="104">
        <f t="shared" si="12"/>
        <v>-0.58014888337468984</v>
      </c>
      <c r="O50" s="130">
        <f t="shared" si="12"/>
        <v>-4.6722828625300528E-2</v>
      </c>
      <c r="P50" s="131"/>
    </row>
    <row r="51" spans="1:16" ht="12.75">
      <c r="A51" s="101" t="s">
        <v>440</v>
      </c>
      <c r="B51" s="101"/>
      <c r="C51" s="102">
        <v>1293</v>
      </c>
      <c r="D51" s="102">
        <v>2395</v>
      </c>
      <c r="E51" s="102">
        <v>8489</v>
      </c>
      <c r="F51" s="102">
        <v>4811</v>
      </c>
      <c r="G51" s="102">
        <v>5027</v>
      </c>
      <c r="H51" s="102">
        <v>8449</v>
      </c>
      <c r="I51" s="102">
        <v>9867</v>
      </c>
      <c r="J51" s="102">
        <v>4314</v>
      </c>
      <c r="K51" s="102">
        <v>3683</v>
      </c>
      <c r="L51" s="102">
        <v>5443</v>
      </c>
      <c r="M51" s="102">
        <v>3140</v>
      </c>
      <c r="N51" s="102">
        <v>2884</v>
      </c>
      <c r="O51" s="102">
        <f t="shared" si="10"/>
        <v>59795</v>
      </c>
      <c r="P51" s="129" t="str">
        <f t="shared" si="11"/>
        <v>CUARTOS NOCHE 2018</v>
      </c>
    </row>
    <row r="52" spans="1:16" ht="12.75" hidden="1" outlineLevel="1">
      <c r="A52" s="101" t="s">
        <v>441</v>
      </c>
      <c r="B52" s="101"/>
      <c r="C52" s="102">
        <v>1040</v>
      </c>
      <c r="D52" s="102">
        <v>1985</v>
      </c>
      <c r="E52" s="102">
        <v>6709</v>
      </c>
      <c r="F52" s="102">
        <v>5977</v>
      </c>
      <c r="G52" s="102">
        <v>4859</v>
      </c>
      <c r="H52" s="102">
        <v>8477</v>
      </c>
      <c r="I52" s="102">
        <v>10322</v>
      </c>
      <c r="J52" s="102">
        <v>4949</v>
      </c>
      <c r="K52" s="102">
        <v>4028</v>
      </c>
      <c r="L52" s="102">
        <v>5452</v>
      </c>
      <c r="M52" s="102">
        <v>3501</v>
      </c>
      <c r="N52" s="102">
        <v>2596</v>
      </c>
      <c r="O52" s="102">
        <f t="shared" si="10"/>
        <v>59895</v>
      </c>
      <c r="P52" s="129" t="str">
        <f t="shared" si="11"/>
        <v>CUARTOS NOCHE 2017</v>
      </c>
    </row>
    <row r="53" spans="1:16" ht="12.75" hidden="1" outlineLevel="1">
      <c r="A53" s="101" t="s">
        <v>442</v>
      </c>
      <c r="B53" s="101"/>
      <c r="C53" s="102">
        <v>968</v>
      </c>
      <c r="D53" s="102">
        <v>1864</v>
      </c>
      <c r="E53" s="102">
        <v>6743</v>
      </c>
      <c r="F53" s="102">
        <v>3495</v>
      </c>
      <c r="G53" s="102">
        <v>4123</v>
      </c>
      <c r="H53" s="102">
        <v>7061</v>
      </c>
      <c r="I53" s="102">
        <v>8757</v>
      </c>
      <c r="J53" s="102">
        <v>4183</v>
      </c>
      <c r="K53" s="102">
        <v>3351</v>
      </c>
      <c r="L53" s="102">
        <v>4678</v>
      </c>
      <c r="M53" s="102">
        <v>2186</v>
      </c>
      <c r="N53" s="102">
        <v>685</v>
      </c>
      <c r="O53" s="102">
        <f t="shared" si="10"/>
        <v>48094</v>
      </c>
      <c r="P53" s="129" t="str">
        <f t="shared" si="11"/>
        <v>CUARTOS NOCHE 2016</v>
      </c>
    </row>
    <row r="54" spans="1:16" ht="12.75" hidden="1" outlineLevel="1">
      <c r="A54" s="101" t="s">
        <v>443</v>
      </c>
      <c r="B54" s="101"/>
      <c r="C54" s="102">
        <v>845</v>
      </c>
      <c r="D54" s="102">
        <v>1230</v>
      </c>
      <c r="E54" s="102">
        <v>5040</v>
      </c>
      <c r="F54" s="102">
        <v>4596</v>
      </c>
      <c r="G54" s="102">
        <v>4158</v>
      </c>
      <c r="H54" s="102">
        <v>6418</v>
      </c>
      <c r="I54" s="102">
        <v>7563</v>
      </c>
      <c r="J54" s="102">
        <v>3845</v>
      </c>
      <c r="K54" s="102">
        <v>2688</v>
      </c>
      <c r="L54" s="102">
        <v>3853</v>
      </c>
      <c r="M54" s="102">
        <v>1873</v>
      </c>
      <c r="N54" s="102">
        <v>1018</v>
      </c>
      <c r="O54" s="102">
        <f t="shared" si="10"/>
        <v>43127</v>
      </c>
      <c r="P54" s="129" t="str">
        <f t="shared" si="11"/>
        <v>CUARTOS NOCHE 2015</v>
      </c>
    </row>
    <row r="55" spans="1:16" ht="12.75" hidden="1" outlineLevel="1">
      <c r="A55" s="101" t="s">
        <v>444</v>
      </c>
      <c r="B55" s="101"/>
      <c r="C55" s="102">
        <v>777</v>
      </c>
      <c r="D55" s="102">
        <v>1039</v>
      </c>
      <c r="E55" s="102">
        <v>3475</v>
      </c>
      <c r="F55" s="102">
        <v>3875</v>
      </c>
      <c r="G55" s="102">
        <v>3368</v>
      </c>
      <c r="H55" s="102">
        <v>5293</v>
      </c>
      <c r="I55" s="102">
        <v>6996</v>
      </c>
      <c r="J55" s="102">
        <v>4388</v>
      </c>
      <c r="K55" s="102">
        <v>1662</v>
      </c>
      <c r="L55" s="102">
        <v>3090</v>
      </c>
      <c r="M55" s="102">
        <v>1738</v>
      </c>
      <c r="N55" s="102">
        <v>1563</v>
      </c>
      <c r="O55" s="102">
        <f t="shared" si="10"/>
        <v>37264</v>
      </c>
      <c r="P55" s="129" t="str">
        <f t="shared" si="11"/>
        <v>CUARTOS NOCHE 2014</v>
      </c>
    </row>
    <row r="56" spans="1:16" ht="12.75" hidden="1" outlineLevel="1">
      <c r="A56" s="101" t="s">
        <v>445</v>
      </c>
      <c r="B56" s="101"/>
      <c r="C56" s="102">
        <v>371</v>
      </c>
      <c r="D56" s="102">
        <v>534</v>
      </c>
      <c r="E56" s="102">
        <v>3653</v>
      </c>
      <c r="F56" s="102">
        <v>2420</v>
      </c>
      <c r="G56" s="102">
        <v>2971</v>
      </c>
      <c r="H56" s="102">
        <v>4677</v>
      </c>
      <c r="I56" s="102">
        <v>6742</v>
      </c>
      <c r="J56" s="102">
        <v>3803</v>
      </c>
      <c r="K56" s="102">
        <v>1884</v>
      </c>
      <c r="L56" s="102">
        <v>2623</v>
      </c>
      <c r="M56" s="102">
        <v>1387</v>
      </c>
      <c r="N56" s="102">
        <v>816</v>
      </c>
      <c r="O56" s="102">
        <f t="shared" si="10"/>
        <v>31881</v>
      </c>
      <c r="P56" s="129" t="str">
        <f t="shared" si="11"/>
        <v>CUARTOS NOCHE 2013</v>
      </c>
    </row>
    <row r="57" spans="1:16" ht="12.75" hidden="1" outlineLevel="1">
      <c r="A57" s="101" t="s">
        <v>446</v>
      </c>
      <c r="B57" s="101"/>
      <c r="C57" s="102">
        <v>206</v>
      </c>
      <c r="D57" s="102">
        <v>728</v>
      </c>
      <c r="E57" s="102">
        <v>2442</v>
      </c>
      <c r="F57" s="102">
        <v>3718</v>
      </c>
      <c r="G57" s="102">
        <v>2228</v>
      </c>
      <c r="H57" s="102">
        <v>4062</v>
      </c>
      <c r="I57" s="102">
        <v>7036</v>
      </c>
      <c r="J57" s="102">
        <v>3587</v>
      </c>
      <c r="K57" s="102">
        <v>1647</v>
      </c>
      <c r="L57" s="102">
        <v>1983</v>
      </c>
      <c r="M57" s="102">
        <v>784</v>
      </c>
      <c r="N57" s="102">
        <v>807</v>
      </c>
      <c r="O57" s="102">
        <f t="shared" si="10"/>
        <v>29228</v>
      </c>
      <c r="P57" s="129" t="str">
        <f t="shared" si="11"/>
        <v>CUARTOS NOCHE 2012</v>
      </c>
    </row>
    <row r="58" spans="1:16" ht="12.75" hidden="1" outlineLevel="1">
      <c r="A58" s="105" t="s">
        <v>447</v>
      </c>
      <c r="B58" s="105"/>
      <c r="C58" s="106">
        <v>226</v>
      </c>
      <c r="D58" s="106">
        <v>260</v>
      </c>
      <c r="E58" s="106">
        <v>1220</v>
      </c>
      <c r="F58" s="106">
        <v>3384</v>
      </c>
      <c r="G58" s="106">
        <v>1883</v>
      </c>
      <c r="H58" s="106">
        <v>2786</v>
      </c>
      <c r="I58" s="106">
        <v>6130</v>
      </c>
      <c r="J58" s="106">
        <v>3217</v>
      </c>
      <c r="K58" s="106">
        <v>1865</v>
      </c>
      <c r="L58" s="106">
        <v>1766</v>
      </c>
      <c r="M58" s="106">
        <v>434</v>
      </c>
      <c r="N58" s="106">
        <v>491</v>
      </c>
      <c r="O58" s="106">
        <f t="shared" si="10"/>
        <v>23662</v>
      </c>
      <c r="P58" s="132" t="str">
        <f t="shared" si="11"/>
        <v>CUARTOS NOCHE 2011</v>
      </c>
    </row>
    <row r="59" spans="1:16" ht="12.75" hidden="1" outlineLevel="1">
      <c r="A59" s="101" t="s">
        <v>448</v>
      </c>
      <c r="B59" s="101"/>
      <c r="C59" s="102">
        <v>513</v>
      </c>
      <c r="D59" s="102">
        <v>401</v>
      </c>
      <c r="E59" s="102">
        <v>2825</v>
      </c>
      <c r="F59" s="102">
        <v>3499</v>
      </c>
      <c r="G59" s="102">
        <v>2489</v>
      </c>
      <c r="H59" s="102">
        <v>3208</v>
      </c>
      <c r="I59" s="102">
        <v>6397</v>
      </c>
      <c r="J59" s="102">
        <v>3701</v>
      </c>
      <c r="K59" s="102">
        <v>1880</v>
      </c>
      <c r="L59" s="102">
        <v>1904</v>
      </c>
      <c r="M59" s="102">
        <v>603</v>
      </c>
      <c r="N59" s="102">
        <v>453</v>
      </c>
      <c r="O59" s="102">
        <f t="shared" si="10"/>
        <v>27873</v>
      </c>
      <c r="P59" s="129" t="str">
        <f t="shared" si="11"/>
        <v>CUARTOS NOCHE 2010</v>
      </c>
    </row>
    <row r="60" spans="1:16" ht="12.75" hidden="1" outlineLevel="1">
      <c r="A60" s="101" t="s">
        <v>449</v>
      </c>
      <c r="B60" s="101"/>
      <c r="C60" s="102">
        <v>519</v>
      </c>
      <c r="D60" s="102">
        <v>822</v>
      </c>
      <c r="E60" s="102">
        <v>1974</v>
      </c>
      <c r="F60" s="102">
        <v>3379</v>
      </c>
      <c r="G60" s="102">
        <v>1571</v>
      </c>
      <c r="H60" s="102">
        <v>1850</v>
      </c>
      <c r="I60" s="102">
        <v>4875</v>
      </c>
      <c r="J60" s="102">
        <v>3767</v>
      </c>
      <c r="K60" s="102">
        <v>1146</v>
      </c>
      <c r="L60" s="102">
        <v>1777</v>
      </c>
      <c r="M60" s="102">
        <v>686</v>
      </c>
      <c r="N60" s="102">
        <v>515</v>
      </c>
      <c r="O60" s="102">
        <f t="shared" si="10"/>
        <v>22881</v>
      </c>
      <c r="P60" s="129" t="str">
        <f t="shared" si="11"/>
        <v>CUARTOS NOCHE 2009</v>
      </c>
    </row>
    <row r="61" spans="1:16" ht="12.75" hidden="1" outlineLevel="1">
      <c r="A61" s="101" t="s">
        <v>450</v>
      </c>
      <c r="B61" s="101"/>
      <c r="C61" s="102">
        <v>314</v>
      </c>
      <c r="D61" s="102">
        <v>446</v>
      </c>
      <c r="E61" s="102">
        <v>3001</v>
      </c>
      <c r="F61" s="102">
        <v>1889</v>
      </c>
      <c r="G61" s="102">
        <v>3894</v>
      </c>
      <c r="H61" s="102">
        <v>4869</v>
      </c>
      <c r="I61" s="102">
        <v>6796</v>
      </c>
      <c r="J61" s="102">
        <v>4453</v>
      </c>
      <c r="K61" s="102">
        <v>1721</v>
      </c>
      <c r="L61" s="102">
        <v>2565</v>
      </c>
      <c r="M61" s="102">
        <v>1216</v>
      </c>
      <c r="N61" s="102">
        <v>1049</v>
      </c>
      <c r="O61" s="102">
        <f t="shared" si="10"/>
        <v>32213</v>
      </c>
      <c r="P61" s="129" t="str">
        <f t="shared" si="11"/>
        <v>CUARTOS NOCHE 2008</v>
      </c>
    </row>
    <row r="62" spans="1:16" hidden="1" outlineLevel="1"/>
    <row r="63" spans="1:16" collapsed="1"/>
    <row r="64" spans="1:16" s="63" customFormat="1" ht="15" hidden="1" outlineLevel="1">
      <c r="A64" s="107" t="s">
        <v>451</v>
      </c>
      <c r="B64" s="107"/>
      <c r="C64" s="108" t="str">
        <f>C25</f>
        <v>ENE</v>
      </c>
      <c r="D64" s="108" t="str">
        <f t="shared" ref="D64:N64" si="13">D25</f>
        <v>FEB</v>
      </c>
      <c r="E64" s="108" t="str">
        <f t="shared" si="13"/>
        <v>MAR</v>
      </c>
      <c r="F64" s="108" t="str">
        <f t="shared" si="13"/>
        <v>ABR</v>
      </c>
      <c r="G64" s="108" t="str">
        <f t="shared" si="13"/>
        <v>MAY</v>
      </c>
      <c r="H64" s="108" t="str">
        <f t="shared" si="13"/>
        <v>JUN</v>
      </c>
      <c r="I64" s="108" t="str">
        <f t="shared" si="13"/>
        <v>JUL</v>
      </c>
      <c r="J64" s="108" t="str">
        <f t="shared" si="13"/>
        <v>AGO</v>
      </c>
      <c r="K64" s="108" t="str">
        <f t="shared" si="13"/>
        <v>SEP</v>
      </c>
      <c r="L64" s="108" t="str">
        <f t="shared" si="13"/>
        <v>OCT</v>
      </c>
      <c r="M64" s="108" t="str">
        <f t="shared" si="13"/>
        <v>NOV</v>
      </c>
      <c r="N64" s="108" t="str">
        <f t="shared" si="13"/>
        <v>DIC</v>
      </c>
      <c r="O64" s="108"/>
      <c r="P64" s="133"/>
    </row>
    <row r="65" spans="1:16" ht="12.75" hidden="1" outlineLevel="1">
      <c r="A65" s="136" t="str">
        <f>A29</f>
        <v>Pagadores</v>
      </c>
      <c r="B65" s="136"/>
      <c r="C65" s="137">
        <f>SUM($C29:C29)</f>
        <v>753</v>
      </c>
      <c r="D65" s="137">
        <f>SUM($C29:D29)</f>
        <v>2138</v>
      </c>
      <c r="E65" s="137">
        <f>SUM($C29:E29)</f>
        <v>4341</v>
      </c>
      <c r="F65" s="137">
        <f>SUM($C29:F29)</f>
        <v>6886</v>
      </c>
      <c r="G65" s="137">
        <f>SUM($C29:G29)</f>
        <v>9032</v>
      </c>
      <c r="H65" s="137">
        <f>SUM($C29:H29)</f>
        <v>12355</v>
      </c>
      <c r="I65" s="137">
        <f>SUM($C29:I29)</f>
        <v>17337</v>
      </c>
      <c r="J65" s="137">
        <f>SUM($C29:J29)</f>
        <v>19543</v>
      </c>
      <c r="K65" s="137">
        <f>SUM($C29:K29)</f>
        <v>22175</v>
      </c>
      <c r="L65" s="137">
        <f>SUM($C29:L29)</f>
        <v>25063</v>
      </c>
      <c r="M65" s="137">
        <f>SUM($C29:M29)</f>
        <v>26463</v>
      </c>
      <c r="N65" s="137">
        <f>SUM($C29:N29)</f>
        <v>27002</v>
      </c>
      <c r="O65" s="139"/>
      <c r="P65" s="149" t="str">
        <f>P29</f>
        <v>Pagadores</v>
      </c>
    </row>
    <row r="66" spans="1:16" ht="12.75" hidden="1" outlineLevel="1">
      <c r="A66" s="136" t="str">
        <f>A30</f>
        <v>Grupos</v>
      </c>
      <c r="B66" s="136"/>
      <c r="C66" s="137">
        <f>SUM($C30:C30)</f>
        <v>180</v>
      </c>
      <c r="D66" s="137">
        <f>SUM($C30:D30)</f>
        <v>291</v>
      </c>
      <c r="E66" s="137">
        <f>SUM($C30:E30)</f>
        <v>531</v>
      </c>
      <c r="F66" s="137">
        <f>SUM($C30:F30)</f>
        <v>797</v>
      </c>
      <c r="G66" s="137">
        <f>SUM($C30:G30)</f>
        <v>982</v>
      </c>
      <c r="H66" s="137">
        <f>SUM($C30:H30)</f>
        <v>1147</v>
      </c>
      <c r="I66" s="137">
        <f>SUM($C30:I30)</f>
        <v>1172</v>
      </c>
      <c r="J66" s="137">
        <f>SUM($C30:J30)</f>
        <v>1172</v>
      </c>
      <c r="K66" s="137">
        <f>SUM($C30:K30)</f>
        <v>1304</v>
      </c>
      <c r="L66" s="137">
        <f>SUM($C30:L30)</f>
        <v>1430</v>
      </c>
      <c r="M66" s="137">
        <f>SUM($C30:M30)</f>
        <v>1668</v>
      </c>
      <c r="N66" s="137">
        <f>SUM($C30:N30)</f>
        <v>1682</v>
      </c>
      <c r="O66" s="139"/>
      <c r="P66" s="149" t="str">
        <f>P30</f>
        <v>Grupos</v>
      </c>
    </row>
    <row r="67" spans="1:16" ht="12.75" hidden="1" outlineLevel="1">
      <c r="A67" s="136" t="str">
        <f>A31</f>
        <v>Referidos</v>
      </c>
      <c r="B67" s="136"/>
      <c r="C67" s="137">
        <f>SUM($C31:C31)</f>
        <v>522</v>
      </c>
      <c r="D67" s="137">
        <f>SUM($C31:D31)</f>
        <v>1219</v>
      </c>
      <c r="E67" s="137">
        <f>SUM($C31:E31)</f>
        <v>4601</v>
      </c>
      <c r="F67" s="137">
        <f>SUM($C31:F31)</f>
        <v>6795</v>
      </c>
      <c r="G67" s="137">
        <f>SUM($C31:G31)</f>
        <v>9507</v>
      </c>
      <c r="H67" s="137">
        <f>SUM($C31:H31)</f>
        <v>14225</v>
      </c>
      <c r="I67" s="137">
        <f>SUM($C31:I31)</f>
        <v>18339</v>
      </c>
      <c r="J67" s="137">
        <f>SUM($C31:J31)</f>
        <v>19662</v>
      </c>
      <c r="K67" s="137">
        <f>SUM($C31:K31)</f>
        <v>21487</v>
      </c>
      <c r="L67" s="137">
        <f>SUM($C31:L31)</f>
        <v>24786</v>
      </c>
      <c r="M67" s="137">
        <f>SUM($C31:M31)</f>
        <v>26131</v>
      </c>
      <c r="N67" s="137">
        <f>SUM($C31:N31)</f>
        <v>26424</v>
      </c>
      <c r="O67" s="139"/>
      <c r="P67" s="149" t="str">
        <f>P31</f>
        <v>Referidos</v>
      </c>
    </row>
    <row r="68" spans="1:16" ht="12.75" hidden="1" outlineLevel="1">
      <c r="A68" s="138" t="str">
        <f>A32</f>
        <v>NOCHES HUESPEDES</v>
      </c>
      <c r="B68" s="138"/>
      <c r="C68" s="139">
        <f t="shared" ref="C68:N68" si="14">SUM(C65:C67)</f>
        <v>1455</v>
      </c>
      <c r="D68" s="139">
        <f t="shared" si="14"/>
        <v>3648</v>
      </c>
      <c r="E68" s="139">
        <f t="shared" si="14"/>
        <v>9473</v>
      </c>
      <c r="F68" s="139">
        <f t="shared" si="14"/>
        <v>14478</v>
      </c>
      <c r="G68" s="139">
        <f t="shared" si="14"/>
        <v>19521</v>
      </c>
      <c r="H68" s="139">
        <f t="shared" si="14"/>
        <v>27727</v>
      </c>
      <c r="I68" s="139">
        <f t="shared" si="14"/>
        <v>36848</v>
      </c>
      <c r="J68" s="139">
        <f t="shared" si="14"/>
        <v>40377</v>
      </c>
      <c r="K68" s="139">
        <f t="shared" si="14"/>
        <v>44966</v>
      </c>
      <c r="L68" s="139">
        <f t="shared" si="14"/>
        <v>51279</v>
      </c>
      <c r="M68" s="139">
        <f t="shared" si="14"/>
        <v>54262</v>
      </c>
      <c r="N68" s="139">
        <f t="shared" si="14"/>
        <v>55108</v>
      </c>
      <c r="O68" s="139"/>
      <c r="P68" s="150" t="str">
        <f>P32</f>
        <v>NOCHES HUESPEDES</v>
      </c>
    </row>
    <row r="69" spans="1:16" ht="12.75" hidden="1" outlineLevel="1">
      <c r="A69" s="138" t="str">
        <f>A40</f>
        <v>Presupuesto 2023</v>
      </c>
      <c r="B69" s="138"/>
      <c r="C69" s="139">
        <f>SUM($C40:C40)</f>
        <v>1334.5499999999997</v>
      </c>
      <c r="D69" s="139">
        <f>SUM($C40:D40)</f>
        <v>3833.55</v>
      </c>
      <c r="E69" s="139">
        <f>SUM($C40:E40)</f>
        <v>12264.000000000004</v>
      </c>
      <c r="F69" s="139">
        <f>SUM($C40:F40)</f>
        <v>19482.750000000007</v>
      </c>
      <c r="G69" s="139">
        <f>SUM($C40:G40)</f>
        <v>26692.05000000001</v>
      </c>
      <c r="H69" s="139">
        <f>SUM($C40:H40)</f>
        <v>37044.000000000015</v>
      </c>
      <c r="I69" s="139">
        <f>SUM($C40:I40)</f>
        <v>47692.050000000017</v>
      </c>
      <c r="J69" s="139">
        <f>SUM($C40:J40)</f>
        <v>52512.600000000013</v>
      </c>
      <c r="K69" s="139">
        <f>SUM($C40:K40)</f>
        <v>57683.850000000013</v>
      </c>
      <c r="L69" s="139">
        <f>SUM($C40:L40)</f>
        <v>65595.60000000002</v>
      </c>
      <c r="M69" s="139">
        <f>SUM($C40:M40)</f>
        <v>69423.900000000023</v>
      </c>
      <c r="N69" s="139">
        <f>SUM($C40:N40)</f>
        <v>72271.65750000003</v>
      </c>
      <c r="O69" s="139"/>
      <c r="P69" s="150" t="str">
        <f>P40</f>
        <v>Presupuesto 2023</v>
      </c>
    </row>
    <row r="70" spans="1:16" hidden="1" outlineLevel="1">
      <c r="A70" s="67" t="s">
        <v>452</v>
      </c>
      <c r="C70" s="140">
        <f>(C68/C69)</f>
        <v>1.0902551421827584</v>
      </c>
      <c r="D70" s="140">
        <f t="shared" ref="D70:N70" si="15">(D68/D69)</f>
        <v>0.95159838791720464</v>
      </c>
      <c r="E70" s="140">
        <f t="shared" si="15"/>
        <v>0.77242335290280473</v>
      </c>
      <c r="F70" s="140">
        <f t="shared" si="15"/>
        <v>0.7431189128844744</v>
      </c>
      <c r="G70" s="140">
        <f t="shared" si="15"/>
        <v>0.73134135444823434</v>
      </c>
      <c r="H70" s="140">
        <f t="shared" si="15"/>
        <v>0.74848828420256963</v>
      </c>
      <c r="I70" s="140">
        <f t="shared" si="15"/>
        <v>0.77262352949810265</v>
      </c>
      <c r="J70" s="140">
        <f t="shared" si="15"/>
        <v>0.7689011780029934</v>
      </c>
      <c r="K70" s="140">
        <f t="shared" si="15"/>
        <v>0.77952494502360692</v>
      </c>
      <c r="L70" s="140">
        <f t="shared" si="15"/>
        <v>0.78174450725353506</v>
      </c>
      <c r="M70" s="140">
        <f t="shared" si="15"/>
        <v>0.78160402973615684</v>
      </c>
      <c r="N70" s="140">
        <f t="shared" si="15"/>
        <v>0.76251191554586906</v>
      </c>
      <c r="O70" s="151"/>
    </row>
    <row r="71" spans="1:16" hidden="1" outlineLevel="1">
      <c r="C71" s="137"/>
      <c r="D71" s="137"/>
      <c r="E71" s="137"/>
      <c r="F71" s="137"/>
      <c r="G71" s="137"/>
      <c r="H71" s="137"/>
      <c r="I71" s="137"/>
      <c r="J71" s="137"/>
      <c r="K71" s="137"/>
      <c r="L71" s="137"/>
      <c r="M71" s="137"/>
      <c r="N71" s="137"/>
      <c r="O71" s="139"/>
    </row>
    <row r="72" spans="1:16" hidden="1" outlineLevel="1">
      <c r="A72" s="67" t="s">
        <v>381</v>
      </c>
      <c r="C72" s="137">
        <f>SUM($C85:C85)</f>
        <v>10070</v>
      </c>
      <c r="D72" s="137">
        <f>SUM($C85:D85)</f>
        <v>19028</v>
      </c>
      <c r="E72" s="137">
        <f>SUM($C85:E85)</f>
        <v>30638</v>
      </c>
      <c r="F72" s="137">
        <f>SUM($C85:F85)</f>
        <v>41929</v>
      </c>
      <c r="G72" s="137">
        <f>SUM($C85:G85)</f>
        <v>53363</v>
      </c>
      <c r="H72" s="137">
        <f>SUM($C85:H85)</f>
        <v>64862</v>
      </c>
      <c r="I72" s="137">
        <f>SUM($C85:I85)</f>
        <v>76661</v>
      </c>
      <c r="J72" s="137">
        <f>SUM($C85:J85)</f>
        <v>87964</v>
      </c>
      <c r="K72" s="137">
        <f>SUM($C85:K85)</f>
        <v>98708</v>
      </c>
      <c r="L72" s="137">
        <f>SUM($C85:L85)</f>
        <v>110269</v>
      </c>
      <c r="M72" s="137">
        <f>SUM($C85:M85)</f>
        <v>121244</v>
      </c>
      <c r="N72" s="137">
        <f>SUM($C85:N85)</f>
        <v>132685</v>
      </c>
      <c r="O72" s="139"/>
    </row>
    <row r="73" spans="1:16" hidden="1" outlineLevel="1">
      <c r="A73" s="67" t="s">
        <v>453</v>
      </c>
      <c r="C73" s="141">
        <f>C68/C72</f>
        <v>0.14448857994041708</v>
      </c>
      <c r="D73" s="141">
        <f t="shared" ref="D73:N73" si="16">D68/D72</f>
        <v>0.19171746899306286</v>
      </c>
      <c r="E73" s="141">
        <f t="shared" si="16"/>
        <v>0.30919120047000459</v>
      </c>
      <c r="F73" s="141">
        <f t="shared" si="16"/>
        <v>0.34529800376827496</v>
      </c>
      <c r="G73" s="141">
        <f t="shared" si="16"/>
        <v>0.36581526525869984</v>
      </c>
      <c r="H73" s="141">
        <f t="shared" si="16"/>
        <v>0.42747679689186274</v>
      </c>
      <c r="I73" s="141">
        <f t="shared" si="16"/>
        <v>0.48066161411930447</v>
      </c>
      <c r="J73" s="141">
        <f t="shared" si="16"/>
        <v>0.4590173252694284</v>
      </c>
      <c r="K73" s="141">
        <f t="shared" si="16"/>
        <v>0.455545649795356</v>
      </c>
      <c r="L73" s="141">
        <f t="shared" si="16"/>
        <v>0.46503550408546374</v>
      </c>
      <c r="M73" s="141">
        <f t="shared" si="16"/>
        <v>0.44754379598165683</v>
      </c>
      <c r="N73" s="141">
        <f t="shared" si="16"/>
        <v>0.41532953988770394</v>
      </c>
    </row>
    <row r="74" spans="1:16" hidden="1" outlineLevel="1">
      <c r="A74" s="67" t="s">
        <v>454</v>
      </c>
      <c r="C74" s="141">
        <f>C69/C72</f>
        <v>0.13252730883813305</v>
      </c>
      <c r="D74" s="141">
        <f t="shared" ref="D74:N74" si="17">D69/D72</f>
        <v>0.20146888795459325</v>
      </c>
      <c r="E74" s="141">
        <f t="shared" si="17"/>
        <v>0.40028722501468778</v>
      </c>
      <c r="F74" s="141">
        <f t="shared" si="17"/>
        <v>0.46466049750769173</v>
      </c>
      <c r="G74" s="141">
        <f t="shared" si="17"/>
        <v>0.50019770252796902</v>
      </c>
      <c r="H74" s="141">
        <f t="shared" si="17"/>
        <v>0.57112022447658128</v>
      </c>
      <c r="I74" s="141">
        <f t="shared" si="17"/>
        <v>0.62211619989303579</v>
      </c>
      <c r="J74" s="141">
        <f t="shared" si="17"/>
        <v>0.59697830930835361</v>
      </c>
      <c r="K74" s="141">
        <f t="shared" si="17"/>
        <v>0.58438880333914189</v>
      </c>
      <c r="L74" s="141">
        <f t="shared" si="17"/>
        <v>0.5948689114801079</v>
      </c>
      <c r="M74" s="141">
        <f t="shared" si="17"/>
        <v>0.57259658209890818</v>
      </c>
      <c r="N74" s="141">
        <f t="shared" si="17"/>
        <v>0.54468596676338721</v>
      </c>
      <c r="O74" s="139"/>
    </row>
    <row r="75" spans="1:16" collapsed="1"/>
    <row r="84" spans="1:16" ht="15.75">
      <c r="C84" s="142" t="s">
        <v>415</v>
      </c>
      <c r="D84" s="142" t="s">
        <v>416</v>
      </c>
      <c r="E84" s="142" t="s">
        <v>417</v>
      </c>
      <c r="F84" s="142" t="s">
        <v>418</v>
      </c>
      <c r="G84" s="142" t="s">
        <v>419</v>
      </c>
      <c r="H84" s="142" t="s">
        <v>420</v>
      </c>
      <c r="I84" s="142" t="s">
        <v>421</v>
      </c>
      <c r="J84" s="142" t="s">
        <v>422</v>
      </c>
      <c r="K84" s="142" t="s">
        <v>423</v>
      </c>
      <c r="L84" s="142" t="s">
        <v>424</v>
      </c>
      <c r="M84" s="142" t="s">
        <v>425</v>
      </c>
      <c r="N84" s="142" t="s">
        <v>426</v>
      </c>
      <c r="O84" s="142"/>
    </row>
    <row r="85" spans="1:16" ht="15.75" hidden="1" outlineLevel="1">
      <c r="A85" s="143" t="s">
        <v>455</v>
      </c>
      <c r="B85" s="143"/>
      <c r="C85" s="144">
        <f>ANALISIS!$AJ$4</f>
        <v>10070</v>
      </c>
      <c r="D85" s="144">
        <f>ANALISIS!$AJ$5</f>
        <v>8958</v>
      </c>
      <c r="E85" s="144">
        <f>ANALISIS!$AJ$6</f>
        <v>11610</v>
      </c>
      <c r="F85" s="144">
        <f>ANALISIS!$AJ$7</f>
        <v>11291</v>
      </c>
      <c r="G85" s="144">
        <f>ANALISIS!$AJ$8</f>
        <v>11434</v>
      </c>
      <c r="H85" s="144">
        <f>ANALISIS!$AJ$9</f>
        <v>11499</v>
      </c>
      <c r="I85" s="144">
        <f>ANALISIS!$AJ$10</f>
        <v>11799</v>
      </c>
      <c r="J85" s="144">
        <f>ANALISIS!$AJ$11</f>
        <v>11303</v>
      </c>
      <c r="K85" s="144">
        <f>ANALISIS!$AJ$12</f>
        <v>10744</v>
      </c>
      <c r="L85" s="144">
        <f>ANALISIS!$AJ$13</f>
        <v>11561</v>
      </c>
      <c r="M85" s="144">
        <f>ANALISIS!$AJ$14</f>
        <v>10975</v>
      </c>
      <c r="N85" s="144">
        <f>ANALISIS!$AJ$15</f>
        <v>11441</v>
      </c>
      <c r="O85" s="144">
        <f>SUM(C85:N85)</f>
        <v>132685</v>
      </c>
      <c r="P85" s="110"/>
    </row>
    <row r="86" spans="1:16" ht="15.75" hidden="1" outlineLevel="1">
      <c r="A86" s="72" t="s">
        <v>368</v>
      </c>
      <c r="B86" s="72"/>
      <c r="C86" s="145">
        <f t="shared" ref="C86:N86" si="18">C29/C$85</f>
        <v>7.477656405163853E-2</v>
      </c>
      <c r="D86" s="145">
        <f t="shared" si="18"/>
        <v>0.15461040410805985</v>
      </c>
      <c r="E86" s="145">
        <f t="shared" si="18"/>
        <v>0.18975021533161068</v>
      </c>
      <c r="F86" s="145">
        <f t="shared" si="18"/>
        <v>0.22540076166858561</v>
      </c>
      <c r="G86" s="145">
        <f t="shared" si="18"/>
        <v>0.18768584922161974</v>
      </c>
      <c r="H86" s="145">
        <f t="shared" si="18"/>
        <v>0.28898165057831116</v>
      </c>
      <c r="I86" s="145">
        <f t="shared" si="18"/>
        <v>0.42223917281125517</v>
      </c>
      <c r="J86" s="152">
        <f t="shared" si="18"/>
        <v>0.19516942404671325</v>
      </c>
      <c r="K86" s="152">
        <f t="shared" si="18"/>
        <v>0.24497393894266567</v>
      </c>
      <c r="L86" s="152">
        <f t="shared" si="18"/>
        <v>0.24980538015742582</v>
      </c>
      <c r="M86" s="152">
        <f t="shared" si="18"/>
        <v>0.12756264236902051</v>
      </c>
      <c r="N86" s="145">
        <f t="shared" si="18"/>
        <v>4.7111266497683768E-2</v>
      </c>
      <c r="O86" s="145"/>
      <c r="P86" s="110"/>
    </row>
    <row r="87" spans="1:16" ht="15.75" hidden="1" outlineLevel="1">
      <c r="A87" s="72" t="s">
        <v>370</v>
      </c>
      <c r="B87" s="72"/>
      <c r="C87" s="145">
        <f t="shared" ref="C87:N87" si="19">C30/C$85</f>
        <v>1.7874875868917579E-2</v>
      </c>
      <c r="D87" s="145">
        <f t="shared" si="19"/>
        <v>1.2391158740790355E-2</v>
      </c>
      <c r="E87" s="145">
        <f t="shared" si="19"/>
        <v>2.0671834625322998E-2</v>
      </c>
      <c r="F87" s="145">
        <f t="shared" si="19"/>
        <v>2.3558586484810913E-2</v>
      </c>
      <c r="G87" s="145">
        <f t="shared" si="19"/>
        <v>1.6179814588070666E-2</v>
      </c>
      <c r="H87" s="145">
        <f t="shared" si="19"/>
        <v>1.4349073832507175E-2</v>
      </c>
      <c r="I87" s="145">
        <f t="shared" si="19"/>
        <v>2.1188236291211121E-3</v>
      </c>
      <c r="J87" s="152">
        <f t="shared" si="19"/>
        <v>0</v>
      </c>
      <c r="K87" s="152">
        <f t="shared" si="19"/>
        <v>1.2285927029039464E-2</v>
      </c>
      <c r="L87" s="152">
        <f t="shared" si="19"/>
        <v>1.089871118415362E-2</v>
      </c>
      <c r="M87" s="152">
        <f t="shared" si="19"/>
        <v>2.1685649202733484E-2</v>
      </c>
      <c r="N87" s="145">
        <f t="shared" si="19"/>
        <v>1.2236692596800979E-3</v>
      </c>
      <c r="O87" s="145"/>
      <c r="P87" s="110"/>
    </row>
    <row r="88" spans="1:16" ht="15.75" hidden="1" outlineLevel="1">
      <c r="A88" s="72" t="s">
        <v>369</v>
      </c>
      <c r="B88" s="72"/>
      <c r="C88" s="145">
        <f t="shared" ref="C88:N88" si="20">C31/C$85</f>
        <v>5.1837140019860971E-2</v>
      </c>
      <c r="D88" s="145">
        <f t="shared" si="20"/>
        <v>7.7807546327305202E-2</v>
      </c>
      <c r="E88" s="145">
        <f t="shared" si="20"/>
        <v>0.2913006029285099</v>
      </c>
      <c r="F88" s="145">
        <f t="shared" si="20"/>
        <v>0.19431405544238775</v>
      </c>
      <c r="G88" s="145">
        <f t="shared" si="20"/>
        <v>0.23718733601539269</v>
      </c>
      <c r="H88" s="145">
        <f t="shared" si="20"/>
        <v>0.4102965475258718</v>
      </c>
      <c r="I88" s="145">
        <f t="shared" si="20"/>
        <v>0.34867361640817018</v>
      </c>
      <c r="J88" s="152">
        <f t="shared" si="20"/>
        <v>0.11704857117579404</v>
      </c>
      <c r="K88" s="152">
        <f t="shared" si="20"/>
        <v>0.16986224869694713</v>
      </c>
      <c r="L88" s="152">
        <f t="shared" si="20"/>
        <v>0.2853559380676412</v>
      </c>
      <c r="M88" s="152">
        <f t="shared" si="20"/>
        <v>0.12255125284738042</v>
      </c>
      <c r="N88" s="145">
        <f t="shared" si="20"/>
        <v>2.5609649506162048E-2</v>
      </c>
      <c r="O88" s="145"/>
      <c r="P88" s="110"/>
    </row>
    <row r="89" spans="1:16" ht="15.75" hidden="1" outlineLevel="1">
      <c r="A89" s="72" t="s">
        <v>391</v>
      </c>
      <c r="B89" s="72"/>
      <c r="C89" s="145">
        <f t="shared" ref="C89:N89" si="21">C33/(C26*C27)</f>
        <v>9.7431031966136325E-2</v>
      </c>
      <c r="D89" s="145">
        <f t="shared" si="21"/>
        <v>0.10180995475113122</v>
      </c>
      <c r="E89" s="145">
        <f t="shared" si="21"/>
        <v>7.5609400087578452E-2</v>
      </c>
      <c r="F89" s="145">
        <f t="shared" si="21"/>
        <v>7.6772247360482659E-2</v>
      </c>
      <c r="G89" s="145">
        <f t="shared" si="21"/>
        <v>7.8090789665742233E-2</v>
      </c>
      <c r="H89" s="145">
        <f t="shared" si="21"/>
        <v>7.5188536953242832E-2</v>
      </c>
      <c r="I89" s="145">
        <f t="shared" si="21"/>
        <v>7.8820610129908042E-2</v>
      </c>
      <c r="J89" s="145">
        <f t="shared" si="21"/>
        <v>5.3349875930521089E-2</v>
      </c>
      <c r="K89" s="145">
        <f t="shared" si="21"/>
        <v>7.4736048265460028E-2</v>
      </c>
      <c r="L89" s="145">
        <f t="shared" si="21"/>
        <v>7.9331484454824117E-2</v>
      </c>
      <c r="M89" s="145">
        <f t="shared" si="21"/>
        <v>6.9306184012066369E-2</v>
      </c>
      <c r="N89" s="145">
        <f t="shared" si="21"/>
        <v>8.5680922493066705E-2</v>
      </c>
      <c r="O89" s="145"/>
      <c r="P89" s="110"/>
    </row>
    <row r="90" spans="1:16" ht="15.75" hidden="1" outlineLevel="1">
      <c r="A90" s="143" t="s">
        <v>456</v>
      </c>
      <c r="B90" s="143"/>
      <c r="C90" s="146">
        <f>SUM(C86:C88)</f>
        <v>0.14448857994041708</v>
      </c>
      <c r="D90" s="146">
        <f t="shared" ref="D90:N90" si="22">SUM(D86:D88)</f>
        <v>0.24480910917615539</v>
      </c>
      <c r="E90" s="146">
        <f t="shared" si="22"/>
        <v>0.5017226528854436</v>
      </c>
      <c r="F90" s="146">
        <f t="shared" si="22"/>
        <v>0.44327340359578427</v>
      </c>
      <c r="G90" s="146">
        <f t="shared" si="22"/>
        <v>0.44105299982508306</v>
      </c>
      <c r="H90" s="146">
        <f t="shared" si="22"/>
        <v>0.71362727193669007</v>
      </c>
      <c r="I90" s="146">
        <f t="shared" si="22"/>
        <v>0.77303161284854649</v>
      </c>
      <c r="J90" s="146">
        <f t="shared" si="22"/>
        <v>0.31221799522250726</v>
      </c>
      <c r="K90" s="146">
        <f t="shared" si="22"/>
        <v>0.42712211466865224</v>
      </c>
      <c r="L90" s="146">
        <f t="shared" si="22"/>
        <v>0.5460600294092206</v>
      </c>
      <c r="M90" s="146">
        <f t="shared" si="22"/>
        <v>0.27179954441913445</v>
      </c>
      <c r="N90" s="146">
        <f t="shared" si="22"/>
        <v>7.3944585263525917E-2</v>
      </c>
      <c r="O90" s="146"/>
      <c r="P90" s="110"/>
    </row>
    <row r="91" spans="1:16" ht="15.75" hidden="1" outlineLevel="1">
      <c r="A91" s="72" t="s">
        <v>457</v>
      </c>
      <c r="B91" s="72"/>
      <c r="C91" s="145">
        <f t="shared" ref="C91:N91" si="23">C34/C85</f>
        <v>0.27706057596822242</v>
      </c>
      <c r="D91" s="145">
        <f t="shared" si="23"/>
        <v>0.38546550569323512</v>
      </c>
      <c r="E91" s="145">
        <f t="shared" si="23"/>
        <v>0.59095607235142122</v>
      </c>
      <c r="F91" s="145">
        <f t="shared" si="23"/>
        <v>0.53343370826321845</v>
      </c>
      <c r="G91" s="145">
        <f t="shared" si="23"/>
        <v>0.53463354906419447</v>
      </c>
      <c r="H91" s="145">
        <f t="shared" si="23"/>
        <v>0.80033046351856685</v>
      </c>
      <c r="I91" s="145">
        <f t="shared" si="23"/>
        <v>0.86456479362657856</v>
      </c>
      <c r="J91" s="152">
        <f t="shared" si="23"/>
        <v>0.37689109086083339</v>
      </c>
      <c r="K91" s="152">
        <f t="shared" si="23"/>
        <v>0.5193596425912137</v>
      </c>
      <c r="L91" s="152">
        <f t="shared" si="23"/>
        <v>0.64008303779949827</v>
      </c>
      <c r="M91" s="152">
        <f t="shared" si="23"/>
        <v>0.35553530751708429</v>
      </c>
      <c r="N91" s="145">
        <f t="shared" si="23"/>
        <v>0.17655799318241414</v>
      </c>
      <c r="O91" s="145"/>
      <c r="P91" s="110"/>
    </row>
    <row r="92" spans="1:16" ht="15.75" hidden="1" outlineLevel="1">
      <c r="A92" s="147">
        <f>$Q$18</f>
        <v>0.35</v>
      </c>
      <c r="B92" s="147"/>
      <c r="C92" s="148">
        <f>$A$92</f>
        <v>0.35</v>
      </c>
      <c r="D92" s="148">
        <f t="shared" ref="D92:N92" si="24">$A$92</f>
        <v>0.35</v>
      </c>
      <c r="E92" s="148">
        <f t="shared" si="24"/>
        <v>0.35</v>
      </c>
      <c r="F92" s="148">
        <f t="shared" si="24"/>
        <v>0.35</v>
      </c>
      <c r="G92" s="148">
        <f t="shared" si="24"/>
        <v>0.35</v>
      </c>
      <c r="H92" s="148">
        <f t="shared" si="24"/>
        <v>0.35</v>
      </c>
      <c r="I92" s="148">
        <f t="shared" si="24"/>
        <v>0.35</v>
      </c>
      <c r="J92" s="148">
        <f t="shared" si="24"/>
        <v>0.35</v>
      </c>
      <c r="K92" s="148">
        <f t="shared" si="24"/>
        <v>0.35</v>
      </c>
      <c r="L92" s="148">
        <f t="shared" si="24"/>
        <v>0.35</v>
      </c>
      <c r="M92" s="148">
        <f t="shared" si="24"/>
        <v>0.35</v>
      </c>
      <c r="N92" s="148">
        <f t="shared" si="24"/>
        <v>0.35</v>
      </c>
    </row>
    <row r="93" spans="1:16" ht="15.75" hidden="1" outlineLevel="1">
      <c r="A93" s="147">
        <f>$R$18</f>
        <v>0.6</v>
      </c>
      <c r="B93" s="147"/>
      <c r="C93" s="148">
        <f>$A$93</f>
        <v>0.6</v>
      </c>
      <c r="D93" s="148">
        <f t="shared" ref="D93:N93" si="25">$A$93</f>
        <v>0.6</v>
      </c>
      <c r="E93" s="148">
        <f t="shared" si="25"/>
        <v>0.6</v>
      </c>
      <c r="F93" s="148">
        <f t="shared" si="25"/>
        <v>0.6</v>
      </c>
      <c r="G93" s="148">
        <f t="shared" si="25"/>
        <v>0.6</v>
      </c>
      <c r="H93" s="148">
        <f t="shared" si="25"/>
        <v>0.6</v>
      </c>
      <c r="I93" s="148">
        <f t="shared" si="25"/>
        <v>0.6</v>
      </c>
      <c r="J93" s="148">
        <f t="shared" si="25"/>
        <v>0.6</v>
      </c>
      <c r="K93" s="148">
        <f t="shared" si="25"/>
        <v>0.6</v>
      </c>
      <c r="L93" s="148">
        <f t="shared" si="25"/>
        <v>0.6</v>
      </c>
      <c r="M93" s="148">
        <f t="shared" si="25"/>
        <v>0.6</v>
      </c>
      <c r="N93" s="148">
        <f t="shared" si="25"/>
        <v>0.6</v>
      </c>
    </row>
    <row r="94" spans="1:16" collapsed="1"/>
    <row r="95" spans="1:16">
      <c r="A95" s="67" t="s">
        <v>458</v>
      </c>
      <c r="C95" s="141">
        <f t="shared" ref="C95:N95" si="26">C40/C85</f>
        <v>0.13252730883813305</v>
      </c>
      <c r="D95" s="141">
        <f t="shared" si="26"/>
        <v>0.27896851975887482</v>
      </c>
      <c r="E95" s="141">
        <f t="shared" si="26"/>
        <v>0.72613695090439301</v>
      </c>
      <c r="F95" s="141">
        <f t="shared" si="26"/>
        <v>0.63933663980161215</v>
      </c>
      <c r="G95" s="141">
        <f t="shared" si="26"/>
        <v>0.63051425572852904</v>
      </c>
      <c r="H95" s="141">
        <f t="shared" si="26"/>
        <v>0.90024784763892551</v>
      </c>
      <c r="I95" s="141">
        <f t="shared" si="26"/>
        <v>0.90245359776252221</v>
      </c>
      <c r="J95" s="141">
        <f t="shared" si="26"/>
        <v>0.42648411926037311</v>
      </c>
      <c r="K95" s="141">
        <f t="shared" si="26"/>
        <v>0.48131515264333607</v>
      </c>
      <c r="L95" s="141">
        <f t="shared" si="26"/>
        <v>0.68434823977164638</v>
      </c>
      <c r="M95" s="141">
        <f t="shared" si="26"/>
        <v>0.34882004555808643</v>
      </c>
      <c r="N95" s="141">
        <f t="shared" si="26"/>
        <v>0.24890809369810329</v>
      </c>
    </row>
  </sheetData>
  <mergeCells count="1">
    <mergeCell ref="Q16:R17"/>
  </mergeCells>
  <conditionalFormatting sqref="C41:D41">
    <cfRule type="iconSet" priority="47">
      <iconSet>
        <cfvo type="percent" val="0"/>
        <cfvo type="num" val="0.4"/>
        <cfvo type="num" val="1"/>
      </iconSet>
    </cfRule>
  </conditionalFormatting>
  <conditionalFormatting sqref="C1:N74">
    <cfRule type="expression" dxfId="75" priority="19">
      <formula>C$1=$A$1</formula>
    </cfRule>
  </conditionalFormatting>
  <conditionalFormatting sqref="C73:N73">
    <cfRule type="expression" dxfId="74" priority="8">
      <formula>C$73&gt;C$74</formula>
    </cfRule>
    <cfRule type="expression" dxfId="73" priority="9">
      <formula>C$73&gt;(C$74*0.75)</formula>
    </cfRule>
    <cfRule type="expression" dxfId="72" priority="10">
      <formula>C$73&lt;C$74</formula>
    </cfRule>
  </conditionalFormatting>
  <conditionalFormatting sqref="C70:O70">
    <cfRule type="iconSet" priority="18">
      <iconSet>
        <cfvo type="percent" val="0"/>
        <cfvo type="num" val="0.4"/>
        <cfvo type="num" val="1"/>
      </iconSet>
    </cfRule>
  </conditionalFormatting>
  <conditionalFormatting sqref="E41">
    <cfRule type="iconSet" priority="40">
      <iconSet>
        <cfvo type="percent" val="0"/>
        <cfvo type="num" val="0.4"/>
        <cfvo type="num" val="1"/>
      </iconSet>
    </cfRule>
  </conditionalFormatting>
  <conditionalFormatting sqref="F41 N41:O41 H41:I41">
    <cfRule type="iconSet" priority="84">
      <iconSet>
        <cfvo type="percent" val="0"/>
        <cfvo type="num" val="0.4"/>
        <cfvo type="num" val="1"/>
      </iconSet>
    </cfRule>
  </conditionalFormatting>
  <conditionalFormatting sqref="G41">
    <cfRule type="iconSet" priority="34">
      <iconSet>
        <cfvo type="percent" val="0"/>
        <cfvo type="num" val="0.4"/>
        <cfvo type="num" val="1"/>
      </iconSet>
    </cfRule>
  </conditionalFormatting>
  <conditionalFormatting sqref="J41:K41">
    <cfRule type="iconSet" priority="71">
      <iconSet>
        <cfvo type="percent" val="0"/>
        <cfvo type="num" val="0.4"/>
        <cfvo type="num" val="1"/>
      </iconSet>
    </cfRule>
  </conditionalFormatting>
  <conditionalFormatting sqref="L41">
    <cfRule type="iconSet" priority="67">
      <iconSet>
        <cfvo type="percent" val="0"/>
        <cfvo type="num" val="0.4"/>
        <cfvo type="num" val="1"/>
      </iconSet>
    </cfRule>
  </conditionalFormatting>
  <conditionalFormatting sqref="M41">
    <cfRule type="iconSet" priority="58">
      <iconSet>
        <cfvo type="percent" val="0"/>
        <cfvo type="num" val="0.4"/>
        <cfvo type="num" val="1"/>
      </iconSet>
    </cfRule>
  </conditionalFormatting>
  <printOptions horizontalCentered="1" verticalCentered="1"/>
  <pageMargins left="0.39370078740157499" right="0.39370078740157499" top="0.39370078740157499" bottom="0.39370078740157499" header="0.31496062992126" footer="0.31496062992126"/>
  <pageSetup scale="76"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3" id="{7461CEB7-05EF-4278-B935-8C3F4AA5393A}">
            <x14:iconSet iconSet="3Triangles">
              <x14:cfvo type="percent">
                <xm:f>0</xm:f>
              </x14:cfvo>
              <x14:cfvo type="num">
                <xm:f>-0.1</xm:f>
              </x14:cfvo>
              <x14:cfvo type="num">
                <xm:f>0</xm:f>
              </x14:cfvo>
            </x14:iconSet>
          </x14:cfRule>
          <xm:sqref>C44:D44</xm:sqref>
        </x14:conditionalFormatting>
        <x14:conditionalFormatting xmlns:xm="http://schemas.microsoft.com/office/excel/2006/main">
          <x14:cfRule type="iconSet" priority="27" id="{B898CDE7-B6A7-46E8-BAC6-DF6486498DF8}">
            <x14:iconSet iconSet="3Triangles">
              <x14:cfvo type="percent">
                <xm:f>0</xm:f>
              </x14:cfvo>
              <x14:cfvo type="num">
                <xm:f>-0.1</xm:f>
              </x14:cfvo>
              <x14:cfvo type="num">
                <xm:f>0</xm:f>
              </x14:cfvo>
            </x14:iconSet>
          </x14:cfRule>
          <xm:sqref>C46:D46</xm:sqref>
        </x14:conditionalFormatting>
        <x14:conditionalFormatting xmlns:xm="http://schemas.microsoft.com/office/excel/2006/main">
          <x14:cfRule type="iconSet" priority="45" id="{DC67B3C3-7390-4EBC-A6A8-0D5023869F9F}">
            <x14:iconSet iconSet="3Triangles">
              <x14:cfvo type="percent">
                <xm:f>0</xm:f>
              </x14:cfvo>
              <x14:cfvo type="num">
                <xm:f>-0.1</xm:f>
              </x14:cfvo>
              <x14:cfvo type="num">
                <xm:f>0</xm:f>
              </x14:cfvo>
            </x14:iconSet>
          </x14:cfRule>
          <xm:sqref>C48:D48</xm:sqref>
        </x14:conditionalFormatting>
        <x14:conditionalFormatting xmlns:xm="http://schemas.microsoft.com/office/excel/2006/main">
          <x14:cfRule type="iconSet" priority="46" id="{D6323ED2-18AB-48A3-8D45-B9D82C99AD79}">
            <x14:iconSet iconSet="3Triangles">
              <x14:cfvo type="percent">
                <xm:f>0</xm:f>
              </x14:cfvo>
              <x14:cfvo type="num">
                <xm:f>-0.1</xm:f>
              </x14:cfvo>
              <x14:cfvo type="num">
                <xm:f>0</xm:f>
              </x14:cfvo>
            </x14:iconSet>
          </x14:cfRule>
          <xm:sqref>C50:D50</xm:sqref>
        </x14:conditionalFormatting>
        <x14:conditionalFormatting xmlns:xm="http://schemas.microsoft.com/office/excel/2006/main">
          <x14:cfRule type="iconSet" priority="2" id="{E268F001-69D5-4760-8AA3-C92FF5B14F26}">
            <x14:iconSet iconSet="3Triangles">
              <x14:cfvo type="percent">
                <xm:f>0</xm:f>
              </x14:cfvo>
              <x14:cfvo type="num">
                <xm:f>-0.1</xm:f>
              </x14:cfvo>
              <x14:cfvo type="num">
                <xm:f>0</xm:f>
              </x14:cfvo>
            </x14:iconSet>
          </x14:cfRule>
          <xm:sqref>E44</xm:sqref>
        </x14:conditionalFormatting>
        <x14:conditionalFormatting xmlns:xm="http://schemas.microsoft.com/office/excel/2006/main">
          <x14:cfRule type="iconSet" priority="26" id="{629A713A-C667-442B-99FB-2E73E69D16D0}">
            <x14:iconSet iconSet="3Triangles">
              <x14:cfvo type="percent">
                <xm:f>0</xm:f>
              </x14:cfvo>
              <x14:cfvo type="num">
                <xm:f>-0.1</xm:f>
              </x14:cfvo>
              <x14:cfvo type="num">
                <xm:f>0</xm:f>
              </x14:cfvo>
            </x14:iconSet>
          </x14:cfRule>
          <xm:sqref>E46</xm:sqref>
        </x14:conditionalFormatting>
        <x14:conditionalFormatting xmlns:xm="http://schemas.microsoft.com/office/excel/2006/main">
          <x14:cfRule type="iconSet" priority="38" id="{2F6285B9-772D-488D-A1A2-875E4EAF1145}">
            <x14:iconSet iconSet="3Triangles">
              <x14:cfvo type="percent">
                <xm:f>0</xm:f>
              </x14:cfvo>
              <x14:cfvo type="num">
                <xm:f>-0.1</xm:f>
              </x14:cfvo>
              <x14:cfvo type="num">
                <xm:f>0</xm:f>
              </x14:cfvo>
            </x14:iconSet>
          </x14:cfRule>
          <xm:sqref>E48</xm:sqref>
        </x14:conditionalFormatting>
        <x14:conditionalFormatting xmlns:xm="http://schemas.microsoft.com/office/excel/2006/main">
          <x14:cfRule type="iconSet" priority="39" id="{112C1C52-9A68-4445-BFFA-AB54DDF911CD}">
            <x14:iconSet iconSet="3Triangles">
              <x14:cfvo type="percent">
                <xm:f>0</xm:f>
              </x14:cfvo>
              <x14:cfvo type="num">
                <xm:f>-0.1</xm:f>
              </x14:cfvo>
              <x14:cfvo type="num">
                <xm:f>0</xm:f>
              </x14:cfvo>
            </x14:iconSet>
          </x14:cfRule>
          <xm:sqref>E50</xm:sqref>
        </x14:conditionalFormatting>
        <x14:conditionalFormatting xmlns:xm="http://schemas.microsoft.com/office/excel/2006/main">
          <x14:cfRule type="iconSet" priority="7" id="{0B3758A6-F29E-40C5-A5E2-169493325290}">
            <x14:iconSet iconSet="3Triangles">
              <x14:cfvo type="percent">
                <xm:f>0</xm:f>
              </x14:cfvo>
              <x14:cfvo type="num">
                <xm:f>-0.1</xm:f>
              </x14:cfvo>
              <x14:cfvo type="num">
                <xm:f>0</xm:f>
              </x14:cfvo>
            </x14:iconSet>
          </x14:cfRule>
          <xm:sqref>F44 N44:O44 H44:I44</xm:sqref>
        </x14:conditionalFormatting>
        <x14:conditionalFormatting xmlns:xm="http://schemas.microsoft.com/office/excel/2006/main">
          <x14:cfRule type="iconSet" priority="31" id="{7476A0FA-DEB8-40CF-8FC1-0931E58257DE}">
            <x14:iconSet iconSet="3Triangles">
              <x14:cfvo type="percent">
                <xm:f>0</xm:f>
              </x14:cfvo>
              <x14:cfvo type="num">
                <xm:f>-0.1</xm:f>
              </x14:cfvo>
              <x14:cfvo type="num">
                <xm:f>0</xm:f>
              </x14:cfvo>
            </x14:iconSet>
          </x14:cfRule>
          <xm:sqref>F46 N46:O46 H46:I46</xm:sqref>
        </x14:conditionalFormatting>
        <x14:conditionalFormatting xmlns:xm="http://schemas.microsoft.com/office/excel/2006/main">
          <x14:cfRule type="iconSet" priority="65" id="{AC30494E-78A5-43FC-B156-3B179A9A79B3}">
            <x14:iconSet iconSet="3Triangles">
              <x14:cfvo type="percent">
                <xm:f>0</xm:f>
              </x14:cfvo>
              <x14:cfvo type="num">
                <xm:f>-0.1</xm:f>
              </x14:cfvo>
              <x14:cfvo type="num">
                <xm:f>0</xm:f>
              </x14:cfvo>
            </x14:iconSet>
          </x14:cfRule>
          <xm:sqref>F48 N48:O48 H48:I48</xm:sqref>
        </x14:conditionalFormatting>
        <x14:conditionalFormatting xmlns:xm="http://schemas.microsoft.com/office/excel/2006/main">
          <x14:cfRule type="iconSet" priority="83" id="{C34E7F5F-4362-4291-9EAA-848CFEF22543}">
            <x14:iconSet iconSet="3Triangles">
              <x14:cfvo type="percent">
                <xm:f>0</xm:f>
              </x14:cfvo>
              <x14:cfvo type="num">
                <xm:f>-0.1</xm:f>
              </x14:cfvo>
              <x14:cfvo type="num">
                <xm:f>0</xm:f>
              </x14:cfvo>
            </x14:iconSet>
          </x14:cfRule>
          <xm:sqref>F50 N50:O50 H50:I50</xm:sqref>
        </x14:conditionalFormatting>
        <x14:conditionalFormatting xmlns:xm="http://schemas.microsoft.com/office/excel/2006/main">
          <x14:cfRule type="iconSet" priority="1" id="{BA25A0E8-2918-46A7-85AC-1FCDE8E3084F}">
            <x14:iconSet iconSet="3Triangles">
              <x14:cfvo type="percent">
                <xm:f>0</xm:f>
              </x14:cfvo>
              <x14:cfvo type="num">
                <xm:f>-0.1</xm:f>
              </x14:cfvo>
              <x14:cfvo type="num">
                <xm:f>0</xm:f>
              </x14:cfvo>
            </x14:iconSet>
          </x14:cfRule>
          <xm:sqref>G44</xm:sqref>
        </x14:conditionalFormatting>
        <x14:conditionalFormatting xmlns:xm="http://schemas.microsoft.com/office/excel/2006/main">
          <x14:cfRule type="iconSet" priority="24" id="{0987554A-5804-4A6D-A98E-BBADB1F03EF1}">
            <x14:iconSet iconSet="3Triangles">
              <x14:cfvo type="percent">
                <xm:f>0</xm:f>
              </x14:cfvo>
              <x14:cfvo type="num">
                <xm:f>-0.1</xm:f>
              </x14:cfvo>
              <x14:cfvo type="num">
                <xm:f>0</xm:f>
              </x14:cfvo>
            </x14:iconSet>
          </x14:cfRule>
          <xm:sqref>G46</xm:sqref>
        </x14:conditionalFormatting>
        <x14:conditionalFormatting xmlns:xm="http://schemas.microsoft.com/office/excel/2006/main">
          <x14:cfRule type="iconSet" priority="32" id="{DACEA2EA-D6DC-43A1-A8F1-EE6F414C2059}">
            <x14:iconSet iconSet="3Triangles">
              <x14:cfvo type="percent">
                <xm:f>0</xm:f>
              </x14:cfvo>
              <x14:cfvo type="num">
                <xm:f>-0.1</xm:f>
              </x14:cfvo>
              <x14:cfvo type="num">
                <xm:f>0</xm:f>
              </x14:cfvo>
            </x14:iconSet>
          </x14:cfRule>
          <xm:sqref>G48</xm:sqref>
        </x14:conditionalFormatting>
        <x14:conditionalFormatting xmlns:xm="http://schemas.microsoft.com/office/excel/2006/main">
          <x14:cfRule type="iconSet" priority="33" id="{B47D57AF-CFB8-4EC5-9370-1BA83FCEC16E}">
            <x14:iconSet iconSet="3Triangles">
              <x14:cfvo type="percent">
                <xm:f>0</xm:f>
              </x14:cfvo>
              <x14:cfvo type="num">
                <xm:f>-0.1</xm:f>
              </x14:cfvo>
              <x14:cfvo type="num">
                <xm:f>0</xm:f>
              </x14:cfvo>
            </x14:iconSet>
          </x14:cfRule>
          <xm:sqref>G50</xm:sqref>
        </x14:conditionalFormatting>
        <x14:conditionalFormatting xmlns:xm="http://schemas.microsoft.com/office/excel/2006/main">
          <x14:cfRule type="iconSet" priority="6" id="{AC507F7B-9B03-4431-9C5C-36D2E998831F}">
            <x14:iconSet iconSet="3Triangles">
              <x14:cfvo type="percent">
                <xm:f>0</xm:f>
              </x14:cfvo>
              <x14:cfvo type="num">
                <xm:f>-0.1</xm:f>
              </x14:cfvo>
              <x14:cfvo type="num">
                <xm:f>0</xm:f>
              </x14:cfvo>
            </x14:iconSet>
          </x14:cfRule>
          <xm:sqref>J44:K44</xm:sqref>
        </x14:conditionalFormatting>
        <x14:conditionalFormatting xmlns:xm="http://schemas.microsoft.com/office/excel/2006/main">
          <x14:cfRule type="iconSet" priority="30" id="{7E3FBED5-3111-4A98-A5F9-F45E78A82645}">
            <x14:iconSet iconSet="3Triangles">
              <x14:cfvo type="percent">
                <xm:f>0</xm:f>
              </x14:cfvo>
              <x14:cfvo type="num">
                <xm:f>-0.1</xm:f>
              </x14:cfvo>
              <x14:cfvo type="num">
                <xm:f>0</xm:f>
              </x14:cfvo>
            </x14:iconSet>
          </x14:cfRule>
          <xm:sqref>J46:K46</xm:sqref>
        </x14:conditionalFormatting>
        <x14:conditionalFormatting xmlns:xm="http://schemas.microsoft.com/office/excel/2006/main">
          <x14:cfRule type="iconSet" priority="61" id="{C93E7B1C-889C-4A22-9207-B2753CAC6D35}">
            <x14:iconSet iconSet="3Triangles">
              <x14:cfvo type="percent">
                <xm:f>0</xm:f>
              </x14:cfvo>
              <x14:cfvo type="num">
                <xm:f>-0.1</xm:f>
              </x14:cfvo>
              <x14:cfvo type="num">
                <xm:f>0</xm:f>
              </x14:cfvo>
            </x14:iconSet>
          </x14:cfRule>
          <xm:sqref>J48:K48</xm:sqref>
        </x14:conditionalFormatting>
        <x14:conditionalFormatting xmlns:xm="http://schemas.microsoft.com/office/excel/2006/main">
          <x14:cfRule type="iconSet" priority="70" id="{1719A4B1-F818-4594-8593-56CE02397BDF}">
            <x14:iconSet iconSet="3Triangles">
              <x14:cfvo type="percent">
                <xm:f>0</xm:f>
              </x14:cfvo>
              <x14:cfvo type="num">
                <xm:f>-0.1</xm:f>
              </x14:cfvo>
              <x14:cfvo type="num">
                <xm:f>0</xm:f>
              </x14:cfvo>
            </x14:iconSet>
          </x14:cfRule>
          <xm:sqref>J50:K50</xm:sqref>
        </x14:conditionalFormatting>
        <x14:conditionalFormatting xmlns:xm="http://schemas.microsoft.com/office/excel/2006/main">
          <x14:cfRule type="iconSet" priority="5" id="{A702A2A2-7962-4E7E-9D15-CE09ECE1F91E}">
            <x14:iconSet iconSet="3Triangles">
              <x14:cfvo type="percent">
                <xm:f>0</xm:f>
              </x14:cfvo>
              <x14:cfvo type="num">
                <xm:f>-0.1</xm:f>
              </x14:cfvo>
              <x14:cfvo type="num">
                <xm:f>0</xm:f>
              </x14:cfvo>
            </x14:iconSet>
          </x14:cfRule>
          <xm:sqref>L44</xm:sqref>
        </x14:conditionalFormatting>
        <x14:conditionalFormatting xmlns:xm="http://schemas.microsoft.com/office/excel/2006/main">
          <x14:cfRule type="iconSet" priority="29" id="{B86B2418-EC3F-483B-94B3-98D39BDEBABD}">
            <x14:iconSet iconSet="3Triangles">
              <x14:cfvo type="percent">
                <xm:f>0</xm:f>
              </x14:cfvo>
              <x14:cfvo type="num">
                <xm:f>-0.1</xm:f>
              </x14:cfvo>
              <x14:cfvo type="num">
                <xm:f>0</xm:f>
              </x14:cfvo>
            </x14:iconSet>
          </x14:cfRule>
          <xm:sqref>L46</xm:sqref>
        </x14:conditionalFormatting>
        <x14:conditionalFormatting xmlns:xm="http://schemas.microsoft.com/office/excel/2006/main">
          <x14:cfRule type="iconSet" priority="59" id="{7BB06075-8AEF-400A-AFB3-FF3DCB511B68}">
            <x14:iconSet iconSet="3Triangles">
              <x14:cfvo type="percent">
                <xm:f>0</xm:f>
              </x14:cfvo>
              <x14:cfvo type="num">
                <xm:f>-0.1</xm:f>
              </x14:cfvo>
              <x14:cfvo type="num">
                <xm:f>0</xm:f>
              </x14:cfvo>
            </x14:iconSet>
          </x14:cfRule>
          <xm:sqref>L48</xm:sqref>
        </x14:conditionalFormatting>
        <x14:conditionalFormatting xmlns:xm="http://schemas.microsoft.com/office/excel/2006/main">
          <x14:cfRule type="iconSet" priority="66" id="{4A7E240E-3ECC-4F31-8F10-4C6818682AC6}">
            <x14:iconSet iconSet="3Triangles">
              <x14:cfvo type="percent">
                <xm:f>0</xm:f>
              </x14:cfvo>
              <x14:cfvo type="num">
                <xm:f>-0.1</xm:f>
              </x14:cfvo>
              <x14:cfvo type="num">
                <xm:f>0</xm:f>
              </x14:cfvo>
            </x14:iconSet>
          </x14:cfRule>
          <xm:sqref>L50</xm:sqref>
        </x14:conditionalFormatting>
        <x14:conditionalFormatting xmlns:xm="http://schemas.microsoft.com/office/excel/2006/main">
          <x14:cfRule type="iconSet" priority="4" id="{DA46624F-962E-44FD-973C-757C958B6D5D}">
            <x14:iconSet iconSet="3Triangles">
              <x14:cfvo type="percent">
                <xm:f>0</xm:f>
              </x14:cfvo>
              <x14:cfvo type="num">
                <xm:f>-0.1</xm:f>
              </x14:cfvo>
              <x14:cfvo type="num">
                <xm:f>0</xm:f>
              </x14:cfvo>
            </x14:iconSet>
          </x14:cfRule>
          <xm:sqref>M44</xm:sqref>
        </x14:conditionalFormatting>
        <x14:conditionalFormatting xmlns:xm="http://schemas.microsoft.com/office/excel/2006/main">
          <x14:cfRule type="iconSet" priority="28" id="{305BCCD2-8022-4B86-82E9-C1DF59922A24}">
            <x14:iconSet iconSet="3Triangles">
              <x14:cfvo type="percent">
                <xm:f>0</xm:f>
              </x14:cfvo>
              <x14:cfvo type="num">
                <xm:f>-0.1</xm:f>
              </x14:cfvo>
              <x14:cfvo type="num">
                <xm:f>0</xm:f>
              </x14:cfvo>
            </x14:iconSet>
          </x14:cfRule>
          <xm:sqref>M46</xm:sqref>
        </x14:conditionalFormatting>
        <x14:conditionalFormatting xmlns:xm="http://schemas.microsoft.com/office/excel/2006/main">
          <x14:cfRule type="iconSet" priority="56" id="{2621520E-CCFC-4C14-8062-97C5A8B6850F}">
            <x14:iconSet iconSet="3Triangles">
              <x14:cfvo type="percent">
                <xm:f>0</xm:f>
              </x14:cfvo>
              <x14:cfvo type="num">
                <xm:f>-0.1</xm:f>
              </x14:cfvo>
              <x14:cfvo type="num">
                <xm:f>0</xm:f>
              </x14:cfvo>
            </x14:iconSet>
          </x14:cfRule>
          <xm:sqref>M48</xm:sqref>
        </x14:conditionalFormatting>
        <x14:conditionalFormatting xmlns:xm="http://schemas.microsoft.com/office/excel/2006/main">
          <x14:cfRule type="iconSet" priority="57" id="{24DAD0D4-8383-451C-A52F-4542498A7C45}">
            <x14:iconSet iconSet="3Triangles">
              <x14:cfvo type="percent">
                <xm:f>0</xm:f>
              </x14:cfvo>
              <x14:cfvo type="num">
                <xm:f>-0.1</xm:f>
              </x14:cfvo>
              <x14:cfvo type="num">
                <xm:f>0</xm:f>
              </x14:cfvo>
            </x14:iconSet>
          </x14:cfRule>
          <xm:sqref>M50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AF45"/>
  <sheetViews>
    <sheetView showGridLines="0" topLeftCell="A2" zoomScale="90" zoomScaleNormal="90" workbookViewId="0">
      <selection activeCell="X4" sqref="X4:AE4"/>
    </sheetView>
  </sheetViews>
  <sheetFormatPr baseColWidth="10" defaultColWidth="3.85546875" defaultRowHeight="12.75" outlineLevelRow="1" outlineLevelCol="1"/>
  <cols>
    <col min="1" max="1" width="7.42578125" style="4" customWidth="1"/>
    <col min="2" max="2" width="3.5703125" style="4" customWidth="1"/>
    <col min="3" max="3" width="4.5703125" style="4" hidden="1" customWidth="1" outlineLevel="1"/>
    <col min="4" max="4" width="8.7109375" style="4" hidden="1" customWidth="1" outlineLevel="1"/>
    <col min="5" max="5" width="7" style="4" customWidth="1" collapsed="1"/>
    <col min="6" max="6" width="7" style="4" customWidth="1"/>
    <col min="7" max="7" width="6.5703125" style="4" customWidth="1"/>
    <col min="8" max="9" width="3.5703125" style="4" hidden="1" customWidth="1" outlineLevel="1"/>
    <col min="10" max="11" width="4.85546875" style="4" hidden="1" customWidth="1" outlineLevel="1"/>
    <col min="12" max="12" width="6.7109375" style="4" customWidth="1" collapsed="1"/>
    <col min="13" max="16" width="3.5703125" style="4" customWidth="1"/>
    <col min="17" max="17" width="6.7109375" style="4" customWidth="1"/>
    <col min="18" max="19" width="3.5703125" style="4" hidden="1" customWidth="1" outlineLevel="1"/>
    <col min="20" max="21" width="4.85546875" style="4" hidden="1" customWidth="1" outlineLevel="1"/>
    <col min="22" max="22" width="3.85546875" style="4" customWidth="1" collapsed="1"/>
    <col min="23" max="32" width="14" style="4" customWidth="1"/>
    <col min="33" max="33" width="3.85546875" style="4" customWidth="1"/>
    <col min="34" max="16384" width="3.85546875" style="4"/>
  </cols>
  <sheetData>
    <row r="1" spans="1:32" hidden="1" outlineLevel="1">
      <c r="A1" s="5"/>
      <c r="B1" s="6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 t="s">
        <v>459</v>
      </c>
      <c r="X1" s="7" t="str">
        <f t="shared" ref="X1:AF1" si="0">W1</f>
        <v>XXXXXXXXXXXX</v>
      </c>
      <c r="Y1" s="7" t="str">
        <f t="shared" si="0"/>
        <v>XXXXXXXXXXXX</v>
      </c>
      <c r="Z1" s="7" t="str">
        <f t="shared" si="0"/>
        <v>XXXXXXXXXXXX</v>
      </c>
      <c r="AA1" s="7" t="str">
        <f t="shared" si="0"/>
        <v>XXXXXXXXXXXX</v>
      </c>
      <c r="AB1" s="7" t="str">
        <f t="shared" si="0"/>
        <v>XXXXXXXXXXXX</v>
      </c>
      <c r="AC1" s="7" t="str">
        <f t="shared" si="0"/>
        <v>XXXXXXXXXXXX</v>
      </c>
      <c r="AD1" s="7" t="str">
        <f t="shared" si="0"/>
        <v>XXXXXXXXXXXX</v>
      </c>
      <c r="AE1" s="7" t="str">
        <f t="shared" si="0"/>
        <v>XXXXXXXXXXXX</v>
      </c>
      <c r="AF1" s="7" t="str">
        <f t="shared" si="0"/>
        <v>XXXXXXXXXXXX</v>
      </c>
    </row>
    <row r="2" spans="1:32" s="1" customFormat="1" ht="18.75" collapsed="1">
      <c r="A2" s="8"/>
      <c r="B2" s="293" t="s">
        <v>460</v>
      </c>
      <c r="C2" s="293"/>
      <c r="D2" s="293"/>
      <c r="E2" s="293"/>
      <c r="F2" s="293"/>
      <c r="G2" s="293"/>
      <c r="H2" s="293"/>
      <c r="I2" s="293"/>
      <c r="J2" s="293"/>
      <c r="K2" s="293"/>
      <c r="L2" s="293"/>
      <c r="M2" s="293"/>
      <c r="N2" s="293"/>
      <c r="O2" s="293"/>
      <c r="P2" s="293"/>
      <c r="Q2" s="293"/>
      <c r="R2" s="293"/>
      <c r="S2" s="293"/>
      <c r="T2" s="293"/>
      <c r="U2" s="293"/>
      <c r="V2" s="9"/>
      <c r="W2" s="52"/>
      <c r="X2" s="294"/>
      <c r="Y2" s="294"/>
      <c r="Z2" s="294"/>
      <c r="AA2" s="294"/>
      <c r="AB2" s="294"/>
      <c r="AC2" s="294"/>
      <c r="AD2" s="294"/>
      <c r="AE2" s="294"/>
    </row>
    <row r="3" spans="1:32" s="2" customFormat="1" ht="18.75">
      <c r="A3" s="10"/>
      <c r="B3" s="295" t="s">
        <v>461</v>
      </c>
      <c r="C3" s="295"/>
      <c r="D3" s="295"/>
      <c r="E3" s="295"/>
      <c r="F3" s="295"/>
      <c r="G3" s="295"/>
      <c r="H3" s="295"/>
      <c r="I3" s="295"/>
      <c r="J3" s="295"/>
      <c r="K3" s="295"/>
      <c r="L3" s="295"/>
      <c r="M3" s="295"/>
      <c r="N3" s="295"/>
      <c r="O3" s="295"/>
      <c r="P3" s="295"/>
      <c r="Q3" s="295"/>
      <c r="R3" s="295"/>
      <c r="S3" s="295"/>
      <c r="T3" s="295"/>
      <c r="U3" s="295"/>
      <c r="V3" s="11"/>
      <c r="W3" s="53"/>
      <c r="X3" s="294" t="str">
        <f>B2</f>
        <v>PRONÓSTICO DE OCUPACIÓN</v>
      </c>
      <c r="Y3" s="294"/>
      <c r="Z3" s="294"/>
      <c r="AA3" s="294"/>
      <c r="AB3" s="294"/>
      <c r="AC3" s="294"/>
      <c r="AD3" s="294"/>
      <c r="AE3" s="294"/>
      <c r="AF3" s="62"/>
    </row>
    <row r="4" spans="1:32" ht="21">
      <c r="A4" s="5"/>
      <c r="B4" s="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X4" s="296" t="str">
        <f>B3</f>
        <v>ENERO 2023</v>
      </c>
      <c r="Y4" s="296"/>
      <c r="Z4" s="296"/>
      <c r="AA4" s="296"/>
      <c r="AB4" s="296"/>
      <c r="AC4" s="296"/>
      <c r="AD4" s="296"/>
      <c r="AE4" s="296"/>
    </row>
    <row r="5" spans="1:32">
      <c r="A5" s="5"/>
      <c r="B5" s="6"/>
      <c r="C5" s="7"/>
      <c r="D5" s="7"/>
      <c r="E5" s="7"/>
      <c r="F5" s="7"/>
      <c r="G5" s="7"/>
      <c r="H5" s="297">
        <f>Datos!$C$1</f>
        <v>2022</v>
      </c>
      <c r="I5" s="298"/>
      <c r="J5" s="298"/>
      <c r="K5" s="299"/>
      <c r="L5" s="301" t="str">
        <f>CONCATENATE("% de Occ ",H5)</f>
        <v>% de Occ 2022</v>
      </c>
      <c r="M5" s="297">
        <f>Datos!$L$1</f>
        <v>2023</v>
      </c>
      <c r="N5" s="298"/>
      <c r="O5" s="298"/>
      <c r="P5" s="299"/>
      <c r="Q5" s="301" t="str">
        <f>CONCATENATE("% de Occ ",M5)</f>
        <v>% de Occ 2023</v>
      </c>
      <c r="R5" s="297" t="s">
        <v>462</v>
      </c>
      <c r="S5" s="298"/>
      <c r="T5" s="298"/>
      <c r="U5" s="299"/>
      <c r="V5" s="54"/>
    </row>
    <row r="6" spans="1:32" s="3" customFormat="1">
      <c r="A6" s="12"/>
      <c r="B6" s="13"/>
      <c r="C6" s="14"/>
      <c r="D6" s="14"/>
      <c r="E6" s="14"/>
      <c r="F6" s="14"/>
      <c r="G6" s="14"/>
      <c r="H6" s="307" t="s">
        <v>368</v>
      </c>
      <c r="I6" s="308" t="str">
        <f>Datos!$E5</f>
        <v>Referidos</v>
      </c>
      <c r="J6" s="308" t="s">
        <v>463</v>
      </c>
      <c r="K6" s="309" t="s">
        <v>391</v>
      </c>
      <c r="L6" s="302"/>
      <c r="M6" s="303" t="str">
        <f>H6</f>
        <v>Pagadores</v>
      </c>
      <c r="N6" s="304" t="str">
        <f>I6</f>
        <v>Referidos</v>
      </c>
      <c r="O6" s="305" t="s">
        <v>370</v>
      </c>
      <c r="P6" s="306" t="s">
        <v>464</v>
      </c>
      <c r="Q6" s="302"/>
      <c r="R6" s="307" t="str">
        <f>H6</f>
        <v>Pagadores</v>
      </c>
      <c r="S6" s="308" t="str">
        <f>I6</f>
        <v>Referidos</v>
      </c>
      <c r="T6" s="308" t="str">
        <f>J6</f>
        <v>Agencias Grupos</v>
      </c>
      <c r="U6" s="309" t="str">
        <f>K6</f>
        <v>Propietarios e invitados</v>
      </c>
      <c r="V6" s="55"/>
    </row>
    <row r="7" spans="1:32" s="3" customFormat="1">
      <c r="A7" s="316" t="s">
        <v>465</v>
      </c>
      <c r="B7" s="317"/>
      <c r="C7" s="15"/>
      <c r="D7" s="15" t="s">
        <v>466</v>
      </c>
      <c r="E7" s="320" t="s">
        <v>467</v>
      </c>
      <c r="F7" s="320"/>
      <c r="G7" s="321"/>
      <c r="H7" s="307"/>
      <c r="I7" s="308"/>
      <c r="J7" s="308"/>
      <c r="K7" s="309"/>
      <c r="L7" s="302"/>
      <c r="M7" s="303"/>
      <c r="N7" s="304"/>
      <c r="O7" s="305"/>
      <c r="P7" s="306"/>
      <c r="Q7" s="302"/>
      <c r="R7" s="307"/>
      <c r="S7" s="308"/>
      <c r="T7" s="308"/>
      <c r="U7" s="309"/>
      <c r="V7" s="55"/>
    </row>
    <row r="8" spans="1:32" s="3" customFormat="1">
      <c r="A8" s="318"/>
      <c r="B8" s="319"/>
      <c r="C8" s="324" t="s">
        <v>468</v>
      </c>
      <c r="D8" s="16" t="s">
        <v>374</v>
      </c>
      <c r="E8" s="322"/>
      <c r="F8" s="322"/>
      <c r="G8" s="323"/>
      <c r="H8" s="307"/>
      <c r="I8" s="308"/>
      <c r="J8" s="308"/>
      <c r="K8" s="309"/>
      <c r="L8" s="302"/>
      <c r="M8" s="303"/>
      <c r="N8" s="304"/>
      <c r="O8" s="305"/>
      <c r="P8" s="306"/>
      <c r="Q8" s="302"/>
      <c r="R8" s="307"/>
      <c r="S8" s="308"/>
      <c r="T8" s="308"/>
      <c r="U8" s="309"/>
      <c r="V8" s="55"/>
    </row>
    <row r="9" spans="1:32" s="3" customFormat="1" ht="38.25">
      <c r="A9" s="318"/>
      <c r="B9" s="319"/>
      <c r="C9" s="325"/>
      <c r="D9" s="17">
        <f>A43</f>
        <v>0.35</v>
      </c>
      <c r="E9" s="16" t="str">
        <f>CONCATENATE("Ejercicio 
",$H$5)</f>
        <v>Ejercicio 
2022</v>
      </c>
      <c r="F9" s="16" t="str">
        <f>CONCATENATE("Ejercicio 
",$M$5)</f>
        <v>Ejercicio 
2023</v>
      </c>
      <c r="G9" s="18" t="str">
        <f>CONCATENATE("Presup. 
",$M$5)</f>
        <v>Presup. 
2023</v>
      </c>
      <c r="H9" s="307"/>
      <c r="I9" s="308"/>
      <c r="J9" s="308"/>
      <c r="K9" s="309"/>
      <c r="L9" s="302"/>
      <c r="M9" s="303"/>
      <c r="N9" s="304"/>
      <c r="O9" s="305"/>
      <c r="P9" s="306"/>
      <c r="Q9" s="302"/>
      <c r="R9" s="307"/>
      <c r="S9" s="308"/>
      <c r="T9" s="308"/>
      <c r="U9" s="309"/>
      <c r="V9" s="55"/>
    </row>
    <row r="10" spans="1:32">
      <c r="A10" s="19" t="str">
        <f>VLOOKUP(WEEKDAY(B10,2),'2023'!$L$5:$M$11,2,FALSE)</f>
        <v>Dom</v>
      </c>
      <c r="B10" s="20">
        <v>44927</v>
      </c>
      <c r="C10" s="21">
        <f>Datos!$L6</f>
        <v>442</v>
      </c>
      <c r="D10" s="21">
        <f>C10*$A$43</f>
        <v>154.69999999999999</v>
      </c>
      <c r="E10" s="21">
        <f>H10+I10+J10+K10</f>
        <v>255</v>
      </c>
      <c r="F10" s="21">
        <f>M10+N10+O10+P10</f>
        <v>246</v>
      </c>
      <c r="G10" s="22">
        <f>R10+S10+T10+U10</f>
        <v>214.188143638155</v>
      </c>
      <c r="H10" s="23">
        <f>Datos!$D6</f>
        <v>73</v>
      </c>
      <c r="I10" s="36">
        <f>Datos!$E6</f>
        <v>98</v>
      </c>
      <c r="J10" s="37">
        <f>Datos!$F6</f>
        <v>24</v>
      </c>
      <c r="K10" s="38">
        <f>Datos!$H6</f>
        <v>60</v>
      </c>
      <c r="L10" s="39">
        <f>SUM(H10:K10)/C10</f>
        <v>0.57692307692307687</v>
      </c>
      <c r="M10" s="23">
        <f>VLOOKUP($B10,Datos!$K$6:$Q$371,3,FALSE)</f>
        <v>73</v>
      </c>
      <c r="N10" s="36">
        <f>VLOOKUP($B10,Datos!$K$6:$Q$371,4,FALSE)</f>
        <v>93</v>
      </c>
      <c r="O10" s="37">
        <f>VLOOKUP($B10,Datos!$K$6:$Q$371,5,FALSE)</f>
        <v>23</v>
      </c>
      <c r="P10" s="38">
        <f>VLOOKUP($B10,Datos!$K$6:$Q$371,7,FALSE)</f>
        <v>57</v>
      </c>
      <c r="Q10" s="56">
        <f>SUM(M10:O10)/C10</f>
        <v>0.42760180995475111</v>
      </c>
      <c r="R10" s="23">
        <f>VLOOKUP($B10,Datos!$T$6:$Z$371,3,FALSE)</f>
        <v>74.125548913043502</v>
      </c>
      <c r="S10" s="36">
        <f>VLOOKUP($B10,Datos!$T$6:$Z$371,4,FALSE)</f>
        <v>97.1663447251115</v>
      </c>
      <c r="T10" s="37">
        <f>VLOOKUP($B10,Datos!$T$6:$Z$371,5,FALSE)</f>
        <v>42.896250000000002</v>
      </c>
      <c r="U10" s="38">
        <f>VLOOKUP($B10,Datos!$T$6:$Z$371,6,FALSE)</f>
        <v>0</v>
      </c>
      <c r="V10" s="57"/>
    </row>
    <row r="11" spans="1:32">
      <c r="A11" s="24" t="str">
        <f>VLOOKUP(WEEKDAY(B11,2),'2023'!$L$5:$M$11,2,FALSE)</f>
        <v>Lun</v>
      </c>
      <c r="B11" s="25">
        <f>B10+1</f>
        <v>44928</v>
      </c>
      <c r="C11" s="26">
        <f>Datos!$L7</f>
        <v>442</v>
      </c>
      <c r="D11" s="26">
        <f t="shared" ref="D11:D40" si="1">C11*$A$43</f>
        <v>154.69999999999999</v>
      </c>
      <c r="E11" s="26">
        <f t="shared" ref="E11:E40" si="2">H11+I11+J11+K11</f>
        <v>117</v>
      </c>
      <c r="F11" s="26">
        <f t="shared" ref="F11:F40" si="3">M11+N11+O11+P11</f>
        <v>123</v>
      </c>
      <c r="G11" s="27">
        <f t="shared" ref="G11:G40" si="4">R11+S11+T11+U11</f>
        <v>70.592222387993388</v>
      </c>
      <c r="H11" s="28">
        <f>Datos!$D7</f>
        <v>24</v>
      </c>
      <c r="I11" s="40">
        <f>Datos!$E7</f>
        <v>34</v>
      </c>
      <c r="J11" s="41">
        <f>Datos!$F7</f>
        <v>7</v>
      </c>
      <c r="K11" s="42">
        <f>Datos!$H7</f>
        <v>52</v>
      </c>
      <c r="L11" s="43">
        <f t="shared" ref="L11:L40" si="5">SUM(H11:K11)/C11</f>
        <v>0.26470588235294118</v>
      </c>
      <c r="M11" s="28">
        <f>VLOOKUP($B11,Datos!$K$6:$Q$371,3,FALSE)</f>
        <v>29</v>
      </c>
      <c r="N11" s="40">
        <f>VLOOKUP($B11,Datos!$K$6:$Q$371,4,FALSE)</f>
        <v>31</v>
      </c>
      <c r="O11" s="41">
        <f>VLOOKUP($B11,Datos!$K$6:$Q$371,5,FALSE)</f>
        <v>15</v>
      </c>
      <c r="P11" s="42">
        <f>VLOOKUP($B11,Datos!$K$6:$Q$371,7,FALSE)</f>
        <v>48</v>
      </c>
      <c r="Q11" s="58">
        <f t="shared" ref="Q11:Q40" si="6">SUM(M11:O11)/C11</f>
        <v>0.16968325791855204</v>
      </c>
      <c r="R11" s="28">
        <f>VLOOKUP($B11,Datos!$T$6:$Z$371,3,FALSE)</f>
        <v>24.3700434782609</v>
      </c>
      <c r="S11" s="40">
        <f>VLOOKUP($B11,Datos!$T$6:$Z$371,4,FALSE)</f>
        <v>33.710772659732498</v>
      </c>
      <c r="T11" s="41">
        <f>VLOOKUP($B11,Datos!$T$6:$Z$371,5,FALSE)</f>
        <v>12.51140625</v>
      </c>
      <c r="U11" s="42">
        <f>VLOOKUP($B11,Datos!$T$6:$Z$371,6,FALSE)</f>
        <v>0</v>
      </c>
      <c r="V11" s="57"/>
    </row>
    <row r="12" spans="1:32">
      <c r="A12" s="29" t="str">
        <f>VLOOKUP(WEEKDAY(B12,2),'2023'!$L$5:$M$11,2,FALSE)</f>
        <v>Mar</v>
      </c>
      <c r="B12" s="20">
        <f t="shared" ref="B12:B40" si="7">B11+1</f>
        <v>44929</v>
      </c>
      <c r="C12" s="21">
        <f>Datos!$L8</f>
        <v>442</v>
      </c>
      <c r="D12" s="21">
        <f t="shared" si="1"/>
        <v>154.69999999999999</v>
      </c>
      <c r="E12" s="21">
        <f t="shared" si="2"/>
        <v>55</v>
      </c>
      <c r="F12" s="21">
        <f t="shared" si="3"/>
        <v>85</v>
      </c>
      <c r="G12" s="22">
        <f t="shared" si="4"/>
        <v>23.400312211302413</v>
      </c>
      <c r="H12" s="23">
        <f>Datos!$D8</f>
        <v>8</v>
      </c>
      <c r="I12" s="36">
        <f>Datos!$E8</f>
        <v>10</v>
      </c>
      <c r="J12" s="37">
        <f>Datos!$F8</f>
        <v>3</v>
      </c>
      <c r="K12" s="38">
        <f>Datos!$H8</f>
        <v>34</v>
      </c>
      <c r="L12" s="44">
        <f t="shared" si="5"/>
        <v>0.1244343891402715</v>
      </c>
      <c r="M12" s="23">
        <f>VLOOKUP($B12,Datos!$K$6:$Q$371,3,FALSE)</f>
        <v>19</v>
      </c>
      <c r="N12" s="36">
        <f>VLOOKUP($B12,Datos!$K$6:$Q$371,4,FALSE)</f>
        <v>20</v>
      </c>
      <c r="O12" s="37">
        <f>VLOOKUP($B12,Datos!$K$6:$Q$371,5,FALSE)</f>
        <v>11</v>
      </c>
      <c r="P12" s="38">
        <f>VLOOKUP($B12,Datos!$K$6:$Q$371,7,FALSE)</f>
        <v>35</v>
      </c>
      <c r="Q12" s="59">
        <f t="shared" si="6"/>
        <v>0.11312217194570136</v>
      </c>
      <c r="R12" s="23">
        <f>VLOOKUP($B12,Datos!$T$6:$Z$371,3,FALSE)</f>
        <v>8.1233478260869596</v>
      </c>
      <c r="S12" s="36">
        <f>VLOOKUP($B12,Datos!$T$6:$Z$371,4,FALSE)</f>
        <v>9.9149331352154508</v>
      </c>
      <c r="T12" s="37">
        <f>VLOOKUP($B12,Datos!$T$6:$Z$371,5,FALSE)</f>
        <v>5.3620312500000002</v>
      </c>
      <c r="U12" s="38">
        <f>VLOOKUP($B12,Datos!$T$6:$Z$371,6,FALSE)</f>
        <v>0</v>
      </c>
      <c r="V12" s="57"/>
    </row>
    <row r="13" spans="1:32">
      <c r="A13" s="24" t="str">
        <f>VLOOKUP(WEEKDAY(B13,2),'2023'!$L$5:$M$11,2,FALSE)</f>
        <v>Mié</v>
      </c>
      <c r="B13" s="25">
        <f t="shared" si="7"/>
        <v>44930</v>
      </c>
      <c r="C13" s="26">
        <f>Datos!$L9</f>
        <v>442</v>
      </c>
      <c r="D13" s="26">
        <f t="shared" si="1"/>
        <v>154.69999999999999</v>
      </c>
      <c r="E13" s="26">
        <f t="shared" si="2"/>
        <v>45</v>
      </c>
      <c r="F13" s="26">
        <f t="shared" si="3"/>
        <v>65</v>
      </c>
      <c r="G13" s="27">
        <f t="shared" si="4"/>
        <v>18.614563355998449</v>
      </c>
      <c r="H13" s="28">
        <f>Datos!$D9</f>
        <v>7</v>
      </c>
      <c r="I13" s="40">
        <f>Datos!$E9</f>
        <v>8</v>
      </c>
      <c r="J13" s="41">
        <f>Datos!$F9</f>
        <v>2</v>
      </c>
      <c r="K13" s="42">
        <f>Datos!$H9</f>
        <v>28</v>
      </c>
      <c r="L13" s="43">
        <f t="shared" si="5"/>
        <v>0.10180995475113122</v>
      </c>
      <c r="M13" s="28">
        <f>VLOOKUP($B13,Datos!$K$6:$Q$371,3,FALSE)</f>
        <v>17</v>
      </c>
      <c r="N13" s="40">
        <f>VLOOKUP($B13,Datos!$K$6:$Q$371,4,FALSE)</f>
        <v>13</v>
      </c>
      <c r="O13" s="41">
        <f>VLOOKUP($B13,Datos!$K$6:$Q$371,5,FALSE)</f>
        <v>7</v>
      </c>
      <c r="P13" s="42">
        <f>VLOOKUP($B13,Datos!$K$6:$Q$371,7,FALSE)</f>
        <v>28</v>
      </c>
      <c r="Q13" s="58">
        <f t="shared" si="6"/>
        <v>8.3710407239818999E-2</v>
      </c>
      <c r="R13" s="28">
        <f>VLOOKUP($B13,Datos!$T$6:$Z$371,3,FALSE)</f>
        <v>7.1079293478260901</v>
      </c>
      <c r="S13" s="40">
        <f>VLOOKUP($B13,Datos!$T$6:$Z$371,4,FALSE)</f>
        <v>7.9319465081723601</v>
      </c>
      <c r="T13" s="41">
        <f>VLOOKUP($B13,Datos!$T$6:$Z$371,5,FALSE)</f>
        <v>3.5746875</v>
      </c>
      <c r="U13" s="42">
        <f>VLOOKUP($B13,Datos!$T$6:$Z$371,6,FALSE)</f>
        <v>0</v>
      </c>
      <c r="V13" s="57"/>
    </row>
    <row r="14" spans="1:32">
      <c r="A14" s="29" t="str">
        <f>VLOOKUP(WEEKDAY(B14,2),'2023'!$L$5:$M$11,2,FALSE)</f>
        <v>Jue</v>
      </c>
      <c r="B14" s="20">
        <f t="shared" si="7"/>
        <v>44931</v>
      </c>
      <c r="C14" s="21">
        <f>Datos!$L10</f>
        <v>442</v>
      </c>
      <c r="D14" s="21">
        <f t="shared" si="1"/>
        <v>154.69999999999999</v>
      </c>
      <c r="E14" s="21">
        <f t="shared" si="2"/>
        <v>45</v>
      </c>
      <c r="F14" s="21">
        <f t="shared" si="3"/>
        <v>78</v>
      </c>
      <c r="G14" s="22">
        <f t="shared" si="4"/>
        <v>20.597549983041542</v>
      </c>
      <c r="H14" s="23">
        <f>Datos!$D10</f>
        <v>7</v>
      </c>
      <c r="I14" s="36">
        <f>Datos!$E10</f>
        <v>10</v>
      </c>
      <c r="J14" s="37">
        <f>Datos!$F10</f>
        <v>2</v>
      </c>
      <c r="K14" s="38">
        <f>Datos!$H10</f>
        <v>26</v>
      </c>
      <c r="L14" s="44">
        <f t="shared" si="5"/>
        <v>0.10180995475113122</v>
      </c>
      <c r="M14" s="23">
        <f>VLOOKUP($B14,Datos!$K$6:$Q$371,3,FALSE)</f>
        <v>20</v>
      </c>
      <c r="N14" s="36">
        <f>VLOOKUP($B14,Datos!$K$6:$Q$371,4,FALSE)</f>
        <v>16</v>
      </c>
      <c r="O14" s="37">
        <f>VLOOKUP($B14,Datos!$K$6:$Q$371,5,FALSE)</f>
        <v>12</v>
      </c>
      <c r="P14" s="38">
        <f>VLOOKUP($B14,Datos!$K$6:$Q$371,7,FALSE)</f>
        <v>30</v>
      </c>
      <c r="Q14" s="59">
        <f t="shared" si="6"/>
        <v>0.10859728506787331</v>
      </c>
      <c r="R14" s="23">
        <f>VLOOKUP($B14,Datos!$T$6:$Z$371,3,FALSE)</f>
        <v>7.1079293478260901</v>
      </c>
      <c r="S14" s="36">
        <f>VLOOKUP($B14,Datos!$T$6:$Z$371,4,FALSE)</f>
        <v>9.9149331352154508</v>
      </c>
      <c r="T14" s="37">
        <f>VLOOKUP($B14,Datos!$T$6:$Z$371,5,FALSE)</f>
        <v>3.5746875</v>
      </c>
      <c r="U14" s="38">
        <f>VLOOKUP($B14,Datos!$T$6:$Z$371,6,FALSE)</f>
        <v>0</v>
      </c>
      <c r="V14" s="57"/>
    </row>
    <row r="15" spans="1:32">
      <c r="A15" s="24" t="str">
        <f>VLOOKUP(WEEKDAY(B15,2),'2023'!$L$5:$M$11,2,FALSE)</f>
        <v>Vie</v>
      </c>
      <c r="B15" s="25">
        <f t="shared" si="7"/>
        <v>44932</v>
      </c>
      <c r="C15" s="26">
        <f>Datos!$L11</f>
        <v>442</v>
      </c>
      <c r="D15" s="26">
        <f t="shared" si="1"/>
        <v>154.69999999999999</v>
      </c>
      <c r="E15" s="26">
        <f t="shared" si="2"/>
        <v>50</v>
      </c>
      <c r="F15" s="26">
        <f t="shared" si="3"/>
        <v>80</v>
      </c>
      <c r="G15" s="27">
        <f t="shared" si="4"/>
        <v>18.590638191259128</v>
      </c>
      <c r="H15" s="28">
        <f>Datos!$D11</f>
        <v>6</v>
      </c>
      <c r="I15" s="40">
        <f>Datos!$E11</f>
        <v>9</v>
      </c>
      <c r="J15" s="41">
        <f>Datos!$F11</f>
        <v>2</v>
      </c>
      <c r="K15" s="42">
        <f>Datos!$H11</f>
        <v>33</v>
      </c>
      <c r="L15" s="43">
        <f t="shared" si="5"/>
        <v>0.11312217194570136</v>
      </c>
      <c r="M15" s="28">
        <f>VLOOKUP($B15,Datos!$K$6:$Q$371,3,FALSE)</f>
        <v>23</v>
      </c>
      <c r="N15" s="40">
        <f>VLOOKUP($B15,Datos!$K$6:$Q$371,4,FALSE)</f>
        <v>12</v>
      </c>
      <c r="O15" s="41">
        <f>VLOOKUP($B15,Datos!$K$6:$Q$371,5,FALSE)</f>
        <v>9</v>
      </c>
      <c r="P15" s="42">
        <f>VLOOKUP($B15,Datos!$K$6:$Q$371,7,FALSE)</f>
        <v>36</v>
      </c>
      <c r="Q15" s="58">
        <f t="shared" si="6"/>
        <v>9.9547511312217188E-2</v>
      </c>
      <c r="R15" s="28">
        <f>VLOOKUP($B15,Datos!$T$6:$Z$371,3,FALSE)</f>
        <v>6.0925108695652197</v>
      </c>
      <c r="S15" s="40">
        <f>VLOOKUP($B15,Datos!$T$6:$Z$371,4,FALSE)</f>
        <v>8.9234398216939095</v>
      </c>
      <c r="T15" s="41">
        <f>VLOOKUP($B15,Datos!$T$6:$Z$371,5,FALSE)</f>
        <v>3.5746875</v>
      </c>
      <c r="U15" s="42">
        <f>VLOOKUP($B15,Datos!$T$6:$Z$371,6,FALSE)</f>
        <v>0</v>
      </c>
      <c r="V15" s="57"/>
    </row>
    <row r="16" spans="1:32">
      <c r="A16" s="29" t="str">
        <f>VLOOKUP(WEEKDAY(B16,2),'2023'!$L$5:$M$11,2,FALSE)</f>
        <v>Sáb</v>
      </c>
      <c r="B16" s="20">
        <f t="shared" si="7"/>
        <v>44933</v>
      </c>
      <c r="C16" s="21">
        <f>Datos!$L12</f>
        <v>442</v>
      </c>
      <c r="D16" s="21">
        <f t="shared" si="1"/>
        <v>154.69999999999999</v>
      </c>
      <c r="E16" s="21">
        <f t="shared" si="2"/>
        <v>57</v>
      </c>
      <c r="F16" s="21">
        <f t="shared" si="3"/>
        <v>80</v>
      </c>
      <c r="G16" s="22">
        <f t="shared" si="4"/>
        <v>24.56352323712769</v>
      </c>
      <c r="H16" s="23">
        <f>Datos!$D12</f>
        <v>7</v>
      </c>
      <c r="I16" s="36">
        <f>Datos!$E12</f>
        <v>14</v>
      </c>
      <c r="J16" s="37">
        <f>Datos!$F12</f>
        <v>2</v>
      </c>
      <c r="K16" s="38">
        <f>Datos!$H12</f>
        <v>34</v>
      </c>
      <c r="L16" s="44">
        <f t="shared" si="5"/>
        <v>0.12895927601809956</v>
      </c>
      <c r="M16" s="23">
        <f>VLOOKUP($B16,Datos!$K$6:$Q$371,3,FALSE)</f>
        <v>26</v>
      </c>
      <c r="N16" s="36">
        <f>VLOOKUP($B16,Datos!$K$6:$Q$371,4,FALSE)</f>
        <v>13</v>
      </c>
      <c r="O16" s="37">
        <f>VLOOKUP($B16,Datos!$K$6:$Q$371,5,FALSE)</f>
        <v>8</v>
      </c>
      <c r="P16" s="38">
        <f>VLOOKUP($B16,Datos!$K$6:$Q$371,7,FALSE)</f>
        <v>33</v>
      </c>
      <c r="Q16" s="59">
        <f t="shared" si="6"/>
        <v>0.10633484162895927</v>
      </c>
      <c r="R16" s="23">
        <f>VLOOKUP($B16,Datos!$T$6:$Z$371,3,FALSE)</f>
        <v>7.1079293478260901</v>
      </c>
      <c r="S16" s="36">
        <f>VLOOKUP($B16,Datos!$T$6:$Z$371,4,FALSE)</f>
        <v>13.8809063893016</v>
      </c>
      <c r="T16" s="37">
        <f>VLOOKUP($B16,Datos!$T$6:$Z$371,5,FALSE)</f>
        <v>3.5746875</v>
      </c>
      <c r="U16" s="38">
        <f>VLOOKUP($B16,Datos!$T$6:$Z$371,6,FALSE)</f>
        <v>0</v>
      </c>
      <c r="V16" s="57"/>
    </row>
    <row r="17" spans="1:22">
      <c r="A17" s="24" t="str">
        <f>VLOOKUP(WEEKDAY(B17,2),'2023'!$L$5:$M$11,2,FALSE)</f>
        <v>Dom</v>
      </c>
      <c r="B17" s="25">
        <f t="shared" si="7"/>
        <v>44934</v>
      </c>
      <c r="C17" s="26">
        <f>Datos!$L13</f>
        <v>442</v>
      </c>
      <c r="D17" s="26">
        <f t="shared" si="1"/>
        <v>154.69999999999999</v>
      </c>
      <c r="E17" s="26">
        <f t="shared" si="2"/>
        <v>65</v>
      </c>
      <c r="F17" s="26">
        <f t="shared" si="3"/>
        <v>64</v>
      </c>
      <c r="G17" s="27">
        <f t="shared" si="4"/>
        <v>33.558738553039603</v>
      </c>
      <c r="H17" s="28">
        <f>Datos!$D13</f>
        <v>10</v>
      </c>
      <c r="I17" s="40">
        <f>Datos!$E13</f>
        <v>20</v>
      </c>
      <c r="J17" s="41">
        <f>Datos!$F13</f>
        <v>2</v>
      </c>
      <c r="K17" s="42">
        <f>Datos!$H13</f>
        <v>33</v>
      </c>
      <c r="L17" s="43">
        <f t="shared" si="5"/>
        <v>0.14705882352941177</v>
      </c>
      <c r="M17" s="28">
        <f>VLOOKUP($B17,Datos!$K$6:$Q$371,3,FALSE)</f>
        <v>19</v>
      </c>
      <c r="N17" s="40">
        <f>VLOOKUP($B17,Datos!$K$6:$Q$371,4,FALSE)</f>
        <v>8</v>
      </c>
      <c r="O17" s="41">
        <f>VLOOKUP($B17,Datos!$K$6:$Q$371,5,FALSE)</f>
        <v>4</v>
      </c>
      <c r="P17" s="42">
        <f>VLOOKUP($B17,Datos!$K$6:$Q$371,7,FALSE)</f>
        <v>33</v>
      </c>
      <c r="Q17" s="58">
        <f t="shared" si="6"/>
        <v>7.0135746606334842E-2</v>
      </c>
      <c r="R17" s="28">
        <f>VLOOKUP($B17,Datos!$T$6:$Z$371,3,FALSE)</f>
        <v>10.1541847826087</v>
      </c>
      <c r="S17" s="40">
        <f>VLOOKUP($B17,Datos!$T$6:$Z$371,4,FALSE)</f>
        <v>19.829866270430902</v>
      </c>
      <c r="T17" s="41">
        <f>VLOOKUP($B17,Datos!$T$6:$Z$371,5,FALSE)</f>
        <v>3.5746875</v>
      </c>
      <c r="U17" s="42">
        <f>VLOOKUP($B17,Datos!$T$6:$Z$371,6,FALSE)</f>
        <v>0</v>
      </c>
      <c r="V17" s="57"/>
    </row>
    <row r="18" spans="1:22">
      <c r="A18" s="29" t="str">
        <f>VLOOKUP(WEEKDAY(B18,2),'2023'!$L$5:$M$11,2,FALSE)</f>
        <v>Lun</v>
      </c>
      <c r="B18" s="20">
        <f t="shared" si="7"/>
        <v>44935</v>
      </c>
      <c r="C18" s="21">
        <f>Datos!$L14</f>
        <v>442</v>
      </c>
      <c r="D18" s="21">
        <f t="shared" si="1"/>
        <v>154.69999999999999</v>
      </c>
      <c r="E18" s="21">
        <f t="shared" si="2"/>
        <v>45</v>
      </c>
      <c r="F18" s="21">
        <f t="shared" si="3"/>
        <v>56</v>
      </c>
      <c r="G18" s="22">
        <f t="shared" si="4"/>
        <v>19.849549876041742</v>
      </c>
      <c r="H18" s="23">
        <f>Datos!$D14</f>
        <v>9</v>
      </c>
      <c r="I18" s="36">
        <f>Datos!$E14</f>
        <v>9</v>
      </c>
      <c r="J18" s="37">
        <f>Datos!$F14</f>
        <v>1</v>
      </c>
      <c r="K18" s="38">
        <f>Datos!$H14</f>
        <v>26</v>
      </c>
      <c r="L18" s="44">
        <f t="shared" si="5"/>
        <v>0.10180995475113122</v>
      </c>
      <c r="M18" s="23">
        <f>VLOOKUP($B18,Datos!$K$6:$Q$371,3,FALSE)</f>
        <v>18</v>
      </c>
      <c r="N18" s="36">
        <f>VLOOKUP($B18,Datos!$K$6:$Q$371,4,FALSE)</f>
        <v>8</v>
      </c>
      <c r="O18" s="37">
        <f>VLOOKUP($B18,Datos!$K$6:$Q$371,5,FALSE)</f>
        <v>3</v>
      </c>
      <c r="P18" s="38">
        <f>VLOOKUP($B18,Datos!$K$6:$Q$371,7,FALSE)</f>
        <v>27</v>
      </c>
      <c r="Q18" s="59">
        <f t="shared" si="6"/>
        <v>6.561085972850679E-2</v>
      </c>
      <c r="R18" s="23">
        <f>VLOOKUP($B18,Datos!$T$6:$Z$371,3,FALSE)</f>
        <v>9.1387663043478309</v>
      </c>
      <c r="S18" s="36">
        <f>VLOOKUP($B18,Datos!$T$6:$Z$371,4,FALSE)</f>
        <v>8.9234398216939095</v>
      </c>
      <c r="T18" s="37">
        <f>VLOOKUP($B18,Datos!$T$6:$Z$371,5,FALSE)</f>
        <v>1.78734375</v>
      </c>
      <c r="U18" s="38">
        <f>VLOOKUP($B18,Datos!$T$6:$Z$371,6,FALSE)</f>
        <v>0</v>
      </c>
      <c r="V18" s="57"/>
    </row>
    <row r="19" spans="1:22">
      <c r="A19" s="24" t="str">
        <f>VLOOKUP(WEEKDAY(B19,2),'2023'!$L$5:$M$11,2,FALSE)</f>
        <v>Mar</v>
      </c>
      <c r="B19" s="25">
        <f t="shared" si="7"/>
        <v>44936</v>
      </c>
      <c r="C19" s="26">
        <f>Datos!$L15</f>
        <v>442</v>
      </c>
      <c r="D19" s="26">
        <f t="shared" si="1"/>
        <v>154.69999999999999</v>
      </c>
      <c r="E19" s="26">
        <f t="shared" si="2"/>
        <v>42</v>
      </c>
      <c r="F19" s="26">
        <f t="shared" si="3"/>
        <v>49</v>
      </c>
      <c r="G19" s="27">
        <f t="shared" si="4"/>
        <v>16.875069935477104</v>
      </c>
      <c r="H19" s="28">
        <f>Datos!$D15</f>
        <v>9</v>
      </c>
      <c r="I19" s="40">
        <f>Datos!$E15</f>
        <v>6</v>
      </c>
      <c r="J19" s="41">
        <f>Datos!$F15</f>
        <v>1</v>
      </c>
      <c r="K19" s="42">
        <f>Datos!$H15</f>
        <v>26</v>
      </c>
      <c r="L19" s="43">
        <f t="shared" si="5"/>
        <v>9.5022624434389136E-2</v>
      </c>
      <c r="M19" s="28">
        <f>VLOOKUP($B19,Datos!$K$6:$Q$371,3,FALSE)</f>
        <v>17</v>
      </c>
      <c r="N19" s="40">
        <f>VLOOKUP($B19,Datos!$K$6:$Q$371,4,FALSE)</f>
        <v>7</v>
      </c>
      <c r="O19" s="41">
        <f>VLOOKUP($B19,Datos!$K$6:$Q$371,5,FALSE)</f>
        <v>4</v>
      </c>
      <c r="P19" s="42">
        <f>VLOOKUP($B19,Datos!$K$6:$Q$371,7,FALSE)</f>
        <v>21</v>
      </c>
      <c r="Q19" s="58">
        <f t="shared" si="6"/>
        <v>6.3348416289592757E-2</v>
      </c>
      <c r="R19" s="28">
        <f>VLOOKUP($B19,Datos!$T$6:$Z$371,3,FALSE)</f>
        <v>9.1387663043478309</v>
      </c>
      <c r="S19" s="40">
        <f>VLOOKUP($B19,Datos!$T$6:$Z$371,4,FALSE)</f>
        <v>5.9489598811292703</v>
      </c>
      <c r="T19" s="41">
        <f>VLOOKUP($B19,Datos!$T$6:$Z$371,5,FALSE)</f>
        <v>1.78734375</v>
      </c>
      <c r="U19" s="42">
        <f>VLOOKUP($B19,Datos!$T$6:$Z$371,6,FALSE)</f>
        <v>0</v>
      </c>
      <c r="V19" s="57"/>
    </row>
    <row r="20" spans="1:22">
      <c r="A20" s="29" t="str">
        <f>VLOOKUP(WEEKDAY(B20,2),'2023'!$L$5:$M$11,2,FALSE)</f>
        <v>Mié</v>
      </c>
      <c r="B20" s="20">
        <f t="shared" si="7"/>
        <v>44937</v>
      </c>
      <c r="C20" s="21">
        <f>Datos!$L16</f>
        <v>442</v>
      </c>
      <c r="D20" s="21">
        <f t="shared" si="1"/>
        <v>154.69999999999999</v>
      </c>
      <c r="E20" s="21">
        <f t="shared" si="2"/>
        <v>49</v>
      </c>
      <c r="F20" s="21">
        <f t="shared" si="3"/>
        <v>56</v>
      </c>
      <c r="G20" s="22">
        <f t="shared" si="4"/>
        <v>25.942060745606913</v>
      </c>
      <c r="H20" s="23">
        <f>Datos!$D16</f>
        <v>15</v>
      </c>
      <c r="I20" s="36">
        <f>Datos!$E16</f>
        <v>9</v>
      </c>
      <c r="J20" s="37">
        <f>Datos!$F16</f>
        <v>1</v>
      </c>
      <c r="K20" s="38">
        <f>Datos!$H16</f>
        <v>24</v>
      </c>
      <c r="L20" s="44">
        <f t="shared" si="5"/>
        <v>0.11085972850678733</v>
      </c>
      <c r="M20" s="23">
        <f>VLOOKUP($B20,Datos!$K$6:$Q$371,3,FALSE)</f>
        <v>19</v>
      </c>
      <c r="N20" s="36">
        <f>VLOOKUP($B20,Datos!$K$6:$Q$371,4,FALSE)</f>
        <v>7</v>
      </c>
      <c r="O20" s="37">
        <f>VLOOKUP($B20,Datos!$K$6:$Q$371,5,FALSE)</f>
        <v>4</v>
      </c>
      <c r="P20" s="38">
        <f>VLOOKUP($B20,Datos!$K$6:$Q$371,7,FALSE)</f>
        <v>26</v>
      </c>
      <c r="Q20" s="59">
        <f t="shared" si="6"/>
        <v>6.7873303167420809E-2</v>
      </c>
      <c r="R20" s="23">
        <f>VLOOKUP($B20,Datos!$T$6:$Z$371,3,FALSE)</f>
        <v>15.231277173913</v>
      </c>
      <c r="S20" s="36">
        <f>VLOOKUP($B20,Datos!$T$6:$Z$371,4,FALSE)</f>
        <v>8.9234398216939095</v>
      </c>
      <c r="T20" s="37">
        <f>VLOOKUP($B20,Datos!$T$6:$Z$371,5,FALSE)</f>
        <v>1.78734375</v>
      </c>
      <c r="U20" s="38">
        <f>VLOOKUP($B20,Datos!$T$6:$Z$371,6,FALSE)</f>
        <v>0</v>
      </c>
      <c r="V20" s="57"/>
    </row>
    <row r="21" spans="1:22">
      <c r="A21" s="24" t="str">
        <f>VLOOKUP(WEEKDAY(B21,2),'2023'!$L$5:$M$11,2,FALSE)</f>
        <v>Jue</v>
      </c>
      <c r="B21" s="25">
        <f t="shared" si="7"/>
        <v>44938</v>
      </c>
      <c r="C21" s="26">
        <f>Datos!$L17</f>
        <v>442</v>
      </c>
      <c r="D21" s="26">
        <f t="shared" si="1"/>
        <v>154.69999999999999</v>
      </c>
      <c r="E21" s="26">
        <f t="shared" si="2"/>
        <v>46</v>
      </c>
      <c r="F21" s="26">
        <f t="shared" si="3"/>
        <v>70</v>
      </c>
      <c r="G21" s="27">
        <f t="shared" si="4"/>
        <v>20.841043189563283</v>
      </c>
      <c r="H21" s="28">
        <f>Datos!$D17</f>
        <v>9</v>
      </c>
      <c r="I21" s="40">
        <f>Datos!$E17</f>
        <v>10</v>
      </c>
      <c r="J21" s="41">
        <f>Datos!$F17</f>
        <v>1</v>
      </c>
      <c r="K21" s="42">
        <f>Datos!$H17</f>
        <v>26</v>
      </c>
      <c r="L21" s="43">
        <f t="shared" si="5"/>
        <v>0.10407239819004525</v>
      </c>
      <c r="M21" s="28">
        <f>VLOOKUP($B21,Datos!$K$6:$Q$371,3,FALSE)</f>
        <v>19</v>
      </c>
      <c r="N21" s="40">
        <f>VLOOKUP($B21,Datos!$K$6:$Q$371,4,FALSE)</f>
        <v>11</v>
      </c>
      <c r="O21" s="41">
        <f>VLOOKUP($B21,Datos!$K$6:$Q$371,5,FALSE)</f>
        <v>3</v>
      </c>
      <c r="P21" s="42">
        <f>VLOOKUP($B21,Datos!$K$6:$Q$371,7,FALSE)</f>
        <v>37</v>
      </c>
      <c r="Q21" s="58">
        <f t="shared" si="6"/>
        <v>7.4660633484162894E-2</v>
      </c>
      <c r="R21" s="28">
        <f>VLOOKUP($B21,Datos!$T$6:$Z$371,3,FALSE)</f>
        <v>9.1387663043478309</v>
      </c>
      <c r="S21" s="40">
        <f>VLOOKUP($B21,Datos!$T$6:$Z$371,4,FALSE)</f>
        <v>9.9149331352154508</v>
      </c>
      <c r="T21" s="41">
        <f>VLOOKUP($B21,Datos!$T$6:$Z$371,5,FALSE)</f>
        <v>1.78734375</v>
      </c>
      <c r="U21" s="42">
        <f>VLOOKUP($B21,Datos!$T$6:$Z$371,6,FALSE)</f>
        <v>0</v>
      </c>
      <c r="V21" s="57"/>
    </row>
    <row r="22" spans="1:22">
      <c r="A22" s="29" t="str">
        <f>VLOOKUP(WEEKDAY(B22,2),'2023'!$L$5:$M$11,2,FALSE)</f>
        <v>Vie</v>
      </c>
      <c r="B22" s="20">
        <f t="shared" si="7"/>
        <v>44939</v>
      </c>
      <c r="C22" s="21">
        <f>Datos!$L18</f>
        <v>442</v>
      </c>
      <c r="D22" s="21">
        <f t="shared" si="1"/>
        <v>154.69999999999999</v>
      </c>
      <c r="E22" s="21">
        <f t="shared" si="2"/>
        <v>56</v>
      </c>
      <c r="F22" s="21">
        <f t="shared" si="3"/>
        <v>135</v>
      </c>
      <c r="G22" s="22">
        <f t="shared" si="4"/>
        <v>24.587448401867061</v>
      </c>
      <c r="H22" s="23">
        <f>Datos!$D18</f>
        <v>8</v>
      </c>
      <c r="I22" s="36">
        <f>Datos!$E18</f>
        <v>13</v>
      </c>
      <c r="J22" s="37">
        <f>Datos!$F18</f>
        <v>2</v>
      </c>
      <c r="K22" s="38">
        <f>Datos!$H18</f>
        <v>33</v>
      </c>
      <c r="L22" s="44">
        <f t="shared" si="5"/>
        <v>0.12669683257918551</v>
      </c>
      <c r="M22" s="23">
        <f>VLOOKUP($B22,Datos!$K$6:$Q$371,3,FALSE)</f>
        <v>41</v>
      </c>
      <c r="N22" s="36">
        <f>VLOOKUP($B22,Datos!$K$6:$Q$371,4,FALSE)</f>
        <v>38</v>
      </c>
      <c r="O22" s="37">
        <f>VLOOKUP($B22,Datos!$K$6:$Q$371,5,FALSE)</f>
        <v>3</v>
      </c>
      <c r="P22" s="38">
        <f>VLOOKUP($B22,Datos!$K$6:$Q$371,7,FALSE)</f>
        <v>53</v>
      </c>
      <c r="Q22" s="59">
        <f t="shared" si="6"/>
        <v>0.18552036199095023</v>
      </c>
      <c r="R22" s="23">
        <f>VLOOKUP($B22,Datos!$T$6:$Z$371,3,FALSE)</f>
        <v>8.1233478260869596</v>
      </c>
      <c r="S22" s="36">
        <f>VLOOKUP($B22,Datos!$T$6:$Z$371,4,FALSE)</f>
        <v>12.8894130757801</v>
      </c>
      <c r="T22" s="37">
        <f>VLOOKUP($B22,Datos!$T$6:$Z$371,5,FALSE)</f>
        <v>3.5746875</v>
      </c>
      <c r="U22" s="38">
        <f>VLOOKUP($B22,Datos!$T$6:$Z$371,6,FALSE)</f>
        <v>0</v>
      </c>
      <c r="V22" s="57"/>
    </row>
    <row r="23" spans="1:22">
      <c r="A23" s="24" t="str">
        <f>VLOOKUP(WEEKDAY(B23,2),'2023'!$L$5:$M$11,2,FALSE)</f>
        <v>Sáb</v>
      </c>
      <c r="B23" s="25">
        <f t="shared" si="7"/>
        <v>44940</v>
      </c>
      <c r="C23" s="26">
        <f>Datos!$L19</f>
        <v>442</v>
      </c>
      <c r="D23" s="26">
        <f t="shared" si="1"/>
        <v>154.69999999999999</v>
      </c>
      <c r="E23" s="26">
        <f t="shared" si="2"/>
        <v>129</v>
      </c>
      <c r="F23" s="26">
        <f t="shared" si="3"/>
        <v>152</v>
      </c>
      <c r="G23" s="27">
        <f t="shared" si="4"/>
        <v>77.852185842512498</v>
      </c>
      <c r="H23" s="28">
        <f>Datos!$D19</f>
        <v>21</v>
      </c>
      <c r="I23" s="40">
        <f>Datos!$E19</f>
        <v>48</v>
      </c>
      <c r="J23" s="41">
        <f>Datos!$F19</f>
        <v>5</v>
      </c>
      <c r="K23" s="42">
        <f>Datos!$H19</f>
        <v>55</v>
      </c>
      <c r="L23" s="43">
        <f t="shared" si="5"/>
        <v>0.29185520361990952</v>
      </c>
      <c r="M23" s="28">
        <f>VLOOKUP($B23,Datos!$K$6:$Q$371,3,FALSE)</f>
        <v>51</v>
      </c>
      <c r="N23" s="40">
        <f>VLOOKUP($B23,Datos!$K$6:$Q$371,4,FALSE)</f>
        <v>41</v>
      </c>
      <c r="O23" s="41">
        <f>VLOOKUP($B23,Datos!$K$6:$Q$371,5,FALSE)</f>
        <v>2</v>
      </c>
      <c r="P23" s="42">
        <f>VLOOKUP($B23,Datos!$K$6:$Q$371,7,FALSE)</f>
        <v>58</v>
      </c>
      <c r="Q23" s="58">
        <f t="shared" si="6"/>
        <v>0.21266968325791855</v>
      </c>
      <c r="R23" s="28">
        <f>VLOOKUP($B23,Datos!$T$6:$Z$371,3,FALSE)</f>
        <v>21.323788043478299</v>
      </c>
      <c r="S23" s="40">
        <f>VLOOKUP($B23,Datos!$T$6:$Z$371,4,FALSE)</f>
        <v>47.591679049034198</v>
      </c>
      <c r="T23" s="41">
        <f>VLOOKUP($B23,Datos!$T$6:$Z$371,5,FALSE)</f>
        <v>8.9367187500000007</v>
      </c>
      <c r="U23" s="42">
        <f>VLOOKUP($B23,Datos!$T$6:$Z$371,6,FALSE)</f>
        <v>0</v>
      </c>
      <c r="V23" s="57"/>
    </row>
    <row r="24" spans="1:22">
      <c r="A24" s="29" t="str">
        <f>VLOOKUP(WEEKDAY(B24,2),'2023'!$L$5:$M$11,2,FALSE)</f>
        <v>Dom</v>
      </c>
      <c r="B24" s="20">
        <f t="shared" si="7"/>
        <v>44941</v>
      </c>
      <c r="C24" s="21">
        <f>Datos!$L20</f>
        <v>442</v>
      </c>
      <c r="D24" s="21">
        <f t="shared" si="1"/>
        <v>154.69999999999999</v>
      </c>
      <c r="E24" s="21">
        <f t="shared" si="2"/>
        <v>148</v>
      </c>
      <c r="F24" s="21">
        <f t="shared" si="3"/>
        <v>128</v>
      </c>
      <c r="G24" s="22">
        <f t="shared" si="4"/>
        <v>93.763929188335794</v>
      </c>
      <c r="H24" s="23">
        <f>Datos!$D20</f>
        <v>23</v>
      </c>
      <c r="I24" s="36">
        <f>Datos!$E20</f>
        <v>62</v>
      </c>
      <c r="J24" s="37">
        <f>Datos!$F20</f>
        <v>5</v>
      </c>
      <c r="K24" s="38">
        <f>Datos!$H20</f>
        <v>58</v>
      </c>
      <c r="L24" s="44">
        <f t="shared" si="5"/>
        <v>0.33484162895927599</v>
      </c>
      <c r="M24" s="23">
        <f>VLOOKUP($B24,Datos!$K$6:$Q$371,3,FALSE)</f>
        <v>36</v>
      </c>
      <c r="N24" s="36">
        <f>VLOOKUP($B24,Datos!$K$6:$Q$371,4,FALSE)</f>
        <v>29</v>
      </c>
      <c r="O24" s="37">
        <f>VLOOKUP($B24,Datos!$K$6:$Q$371,5,FALSE)</f>
        <v>2</v>
      </c>
      <c r="P24" s="38">
        <f>VLOOKUP($B24,Datos!$K$6:$Q$371,7,FALSE)</f>
        <v>61</v>
      </c>
      <c r="Q24" s="59">
        <f t="shared" si="6"/>
        <v>0.15158371040723981</v>
      </c>
      <c r="R24" s="23">
        <f>VLOOKUP($B24,Datos!$T$6:$Z$371,3,FALSE)</f>
        <v>23.354624999999999</v>
      </c>
      <c r="S24" s="36">
        <f>VLOOKUP($B24,Datos!$T$6:$Z$371,4,FALSE)</f>
        <v>61.472585438335798</v>
      </c>
      <c r="T24" s="37">
        <f>VLOOKUP($B24,Datos!$T$6:$Z$371,5,FALSE)</f>
        <v>8.9367187500000007</v>
      </c>
      <c r="U24" s="38">
        <f>VLOOKUP($B24,Datos!$T$6:$Z$371,6,FALSE)</f>
        <v>0</v>
      </c>
      <c r="V24" s="57"/>
    </row>
    <row r="25" spans="1:22">
      <c r="A25" s="24" t="str">
        <f>VLOOKUP(WEEKDAY(B25,2),'2023'!$L$5:$M$11,2,FALSE)</f>
        <v>Lun</v>
      </c>
      <c r="B25" s="25">
        <f t="shared" si="7"/>
        <v>44942</v>
      </c>
      <c r="C25" s="26">
        <f>Datos!$L21</f>
        <v>442</v>
      </c>
      <c r="D25" s="26">
        <f t="shared" si="1"/>
        <v>154.69999999999999</v>
      </c>
      <c r="E25" s="26">
        <f t="shared" si="2"/>
        <v>133</v>
      </c>
      <c r="F25" s="26">
        <f t="shared" si="3"/>
        <v>73</v>
      </c>
      <c r="G25" s="27">
        <f t="shared" si="4"/>
        <v>82.590084368337799</v>
      </c>
      <c r="H25" s="28">
        <f>Datos!$D21</f>
        <v>20</v>
      </c>
      <c r="I25" s="40">
        <f>Datos!$E21</f>
        <v>52</v>
      </c>
      <c r="J25" s="41">
        <f>Datos!$F21</f>
        <v>6</v>
      </c>
      <c r="K25" s="42">
        <f>Datos!$H21</f>
        <v>55</v>
      </c>
      <c r="L25" s="43">
        <f t="shared" si="5"/>
        <v>0.3009049773755656</v>
      </c>
      <c r="M25" s="28">
        <f>VLOOKUP($B25,Datos!$K$6:$Q$371,3,FALSE)</f>
        <v>16</v>
      </c>
      <c r="N25" s="40">
        <f>VLOOKUP($B25,Datos!$K$6:$Q$371,4,FALSE)</f>
        <v>9</v>
      </c>
      <c r="O25" s="41">
        <f>VLOOKUP($B25,Datos!$K$6:$Q$371,5,FALSE)</f>
        <v>2</v>
      </c>
      <c r="P25" s="42">
        <f>VLOOKUP($B25,Datos!$K$6:$Q$371,7,FALSE)</f>
        <v>46</v>
      </c>
      <c r="Q25" s="58">
        <f t="shared" si="6"/>
        <v>6.1085972850678731E-2</v>
      </c>
      <c r="R25" s="28">
        <f>VLOOKUP($B25,Datos!$T$6:$Z$371,3,FALSE)</f>
        <v>20.308369565217401</v>
      </c>
      <c r="S25" s="40">
        <f>VLOOKUP($B25,Datos!$T$6:$Z$371,4,FALSE)</f>
        <v>51.557652303120399</v>
      </c>
      <c r="T25" s="41">
        <f>VLOOKUP($B25,Datos!$T$6:$Z$371,5,FALSE)</f>
        <v>10.7240625</v>
      </c>
      <c r="U25" s="42">
        <f>VLOOKUP($B25,Datos!$T$6:$Z$371,6,FALSE)</f>
        <v>0</v>
      </c>
      <c r="V25" s="57"/>
    </row>
    <row r="26" spans="1:22">
      <c r="A26" s="29" t="str">
        <f>VLOOKUP(WEEKDAY(B26,2),'2023'!$L$5:$M$11,2,FALSE)</f>
        <v>Mar</v>
      </c>
      <c r="B26" s="20">
        <f t="shared" si="7"/>
        <v>44943</v>
      </c>
      <c r="C26" s="21">
        <f>Datos!$L22</f>
        <v>442</v>
      </c>
      <c r="D26" s="21">
        <f t="shared" si="1"/>
        <v>154.69999999999999</v>
      </c>
      <c r="E26" s="21">
        <f t="shared" si="2"/>
        <v>66</v>
      </c>
      <c r="F26" s="21">
        <f t="shared" si="3"/>
        <v>68</v>
      </c>
      <c r="G26" s="22">
        <f t="shared" si="4"/>
        <v>29.373197257171032</v>
      </c>
      <c r="H26" s="23">
        <f>Datos!$D22</f>
        <v>9</v>
      </c>
      <c r="I26" s="36">
        <f>Datos!$E22</f>
        <v>15</v>
      </c>
      <c r="J26" s="37">
        <f>Datos!$F22</f>
        <v>3</v>
      </c>
      <c r="K26" s="38">
        <f>Datos!$H22</f>
        <v>39</v>
      </c>
      <c r="L26" s="44">
        <f t="shared" si="5"/>
        <v>0.14932126696832579</v>
      </c>
      <c r="M26" s="23">
        <f>VLOOKUP($B26,Datos!$K$6:$Q$371,3,FALSE)</f>
        <v>16</v>
      </c>
      <c r="N26" s="36">
        <f>VLOOKUP($B26,Datos!$K$6:$Q$371,4,FALSE)</f>
        <v>6</v>
      </c>
      <c r="O26" s="37">
        <f>VLOOKUP($B26,Datos!$K$6:$Q$371,5,FALSE)</f>
        <v>6</v>
      </c>
      <c r="P26" s="38">
        <f>VLOOKUP($B26,Datos!$K$6:$Q$371,7,FALSE)</f>
        <v>40</v>
      </c>
      <c r="Q26" s="59">
        <f t="shared" si="6"/>
        <v>6.3348416289592757E-2</v>
      </c>
      <c r="R26" s="23">
        <f>VLOOKUP($B26,Datos!$T$6:$Z$371,3,FALSE)</f>
        <v>9.1387663043478309</v>
      </c>
      <c r="S26" s="36">
        <f>VLOOKUP($B26,Datos!$T$6:$Z$371,4,FALSE)</f>
        <v>14.8723997028232</v>
      </c>
      <c r="T26" s="37">
        <f>VLOOKUP($B26,Datos!$T$6:$Z$371,5,FALSE)</f>
        <v>5.3620312500000002</v>
      </c>
      <c r="U26" s="38">
        <f>VLOOKUP($B26,Datos!$T$6:$Z$371,6,FALSE)</f>
        <v>0</v>
      </c>
      <c r="V26" s="57"/>
    </row>
    <row r="27" spans="1:22">
      <c r="A27" s="24" t="str">
        <f>VLOOKUP(WEEKDAY(B27,2),'2023'!$L$5:$M$11,2,FALSE)</f>
        <v>Mié</v>
      </c>
      <c r="B27" s="25">
        <f t="shared" si="7"/>
        <v>44944</v>
      </c>
      <c r="C27" s="26">
        <f>Datos!$L23</f>
        <v>442</v>
      </c>
      <c r="D27" s="26">
        <f t="shared" si="1"/>
        <v>154.69999999999999</v>
      </c>
      <c r="E27" s="26">
        <f t="shared" si="2"/>
        <v>55</v>
      </c>
      <c r="F27" s="26">
        <f t="shared" si="3"/>
        <v>68</v>
      </c>
      <c r="G27" s="27">
        <f t="shared" si="4"/>
        <v>23.448162540781063</v>
      </c>
      <c r="H27" s="28">
        <f>Datos!$D23</f>
        <v>10</v>
      </c>
      <c r="I27" s="40">
        <f>Datos!$E23</f>
        <v>8</v>
      </c>
      <c r="J27" s="41">
        <f>Datos!$F23</f>
        <v>3</v>
      </c>
      <c r="K27" s="42">
        <f>Datos!$H23</f>
        <v>34</v>
      </c>
      <c r="L27" s="43">
        <f t="shared" si="5"/>
        <v>0.1244343891402715</v>
      </c>
      <c r="M27" s="28">
        <f>VLOOKUP($B27,Datos!$K$6:$Q$371,3,FALSE)</f>
        <v>15</v>
      </c>
      <c r="N27" s="40">
        <f>VLOOKUP($B27,Datos!$K$6:$Q$371,4,FALSE)</f>
        <v>5</v>
      </c>
      <c r="O27" s="41">
        <f>VLOOKUP($B27,Datos!$K$6:$Q$371,5,FALSE)</f>
        <v>6</v>
      </c>
      <c r="P27" s="42">
        <f>VLOOKUP($B27,Datos!$K$6:$Q$371,7,FALSE)</f>
        <v>42</v>
      </c>
      <c r="Q27" s="58">
        <f t="shared" si="6"/>
        <v>5.8823529411764705E-2</v>
      </c>
      <c r="R27" s="28">
        <f>VLOOKUP($B27,Datos!$T$6:$Z$371,3,FALSE)</f>
        <v>10.1541847826087</v>
      </c>
      <c r="S27" s="40">
        <f>VLOOKUP($B27,Datos!$T$6:$Z$371,4,FALSE)</f>
        <v>7.9319465081723601</v>
      </c>
      <c r="T27" s="41">
        <f>VLOOKUP($B27,Datos!$T$6:$Z$371,5,FALSE)</f>
        <v>5.3620312500000002</v>
      </c>
      <c r="U27" s="42">
        <f>VLOOKUP($B27,Datos!$T$6:$Z$371,6,FALSE)</f>
        <v>0</v>
      </c>
      <c r="V27" s="57"/>
    </row>
    <row r="28" spans="1:22">
      <c r="A28" s="29" t="str">
        <f>VLOOKUP(WEEKDAY(B28,2),'2023'!$L$5:$M$11,2,FALSE)</f>
        <v>Jue</v>
      </c>
      <c r="B28" s="20">
        <f t="shared" si="7"/>
        <v>44945</v>
      </c>
      <c r="C28" s="21">
        <f>Datos!$L24</f>
        <v>442</v>
      </c>
      <c r="D28" s="21">
        <f t="shared" si="1"/>
        <v>154.69999999999999</v>
      </c>
      <c r="E28" s="21">
        <f t="shared" si="2"/>
        <v>58</v>
      </c>
      <c r="F28" s="21">
        <f t="shared" si="3"/>
        <v>93</v>
      </c>
      <c r="G28" s="22">
        <f t="shared" si="4"/>
        <v>24.244012977259519</v>
      </c>
      <c r="H28" s="23">
        <f>Datos!$D24</f>
        <v>10</v>
      </c>
      <c r="I28" s="36">
        <f>Datos!$E24</f>
        <v>7</v>
      </c>
      <c r="J28" s="37">
        <f>Datos!$F24</f>
        <v>4</v>
      </c>
      <c r="K28" s="38">
        <f>Datos!$H24</f>
        <v>37</v>
      </c>
      <c r="L28" s="44">
        <f t="shared" si="5"/>
        <v>0.13122171945701358</v>
      </c>
      <c r="M28" s="23">
        <f>VLOOKUP($B28,Datos!$K$6:$Q$371,3,FALSE)</f>
        <v>18</v>
      </c>
      <c r="N28" s="36">
        <f>VLOOKUP($B28,Datos!$K$6:$Q$371,4,FALSE)</f>
        <v>11</v>
      </c>
      <c r="O28" s="37">
        <f>VLOOKUP($B28,Datos!$K$6:$Q$371,5,FALSE)</f>
        <v>5</v>
      </c>
      <c r="P28" s="38">
        <f>VLOOKUP($B28,Datos!$K$6:$Q$371,7,FALSE)</f>
        <v>59</v>
      </c>
      <c r="Q28" s="59">
        <f t="shared" si="6"/>
        <v>7.6923076923076927E-2</v>
      </c>
      <c r="R28" s="23">
        <f>VLOOKUP($B28,Datos!$T$6:$Z$371,3,FALSE)</f>
        <v>10.1541847826087</v>
      </c>
      <c r="S28" s="36">
        <f>VLOOKUP($B28,Datos!$T$6:$Z$371,4,FALSE)</f>
        <v>6.9404531946508197</v>
      </c>
      <c r="T28" s="37">
        <f>VLOOKUP($B28,Datos!$T$6:$Z$371,5,FALSE)</f>
        <v>7.149375</v>
      </c>
      <c r="U28" s="38">
        <f>VLOOKUP($B28,Datos!$T$6:$Z$371,6,FALSE)</f>
        <v>0</v>
      </c>
      <c r="V28" s="57"/>
    </row>
    <row r="29" spans="1:22">
      <c r="A29" s="24" t="str">
        <f>VLOOKUP(WEEKDAY(B29,2),'2023'!$L$5:$M$11,2,FALSE)</f>
        <v>Vie</v>
      </c>
      <c r="B29" s="25">
        <f t="shared" si="7"/>
        <v>44946</v>
      </c>
      <c r="C29" s="26">
        <f>Datos!$L25</f>
        <v>442</v>
      </c>
      <c r="D29" s="26">
        <f t="shared" si="1"/>
        <v>154.69999999999999</v>
      </c>
      <c r="E29" s="26">
        <f t="shared" si="2"/>
        <v>91</v>
      </c>
      <c r="F29" s="26">
        <f t="shared" si="3"/>
        <v>124</v>
      </c>
      <c r="G29" s="27">
        <f t="shared" si="4"/>
        <v>31.232316501388901</v>
      </c>
      <c r="H29" s="28">
        <f>Datos!$D25</f>
        <v>12</v>
      </c>
      <c r="I29" s="40">
        <f>Datos!$E25</f>
        <v>12</v>
      </c>
      <c r="J29" s="41">
        <f>Datos!$F25</f>
        <v>4</v>
      </c>
      <c r="K29" s="42">
        <f>Datos!$H25</f>
        <v>63</v>
      </c>
      <c r="L29" s="43">
        <f t="shared" si="5"/>
        <v>0.20588235294117646</v>
      </c>
      <c r="M29" s="28">
        <f>VLOOKUP($B29,Datos!$K$6:$Q$371,3,FALSE)</f>
        <v>22</v>
      </c>
      <c r="N29" s="40">
        <f>VLOOKUP($B29,Datos!$K$6:$Q$371,4,FALSE)</f>
        <v>24</v>
      </c>
      <c r="O29" s="41">
        <f>VLOOKUP($B29,Datos!$K$6:$Q$371,5,FALSE)</f>
        <v>5</v>
      </c>
      <c r="P29" s="42">
        <f>VLOOKUP($B29,Datos!$K$6:$Q$371,7,FALSE)</f>
        <v>73</v>
      </c>
      <c r="Q29" s="58">
        <f t="shared" si="6"/>
        <v>0.11538461538461539</v>
      </c>
      <c r="R29" s="28">
        <f>VLOOKUP($B29,Datos!$T$6:$Z$371,3,FALSE)</f>
        <v>12.1850217391304</v>
      </c>
      <c r="S29" s="40">
        <f>VLOOKUP($B29,Datos!$T$6:$Z$371,4,FALSE)</f>
        <v>11.8979197622585</v>
      </c>
      <c r="T29" s="41">
        <f>VLOOKUP($B29,Datos!$T$6:$Z$371,5,FALSE)</f>
        <v>7.149375</v>
      </c>
      <c r="U29" s="42">
        <f>VLOOKUP($B29,Datos!$T$6:$Z$371,6,FALSE)</f>
        <v>0</v>
      </c>
      <c r="V29" s="57"/>
    </row>
    <row r="30" spans="1:22">
      <c r="A30" s="29" t="str">
        <f>VLOOKUP(WEEKDAY(B30,2),'2023'!$L$5:$M$11,2,FALSE)</f>
        <v>Sáb</v>
      </c>
      <c r="B30" s="20">
        <f t="shared" si="7"/>
        <v>44947</v>
      </c>
      <c r="C30" s="21">
        <f>Datos!$L26</f>
        <v>442</v>
      </c>
      <c r="D30" s="21">
        <f t="shared" si="1"/>
        <v>154.69999999999999</v>
      </c>
      <c r="E30" s="21">
        <f t="shared" si="2"/>
        <v>124</v>
      </c>
      <c r="F30" s="21">
        <f t="shared" si="3"/>
        <v>134</v>
      </c>
      <c r="G30" s="22">
        <f t="shared" si="4"/>
        <v>49.370539680777199</v>
      </c>
      <c r="H30" s="23">
        <f>Datos!$D26</f>
        <v>16</v>
      </c>
      <c r="I30" s="36">
        <f>Datos!$E26</f>
        <v>28</v>
      </c>
      <c r="J30" s="37">
        <f>Datos!$F26</f>
        <v>3</v>
      </c>
      <c r="K30" s="38">
        <f>Datos!$H26</f>
        <v>77</v>
      </c>
      <c r="L30" s="44">
        <f t="shared" si="5"/>
        <v>0.28054298642533937</v>
      </c>
      <c r="M30" s="23">
        <f>VLOOKUP($B30,Datos!$K$6:$Q$371,3,FALSE)</f>
        <v>30</v>
      </c>
      <c r="N30" s="36">
        <f>VLOOKUP($B30,Datos!$K$6:$Q$371,4,FALSE)</f>
        <v>27</v>
      </c>
      <c r="O30" s="37">
        <f>VLOOKUP($B30,Datos!$K$6:$Q$371,5,FALSE)</f>
        <v>5</v>
      </c>
      <c r="P30" s="38">
        <f>VLOOKUP($B30,Datos!$K$6:$Q$371,7,FALSE)</f>
        <v>72</v>
      </c>
      <c r="Q30" s="59">
        <f t="shared" si="6"/>
        <v>0.14027149321266968</v>
      </c>
      <c r="R30" s="23">
        <f>VLOOKUP($B30,Datos!$T$6:$Z$371,3,FALSE)</f>
        <v>16.246695652173901</v>
      </c>
      <c r="S30" s="36">
        <f>VLOOKUP($B30,Datos!$T$6:$Z$371,4,FALSE)</f>
        <v>27.7618127786033</v>
      </c>
      <c r="T30" s="37">
        <f>VLOOKUP($B30,Datos!$T$6:$Z$371,5,FALSE)</f>
        <v>5.3620312500000002</v>
      </c>
      <c r="U30" s="38">
        <f>VLOOKUP($B30,Datos!$T$6:$Z$371,6,FALSE)</f>
        <v>0</v>
      </c>
      <c r="V30" s="57"/>
    </row>
    <row r="31" spans="1:22">
      <c r="A31" s="24" t="str">
        <f>VLOOKUP(WEEKDAY(B31,2),'2023'!$L$5:$M$11,2,FALSE)</f>
        <v>Dom</v>
      </c>
      <c r="B31" s="25">
        <f t="shared" si="7"/>
        <v>44948</v>
      </c>
      <c r="C31" s="26">
        <f>Datos!$L27</f>
        <v>442</v>
      </c>
      <c r="D31" s="26">
        <f t="shared" si="1"/>
        <v>154.69999999999999</v>
      </c>
      <c r="E31" s="26">
        <f t="shared" si="2"/>
        <v>133</v>
      </c>
      <c r="F31" s="26">
        <f t="shared" si="3"/>
        <v>99</v>
      </c>
      <c r="G31" s="27">
        <f t="shared" si="4"/>
        <v>59.285472815992605</v>
      </c>
      <c r="H31" s="28">
        <f>Datos!$D27</f>
        <v>16</v>
      </c>
      <c r="I31" s="40">
        <f>Datos!$E27</f>
        <v>38</v>
      </c>
      <c r="J31" s="41">
        <f>Datos!$F27</f>
        <v>3</v>
      </c>
      <c r="K31" s="42">
        <f>Datos!$H27</f>
        <v>76</v>
      </c>
      <c r="L31" s="43">
        <f t="shared" si="5"/>
        <v>0.3009049773755656</v>
      </c>
      <c r="M31" s="28">
        <f>VLOOKUP($B31,Datos!$K$6:$Q$371,3,FALSE)</f>
        <v>20</v>
      </c>
      <c r="N31" s="40">
        <f>VLOOKUP($B31,Datos!$K$6:$Q$371,4,FALSE)</f>
        <v>14</v>
      </c>
      <c r="O31" s="41">
        <f>VLOOKUP($B31,Datos!$K$6:$Q$371,5,FALSE)</f>
        <v>5</v>
      </c>
      <c r="P31" s="42">
        <f>VLOOKUP($B31,Datos!$K$6:$Q$371,7,FALSE)</f>
        <v>60</v>
      </c>
      <c r="Q31" s="58">
        <f t="shared" si="6"/>
        <v>8.8235294117647065E-2</v>
      </c>
      <c r="R31" s="28">
        <f>VLOOKUP($B31,Datos!$T$6:$Z$371,3,FALSE)</f>
        <v>16.246695652173901</v>
      </c>
      <c r="S31" s="40">
        <f>VLOOKUP($B31,Datos!$T$6:$Z$371,4,FALSE)</f>
        <v>37.676745913818699</v>
      </c>
      <c r="T31" s="41">
        <f>VLOOKUP($B31,Datos!$T$6:$Z$371,5,FALSE)</f>
        <v>5.3620312500000002</v>
      </c>
      <c r="U31" s="42">
        <f>VLOOKUP($B31,Datos!$T$6:$Z$371,6,FALSE)</f>
        <v>0</v>
      </c>
      <c r="V31" s="57"/>
    </row>
    <row r="32" spans="1:22">
      <c r="A32" s="29" t="str">
        <f>VLOOKUP(WEEKDAY(B32,2),'2023'!$L$5:$M$11,2,FALSE)</f>
        <v>Lun</v>
      </c>
      <c r="B32" s="20">
        <f t="shared" si="7"/>
        <v>44949</v>
      </c>
      <c r="C32" s="21">
        <f>Datos!$L28</f>
        <v>442</v>
      </c>
      <c r="D32" s="21">
        <f t="shared" si="1"/>
        <v>154.69999999999999</v>
      </c>
      <c r="E32" s="21">
        <f t="shared" si="2"/>
        <v>87</v>
      </c>
      <c r="F32" s="21">
        <f t="shared" si="3"/>
        <v>71</v>
      </c>
      <c r="G32" s="22">
        <f t="shared" si="4"/>
        <v>33.410946005475104</v>
      </c>
      <c r="H32" s="23">
        <f>Datos!$D28</f>
        <v>12</v>
      </c>
      <c r="I32" s="36">
        <f>Datos!$E28</f>
        <v>16</v>
      </c>
      <c r="J32" s="37">
        <f>Datos!$F28</f>
        <v>3</v>
      </c>
      <c r="K32" s="38">
        <f>Datos!$H28</f>
        <v>56</v>
      </c>
      <c r="L32" s="44">
        <f t="shared" si="5"/>
        <v>0.19683257918552036</v>
      </c>
      <c r="M32" s="23">
        <f>VLOOKUP($B32,Datos!$K$6:$Q$371,3,FALSE)</f>
        <v>14</v>
      </c>
      <c r="N32" s="36">
        <f>VLOOKUP($B32,Datos!$K$6:$Q$371,4,FALSE)</f>
        <v>6</v>
      </c>
      <c r="O32" s="37">
        <f>VLOOKUP($B32,Datos!$K$6:$Q$371,5,FALSE)</f>
        <v>5</v>
      </c>
      <c r="P32" s="38">
        <f>VLOOKUP($B32,Datos!$K$6:$Q$371,7,FALSE)</f>
        <v>46</v>
      </c>
      <c r="Q32" s="59">
        <f t="shared" si="6"/>
        <v>5.6561085972850679E-2</v>
      </c>
      <c r="R32" s="23">
        <f>VLOOKUP($B32,Datos!$T$6:$Z$371,3,FALSE)</f>
        <v>12.1850217391304</v>
      </c>
      <c r="S32" s="36">
        <f>VLOOKUP($B32,Datos!$T$6:$Z$371,4,FALSE)</f>
        <v>15.863893016344701</v>
      </c>
      <c r="T32" s="37">
        <f>VLOOKUP($B32,Datos!$T$6:$Z$371,5,FALSE)</f>
        <v>5.3620312500000002</v>
      </c>
      <c r="U32" s="38">
        <f>VLOOKUP($B32,Datos!$T$6:$Z$371,6,FALSE)</f>
        <v>0</v>
      </c>
      <c r="V32" s="57"/>
    </row>
    <row r="33" spans="1:22">
      <c r="A33" s="24" t="str">
        <f>VLOOKUP(WEEKDAY(B33,2),'2023'!$L$5:$M$11,2,FALSE)</f>
        <v>Mar</v>
      </c>
      <c r="B33" s="25">
        <f t="shared" si="7"/>
        <v>44950</v>
      </c>
      <c r="C33" s="26">
        <f>Datos!$L29</f>
        <v>442</v>
      </c>
      <c r="D33" s="26">
        <f t="shared" si="1"/>
        <v>154.69999999999999</v>
      </c>
      <c r="E33" s="26">
        <f t="shared" si="2"/>
        <v>62</v>
      </c>
      <c r="F33" s="26">
        <f t="shared" si="3"/>
        <v>64</v>
      </c>
      <c r="G33" s="27">
        <f t="shared" si="4"/>
        <v>25.431149167824152</v>
      </c>
      <c r="H33" s="28">
        <f>Datos!$D29</f>
        <v>10</v>
      </c>
      <c r="I33" s="40">
        <f>Datos!$E29</f>
        <v>10</v>
      </c>
      <c r="J33" s="41">
        <f>Datos!$F29</f>
        <v>3</v>
      </c>
      <c r="K33" s="42">
        <f>Datos!$H29</f>
        <v>39</v>
      </c>
      <c r="L33" s="43">
        <f t="shared" si="5"/>
        <v>0.14027149321266968</v>
      </c>
      <c r="M33" s="28">
        <f>VLOOKUP($B33,Datos!$K$6:$Q$371,3,FALSE)</f>
        <v>15</v>
      </c>
      <c r="N33" s="40">
        <f>VLOOKUP($B33,Datos!$K$6:$Q$371,4,FALSE)</f>
        <v>1</v>
      </c>
      <c r="O33" s="41">
        <f>VLOOKUP($B33,Datos!$K$6:$Q$371,5,FALSE)</f>
        <v>5</v>
      </c>
      <c r="P33" s="42">
        <f>VLOOKUP($B33,Datos!$K$6:$Q$371,7,FALSE)</f>
        <v>43</v>
      </c>
      <c r="Q33" s="58">
        <f t="shared" si="6"/>
        <v>4.7511312217194568E-2</v>
      </c>
      <c r="R33" s="28">
        <f>VLOOKUP($B33,Datos!$T$6:$Z$371,3,FALSE)</f>
        <v>10.1541847826087</v>
      </c>
      <c r="S33" s="40">
        <f>VLOOKUP($B33,Datos!$T$6:$Z$371,4,FALSE)</f>
        <v>9.9149331352154508</v>
      </c>
      <c r="T33" s="41">
        <f>VLOOKUP($B33,Datos!$T$6:$Z$371,5,FALSE)</f>
        <v>5.3620312500000002</v>
      </c>
      <c r="U33" s="42">
        <f>VLOOKUP($B33,Datos!$T$6:$Z$371,6,FALSE)</f>
        <v>0</v>
      </c>
      <c r="V33" s="57"/>
    </row>
    <row r="34" spans="1:22">
      <c r="A34" s="29" t="str">
        <f>VLOOKUP(WEEKDAY(B34,2),'2023'!$L$5:$M$11,2,FALSE)</f>
        <v>Mié</v>
      </c>
      <c r="B34" s="20">
        <f t="shared" si="7"/>
        <v>44951</v>
      </c>
      <c r="C34" s="21">
        <f>Datos!$L30</f>
        <v>442</v>
      </c>
      <c r="D34" s="21">
        <f t="shared" si="1"/>
        <v>154.69999999999999</v>
      </c>
      <c r="E34" s="21">
        <f t="shared" si="2"/>
        <v>59</v>
      </c>
      <c r="F34" s="21">
        <f t="shared" si="3"/>
        <v>59</v>
      </c>
      <c r="G34" s="22">
        <f t="shared" si="4"/>
        <v>22.432744062520193</v>
      </c>
      <c r="H34" s="23">
        <f>Datos!$D30</f>
        <v>9</v>
      </c>
      <c r="I34" s="36">
        <f>Datos!$E30</f>
        <v>8</v>
      </c>
      <c r="J34" s="37">
        <f>Datos!$F30</f>
        <v>3</v>
      </c>
      <c r="K34" s="38">
        <f>Datos!$H30</f>
        <v>39</v>
      </c>
      <c r="L34" s="44">
        <f t="shared" si="5"/>
        <v>0.1334841628959276</v>
      </c>
      <c r="M34" s="23">
        <f>VLOOKUP($B34,Datos!$K$6:$Q$371,3,FALSE)</f>
        <v>12</v>
      </c>
      <c r="N34" s="36">
        <f>VLOOKUP($B34,Datos!$K$6:$Q$371,4,FALSE)</f>
        <v>2</v>
      </c>
      <c r="O34" s="37">
        <f>VLOOKUP($B34,Datos!$K$6:$Q$371,5,FALSE)</f>
        <v>5</v>
      </c>
      <c r="P34" s="38">
        <f>VLOOKUP($B34,Datos!$K$6:$Q$371,7,FALSE)</f>
        <v>40</v>
      </c>
      <c r="Q34" s="59">
        <f t="shared" si="6"/>
        <v>4.2986425339366516E-2</v>
      </c>
      <c r="R34" s="23">
        <f>VLOOKUP($B34,Datos!$T$6:$Z$371,3,FALSE)</f>
        <v>9.1387663043478309</v>
      </c>
      <c r="S34" s="36">
        <f>VLOOKUP($B34,Datos!$T$6:$Z$371,4,FALSE)</f>
        <v>7.9319465081723601</v>
      </c>
      <c r="T34" s="37">
        <f>VLOOKUP($B34,Datos!$T$6:$Z$371,5,FALSE)</f>
        <v>5.3620312500000002</v>
      </c>
      <c r="U34" s="38">
        <f>VLOOKUP($B34,Datos!$T$6:$Z$371,6,FALSE)</f>
        <v>0</v>
      </c>
      <c r="V34" s="57"/>
    </row>
    <row r="35" spans="1:22">
      <c r="A35" s="24" t="str">
        <f>VLOOKUP(WEEKDAY(B35,2),'2023'!$L$5:$M$11,2,FALSE)</f>
        <v>Jue</v>
      </c>
      <c r="B35" s="25">
        <f t="shared" si="7"/>
        <v>44952</v>
      </c>
      <c r="C35" s="26">
        <f>Datos!$L31</f>
        <v>442</v>
      </c>
      <c r="D35" s="26">
        <f t="shared" si="1"/>
        <v>154.69999999999999</v>
      </c>
      <c r="E35" s="26">
        <f t="shared" si="2"/>
        <v>63</v>
      </c>
      <c r="F35" s="26">
        <f t="shared" si="3"/>
        <v>70</v>
      </c>
      <c r="G35" s="27">
        <f t="shared" si="4"/>
        <v>26.49441797556366</v>
      </c>
      <c r="H35" s="28">
        <f>Datos!$D31</f>
        <v>13</v>
      </c>
      <c r="I35" s="40">
        <f>Datos!$E31</f>
        <v>8</v>
      </c>
      <c r="J35" s="41">
        <f>Datos!$F31</f>
        <v>3</v>
      </c>
      <c r="K35" s="42">
        <f>Datos!$H31</f>
        <v>39</v>
      </c>
      <c r="L35" s="43">
        <f t="shared" si="5"/>
        <v>0.1425339366515837</v>
      </c>
      <c r="M35" s="28">
        <f>VLOOKUP($B35,Datos!$K$6:$Q$371,3,FALSE)</f>
        <v>18</v>
      </c>
      <c r="N35" s="40">
        <f>VLOOKUP($B35,Datos!$K$6:$Q$371,4,FALSE)</f>
        <v>7</v>
      </c>
      <c r="O35" s="41">
        <f>VLOOKUP($B35,Datos!$K$6:$Q$371,5,FALSE)</f>
        <v>2</v>
      </c>
      <c r="P35" s="42">
        <f>VLOOKUP($B35,Datos!$K$6:$Q$371,7,FALSE)</f>
        <v>43</v>
      </c>
      <c r="Q35" s="58">
        <f t="shared" si="6"/>
        <v>6.1085972850678731E-2</v>
      </c>
      <c r="R35" s="28">
        <f>VLOOKUP($B35,Datos!$T$6:$Z$371,3,FALSE)</f>
        <v>13.2004402173913</v>
      </c>
      <c r="S35" s="40">
        <f>VLOOKUP($B35,Datos!$T$6:$Z$371,4,FALSE)</f>
        <v>7.9319465081723601</v>
      </c>
      <c r="T35" s="41">
        <f>VLOOKUP($B35,Datos!$T$6:$Z$371,5,FALSE)</f>
        <v>5.3620312500000002</v>
      </c>
      <c r="U35" s="42">
        <f>VLOOKUP($B35,Datos!$T$6:$Z$371,6,FALSE)</f>
        <v>0</v>
      </c>
      <c r="V35" s="57"/>
    </row>
    <row r="36" spans="1:22">
      <c r="A36" s="29" t="str">
        <f>VLOOKUP(WEEKDAY(B36,2),'2023'!$L$5:$M$11,2,FALSE)</f>
        <v>Vie</v>
      </c>
      <c r="B36" s="20">
        <f t="shared" si="7"/>
        <v>44953</v>
      </c>
      <c r="C36" s="21">
        <f>Datos!$L32</f>
        <v>442</v>
      </c>
      <c r="D36" s="21">
        <f t="shared" si="1"/>
        <v>154.69999999999999</v>
      </c>
      <c r="E36" s="21">
        <f t="shared" si="2"/>
        <v>74</v>
      </c>
      <c r="F36" s="21">
        <f t="shared" si="3"/>
        <v>103</v>
      </c>
      <c r="G36" s="22">
        <f t="shared" si="4"/>
        <v>35.465708126736203</v>
      </c>
      <c r="H36" s="23">
        <f>Datos!$D32</f>
        <v>15</v>
      </c>
      <c r="I36" s="36">
        <f>Datos!$E32</f>
        <v>15</v>
      </c>
      <c r="J36" s="37">
        <f>Datos!$F32</f>
        <v>3</v>
      </c>
      <c r="K36" s="38">
        <f>Datos!$H32</f>
        <v>41</v>
      </c>
      <c r="L36" s="44">
        <f t="shared" si="5"/>
        <v>0.167420814479638</v>
      </c>
      <c r="M36" s="23">
        <f>VLOOKUP($B36,Datos!$K$6:$Q$371,3,FALSE)</f>
        <v>33</v>
      </c>
      <c r="N36" s="36">
        <f>VLOOKUP($B36,Datos!$K$6:$Q$371,4,FALSE)</f>
        <v>21</v>
      </c>
      <c r="O36" s="37">
        <f>VLOOKUP($B36,Datos!$K$6:$Q$371,5,FALSE)</f>
        <v>2</v>
      </c>
      <c r="P36" s="38">
        <f>VLOOKUP($B36,Datos!$K$6:$Q$371,7,FALSE)</f>
        <v>47</v>
      </c>
      <c r="Q36" s="59">
        <f t="shared" si="6"/>
        <v>0.12669683257918551</v>
      </c>
      <c r="R36" s="23">
        <f>VLOOKUP($B36,Datos!$T$6:$Z$371,3,FALSE)</f>
        <v>15.231277173913</v>
      </c>
      <c r="S36" s="36">
        <f>VLOOKUP($B36,Datos!$T$6:$Z$371,4,FALSE)</f>
        <v>14.8723997028232</v>
      </c>
      <c r="T36" s="37">
        <f>VLOOKUP($B36,Datos!$T$6:$Z$371,5,FALSE)</f>
        <v>5.3620312500000002</v>
      </c>
      <c r="U36" s="38">
        <f>VLOOKUP($B36,Datos!$T$6:$Z$371,6,FALSE)</f>
        <v>0</v>
      </c>
      <c r="V36" s="57"/>
    </row>
    <row r="37" spans="1:22">
      <c r="A37" s="24" t="str">
        <f>VLOOKUP(WEEKDAY(B37,2),'2023'!$L$5:$M$11,2,FALSE)</f>
        <v>Sáb</v>
      </c>
      <c r="B37" s="25">
        <f t="shared" si="7"/>
        <v>44954</v>
      </c>
      <c r="C37" s="26">
        <f>Datos!$L33</f>
        <v>442</v>
      </c>
      <c r="D37" s="26">
        <f t="shared" si="1"/>
        <v>154.69999999999999</v>
      </c>
      <c r="E37" s="26">
        <f t="shared" si="2"/>
        <v>101</v>
      </c>
      <c r="F37" s="26">
        <f t="shared" si="3"/>
        <v>103</v>
      </c>
      <c r="G37" s="27">
        <f t="shared" si="4"/>
        <v>60.420517117950105</v>
      </c>
      <c r="H37" s="28">
        <f>Datos!$D33</f>
        <v>22</v>
      </c>
      <c r="I37" s="40">
        <f>Datos!$E33</f>
        <v>33</v>
      </c>
      <c r="J37" s="41">
        <f>Datos!$F33</f>
        <v>3</v>
      </c>
      <c r="K37" s="42">
        <f>Datos!$H33</f>
        <v>43</v>
      </c>
      <c r="L37" s="43">
        <f t="shared" si="5"/>
        <v>0.22850678733031674</v>
      </c>
      <c r="M37" s="28">
        <f>VLOOKUP($B37,Datos!$K$6:$Q$371,3,FALSE)</f>
        <v>33</v>
      </c>
      <c r="N37" s="40">
        <f>VLOOKUP($B37,Datos!$K$6:$Q$371,4,FALSE)</f>
        <v>22</v>
      </c>
      <c r="O37" s="41">
        <f>VLOOKUP($B37,Datos!$K$6:$Q$371,5,FALSE)</f>
        <v>3</v>
      </c>
      <c r="P37" s="42">
        <f>VLOOKUP($B37,Datos!$K$6:$Q$371,7,FALSE)</f>
        <v>45</v>
      </c>
      <c r="Q37" s="58">
        <f t="shared" si="6"/>
        <v>0.13122171945701358</v>
      </c>
      <c r="R37" s="28">
        <f>VLOOKUP($B37,Datos!$T$6:$Z$371,3,FALSE)</f>
        <v>22.339206521739101</v>
      </c>
      <c r="S37" s="40">
        <f>VLOOKUP($B37,Datos!$T$6:$Z$371,4,FALSE)</f>
        <v>32.719279346211003</v>
      </c>
      <c r="T37" s="41">
        <f>VLOOKUP($B37,Datos!$T$6:$Z$371,5,FALSE)</f>
        <v>5.3620312500000002</v>
      </c>
      <c r="U37" s="42">
        <f>VLOOKUP($B37,Datos!$T$6:$Z$371,6,FALSE)</f>
        <v>0</v>
      </c>
      <c r="V37" s="57"/>
    </row>
    <row r="38" spans="1:22">
      <c r="A38" s="29" t="str">
        <f>VLOOKUP(WEEKDAY(B38,2),'2023'!$L$5:$M$11,2,FALSE)</f>
        <v>Dom</v>
      </c>
      <c r="B38" s="20">
        <f t="shared" si="7"/>
        <v>44955</v>
      </c>
      <c r="C38" s="21">
        <f>Datos!$L34</f>
        <v>442</v>
      </c>
      <c r="D38" s="21">
        <f t="shared" si="1"/>
        <v>154.69999999999999</v>
      </c>
      <c r="E38" s="21">
        <f t="shared" si="2"/>
        <v>110</v>
      </c>
      <c r="F38" s="21">
        <f t="shared" si="3"/>
        <v>77</v>
      </c>
      <c r="G38" s="22">
        <f t="shared" si="4"/>
        <v>69.4396575986013</v>
      </c>
      <c r="H38" s="23">
        <f>Datos!$D34</f>
        <v>26</v>
      </c>
      <c r="I38" s="36">
        <f>Datos!$E34</f>
        <v>38</v>
      </c>
      <c r="J38" s="37">
        <f>Datos!$F34</f>
        <v>3</v>
      </c>
      <c r="K38" s="38">
        <f>Datos!$H34</f>
        <v>43</v>
      </c>
      <c r="L38" s="44">
        <f t="shared" si="5"/>
        <v>0.24886877828054299</v>
      </c>
      <c r="M38" s="23">
        <f>VLOOKUP($B38,Datos!$K$6:$Q$371,3,FALSE)</f>
        <v>22</v>
      </c>
      <c r="N38" s="36">
        <f>VLOOKUP($B38,Datos!$K$6:$Q$371,4,FALSE)</f>
        <v>12</v>
      </c>
      <c r="O38" s="37">
        <f>VLOOKUP($B38,Datos!$K$6:$Q$371,5,FALSE)</f>
        <v>3</v>
      </c>
      <c r="P38" s="38">
        <f>VLOOKUP($B38,Datos!$K$6:$Q$371,7,FALSE)</f>
        <v>40</v>
      </c>
      <c r="Q38" s="59">
        <f t="shared" si="6"/>
        <v>8.3710407239818999E-2</v>
      </c>
      <c r="R38" s="23">
        <f>VLOOKUP($B38,Datos!$T$6:$Z$371,3,FALSE)</f>
        <v>26.4008804347826</v>
      </c>
      <c r="S38" s="36">
        <f>VLOOKUP($B38,Datos!$T$6:$Z$371,4,FALSE)</f>
        <v>37.676745913818699</v>
      </c>
      <c r="T38" s="37">
        <f>VLOOKUP($B38,Datos!$T$6:$Z$371,5,FALSE)</f>
        <v>5.3620312500000002</v>
      </c>
      <c r="U38" s="38">
        <f>VLOOKUP($B38,Datos!$T$6:$Z$371,6,FALSE)</f>
        <v>0</v>
      </c>
      <c r="V38" s="57"/>
    </row>
    <row r="39" spans="1:22">
      <c r="A39" s="24" t="str">
        <f>VLOOKUP(WEEKDAY(B39,2),'2023'!$L$5:$M$11,2,FALSE)</f>
        <v>Lun</v>
      </c>
      <c r="B39" s="25">
        <f t="shared" si="7"/>
        <v>44956</v>
      </c>
      <c r="C39" s="26">
        <f>Datos!$L35</f>
        <v>442</v>
      </c>
      <c r="D39" s="26">
        <f t="shared" si="1"/>
        <v>154.69999999999999</v>
      </c>
      <c r="E39" s="26">
        <f t="shared" si="2"/>
        <v>69</v>
      </c>
      <c r="F39" s="26">
        <f t="shared" si="3"/>
        <v>58</v>
      </c>
      <c r="G39" s="27">
        <f t="shared" si="4"/>
        <v>36.457201440257698</v>
      </c>
      <c r="H39" s="28">
        <f>Datos!$D35</f>
        <v>15</v>
      </c>
      <c r="I39" s="40">
        <f>Datos!$E35</f>
        <v>16</v>
      </c>
      <c r="J39" s="41">
        <f>Datos!$F35</f>
        <v>3</v>
      </c>
      <c r="K39" s="42">
        <f>Datos!$H35</f>
        <v>35</v>
      </c>
      <c r="L39" s="43">
        <f t="shared" si="5"/>
        <v>0.15610859728506787</v>
      </c>
      <c r="M39" s="28">
        <f>VLOOKUP($B39,Datos!$K$6:$Q$371,3,FALSE)</f>
        <v>22</v>
      </c>
      <c r="N39" s="40">
        <f>VLOOKUP($B39,Datos!$K$6:$Q$371,4,FALSE)</f>
        <v>3</v>
      </c>
      <c r="O39" s="41">
        <f>VLOOKUP($B39,Datos!$K$6:$Q$371,5,FALSE)</f>
        <v>3</v>
      </c>
      <c r="P39" s="42">
        <f>VLOOKUP($B39,Datos!$K$6:$Q$371,7,FALSE)</f>
        <v>30</v>
      </c>
      <c r="Q39" s="58">
        <f t="shared" si="6"/>
        <v>6.3348416289592757E-2</v>
      </c>
      <c r="R39" s="28">
        <f>VLOOKUP($B39,Datos!$T$6:$Z$371,3,FALSE)</f>
        <v>15.231277173913</v>
      </c>
      <c r="S39" s="40">
        <f>VLOOKUP($B39,Datos!$T$6:$Z$371,4,FALSE)</f>
        <v>15.863893016344701</v>
      </c>
      <c r="T39" s="41">
        <f>VLOOKUP($B39,Datos!$T$6:$Z$371,5,FALSE)</f>
        <v>5.3620312500000002</v>
      </c>
      <c r="U39" s="42">
        <f>VLOOKUP($B39,Datos!$T$6:$Z$371,6,FALSE)</f>
        <v>0</v>
      </c>
      <c r="V39" s="57"/>
    </row>
    <row r="40" spans="1:22">
      <c r="A40" s="30" t="str">
        <f>VLOOKUP(WEEKDAY(B40,2),'2023'!$L$5:$M$11,2,FALSE)</f>
        <v>Mar</v>
      </c>
      <c r="B40" s="31">
        <f t="shared" si="7"/>
        <v>44957</v>
      </c>
      <c r="C40" s="32">
        <f>Datos!$L36</f>
        <v>442</v>
      </c>
      <c r="D40" s="32">
        <f t="shared" si="1"/>
        <v>154.69999999999999</v>
      </c>
      <c r="E40" s="32">
        <f t="shared" si="2"/>
        <v>45</v>
      </c>
      <c r="F40" s="32">
        <f t="shared" si="3"/>
        <v>59</v>
      </c>
      <c r="G40" s="33">
        <f t="shared" si="4"/>
        <v>21.63689362604174</v>
      </c>
      <c r="H40" s="34">
        <f>Datos!$D36</f>
        <v>9</v>
      </c>
      <c r="I40" s="45">
        <f>Datos!$E36</f>
        <v>9</v>
      </c>
      <c r="J40" s="46">
        <f>Datos!$F36</f>
        <v>2</v>
      </c>
      <c r="K40" s="47">
        <f>Datos!$H36</f>
        <v>25</v>
      </c>
      <c r="L40" s="48">
        <f t="shared" si="5"/>
        <v>0.10180995475113122</v>
      </c>
      <c r="M40" s="34">
        <f>VLOOKUP($B40,Datos!$K$6:$Q$371,3,FALSE)</f>
        <v>20</v>
      </c>
      <c r="N40" s="45">
        <f>VLOOKUP($B40,Datos!$K$6:$Q$371,4,FALSE)</f>
        <v>5</v>
      </c>
      <c r="O40" s="46">
        <f>VLOOKUP($B40,Datos!$K$6:$Q$371,5,FALSE)</f>
        <v>8</v>
      </c>
      <c r="P40" s="47">
        <f>VLOOKUP($B40,Datos!$K$6:$Q$371,7,FALSE)</f>
        <v>26</v>
      </c>
      <c r="Q40" s="60">
        <f t="shared" si="6"/>
        <v>7.4660633484162894E-2</v>
      </c>
      <c r="R40" s="34">
        <f>VLOOKUP($B40,Datos!$T$6:$Z$371,3,FALSE)</f>
        <v>9.1387663043478309</v>
      </c>
      <c r="S40" s="45">
        <f>VLOOKUP($B40,Datos!$T$6:$Z$371,4,FALSE)</f>
        <v>8.9234398216939095</v>
      </c>
      <c r="T40" s="46">
        <f>VLOOKUP($B40,Datos!$T$6:$Z$371,5,FALSE)</f>
        <v>3.5746875</v>
      </c>
      <c r="U40" s="47">
        <f>VLOOKUP($B40,Datos!$T$6:$Z$371,6,FALSE)</f>
        <v>0</v>
      </c>
      <c r="V40" s="57"/>
    </row>
    <row r="41" spans="1:22">
      <c r="A41" s="5"/>
      <c r="B41" s="6"/>
      <c r="D41" s="7"/>
      <c r="E41" s="7"/>
      <c r="F41" s="7"/>
      <c r="G41" s="7"/>
      <c r="H41" s="300"/>
      <c r="I41" s="300"/>
      <c r="J41" s="300"/>
      <c r="K41" s="300"/>
      <c r="L41" s="35"/>
      <c r="M41" s="300"/>
      <c r="N41" s="300"/>
      <c r="O41" s="300"/>
      <c r="P41" s="300"/>
      <c r="Q41" s="35"/>
      <c r="R41" s="300"/>
      <c r="S41" s="300"/>
      <c r="T41" s="300"/>
      <c r="U41" s="300"/>
      <c r="V41" s="35"/>
    </row>
    <row r="42" spans="1:22">
      <c r="A42" s="313" t="s">
        <v>469</v>
      </c>
      <c r="B42" s="313"/>
      <c r="C42" s="313"/>
      <c r="D42" s="313"/>
      <c r="E42" s="313"/>
      <c r="H42" s="7"/>
      <c r="I42" s="49"/>
      <c r="J42" s="50"/>
      <c r="K42" s="49"/>
      <c r="L42" s="49"/>
      <c r="M42" s="312" t="s">
        <v>470</v>
      </c>
      <c r="N42" s="312"/>
      <c r="O42" s="312"/>
      <c r="P42" s="312"/>
      <c r="Q42" s="61">
        <v>0.6</v>
      </c>
      <c r="R42" s="49"/>
      <c r="S42" s="49"/>
      <c r="T42" s="49"/>
      <c r="U42" s="49"/>
      <c r="V42" s="49"/>
    </row>
    <row r="43" spans="1:22">
      <c r="A43" s="314">
        <v>0.35</v>
      </c>
      <c r="B43" s="314"/>
      <c r="C43" s="311">
        <f t="shared" ref="C43:C45" si="8">AVERAGE($C$10:$C$40)*$A43</f>
        <v>154.69999999999999</v>
      </c>
      <c r="D43" s="311"/>
      <c r="E43" s="311"/>
      <c r="F43" s="7"/>
      <c r="G43" s="7"/>
      <c r="H43" s="7"/>
      <c r="I43" s="7"/>
      <c r="J43" s="7"/>
      <c r="K43" s="7"/>
      <c r="L43" s="7"/>
      <c r="M43" s="312" t="s">
        <v>470</v>
      </c>
      <c r="N43" s="312"/>
      <c r="O43" s="312"/>
      <c r="P43" s="312"/>
      <c r="Q43" s="61">
        <v>0.4</v>
      </c>
      <c r="R43" s="7"/>
      <c r="S43" s="7"/>
      <c r="T43" s="7"/>
      <c r="U43" s="7"/>
      <c r="V43" s="7"/>
    </row>
    <row r="44" spans="1:22">
      <c r="A44" s="315">
        <v>0.5</v>
      </c>
      <c r="B44" s="315"/>
      <c r="C44" s="311">
        <f t="shared" si="8"/>
        <v>221</v>
      </c>
      <c r="D44" s="311"/>
      <c r="E44" s="311"/>
      <c r="F44" s="7"/>
      <c r="G44" s="7"/>
      <c r="H44" s="7"/>
      <c r="I44" s="7"/>
      <c r="J44" s="51"/>
      <c r="K44" s="7"/>
      <c r="L44" s="7"/>
      <c r="M44" s="312" t="s">
        <v>471</v>
      </c>
      <c r="N44" s="312"/>
      <c r="O44" s="312"/>
      <c r="P44" s="312"/>
      <c r="Q44" s="61">
        <v>0.2</v>
      </c>
      <c r="R44" s="7"/>
      <c r="S44" s="7"/>
      <c r="T44" s="7"/>
      <c r="U44" s="7"/>
      <c r="V44" s="7"/>
    </row>
    <row r="45" spans="1:22">
      <c r="A45" s="310">
        <v>0.7</v>
      </c>
      <c r="B45" s="310"/>
      <c r="C45" s="311">
        <f t="shared" si="8"/>
        <v>309.39999999999998</v>
      </c>
      <c r="D45" s="311"/>
      <c r="E45" s="311"/>
      <c r="F45" s="7"/>
      <c r="G45" s="7"/>
      <c r="H45" s="7"/>
      <c r="I45" s="7"/>
      <c r="J45" s="51"/>
      <c r="K45" s="7"/>
      <c r="L45" s="7"/>
      <c r="M45" s="312" t="s">
        <v>472</v>
      </c>
      <c r="N45" s="312"/>
      <c r="O45" s="312"/>
      <c r="P45" s="312"/>
      <c r="Q45" s="61">
        <v>0.1</v>
      </c>
      <c r="R45" s="7"/>
      <c r="S45" s="7"/>
      <c r="T45" s="7"/>
      <c r="U45" s="7"/>
      <c r="V45" s="7"/>
    </row>
  </sheetData>
  <mergeCells count="39">
    <mergeCell ref="J6:J9"/>
    <mergeCell ref="K6:K9"/>
    <mergeCell ref="A44:B44"/>
    <mergeCell ref="C44:E44"/>
    <mergeCell ref="M44:P44"/>
    <mergeCell ref="A7:B9"/>
    <mergeCell ref="E7:G8"/>
    <mergeCell ref="C8:C9"/>
    <mergeCell ref="H6:H9"/>
    <mergeCell ref="I6:I9"/>
    <mergeCell ref="A45:B45"/>
    <mergeCell ref="C45:E45"/>
    <mergeCell ref="M45:P45"/>
    <mergeCell ref="A42:E42"/>
    <mergeCell ref="M42:P42"/>
    <mergeCell ref="A43:B43"/>
    <mergeCell ref="C43:E43"/>
    <mergeCell ref="M43:P43"/>
    <mergeCell ref="H5:K5"/>
    <mergeCell ref="M5:P5"/>
    <mergeCell ref="R5:U5"/>
    <mergeCell ref="H41:K41"/>
    <mergeCell ref="M41:P41"/>
    <mergeCell ref="R41:U41"/>
    <mergeCell ref="L5:L9"/>
    <mergeCell ref="M6:M9"/>
    <mergeCell ref="N6:N9"/>
    <mergeCell ref="O6:O9"/>
    <mergeCell ref="P6:P9"/>
    <mergeCell ref="Q5:Q9"/>
    <mergeCell ref="R6:R9"/>
    <mergeCell ref="S6:S9"/>
    <mergeCell ref="T6:T9"/>
    <mergeCell ref="U6:U9"/>
    <mergeCell ref="B2:U2"/>
    <mergeCell ref="X2:AE2"/>
    <mergeCell ref="B3:U3"/>
    <mergeCell ref="X3:AE3"/>
    <mergeCell ref="X4:AE4"/>
  </mergeCells>
  <conditionalFormatting sqref="L10:L40 Q10:Q40 Q42:Q45">
    <cfRule type="cellIs" dxfId="71" priority="1" operator="greaterThanOrEqual">
      <formula>$Q$42</formula>
    </cfRule>
    <cfRule type="cellIs" dxfId="70" priority="2" operator="lessThanOrEqual">
      <formula>$Q$45</formula>
    </cfRule>
    <cfRule type="cellIs" dxfId="69" priority="6" operator="between">
      <formula>$Q$43</formula>
      <formula>$Q$42</formula>
    </cfRule>
  </conditionalFormatting>
  <conditionalFormatting sqref="Q42:Q45 L10:L40 Q10:Q40">
    <cfRule type="cellIs" dxfId="68" priority="5" operator="between">
      <formula>$Q$45</formula>
      <formula>$Q$44</formula>
    </cfRule>
  </conditionalFormatting>
  <conditionalFormatting sqref="Q45">
    <cfRule type="cellIs" dxfId="67" priority="3" operator="greaterThanOrEqual">
      <formula>$Q$42</formula>
    </cfRule>
    <cfRule type="cellIs" dxfId="66" priority="4" operator="between">
      <formula>$Q$43</formula>
      <formula>$Q$42</formula>
    </cfRule>
  </conditionalFormatting>
  <pageMargins left="0.389583333333333" right="0.389583333333333" top="0.389583333333333" bottom="0.389583333333333" header="0.30972222222222201" footer="0.30972222222222201"/>
  <pageSetup scale="92" fitToWidth="2" orientation="landscape"/>
  <colBreaks count="1" manualBreakCount="1">
    <brk id="22" max="44" man="1"/>
  </colBreak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A1:AF42"/>
  <sheetViews>
    <sheetView showGridLines="0" topLeftCell="A2" zoomScale="90" zoomScaleNormal="90" workbookViewId="0">
      <selection activeCell="X4" sqref="X4:AE4"/>
    </sheetView>
  </sheetViews>
  <sheetFormatPr baseColWidth="10" defaultColWidth="3.85546875" defaultRowHeight="12.75" outlineLevelRow="1" outlineLevelCol="1"/>
  <cols>
    <col min="1" max="1" width="7.42578125" style="4" customWidth="1"/>
    <col min="2" max="2" width="3.5703125" style="4" customWidth="1"/>
    <col min="3" max="3" width="4.5703125" style="4" hidden="1" customWidth="1" outlineLevel="1"/>
    <col min="4" max="4" width="8.7109375" style="4" hidden="1" customWidth="1" outlineLevel="1"/>
    <col min="5" max="5" width="7" style="4" customWidth="1" collapsed="1"/>
    <col min="6" max="6" width="7" style="4" customWidth="1"/>
    <col min="7" max="7" width="6.5703125" style="4" customWidth="1"/>
    <col min="8" max="9" width="3.5703125" style="4" hidden="1" customWidth="1" outlineLevel="1"/>
    <col min="10" max="11" width="4.85546875" style="4" hidden="1" customWidth="1" outlineLevel="1"/>
    <col min="12" max="12" width="6.7109375" style="4" customWidth="1" collapsed="1"/>
    <col min="13" max="16" width="3.5703125" style="4" customWidth="1"/>
    <col min="17" max="17" width="6.7109375" style="4" customWidth="1"/>
    <col min="18" max="19" width="3.5703125" style="4" hidden="1" customWidth="1" outlineLevel="1"/>
    <col min="20" max="21" width="4.85546875" style="4" hidden="1" customWidth="1" outlineLevel="1"/>
    <col min="22" max="22" width="3.85546875" style="4" customWidth="1" collapsed="1"/>
    <col min="23" max="32" width="14" style="4" customWidth="1"/>
    <col min="33" max="33" width="3.85546875" style="4" customWidth="1"/>
    <col min="34" max="16384" width="3.85546875" style="4"/>
  </cols>
  <sheetData>
    <row r="1" spans="1:32" hidden="1" outlineLevel="1">
      <c r="A1" s="5"/>
      <c r="B1" s="6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 t="s">
        <v>473</v>
      </c>
      <c r="R1" s="7"/>
      <c r="S1" s="7"/>
      <c r="T1" s="7"/>
      <c r="U1" s="7"/>
      <c r="V1" s="7"/>
      <c r="W1" s="7" t="s">
        <v>459</v>
      </c>
      <c r="X1" s="7" t="str">
        <f t="shared" ref="X1:AF1" si="0">W1</f>
        <v>XXXXXXXXXXXX</v>
      </c>
      <c r="Y1" s="7" t="str">
        <f t="shared" si="0"/>
        <v>XXXXXXXXXXXX</v>
      </c>
      <c r="Z1" s="7" t="str">
        <f t="shared" si="0"/>
        <v>XXXXXXXXXXXX</v>
      </c>
      <c r="AA1" s="7" t="str">
        <f t="shared" si="0"/>
        <v>XXXXXXXXXXXX</v>
      </c>
      <c r="AB1" s="7" t="str">
        <f t="shared" si="0"/>
        <v>XXXXXXXXXXXX</v>
      </c>
      <c r="AC1" s="7" t="str">
        <f t="shared" si="0"/>
        <v>XXXXXXXXXXXX</v>
      </c>
      <c r="AD1" s="7" t="str">
        <f t="shared" si="0"/>
        <v>XXXXXXXXXXXX</v>
      </c>
      <c r="AE1" s="7" t="str">
        <f t="shared" si="0"/>
        <v>XXXXXXXXXXXX</v>
      </c>
      <c r="AF1" s="7" t="str">
        <f t="shared" si="0"/>
        <v>XXXXXXXXXXXX</v>
      </c>
    </row>
    <row r="2" spans="1:32" s="1" customFormat="1" ht="18.75" collapsed="1">
      <c r="A2" s="8"/>
      <c r="B2" s="293" t="s">
        <v>460</v>
      </c>
      <c r="C2" s="293"/>
      <c r="D2" s="293"/>
      <c r="E2" s="293"/>
      <c r="F2" s="293"/>
      <c r="G2" s="293"/>
      <c r="H2" s="293"/>
      <c r="I2" s="293"/>
      <c r="J2" s="293"/>
      <c r="K2" s="293"/>
      <c r="L2" s="293"/>
      <c r="M2" s="293"/>
      <c r="N2" s="293"/>
      <c r="O2" s="293"/>
      <c r="P2" s="293"/>
      <c r="Q2" s="293"/>
      <c r="R2" s="293"/>
      <c r="S2" s="293"/>
      <c r="T2" s="293"/>
      <c r="U2" s="293"/>
      <c r="V2" s="9"/>
      <c r="W2" s="52"/>
      <c r="X2" s="294"/>
      <c r="Y2" s="294"/>
      <c r="Z2" s="294"/>
      <c r="AA2" s="294"/>
      <c r="AB2" s="294"/>
      <c r="AC2" s="294"/>
      <c r="AD2" s="294"/>
      <c r="AE2" s="294"/>
    </row>
    <row r="3" spans="1:32" s="2" customFormat="1" ht="18.75">
      <c r="A3" s="10"/>
      <c r="B3" s="295" t="s">
        <v>474</v>
      </c>
      <c r="C3" s="295"/>
      <c r="D3" s="295"/>
      <c r="E3" s="295"/>
      <c r="F3" s="295"/>
      <c r="G3" s="295"/>
      <c r="H3" s="295"/>
      <c r="I3" s="295"/>
      <c r="J3" s="295"/>
      <c r="K3" s="295"/>
      <c r="L3" s="295"/>
      <c r="M3" s="295"/>
      <c r="N3" s="295"/>
      <c r="O3" s="295"/>
      <c r="P3" s="295"/>
      <c r="Q3" s="295"/>
      <c r="R3" s="295"/>
      <c r="S3" s="295"/>
      <c r="T3" s="295"/>
      <c r="U3" s="295"/>
      <c r="V3" s="11"/>
      <c r="W3" s="53"/>
      <c r="X3" s="294" t="str">
        <f>B2</f>
        <v>PRONÓSTICO DE OCUPACIÓN</v>
      </c>
      <c r="Y3" s="294"/>
      <c r="Z3" s="294"/>
      <c r="AA3" s="294"/>
      <c r="AB3" s="294"/>
      <c r="AC3" s="294"/>
      <c r="AD3" s="294"/>
      <c r="AE3" s="294"/>
      <c r="AF3" s="62"/>
    </row>
    <row r="4" spans="1:32" ht="21">
      <c r="A4" s="5"/>
      <c r="B4" s="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X4" s="296" t="str">
        <f>B3</f>
        <v>FEBRERO 2023</v>
      </c>
      <c r="Y4" s="296"/>
      <c r="Z4" s="296"/>
      <c r="AA4" s="296"/>
      <c r="AB4" s="296"/>
      <c r="AC4" s="296"/>
      <c r="AD4" s="296"/>
      <c r="AE4" s="296"/>
    </row>
    <row r="5" spans="1:32">
      <c r="A5" s="5"/>
      <c r="B5" s="6"/>
      <c r="C5" s="7"/>
      <c r="D5" s="7"/>
      <c r="E5" s="7"/>
      <c r="F5" s="7"/>
      <c r="G5" s="7"/>
      <c r="H5" s="297">
        <f>Datos!$C$1</f>
        <v>2022</v>
      </c>
      <c r="I5" s="298"/>
      <c r="J5" s="298"/>
      <c r="K5" s="299"/>
      <c r="L5" s="301" t="str">
        <f>CONCATENATE("% de Occ ",H5)</f>
        <v>% de Occ 2022</v>
      </c>
      <c r="M5" s="297">
        <f>Datos!$L$1</f>
        <v>2023</v>
      </c>
      <c r="N5" s="298"/>
      <c r="O5" s="298"/>
      <c r="P5" s="299"/>
      <c r="Q5" s="301" t="str">
        <f>CONCATENATE("% de Occ ",M5)</f>
        <v>% de Occ 2023</v>
      </c>
      <c r="R5" s="297" t="s">
        <v>462</v>
      </c>
      <c r="S5" s="298"/>
      <c r="T5" s="298"/>
      <c r="U5" s="299"/>
      <c r="V5" s="54"/>
    </row>
    <row r="6" spans="1:32" s="3" customFormat="1">
      <c r="A6" s="12"/>
      <c r="B6" s="13"/>
      <c r="C6" s="14"/>
      <c r="D6" s="14"/>
      <c r="E6" s="14"/>
      <c r="F6" s="14"/>
      <c r="G6" s="14"/>
      <c r="H6" s="307" t="s">
        <v>368</v>
      </c>
      <c r="I6" s="308" t="str">
        <f>Datos!$E5</f>
        <v>Referidos</v>
      </c>
      <c r="J6" s="308" t="s">
        <v>463</v>
      </c>
      <c r="K6" s="309" t="s">
        <v>391</v>
      </c>
      <c r="L6" s="302"/>
      <c r="M6" s="303" t="str">
        <f>H6</f>
        <v>Pagadores</v>
      </c>
      <c r="N6" s="304" t="str">
        <f>I6</f>
        <v>Referidos</v>
      </c>
      <c r="O6" s="305" t="s">
        <v>370</v>
      </c>
      <c r="P6" s="306" t="s">
        <v>464</v>
      </c>
      <c r="Q6" s="302"/>
      <c r="R6" s="307" t="str">
        <f t="shared" ref="R6:U6" si="1">H6</f>
        <v>Pagadores</v>
      </c>
      <c r="S6" s="308" t="str">
        <f t="shared" si="1"/>
        <v>Referidos</v>
      </c>
      <c r="T6" s="308" t="str">
        <f t="shared" si="1"/>
        <v>Agencias Grupos</v>
      </c>
      <c r="U6" s="309" t="str">
        <f t="shared" si="1"/>
        <v>Propietarios e invitados</v>
      </c>
      <c r="V6" s="55"/>
    </row>
    <row r="7" spans="1:32" s="3" customFormat="1">
      <c r="A7" s="316" t="s">
        <v>465</v>
      </c>
      <c r="B7" s="317"/>
      <c r="C7" s="15"/>
      <c r="D7" s="15" t="s">
        <v>466</v>
      </c>
      <c r="E7" s="320" t="s">
        <v>467</v>
      </c>
      <c r="F7" s="320"/>
      <c r="G7" s="321"/>
      <c r="H7" s="307"/>
      <c r="I7" s="308"/>
      <c r="J7" s="308"/>
      <c r="K7" s="309"/>
      <c r="L7" s="302"/>
      <c r="M7" s="303"/>
      <c r="N7" s="304"/>
      <c r="O7" s="305"/>
      <c r="P7" s="306"/>
      <c r="Q7" s="302"/>
      <c r="R7" s="307"/>
      <c r="S7" s="308"/>
      <c r="T7" s="308"/>
      <c r="U7" s="309"/>
      <c r="V7" s="55"/>
    </row>
    <row r="8" spans="1:32" s="3" customFormat="1">
      <c r="A8" s="318"/>
      <c r="B8" s="319"/>
      <c r="C8" s="324" t="s">
        <v>468</v>
      </c>
      <c r="D8" s="16" t="s">
        <v>374</v>
      </c>
      <c r="E8" s="322"/>
      <c r="F8" s="322"/>
      <c r="G8" s="323"/>
      <c r="H8" s="307"/>
      <c r="I8" s="308"/>
      <c r="J8" s="308"/>
      <c r="K8" s="309"/>
      <c r="L8" s="302"/>
      <c r="M8" s="303"/>
      <c r="N8" s="304"/>
      <c r="O8" s="305"/>
      <c r="P8" s="306"/>
      <c r="Q8" s="302"/>
      <c r="R8" s="307"/>
      <c r="S8" s="308"/>
      <c r="T8" s="308"/>
      <c r="U8" s="309"/>
      <c r="V8" s="55"/>
    </row>
    <row r="9" spans="1:32" s="3" customFormat="1" ht="38.25">
      <c r="A9" s="318"/>
      <c r="B9" s="319"/>
      <c r="C9" s="325"/>
      <c r="D9" s="17">
        <f>A40</f>
        <v>0.35</v>
      </c>
      <c r="E9" s="16" t="str">
        <f>CONCATENATE("Ejercicio 
",$H$5)</f>
        <v>Ejercicio 
2022</v>
      </c>
      <c r="F9" s="16" t="str">
        <f>CONCATENATE("Ejercicio 
",$M$5)</f>
        <v>Ejercicio 
2023</v>
      </c>
      <c r="G9" s="18" t="str">
        <f>CONCATENATE("Presup. 
",$M$5)</f>
        <v>Presup. 
2023</v>
      </c>
      <c r="H9" s="307"/>
      <c r="I9" s="308"/>
      <c r="J9" s="308"/>
      <c r="K9" s="309"/>
      <c r="L9" s="302"/>
      <c r="M9" s="303"/>
      <c r="N9" s="304"/>
      <c r="O9" s="305"/>
      <c r="P9" s="306"/>
      <c r="Q9" s="302"/>
      <c r="R9" s="307"/>
      <c r="S9" s="308"/>
      <c r="T9" s="308"/>
      <c r="U9" s="309"/>
      <c r="V9" s="55"/>
    </row>
    <row r="10" spans="1:32">
      <c r="A10" s="19" t="str">
        <f>VLOOKUP(WEEKDAY(B10,2),'2023'!$L$5:$M$11,2,FALSE)</f>
        <v>Mié</v>
      </c>
      <c r="B10" s="20">
        <v>44958</v>
      </c>
      <c r="C10" s="21">
        <f>Datos!$L6</f>
        <v>442</v>
      </c>
      <c r="D10" s="21">
        <f t="shared" ref="D10:D37" si="2">C10*$A$40</f>
        <v>154.69999999999999</v>
      </c>
      <c r="E10" s="21">
        <f t="shared" ref="E10:E37" si="3">H10+I10+J10+K10</f>
        <v>255</v>
      </c>
      <c r="F10" s="21">
        <f t="shared" ref="F10:F37" si="4">M10+N10+O10+P10</f>
        <v>77</v>
      </c>
      <c r="G10" s="22">
        <f t="shared" ref="G10:G37" si="5">R10+S10+T10+U10</f>
        <v>15.659481876644261</v>
      </c>
      <c r="H10" s="23">
        <f>Datos!$D6</f>
        <v>73</v>
      </c>
      <c r="I10" s="36">
        <f>Datos!$E6</f>
        <v>98</v>
      </c>
      <c r="J10" s="37">
        <f>Datos!$F6</f>
        <v>24</v>
      </c>
      <c r="K10" s="38">
        <f>Datos!$H6</f>
        <v>60</v>
      </c>
      <c r="L10" s="39">
        <f t="shared" ref="L10:L37" si="6">SUM(H10:K10)/C10</f>
        <v>0.57692307692307687</v>
      </c>
      <c r="M10" s="23">
        <f>VLOOKUP($B10,Datos!$K$6:$Q$371,3,FALSE)</f>
        <v>29</v>
      </c>
      <c r="N10" s="36">
        <f>VLOOKUP($B10,Datos!$K$6:$Q$371,4,FALSE)</f>
        <v>7</v>
      </c>
      <c r="O10" s="37">
        <f>VLOOKUP($B10,Datos!$K$6:$Q$371,5,FALSE)</f>
        <v>12</v>
      </c>
      <c r="P10" s="38">
        <f>VLOOKUP($B10,Datos!$K$6:$Q$371,7,FALSE)</f>
        <v>29</v>
      </c>
      <c r="Q10" s="56">
        <f t="shared" ref="Q10:Q37" si="7">SUM(M10:O10)/C10</f>
        <v>0.10859728506787331</v>
      </c>
      <c r="R10" s="23">
        <f>VLOOKUP($B10,Datos!$T$6:$Z$371,3,FALSE)</f>
        <v>4.7329545454545503</v>
      </c>
      <c r="S10" s="36">
        <f>VLOOKUP($B10,Datos!$T$6:$Z$371,4,FALSE)</f>
        <v>4.9000000000000004</v>
      </c>
      <c r="T10" s="37">
        <f>VLOOKUP($B10,Datos!$T$6:$Z$371,5,FALSE)</f>
        <v>6.0265273311897101</v>
      </c>
      <c r="U10" s="38">
        <f>VLOOKUP($B10,Datos!$T$6:$Z$371,6,FALSE)</f>
        <v>0</v>
      </c>
      <c r="V10" s="57"/>
    </row>
    <row r="11" spans="1:32">
      <c r="A11" s="24" t="str">
        <f>VLOOKUP(WEEKDAY(B11,2),'2023'!$L$5:$M$11,2,FALSE)</f>
        <v>Jue</v>
      </c>
      <c r="B11" s="25">
        <f t="shared" ref="B11:B37" si="8">B10+1</f>
        <v>44959</v>
      </c>
      <c r="C11" s="26">
        <f>Datos!$L7</f>
        <v>442</v>
      </c>
      <c r="D11" s="26">
        <f t="shared" si="2"/>
        <v>154.69999999999999</v>
      </c>
      <c r="E11" s="26">
        <f t="shared" si="3"/>
        <v>117</v>
      </c>
      <c r="F11" s="26">
        <f t="shared" si="4"/>
        <v>89</v>
      </c>
      <c r="G11" s="27">
        <f t="shared" si="5"/>
        <v>20.949254603916977</v>
      </c>
      <c r="H11" s="28">
        <f>Datos!$D7</f>
        <v>24</v>
      </c>
      <c r="I11" s="40">
        <f>Datos!$E7</f>
        <v>34</v>
      </c>
      <c r="J11" s="41">
        <f>Datos!$F7</f>
        <v>7</v>
      </c>
      <c r="K11" s="42">
        <f>Datos!$H7</f>
        <v>52</v>
      </c>
      <c r="L11" s="43">
        <f t="shared" si="6"/>
        <v>0.26470588235294118</v>
      </c>
      <c r="M11" s="28">
        <f>VLOOKUP($B11,Datos!$K$6:$Q$371,3,FALSE)</f>
        <v>35</v>
      </c>
      <c r="N11" s="40">
        <f>VLOOKUP($B11,Datos!$K$6:$Q$371,4,FALSE)</f>
        <v>12</v>
      </c>
      <c r="O11" s="41">
        <f>VLOOKUP($B11,Datos!$K$6:$Q$371,5,FALSE)</f>
        <v>8</v>
      </c>
      <c r="P11" s="42">
        <f>VLOOKUP($B11,Datos!$K$6:$Q$371,7,FALSE)</f>
        <v>34</v>
      </c>
      <c r="Q11" s="58">
        <f t="shared" si="7"/>
        <v>0.1244343891402715</v>
      </c>
      <c r="R11" s="28">
        <f>VLOOKUP($B11,Datos!$T$6:$Z$371,3,FALSE)</f>
        <v>7.5727272727272696</v>
      </c>
      <c r="S11" s="40">
        <f>VLOOKUP($B11,Datos!$T$6:$Z$371,4,FALSE)</f>
        <v>7.35</v>
      </c>
      <c r="T11" s="41">
        <f>VLOOKUP($B11,Datos!$T$6:$Z$371,5,FALSE)</f>
        <v>6.0265273311897101</v>
      </c>
      <c r="U11" s="42">
        <f>VLOOKUP($B11,Datos!$T$6:$Z$371,6,FALSE)</f>
        <v>0</v>
      </c>
      <c r="V11" s="57"/>
    </row>
    <row r="12" spans="1:32">
      <c r="A12" s="29" t="str">
        <f>VLOOKUP(WEEKDAY(B12,2),'2023'!$L$5:$M$11,2,FALSE)</f>
        <v>Vie</v>
      </c>
      <c r="B12" s="20">
        <f t="shared" si="8"/>
        <v>44960</v>
      </c>
      <c r="C12" s="21">
        <f>Datos!$L8</f>
        <v>442</v>
      </c>
      <c r="D12" s="21">
        <f t="shared" si="2"/>
        <v>154.69999999999999</v>
      </c>
      <c r="E12" s="21">
        <f t="shared" si="3"/>
        <v>55</v>
      </c>
      <c r="F12" s="21">
        <f t="shared" si="4"/>
        <v>135</v>
      </c>
      <c r="G12" s="22">
        <f t="shared" si="5"/>
        <v>36.409105524700358</v>
      </c>
      <c r="H12" s="23">
        <f>Datos!$D8</f>
        <v>8</v>
      </c>
      <c r="I12" s="36">
        <f>Datos!$E8</f>
        <v>10</v>
      </c>
      <c r="J12" s="37">
        <f>Datos!$F8</f>
        <v>3</v>
      </c>
      <c r="K12" s="38">
        <f>Datos!$H8</f>
        <v>34</v>
      </c>
      <c r="L12" s="44">
        <f t="shared" si="6"/>
        <v>0.1244343891402715</v>
      </c>
      <c r="M12" s="23">
        <f>VLOOKUP($B12,Datos!$K$6:$Q$371,3,FALSE)</f>
        <v>66</v>
      </c>
      <c r="N12" s="36">
        <f>VLOOKUP($B12,Datos!$K$6:$Q$371,4,FALSE)</f>
        <v>23</v>
      </c>
      <c r="O12" s="37">
        <f>VLOOKUP($B12,Datos!$K$6:$Q$371,5,FALSE)</f>
        <v>9</v>
      </c>
      <c r="P12" s="38">
        <f>VLOOKUP($B12,Datos!$K$6:$Q$371,7,FALSE)</f>
        <v>37</v>
      </c>
      <c r="Q12" s="59">
        <f t="shared" si="7"/>
        <v>0.22171945701357465</v>
      </c>
      <c r="R12" s="23">
        <f>VLOOKUP($B12,Datos!$T$6:$Z$371,3,FALSE)</f>
        <v>13.2522727272727</v>
      </c>
      <c r="S12" s="36">
        <f>VLOOKUP($B12,Datos!$T$6:$Z$371,4,FALSE)</f>
        <v>15.925000000000001</v>
      </c>
      <c r="T12" s="37">
        <f>VLOOKUP($B12,Datos!$T$6:$Z$371,5,FALSE)</f>
        <v>7.2318327974276597</v>
      </c>
      <c r="U12" s="38">
        <f>VLOOKUP($B12,Datos!$T$6:$Z$371,6,FALSE)</f>
        <v>0</v>
      </c>
      <c r="V12" s="57"/>
    </row>
    <row r="13" spans="1:32">
      <c r="A13" s="24" t="str">
        <f>VLOOKUP(WEEKDAY(B13,2),'2023'!$L$5:$M$11,2,FALSE)</f>
        <v>Sáb</v>
      </c>
      <c r="B13" s="25">
        <f t="shared" si="8"/>
        <v>44961</v>
      </c>
      <c r="C13" s="26">
        <f>Datos!$L9</f>
        <v>442</v>
      </c>
      <c r="D13" s="26">
        <f t="shared" si="2"/>
        <v>154.69999999999999</v>
      </c>
      <c r="E13" s="26">
        <f t="shared" si="3"/>
        <v>45</v>
      </c>
      <c r="F13" s="26">
        <f t="shared" si="4"/>
        <v>150</v>
      </c>
      <c r="G13" s="27">
        <f t="shared" si="5"/>
        <v>84.370845513007907</v>
      </c>
      <c r="H13" s="28">
        <f>Datos!$D9</f>
        <v>7</v>
      </c>
      <c r="I13" s="40">
        <f>Datos!$E9</f>
        <v>8</v>
      </c>
      <c r="J13" s="41">
        <f>Datos!$F9</f>
        <v>2</v>
      </c>
      <c r="K13" s="42">
        <f>Datos!$H9</f>
        <v>28</v>
      </c>
      <c r="L13" s="43">
        <f t="shared" si="6"/>
        <v>0.10180995475113122</v>
      </c>
      <c r="M13" s="28">
        <f>VLOOKUP($B13,Datos!$K$6:$Q$371,3,FALSE)</f>
        <v>74</v>
      </c>
      <c r="N13" s="40">
        <f>VLOOKUP($B13,Datos!$K$6:$Q$371,4,FALSE)</f>
        <v>28</v>
      </c>
      <c r="O13" s="41">
        <f>VLOOKUP($B13,Datos!$K$6:$Q$371,5,FALSE)</f>
        <v>9</v>
      </c>
      <c r="P13" s="42">
        <f>VLOOKUP($B13,Datos!$K$6:$Q$371,7,FALSE)</f>
        <v>39</v>
      </c>
      <c r="Q13" s="58">
        <f t="shared" si="7"/>
        <v>0.25113122171945701</v>
      </c>
      <c r="R13" s="28">
        <f>VLOOKUP($B13,Datos!$T$6:$Z$371,3,FALSE)</f>
        <v>29.344318181818199</v>
      </c>
      <c r="S13" s="40">
        <f>VLOOKUP($B13,Datos!$T$6:$Z$371,4,FALSE)</f>
        <v>49</v>
      </c>
      <c r="T13" s="41">
        <f>VLOOKUP($B13,Datos!$T$6:$Z$371,5,FALSE)</f>
        <v>6.0265273311897101</v>
      </c>
      <c r="U13" s="42">
        <f>VLOOKUP($B13,Datos!$T$6:$Z$371,6,FALSE)</f>
        <v>0</v>
      </c>
      <c r="V13" s="57"/>
    </row>
    <row r="14" spans="1:32">
      <c r="A14" s="29" t="str">
        <f>VLOOKUP(WEEKDAY(B14,2),'2023'!$L$5:$M$11,2,FALSE)</f>
        <v>Dom</v>
      </c>
      <c r="B14" s="20">
        <f t="shared" si="8"/>
        <v>44962</v>
      </c>
      <c r="C14" s="21">
        <f>Datos!$L10</f>
        <v>442</v>
      </c>
      <c r="D14" s="21">
        <f t="shared" si="2"/>
        <v>154.69999999999999</v>
      </c>
      <c r="E14" s="21">
        <f t="shared" si="3"/>
        <v>45</v>
      </c>
      <c r="F14" s="21">
        <f t="shared" si="4"/>
        <v>103</v>
      </c>
      <c r="G14" s="22">
        <f t="shared" si="5"/>
        <v>99.273878251973159</v>
      </c>
      <c r="H14" s="23">
        <f>Datos!$D10</f>
        <v>7</v>
      </c>
      <c r="I14" s="36">
        <f>Datos!$E10</f>
        <v>10</v>
      </c>
      <c r="J14" s="37">
        <f>Datos!$F10</f>
        <v>2</v>
      </c>
      <c r="K14" s="38">
        <f>Datos!$H10</f>
        <v>26</v>
      </c>
      <c r="L14" s="44">
        <f t="shared" si="6"/>
        <v>0.10180995475113122</v>
      </c>
      <c r="M14" s="23">
        <f>VLOOKUP($B14,Datos!$K$6:$Q$371,3,FALSE)</f>
        <v>54</v>
      </c>
      <c r="N14" s="36">
        <f>VLOOKUP($B14,Datos!$K$6:$Q$371,4,FALSE)</f>
        <v>15</v>
      </c>
      <c r="O14" s="37">
        <f>VLOOKUP($B14,Datos!$K$6:$Q$371,5,FALSE)</f>
        <v>0</v>
      </c>
      <c r="P14" s="38">
        <f>VLOOKUP($B14,Datos!$K$6:$Q$371,7,FALSE)</f>
        <v>34</v>
      </c>
      <c r="Q14" s="59">
        <f t="shared" si="7"/>
        <v>0.15610859728506787</v>
      </c>
      <c r="R14" s="23">
        <f>VLOOKUP($B14,Datos!$T$6:$Z$371,3,FALSE)</f>
        <v>36.917045454545502</v>
      </c>
      <c r="S14" s="36">
        <f>VLOOKUP($B14,Datos!$T$6:$Z$371,4,FALSE)</f>
        <v>55.125</v>
      </c>
      <c r="T14" s="37">
        <f>VLOOKUP($B14,Datos!$T$6:$Z$371,5,FALSE)</f>
        <v>7.2318327974276597</v>
      </c>
      <c r="U14" s="38">
        <f>VLOOKUP($B14,Datos!$T$6:$Z$371,6,FALSE)</f>
        <v>0</v>
      </c>
      <c r="V14" s="57"/>
    </row>
    <row r="15" spans="1:32">
      <c r="A15" s="24" t="str">
        <f>VLOOKUP(WEEKDAY(B15,2),'2023'!$L$5:$M$11,2,FALSE)</f>
        <v>Lun</v>
      </c>
      <c r="B15" s="25">
        <f t="shared" si="8"/>
        <v>44963</v>
      </c>
      <c r="C15" s="26">
        <f>Datos!$L11</f>
        <v>442</v>
      </c>
      <c r="D15" s="26">
        <f t="shared" si="2"/>
        <v>154.69999999999999</v>
      </c>
      <c r="E15" s="26">
        <f t="shared" si="3"/>
        <v>50</v>
      </c>
      <c r="F15" s="26">
        <f t="shared" si="4"/>
        <v>75</v>
      </c>
      <c r="G15" s="27">
        <f t="shared" si="5"/>
        <v>61.780320081847407</v>
      </c>
      <c r="H15" s="28">
        <f>Datos!$D11</f>
        <v>6</v>
      </c>
      <c r="I15" s="40">
        <f>Datos!$E11</f>
        <v>9</v>
      </c>
      <c r="J15" s="41">
        <f>Datos!$F11</f>
        <v>2</v>
      </c>
      <c r="K15" s="42">
        <f>Datos!$H11</f>
        <v>33</v>
      </c>
      <c r="L15" s="43">
        <f t="shared" si="6"/>
        <v>0.11312217194570136</v>
      </c>
      <c r="M15" s="28">
        <f>VLOOKUP($B15,Datos!$K$6:$Q$371,3,FALSE)</f>
        <v>32</v>
      </c>
      <c r="N15" s="40">
        <f>VLOOKUP($B15,Datos!$K$6:$Q$371,4,FALSE)</f>
        <v>9</v>
      </c>
      <c r="O15" s="41">
        <f>VLOOKUP($B15,Datos!$K$6:$Q$371,5,FALSE)</f>
        <v>0</v>
      </c>
      <c r="P15" s="42">
        <f>VLOOKUP($B15,Datos!$K$6:$Q$371,7,FALSE)</f>
        <v>34</v>
      </c>
      <c r="Q15" s="58">
        <f t="shared" si="7"/>
        <v>9.2760180995475117E-2</v>
      </c>
      <c r="R15" s="28">
        <f>VLOOKUP($B15,Datos!$T$6:$Z$371,3,FALSE)</f>
        <v>22.718181818181801</v>
      </c>
      <c r="S15" s="40">
        <f>VLOOKUP($B15,Datos!$T$6:$Z$371,4,FALSE)</f>
        <v>30.625</v>
      </c>
      <c r="T15" s="41">
        <f>VLOOKUP($B15,Datos!$T$6:$Z$371,5,FALSE)</f>
        <v>8.4371382636656005</v>
      </c>
      <c r="U15" s="42">
        <f>VLOOKUP($B15,Datos!$T$6:$Z$371,6,FALSE)</f>
        <v>0</v>
      </c>
      <c r="V15" s="57"/>
    </row>
    <row r="16" spans="1:32">
      <c r="A16" s="29" t="str">
        <f>VLOOKUP(WEEKDAY(B16,2),'2023'!$L$5:$M$11,2,FALSE)</f>
        <v>Mar</v>
      </c>
      <c r="B16" s="20">
        <f t="shared" si="8"/>
        <v>44964</v>
      </c>
      <c r="C16" s="21">
        <f>Datos!$L12</f>
        <v>442</v>
      </c>
      <c r="D16" s="21">
        <f t="shared" si="2"/>
        <v>154.69999999999999</v>
      </c>
      <c r="E16" s="21">
        <f t="shared" si="3"/>
        <v>57</v>
      </c>
      <c r="F16" s="21">
        <f t="shared" si="4"/>
        <v>77</v>
      </c>
      <c r="G16" s="22">
        <f t="shared" si="5"/>
        <v>37.483352820812627</v>
      </c>
      <c r="H16" s="23">
        <f>Datos!$D12</f>
        <v>7</v>
      </c>
      <c r="I16" s="36">
        <f>Datos!$E12</f>
        <v>14</v>
      </c>
      <c r="J16" s="37">
        <f>Datos!$F12</f>
        <v>2</v>
      </c>
      <c r="K16" s="38">
        <f>Datos!$H12</f>
        <v>34</v>
      </c>
      <c r="L16" s="44">
        <f t="shared" si="6"/>
        <v>0.12895927601809956</v>
      </c>
      <c r="M16" s="23">
        <f>VLOOKUP($B16,Datos!$K$6:$Q$371,3,FALSE)</f>
        <v>35</v>
      </c>
      <c r="N16" s="36">
        <f>VLOOKUP($B16,Datos!$K$6:$Q$371,4,FALSE)</f>
        <v>8</v>
      </c>
      <c r="O16" s="37">
        <f>VLOOKUP($B16,Datos!$K$6:$Q$371,5,FALSE)</f>
        <v>0</v>
      </c>
      <c r="P16" s="38">
        <f>VLOOKUP($B16,Datos!$K$6:$Q$371,7,FALSE)</f>
        <v>34</v>
      </c>
      <c r="Q16" s="59">
        <f t="shared" si="7"/>
        <v>9.7285067873303169E-2</v>
      </c>
      <c r="R16" s="23">
        <f>VLOOKUP($B16,Datos!$T$6:$Z$371,3,FALSE)</f>
        <v>9.4659090909090899</v>
      </c>
      <c r="S16" s="36">
        <f>VLOOKUP($B16,Datos!$T$6:$Z$371,4,FALSE)</f>
        <v>18.375</v>
      </c>
      <c r="T16" s="37">
        <f>VLOOKUP($B16,Datos!$T$6:$Z$371,5,FALSE)</f>
        <v>9.6424437299035404</v>
      </c>
      <c r="U16" s="38">
        <f>VLOOKUP($B16,Datos!$T$6:$Z$371,6,FALSE)</f>
        <v>0</v>
      </c>
      <c r="V16" s="57"/>
    </row>
    <row r="17" spans="1:22">
      <c r="A17" s="24" t="str">
        <f>VLOOKUP(WEEKDAY(B17,2),'2023'!$L$5:$M$11,2,FALSE)</f>
        <v>Mié</v>
      </c>
      <c r="B17" s="25">
        <f t="shared" si="8"/>
        <v>44965</v>
      </c>
      <c r="C17" s="26">
        <f>Datos!$L13</f>
        <v>442</v>
      </c>
      <c r="D17" s="26">
        <f t="shared" si="2"/>
        <v>154.69999999999999</v>
      </c>
      <c r="E17" s="26">
        <f t="shared" si="3"/>
        <v>65</v>
      </c>
      <c r="F17" s="26">
        <f t="shared" si="4"/>
        <v>75</v>
      </c>
      <c r="G17" s="27">
        <f t="shared" si="5"/>
        <v>37.984489184449039</v>
      </c>
      <c r="H17" s="28">
        <f>Datos!$D13</f>
        <v>10</v>
      </c>
      <c r="I17" s="40">
        <f>Datos!$E13</f>
        <v>20</v>
      </c>
      <c r="J17" s="41">
        <f>Datos!$F13</f>
        <v>2</v>
      </c>
      <c r="K17" s="42">
        <f>Datos!$H13</f>
        <v>33</v>
      </c>
      <c r="L17" s="43">
        <f t="shared" si="6"/>
        <v>0.14705882352941177</v>
      </c>
      <c r="M17" s="28">
        <f>VLOOKUP($B17,Datos!$K$6:$Q$371,3,FALSE)</f>
        <v>29</v>
      </c>
      <c r="N17" s="40">
        <f>VLOOKUP($B17,Datos!$K$6:$Q$371,4,FALSE)</f>
        <v>10</v>
      </c>
      <c r="O17" s="41">
        <f>VLOOKUP($B17,Datos!$K$6:$Q$371,5,FALSE)</f>
        <v>0</v>
      </c>
      <c r="P17" s="42">
        <f>VLOOKUP($B17,Datos!$K$6:$Q$371,7,FALSE)</f>
        <v>36</v>
      </c>
      <c r="Q17" s="58">
        <f t="shared" si="7"/>
        <v>8.8235294117647065E-2</v>
      </c>
      <c r="R17" s="28">
        <f>VLOOKUP($B17,Datos!$T$6:$Z$371,3,FALSE)</f>
        <v>16.092045454545499</v>
      </c>
      <c r="S17" s="40">
        <f>VLOOKUP($B17,Datos!$T$6:$Z$371,4,FALSE)</f>
        <v>12.25</v>
      </c>
      <c r="T17" s="41">
        <f>VLOOKUP($B17,Datos!$T$6:$Z$371,5,FALSE)</f>
        <v>9.6424437299035404</v>
      </c>
      <c r="U17" s="42">
        <f>VLOOKUP($B17,Datos!$T$6:$Z$371,6,FALSE)</f>
        <v>0</v>
      </c>
      <c r="V17" s="57"/>
    </row>
    <row r="18" spans="1:22">
      <c r="A18" s="29" t="str">
        <f>VLOOKUP(WEEKDAY(B18,2),'2023'!$L$5:$M$11,2,FALSE)</f>
        <v>Jue</v>
      </c>
      <c r="B18" s="20">
        <f t="shared" si="8"/>
        <v>44966</v>
      </c>
      <c r="C18" s="21">
        <f>Datos!$L14</f>
        <v>442</v>
      </c>
      <c r="D18" s="21">
        <f t="shared" si="2"/>
        <v>154.69999999999999</v>
      </c>
      <c r="E18" s="21">
        <f t="shared" si="3"/>
        <v>45</v>
      </c>
      <c r="F18" s="21">
        <f t="shared" si="4"/>
        <v>92</v>
      </c>
      <c r="G18" s="22">
        <f t="shared" si="5"/>
        <v>34.587898275358043</v>
      </c>
      <c r="H18" s="23">
        <f>Datos!$D14</f>
        <v>9</v>
      </c>
      <c r="I18" s="36">
        <f>Datos!$E14</f>
        <v>9</v>
      </c>
      <c r="J18" s="37">
        <f>Datos!$F14</f>
        <v>1</v>
      </c>
      <c r="K18" s="38">
        <f>Datos!$H14</f>
        <v>26</v>
      </c>
      <c r="L18" s="44">
        <f t="shared" si="6"/>
        <v>0.10180995475113122</v>
      </c>
      <c r="M18" s="23">
        <f>VLOOKUP($B18,Datos!$K$6:$Q$371,3,FALSE)</f>
        <v>38</v>
      </c>
      <c r="N18" s="36">
        <f>VLOOKUP($B18,Datos!$K$6:$Q$371,4,FALSE)</f>
        <v>13</v>
      </c>
      <c r="O18" s="37">
        <f>VLOOKUP($B18,Datos!$K$6:$Q$371,5,FALSE)</f>
        <v>0</v>
      </c>
      <c r="P18" s="38">
        <f>VLOOKUP($B18,Datos!$K$6:$Q$371,7,FALSE)</f>
        <v>41</v>
      </c>
      <c r="Q18" s="59">
        <f t="shared" si="7"/>
        <v>0.11538461538461539</v>
      </c>
      <c r="R18" s="23">
        <f>VLOOKUP($B18,Datos!$T$6:$Z$371,3,FALSE)</f>
        <v>15.1454545454545</v>
      </c>
      <c r="S18" s="36">
        <f>VLOOKUP($B18,Datos!$T$6:$Z$371,4,FALSE)</f>
        <v>9.8000000000000007</v>
      </c>
      <c r="T18" s="37">
        <f>VLOOKUP($B18,Datos!$T$6:$Z$371,5,FALSE)</f>
        <v>9.6424437299035404</v>
      </c>
      <c r="U18" s="38">
        <f>VLOOKUP($B18,Datos!$T$6:$Z$371,6,FALSE)</f>
        <v>0</v>
      </c>
      <c r="V18" s="57"/>
    </row>
    <row r="19" spans="1:22">
      <c r="A19" s="24" t="str">
        <f>VLOOKUP(WEEKDAY(B19,2),'2023'!$L$5:$M$11,2,FALSE)</f>
        <v>Vie</v>
      </c>
      <c r="B19" s="25">
        <f t="shared" si="8"/>
        <v>44967</v>
      </c>
      <c r="C19" s="26">
        <f>Datos!$L15</f>
        <v>442</v>
      </c>
      <c r="D19" s="26">
        <f t="shared" si="2"/>
        <v>154.69999999999999</v>
      </c>
      <c r="E19" s="26">
        <f t="shared" si="3"/>
        <v>42</v>
      </c>
      <c r="F19" s="26">
        <f t="shared" si="4"/>
        <v>135</v>
      </c>
      <c r="G19" s="27">
        <f t="shared" si="5"/>
        <v>45.612898275358042</v>
      </c>
      <c r="H19" s="28">
        <f>Datos!$D15</f>
        <v>9</v>
      </c>
      <c r="I19" s="40">
        <f>Datos!$E15</f>
        <v>6</v>
      </c>
      <c r="J19" s="41">
        <f>Datos!$F15</f>
        <v>1</v>
      </c>
      <c r="K19" s="42">
        <f>Datos!$H15</f>
        <v>26</v>
      </c>
      <c r="L19" s="43">
        <f t="shared" si="6"/>
        <v>9.5022624434389136E-2</v>
      </c>
      <c r="M19" s="28">
        <f>VLOOKUP($B19,Datos!$K$6:$Q$371,3,FALSE)</f>
        <v>59</v>
      </c>
      <c r="N19" s="40">
        <f>VLOOKUP($B19,Datos!$K$6:$Q$371,4,FALSE)</f>
        <v>27</v>
      </c>
      <c r="O19" s="41">
        <f>VLOOKUP($B19,Datos!$K$6:$Q$371,5,FALSE)</f>
        <v>0</v>
      </c>
      <c r="P19" s="42">
        <f>VLOOKUP($B19,Datos!$K$6:$Q$371,7,FALSE)</f>
        <v>49</v>
      </c>
      <c r="Q19" s="58">
        <f t="shared" si="7"/>
        <v>0.19457013574660634</v>
      </c>
      <c r="R19" s="28">
        <f>VLOOKUP($B19,Datos!$T$6:$Z$371,3,FALSE)</f>
        <v>15.1454545454545</v>
      </c>
      <c r="S19" s="40">
        <f>VLOOKUP($B19,Datos!$T$6:$Z$371,4,FALSE)</f>
        <v>20.824999999999999</v>
      </c>
      <c r="T19" s="41">
        <f>VLOOKUP($B19,Datos!$T$6:$Z$371,5,FALSE)</f>
        <v>9.6424437299035404</v>
      </c>
      <c r="U19" s="42">
        <f>VLOOKUP($B19,Datos!$T$6:$Z$371,6,FALSE)</f>
        <v>0</v>
      </c>
      <c r="V19" s="57"/>
    </row>
    <row r="20" spans="1:22">
      <c r="A20" s="29" t="str">
        <f>VLOOKUP(WEEKDAY(B20,2),'2023'!$L$5:$M$11,2,FALSE)</f>
        <v>Sáb</v>
      </c>
      <c r="B20" s="20">
        <f t="shared" si="8"/>
        <v>44968</v>
      </c>
      <c r="C20" s="21">
        <f>Datos!$L16</f>
        <v>442</v>
      </c>
      <c r="D20" s="21">
        <f t="shared" si="2"/>
        <v>154.69999999999999</v>
      </c>
      <c r="E20" s="21">
        <f t="shared" si="3"/>
        <v>49</v>
      </c>
      <c r="F20" s="21">
        <f t="shared" si="4"/>
        <v>127</v>
      </c>
      <c r="G20" s="22">
        <f t="shared" si="5"/>
        <v>98.137145571470285</v>
      </c>
      <c r="H20" s="23">
        <f>Datos!$D16</f>
        <v>15</v>
      </c>
      <c r="I20" s="36">
        <f>Datos!$E16</f>
        <v>9</v>
      </c>
      <c r="J20" s="37">
        <f>Datos!$F16</f>
        <v>1</v>
      </c>
      <c r="K20" s="38">
        <f>Datos!$H16</f>
        <v>24</v>
      </c>
      <c r="L20" s="44">
        <f t="shared" si="6"/>
        <v>0.11085972850678733</v>
      </c>
      <c r="M20" s="23">
        <f>VLOOKUP($B20,Datos!$K$6:$Q$371,3,FALSE)</f>
        <v>54</v>
      </c>
      <c r="N20" s="36">
        <f>VLOOKUP($B20,Datos!$K$6:$Q$371,4,FALSE)</f>
        <v>25</v>
      </c>
      <c r="O20" s="37">
        <f>VLOOKUP($B20,Datos!$K$6:$Q$371,5,FALSE)</f>
        <v>0</v>
      </c>
      <c r="P20" s="38">
        <f>VLOOKUP($B20,Datos!$K$6:$Q$371,7,FALSE)</f>
        <v>48</v>
      </c>
      <c r="Q20" s="59">
        <f t="shared" si="7"/>
        <v>0.17873303167420815</v>
      </c>
      <c r="R20" s="23">
        <f>VLOOKUP($B20,Datos!$T$6:$Z$371,3,FALSE)</f>
        <v>32.184090909090898</v>
      </c>
      <c r="S20" s="36">
        <f>VLOOKUP($B20,Datos!$T$6:$Z$371,4,FALSE)</f>
        <v>53.9</v>
      </c>
      <c r="T20" s="37">
        <f>VLOOKUP($B20,Datos!$T$6:$Z$371,5,FALSE)</f>
        <v>12.053054662379401</v>
      </c>
      <c r="U20" s="38">
        <f>VLOOKUP($B20,Datos!$T$6:$Z$371,6,FALSE)</f>
        <v>0</v>
      </c>
      <c r="V20" s="57"/>
    </row>
    <row r="21" spans="1:22">
      <c r="A21" s="24" t="str">
        <f>VLOOKUP(WEEKDAY(B21,2),'2023'!$L$5:$M$11,2,FALSE)</f>
        <v>Dom</v>
      </c>
      <c r="B21" s="25">
        <f t="shared" si="8"/>
        <v>44969</v>
      </c>
      <c r="C21" s="26">
        <f>Datos!$L17</f>
        <v>442</v>
      </c>
      <c r="D21" s="26">
        <f t="shared" si="2"/>
        <v>154.69999999999999</v>
      </c>
      <c r="E21" s="26">
        <f t="shared" si="3"/>
        <v>46</v>
      </c>
      <c r="F21" s="26">
        <f t="shared" si="4"/>
        <v>99</v>
      </c>
      <c r="G21" s="27">
        <f t="shared" si="5"/>
        <v>117.2916910260158</v>
      </c>
      <c r="H21" s="28">
        <f>Datos!$D17</f>
        <v>9</v>
      </c>
      <c r="I21" s="40">
        <f>Datos!$E17</f>
        <v>10</v>
      </c>
      <c r="J21" s="41">
        <f>Datos!$F17</f>
        <v>1</v>
      </c>
      <c r="K21" s="42">
        <f>Datos!$H17</f>
        <v>26</v>
      </c>
      <c r="L21" s="43">
        <f t="shared" si="6"/>
        <v>0.10407239819004525</v>
      </c>
      <c r="M21" s="28">
        <f>VLOOKUP($B21,Datos!$K$6:$Q$371,3,FALSE)</f>
        <v>42</v>
      </c>
      <c r="N21" s="40">
        <f>VLOOKUP($B21,Datos!$K$6:$Q$371,4,FALSE)</f>
        <v>17</v>
      </c>
      <c r="O21" s="41">
        <f>VLOOKUP($B21,Datos!$K$6:$Q$371,5,FALSE)</f>
        <v>0</v>
      </c>
      <c r="P21" s="42">
        <f>VLOOKUP($B21,Datos!$K$6:$Q$371,7,FALSE)</f>
        <v>40</v>
      </c>
      <c r="Q21" s="58">
        <f t="shared" si="7"/>
        <v>0.1334841628959276</v>
      </c>
      <c r="R21" s="28">
        <f>VLOOKUP($B21,Datos!$T$6:$Z$371,3,FALSE)</f>
        <v>37.863636363636402</v>
      </c>
      <c r="S21" s="40">
        <f>VLOOKUP($B21,Datos!$T$6:$Z$371,4,FALSE)</f>
        <v>67.375</v>
      </c>
      <c r="T21" s="41">
        <f>VLOOKUP($B21,Datos!$T$6:$Z$371,5,FALSE)</f>
        <v>12.053054662379401</v>
      </c>
      <c r="U21" s="42">
        <f>VLOOKUP($B21,Datos!$T$6:$Z$371,6,FALSE)</f>
        <v>0</v>
      </c>
      <c r="V21" s="57"/>
    </row>
    <row r="22" spans="1:22">
      <c r="A22" s="29" t="str">
        <f>VLOOKUP(WEEKDAY(B22,2),'2023'!$L$5:$M$11,2,FALSE)</f>
        <v>Lun</v>
      </c>
      <c r="B22" s="20">
        <f t="shared" si="8"/>
        <v>44970</v>
      </c>
      <c r="C22" s="21">
        <f>Datos!$L18</f>
        <v>442</v>
      </c>
      <c r="D22" s="21">
        <f t="shared" si="2"/>
        <v>154.69999999999999</v>
      </c>
      <c r="E22" s="21">
        <f t="shared" si="3"/>
        <v>56</v>
      </c>
      <c r="F22" s="21">
        <f t="shared" si="4"/>
        <v>118</v>
      </c>
      <c r="G22" s="22">
        <f t="shared" si="5"/>
        <v>86.761761911721749</v>
      </c>
      <c r="H22" s="23">
        <f>Datos!$D18</f>
        <v>8</v>
      </c>
      <c r="I22" s="36">
        <f>Datos!$E18</f>
        <v>13</v>
      </c>
      <c r="J22" s="37">
        <f>Datos!$F18</f>
        <v>2</v>
      </c>
      <c r="K22" s="38">
        <f>Datos!$H18</f>
        <v>33</v>
      </c>
      <c r="L22" s="44">
        <f t="shared" si="6"/>
        <v>0.12669683257918551</v>
      </c>
      <c r="M22" s="23">
        <f>VLOOKUP($B22,Datos!$K$6:$Q$371,3,FALSE)</f>
        <v>40</v>
      </c>
      <c r="N22" s="36">
        <f>VLOOKUP($B22,Datos!$K$6:$Q$371,4,FALSE)</f>
        <v>15</v>
      </c>
      <c r="O22" s="37">
        <f>VLOOKUP($B22,Datos!$K$6:$Q$371,5,FALSE)</f>
        <v>23</v>
      </c>
      <c r="P22" s="38">
        <f>VLOOKUP($B22,Datos!$K$6:$Q$371,7,FALSE)</f>
        <v>40</v>
      </c>
      <c r="Q22" s="59">
        <f t="shared" si="7"/>
        <v>0.17647058823529413</v>
      </c>
      <c r="R22" s="23">
        <f>VLOOKUP($B22,Datos!$T$6:$Z$371,3,FALSE)</f>
        <v>29.344318181818199</v>
      </c>
      <c r="S22" s="36">
        <f>VLOOKUP($B22,Datos!$T$6:$Z$371,4,FALSE)</f>
        <v>47.774999999999999</v>
      </c>
      <c r="T22" s="37">
        <f>VLOOKUP($B22,Datos!$T$6:$Z$371,5,FALSE)</f>
        <v>9.6424437299035404</v>
      </c>
      <c r="U22" s="38">
        <f>VLOOKUP($B22,Datos!$T$6:$Z$371,6,FALSE)</f>
        <v>0</v>
      </c>
      <c r="V22" s="57"/>
    </row>
    <row r="23" spans="1:22">
      <c r="A23" s="24" t="str">
        <f>VLOOKUP(WEEKDAY(B23,2),'2023'!$L$5:$M$11,2,FALSE)</f>
        <v>Mar</v>
      </c>
      <c r="B23" s="25">
        <f t="shared" si="8"/>
        <v>44971</v>
      </c>
      <c r="C23" s="26">
        <f>Datos!$L19</f>
        <v>442</v>
      </c>
      <c r="D23" s="26">
        <f t="shared" si="2"/>
        <v>154.69999999999999</v>
      </c>
      <c r="E23" s="26">
        <f t="shared" si="3"/>
        <v>129</v>
      </c>
      <c r="F23" s="26">
        <f t="shared" si="4"/>
        <v>120</v>
      </c>
      <c r="G23" s="27">
        <f t="shared" si="5"/>
        <v>82.548922098801498</v>
      </c>
      <c r="H23" s="28">
        <f>Datos!$D19</f>
        <v>21</v>
      </c>
      <c r="I23" s="40">
        <f>Datos!$E19</f>
        <v>48</v>
      </c>
      <c r="J23" s="41">
        <f>Datos!$F19</f>
        <v>5</v>
      </c>
      <c r="K23" s="42">
        <f>Datos!$H19</f>
        <v>55</v>
      </c>
      <c r="L23" s="43">
        <f t="shared" si="6"/>
        <v>0.29185520361990952</v>
      </c>
      <c r="M23" s="28">
        <f>VLOOKUP($B23,Datos!$K$6:$Q$371,3,FALSE)</f>
        <v>42</v>
      </c>
      <c r="N23" s="40">
        <f>VLOOKUP($B23,Datos!$K$6:$Q$371,4,FALSE)</f>
        <v>16</v>
      </c>
      <c r="O23" s="41">
        <f>VLOOKUP($B23,Datos!$K$6:$Q$371,5,FALSE)</f>
        <v>23</v>
      </c>
      <c r="P23" s="42">
        <f>VLOOKUP($B23,Datos!$K$6:$Q$371,7,FALSE)</f>
        <v>39</v>
      </c>
      <c r="Q23" s="58">
        <f t="shared" si="7"/>
        <v>0.18325791855203619</v>
      </c>
      <c r="R23" s="28">
        <f>VLOOKUP($B23,Datos!$T$6:$Z$371,3,FALSE)</f>
        <v>21.7715909090909</v>
      </c>
      <c r="S23" s="40">
        <f>VLOOKUP($B23,Datos!$T$6:$Z$371,4,FALSE)</f>
        <v>31.85</v>
      </c>
      <c r="T23" s="41">
        <f>VLOOKUP($B23,Datos!$T$6:$Z$371,5,FALSE)</f>
        <v>28.9273311897106</v>
      </c>
      <c r="U23" s="42">
        <f>VLOOKUP($B23,Datos!$T$6:$Z$371,6,FALSE)</f>
        <v>0</v>
      </c>
      <c r="V23" s="57"/>
    </row>
    <row r="24" spans="1:22">
      <c r="A24" s="29" t="str">
        <f>VLOOKUP(WEEKDAY(B24,2),'2023'!$L$5:$M$11,2,FALSE)</f>
        <v>Mié</v>
      </c>
      <c r="B24" s="20">
        <f t="shared" si="8"/>
        <v>44972</v>
      </c>
      <c r="C24" s="21">
        <f>Datos!$L20</f>
        <v>442</v>
      </c>
      <c r="D24" s="21">
        <f t="shared" si="2"/>
        <v>154.69999999999999</v>
      </c>
      <c r="E24" s="21">
        <f t="shared" si="3"/>
        <v>148</v>
      </c>
      <c r="F24" s="21">
        <f t="shared" si="4"/>
        <v>126</v>
      </c>
      <c r="G24" s="22">
        <f t="shared" si="5"/>
        <v>74.41937664425609</v>
      </c>
      <c r="H24" s="23">
        <f>Datos!$D20</f>
        <v>23</v>
      </c>
      <c r="I24" s="36">
        <f>Datos!$E20</f>
        <v>62</v>
      </c>
      <c r="J24" s="37">
        <f>Datos!$F20</f>
        <v>5</v>
      </c>
      <c r="K24" s="38">
        <f>Datos!$H20</f>
        <v>58</v>
      </c>
      <c r="L24" s="44">
        <f t="shared" si="6"/>
        <v>0.33484162895927599</v>
      </c>
      <c r="M24" s="23">
        <f>VLOOKUP($B24,Datos!$K$6:$Q$371,3,FALSE)</f>
        <v>45</v>
      </c>
      <c r="N24" s="36">
        <f>VLOOKUP($B24,Datos!$K$6:$Q$371,4,FALSE)</f>
        <v>18</v>
      </c>
      <c r="O24" s="37">
        <f>VLOOKUP($B24,Datos!$K$6:$Q$371,5,FALSE)</f>
        <v>23</v>
      </c>
      <c r="P24" s="38">
        <f>VLOOKUP($B24,Datos!$K$6:$Q$371,7,FALSE)</f>
        <v>40</v>
      </c>
      <c r="Q24" s="59">
        <f t="shared" si="7"/>
        <v>0.19457013574660634</v>
      </c>
      <c r="R24" s="23">
        <f>VLOOKUP($B24,Datos!$T$6:$Z$371,3,FALSE)</f>
        <v>16.092045454545499</v>
      </c>
      <c r="S24" s="36">
        <f>VLOOKUP($B24,Datos!$T$6:$Z$371,4,FALSE)</f>
        <v>29.4</v>
      </c>
      <c r="T24" s="37">
        <f>VLOOKUP($B24,Datos!$T$6:$Z$371,5,FALSE)</f>
        <v>28.9273311897106</v>
      </c>
      <c r="U24" s="38">
        <f>VLOOKUP($B24,Datos!$T$6:$Z$371,6,FALSE)</f>
        <v>0</v>
      </c>
      <c r="V24" s="57"/>
    </row>
    <row r="25" spans="1:22">
      <c r="A25" s="24" t="str">
        <f>VLOOKUP(WEEKDAY(B25,2),'2023'!$L$5:$M$11,2,FALSE)</f>
        <v>Jue</v>
      </c>
      <c r="B25" s="25">
        <f t="shared" si="8"/>
        <v>44973</v>
      </c>
      <c r="C25" s="26">
        <f>Datos!$L21</f>
        <v>442</v>
      </c>
      <c r="D25" s="26">
        <f t="shared" si="2"/>
        <v>154.69999999999999</v>
      </c>
      <c r="E25" s="26">
        <f t="shared" si="3"/>
        <v>133</v>
      </c>
      <c r="F25" s="26">
        <f t="shared" si="4"/>
        <v>110</v>
      </c>
      <c r="G25" s="27">
        <f t="shared" si="5"/>
        <v>65.195889359836301</v>
      </c>
      <c r="H25" s="28">
        <f>Datos!$D21</f>
        <v>20</v>
      </c>
      <c r="I25" s="40">
        <f>Datos!$E21</f>
        <v>52</v>
      </c>
      <c r="J25" s="41">
        <f>Datos!$F21</f>
        <v>6</v>
      </c>
      <c r="K25" s="42">
        <f>Datos!$H21</f>
        <v>55</v>
      </c>
      <c r="L25" s="43">
        <f t="shared" si="6"/>
        <v>0.3009049773755656</v>
      </c>
      <c r="M25" s="28">
        <f>VLOOKUP($B25,Datos!$K$6:$Q$371,3,FALSE)</f>
        <v>37</v>
      </c>
      <c r="N25" s="40">
        <f>VLOOKUP($B25,Datos!$K$6:$Q$371,4,FALSE)</f>
        <v>22</v>
      </c>
      <c r="O25" s="41">
        <f>VLOOKUP($B25,Datos!$K$6:$Q$371,5,FALSE)</f>
        <v>0</v>
      </c>
      <c r="P25" s="42">
        <f>VLOOKUP($B25,Datos!$K$6:$Q$371,7,FALSE)</f>
        <v>51</v>
      </c>
      <c r="Q25" s="58">
        <f t="shared" si="7"/>
        <v>0.1334841628959276</v>
      </c>
      <c r="R25" s="28">
        <f>VLOOKUP($B25,Datos!$T$6:$Z$371,3,FALSE)</f>
        <v>14.198863636363599</v>
      </c>
      <c r="S25" s="40">
        <f>VLOOKUP($B25,Datos!$T$6:$Z$371,4,FALSE)</f>
        <v>23.274999999999999</v>
      </c>
      <c r="T25" s="41">
        <f>VLOOKUP($B25,Datos!$T$6:$Z$371,5,FALSE)</f>
        <v>27.722025723472701</v>
      </c>
      <c r="U25" s="42">
        <f>VLOOKUP($B25,Datos!$T$6:$Z$371,6,FALSE)</f>
        <v>0</v>
      </c>
      <c r="V25" s="57"/>
    </row>
    <row r="26" spans="1:22">
      <c r="A26" s="29" t="str">
        <f>VLOOKUP(WEEKDAY(B26,2),'2023'!$L$5:$M$11,2,FALSE)</f>
        <v>Vie</v>
      </c>
      <c r="B26" s="20">
        <f t="shared" si="8"/>
        <v>44974</v>
      </c>
      <c r="C26" s="21">
        <f>Datos!$L22</f>
        <v>442</v>
      </c>
      <c r="D26" s="21">
        <f t="shared" si="2"/>
        <v>154.69999999999999</v>
      </c>
      <c r="E26" s="21">
        <f t="shared" si="3"/>
        <v>66</v>
      </c>
      <c r="F26" s="21">
        <f t="shared" si="4"/>
        <v>205</v>
      </c>
      <c r="G26" s="22">
        <f t="shared" si="5"/>
        <v>60.335994592224466</v>
      </c>
      <c r="H26" s="23">
        <f>Datos!$D22</f>
        <v>9</v>
      </c>
      <c r="I26" s="36">
        <f>Datos!$E22</f>
        <v>15</v>
      </c>
      <c r="J26" s="37">
        <f>Datos!$F22</f>
        <v>3</v>
      </c>
      <c r="K26" s="38">
        <f>Datos!$H22</f>
        <v>39</v>
      </c>
      <c r="L26" s="44">
        <f t="shared" si="6"/>
        <v>0.14932126696832579</v>
      </c>
      <c r="M26" s="23">
        <f>VLOOKUP($B26,Datos!$K$6:$Q$371,3,FALSE)</f>
        <v>80</v>
      </c>
      <c r="N26" s="36">
        <f>VLOOKUP($B26,Datos!$K$6:$Q$371,4,FALSE)</f>
        <v>60</v>
      </c>
      <c r="O26" s="37">
        <f>VLOOKUP($B26,Datos!$K$6:$Q$371,5,FALSE)</f>
        <v>0</v>
      </c>
      <c r="P26" s="38">
        <f>VLOOKUP($B26,Datos!$K$6:$Q$371,7,FALSE)</f>
        <v>65</v>
      </c>
      <c r="Q26" s="59">
        <f t="shared" si="7"/>
        <v>0.31674208144796379</v>
      </c>
      <c r="R26" s="23">
        <f>VLOOKUP($B26,Datos!$T$6:$Z$371,3,FALSE)</f>
        <v>23.664772727272702</v>
      </c>
      <c r="S26" s="36">
        <f>VLOOKUP($B26,Datos!$T$6:$Z$371,4,FALSE)</f>
        <v>31.85</v>
      </c>
      <c r="T26" s="37">
        <f>VLOOKUP($B26,Datos!$T$6:$Z$371,5,FALSE)</f>
        <v>4.8212218649517702</v>
      </c>
      <c r="U26" s="38">
        <f>VLOOKUP($B26,Datos!$T$6:$Z$371,6,FALSE)</f>
        <v>0</v>
      </c>
      <c r="V26" s="57"/>
    </row>
    <row r="27" spans="1:22">
      <c r="A27" s="24" t="str">
        <f>VLOOKUP(WEEKDAY(B27,2),'2023'!$L$5:$M$11,2,FALSE)</f>
        <v>Sáb</v>
      </c>
      <c r="B27" s="25">
        <f t="shared" si="8"/>
        <v>44975</v>
      </c>
      <c r="C27" s="26">
        <f>Datos!$L23</f>
        <v>442</v>
      </c>
      <c r="D27" s="26">
        <f t="shared" si="2"/>
        <v>154.69999999999999</v>
      </c>
      <c r="E27" s="26">
        <f t="shared" si="3"/>
        <v>55</v>
      </c>
      <c r="F27" s="26">
        <f t="shared" si="4"/>
        <v>254</v>
      </c>
      <c r="G27" s="27">
        <f t="shared" si="5"/>
        <v>216.84738015200227</v>
      </c>
      <c r="H27" s="28">
        <f>Datos!$D23</f>
        <v>10</v>
      </c>
      <c r="I27" s="40">
        <f>Datos!$E23</f>
        <v>8</v>
      </c>
      <c r="J27" s="41">
        <f>Datos!$F23</f>
        <v>3</v>
      </c>
      <c r="K27" s="42">
        <f>Datos!$H23</f>
        <v>34</v>
      </c>
      <c r="L27" s="43">
        <f t="shared" si="6"/>
        <v>0.1244343891402715</v>
      </c>
      <c r="M27" s="28">
        <f>VLOOKUP($B27,Datos!$K$6:$Q$371,3,FALSE)</f>
        <v>116</v>
      </c>
      <c r="N27" s="40">
        <f>VLOOKUP($B27,Datos!$K$6:$Q$371,4,FALSE)</f>
        <v>71</v>
      </c>
      <c r="O27" s="41">
        <f>VLOOKUP($B27,Datos!$K$6:$Q$371,5,FALSE)</f>
        <v>0</v>
      </c>
      <c r="P27" s="42">
        <f>VLOOKUP($B27,Datos!$K$6:$Q$371,7,FALSE)</f>
        <v>67</v>
      </c>
      <c r="Q27" s="58">
        <f t="shared" si="7"/>
        <v>0.42307692307692307</v>
      </c>
      <c r="R27" s="28">
        <f>VLOOKUP($B27,Datos!$T$6:$Z$371,3,FALSE)</f>
        <v>103.178409090909</v>
      </c>
      <c r="S27" s="40">
        <f>VLOOKUP($B27,Datos!$T$6:$Z$371,4,FALSE)</f>
        <v>98</v>
      </c>
      <c r="T27" s="41">
        <f>VLOOKUP($B27,Datos!$T$6:$Z$371,5,FALSE)</f>
        <v>15.6689710610933</v>
      </c>
      <c r="U27" s="42">
        <f>VLOOKUP($B27,Datos!$T$6:$Z$371,6,FALSE)</f>
        <v>0</v>
      </c>
      <c r="V27" s="57"/>
    </row>
    <row r="28" spans="1:22">
      <c r="A28" s="29" t="str">
        <f>VLOOKUP(WEEKDAY(B28,2),'2023'!$L$5:$M$11,2,FALSE)</f>
        <v>Dom</v>
      </c>
      <c r="B28" s="20">
        <f t="shared" si="8"/>
        <v>44976</v>
      </c>
      <c r="C28" s="21">
        <f>Datos!$L24</f>
        <v>442</v>
      </c>
      <c r="D28" s="21">
        <f t="shared" si="2"/>
        <v>154.69999999999999</v>
      </c>
      <c r="E28" s="21">
        <f t="shared" si="3"/>
        <v>58</v>
      </c>
      <c r="F28" s="21">
        <f t="shared" si="4"/>
        <v>194</v>
      </c>
      <c r="G28" s="22">
        <f t="shared" si="5"/>
        <v>288.68641479099682</v>
      </c>
      <c r="H28" s="23">
        <f>Datos!$D24</f>
        <v>10</v>
      </c>
      <c r="I28" s="36">
        <f>Datos!$E24</f>
        <v>7</v>
      </c>
      <c r="J28" s="37">
        <f>Datos!$F24</f>
        <v>4</v>
      </c>
      <c r="K28" s="38">
        <f>Datos!$H24</f>
        <v>37</v>
      </c>
      <c r="L28" s="44">
        <f t="shared" si="6"/>
        <v>0.13122171945701358</v>
      </c>
      <c r="M28" s="23">
        <f>VLOOKUP($B28,Datos!$K$6:$Q$371,3,FALSE)</f>
        <v>78</v>
      </c>
      <c r="N28" s="36">
        <f>VLOOKUP($B28,Datos!$K$6:$Q$371,4,FALSE)</f>
        <v>57</v>
      </c>
      <c r="O28" s="37">
        <f>VLOOKUP($B28,Datos!$K$6:$Q$371,5,FALSE)</f>
        <v>0</v>
      </c>
      <c r="P28" s="38">
        <f>VLOOKUP($B28,Datos!$K$6:$Q$371,7,FALSE)</f>
        <v>59</v>
      </c>
      <c r="Q28" s="59">
        <f t="shared" si="7"/>
        <v>0.30542986425339369</v>
      </c>
      <c r="R28" s="23">
        <f>VLOOKUP($B28,Datos!$T$6:$Z$371,3,FALSE)</f>
        <v>124.95</v>
      </c>
      <c r="S28" s="36">
        <f>VLOOKUP($B28,Datos!$T$6:$Z$371,4,FALSE)</f>
        <v>138.42500000000001</v>
      </c>
      <c r="T28" s="37">
        <f>VLOOKUP($B28,Datos!$T$6:$Z$371,5,FALSE)</f>
        <v>25.3114147909968</v>
      </c>
      <c r="U28" s="38">
        <f>VLOOKUP($B28,Datos!$T$6:$Z$371,6,FALSE)</f>
        <v>0</v>
      </c>
      <c r="V28" s="57"/>
    </row>
    <row r="29" spans="1:22">
      <c r="A29" s="24" t="str">
        <f>VLOOKUP(WEEKDAY(B29,2),'2023'!$L$5:$M$11,2,FALSE)</f>
        <v>Lun</v>
      </c>
      <c r="B29" s="25">
        <f t="shared" si="8"/>
        <v>44977</v>
      </c>
      <c r="C29" s="26">
        <f>Datos!$L25</f>
        <v>442</v>
      </c>
      <c r="D29" s="26">
        <f t="shared" si="2"/>
        <v>154.69999999999999</v>
      </c>
      <c r="E29" s="26">
        <f t="shared" si="3"/>
        <v>91</v>
      </c>
      <c r="F29" s="26">
        <f t="shared" si="4"/>
        <v>112</v>
      </c>
      <c r="G29" s="27">
        <f t="shared" si="5"/>
        <v>193.21859470914941</v>
      </c>
      <c r="H29" s="28">
        <f>Datos!$D25</f>
        <v>12</v>
      </c>
      <c r="I29" s="40">
        <f>Datos!$E25</f>
        <v>12</v>
      </c>
      <c r="J29" s="41">
        <f>Datos!$F25</f>
        <v>4</v>
      </c>
      <c r="K29" s="42">
        <f>Datos!$H25</f>
        <v>63</v>
      </c>
      <c r="L29" s="43">
        <f t="shared" si="6"/>
        <v>0.20588235294117646</v>
      </c>
      <c r="M29" s="28">
        <f>VLOOKUP($B29,Datos!$K$6:$Q$371,3,FALSE)</f>
        <v>41</v>
      </c>
      <c r="N29" s="40">
        <f>VLOOKUP($B29,Datos!$K$6:$Q$371,4,FALSE)</f>
        <v>24</v>
      </c>
      <c r="O29" s="41">
        <f>VLOOKUP($B29,Datos!$K$6:$Q$371,5,FALSE)</f>
        <v>0</v>
      </c>
      <c r="P29" s="42">
        <f>VLOOKUP($B29,Datos!$K$6:$Q$371,7,FALSE)</f>
        <v>47</v>
      </c>
      <c r="Q29" s="58">
        <f t="shared" si="7"/>
        <v>0.14705882352941177</v>
      </c>
      <c r="R29" s="28">
        <f>VLOOKUP($B29,Datos!$T$6:$Z$371,3,FALSE)</f>
        <v>70.994318181818201</v>
      </c>
      <c r="S29" s="40">
        <f>VLOOKUP($B29,Datos!$T$6:$Z$371,4,FALSE)</f>
        <v>105.35</v>
      </c>
      <c r="T29" s="41">
        <f>VLOOKUP($B29,Datos!$T$6:$Z$371,5,FALSE)</f>
        <v>16.874276527331201</v>
      </c>
      <c r="U29" s="42">
        <f>VLOOKUP($B29,Datos!$T$6:$Z$371,6,FALSE)</f>
        <v>0</v>
      </c>
      <c r="V29" s="57"/>
    </row>
    <row r="30" spans="1:22">
      <c r="A30" s="29" t="str">
        <f>VLOOKUP(WEEKDAY(B30,2),'2023'!$L$5:$M$11,2,FALSE)</f>
        <v>Mar</v>
      </c>
      <c r="B30" s="20">
        <f t="shared" si="8"/>
        <v>44978</v>
      </c>
      <c r="C30" s="21">
        <f>Datos!$L26</f>
        <v>442</v>
      </c>
      <c r="D30" s="21">
        <f t="shared" si="2"/>
        <v>154.69999999999999</v>
      </c>
      <c r="E30" s="21">
        <f t="shared" si="3"/>
        <v>124</v>
      </c>
      <c r="F30" s="21">
        <f t="shared" si="4"/>
        <v>105</v>
      </c>
      <c r="G30" s="22">
        <f t="shared" si="5"/>
        <v>68.013281935106704</v>
      </c>
      <c r="H30" s="23">
        <f>Datos!$D26</f>
        <v>16</v>
      </c>
      <c r="I30" s="36">
        <f>Datos!$E26</f>
        <v>28</v>
      </c>
      <c r="J30" s="37">
        <f>Datos!$F26</f>
        <v>3</v>
      </c>
      <c r="K30" s="38">
        <f>Datos!$H26</f>
        <v>77</v>
      </c>
      <c r="L30" s="44">
        <f t="shared" si="6"/>
        <v>0.28054298642533937</v>
      </c>
      <c r="M30" s="23">
        <f>VLOOKUP($B30,Datos!$K$6:$Q$371,3,FALSE)</f>
        <v>37</v>
      </c>
      <c r="N30" s="36">
        <f>VLOOKUP($B30,Datos!$K$6:$Q$371,4,FALSE)</f>
        <v>19</v>
      </c>
      <c r="O30" s="37">
        <f>VLOOKUP($B30,Datos!$K$6:$Q$371,5,FALSE)</f>
        <v>0</v>
      </c>
      <c r="P30" s="38">
        <f>VLOOKUP($B30,Datos!$K$6:$Q$371,7,FALSE)</f>
        <v>49</v>
      </c>
      <c r="Q30" s="59">
        <f t="shared" si="7"/>
        <v>0.12669683257918551</v>
      </c>
      <c r="R30" s="23">
        <f>VLOOKUP($B30,Datos!$T$6:$Z$371,3,FALSE)</f>
        <v>17.9852272727273</v>
      </c>
      <c r="S30" s="36">
        <f>VLOOKUP($B30,Datos!$T$6:$Z$371,4,FALSE)</f>
        <v>37.975000000000001</v>
      </c>
      <c r="T30" s="37">
        <f>VLOOKUP($B30,Datos!$T$6:$Z$371,5,FALSE)</f>
        <v>12.053054662379401</v>
      </c>
      <c r="U30" s="38">
        <f>VLOOKUP($B30,Datos!$T$6:$Z$371,6,FALSE)</f>
        <v>0</v>
      </c>
      <c r="V30" s="57"/>
    </row>
    <row r="31" spans="1:22">
      <c r="A31" s="24" t="str">
        <f>VLOOKUP(WEEKDAY(B31,2),'2023'!$L$5:$M$11,2,FALSE)</f>
        <v>Mié</v>
      </c>
      <c r="B31" s="25">
        <f t="shared" si="8"/>
        <v>44979</v>
      </c>
      <c r="C31" s="26">
        <f>Datos!$L27</f>
        <v>442</v>
      </c>
      <c r="D31" s="26">
        <f t="shared" si="2"/>
        <v>154.69999999999999</v>
      </c>
      <c r="E31" s="26">
        <f t="shared" si="3"/>
        <v>133</v>
      </c>
      <c r="F31" s="26">
        <f t="shared" si="4"/>
        <v>110</v>
      </c>
      <c r="G31" s="27">
        <f t="shared" si="5"/>
        <v>52.255327389652102</v>
      </c>
      <c r="H31" s="28">
        <f>Datos!$D27</f>
        <v>16</v>
      </c>
      <c r="I31" s="40">
        <f>Datos!$E27</f>
        <v>38</v>
      </c>
      <c r="J31" s="41">
        <f>Datos!$F27</f>
        <v>3</v>
      </c>
      <c r="K31" s="42">
        <f>Datos!$H27</f>
        <v>76</v>
      </c>
      <c r="L31" s="43">
        <f t="shared" si="6"/>
        <v>0.3009049773755656</v>
      </c>
      <c r="M31" s="28">
        <f>VLOOKUP($B31,Datos!$K$6:$Q$371,3,FALSE)</f>
        <v>36</v>
      </c>
      <c r="N31" s="40">
        <f>VLOOKUP($B31,Datos!$K$6:$Q$371,4,FALSE)</f>
        <v>25</v>
      </c>
      <c r="O31" s="41">
        <f>VLOOKUP($B31,Datos!$K$6:$Q$371,5,FALSE)</f>
        <v>0</v>
      </c>
      <c r="P31" s="42">
        <f>VLOOKUP($B31,Datos!$K$6:$Q$371,7,FALSE)</f>
        <v>49</v>
      </c>
      <c r="Q31" s="58">
        <f t="shared" si="7"/>
        <v>0.13800904977375567</v>
      </c>
      <c r="R31" s="28">
        <f>VLOOKUP($B31,Datos!$T$6:$Z$371,3,FALSE)</f>
        <v>13.2522727272727</v>
      </c>
      <c r="S31" s="40">
        <f>VLOOKUP($B31,Datos!$T$6:$Z$371,4,FALSE)</f>
        <v>26.95</v>
      </c>
      <c r="T31" s="41">
        <f>VLOOKUP($B31,Datos!$T$6:$Z$371,5,FALSE)</f>
        <v>12.053054662379401</v>
      </c>
      <c r="U31" s="42">
        <f>VLOOKUP($B31,Datos!$T$6:$Z$371,6,FALSE)</f>
        <v>0</v>
      </c>
      <c r="V31" s="57"/>
    </row>
    <row r="32" spans="1:22">
      <c r="A32" s="29" t="str">
        <f>VLOOKUP(WEEKDAY(B32,2),'2023'!$L$5:$M$11,2,FALSE)</f>
        <v>Jue</v>
      </c>
      <c r="B32" s="20">
        <f t="shared" si="8"/>
        <v>44980</v>
      </c>
      <c r="C32" s="21">
        <f>Datos!$L28</f>
        <v>442</v>
      </c>
      <c r="D32" s="21">
        <f t="shared" si="2"/>
        <v>154.69999999999999</v>
      </c>
      <c r="E32" s="21">
        <f t="shared" si="3"/>
        <v>87</v>
      </c>
      <c r="F32" s="21">
        <f t="shared" si="4"/>
        <v>133</v>
      </c>
      <c r="G32" s="22">
        <f t="shared" si="5"/>
        <v>52.684489184449042</v>
      </c>
      <c r="H32" s="23">
        <f>Datos!$D28</f>
        <v>12</v>
      </c>
      <c r="I32" s="36">
        <f>Datos!$E28</f>
        <v>16</v>
      </c>
      <c r="J32" s="37">
        <f>Datos!$F28</f>
        <v>3</v>
      </c>
      <c r="K32" s="38">
        <f>Datos!$H28</f>
        <v>56</v>
      </c>
      <c r="L32" s="44">
        <f t="shared" si="6"/>
        <v>0.19683257918552036</v>
      </c>
      <c r="M32" s="23">
        <f>VLOOKUP($B32,Datos!$K$6:$Q$371,3,FALSE)</f>
        <v>42</v>
      </c>
      <c r="N32" s="36">
        <f>VLOOKUP($B32,Datos!$K$6:$Q$371,4,FALSE)</f>
        <v>38</v>
      </c>
      <c r="O32" s="37">
        <f>VLOOKUP($B32,Datos!$K$6:$Q$371,5,FALSE)</f>
        <v>1</v>
      </c>
      <c r="P32" s="38">
        <f>VLOOKUP($B32,Datos!$K$6:$Q$371,7,FALSE)</f>
        <v>52</v>
      </c>
      <c r="Q32" s="59">
        <f t="shared" si="7"/>
        <v>0.18325791855203619</v>
      </c>
      <c r="R32" s="23">
        <f>VLOOKUP($B32,Datos!$T$6:$Z$371,3,FALSE)</f>
        <v>16.092045454545499</v>
      </c>
      <c r="S32" s="36">
        <f>VLOOKUP($B32,Datos!$T$6:$Z$371,4,FALSE)</f>
        <v>26.95</v>
      </c>
      <c r="T32" s="37">
        <f>VLOOKUP($B32,Datos!$T$6:$Z$371,5,FALSE)</f>
        <v>9.6424437299035404</v>
      </c>
      <c r="U32" s="38">
        <f>VLOOKUP($B32,Datos!$T$6:$Z$371,6,FALSE)</f>
        <v>0</v>
      </c>
      <c r="V32" s="57"/>
    </row>
    <row r="33" spans="1:22">
      <c r="A33" s="24" t="str">
        <f>VLOOKUP(WEEKDAY(B33,2),'2023'!$L$5:$M$11,2,FALSE)</f>
        <v>Vie</v>
      </c>
      <c r="B33" s="25">
        <f t="shared" si="8"/>
        <v>44981</v>
      </c>
      <c r="C33" s="26">
        <f>Datos!$L29</f>
        <v>442</v>
      </c>
      <c r="D33" s="26">
        <f t="shared" si="2"/>
        <v>154.69999999999999</v>
      </c>
      <c r="E33" s="26">
        <f t="shared" si="3"/>
        <v>62</v>
      </c>
      <c r="F33" s="26">
        <f t="shared" si="4"/>
        <v>184</v>
      </c>
      <c r="G33" s="27">
        <f t="shared" si="5"/>
        <v>87.836009207833897</v>
      </c>
      <c r="H33" s="28">
        <f>Datos!$D29</f>
        <v>10</v>
      </c>
      <c r="I33" s="40">
        <f>Datos!$E29</f>
        <v>10</v>
      </c>
      <c r="J33" s="41">
        <f>Datos!$F29</f>
        <v>3</v>
      </c>
      <c r="K33" s="42">
        <f>Datos!$H29</f>
        <v>39</v>
      </c>
      <c r="L33" s="43">
        <f t="shared" si="6"/>
        <v>0.14027149321266968</v>
      </c>
      <c r="M33" s="28">
        <f>VLOOKUP($B33,Datos!$K$6:$Q$371,3,FALSE)</f>
        <v>76</v>
      </c>
      <c r="N33" s="40">
        <f>VLOOKUP($B33,Datos!$K$6:$Q$371,4,FALSE)</f>
        <v>53</v>
      </c>
      <c r="O33" s="41">
        <f>VLOOKUP($B33,Datos!$K$6:$Q$371,5,FALSE)</f>
        <v>1</v>
      </c>
      <c r="P33" s="42">
        <f>VLOOKUP($B33,Datos!$K$6:$Q$371,7,FALSE)</f>
        <v>54</v>
      </c>
      <c r="Q33" s="58">
        <f t="shared" si="7"/>
        <v>0.29411764705882354</v>
      </c>
      <c r="R33" s="28">
        <f>VLOOKUP($B33,Datos!$T$6:$Z$371,3,FALSE)</f>
        <v>25.5579545454545</v>
      </c>
      <c r="S33" s="40">
        <f>VLOOKUP($B33,Datos!$T$6:$Z$371,4,FALSE)</f>
        <v>50.225000000000001</v>
      </c>
      <c r="T33" s="41">
        <f>VLOOKUP($B33,Datos!$T$6:$Z$371,5,FALSE)</f>
        <v>12.053054662379401</v>
      </c>
      <c r="U33" s="42">
        <f>VLOOKUP($B33,Datos!$T$6:$Z$371,6,FALSE)</f>
        <v>0</v>
      </c>
      <c r="V33" s="57"/>
    </row>
    <row r="34" spans="1:22">
      <c r="A34" s="29" t="str">
        <f>VLOOKUP(WEEKDAY(B34,2),'2023'!$L$5:$M$11,2,FALSE)</f>
        <v>Sáb</v>
      </c>
      <c r="B34" s="20">
        <f t="shared" si="8"/>
        <v>44982</v>
      </c>
      <c r="C34" s="21">
        <f>Datos!$L30</f>
        <v>442</v>
      </c>
      <c r="D34" s="21">
        <f t="shared" si="2"/>
        <v>154.69999999999999</v>
      </c>
      <c r="E34" s="21">
        <f t="shared" si="3"/>
        <v>59</v>
      </c>
      <c r="F34" s="21">
        <f t="shared" si="4"/>
        <v>191</v>
      </c>
      <c r="G34" s="22">
        <f t="shared" si="5"/>
        <v>164.18527111955569</v>
      </c>
      <c r="H34" s="23">
        <f>Datos!$D30</f>
        <v>9</v>
      </c>
      <c r="I34" s="36">
        <f>Datos!$E30</f>
        <v>8</v>
      </c>
      <c r="J34" s="37">
        <f>Datos!$F30</f>
        <v>3</v>
      </c>
      <c r="K34" s="38">
        <f>Datos!$H30</f>
        <v>39</v>
      </c>
      <c r="L34" s="44">
        <f t="shared" si="6"/>
        <v>0.1334841628959276</v>
      </c>
      <c r="M34" s="23">
        <f>VLOOKUP($B34,Datos!$K$6:$Q$371,3,FALSE)</f>
        <v>81</v>
      </c>
      <c r="N34" s="36">
        <f>VLOOKUP($B34,Datos!$K$6:$Q$371,4,FALSE)</f>
        <v>50</v>
      </c>
      <c r="O34" s="37">
        <f>VLOOKUP($B34,Datos!$K$6:$Q$371,5,FALSE)</f>
        <v>1</v>
      </c>
      <c r="P34" s="38">
        <f>VLOOKUP($B34,Datos!$K$6:$Q$371,7,FALSE)</f>
        <v>59</v>
      </c>
      <c r="Q34" s="59">
        <f t="shared" si="7"/>
        <v>0.29864253393665158</v>
      </c>
      <c r="R34" s="23">
        <f>VLOOKUP($B34,Datos!$T$6:$Z$371,3,FALSE)</f>
        <v>44.489772727272701</v>
      </c>
      <c r="S34" s="36">
        <f>VLOOKUP($B34,Datos!$T$6:$Z$371,4,FALSE)</f>
        <v>98</v>
      </c>
      <c r="T34" s="37">
        <f>VLOOKUP($B34,Datos!$T$6:$Z$371,5,FALSE)</f>
        <v>21.695498392283</v>
      </c>
      <c r="U34" s="38">
        <f>VLOOKUP($B34,Datos!$T$6:$Z$371,6,FALSE)</f>
        <v>0</v>
      </c>
      <c r="V34" s="57"/>
    </row>
    <row r="35" spans="1:22">
      <c r="A35" s="24" t="str">
        <f>VLOOKUP(WEEKDAY(B35,2),'2023'!$L$5:$M$11,2,FALSE)</f>
        <v>Dom</v>
      </c>
      <c r="B35" s="25">
        <f t="shared" si="8"/>
        <v>44983</v>
      </c>
      <c r="C35" s="26">
        <f>Datos!$L31</f>
        <v>442</v>
      </c>
      <c r="D35" s="26">
        <f t="shared" si="2"/>
        <v>154.69999999999999</v>
      </c>
      <c r="E35" s="26">
        <f t="shared" si="3"/>
        <v>63</v>
      </c>
      <c r="F35" s="26">
        <f t="shared" si="4"/>
        <v>122</v>
      </c>
      <c r="G35" s="27">
        <f t="shared" si="5"/>
        <v>188.19702572347271</v>
      </c>
      <c r="H35" s="28">
        <f>Datos!$D31</f>
        <v>13</v>
      </c>
      <c r="I35" s="40">
        <f>Datos!$E31</f>
        <v>8</v>
      </c>
      <c r="J35" s="41">
        <f>Datos!$F31</f>
        <v>3</v>
      </c>
      <c r="K35" s="42">
        <f>Datos!$H31</f>
        <v>39</v>
      </c>
      <c r="L35" s="43">
        <f t="shared" si="6"/>
        <v>0.1425339366515837</v>
      </c>
      <c r="M35" s="28">
        <f>VLOOKUP($B35,Datos!$K$6:$Q$371,3,FALSE)</f>
        <v>41</v>
      </c>
      <c r="N35" s="40">
        <f>VLOOKUP($B35,Datos!$K$6:$Q$371,4,FALSE)</f>
        <v>22</v>
      </c>
      <c r="O35" s="41">
        <f>VLOOKUP($B35,Datos!$K$6:$Q$371,5,FALSE)</f>
        <v>1</v>
      </c>
      <c r="P35" s="42">
        <f>VLOOKUP($B35,Datos!$K$6:$Q$371,7,FALSE)</f>
        <v>58</v>
      </c>
      <c r="Q35" s="58">
        <f t="shared" si="7"/>
        <v>0.14479638009049775</v>
      </c>
      <c r="R35" s="28">
        <f>VLOOKUP($B35,Datos!$T$6:$Z$371,3,FALSE)</f>
        <v>62.475000000000001</v>
      </c>
      <c r="S35" s="40">
        <f>VLOOKUP($B35,Datos!$T$6:$Z$371,4,FALSE)</f>
        <v>98</v>
      </c>
      <c r="T35" s="41">
        <f>VLOOKUP($B35,Datos!$T$6:$Z$371,5,FALSE)</f>
        <v>27.722025723472701</v>
      </c>
      <c r="U35" s="42">
        <f>VLOOKUP($B35,Datos!$T$6:$Z$371,6,FALSE)</f>
        <v>0</v>
      </c>
      <c r="V35" s="57"/>
    </row>
    <row r="36" spans="1:22">
      <c r="A36" s="29" t="str">
        <f>VLOOKUP(WEEKDAY(B36,2),'2023'!$L$5:$M$11,2,FALSE)</f>
        <v>Lun</v>
      </c>
      <c r="B36" s="20">
        <f t="shared" si="8"/>
        <v>44984</v>
      </c>
      <c r="C36" s="21">
        <f>Datos!$L32</f>
        <v>442</v>
      </c>
      <c r="D36" s="21">
        <f t="shared" si="2"/>
        <v>154.69999999999999</v>
      </c>
      <c r="E36" s="21">
        <f t="shared" si="3"/>
        <v>74</v>
      </c>
      <c r="F36" s="21">
        <f t="shared" si="4"/>
        <v>75</v>
      </c>
      <c r="G36" s="22">
        <f t="shared" si="5"/>
        <v>85.477678310435593</v>
      </c>
      <c r="H36" s="23">
        <f>Datos!$D32</f>
        <v>15</v>
      </c>
      <c r="I36" s="36">
        <f>Datos!$E32</f>
        <v>15</v>
      </c>
      <c r="J36" s="37">
        <f>Datos!$F32</f>
        <v>3</v>
      </c>
      <c r="K36" s="38">
        <f>Datos!$H32</f>
        <v>41</v>
      </c>
      <c r="L36" s="44">
        <f t="shared" si="6"/>
        <v>0.167420814479638</v>
      </c>
      <c r="M36" s="23">
        <f>VLOOKUP($B36,Datos!$K$6:$Q$371,3,FALSE)</f>
        <v>25</v>
      </c>
      <c r="N36" s="36">
        <f>VLOOKUP($B36,Datos!$K$6:$Q$371,4,FALSE)</f>
        <v>7</v>
      </c>
      <c r="O36" s="37">
        <f>VLOOKUP($B36,Datos!$K$6:$Q$371,5,FALSE)</f>
        <v>0</v>
      </c>
      <c r="P36" s="38">
        <f>VLOOKUP($B36,Datos!$K$6:$Q$371,7,FALSE)</f>
        <v>43</v>
      </c>
      <c r="Q36" s="59">
        <f t="shared" si="7"/>
        <v>7.2398190045248875E-2</v>
      </c>
      <c r="R36" s="23">
        <f>VLOOKUP($B36,Datos!$T$6:$Z$371,3,FALSE)</f>
        <v>29.344318181818199</v>
      </c>
      <c r="S36" s="36">
        <f>VLOOKUP($B36,Datos!$T$6:$Z$371,4,FALSE)</f>
        <v>42.875</v>
      </c>
      <c r="T36" s="37">
        <f>VLOOKUP($B36,Datos!$T$6:$Z$371,5,FALSE)</f>
        <v>13.258360128617401</v>
      </c>
      <c r="U36" s="38">
        <f>VLOOKUP($B36,Datos!$T$6:$Z$371,6,FALSE)</f>
        <v>0</v>
      </c>
      <c r="V36" s="57"/>
    </row>
    <row r="37" spans="1:22">
      <c r="A37" s="24" t="str">
        <f>VLOOKUP(WEEKDAY(B37,2),'2023'!$L$5:$M$11,2,FALSE)</f>
        <v>Mar</v>
      </c>
      <c r="B37" s="25">
        <f t="shared" si="8"/>
        <v>44985</v>
      </c>
      <c r="C37" s="26">
        <f>Datos!$L33</f>
        <v>442</v>
      </c>
      <c r="D37" s="26">
        <f t="shared" si="2"/>
        <v>154.69999999999999</v>
      </c>
      <c r="E37" s="26">
        <f t="shared" si="3"/>
        <v>101</v>
      </c>
      <c r="F37" s="26">
        <f t="shared" si="4"/>
        <v>60</v>
      </c>
      <c r="G37" s="27">
        <f t="shared" si="5"/>
        <v>42.796221864951761</v>
      </c>
      <c r="H37" s="28">
        <f>Datos!$D33</f>
        <v>22</v>
      </c>
      <c r="I37" s="40">
        <f>Datos!$E33</f>
        <v>33</v>
      </c>
      <c r="J37" s="41">
        <f>Datos!$F33</f>
        <v>3</v>
      </c>
      <c r="K37" s="42">
        <f>Datos!$H33</f>
        <v>43</v>
      </c>
      <c r="L37" s="43">
        <f t="shared" si="6"/>
        <v>0.22850678733031674</v>
      </c>
      <c r="M37" s="28">
        <f>VLOOKUP($B37,Datos!$K$6:$Q$371,3,FALSE)</f>
        <v>21</v>
      </c>
      <c r="N37" s="40">
        <f>VLOOKUP($B37,Datos!$K$6:$Q$371,4,FALSE)</f>
        <v>6</v>
      </c>
      <c r="O37" s="41">
        <f>VLOOKUP($B37,Datos!$K$6:$Q$371,5,FALSE)</f>
        <v>0</v>
      </c>
      <c r="P37" s="42">
        <f>VLOOKUP($B37,Datos!$K$6:$Q$371,7,FALSE)</f>
        <v>33</v>
      </c>
      <c r="Q37" s="58">
        <f t="shared" si="7"/>
        <v>6.1085972850678731E-2</v>
      </c>
      <c r="R37" s="28">
        <f>VLOOKUP($B37,Datos!$T$6:$Z$371,3,FALSE)</f>
        <v>20.824999999999999</v>
      </c>
      <c r="S37" s="40">
        <f>VLOOKUP($B37,Datos!$T$6:$Z$371,4,FALSE)</f>
        <v>17.149999999999999</v>
      </c>
      <c r="T37" s="41">
        <f>VLOOKUP($B37,Datos!$T$6:$Z$371,5,FALSE)</f>
        <v>4.8212218649517702</v>
      </c>
      <c r="U37" s="42">
        <f>VLOOKUP($B37,Datos!$T$6:$Z$371,6,FALSE)</f>
        <v>0</v>
      </c>
      <c r="V37" s="57"/>
    </row>
    <row r="38" spans="1:22">
      <c r="A38" s="5"/>
      <c r="B38" s="6"/>
      <c r="D38" s="7"/>
      <c r="E38" s="7"/>
      <c r="F38" s="7"/>
      <c r="G38" s="7"/>
      <c r="H38" s="300"/>
      <c r="I38" s="300"/>
      <c r="J38" s="300"/>
      <c r="K38" s="300"/>
      <c r="L38" s="35"/>
      <c r="M38" s="300"/>
      <c r="N38" s="300"/>
      <c r="O38" s="300"/>
      <c r="P38" s="300"/>
      <c r="Q38" s="35"/>
      <c r="R38" s="300"/>
      <c r="S38" s="300"/>
      <c r="T38" s="300"/>
      <c r="U38" s="300"/>
      <c r="V38" s="35"/>
    </row>
    <row r="39" spans="1:22">
      <c r="A39" s="313" t="s">
        <v>469</v>
      </c>
      <c r="B39" s="313"/>
      <c r="C39" s="313"/>
      <c r="D39" s="313"/>
      <c r="E39" s="313"/>
      <c r="H39" s="7"/>
      <c r="I39" s="49"/>
      <c r="J39" s="50"/>
      <c r="K39" s="49"/>
      <c r="L39" s="49"/>
      <c r="M39" s="312" t="s">
        <v>470</v>
      </c>
      <c r="N39" s="312"/>
      <c r="O39" s="312"/>
      <c r="P39" s="312"/>
      <c r="Q39" s="61">
        <v>0.6</v>
      </c>
      <c r="R39" s="49"/>
      <c r="S39" s="49"/>
      <c r="T39" s="49"/>
      <c r="U39" s="49"/>
      <c r="V39" s="49"/>
    </row>
    <row r="40" spans="1:22">
      <c r="A40" s="314">
        <v>0.35</v>
      </c>
      <c r="B40" s="314"/>
      <c r="C40" s="311">
        <f>AVERAGE($C$10:$C$37)*$A40</f>
        <v>154.69999999999999</v>
      </c>
      <c r="D40" s="311"/>
      <c r="E40" s="311"/>
      <c r="F40" s="7"/>
      <c r="G40" s="7"/>
      <c r="H40" s="7"/>
      <c r="I40" s="7"/>
      <c r="J40" s="7"/>
      <c r="K40" s="7"/>
      <c r="L40" s="7"/>
      <c r="M40" s="312" t="s">
        <v>470</v>
      </c>
      <c r="N40" s="312"/>
      <c r="O40" s="312"/>
      <c r="P40" s="312"/>
      <c r="Q40" s="61">
        <v>0.4</v>
      </c>
      <c r="R40" s="7"/>
      <c r="S40" s="7"/>
      <c r="T40" s="7"/>
      <c r="U40" s="7"/>
      <c r="V40" s="7"/>
    </row>
    <row r="41" spans="1:22">
      <c r="A41" s="315">
        <v>0.5</v>
      </c>
      <c r="B41" s="315"/>
      <c r="C41" s="311">
        <f>AVERAGE($C$10:$C$37)*$A41</f>
        <v>221</v>
      </c>
      <c r="D41" s="311"/>
      <c r="E41" s="311"/>
      <c r="F41" s="7"/>
      <c r="G41" s="7"/>
      <c r="H41" s="7"/>
      <c r="I41" s="7"/>
      <c r="J41" s="51"/>
      <c r="K41" s="7"/>
      <c r="L41" s="7"/>
      <c r="M41" s="312" t="s">
        <v>471</v>
      </c>
      <c r="N41" s="312"/>
      <c r="O41" s="312"/>
      <c r="P41" s="312"/>
      <c r="Q41" s="61">
        <v>0.2</v>
      </c>
      <c r="R41" s="7"/>
      <c r="S41" s="7"/>
      <c r="T41" s="7"/>
      <c r="U41" s="7"/>
      <c r="V41" s="7"/>
    </row>
    <row r="42" spans="1:22">
      <c r="A42" s="310">
        <v>0.7</v>
      </c>
      <c r="B42" s="310"/>
      <c r="C42" s="311">
        <f>AVERAGE($C$10:$C$37)*$A42</f>
        <v>309.39999999999998</v>
      </c>
      <c r="D42" s="311"/>
      <c r="E42" s="311"/>
      <c r="F42" s="7"/>
      <c r="G42" s="7"/>
      <c r="H42" s="7"/>
      <c r="I42" s="7"/>
      <c r="J42" s="51"/>
      <c r="K42" s="7"/>
      <c r="L42" s="7"/>
      <c r="M42" s="312" t="s">
        <v>472</v>
      </c>
      <c r="N42" s="312"/>
      <c r="O42" s="312"/>
      <c r="P42" s="312"/>
      <c r="Q42" s="61">
        <v>0.1</v>
      </c>
      <c r="R42" s="7"/>
      <c r="S42" s="7"/>
      <c r="T42" s="7"/>
      <c r="U42" s="7"/>
      <c r="V42" s="7"/>
    </row>
  </sheetData>
  <mergeCells count="39">
    <mergeCell ref="J6:J9"/>
    <mergeCell ref="K6:K9"/>
    <mergeCell ref="A41:B41"/>
    <mergeCell ref="C41:E41"/>
    <mergeCell ref="M41:P41"/>
    <mergeCell ref="A7:B9"/>
    <mergeCell ref="E7:G8"/>
    <mergeCell ref="C8:C9"/>
    <mergeCell ref="H6:H9"/>
    <mergeCell ref="I6:I9"/>
    <mergeCell ref="A42:B42"/>
    <mergeCell ref="C42:E42"/>
    <mergeCell ref="M42:P42"/>
    <mergeCell ref="A39:E39"/>
    <mergeCell ref="M39:P39"/>
    <mergeCell ref="A40:B40"/>
    <mergeCell ref="C40:E40"/>
    <mergeCell ref="M40:P40"/>
    <mergeCell ref="H5:K5"/>
    <mergeCell ref="M5:P5"/>
    <mergeCell ref="R5:U5"/>
    <mergeCell ref="H38:K38"/>
    <mergeCell ref="M38:P38"/>
    <mergeCell ref="R38:U38"/>
    <mergeCell ref="L5:L9"/>
    <mergeCell ref="M6:M9"/>
    <mergeCell ref="N6:N9"/>
    <mergeCell ref="O6:O9"/>
    <mergeCell ref="P6:P9"/>
    <mergeCell ref="Q5:Q9"/>
    <mergeCell ref="R6:R9"/>
    <mergeCell ref="S6:S9"/>
    <mergeCell ref="T6:T9"/>
    <mergeCell ref="U6:U9"/>
    <mergeCell ref="B2:U2"/>
    <mergeCell ref="X2:AE2"/>
    <mergeCell ref="B3:U3"/>
    <mergeCell ref="X3:AE3"/>
    <mergeCell ref="X4:AE4"/>
  </mergeCells>
  <conditionalFormatting sqref="L10:L37 Q10:Q37 Q39:Q42">
    <cfRule type="cellIs" dxfId="65" priority="1" operator="greaterThanOrEqual">
      <formula>$Q$39</formula>
    </cfRule>
    <cfRule type="cellIs" dxfId="64" priority="2" operator="lessThanOrEqual">
      <formula>$Q$42</formula>
    </cfRule>
    <cfRule type="cellIs" dxfId="63" priority="6" operator="between">
      <formula>$Q$40</formula>
      <formula>$Q$39</formula>
    </cfRule>
  </conditionalFormatting>
  <conditionalFormatting sqref="Q39:Q42 L10:L37 Q10:Q37">
    <cfRule type="cellIs" dxfId="62" priority="5" operator="between">
      <formula>$Q$42</formula>
      <formula>$Q$41</formula>
    </cfRule>
  </conditionalFormatting>
  <conditionalFormatting sqref="Q42">
    <cfRule type="cellIs" dxfId="61" priority="3" operator="greaterThanOrEqual">
      <formula>$Q$39</formula>
    </cfRule>
    <cfRule type="cellIs" dxfId="60" priority="4" operator="between">
      <formula>$Q$40</formula>
      <formula>$Q$39</formula>
    </cfRule>
  </conditionalFormatting>
  <pageMargins left="0.389583333333333" right="0.389583333333333" top="0.389583333333333" bottom="0.389583333333333" header="0.30972222222222201" footer="0.30972222222222201"/>
  <pageSetup scale="92" fitToWidth="2" orientation="landscape"/>
  <colBreaks count="1" manualBreakCount="1">
    <brk id="22" max="41" man="1"/>
  </colBreak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FF00"/>
  </sheetPr>
  <dimension ref="A1:AF45"/>
  <sheetViews>
    <sheetView showGridLines="0" topLeftCell="A4" zoomScale="90" zoomScaleNormal="90" workbookViewId="0">
      <selection activeCell="AG6" sqref="AG6"/>
    </sheetView>
  </sheetViews>
  <sheetFormatPr baseColWidth="10" defaultColWidth="3.85546875" defaultRowHeight="12.75" outlineLevelRow="1" outlineLevelCol="1"/>
  <cols>
    <col min="1" max="1" width="7.42578125" style="4" customWidth="1"/>
    <col min="2" max="2" width="3.5703125" style="4" customWidth="1"/>
    <col min="3" max="3" width="4.5703125" style="4" hidden="1" customWidth="1" outlineLevel="1"/>
    <col min="4" max="4" width="8.7109375" style="4" hidden="1" customWidth="1" outlineLevel="1"/>
    <col min="5" max="5" width="7" style="4" customWidth="1" collapsed="1"/>
    <col min="6" max="6" width="7" style="4" customWidth="1"/>
    <col min="7" max="7" width="6.5703125" style="4" customWidth="1"/>
    <col min="8" max="9" width="3.5703125" style="4" hidden="1" customWidth="1" outlineLevel="1"/>
    <col min="10" max="11" width="4.85546875" style="4" hidden="1" customWidth="1" outlineLevel="1"/>
    <col min="12" max="12" width="6.7109375" style="4" customWidth="1" collapsed="1"/>
    <col min="13" max="16" width="3.5703125" style="4" customWidth="1"/>
    <col min="17" max="17" width="6.7109375" style="4" customWidth="1"/>
    <col min="18" max="19" width="3.5703125" style="4" hidden="1" customWidth="1" outlineLevel="1"/>
    <col min="20" max="21" width="4.85546875" style="4" hidden="1" customWidth="1" outlineLevel="1"/>
    <col min="22" max="22" width="3.85546875" style="4" customWidth="1" collapsed="1"/>
    <col min="23" max="32" width="14" style="4" customWidth="1"/>
    <col min="33" max="33" width="3.85546875" style="4" customWidth="1"/>
    <col min="34" max="16384" width="3.85546875" style="4"/>
  </cols>
  <sheetData>
    <row r="1" spans="1:32" hidden="1" outlineLevel="1">
      <c r="A1" s="5"/>
      <c r="B1" s="6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 t="s">
        <v>473</v>
      </c>
      <c r="R1" s="7"/>
      <c r="S1" s="7"/>
      <c r="T1" s="7"/>
      <c r="U1" s="7"/>
      <c r="V1" s="7"/>
      <c r="W1" s="7" t="s">
        <v>459</v>
      </c>
      <c r="X1" s="7" t="str">
        <f t="shared" ref="X1:AF1" si="0">W1</f>
        <v>XXXXXXXXXXXX</v>
      </c>
      <c r="Y1" s="7" t="str">
        <f t="shared" si="0"/>
        <v>XXXXXXXXXXXX</v>
      </c>
      <c r="Z1" s="7" t="str">
        <f t="shared" si="0"/>
        <v>XXXXXXXXXXXX</v>
      </c>
      <c r="AA1" s="7" t="str">
        <f t="shared" si="0"/>
        <v>XXXXXXXXXXXX</v>
      </c>
      <c r="AB1" s="7" t="str">
        <f t="shared" si="0"/>
        <v>XXXXXXXXXXXX</v>
      </c>
      <c r="AC1" s="7" t="str">
        <f t="shared" si="0"/>
        <v>XXXXXXXXXXXX</v>
      </c>
      <c r="AD1" s="7" t="str">
        <f t="shared" si="0"/>
        <v>XXXXXXXXXXXX</v>
      </c>
      <c r="AE1" s="7" t="str">
        <f t="shared" si="0"/>
        <v>XXXXXXXXXXXX</v>
      </c>
      <c r="AF1" s="7" t="str">
        <f t="shared" si="0"/>
        <v>XXXXXXXXXXXX</v>
      </c>
    </row>
    <row r="2" spans="1:32" s="1" customFormat="1" ht="18.75" collapsed="1">
      <c r="A2" s="8"/>
      <c r="B2" s="293" t="s">
        <v>460</v>
      </c>
      <c r="C2" s="293"/>
      <c r="D2" s="293"/>
      <c r="E2" s="293"/>
      <c r="F2" s="293"/>
      <c r="G2" s="293"/>
      <c r="H2" s="293"/>
      <c r="I2" s="293"/>
      <c r="J2" s="293"/>
      <c r="K2" s="293"/>
      <c r="L2" s="293"/>
      <c r="M2" s="293"/>
      <c r="N2" s="293"/>
      <c r="O2" s="293"/>
      <c r="P2" s="293"/>
      <c r="Q2" s="293"/>
      <c r="R2" s="293"/>
      <c r="S2" s="293"/>
      <c r="T2" s="293"/>
      <c r="U2" s="293"/>
      <c r="V2" s="9"/>
      <c r="W2" s="52"/>
      <c r="X2" s="294"/>
      <c r="Y2" s="294"/>
      <c r="Z2" s="294"/>
      <c r="AA2" s="294"/>
      <c r="AB2" s="294"/>
      <c r="AC2" s="294"/>
      <c r="AD2" s="294"/>
      <c r="AE2" s="294"/>
    </row>
    <row r="3" spans="1:32" s="2" customFormat="1" ht="18.75">
      <c r="A3" s="10"/>
      <c r="B3" s="295" t="s">
        <v>475</v>
      </c>
      <c r="C3" s="295"/>
      <c r="D3" s="295"/>
      <c r="E3" s="295"/>
      <c r="F3" s="295"/>
      <c r="G3" s="295"/>
      <c r="H3" s="295"/>
      <c r="I3" s="295"/>
      <c r="J3" s="295"/>
      <c r="K3" s="295"/>
      <c r="L3" s="295"/>
      <c r="M3" s="295"/>
      <c r="N3" s="295"/>
      <c r="O3" s="295"/>
      <c r="P3" s="295"/>
      <c r="Q3" s="295"/>
      <c r="R3" s="295"/>
      <c r="S3" s="295"/>
      <c r="T3" s="295"/>
      <c r="U3" s="295"/>
      <c r="V3" s="11"/>
      <c r="W3" s="53"/>
      <c r="X3" s="294" t="str">
        <f>B2</f>
        <v>PRONÓSTICO DE OCUPACIÓN</v>
      </c>
      <c r="Y3" s="294"/>
      <c r="Z3" s="294"/>
      <c r="AA3" s="294"/>
      <c r="AB3" s="294"/>
      <c r="AC3" s="294"/>
      <c r="AD3" s="294"/>
      <c r="AE3" s="294"/>
      <c r="AF3" s="62"/>
    </row>
    <row r="4" spans="1:32" ht="21">
      <c r="A4" s="5"/>
      <c r="B4" s="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X4" s="296" t="str">
        <f>B3</f>
        <v>MARZO 2023</v>
      </c>
      <c r="Y4" s="296"/>
      <c r="Z4" s="296"/>
      <c r="AA4" s="296"/>
      <c r="AB4" s="296"/>
      <c r="AC4" s="296"/>
      <c r="AD4" s="296"/>
      <c r="AE4" s="296"/>
    </row>
    <row r="5" spans="1:32">
      <c r="A5" s="5"/>
      <c r="B5" s="6"/>
      <c r="C5" s="7"/>
      <c r="D5" s="7"/>
      <c r="E5" s="7"/>
      <c r="F5" s="7"/>
      <c r="G5" s="7"/>
      <c r="H5" s="297">
        <f>Datos!$C$1</f>
        <v>2022</v>
      </c>
      <c r="I5" s="298"/>
      <c r="J5" s="298"/>
      <c r="K5" s="299"/>
      <c r="L5" s="301" t="str">
        <f>CONCATENATE("% de Occ ",H5)</f>
        <v>% de Occ 2022</v>
      </c>
      <c r="M5" s="297">
        <f>Datos!$L$1</f>
        <v>2023</v>
      </c>
      <c r="N5" s="298"/>
      <c r="O5" s="298"/>
      <c r="P5" s="299"/>
      <c r="Q5" s="301" t="str">
        <f>CONCATENATE("% de Occ ",M5)</f>
        <v>% de Occ 2023</v>
      </c>
      <c r="R5" s="297" t="s">
        <v>462</v>
      </c>
      <c r="S5" s="298"/>
      <c r="T5" s="298"/>
      <c r="U5" s="299"/>
      <c r="V5" s="54"/>
    </row>
    <row r="6" spans="1:32" s="3" customFormat="1">
      <c r="A6" s="12"/>
      <c r="B6" s="13"/>
      <c r="C6" s="14"/>
      <c r="D6" s="14"/>
      <c r="E6" s="14"/>
      <c r="F6" s="14"/>
      <c r="G6" s="14"/>
      <c r="H6" s="307" t="s">
        <v>368</v>
      </c>
      <c r="I6" s="308" t="str">
        <f>Datos!$E5</f>
        <v>Referidos</v>
      </c>
      <c r="J6" s="308" t="s">
        <v>463</v>
      </c>
      <c r="K6" s="309" t="s">
        <v>391</v>
      </c>
      <c r="L6" s="302"/>
      <c r="M6" s="303" t="str">
        <f>H6</f>
        <v>Pagadores</v>
      </c>
      <c r="N6" s="304" t="str">
        <f>I6</f>
        <v>Referidos</v>
      </c>
      <c r="O6" s="305" t="s">
        <v>370</v>
      </c>
      <c r="P6" s="306" t="s">
        <v>464</v>
      </c>
      <c r="Q6" s="302"/>
      <c r="R6" s="307" t="str">
        <f t="shared" ref="R6:U6" si="1">H6</f>
        <v>Pagadores</v>
      </c>
      <c r="S6" s="308" t="str">
        <f t="shared" si="1"/>
        <v>Referidos</v>
      </c>
      <c r="T6" s="308" t="str">
        <f t="shared" si="1"/>
        <v>Agencias Grupos</v>
      </c>
      <c r="U6" s="309" t="str">
        <f t="shared" si="1"/>
        <v>Propietarios e invitados</v>
      </c>
      <c r="V6" s="55"/>
    </row>
    <row r="7" spans="1:32" s="3" customFormat="1">
      <c r="A7" s="316" t="s">
        <v>465</v>
      </c>
      <c r="B7" s="317"/>
      <c r="C7" s="15"/>
      <c r="D7" s="15" t="s">
        <v>466</v>
      </c>
      <c r="E7" s="320" t="s">
        <v>467</v>
      </c>
      <c r="F7" s="320"/>
      <c r="G7" s="321"/>
      <c r="H7" s="307"/>
      <c r="I7" s="308"/>
      <c r="J7" s="308"/>
      <c r="K7" s="309"/>
      <c r="L7" s="302"/>
      <c r="M7" s="303"/>
      <c r="N7" s="304"/>
      <c r="O7" s="305"/>
      <c r="P7" s="306"/>
      <c r="Q7" s="302"/>
      <c r="R7" s="307"/>
      <c r="S7" s="308"/>
      <c r="T7" s="308"/>
      <c r="U7" s="309"/>
      <c r="V7" s="55"/>
    </row>
    <row r="8" spans="1:32" s="3" customFormat="1">
      <c r="A8" s="318"/>
      <c r="B8" s="319"/>
      <c r="C8" s="324" t="s">
        <v>468</v>
      </c>
      <c r="D8" s="16" t="s">
        <v>374</v>
      </c>
      <c r="E8" s="322"/>
      <c r="F8" s="322"/>
      <c r="G8" s="323"/>
      <c r="H8" s="307"/>
      <c r="I8" s="308"/>
      <c r="J8" s="308"/>
      <c r="K8" s="309"/>
      <c r="L8" s="302"/>
      <c r="M8" s="303"/>
      <c r="N8" s="304"/>
      <c r="O8" s="305"/>
      <c r="P8" s="306"/>
      <c r="Q8" s="302"/>
      <c r="R8" s="307"/>
      <c r="S8" s="308"/>
      <c r="T8" s="308"/>
      <c r="U8" s="309"/>
      <c r="V8" s="55"/>
    </row>
    <row r="9" spans="1:32" s="3" customFormat="1" ht="38.25">
      <c r="A9" s="318"/>
      <c r="B9" s="319"/>
      <c r="C9" s="325"/>
      <c r="D9" s="17">
        <f>A43</f>
        <v>0.35</v>
      </c>
      <c r="E9" s="16" t="str">
        <f>CONCATENATE("Ejercicio 
",$H$5)</f>
        <v>Ejercicio 
2022</v>
      </c>
      <c r="F9" s="16" t="str">
        <f>CONCATENATE("Ejercicio 
",$M$5)</f>
        <v>Ejercicio 
2023</v>
      </c>
      <c r="G9" s="18" t="str">
        <f>CONCATENATE("Presup. 
",$M$5)</f>
        <v>Presup. 
2023</v>
      </c>
      <c r="H9" s="307"/>
      <c r="I9" s="308"/>
      <c r="J9" s="308"/>
      <c r="K9" s="309"/>
      <c r="L9" s="302"/>
      <c r="M9" s="303"/>
      <c r="N9" s="304"/>
      <c r="O9" s="305"/>
      <c r="P9" s="306"/>
      <c r="Q9" s="302"/>
      <c r="R9" s="307"/>
      <c r="S9" s="308"/>
      <c r="T9" s="308"/>
      <c r="U9" s="309"/>
      <c r="V9" s="55"/>
    </row>
    <row r="10" spans="1:32">
      <c r="A10" s="19" t="str">
        <f>VLOOKUP(WEEKDAY(B10,2),'2023'!$L$5:$M$11,2,FALSE)</f>
        <v>Mié</v>
      </c>
      <c r="B10" s="20">
        <v>44986</v>
      </c>
      <c r="C10" s="21">
        <f>Datos!$L6</f>
        <v>442</v>
      </c>
      <c r="D10" s="21">
        <f t="shared" ref="D10:D40" si="2">C10*$A$43</f>
        <v>154.69999999999999</v>
      </c>
      <c r="E10" s="21">
        <f t="shared" ref="E10:E40" si="3">H10+I10+J10+K10</f>
        <v>255</v>
      </c>
      <c r="F10" s="21">
        <f t="shared" ref="F10:F40" si="4">M10+N10+O10+P10</f>
        <v>56</v>
      </c>
      <c r="G10" s="22">
        <f t="shared" ref="G10:G40" si="5">R10+S10+T10+U10</f>
        <v>44.317663872803593</v>
      </c>
      <c r="H10" s="23">
        <f>Datos!$D6</f>
        <v>73</v>
      </c>
      <c r="I10" s="36">
        <f>Datos!$E6</f>
        <v>98</v>
      </c>
      <c r="J10" s="37">
        <f>Datos!$F6</f>
        <v>24</v>
      </c>
      <c r="K10" s="38">
        <f>Datos!$H6</f>
        <v>60</v>
      </c>
      <c r="L10" s="39">
        <f t="shared" ref="L10:L40" si="6">SUM(H10:K10)/C10</f>
        <v>0.57692307692307687</v>
      </c>
      <c r="M10" s="23">
        <f>VLOOKUP($B10,Datos!$K$6:$Q$371,3,FALSE)</f>
        <v>13</v>
      </c>
      <c r="N10" s="36">
        <f>VLOOKUP($B10,Datos!$K$6:$Q$371,4,FALSE)</f>
        <v>10</v>
      </c>
      <c r="O10" s="37">
        <f>VLOOKUP($B10,Datos!$K$6:$Q$371,5,FALSE)</f>
        <v>0</v>
      </c>
      <c r="P10" s="38">
        <f>VLOOKUP($B10,Datos!$K$6:$Q$371,7,FALSE)</f>
        <v>33</v>
      </c>
      <c r="Q10" s="56">
        <f t="shared" ref="Q10:Q40" si="7">SUM(M10:O10)/C10</f>
        <v>5.2036199095022627E-2</v>
      </c>
      <c r="R10" s="23">
        <f>VLOOKUP($B10,Datos!$T$6:$Z$371,3,FALSE)</f>
        <v>23.819636730575201</v>
      </c>
      <c r="S10" s="36">
        <f>VLOOKUP($B10,Datos!$T$6:$Z$371,4,FALSE)</f>
        <v>15.256296572280201</v>
      </c>
      <c r="T10" s="37">
        <f>VLOOKUP($B10,Datos!$T$6:$Z$371,5,FALSE)</f>
        <v>5.2417305699481904</v>
      </c>
      <c r="U10" s="38">
        <f>VLOOKUP($B10,Datos!$T$6:$Z$371,6,FALSE)</f>
        <v>0</v>
      </c>
      <c r="V10" s="57"/>
    </row>
    <row r="11" spans="1:32">
      <c r="A11" s="24" t="str">
        <f>VLOOKUP(WEEKDAY(B11,2),'2023'!$L$5:$M$11,2,FALSE)</f>
        <v>Jue</v>
      </c>
      <c r="B11" s="25">
        <f t="shared" ref="B11:B40" si="8">B10+1</f>
        <v>44987</v>
      </c>
      <c r="C11" s="26">
        <f>Datos!$L7</f>
        <v>442</v>
      </c>
      <c r="D11" s="26">
        <f t="shared" si="2"/>
        <v>154.69999999999999</v>
      </c>
      <c r="E11" s="26">
        <f t="shared" si="3"/>
        <v>117</v>
      </c>
      <c r="F11" s="26">
        <f t="shared" si="4"/>
        <v>78</v>
      </c>
      <c r="G11" s="27">
        <f t="shared" si="5"/>
        <v>49.630816788180084</v>
      </c>
      <c r="H11" s="28">
        <f>Datos!$D7</f>
        <v>24</v>
      </c>
      <c r="I11" s="40">
        <f>Datos!$E7</f>
        <v>34</v>
      </c>
      <c r="J11" s="41">
        <f>Datos!$F7</f>
        <v>7</v>
      </c>
      <c r="K11" s="42">
        <f>Datos!$H7</f>
        <v>52</v>
      </c>
      <c r="L11" s="43">
        <f t="shared" si="6"/>
        <v>0.26470588235294118</v>
      </c>
      <c r="M11" s="28">
        <f>VLOOKUP($B11,Datos!$K$6:$Q$371,3,FALSE)</f>
        <v>13</v>
      </c>
      <c r="N11" s="40">
        <f>VLOOKUP($B11,Datos!$K$6:$Q$371,4,FALSE)</f>
        <v>26</v>
      </c>
      <c r="O11" s="41">
        <f>VLOOKUP($B11,Datos!$K$6:$Q$371,5,FALSE)</f>
        <v>0</v>
      </c>
      <c r="P11" s="42">
        <f>VLOOKUP($B11,Datos!$K$6:$Q$371,7,FALSE)</f>
        <v>39</v>
      </c>
      <c r="Q11" s="58">
        <f t="shared" si="7"/>
        <v>8.8235294117647065E-2</v>
      </c>
      <c r="R11" s="28">
        <f>VLOOKUP($B11,Datos!$T$6:$Z$371,3,FALSE)</f>
        <v>23.819636730575201</v>
      </c>
      <c r="S11" s="40">
        <f>VLOOKUP($B11,Datos!$T$6:$Z$371,4,FALSE)</f>
        <v>17.9485842026826</v>
      </c>
      <c r="T11" s="41">
        <f>VLOOKUP($B11,Datos!$T$6:$Z$371,5,FALSE)</f>
        <v>7.8625958549222803</v>
      </c>
      <c r="U11" s="42">
        <f>VLOOKUP($B11,Datos!$T$6:$Z$371,6,FALSE)</f>
        <v>0</v>
      </c>
      <c r="V11" s="57"/>
    </row>
    <row r="12" spans="1:32">
      <c r="A12" s="29" t="str">
        <f>VLOOKUP(WEEKDAY(B12,2),'2023'!$L$5:$M$11,2,FALSE)</f>
        <v>Vie</v>
      </c>
      <c r="B12" s="20">
        <f t="shared" si="8"/>
        <v>44988</v>
      </c>
      <c r="C12" s="21">
        <f>Datos!$L8</f>
        <v>442</v>
      </c>
      <c r="D12" s="21">
        <f t="shared" si="2"/>
        <v>154.69999999999999</v>
      </c>
      <c r="E12" s="21">
        <f t="shared" si="3"/>
        <v>55</v>
      </c>
      <c r="F12" s="21">
        <f t="shared" si="4"/>
        <v>134</v>
      </c>
      <c r="G12" s="22">
        <f t="shared" si="5"/>
        <v>76.232553748173288</v>
      </c>
      <c r="H12" s="23">
        <f>Datos!$D8</f>
        <v>8</v>
      </c>
      <c r="I12" s="36">
        <f>Datos!$E8</f>
        <v>10</v>
      </c>
      <c r="J12" s="37">
        <f>Datos!$F8</f>
        <v>3</v>
      </c>
      <c r="K12" s="38">
        <f>Datos!$H8</f>
        <v>34</v>
      </c>
      <c r="L12" s="44">
        <f t="shared" si="6"/>
        <v>0.1244343891402715</v>
      </c>
      <c r="M12" s="23">
        <f>VLOOKUP($B12,Datos!$K$6:$Q$371,3,FALSE)</f>
        <v>28</v>
      </c>
      <c r="N12" s="36">
        <f>VLOOKUP($B12,Datos!$K$6:$Q$371,4,FALSE)</f>
        <v>59</v>
      </c>
      <c r="O12" s="37">
        <f>VLOOKUP($B12,Datos!$K$6:$Q$371,5,FALSE)</f>
        <v>0</v>
      </c>
      <c r="P12" s="38">
        <f>VLOOKUP($B12,Datos!$K$6:$Q$371,7,FALSE)</f>
        <v>47</v>
      </c>
      <c r="Q12" s="59">
        <f t="shared" si="7"/>
        <v>0.19683257918552036</v>
      </c>
      <c r="R12" s="23">
        <f>VLOOKUP($B12,Datos!$T$6:$Z$371,3,FALSE)</f>
        <v>22.330909434914201</v>
      </c>
      <c r="S12" s="36">
        <f>VLOOKUP($B12,Datos!$T$6:$Z$371,4,FALSE)</f>
        <v>39.486885245901597</v>
      </c>
      <c r="T12" s="37">
        <f>VLOOKUP($B12,Datos!$T$6:$Z$371,5,FALSE)</f>
        <v>14.414759067357499</v>
      </c>
      <c r="U12" s="38">
        <f>VLOOKUP($B12,Datos!$T$6:$Z$371,6,FALSE)</f>
        <v>0</v>
      </c>
      <c r="V12" s="57"/>
    </row>
    <row r="13" spans="1:32">
      <c r="A13" s="24" t="str">
        <f>VLOOKUP(WEEKDAY(B13,2),'2023'!$L$5:$M$11,2,FALSE)</f>
        <v>Sáb</v>
      </c>
      <c r="B13" s="25">
        <f t="shared" si="8"/>
        <v>44989</v>
      </c>
      <c r="C13" s="26">
        <f>Datos!$L9</f>
        <v>442</v>
      </c>
      <c r="D13" s="26">
        <f t="shared" si="2"/>
        <v>154.69999999999999</v>
      </c>
      <c r="E13" s="26">
        <f t="shared" si="3"/>
        <v>45</v>
      </c>
      <c r="F13" s="26">
        <f t="shared" si="4"/>
        <v>171</v>
      </c>
      <c r="G13" s="27">
        <f t="shared" si="5"/>
        <v>190.5996317723862</v>
      </c>
      <c r="H13" s="28">
        <f>Datos!$D9</f>
        <v>7</v>
      </c>
      <c r="I13" s="40">
        <f>Datos!$E9</f>
        <v>8</v>
      </c>
      <c r="J13" s="41">
        <f>Datos!$F9</f>
        <v>2</v>
      </c>
      <c r="K13" s="42">
        <f>Datos!$H9</f>
        <v>28</v>
      </c>
      <c r="L13" s="43">
        <f t="shared" si="6"/>
        <v>0.10180995475113122</v>
      </c>
      <c r="M13" s="28">
        <f>VLOOKUP($B13,Datos!$K$6:$Q$371,3,FALSE)</f>
        <v>40</v>
      </c>
      <c r="N13" s="40">
        <f>VLOOKUP($B13,Datos!$K$6:$Q$371,4,FALSE)</f>
        <v>85</v>
      </c>
      <c r="O13" s="41">
        <f>VLOOKUP($B13,Datos!$K$6:$Q$371,5,FALSE)</f>
        <v>0</v>
      </c>
      <c r="P13" s="42">
        <f>VLOOKUP($B13,Datos!$K$6:$Q$371,7,FALSE)</f>
        <v>46</v>
      </c>
      <c r="Q13" s="58">
        <f t="shared" si="7"/>
        <v>0.28280542986425339</v>
      </c>
      <c r="R13" s="28">
        <f>VLOOKUP($B13,Datos!$T$6:$Z$371,3,FALSE)</f>
        <v>53.594182643794198</v>
      </c>
      <c r="S13" s="40">
        <f>VLOOKUP($B13,Datos!$T$6:$Z$371,4,FALSE)</f>
        <v>109.486363636364</v>
      </c>
      <c r="T13" s="41">
        <f>VLOOKUP($B13,Datos!$T$6:$Z$371,5,FALSE)</f>
        <v>27.519085492228001</v>
      </c>
      <c r="U13" s="42">
        <f>VLOOKUP($B13,Datos!$T$6:$Z$371,6,FALSE)</f>
        <v>0</v>
      </c>
      <c r="V13" s="57"/>
    </row>
    <row r="14" spans="1:32">
      <c r="A14" s="29" t="str">
        <f>VLOOKUP(WEEKDAY(B14,2),'2023'!$L$5:$M$11,2,FALSE)</f>
        <v>Dom</v>
      </c>
      <c r="B14" s="20">
        <f t="shared" si="8"/>
        <v>44990</v>
      </c>
      <c r="C14" s="21">
        <f>Datos!$L10</f>
        <v>442</v>
      </c>
      <c r="D14" s="21">
        <f t="shared" si="2"/>
        <v>154.69999999999999</v>
      </c>
      <c r="E14" s="21">
        <f t="shared" si="3"/>
        <v>45</v>
      </c>
      <c r="F14" s="21">
        <f t="shared" si="4"/>
        <v>159</v>
      </c>
      <c r="G14" s="22">
        <f t="shared" si="5"/>
        <v>301.371037011797</v>
      </c>
      <c r="H14" s="23">
        <f>Datos!$D10</f>
        <v>7</v>
      </c>
      <c r="I14" s="36">
        <f>Datos!$E10</f>
        <v>10</v>
      </c>
      <c r="J14" s="37">
        <f>Datos!$F10</f>
        <v>2</v>
      </c>
      <c r="K14" s="38">
        <f>Datos!$H10</f>
        <v>26</v>
      </c>
      <c r="L14" s="44">
        <f t="shared" si="6"/>
        <v>0.10180995475113122</v>
      </c>
      <c r="M14" s="23">
        <f>VLOOKUP($B14,Datos!$K$6:$Q$371,3,FALSE)</f>
        <v>36</v>
      </c>
      <c r="N14" s="36">
        <f>VLOOKUP($B14,Datos!$K$6:$Q$371,4,FALSE)</f>
        <v>72</v>
      </c>
      <c r="O14" s="37">
        <f>VLOOKUP($B14,Datos!$K$6:$Q$371,5,FALSE)</f>
        <v>0</v>
      </c>
      <c r="P14" s="38">
        <f>VLOOKUP($B14,Datos!$K$6:$Q$371,7,FALSE)</f>
        <v>51</v>
      </c>
      <c r="Q14" s="59">
        <f t="shared" si="7"/>
        <v>0.24434389140271492</v>
      </c>
      <c r="R14" s="23">
        <f>VLOOKUP($B14,Datos!$T$6:$Z$371,3,FALSE)</f>
        <v>92.301092330978804</v>
      </c>
      <c r="S14" s="36">
        <f>VLOOKUP($B14,Datos!$T$6:$Z$371,4,FALSE)</f>
        <v>174.99869597615501</v>
      </c>
      <c r="T14" s="37">
        <f>VLOOKUP($B14,Datos!$T$6:$Z$371,5,FALSE)</f>
        <v>34.071248704663198</v>
      </c>
      <c r="U14" s="38">
        <f>VLOOKUP($B14,Datos!$T$6:$Z$371,6,FALSE)</f>
        <v>0</v>
      </c>
      <c r="V14" s="57"/>
    </row>
    <row r="15" spans="1:32">
      <c r="A15" s="24" t="str">
        <f>VLOOKUP(WEEKDAY(B15,2),'2023'!$L$5:$M$11,2,FALSE)</f>
        <v>Lun</v>
      </c>
      <c r="B15" s="25">
        <f t="shared" si="8"/>
        <v>44991</v>
      </c>
      <c r="C15" s="26">
        <f>Datos!$L11</f>
        <v>442</v>
      </c>
      <c r="D15" s="26">
        <f t="shared" si="2"/>
        <v>154.69999999999999</v>
      </c>
      <c r="E15" s="26">
        <f t="shared" si="3"/>
        <v>50</v>
      </c>
      <c r="F15" s="26">
        <f t="shared" si="4"/>
        <v>148</v>
      </c>
      <c r="G15" s="27">
        <f t="shared" si="5"/>
        <v>311.61435584904348</v>
      </c>
      <c r="H15" s="28">
        <f>Datos!$D11</f>
        <v>6</v>
      </c>
      <c r="I15" s="40">
        <f>Datos!$E11</f>
        <v>9</v>
      </c>
      <c r="J15" s="41">
        <f>Datos!$F11</f>
        <v>2</v>
      </c>
      <c r="K15" s="42">
        <f>Datos!$H11</f>
        <v>33</v>
      </c>
      <c r="L15" s="43">
        <f t="shared" si="6"/>
        <v>0.11312217194570136</v>
      </c>
      <c r="M15" s="28">
        <f>VLOOKUP($B15,Datos!$K$6:$Q$371,3,FALSE)</f>
        <v>43</v>
      </c>
      <c r="N15" s="40">
        <f>VLOOKUP($B15,Datos!$K$6:$Q$371,4,FALSE)</f>
        <v>65</v>
      </c>
      <c r="O15" s="41">
        <f>VLOOKUP($B15,Datos!$K$6:$Q$371,5,FALSE)</f>
        <v>0</v>
      </c>
      <c r="P15" s="42">
        <f>VLOOKUP($B15,Datos!$K$6:$Q$371,7,FALSE)</f>
        <v>40</v>
      </c>
      <c r="Q15" s="58">
        <f t="shared" si="7"/>
        <v>0.24434389140271492</v>
      </c>
      <c r="R15" s="28">
        <f>VLOOKUP($B15,Datos!$T$6:$Z$371,3,FALSE)</f>
        <v>98.256001513622607</v>
      </c>
      <c r="S15" s="40">
        <f>VLOOKUP($B15,Datos!$T$6:$Z$371,4,FALSE)</f>
        <v>188.460134128167</v>
      </c>
      <c r="T15" s="41">
        <f>VLOOKUP($B15,Datos!$T$6:$Z$371,5,FALSE)</f>
        <v>24.8982202072539</v>
      </c>
      <c r="U15" s="42">
        <f>VLOOKUP($B15,Datos!$T$6:$Z$371,6,FALSE)</f>
        <v>0</v>
      </c>
      <c r="V15" s="57"/>
    </row>
    <row r="16" spans="1:32">
      <c r="A16" s="29" t="str">
        <f>VLOOKUP(WEEKDAY(B16,2),'2023'!$L$5:$M$11,2,FALSE)</f>
        <v>Mar</v>
      </c>
      <c r="B16" s="20">
        <f t="shared" si="8"/>
        <v>44992</v>
      </c>
      <c r="C16" s="21">
        <f>Datos!$L12</f>
        <v>442</v>
      </c>
      <c r="D16" s="21">
        <f t="shared" si="2"/>
        <v>154.69999999999999</v>
      </c>
      <c r="E16" s="21">
        <f t="shared" si="3"/>
        <v>57</v>
      </c>
      <c r="F16" s="21">
        <f t="shared" si="4"/>
        <v>133</v>
      </c>
      <c r="G16" s="22">
        <f t="shared" si="5"/>
        <v>302.88978074630438</v>
      </c>
      <c r="H16" s="23">
        <f>Datos!$D12</f>
        <v>7</v>
      </c>
      <c r="I16" s="36">
        <f>Datos!$E12</f>
        <v>14</v>
      </c>
      <c r="J16" s="37">
        <f>Datos!$F12</f>
        <v>2</v>
      </c>
      <c r="K16" s="38">
        <f>Datos!$H12</f>
        <v>34</v>
      </c>
      <c r="L16" s="44">
        <f t="shared" si="6"/>
        <v>0.12895927601809956</v>
      </c>
      <c r="M16" s="23">
        <f>VLOOKUP($B16,Datos!$K$6:$Q$371,3,FALSE)</f>
        <v>37</v>
      </c>
      <c r="N16" s="36">
        <f>VLOOKUP($B16,Datos!$K$6:$Q$371,4,FALSE)</f>
        <v>57</v>
      </c>
      <c r="O16" s="37">
        <f>VLOOKUP($B16,Datos!$K$6:$Q$371,5,FALSE)</f>
        <v>0</v>
      </c>
      <c r="P16" s="38">
        <f>VLOOKUP($B16,Datos!$K$6:$Q$371,7,FALSE)</f>
        <v>39</v>
      </c>
      <c r="Q16" s="59">
        <f t="shared" si="7"/>
        <v>0.21266968325791855</v>
      </c>
      <c r="R16" s="23">
        <f>VLOOKUP($B16,Datos!$T$6:$Z$371,3,FALSE)</f>
        <v>99.7447288092836</v>
      </c>
      <c r="S16" s="36">
        <f>VLOOKUP($B16,Datos!$T$6:$Z$371,4,FALSE)</f>
        <v>182.178129657228</v>
      </c>
      <c r="T16" s="37">
        <f>VLOOKUP($B16,Datos!$T$6:$Z$371,5,FALSE)</f>
        <v>20.966922279792801</v>
      </c>
      <c r="U16" s="38">
        <f>VLOOKUP($B16,Datos!$T$6:$Z$371,6,FALSE)</f>
        <v>0</v>
      </c>
      <c r="V16" s="57"/>
    </row>
    <row r="17" spans="1:22">
      <c r="A17" s="24" t="str">
        <f>VLOOKUP(WEEKDAY(B17,2),'2023'!$L$5:$M$11,2,FALSE)</f>
        <v>Mié</v>
      </c>
      <c r="B17" s="25">
        <f t="shared" si="8"/>
        <v>44993</v>
      </c>
      <c r="C17" s="26">
        <f>Datos!$L13</f>
        <v>442</v>
      </c>
      <c r="D17" s="26">
        <f t="shared" si="2"/>
        <v>154.69999999999999</v>
      </c>
      <c r="E17" s="26">
        <f t="shared" si="3"/>
        <v>65</v>
      </c>
      <c r="F17" s="26">
        <f t="shared" si="4"/>
        <v>158</v>
      </c>
      <c r="G17" s="27">
        <f t="shared" si="5"/>
        <v>257.82606220858816</v>
      </c>
      <c r="H17" s="28">
        <f>Datos!$D13</f>
        <v>10</v>
      </c>
      <c r="I17" s="40">
        <f>Datos!$E13</f>
        <v>20</v>
      </c>
      <c r="J17" s="41">
        <f>Datos!$F13</f>
        <v>2</v>
      </c>
      <c r="K17" s="42">
        <f>Datos!$H13</f>
        <v>33</v>
      </c>
      <c r="L17" s="43">
        <f t="shared" si="6"/>
        <v>0.14705882352941177</v>
      </c>
      <c r="M17" s="28">
        <f>VLOOKUP($B17,Datos!$K$6:$Q$371,3,FALSE)</f>
        <v>40</v>
      </c>
      <c r="N17" s="40">
        <f>VLOOKUP($B17,Datos!$K$6:$Q$371,4,FALSE)</f>
        <v>80</v>
      </c>
      <c r="O17" s="41">
        <f>VLOOKUP($B17,Datos!$K$6:$Q$371,5,FALSE)</f>
        <v>6</v>
      </c>
      <c r="P17" s="42">
        <f>VLOOKUP($B17,Datos!$K$6:$Q$371,7,FALSE)</f>
        <v>32</v>
      </c>
      <c r="Q17" s="58">
        <f t="shared" si="7"/>
        <v>0.28506787330316741</v>
      </c>
      <c r="R17" s="28">
        <f>VLOOKUP($B17,Datos!$T$6:$Z$371,3,FALSE)</f>
        <v>89.323637739656903</v>
      </c>
      <c r="S17" s="40">
        <f>VLOOKUP($B17,Datos!$T$6:$Z$371,4,FALSE)</f>
        <v>160.63982861400899</v>
      </c>
      <c r="T17" s="41">
        <f>VLOOKUP($B17,Datos!$T$6:$Z$371,5,FALSE)</f>
        <v>7.8625958549222803</v>
      </c>
      <c r="U17" s="42">
        <f>VLOOKUP($B17,Datos!$T$6:$Z$371,6,FALSE)</f>
        <v>0</v>
      </c>
      <c r="V17" s="57"/>
    </row>
    <row r="18" spans="1:22">
      <c r="A18" s="29" t="str">
        <f>VLOOKUP(WEEKDAY(B18,2),'2023'!$L$5:$M$11,2,FALSE)</f>
        <v>Jue</v>
      </c>
      <c r="B18" s="20">
        <f t="shared" si="8"/>
        <v>44994</v>
      </c>
      <c r="C18" s="21">
        <f>Datos!$L14</f>
        <v>442</v>
      </c>
      <c r="D18" s="21">
        <f t="shared" si="2"/>
        <v>154.69999999999999</v>
      </c>
      <c r="E18" s="21">
        <f t="shared" si="3"/>
        <v>45</v>
      </c>
      <c r="F18" s="21">
        <f t="shared" si="4"/>
        <v>199</v>
      </c>
      <c r="G18" s="22">
        <f t="shared" si="5"/>
        <v>245.55317617189459</v>
      </c>
      <c r="H18" s="23">
        <f>Datos!$D14</f>
        <v>9</v>
      </c>
      <c r="I18" s="36">
        <f>Datos!$E14</f>
        <v>9</v>
      </c>
      <c r="J18" s="37">
        <f>Datos!$F14</f>
        <v>1</v>
      </c>
      <c r="K18" s="38">
        <f>Datos!$H14</f>
        <v>26</v>
      </c>
      <c r="L18" s="44">
        <f t="shared" si="6"/>
        <v>0.10180995475113122</v>
      </c>
      <c r="M18" s="23">
        <f>VLOOKUP($B18,Datos!$K$6:$Q$371,3,FALSE)</f>
        <v>67</v>
      </c>
      <c r="N18" s="36">
        <f>VLOOKUP($B18,Datos!$K$6:$Q$371,4,FALSE)</f>
        <v>100</v>
      </c>
      <c r="O18" s="37">
        <f>VLOOKUP($B18,Datos!$K$6:$Q$371,5,FALSE)</f>
        <v>1</v>
      </c>
      <c r="P18" s="38">
        <f>VLOOKUP($B18,Datos!$K$6:$Q$371,7,FALSE)</f>
        <v>31</v>
      </c>
      <c r="Q18" s="59">
        <f t="shared" si="7"/>
        <v>0.38009049773755654</v>
      </c>
      <c r="R18" s="23">
        <f>VLOOKUP($B18,Datos!$T$6:$Z$371,3,FALSE)</f>
        <v>84.857455852674093</v>
      </c>
      <c r="S18" s="36">
        <f>VLOOKUP($B18,Datos!$T$6:$Z$371,4,FALSE)</f>
        <v>146.280961251863</v>
      </c>
      <c r="T18" s="37">
        <f>VLOOKUP($B18,Datos!$T$6:$Z$371,5,FALSE)</f>
        <v>14.414759067357499</v>
      </c>
      <c r="U18" s="38">
        <f>VLOOKUP($B18,Datos!$T$6:$Z$371,6,FALSE)</f>
        <v>0</v>
      </c>
      <c r="V18" s="57"/>
    </row>
    <row r="19" spans="1:22">
      <c r="A19" s="24" t="str">
        <f>VLOOKUP(WEEKDAY(B19,2),'2023'!$L$5:$M$11,2,FALSE)</f>
        <v>Vie</v>
      </c>
      <c r="B19" s="25">
        <f t="shared" si="8"/>
        <v>44995</v>
      </c>
      <c r="C19" s="26">
        <f>Datos!$L15</f>
        <v>442</v>
      </c>
      <c r="D19" s="26">
        <f t="shared" si="2"/>
        <v>154.69999999999999</v>
      </c>
      <c r="E19" s="26">
        <f t="shared" si="3"/>
        <v>42</v>
      </c>
      <c r="F19" s="26">
        <f t="shared" si="4"/>
        <v>295</v>
      </c>
      <c r="G19" s="27">
        <f t="shared" si="5"/>
        <v>276.28752136551691</v>
      </c>
      <c r="H19" s="28">
        <f>Datos!$D15</f>
        <v>9</v>
      </c>
      <c r="I19" s="40">
        <f>Datos!$E15</f>
        <v>6</v>
      </c>
      <c r="J19" s="41">
        <f>Datos!$F15</f>
        <v>1</v>
      </c>
      <c r="K19" s="42">
        <f>Datos!$H15</f>
        <v>26</v>
      </c>
      <c r="L19" s="43">
        <f t="shared" si="6"/>
        <v>9.5022624434389136E-2</v>
      </c>
      <c r="M19" s="28">
        <f>VLOOKUP($B19,Datos!$K$6:$Q$371,3,FALSE)</f>
        <v>106</v>
      </c>
      <c r="N19" s="40">
        <f>VLOOKUP($B19,Datos!$K$6:$Q$371,4,FALSE)</f>
        <v>148</v>
      </c>
      <c r="O19" s="41">
        <f>VLOOKUP($B19,Datos!$K$6:$Q$371,5,FALSE)</f>
        <v>12</v>
      </c>
      <c r="P19" s="42">
        <f>VLOOKUP($B19,Datos!$K$6:$Q$371,7,FALSE)</f>
        <v>29</v>
      </c>
      <c r="Q19" s="58">
        <f t="shared" si="7"/>
        <v>0.60180995475113119</v>
      </c>
      <c r="R19" s="28">
        <f>VLOOKUP($B19,Datos!$T$6:$Z$371,3,FALSE)</f>
        <v>104.210910696266</v>
      </c>
      <c r="S19" s="40">
        <f>VLOOKUP($B19,Datos!$T$6:$Z$371,4,FALSE)</f>
        <v>147.178390461997</v>
      </c>
      <c r="T19" s="41">
        <f>VLOOKUP($B19,Datos!$T$6:$Z$371,5,FALSE)</f>
        <v>24.8982202072539</v>
      </c>
      <c r="U19" s="42">
        <f>VLOOKUP($B19,Datos!$T$6:$Z$371,6,FALSE)</f>
        <v>0</v>
      </c>
      <c r="V19" s="57"/>
    </row>
    <row r="20" spans="1:22">
      <c r="A20" s="29" t="str">
        <f>VLOOKUP(WEEKDAY(B20,2),'2023'!$L$5:$M$11,2,FALSE)</f>
        <v>Sáb</v>
      </c>
      <c r="B20" s="20">
        <f t="shared" si="8"/>
        <v>44996</v>
      </c>
      <c r="C20" s="21">
        <f>Datos!$L16</f>
        <v>442</v>
      </c>
      <c r="D20" s="21">
        <f t="shared" si="2"/>
        <v>154.69999999999999</v>
      </c>
      <c r="E20" s="21">
        <f t="shared" si="3"/>
        <v>49</v>
      </c>
      <c r="F20" s="21">
        <f t="shared" si="4"/>
        <v>409</v>
      </c>
      <c r="G20" s="22">
        <f t="shared" si="5"/>
        <v>354.00232404429352</v>
      </c>
      <c r="H20" s="23">
        <f>Datos!$D16</f>
        <v>15</v>
      </c>
      <c r="I20" s="36">
        <f>Datos!$E16</f>
        <v>9</v>
      </c>
      <c r="J20" s="37">
        <f>Datos!$F16</f>
        <v>1</v>
      </c>
      <c r="K20" s="38">
        <f>Datos!$H16</f>
        <v>24</v>
      </c>
      <c r="L20" s="44">
        <f t="shared" si="6"/>
        <v>0.11085972850678733</v>
      </c>
      <c r="M20" s="23">
        <f>VLOOKUP($B20,Datos!$K$6:$Q$371,3,FALSE)</f>
        <v>160</v>
      </c>
      <c r="N20" s="36">
        <f>VLOOKUP($B20,Datos!$K$6:$Q$371,4,FALSE)</f>
        <v>191</v>
      </c>
      <c r="O20" s="37">
        <f>VLOOKUP($B20,Datos!$K$6:$Q$371,5,FALSE)</f>
        <v>33</v>
      </c>
      <c r="P20" s="38">
        <f>VLOOKUP($B20,Datos!$K$6:$Q$371,7,FALSE)</f>
        <v>25</v>
      </c>
      <c r="Q20" s="59">
        <f t="shared" si="7"/>
        <v>0.86877828054298645</v>
      </c>
      <c r="R20" s="23">
        <f>VLOOKUP($B20,Datos!$T$6:$Z$371,3,FALSE)</f>
        <v>138.45163849646801</v>
      </c>
      <c r="S20" s="36">
        <f>VLOOKUP($B20,Datos!$T$6:$Z$371,4,FALSE)</f>
        <v>172.306408345753</v>
      </c>
      <c r="T20" s="37">
        <f>VLOOKUP($B20,Datos!$T$6:$Z$371,5,FALSE)</f>
        <v>43.244277202072503</v>
      </c>
      <c r="U20" s="38">
        <f>VLOOKUP($B20,Datos!$T$6:$Z$371,6,FALSE)</f>
        <v>0</v>
      </c>
      <c r="V20" s="57"/>
    </row>
    <row r="21" spans="1:22">
      <c r="A21" s="24" t="str">
        <f>VLOOKUP(WEEKDAY(B21,2),'2023'!$L$5:$M$11,2,FALSE)</f>
        <v>Dom</v>
      </c>
      <c r="B21" s="25">
        <f t="shared" si="8"/>
        <v>44997</v>
      </c>
      <c r="C21" s="26">
        <f>Datos!$L17</f>
        <v>442</v>
      </c>
      <c r="D21" s="26">
        <f t="shared" si="2"/>
        <v>154.69999999999999</v>
      </c>
      <c r="E21" s="26">
        <f t="shared" si="3"/>
        <v>46</v>
      </c>
      <c r="F21" s="26">
        <f t="shared" si="4"/>
        <v>409</v>
      </c>
      <c r="G21" s="27">
        <f t="shared" si="5"/>
        <v>418.46995560734194</v>
      </c>
      <c r="H21" s="28">
        <f>Datos!$D17</f>
        <v>9</v>
      </c>
      <c r="I21" s="40">
        <f>Datos!$E17</f>
        <v>10</v>
      </c>
      <c r="J21" s="41">
        <f>Datos!$F17</f>
        <v>1</v>
      </c>
      <c r="K21" s="42">
        <f>Datos!$H17</f>
        <v>26</v>
      </c>
      <c r="L21" s="43">
        <f t="shared" si="6"/>
        <v>0.10407239819004525</v>
      </c>
      <c r="M21" s="28">
        <f>VLOOKUP($B21,Datos!$K$6:$Q$371,3,FALSE)</f>
        <v>144</v>
      </c>
      <c r="N21" s="40">
        <f>VLOOKUP($B21,Datos!$K$6:$Q$371,4,FALSE)</f>
        <v>197</v>
      </c>
      <c r="O21" s="41">
        <f>VLOOKUP($B21,Datos!$K$6:$Q$371,5,FALSE)</f>
        <v>43</v>
      </c>
      <c r="P21" s="42">
        <f>VLOOKUP($B21,Datos!$K$6:$Q$371,7,FALSE)</f>
        <v>25</v>
      </c>
      <c r="Q21" s="58">
        <f t="shared" si="7"/>
        <v>0.86877828054298645</v>
      </c>
      <c r="R21" s="28">
        <f>VLOOKUP($B21,Datos!$T$6:$Z$371,3,FALSE)</f>
        <v>172.69236629667</v>
      </c>
      <c r="S21" s="40">
        <f>VLOOKUP($B21,Datos!$T$6:$Z$371,4,FALSE)</f>
        <v>192.049850968703</v>
      </c>
      <c r="T21" s="41">
        <f>VLOOKUP($B21,Datos!$T$6:$Z$371,5,FALSE)</f>
        <v>53.727738341968902</v>
      </c>
      <c r="U21" s="42">
        <f>VLOOKUP($B21,Datos!$T$6:$Z$371,6,FALSE)</f>
        <v>0</v>
      </c>
      <c r="V21" s="57"/>
    </row>
    <row r="22" spans="1:22">
      <c r="A22" s="29" t="str">
        <f>VLOOKUP(WEEKDAY(B22,2),'2023'!$L$5:$M$11,2,FALSE)</f>
        <v>Lun</v>
      </c>
      <c r="B22" s="20">
        <f t="shared" si="8"/>
        <v>44998</v>
      </c>
      <c r="C22" s="21">
        <f>Datos!$L18</f>
        <v>442</v>
      </c>
      <c r="D22" s="21">
        <f t="shared" si="2"/>
        <v>154.69999999999999</v>
      </c>
      <c r="E22" s="21">
        <f t="shared" si="3"/>
        <v>56</v>
      </c>
      <c r="F22" s="21">
        <f t="shared" si="4"/>
        <v>410</v>
      </c>
      <c r="G22" s="22">
        <f t="shared" si="5"/>
        <v>416.87435600393593</v>
      </c>
      <c r="H22" s="23">
        <f>Datos!$D18</f>
        <v>8</v>
      </c>
      <c r="I22" s="36">
        <f>Datos!$E18</f>
        <v>13</v>
      </c>
      <c r="J22" s="37">
        <f>Datos!$F18</f>
        <v>2</v>
      </c>
      <c r="K22" s="38">
        <f>Datos!$H18</f>
        <v>33</v>
      </c>
      <c r="L22" s="44">
        <f t="shared" si="6"/>
        <v>0.12669683257918551</v>
      </c>
      <c r="M22" s="23">
        <f>VLOOKUP($B22,Datos!$K$6:$Q$371,3,FALSE)</f>
        <v>144</v>
      </c>
      <c r="N22" s="36">
        <f>VLOOKUP($B22,Datos!$K$6:$Q$371,4,FALSE)</f>
        <v>197</v>
      </c>
      <c r="O22" s="37">
        <f>VLOOKUP($B22,Datos!$K$6:$Q$371,5,FALSE)</f>
        <v>42</v>
      </c>
      <c r="P22" s="38">
        <f>VLOOKUP($B22,Datos!$K$6:$Q$371,7,FALSE)</f>
        <v>27</v>
      </c>
      <c r="Q22" s="59">
        <f t="shared" si="7"/>
        <v>0.86651583710407243</v>
      </c>
      <c r="R22" s="23">
        <f>VLOOKUP($B22,Datos!$T$6:$Z$371,3,FALSE)</f>
        <v>169.71491170534799</v>
      </c>
      <c r="S22" s="36">
        <f>VLOOKUP($B22,Datos!$T$6:$Z$371,4,FALSE)</f>
        <v>194.742138599106</v>
      </c>
      <c r="T22" s="37">
        <f>VLOOKUP($B22,Datos!$T$6:$Z$371,5,FALSE)</f>
        <v>52.417305699481901</v>
      </c>
      <c r="U22" s="38">
        <f>VLOOKUP($B22,Datos!$T$6:$Z$371,6,FALSE)</f>
        <v>0</v>
      </c>
      <c r="V22" s="57"/>
    </row>
    <row r="23" spans="1:22">
      <c r="A23" s="24" t="str">
        <f>VLOOKUP(WEEKDAY(B23,2),'2023'!$L$5:$M$11,2,FALSE)</f>
        <v>Mar</v>
      </c>
      <c r="B23" s="25">
        <f t="shared" si="8"/>
        <v>44999</v>
      </c>
      <c r="C23" s="26">
        <f>Datos!$L19</f>
        <v>442</v>
      </c>
      <c r="D23" s="26">
        <f t="shared" si="2"/>
        <v>154.69999999999999</v>
      </c>
      <c r="E23" s="26">
        <f t="shared" si="3"/>
        <v>129</v>
      </c>
      <c r="F23" s="26">
        <f t="shared" si="4"/>
        <v>410</v>
      </c>
      <c r="G23" s="27">
        <f t="shared" si="5"/>
        <v>420.97541873020612</v>
      </c>
      <c r="H23" s="28">
        <f>Datos!$D19</f>
        <v>21</v>
      </c>
      <c r="I23" s="40">
        <f>Datos!$E19</f>
        <v>48</v>
      </c>
      <c r="J23" s="41">
        <f>Datos!$F19</f>
        <v>5</v>
      </c>
      <c r="K23" s="42">
        <f>Datos!$H19</f>
        <v>55</v>
      </c>
      <c r="L23" s="43">
        <f t="shared" si="6"/>
        <v>0.29185520361990952</v>
      </c>
      <c r="M23" s="28">
        <f>VLOOKUP($B23,Datos!$K$6:$Q$371,3,FALSE)</f>
        <v>161</v>
      </c>
      <c r="N23" s="40">
        <f>VLOOKUP($B23,Datos!$K$6:$Q$371,4,FALSE)</f>
        <v>182</v>
      </c>
      <c r="O23" s="41">
        <f>VLOOKUP($B23,Datos!$K$6:$Q$371,5,FALSE)</f>
        <v>37</v>
      </c>
      <c r="P23" s="42">
        <f>VLOOKUP($B23,Datos!$K$6:$Q$371,7,FALSE)</f>
        <v>30</v>
      </c>
      <c r="Q23" s="58">
        <f t="shared" si="7"/>
        <v>0.85972850678733037</v>
      </c>
      <c r="R23" s="28">
        <f>VLOOKUP($B23,Datos!$T$6:$Z$371,3,FALSE)</f>
        <v>157.80509334006101</v>
      </c>
      <c r="S23" s="40">
        <f>VLOOKUP($B23,Datos!$T$6:$Z$371,4,FALSE)</f>
        <v>205.51128912071499</v>
      </c>
      <c r="T23" s="41">
        <f>VLOOKUP($B23,Datos!$T$6:$Z$371,5,FALSE)</f>
        <v>57.659036269430104</v>
      </c>
      <c r="U23" s="42">
        <f>VLOOKUP($B23,Datos!$T$6:$Z$371,6,FALSE)</f>
        <v>0</v>
      </c>
      <c r="V23" s="57"/>
    </row>
    <row r="24" spans="1:22">
      <c r="A24" s="29" t="str">
        <f>VLOOKUP(WEEKDAY(B24,2),'2023'!$L$5:$M$11,2,FALSE)</f>
        <v>Mié</v>
      </c>
      <c r="B24" s="20">
        <f t="shared" si="8"/>
        <v>45000</v>
      </c>
      <c r="C24" s="21">
        <f>Datos!$L20</f>
        <v>442</v>
      </c>
      <c r="D24" s="21">
        <f t="shared" si="2"/>
        <v>154.69999999999999</v>
      </c>
      <c r="E24" s="21">
        <f t="shared" si="3"/>
        <v>148</v>
      </c>
      <c r="F24" s="21">
        <f t="shared" si="4"/>
        <v>394</v>
      </c>
      <c r="G24" s="22">
        <f t="shared" si="5"/>
        <v>390.30601751695372</v>
      </c>
      <c r="H24" s="23">
        <f>Datos!$D20</f>
        <v>23</v>
      </c>
      <c r="I24" s="36">
        <f>Datos!$E20</f>
        <v>62</v>
      </c>
      <c r="J24" s="37">
        <f>Datos!$F20</f>
        <v>5</v>
      </c>
      <c r="K24" s="38">
        <f>Datos!$H20</f>
        <v>58</v>
      </c>
      <c r="L24" s="44">
        <f t="shared" si="6"/>
        <v>0.33484162895927599</v>
      </c>
      <c r="M24" s="23">
        <f>VLOOKUP($B24,Datos!$K$6:$Q$371,3,FALSE)</f>
        <v>161</v>
      </c>
      <c r="N24" s="36">
        <f>VLOOKUP($B24,Datos!$K$6:$Q$371,4,FALSE)</f>
        <v>180</v>
      </c>
      <c r="O24" s="37">
        <f>VLOOKUP($B24,Datos!$K$6:$Q$371,5,FALSE)</f>
        <v>20</v>
      </c>
      <c r="P24" s="38">
        <f>VLOOKUP($B24,Datos!$K$6:$Q$371,7,FALSE)</f>
        <v>33</v>
      </c>
      <c r="Q24" s="59">
        <f t="shared" si="7"/>
        <v>0.81674208144796379</v>
      </c>
      <c r="R24" s="23">
        <f>VLOOKUP($B24,Datos!$T$6:$Z$371,3,FALSE)</f>
        <v>148.87272956609499</v>
      </c>
      <c r="S24" s="36">
        <f>VLOOKUP($B24,Datos!$T$6:$Z$371,4,FALSE)</f>
        <v>192.94728017883801</v>
      </c>
      <c r="T24" s="37">
        <f>VLOOKUP($B24,Datos!$T$6:$Z$371,5,FALSE)</f>
        <v>48.486007772020699</v>
      </c>
      <c r="U24" s="38">
        <f>VLOOKUP($B24,Datos!$T$6:$Z$371,6,FALSE)</f>
        <v>0</v>
      </c>
      <c r="V24" s="57"/>
    </row>
    <row r="25" spans="1:22">
      <c r="A25" s="24" t="str">
        <f>VLOOKUP(WEEKDAY(B25,2),'2023'!$L$5:$M$11,2,FALSE)</f>
        <v>Jue</v>
      </c>
      <c r="B25" s="25">
        <f t="shared" si="8"/>
        <v>45001</v>
      </c>
      <c r="C25" s="26">
        <f>Datos!$L21</f>
        <v>442</v>
      </c>
      <c r="D25" s="26">
        <f t="shared" si="2"/>
        <v>154.69999999999999</v>
      </c>
      <c r="E25" s="26">
        <f t="shared" si="3"/>
        <v>133</v>
      </c>
      <c r="F25" s="26">
        <f t="shared" si="4"/>
        <v>403</v>
      </c>
      <c r="G25" s="27">
        <f t="shared" si="5"/>
        <v>375.19852157979381</v>
      </c>
      <c r="H25" s="28">
        <f>Datos!$D21</f>
        <v>20</v>
      </c>
      <c r="I25" s="40">
        <f>Datos!$E21</f>
        <v>52</v>
      </c>
      <c r="J25" s="41">
        <f>Datos!$F21</f>
        <v>6</v>
      </c>
      <c r="K25" s="42">
        <f>Datos!$H21</f>
        <v>55</v>
      </c>
      <c r="L25" s="43">
        <f t="shared" si="6"/>
        <v>0.3009049773755656</v>
      </c>
      <c r="M25" s="28">
        <f>VLOOKUP($B25,Datos!$K$6:$Q$371,3,FALSE)</f>
        <v>162</v>
      </c>
      <c r="N25" s="40">
        <f>VLOOKUP($B25,Datos!$K$6:$Q$371,4,FALSE)</f>
        <v>193</v>
      </c>
      <c r="O25" s="41">
        <f>VLOOKUP($B25,Datos!$K$6:$Q$371,5,FALSE)</f>
        <v>14</v>
      </c>
      <c r="P25" s="42">
        <f>VLOOKUP($B25,Datos!$K$6:$Q$371,7,FALSE)</f>
        <v>34</v>
      </c>
      <c r="Q25" s="58">
        <f t="shared" si="7"/>
        <v>0.83484162895927605</v>
      </c>
      <c r="R25" s="28">
        <f>VLOOKUP($B25,Datos!$T$6:$Z$371,3,FALSE)</f>
        <v>141.42909308778999</v>
      </c>
      <c r="S25" s="40">
        <f>VLOOKUP($B25,Datos!$T$6:$Z$371,4,FALSE)</f>
        <v>183.97298807749601</v>
      </c>
      <c r="T25" s="41">
        <f>VLOOKUP($B25,Datos!$T$6:$Z$371,5,FALSE)</f>
        <v>49.796440414507799</v>
      </c>
      <c r="U25" s="42">
        <f>VLOOKUP($B25,Datos!$T$6:$Z$371,6,FALSE)</f>
        <v>0</v>
      </c>
      <c r="V25" s="57"/>
    </row>
    <row r="26" spans="1:22">
      <c r="A26" s="29" t="str">
        <f>VLOOKUP(WEEKDAY(B26,2),'2023'!$L$5:$M$11,2,FALSE)</f>
        <v>Vie</v>
      </c>
      <c r="B26" s="20">
        <f t="shared" si="8"/>
        <v>45002</v>
      </c>
      <c r="C26" s="21">
        <f>Datos!$L22</f>
        <v>442</v>
      </c>
      <c r="D26" s="21">
        <f t="shared" si="2"/>
        <v>154.69999999999999</v>
      </c>
      <c r="E26" s="21">
        <f t="shared" si="3"/>
        <v>66</v>
      </c>
      <c r="F26" s="21">
        <f t="shared" si="4"/>
        <v>396</v>
      </c>
      <c r="G26" s="22">
        <f t="shared" si="5"/>
        <v>380.24099333288098</v>
      </c>
      <c r="H26" s="23">
        <f>Datos!$D22</f>
        <v>9</v>
      </c>
      <c r="I26" s="36">
        <f>Datos!$E22</f>
        <v>15</v>
      </c>
      <c r="J26" s="37">
        <f>Datos!$F22</f>
        <v>3</v>
      </c>
      <c r="K26" s="38">
        <f>Datos!$H22</f>
        <v>39</v>
      </c>
      <c r="L26" s="44">
        <f t="shared" si="6"/>
        <v>0.14932126696832579</v>
      </c>
      <c r="M26" s="23">
        <f>VLOOKUP($B26,Datos!$K$6:$Q$371,3,FALSE)</f>
        <v>154</v>
      </c>
      <c r="N26" s="36">
        <f>VLOOKUP($B26,Datos!$K$6:$Q$371,4,FALSE)</f>
        <v>196</v>
      </c>
      <c r="O26" s="37">
        <f>VLOOKUP($B26,Datos!$K$6:$Q$371,5,FALSE)</f>
        <v>10</v>
      </c>
      <c r="P26" s="38">
        <f>VLOOKUP($B26,Datos!$K$6:$Q$371,7,FALSE)</f>
        <v>36</v>
      </c>
      <c r="Q26" s="59">
        <f t="shared" si="7"/>
        <v>0.81447963800904977</v>
      </c>
      <c r="R26" s="23">
        <f>VLOOKUP($B26,Datos!$T$6:$Z$371,3,FALSE)</f>
        <v>144.40654767911201</v>
      </c>
      <c r="S26" s="36">
        <f>VLOOKUP($B26,Datos!$T$6:$Z$371,4,FALSE)</f>
        <v>179.48584202682599</v>
      </c>
      <c r="T26" s="37">
        <f>VLOOKUP($B26,Datos!$T$6:$Z$371,5,FALSE)</f>
        <v>56.348603626943003</v>
      </c>
      <c r="U26" s="38">
        <f>VLOOKUP($B26,Datos!$T$6:$Z$371,6,FALSE)</f>
        <v>0</v>
      </c>
      <c r="V26" s="57"/>
    </row>
    <row r="27" spans="1:22">
      <c r="A27" s="24" t="str">
        <f>VLOOKUP(WEEKDAY(B27,2),'2023'!$L$5:$M$11,2,FALSE)</f>
        <v>Sáb</v>
      </c>
      <c r="B27" s="25">
        <f t="shared" si="8"/>
        <v>45003</v>
      </c>
      <c r="C27" s="26">
        <f>Datos!$L23</f>
        <v>442</v>
      </c>
      <c r="D27" s="26">
        <f t="shared" si="2"/>
        <v>154.69999999999999</v>
      </c>
      <c r="E27" s="26">
        <f t="shared" si="3"/>
        <v>55</v>
      </c>
      <c r="F27" s="26">
        <f t="shared" si="4"/>
        <v>351</v>
      </c>
      <c r="G27" s="27">
        <f t="shared" si="5"/>
        <v>420.5828570407474</v>
      </c>
      <c r="H27" s="28">
        <f>Datos!$D23</f>
        <v>10</v>
      </c>
      <c r="I27" s="40">
        <f>Datos!$E23</f>
        <v>8</v>
      </c>
      <c r="J27" s="41">
        <f>Datos!$F23</f>
        <v>3</v>
      </c>
      <c r="K27" s="42">
        <f>Datos!$H23</f>
        <v>34</v>
      </c>
      <c r="L27" s="43">
        <f t="shared" si="6"/>
        <v>0.1244343891402715</v>
      </c>
      <c r="M27" s="28">
        <f>VLOOKUP($B27,Datos!$K$6:$Q$371,3,FALSE)</f>
        <v>142</v>
      </c>
      <c r="N27" s="40">
        <f>VLOOKUP($B27,Datos!$K$6:$Q$371,4,FALSE)</f>
        <v>168</v>
      </c>
      <c r="O27" s="41">
        <f>VLOOKUP($B27,Datos!$K$6:$Q$371,5,FALSE)</f>
        <v>4</v>
      </c>
      <c r="P27" s="42">
        <f>VLOOKUP($B27,Datos!$K$6:$Q$371,7,FALSE)</f>
        <v>37</v>
      </c>
      <c r="Q27" s="58">
        <f t="shared" si="7"/>
        <v>0.71040723981900455</v>
      </c>
      <c r="R27" s="28">
        <f>VLOOKUP($B27,Datos!$T$6:$Z$371,3,FALSE)</f>
        <v>156.31636604440001</v>
      </c>
      <c r="S27" s="40">
        <f>VLOOKUP($B27,Datos!$T$6:$Z$371,4,FALSE)</f>
        <v>197.43442622950801</v>
      </c>
      <c r="T27" s="41">
        <f>VLOOKUP($B27,Datos!$T$6:$Z$371,5,FALSE)</f>
        <v>66.832064766839395</v>
      </c>
      <c r="U27" s="42">
        <f>VLOOKUP($B27,Datos!$T$6:$Z$371,6,FALSE)</f>
        <v>0</v>
      </c>
      <c r="V27" s="57"/>
    </row>
    <row r="28" spans="1:22">
      <c r="A28" s="29" t="str">
        <f>VLOOKUP(WEEKDAY(B28,2),'2023'!$L$5:$M$11,2,FALSE)</f>
        <v>Dom</v>
      </c>
      <c r="B28" s="20">
        <f t="shared" si="8"/>
        <v>45004</v>
      </c>
      <c r="C28" s="21">
        <f>Datos!$L24</f>
        <v>442</v>
      </c>
      <c r="D28" s="21">
        <f t="shared" si="2"/>
        <v>154.69999999999999</v>
      </c>
      <c r="E28" s="21">
        <f t="shared" si="3"/>
        <v>58</v>
      </c>
      <c r="F28" s="21">
        <f t="shared" si="4"/>
        <v>229</v>
      </c>
      <c r="G28" s="22">
        <f t="shared" si="5"/>
        <v>421.31052145207235</v>
      </c>
      <c r="H28" s="23">
        <f>Datos!$D24</f>
        <v>10</v>
      </c>
      <c r="I28" s="36">
        <f>Datos!$E24</f>
        <v>7</v>
      </c>
      <c r="J28" s="37">
        <f>Datos!$F24</f>
        <v>4</v>
      </c>
      <c r="K28" s="38">
        <f>Datos!$H24</f>
        <v>37</v>
      </c>
      <c r="L28" s="44">
        <f t="shared" si="6"/>
        <v>0.13122171945701358</v>
      </c>
      <c r="M28" s="23">
        <f>VLOOKUP($B28,Datos!$K$6:$Q$371,3,FALSE)</f>
        <v>77</v>
      </c>
      <c r="N28" s="36">
        <f>VLOOKUP($B28,Datos!$K$6:$Q$371,4,FALSE)</f>
        <v>118</v>
      </c>
      <c r="O28" s="37">
        <f>VLOOKUP($B28,Datos!$K$6:$Q$371,5,FALSE)</f>
        <v>2</v>
      </c>
      <c r="P28" s="38">
        <f>VLOOKUP($B28,Datos!$K$6:$Q$371,7,FALSE)</f>
        <v>32</v>
      </c>
      <c r="Q28" s="59">
        <f t="shared" si="7"/>
        <v>0.44570135746606337</v>
      </c>
      <c r="R28" s="23">
        <f>VLOOKUP($B28,Datos!$T$6:$Z$371,3,FALSE)</f>
        <v>168.22618440968699</v>
      </c>
      <c r="S28" s="36">
        <f>VLOOKUP($B28,Datos!$T$6:$Z$371,4,FALSE)</f>
        <v>187.56270491803301</v>
      </c>
      <c r="T28" s="37">
        <f>VLOOKUP($B28,Datos!$T$6:$Z$371,5,FALSE)</f>
        <v>65.521632124352394</v>
      </c>
      <c r="U28" s="38">
        <f>VLOOKUP($B28,Datos!$T$6:$Z$371,6,FALSE)</f>
        <v>0</v>
      </c>
      <c r="V28" s="57"/>
    </row>
    <row r="29" spans="1:22">
      <c r="A29" s="24" t="str">
        <f>VLOOKUP(WEEKDAY(B29,2),'2023'!$L$5:$M$11,2,FALSE)</f>
        <v>Lun</v>
      </c>
      <c r="B29" s="25">
        <f t="shared" si="8"/>
        <v>45005</v>
      </c>
      <c r="C29" s="26">
        <f>Datos!$L25</f>
        <v>442</v>
      </c>
      <c r="D29" s="26">
        <f t="shared" si="2"/>
        <v>154.69999999999999</v>
      </c>
      <c r="E29" s="26">
        <f t="shared" si="3"/>
        <v>91</v>
      </c>
      <c r="F29" s="26">
        <f t="shared" si="4"/>
        <v>193</v>
      </c>
      <c r="G29" s="27">
        <f t="shared" si="5"/>
        <v>355.3267200646161</v>
      </c>
      <c r="H29" s="28">
        <f>Datos!$D25</f>
        <v>12</v>
      </c>
      <c r="I29" s="40">
        <f>Datos!$E25</f>
        <v>12</v>
      </c>
      <c r="J29" s="41">
        <f>Datos!$F25</f>
        <v>4</v>
      </c>
      <c r="K29" s="42">
        <f>Datos!$H25</f>
        <v>63</v>
      </c>
      <c r="L29" s="43">
        <f t="shared" si="6"/>
        <v>0.20588235294117646</v>
      </c>
      <c r="M29" s="28">
        <f>VLOOKUP($B29,Datos!$K$6:$Q$371,3,FALSE)</f>
        <v>50</v>
      </c>
      <c r="N29" s="40">
        <f>VLOOKUP($B29,Datos!$K$6:$Q$371,4,FALSE)</f>
        <v>116</v>
      </c>
      <c r="O29" s="41">
        <f>VLOOKUP($B29,Datos!$K$6:$Q$371,5,FALSE)</f>
        <v>2</v>
      </c>
      <c r="P29" s="42">
        <f>VLOOKUP($B29,Datos!$K$6:$Q$371,7,FALSE)</f>
        <v>25</v>
      </c>
      <c r="Q29" s="58">
        <f t="shared" si="7"/>
        <v>0.38009049773755654</v>
      </c>
      <c r="R29" s="28">
        <f>VLOOKUP($B29,Datos!$T$6:$Z$371,3,FALSE)</f>
        <v>147.384002270434</v>
      </c>
      <c r="S29" s="40">
        <f>VLOOKUP($B29,Datos!$T$6:$Z$371,4,FALSE)</f>
        <v>148.97324888226501</v>
      </c>
      <c r="T29" s="41">
        <f>VLOOKUP($B29,Datos!$T$6:$Z$371,5,FALSE)</f>
        <v>58.969468911917097</v>
      </c>
      <c r="U29" s="42">
        <f>VLOOKUP($B29,Datos!$T$6:$Z$371,6,FALSE)</f>
        <v>0</v>
      </c>
      <c r="V29" s="57"/>
    </row>
    <row r="30" spans="1:22">
      <c r="A30" s="29" t="str">
        <f>VLOOKUP(WEEKDAY(B30,2),'2023'!$L$5:$M$11,2,FALSE)</f>
        <v>Mar</v>
      </c>
      <c r="B30" s="20">
        <f t="shared" si="8"/>
        <v>45006</v>
      </c>
      <c r="C30" s="21">
        <f>Datos!$L26</f>
        <v>442</v>
      </c>
      <c r="D30" s="21">
        <f t="shared" si="2"/>
        <v>154.69999999999999</v>
      </c>
      <c r="E30" s="21">
        <f t="shared" si="3"/>
        <v>124</v>
      </c>
      <c r="F30" s="21">
        <f t="shared" si="4"/>
        <v>169</v>
      </c>
      <c r="G30" s="22">
        <f t="shared" si="5"/>
        <v>295.28982042623261</v>
      </c>
      <c r="H30" s="23">
        <f>Datos!$D26</f>
        <v>16</v>
      </c>
      <c r="I30" s="36">
        <f>Datos!$E26</f>
        <v>28</v>
      </c>
      <c r="J30" s="37">
        <f>Datos!$F26</f>
        <v>3</v>
      </c>
      <c r="K30" s="38">
        <f>Datos!$H26</f>
        <v>77</v>
      </c>
      <c r="L30" s="44">
        <f t="shared" si="6"/>
        <v>0.28054298642533937</v>
      </c>
      <c r="M30" s="23">
        <f>VLOOKUP($B30,Datos!$K$6:$Q$371,3,FALSE)</f>
        <v>38</v>
      </c>
      <c r="N30" s="36">
        <f>VLOOKUP($B30,Datos!$K$6:$Q$371,4,FALSE)</f>
        <v>110</v>
      </c>
      <c r="O30" s="37">
        <f>VLOOKUP($B30,Datos!$K$6:$Q$371,5,FALSE)</f>
        <v>2</v>
      </c>
      <c r="P30" s="38">
        <f>VLOOKUP($B30,Datos!$K$6:$Q$371,7,FALSE)</f>
        <v>19</v>
      </c>
      <c r="Q30" s="59">
        <f t="shared" si="7"/>
        <v>0.33936651583710409</v>
      </c>
      <c r="R30" s="23">
        <f>VLOOKUP($B30,Datos!$T$6:$Z$371,3,FALSE)</f>
        <v>116.120729061554</v>
      </c>
      <c r="S30" s="36">
        <f>VLOOKUP($B30,Datos!$T$6:$Z$371,4,FALSE)</f>
        <v>134.614381520119</v>
      </c>
      <c r="T30" s="37">
        <f>VLOOKUP($B30,Datos!$T$6:$Z$371,5,FALSE)</f>
        <v>44.554709844559603</v>
      </c>
      <c r="U30" s="38">
        <f>VLOOKUP($B30,Datos!$T$6:$Z$371,6,FALSE)</f>
        <v>0</v>
      </c>
      <c r="V30" s="57"/>
    </row>
    <row r="31" spans="1:22">
      <c r="A31" s="24" t="str">
        <f>VLOOKUP(WEEKDAY(B31,2),'2023'!$L$5:$M$11,2,FALSE)</f>
        <v>Mié</v>
      </c>
      <c r="B31" s="25">
        <f t="shared" si="8"/>
        <v>45007</v>
      </c>
      <c r="C31" s="26">
        <f>Datos!$L27</f>
        <v>442</v>
      </c>
      <c r="D31" s="26">
        <f t="shared" si="2"/>
        <v>154.69999999999999</v>
      </c>
      <c r="E31" s="26">
        <f t="shared" si="3"/>
        <v>133</v>
      </c>
      <c r="F31" s="26">
        <f t="shared" si="4"/>
        <v>168</v>
      </c>
      <c r="G31" s="27">
        <f t="shared" si="5"/>
        <v>281.17809615258852</v>
      </c>
      <c r="H31" s="28">
        <f>Datos!$D27</f>
        <v>16</v>
      </c>
      <c r="I31" s="40">
        <f>Datos!$E27</f>
        <v>38</v>
      </c>
      <c r="J31" s="41">
        <f>Datos!$F27</f>
        <v>3</v>
      </c>
      <c r="K31" s="42">
        <f>Datos!$H27</f>
        <v>76</v>
      </c>
      <c r="L31" s="43">
        <f t="shared" si="6"/>
        <v>0.3009049773755656</v>
      </c>
      <c r="M31" s="28">
        <f>VLOOKUP($B31,Datos!$K$6:$Q$371,3,FALSE)</f>
        <v>43</v>
      </c>
      <c r="N31" s="40">
        <f>VLOOKUP($B31,Datos!$K$6:$Q$371,4,FALSE)</f>
        <v>103</v>
      </c>
      <c r="O31" s="41">
        <f>VLOOKUP($B31,Datos!$K$6:$Q$371,5,FALSE)</f>
        <v>1</v>
      </c>
      <c r="P31" s="42">
        <f>VLOOKUP($B31,Datos!$K$6:$Q$371,7,FALSE)</f>
        <v>21</v>
      </c>
      <c r="Q31" s="58">
        <f t="shared" si="7"/>
        <v>0.33257918552036198</v>
      </c>
      <c r="R31" s="28">
        <f>VLOOKUP($B31,Datos!$T$6:$Z$371,3,FALSE)</f>
        <v>96.767274217961699</v>
      </c>
      <c r="S31" s="40">
        <f>VLOOKUP($B31,Datos!$T$6:$Z$371,4,FALSE)</f>
        <v>134.614381520119</v>
      </c>
      <c r="T31" s="41">
        <f>VLOOKUP($B31,Datos!$T$6:$Z$371,5,FALSE)</f>
        <v>49.796440414507799</v>
      </c>
      <c r="U31" s="42">
        <f>VLOOKUP($B31,Datos!$T$6:$Z$371,6,FALSE)</f>
        <v>0</v>
      </c>
      <c r="V31" s="57"/>
    </row>
    <row r="32" spans="1:22">
      <c r="A32" s="29" t="str">
        <f>VLOOKUP(WEEKDAY(B32,2),'2023'!$L$5:$M$11,2,FALSE)</f>
        <v>Jue</v>
      </c>
      <c r="B32" s="20">
        <f t="shared" si="8"/>
        <v>45008</v>
      </c>
      <c r="C32" s="21">
        <f>Datos!$L28</f>
        <v>442</v>
      </c>
      <c r="D32" s="21">
        <f t="shared" si="2"/>
        <v>154.69999999999999</v>
      </c>
      <c r="E32" s="21">
        <f t="shared" si="3"/>
        <v>87</v>
      </c>
      <c r="F32" s="21">
        <f t="shared" si="4"/>
        <v>186</v>
      </c>
      <c r="G32" s="22">
        <f t="shared" si="5"/>
        <v>237.5650810381162</v>
      </c>
      <c r="H32" s="23">
        <f>Datos!$D28</f>
        <v>12</v>
      </c>
      <c r="I32" s="36">
        <f>Datos!$E28</f>
        <v>16</v>
      </c>
      <c r="J32" s="37">
        <f>Datos!$F28</f>
        <v>3</v>
      </c>
      <c r="K32" s="38">
        <f>Datos!$H28</f>
        <v>56</v>
      </c>
      <c r="L32" s="44">
        <f t="shared" si="6"/>
        <v>0.19683257918552036</v>
      </c>
      <c r="M32" s="23">
        <f>VLOOKUP($B32,Datos!$K$6:$Q$371,3,FALSE)</f>
        <v>45</v>
      </c>
      <c r="N32" s="36">
        <f>VLOOKUP($B32,Datos!$K$6:$Q$371,4,FALSE)</f>
        <v>110</v>
      </c>
      <c r="O32" s="37">
        <f>VLOOKUP($B32,Datos!$K$6:$Q$371,5,FALSE)</f>
        <v>2</v>
      </c>
      <c r="P32" s="38">
        <f>VLOOKUP($B32,Datos!$K$6:$Q$371,7,FALSE)</f>
        <v>29</v>
      </c>
      <c r="Q32" s="59">
        <f t="shared" si="7"/>
        <v>0.35520361990950228</v>
      </c>
      <c r="R32" s="23">
        <f>VLOOKUP($B32,Datos!$T$6:$Z$371,3,FALSE)</f>
        <v>65.504001009081705</v>
      </c>
      <c r="S32" s="36">
        <f>VLOOKUP($B32,Datos!$T$6:$Z$371,4,FALSE)</f>
        <v>130.127235469449</v>
      </c>
      <c r="T32" s="37">
        <f>VLOOKUP($B32,Datos!$T$6:$Z$371,5,FALSE)</f>
        <v>41.933844559585502</v>
      </c>
      <c r="U32" s="38">
        <f>VLOOKUP($B32,Datos!$T$6:$Z$371,6,FALSE)</f>
        <v>0</v>
      </c>
      <c r="V32" s="57"/>
    </row>
    <row r="33" spans="1:22">
      <c r="A33" s="24" t="str">
        <f>VLOOKUP(WEEKDAY(B33,2),'2023'!$L$5:$M$11,2,FALSE)</f>
        <v>Vie</v>
      </c>
      <c r="B33" s="25">
        <f t="shared" si="8"/>
        <v>45009</v>
      </c>
      <c r="C33" s="26">
        <f>Datos!$L29</f>
        <v>442</v>
      </c>
      <c r="D33" s="26">
        <f t="shared" si="2"/>
        <v>154.69999999999999</v>
      </c>
      <c r="E33" s="26">
        <f t="shared" si="3"/>
        <v>62</v>
      </c>
      <c r="F33" s="26">
        <f t="shared" si="4"/>
        <v>228</v>
      </c>
      <c r="G33" s="27">
        <f t="shared" si="5"/>
        <v>274.84305958980866</v>
      </c>
      <c r="H33" s="28">
        <f>Datos!$D29</f>
        <v>10</v>
      </c>
      <c r="I33" s="40">
        <f>Datos!$E29</f>
        <v>10</v>
      </c>
      <c r="J33" s="41">
        <f>Datos!$F29</f>
        <v>3</v>
      </c>
      <c r="K33" s="42">
        <f>Datos!$H29</f>
        <v>39</v>
      </c>
      <c r="L33" s="43">
        <f t="shared" si="6"/>
        <v>0.14027149321266968</v>
      </c>
      <c r="M33" s="28">
        <f>VLOOKUP($B33,Datos!$K$6:$Q$371,3,FALSE)</f>
        <v>69</v>
      </c>
      <c r="N33" s="40">
        <f>VLOOKUP($B33,Datos!$K$6:$Q$371,4,FALSE)</f>
        <v>118</v>
      </c>
      <c r="O33" s="41">
        <f>VLOOKUP($B33,Datos!$K$6:$Q$371,5,FALSE)</f>
        <v>4</v>
      </c>
      <c r="P33" s="42">
        <f>VLOOKUP($B33,Datos!$K$6:$Q$371,7,FALSE)</f>
        <v>37</v>
      </c>
      <c r="Q33" s="58">
        <f t="shared" si="7"/>
        <v>0.4321266968325792</v>
      </c>
      <c r="R33" s="28">
        <f>VLOOKUP($B33,Datos!$T$6:$Z$371,3,FALSE)</f>
        <v>71.458910191725494</v>
      </c>
      <c r="S33" s="40">
        <f>VLOOKUP($B33,Datos!$T$6:$Z$371,4,FALSE)</f>
        <v>141.79381520119199</v>
      </c>
      <c r="T33" s="41">
        <f>VLOOKUP($B33,Datos!$T$6:$Z$371,5,FALSE)</f>
        <v>61.590334196891199</v>
      </c>
      <c r="U33" s="42">
        <f>VLOOKUP($B33,Datos!$T$6:$Z$371,6,FALSE)</f>
        <v>0</v>
      </c>
      <c r="V33" s="57"/>
    </row>
    <row r="34" spans="1:22">
      <c r="A34" s="29" t="str">
        <f>VLOOKUP(WEEKDAY(B34,2),'2023'!$L$5:$M$11,2,FALSE)</f>
        <v>Sáb</v>
      </c>
      <c r="B34" s="20">
        <f t="shared" si="8"/>
        <v>45010</v>
      </c>
      <c r="C34" s="21">
        <f>Datos!$L30</f>
        <v>442</v>
      </c>
      <c r="D34" s="21">
        <f t="shared" si="2"/>
        <v>154.69999999999999</v>
      </c>
      <c r="E34" s="21">
        <f t="shared" si="3"/>
        <v>59</v>
      </c>
      <c r="F34" s="21">
        <f t="shared" si="4"/>
        <v>210</v>
      </c>
      <c r="G34" s="22">
        <f t="shared" si="5"/>
        <v>352.56925173632078</v>
      </c>
      <c r="H34" s="23">
        <f>Datos!$D30</f>
        <v>9</v>
      </c>
      <c r="I34" s="36">
        <f>Datos!$E30</f>
        <v>8</v>
      </c>
      <c r="J34" s="37">
        <f>Datos!$F30</f>
        <v>3</v>
      </c>
      <c r="K34" s="38">
        <f>Datos!$H30</f>
        <v>39</v>
      </c>
      <c r="L34" s="44">
        <f t="shared" si="6"/>
        <v>0.1334841628959276</v>
      </c>
      <c r="M34" s="23">
        <f>VLOOKUP($B34,Datos!$K$6:$Q$371,3,FALSE)</f>
        <v>60</v>
      </c>
      <c r="N34" s="36">
        <f>VLOOKUP($B34,Datos!$K$6:$Q$371,4,FALSE)</f>
        <v>106</v>
      </c>
      <c r="O34" s="37">
        <f>VLOOKUP($B34,Datos!$K$6:$Q$371,5,FALSE)</f>
        <v>3</v>
      </c>
      <c r="P34" s="38">
        <f>VLOOKUP($B34,Datos!$K$6:$Q$371,7,FALSE)</f>
        <v>41</v>
      </c>
      <c r="Q34" s="59">
        <f t="shared" si="7"/>
        <v>0.38235294117647056</v>
      </c>
      <c r="R34" s="23">
        <f>VLOOKUP($B34,Datos!$T$6:$Z$371,3,FALSE)</f>
        <v>93.789819626639797</v>
      </c>
      <c r="S34" s="36">
        <f>VLOOKUP($B34,Datos!$T$6:$Z$371,4,FALSE)</f>
        <v>155.25525335320401</v>
      </c>
      <c r="T34" s="37">
        <f>VLOOKUP($B34,Datos!$T$6:$Z$371,5,FALSE)</f>
        <v>103.524178756477</v>
      </c>
      <c r="U34" s="38">
        <f>VLOOKUP($B34,Datos!$T$6:$Z$371,6,FALSE)</f>
        <v>0</v>
      </c>
      <c r="V34" s="57"/>
    </row>
    <row r="35" spans="1:22">
      <c r="A35" s="24" t="str">
        <f>VLOOKUP(WEEKDAY(B35,2),'2023'!$L$5:$M$11,2,FALSE)</f>
        <v>Dom</v>
      </c>
      <c r="B35" s="25">
        <f t="shared" si="8"/>
        <v>45011</v>
      </c>
      <c r="C35" s="26">
        <f>Datos!$L31</f>
        <v>442</v>
      </c>
      <c r="D35" s="26">
        <f t="shared" si="2"/>
        <v>154.69999999999999</v>
      </c>
      <c r="E35" s="26">
        <f t="shared" si="3"/>
        <v>63</v>
      </c>
      <c r="F35" s="26">
        <f t="shared" si="4"/>
        <v>154</v>
      </c>
      <c r="G35" s="27">
        <f t="shared" si="5"/>
        <v>342.8608168585958</v>
      </c>
      <c r="H35" s="28">
        <f>Datos!$D31</f>
        <v>13</v>
      </c>
      <c r="I35" s="40">
        <f>Datos!$E31</f>
        <v>8</v>
      </c>
      <c r="J35" s="41">
        <f>Datos!$F31</f>
        <v>3</v>
      </c>
      <c r="K35" s="42">
        <f>Datos!$H31</f>
        <v>39</v>
      </c>
      <c r="L35" s="43">
        <f t="shared" si="6"/>
        <v>0.1425339366515837</v>
      </c>
      <c r="M35" s="28">
        <f>VLOOKUP($B35,Datos!$K$6:$Q$371,3,FALSE)</f>
        <v>43</v>
      </c>
      <c r="N35" s="40">
        <f>VLOOKUP($B35,Datos!$K$6:$Q$371,4,FALSE)</f>
        <v>76</v>
      </c>
      <c r="O35" s="41">
        <f>VLOOKUP($B35,Datos!$K$6:$Q$371,5,FALSE)</f>
        <v>2</v>
      </c>
      <c r="P35" s="42">
        <f>VLOOKUP($B35,Datos!$K$6:$Q$371,7,FALSE)</f>
        <v>33</v>
      </c>
      <c r="Q35" s="58">
        <f t="shared" si="7"/>
        <v>0.27375565610859731</v>
      </c>
      <c r="R35" s="28">
        <f>VLOOKUP($B35,Datos!$T$6:$Z$371,3,FALSE)</f>
        <v>92.301092330978804</v>
      </c>
      <c r="S35" s="40">
        <f>VLOOKUP($B35,Datos!$T$6:$Z$371,4,FALSE)</f>
        <v>141.79381520119199</v>
      </c>
      <c r="T35" s="41">
        <f>VLOOKUP($B35,Datos!$T$6:$Z$371,5,FALSE)</f>
        <v>108.765909326425</v>
      </c>
      <c r="U35" s="42">
        <f>VLOOKUP($B35,Datos!$T$6:$Z$371,6,FALSE)</f>
        <v>0</v>
      </c>
      <c r="V35" s="57"/>
    </row>
    <row r="36" spans="1:22">
      <c r="A36" s="29" t="str">
        <f>VLOOKUP(WEEKDAY(B36,2),'2023'!$L$5:$M$11,2,FALSE)</f>
        <v>Lun</v>
      </c>
      <c r="B36" s="20">
        <f t="shared" si="8"/>
        <v>45012</v>
      </c>
      <c r="C36" s="21">
        <f>Datos!$L32</f>
        <v>442</v>
      </c>
      <c r="D36" s="21">
        <f t="shared" si="2"/>
        <v>154.69999999999999</v>
      </c>
      <c r="E36" s="21">
        <f t="shared" si="3"/>
        <v>74</v>
      </c>
      <c r="F36" s="21">
        <f t="shared" si="4"/>
        <v>101</v>
      </c>
      <c r="G36" s="22">
        <f t="shared" si="5"/>
        <v>197.60024837949149</v>
      </c>
      <c r="H36" s="23">
        <f>Datos!$D32</f>
        <v>15</v>
      </c>
      <c r="I36" s="36">
        <f>Datos!$E32</f>
        <v>15</v>
      </c>
      <c r="J36" s="37">
        <f>Datos!$F32</f>
        <v>3</v>
      </c>
      <c r="K36" s="38">
        <f>Datos!$H32</f>
        <v>41</v>
      </c>
      <c r="L36" s="44">
        <f t="shared" si="6"/>
        <v>0.167420814479638</v>
      </c>
      <c r="M36" s="23">
        <f>VLOOKUP($B36,Datos!$K$6:$Q$371,3,FALSE)</f>
        <v>24</v>
      </c>
      <c r="N36" s="36">
        <f>VLOOKUP($B36,Datos!$K$6:$Q$371,4,FALSE)</f>
        <v>52</v>
      </c>
      <c r="O36" s="37">
        <f>VLOOKUP($B36,Datos!$K$6:$Q$371,5,FALSE)</f>
        <v>0</v>
      </c>
      <c r="P36" s="38">
        <f>VLOOKUP($B36,Datos!$K$6:$Q$371,7,FALSE)</f>
        <v>25</v>
      </c>
      <c r="Q36" s="59">
        <f t="shared" si="7"/>
        <v>0.17194570135746606</v>
      </c>
      <c r="R36" s="23">
        <f>VLOOKUP($B36,Datos!$T$6:$Z$371,3,FALSE)</f>
        <v>55.082909939455099</v>
      </c>
      <c r="S36" s="36">
        <f>VLOOKUP($B36,Datos!$T$6:$Z$371,4,FALSE)</f>
        <v>103.204359165425</v>
      </c>
      <c r="T36" s="37">
        <f>VLOOKUP($B36,Datos!$T$6:$Z$371,5,FALSE)</f>
        <v>39.312979274611401</v>
      </c>
      <c r="U36" s="38">
        <f>VLOOKUP($B36,Datos!$T$6:$Z$371,6,FALSE)</f>
        <v>0</v>
      </c>
      <c r="V36" s="57"/>
    </row>
    <row r="37" spans="1:22">
      <c r="A37" s="24" t="str">
        <f>VLOOKUP(WEEKDAY(B37,2),'2023'!$L$5:$M$11,2,FALSE)</f>
        <v>Mar</v>
      </c>
      <c r="B37" s="25">
        <f t="shared" si="8"/>
        <v>45013</v>
      </c>
      <c r="C37" s="26">
        <f>Datos!$L33</f>
        <v>442</v>
      </c>
      <c r="D37" s="26">
        <f t="shared" si="2"/>
        <v>154.69999999999999</v>
      </c>
      <c r="E37" s="26">
        <f t="shared" si="3"/>
        <v>101</v>
      </c>
      <c r="F37" s="26">
        <f t="shared" si="4"/>
        <v>103</v>
      </c>
      <c r="G37" s="27">
        <f t="shared" si="5"/>
        <v>113.8112299010029</v>
      </c>
      <c r="H37" s="28">
        <f>Datos!$D33</f>
        <v>22</v>
      </c>
      <c r="I37" s="40">
        <f>Datos!$E33</f>
        <v>33</v>
      </c>
      <c r="J37" s="41">
        <f>Datos!$F33</f>
        <v>3</v>
      </c>
      <c r="K37" s="42">
        <f>Datos!$H33</f>
        <v>43</v>
      </c>
      <c r="L37" s="43">
        <f t="shared" si="6"/>
        <v>0.22850678733031674</v>
      </c>
      <c r="M37" s="28">
        <f>VLOOKUP($B37,Datos!$K$6:$Q$371,3,FALSE)</f>
        <v>26</v>
      </c>
      <c r="N37" s="40">
        <f>VLOOKUP($B37,Datos!$K$6:$Q$371,4,FALSE)</f>
        <v>53</v>
      </c>
      <c r="O37" s="41">
        <f>VLOOKUP($B37,Datos!$K$6:$Q$371,5,FALSE)</f>
        <v>0</v>
      </c>
      <c r="P37" s="42">
        <f>VLOOKUP($B37,Datos!$K$6:$Q$371,7,FALSE)</f>
        <v>24</v>
      </c>
      <c r="Q37" s="58">
        <f t="shared" si="7"/>
        <v>0.17873303167420815</v>
      </c>
      <c r="R37" s="28">
        <f>VLOOKUP($B37,Datos!$T$6:$Z$371,3,FALSE)</f>
        <v>31.263273208879902</v>
      </c>
      <c r="S37" s="40">
        <f>VLOOKUP($B37,Datos!$T$6:$Z$371,4,FALSE)</f>
        <v>65.512332339791399</v>
      </c>
      <c r="T37" s="41">
        <f>VLOOKUP($B37,Datos!$T$6:$Z$371,5,FALSE)</f>
        <v>17.035624352331599</v>
      </c>
      <c r="U37" s="42">
        <f>VLOOKUP($B37,Datos!$T$6:$Z$371,6,FALSE)</f>
        <v>0</v>
      </c>
      <c r="V37" s="57"/>
    </row>
    <row r="38" spans="1:22">
      <c r="A38" s="29" t="str">
        <f>VLOOKUP(WEEKDAY(B38,2),'2023'!$L$5:$M$11,2,FALSE)</f>
        <v>Mié</v>
      </c>
      <c r="B38" s="20">
        <f t="shared" si="8"/>
        <v>45014</v>
      </c>
      <c r="C38" s="21">
        <f>Datos!$L34</f>
        <v>442</v>
      </c>
      <c r="D38" s="21">
        <f t="shared" si="2"/>
        <v>154.69999999999999</v>
      </c>
      <c r="E38" s="21">
        <f t="shared" si="3"/>
        <v>110</v>
      </c>
      <c r="F38" s="21">
        <f t="shared" si="4"/>
        <v>106</v>
      </c>
      <c r="G38" s="22">
        <f t="shared" si="5"/>
        <v>100.9620539982056</v>
      </c>
      <c r="H38" s="23">
        <f>Datos!$D34</f>
        <v>26</v>
      </c>
      <c r="I38" s="36">
        <f>Datos!$E34</f>
        <v>38</v>
      </c>
      <c r="J38" s="37">
        <f>Datos!$F34</f>
        <v>3</v>
      </c>
      <c r="K38" s="38">
        <f>Datos!$H34</f>
        <v>43</v>
      </c>
      <c r="L38" s="44">
        <f t="shared" si="6"/>
        <v>0.24886877828054299</v>
      </c>
      <c r="M38" s="23">
        <f>VLOOKUP($B38,Datos!$K$6:$Q$371,3,FALSE)</f>
        <v>23</v>
      </c>
      <c r="N38" s="36">
        <f>VLOOKUP($B38,Datos!$K$6:$Q$371,4,FALSE)</f>
        <v>58</v>
      </c>
      <c r="O38" s="37">
        <f>VLOOKUP($B38,Datos!$K$6:$Q$371,5,FALSE)</f>
        <v>0</v>
      </c>
      <c r="P38" s="38">
        <f>VLOOKUP($B38,Datos!$K$6:$Q$371,7,FALSE)</f>
        <v>25</v>
      </c>
      <c r="Q38" s="59">
        <f t="shared" si="7"/>
        <v>0.18325791855203619</v>
      </c>
      <c r="R38" s="23">
        <f>VLOOKUP($B38,Datos!$T$6:$Z$371,3,FALSE)</f>
        <v>28.285818617558</v>
      </c>
      <c r="S38" s="36">
        <f>VLOOKUP($B38,Datos!$T$6:$Z$371,4,FALSE)</f>
        <v>55.640611028316002</v>
      </c>
      <c r="T38" s="37">
        <f>VLOOKUP($B38,Datos!$T$6:$Z$371,5,FALSE)</f>
        <v>17.035624352331599</v>
      </c>
      <c r="U38" s="38">
        <f>VLOOKUP($B38,Datos!$T$6:$Z$371,6,FALSE)</f>
        <v>0</v>
      </c>
      <c r="V38" s="57"/>
    </row>
    <row r="39" spans="1:22">
      <c r="A39" s="24" t="str">
        <f>VLOOKUP(WEEKDAY(B39,2),'2023'!$L$5:$M$11,2,FALSE)</f>
        <v>Jue</v>
      </c>
      <c r="B39" s="25">
        <f t="shared" si="8"/>
        <v>45015</v>
      </c>
      <c r="C39" s="26">
        <f>Datos!$L35</f>
        <v>442</v>
      </c>
      <c r="D39" s="26">
        <f t="shared" si="2"/>
        <v>154.69999999999999</v>
      </c>
      <c r="E39" s="26">
        <f t="shared" si="3"/>
        <v>69</v>
      </c>
      <c r="F39" s="26">
        <f t="shared" si="4"/>
        <v>124</v>
      </c>
      <c r="G39" s="27">
        <f t="shared" si="5"/>
        <v>99.039359106503895</v>
      </c>
      <c r="H39" s="28">
        <f>Datos!$D35</f>
        <v>15</v>
      </c>
      <c r="I39" s="40">
        <f>Datos!$E35</f>
        <v>16</v>
      </c>
      <c r="J39" s="41">
        <f>Datos!$F35</f>
        <v>3</v>
      </c>
      <c r="K39" s="42">
        <f>Datos!$H35</f>
        <v>35</v>
      </c>
      <c r="L39" s="43">
        <f t="shared" si="6"/>
        <v>0.15610859728506787</v>
      </c>
      <c r="M39" s="28">
        <f>VLOOKUP($B39,Datos!$K$6:$Q$371,3,FALSE)</f>
        <v>18</v>
      </c>
      <c r="N39" s="40">
        <f>VLOOKUP($B39,Datos!$K$6:$Q$371,4,FALSE)</f>
        <v>67</v>
      </c>
      <c r="O39" s="41">
        <f>VLOOKUP($B39,Datos!$K$6:$Q$371,5,FALSE)</f>
        <v>0</v>
      </c>
      <c r="P39" s="42">
        <f>VLOOKUP($B39,Datos!$K$6:$Q$371,7,FALSE)</f>
        <v>39</v>
      </c>
      <c r="Q39" s="58">
        <f t="shared" si="7"/>
        <v>0.19230769230769232</v>
      </c>
      <c r="R39" s="28">
        <f>VLOOKUP($B39,Datos!$T$6:$Z$371,3,FALSE)</f>
        <v>31.263273208879902</v>
      </c>
      <c r="S39" s="40">
        <f>VLOOKUP($B39,Datos!$T$6:$Z$371,4,FALSE)</f>
        <v>52.050894187779399</v>
      </c>
      <c r="T39" s="41">
        <f>VLOOKUP($B39,Datos!$T$6:$Z$371,5,FALSE)</f>
        <v>15.7251917098446</v>
      </c>
      <c r="U39" s="42">
        <f>VLOOKUP($B39,Datos!$T$6:$Z$371,6,FALSE)</f>
        <v>0</v>
      </c>
      <c r="V39" s="57"/>
    </row>
    <row r="40" spans="1:22">
      <c r="A40" s="30" t="str">
        <f>VLOOKUP(WEEKDAY(B40,2),'2023'!$L$5:$M$11,2,FALSE)</f>
        <v>Vie</v>
      </c>
      <c r="B40" s="31">
        <f t="shared" si="8"/>
        <v>45016</v>
      </c>
      <c r="C40" s="32">
        <f>Datos!$L36</f>
        <v>442</v>
      </c>
      <c r="D40" s="32">
        <f t="shared" si="2"/>
        <v>154.69999999999999</v>
      </c>
      <c r="E40" s="32">
        <f t="shared" si="3"/>
        <v>45</v>
      </c>
      <c r="F40" s="32">
        <f t="shared" si="4"/>
        <v>177</v>
      </c>
      <c r="G40" s="33">
        <f t="shared" si="5"/>
        <v>125.12069790560511</v>
      </c>
      <c r="H40" s="34">
        <f>Datos!$D36</f>
        <v>9</v>
      </c>
      <c r="I40" s="45">
        <f>Datos!$E36</f>
        <v>9</v>
      </c>
      <c r="J40" s="46">
        <f>Datos!$F36</f>
        <v>2</v>
      </c>
      <c r="K40" s="47">
        <f>Datos!$H36</f>
        <v>25</v>
      </c>
      <c r="L40" s="48">
        <f t="shared" si="6"/>
        <v>0.10180995475113122</v>
      </c>
      <c r="M40" s="34">
        <f>VLOOKUP($B40,Datos!$K$6:$Q$371,3,FALSE)</f>
        <v>36</v>
      </c>
      <c r="N40" s="45">
        <f>VLOOKUP($B40,Datos!$K$6:$Q$371,4,FALSE)</f>
        <v>89</v>
      </c>
      <c r="O40" s="46">
        <f>VLOOKUP($B40,Datos!$K$6:$Q$371,5,FALSE)</f>
        <v>0</v>
      </c>
      <c r="P40" s="47">
        <f>VLOOKUP($B40,Datos!$K$6:$Q$371,7,FALSE)</f>
        <v>52</v>
      </c>
      <c r="Q40" s="60">
        <f t="shared" si="7"/>
        <v>0.28280542986425339</v>
      </c>
      <c r="R40" s="34">
        <f>VLOOKUP($B40,Datos!$T$6:$Z$371,3,FALSE)</f>
        <v>31.263273208879902</v>
      </c>
      <c r="S40" s="45">
        <f>VLOOKUP($B40,Datos!$T$6:$Z$371,4,FALSE)</f>
        <v>63.717473919523101</v>
      </c>
      <c r="T40" s="46">
        <f>VLOOKUP($B40,Datos!$T$6:$Z$371,5,FALSE)</f>
        <v>30.139950777202099</v>
      </c>
      <c r="U40" s="47">
        <f>VLOOKUP($B40,Datos!$T$6:$Z$371,6,FALSE)</f>
        <v>0</v>
      </c>
      <c r="V40" s="57"/>
    </row>
    <row r="41" spans="1:22">
      <c r="A41" s="5"/>
      <c r="B41" s="6"/>
      <c r="D41" s="7"/>
      <c r="E41" s="7"/>
      <c r="F41" s="7"/>
      <c r="G41" s="7"/>
      <c r="H41" s="300"/>
      <c r="I41" s="300"/>
      <c r="J41" s="300"/>
      <c r="K41" s="300"/>
      <c r="L41" s="35"/>
      <c r="M41" s="300"/>
      <c r="N41" s="300"/>
      <c r="O41" s="300"/>
      <c r="P41" s="300"/>
      <c r="Q41" s="35"/>
      <c r="R41" s="300"/>
      <c r="S41" s="300"/>
      <c r="T41" s="300"/>
      <c r="U41" s="300"/>
      <c r="V41" s="35"/>
    </row>
    <row r="42" spans="1:22">
      <c r="A42" s="313" t="s">
        <v>469</v>
      </c>
      <c r="B42" s="313"/>
      <c r="C42" s="313"/>
      <c r="D42" s="313"/>
      <c r="E42" s="313"/>
      <c r="H42" s="7"/>
      <c r="I42" s="49"/>
      <c r="J42" s="50"/>
      <c r="K42" s="49"/>
      <c r="L42" s="49"/>
      <c r="M42" s="312" t="s">
        <v>470</v>
      </c>
      <c r="N42" s="312"/>
      <c r="O42" s="312"/>
      <c r="P42" s="312"/>
      <c r="Q42" s="61">
        <v>0.6</v>
      </c>
      <c r="R42" s="49"/>
      <c r="S42" s="49"/>
      <c r="T42" s="49"/>
      <c r="U42" s="49"/>
      <c r="V42" s="49"/>
    </row>
    <row r="43" spans="1:22">
      <c r="A43" s="314">
        <v>0.35</v>
      </c>
      <c r="B43" s="314"/>
      <c r="C43" s="311">
        <f t="shared" ref="C43:C45" si="9">AVERAGE($C$10:$C$40)*$A43</f>
        <v>154.69999999999999</v>
      </c>
      <c r="D43" s="311"/>
      <c r="E43" s="311"/>
      <c r="F43" s="7"/>
      <c r="G43" s="7"/>
      <c r="H43" s="7"/>
      <c r="I43" s="7"/>
      <c r="J43" s="7"/>
      <c r="K43" s="7"/>
      <c r="L43" s="7"/>
      <c r="M43" s="312" t="s">
        <v>470</v>
      </c>
      <c r="N43" s="312"/>
      <c r="O43" s="312"/>
      <c r="P43" s="312"/>
      <c r="Q43" s="61">
        <v>0.4</v>
      </c>
      <c r="R43" s="7"/>
      <c r="S43" s="7"/>
      <c r="T43" s="7"/>
      <c r="U43" s="7"/>
      <c r="V43" s="7"/>
    </row>
    <row r="44" spans="1:22">
      <c r="A44" s="315">
        <v>0.5</v>
      </c>
      <c r="B44" s="315"/>
      <c r="C44" s="311">
        <f t="shared" si="9"/>
        <v>221</v>
      </c>
      <c r="D44" s="311"/>
      <c r="E44" s="311"/>
      <c r="F44" s="7"/>
      <c r="G44" s="7"/>
      <c r="H44" s="7"/>
      <c r="I44" s="7"/>
      <c r="J44" s="51"/>
      <c r="K44" s="7"/>
      <c r="L44" s="7"/>
      <c r="M44" s="312" t="s">
        <v>471</v>
      </c>
      <c r="N44" s="312"/>
      <c r="O44" s="312"/>
      <c r="P44" s="312"/>
      <c r="Q44" s="61">
        <v>0.2</v>
      </c>
      <c r="R44" s="7"/>
      <c r="S44" s="7"/>
      <c r="T44" s="7"/>
      <c r="U44" s="7"/>
      <c r="V44" s="7"/>
    </row>
    <row r="45" spans="1:22">
      <c r="A45" s="310">
        <v>0.7</v>
      </c>
      <c r="B45" s="310"/>
      <c r="C45" s="311">
        <f t="shared" si="9"/>
        <v>309.39999999999998</v>
      </c>
      <c r="D45" s="311"/>
      <c r="E45" s="311"/>
      <c r="F45" s="7"/>
      <c r="G45" s="7"/>
      <c r="H45" s="7"/>
      <c r="I45" s="7"/>
      <c r="J45" s="51"/>
      <c r="K45" s="7"/>
      <c r="L45" s="7"/>
      <c r="M45" s="312" t="s">
        <v>472</v>
      </c>
      <c r="N45" s="312"/>
      <c r="O45" s="312"/>
      <c r="P45" s="312"/>
      <c r="Q45" s="61">
        <v>0.1</v>
      </c>
      <c r="R45" s="7"/>
      <c r="S45" s="7"/>
      <c r="T45" s="7"/>
      <c r="U45" s="7"/>
      <c r="V45" s="7"/>
    </row>
  </sheetData>
  <mergeCells count="39">
    <mergeCell ref="J6:J9"/>
    <mergeCell ref="K6:K9"/>
    <mergeCell ref="A44:B44"/>
    <mergeCell ref="C44:E44"/>
    <mergeCell ref="M44:P44"/>
    <mergeCell ref="A7:B9"/>
    <mergeCell ref="E7:G8"/>
    <mergeCell ref="C8:C9"/>
    <mergeCell ref="H6:H9"/>
    <mergeCell ref="I6:I9"/>
    <mergeCell ref="A45:B45"/>
    <mergeCell ref="C45:E45"/>
    <mergeCell ref="M45:P45"/>
    <mergeCell ref="A42:E42"/>
    <mergeCell ref="M42:P42"/>
    <mergeCell ref="A43:B43"/>
    <mergeCell ref="C43:E43"/>
    <mergeCell ref="M43:P43"/>
    <mergeCell ref="H5:K5"/>
    <mergeCell ref="M5:P5"/>
    <mergeCell ref="R5:U5"/>
    <mergeCell ref="H41:K41"/>
    <mergeCell ref="M41:P41"/>
    <mergeCell ref="R41:U41"/>
    <mergeCell ref="L5:L9"/>
    <mergeCell ref="M6:M9"/>
    <mergeCell ref="N6:N9"/>
    <mergeCell ref="O6:O9"/>
    <mergeCell ref="P6:P9"/>
    <mergeCell ref="Q5:Q9"/>
    <mergeCell ref="R6:R9"/>
    <mergeCell ref="S6:S9"/>
    <mergeCell ref="T6:T9"/>
    <mergeCell ref="U6:U9"/>
    <mergeCell ref="B2:U2"/>
    <mergeCell ref="X2:AE2"/>
    <mergeCell ref="B3:U3"/>
    <mergeCell ref="X3:AE3"/>
    <mergeCell ref="X4:AE4"/>
  </mergeCells>
  <conditionalFormatting sqref="L10:L40 Q10:Q40 Q42:Q45">
    <cfRule type="cellIs" dxfId="59" priority="1" operator="greaterThanOrEqual">
      <formula>$Q$42</formula>
    </cfRule>
    <cfRule type="cellIs" dxfId="58" priority="2" operator="lessThanOrEqual">
      <formula>$Q$45</formula>
    </cfRule>
    <cfRule type="cellIs" dxfId="57" priority="6" operator="between">
      <formula>$Q$43</formula>
      <formula>$Q$42</formula>
    </cfRule>
  </conditionalFormatting>
  <conditionalFormatting sqref="Q42:Q45 L10:L40 Q10:Q40">
    <cfRule type="cellIs" dxfId="56" priority="5" operator="between">
      <formula>$Q$45</formula>
      <formula>$Q$44</formula>
    </cfRule>
  </conditionalFormatting>
  <conditionalFormatting sqref="Q45">
    <cfRule type="cellIs" dxfId="55" priority="3" operator="greaterThanOrEqual">
      <formula>$Q$42</formula>
    </cfRule>
    <cfRule type="cellIs" dxfId="54" priority="4" operator="between">
      <formula>$Q$43</formula>
      <formula>$Q$42</formula>
    </cfRule>
  </conditionalFormatting>
  <pageMargins left="0.389583333333333" right="0.389583333333333" top="0.389583333333333" bottom="0.389583333333333" header="0.30972222222222201" footer="0.30972222222222201"/>
  <pageSetup scale="92" fitToWidth="2" orientation="landscape"/>
  <colBreaks count="1" manualBreakCount="1">
    <brk id="22" max="44" man="1"/>
  </colBreak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FF00"/>
  </sheetPr>
  <dimension ref="A1:AF44"/>
  <sheetViews>
    <sheetView showGridLines="0" topLeftCell="A2" zoomScale="90" zoomScaleNormal="90" workbookViewId="0">
      <selection activeCell="AJ12" sqref="AJ12"/>
    </sheetView>
  </sheetViews>
  <sheetFormatPr baseColWidth="10" defaultColWidth="3.85546875" defaultRowHeight="12.75" outlineLevelRow="1" outlineLevelCol="1"/>
  <cols>
    <col min="1" max="1" width="7.42578125" style="4" customWidth="1"/>
    <col min="2" max="2" width="3.5703125" style="4" customWidth="1"/>
    <col min="3" max="3" width="4.5703125" style="4" hidden="1" customWidth="1" outlineLevel="1"/>
    <col min="4" max="4" width="8.7109375" style="4" hidden="1" customWidth="1" outlineLevel="1"/>
    <col min="5" max="5" width="7" style="4" customWidth="1" collapsed="1"/>
    <col min="6" max="6" width="7" style="4" customWidth="1"/>
    <col min="7" max="7" width="6.5703125" style="4" customWidth="1"/>
    <col min="8" max="9" width="3.5703125" style="4" hidden="1" customWidth="1" outlineLevel="1"/>
    <col min="10" max="11" width="4.85546875" style="4" hidden="1" customWidth="1" outlineLevel="1"/>
    <col min="12" max="12" width="6.7109375" style="4" customWidth="1" collapsed="1"/>
    <col min="13" max="16" width="3.5703125" style="4" customWidth="1"/>
    <col min="17" max="17" width="6.7109375" style="4" customWidth="1"/>
    <col min="18" max="19" width="3.5703125" style="4" hidden="1" customWidth="1" outlineLevel="1"/>
    <col min="20" max="21" width="4.85546875" style="4" hidden="1" customWidth="1" outlineLevel="1"/>
    <col min="22" max="22" width="3.85546875" style="4" customWidth="1" collapsed="1"/>
    <col min="23" max="32" width="14" style="4" customWidth="1"/>
    <col min="33" max="33" width="3.85546875" style="4" customWidth="1"/>
    <col min="34" max="16384" width="3.85546875" style="4"/>
  </cols>
  <sheetData>
    <row r="1" spans="1:32" hidden="1" outlineLevel="1">
      <c r="A1" s="5"/>
      <c r="B1" s="6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 t="s">
        <v>473</v>
      </c>
      <c r="R1" s="7"/>
      <c r="S1" s="7"/>
      <c r="T1" s="7"/>
      <c r="U1" s="7"/>
      <c r="V1" s="7"/>
      <c r="W1" s="7" t="s">
        <v>459</v>
      </c>
      <c r="X1" s="7" t="str">
        <f t="shared" ref="X1:AF1" si="0">W1</f>
        <v>XXXXXXXXXXXX</v>
      </c>
      <c r="Y1" s="7" t="str">
        <f t="shared" si="0"/>
        <v>XXXXXXXXXXXX</v>
      </c>
      <c r="Z1" s="7" t="str">
        <f t="shared" si="0"/>
        <v>XXXXXXXXXXXX</v>
      </c>
      <c r="AA1" s="7" t="str">
        <f t="shared" si="0"/>
        <v>XXXXXXXXXXXX</v>
      </c>
      <c r="AB1" s="7" t="str">
        <f t="shared" si="0"/>
        <v>XXXXXXXXXXXX</v>
      </c>
      <c r="AC1" s="7" t="str">
        <f t="shared" si="0"/>
        <v>XXXXXXXXXXXX</v>
      </c>
      <c r="AD1" s="7" t="str">
        <f t="shared" si="0"/>
        <v>XXXXXXXXXXXX</v>
      </c>
      <c r="AE1" s="7" t="str">
        <f t="shared" si="0"/>
        <v>XXXXXXXXXXXX</v>
      </c>
      <c r="AF1" s="7" t="str">
        <f t="shared" si="0"/>
        <v>XXXXXXXXXXXX</v>
      </c>
    </row>
    <row r="2" spans="1:32" s="1" customFormat="1" ht="18.75" collapsed="1">
      <c r="A2" s="8"/>
      <c r="B2" s="293" t="s">
        <v>460</v>
      </c>
      <c r="C2" s="293"/>
      <c r="D2" s="293"/>
      <c r="E2" s="293"/>
      <c r="F2" s="293"/>
      <c r="G2" s="293"/>
      <c r="H2" s="293"/>
      <c r="I2" s="293"/>
      <c r="J2" s="293"/>
      <c r="K2" s="293"/>
      <c r="L2" s="293"/>
      <c r="M2" s="293"/>
      <c r="N2" s="293"/>
      <c r="O2" s="293"/>
      <c r="P2" s="293"/>
      <c r="Q2" s="293"/>
      <c r="R2" s="293"/>
      <c r="S2" s="293"/>
      <c r="T2" s="293"/>
      <c r="U2" s="293"/>
      <c r="V2" s="9"/>
      <c r="W2" s="52"/>
      <c r="X2" s="294"/>
      <c r="Y2" s="294"/>
      <c r="Z2" s="294"/>
      <c r="AA2" s="294"/>
      <c r="AB2" s="294"/>
      <c r="AC2" s="294"/>
      <c r="AD2" s="294"/>
      <c r="AE2" s="294"/>
    </row>
    <row r="3" spans="1:32" s="2" customFormat="1" ht="18.75">
      <c r="A3" s="10"/>
      <c r="B3" s="295" t="s">
        <v>476</v>
      </c>
      <c r="C3" s="295"/>
      <c r="D3" s="295"/>
      <c r="E3" s="295"/>
      <c r="F3" s="295"/>
      <c r="G3" s="295"/>
      <c r="H3" s="295"/>
      <c r="I3" s="295"/>
      <c r="J3" s="295"/>
      <c r="K3" s="295"/>
      <c r="L3" s="295"/>
      <c r="M3" s="295"/>
      <c r="N3" s="295"/>
      <c r="O3" s="295"/>
      <c r="P3" s="295"/>
      <c r="Q3" s="295"/>
      <c r="R3" s="295"/>
      <c r="S3" s="295"/>
      <c r="T3" s="295"/>
      <c r="U3" s="295"/>
      <c r="V3" s="11"/>
      <c r="W3" s="53"/>
      <c r="X3" s="294" t="str">
        <f>B2</f>
        <v>PRONÓSTICO DE OCUPACIÓN</v>
      </c>
      <c r="Y3" s="294"/>
      <c r="Z3" s="294"/>
      <c r="AA3" s="294"/>
      <c r="AB3" s="294"/>
      <c r="AC3" s="294"/>
      <c r="AD3" s="294"/>
      <c r="AE3" s="294"/>
      <c r="AF3" s="62"/>
    </row>
    <row r="4" spans="1:32" ht="21">
      <c r="A4" s="5"/>
      <c r="B4" s="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X4" s="296" t="str">
        <f>B3</f>
        <v>ABRIL 2023</v>
      </c>
      <c r="Y4" s="296"/>
      <c r="Z4" s="296"/>
      <c r="AA4" s="296"/>
      <c r="AB4" s="296"/>
      <c r="AC4" s="296"/>
      <c r="AD4" s="296"/>
      <c r="AE4" s="296"/>
    </row>
    <row r="5" spans="1:32">
      <c r="A5" s="5"/>
      <c r="B5" s="6"/>
      <c r="C5" s="7"/>
      <c r="D5" s="7"/>
      <c r="E5" s="7"/>
      <c r="F5" s="7"/>
      <c r="G5" s="7"/>
      <c r="H5" s="297">
        <f>Datos!$C$1</f>
        <v>2022</v>
      </c>
      <c r="I5" s="298"/>
      <c r="J5" s="298"/>
      <c r="K5" s="299"/>
      <c r="L5" s="301" t="str">
        <f>CONCATENATE("% de Occ ",H5)</f>
        <v>% de Occ 2022</v>
      </c>
      <c r="M5" s="297">
        <f>Datos!$L$1</f>
        <v>2023</v>
      </c>
      <c r="N5" s="298"/>
      <c r="O5" s="298"/>
      <c r="P5" s="299"/>
      <c r="Q5" s="301" t="str">
        <f>CONCATENATE("% de Occ ",M5)</f>
        <v>% de Occ 2023</v>
      </c>
      <c r="R5" s="297" t="s">
        <v>462</v>
      </c>
      <c r="S5" s="298"/>
      <c r="T5" s="298"/>
      <c r="U5" s="299"/>
      <c r="V5" s="54"/>
    </row>
    <row r="6" spans="1:32" s="3" customFormat="1">
      <c r="A6" s="12"/>
      <c r="B6" s="13"/>
      <c r="C6" s="14"/>
      <c r="D6" s="14"/>
      <c r="E6" s="14"/>
      <c r="F6" s="14"/>
      <c r="G6" s="14"/>
      <c r="H6" s="307" t="s">
        <v>368</v>
      </c>
      <c r="I6" s="308" t="str">
        <f>Datos!$E5</f>
        <v>Referidos</v>
      </c>
      <c r="J6" s="308" t="s">
        <v>463</v>
      </c>
      <c r="K6" s="309" t="s">
        <v>391</v>
      </c>
      <c r="L6" s="302"/>
      <c r="M6" s="303" t="str">
        <f>H6</f>
        <v>Pagadores</v>
      </c>
      <c r="N6" s="304" t="str">
        <f>I6</f>
        <v>Referidos</v>
      </c>
      <c r="O6" s="305" t="s">
        <v>370</v>
      </c>
      <c r="P6" s="306" t="s">
        <v>464</v>
      </c>
      <c r="Q6" s="302"/>
      <c r="R6" s="307" t="str">
        <f t="shared" ref="R6:U6" si="1">H6</f>
        <v>Pagadores</v>
      </c>
      <c r="S6" s="308" t="str">
        <f t="shared" si="1"/>
        <v>Referidos</v>
      </c>
      <c r="T6" s="308" t="str">
        <f t="shared" si="1"/>
        <v>Agencias Grupos</v>
      </c>
      <c r="U6" s="309" t="str">
        <f t="shared" si="1"/>
        <v>Propietarios e invitados</v>
      </c>
      <c r="V6" s="55"/>
    </row>
    <row r="7" spans="1:32" s="3" customFormat="1">
      <c r="A7" s="316" t="s">
        <v>465</v>
      </c>
      <c r="B7" s="317"/>
      <c r="C7" s="15"/>
      <c r="D7" s="15" t="s">
        <v>466</v>
      </c>
      <c r="E7" s="320" t="s">
        <v>467</v>
      </c>
      <c r="F7" s="320"/>
      <c r="G7" s="321"/>
      <c r="H7" s="307"/>
      <c r="I7" s="308"/>
      <c r="J7" s="308"/>
      <c r="K7" s="309"/>
      <c r="L7" s="302"/>
      <c r="M7" s="303"/>
      <c r="N7" s="304"/>
      <c r="O7" s="305"/>
      <c r="P7" s="306"/>
      <c r="Q7" s="302"/>
      <c r="R7" s="307"/>
      <c r="S7" s="308"/>
      <c r="T7" s="308"/>
      <c r="U7" s="309"/>
      <c r="V7" s="55"/>
    </row>
    <row r="8" spans="1:32" s="3" customFormat="1">
      <c r="A8" s="318"/>
      <c r="B8" s="319"/>
      <c r="C8" s="324" t="s">
        <v>468</v>
      </c>
      <c r="D8" s="16" t="s">
        <v>374</v>
      </c>
      <c r="E8" s="322"/>
      <c r="F8" s="322"/>
      <c r="G8" s="323"/>
      <c r="H8" s="307"/>
      <c r="I8" s="308"/>
      <c r="J8" s="308"/>
      <c r="K8" s="309"/>
      <c r="L8" s="302"/>
      <c r="M8" s="303"/>
      <c r="N8" s="304"/>
      <c r="O8" s="305"/>
      <c r="P8" s="306"/>
      <c r="Q8" s="302"/>
      <c r="R8" s="307"/>
      <c r="S8" s="308"/>
      <c r="T8" s="308"/>
      <c r="U8" s="309"/>
      <c r="V8" s="55"/>
    </row>
    <row r="9" spans="1:32" s="3" customFormat="1" ht="38.25">
      <c r="A9" s="318"/>
      <c r="B9" s="319"/>
      <c r="C9" s="325"/>
      <c r="D9" s="17">
        <f>A42</f>
        <v>0.35</v>
      </c>
      <c r="E9" s="16" t="str">
        <f>CONCATENATE("Ejercicio 
",$H$5)</f>
        <v>Ejercicio 
2022</v>
      </c>
      <c r="F9" s="16" t="str">
        <f>CONCATENATE("Ejercicio 
",$M$5)</f>
        <v>Ejercicio 
2023</v>
      </c>
      <c r="G9" s="18" t="str">
        <f>CONCATENATE("Presup. 
",$M$5)</f>
        <v>Presup. 
2023</v>
      </c>
      <c r="H9" s="307"/>
      <c r="I9" s="308"/>
      <c r="J9" s="308"/>
      <c r="K9" s="309"/>
      <c r="L9" s="302"/>
      <c r="M9" s="303"/>
      <c r="N9" s="304"/>
      <c r="O9" s="305"/>
      <c r="P9" s="306"/>
      <c r="Q9" s="302"/>
      <c r="R9" s="307"/>
      <c r="S9" s="308"/>
      <c r="T9" s="308"/>
      <c r="U9" s="309"/>
      <c r="V9" s="55"/>
    </row>
    <row r="10" spans="1:32">
      <c r="A10" s="19" t="str">
        <f>VLOOKUP(WEEKDAY(B10,2),'2023'!$L$5:$M$11,2,FALSE)</f>
        <v>Sáb</v>
      </c>
      <c r="B10" s="20">
        <v>45017</v>
      </c>
      <c r="C10" s="21">
        <f>Datos!$L6</f>
        <v>442</v>
      </c>
      <c r="D10" s="21">
        <f t="shared" ref="D10:D39" si="2">C10*$A$42</f>
        <v>154.69999999999999</v>
      </c>
      <c r="E10" s="21">
        <f t="shared" ref="E10:E39" si="3">H10+I10+J10+K10</f>
        <v>255</v>
      </c>
      <c r="F10" s="21">
        <f t="shared" ref="F10:F39" si="4">M10+N10+O10+P10</f>
        <v>200</v>
      </c>
      <c r="G10" s="22">
        <f t="shared" ref="G10:G39" si="5">R10+S10+T10+U10</f>
        <v>270.3772644539431</v>
      </c>
      <c r="H10" s="23">
        <f>Datos!$D6</f>
        <v>73</v>
      </c>
      <c r="I10" s="36">
        <f>Datos!$E6</f>
        <v>98</v>
      </c>
      <c r="J10" s="37">
        <f>Datos!$F6</f>
        <v>24</v>
      </c>
      <c r="K10" s="38">
        <f>Datos!$H6</f>
        <v>60</v>
      </c>
      <c r="L10" s="39">
        <f t="shared" ref="L10:L39" si="6">SUM(H10:K10)/C10</f>
        <v>0.57692307692307687</v>
      </c>
      <c r="M10" s="23">
        <f>VLOOKUP($B10,Datos!$K$6:$Q$371,3,FALSE)</f>
        <v>56</v>
      </c>
      <c r="N10" s="36">
        <f>VLOOKUP($B10,Datos!$K$6:$Q$371,4,FALSE)</f>
        <v>98</v>
      </c>
      <c r="O10" s="37">
        <f>VLOOKUP($B10,Datos!$K$6:$Q$371,5,FALSE)</f>
        <v>0</v>
      </c>
      <c r="P10" s="38">
        <f>VLOOKUP($B10,Datos!$K$6:$Q$371,7,FALSE)</f>
        <v>46</v>
      </c>
      <c r="Q10" s="56">
        <f t="shared" ref="Q10:Q39" si="7">SUM(M10:O10)/C10</f>
        <v>0.34841628959276016</v>
      </c>
      <c r="R10" s="23">
        <f>VLOOKUP($B10,Datos!$T$6:$Z$371,3,FALSE)</f>
        <v>71.639240506329102</v>
      </c>
      <c r="S10" s="36">
        <f>VLOOKUP($B10,Datos!$T$6:$Z$371,4,FALSE)</f>
        <v>150.66556215722099</v>
      </c>
      <c r="T10" s="37">
        <f>VLOOKUP($B10,Datos!$T$6:$Z$371,5,FALSE)</f>
        <v>48.072461790393</v>
      </c>
      <c r="U10" s="38">
        <f>VLOOKUP($B10,Datos!$T$6:$Z$371,6,FALSE)</f>
        <v>0</v>
      </c>
      <c r="V10" s="57"/>
    </row>
    <row r="11" spans="1:32">
      <c r="A11" s="24" t="str">
        <f>VLOOKUP(WEEKDAY(B11,2),'2023'!$L$5:$M$11,2,FALSE)</f>
        <v>Dom</v>
      </c>
      <c r="B11" s="25">
        <f t="shared" ref="B11:B39" si="8">B10+1</f>
        <v>45018</v>
      </c>
      <c r="C11" s="26">
        <f>Datos!$L7</f>
        <v>442</v>
      </c>
      <c r="D11" s="26">
        <f t="shared" si="2"/>
        <v>154.69999999999999</v>
      </c>
      <c r="E11" s="26">
        <f t="shared" si="3"/>
        <v>117</v>
      </c>
      <c r="F11" s="26">
        <f t="shared" si="4"/>
        <v>162</v>
      </c>
      <c r="G11" s="27">
        <f t="shared" si="5"/>
        <v>293.79362386728172</v>
      </c>
      <c r="H11" s="28">
        <f>Datos!$D7</f>
        <v>24</v>
      </c>
      <c r="I11" s="40">
        <f>Datos!$E7</f>
        <v>34</v>
      </c>
      <c r="J11" s="41">
        <f>Datos!$F7</f>
        <v>7</v>
      </c>
      <c r="K11" s="42">
        <f>Datos!$H7</f>
        <v>52</v>
      </c>
      <c r="L11" s="43">
        <f t="shared" si="6"/>
        <v>0.26470588235294118</v>
      </c>
      <c r="M11" s="28">
        <f>VLOOKUP($B11,Datos!$K$6:$Q$371,3,FALSE)</f>
        <v>52</v>
      </c>
      <c r="N11" s="40">
        <f>VLOOKUP($B11,Datos!$K$6:$Q$371,4,FALSE)</f>
        <v>75</v>
      </c>
      <c r="O11" s="41">
        <f>VLOOKUP($B11,Datos!$K$6:$Q$371,5,FALSE)</f>
        <v>2</v>
      </c>
      <c r="P11" s="42">
        <f>VLOOKUP($B11,Datos!$K$6:$Q$371,7,FALSE)</f>
        <v>33</v>
      </c>
      <c r="Q11" s="58">
        <f t="shared" si="7"/>
        <v>0.29185520361990952</v>
      </c>
      <c r="R11" s="28">
        <f>VLOOKUP($B11,Datos!$T$6:$Z$371,3,FALSE)</f>
        <v>80.594145569620295</v>
      </c>
      <c r="S11" s="40">
        <f>VLOOKUP($B11,Datos!$T$6:$Z$371,4,FALSE)</f>
        <v>162.76279707495399</v>
      </c>
      <c r="T11" s="41">
        <f>VLOOKUP($B11,Datos!$T$6:$Z$371,5,FALSE)</f>
        <v>50.436681222707399</v>
      </c>
      <c r="U11" s="42">
        <f>VLOOKUP($B11,Datos!$T$6:$Z$371,6,FALSE)</f>
        <v>0</v>
      </c>
      <c r="V11" s="57"/>
    </row>
    <row r="12" spans="1:32">
      <c r="A12" s="29" t="str">
        <f>VLOOKUP(WEEKDAY(B12,2),'2023'!$L$5:$M$11,2,FALSE)</f>
        <v>Lun</v>
      </c>
      <c r="B12" s="20">
        <f t="shared" si="8"/>
        <v>45019</v>
      </c>
      <c r="C12" s="21">
        <f>Datos!$L8</f>
        <v>442</v>
      </c>
      <c r="D12" s="21">
        <f t="shared" si="2"/>
        <v>154.69999999999999</v>
      </c>
      <c r="E12" s="21">
        <f t="shared" si="3"/>
        <v>55</v>
      </c>
      <c r="F12" s="21">
        <f t="shared" si="4"/>
        <v>144</v>
      </c>
      <c r="G12" s="22">
        <f t="shared" si="5"/>
        <v>191.58856607470082</v>
      </c>
      <c r="H12" s="23">
        <f>Datos!$D8</f>
        <v>8</v>
      </c>
      <c r="I12" s="36">
        <f>Datos!$E8</f>
        <v>10</v>
      </c>
      <c r="J12" s="37">
        <f>Datos!$F8</f>
        <v>3</v>
      </c>
      <c r="K12" s="38">
        <f>Datos!$H8</f>
        <v>34</v>
      </c>
      <c r="L12" s="44">
        <f t="shared" si="6"/>
        <v>0.1244343891402715</v>
      </c>
      <c r="M12" s="23">
        <f>VLOOKUP($B12,Datos!$K$6:$Q$371,3,FALSE)</f>
        <v>50</v>
      </c>
      <c r="N12" s="36">
        <f>VLOOKUP($B12,Datos!$K$6:$Q$371,4,FALSE)</f>
        <v>64</v>
      </c>
      <c r="O12" s="37">
        <f>VLOOKUP($B12,Datos!$K$6:$Q$371,5,FALSE)</f>
        <v>4</v>
      </c>
      <c r="P12" s="38">
        <f>VLOOKUP($B12,Datos!$K$6:$Q$371,7,FALSE)</f>
        <v>26</v>
      </c>
      <c r="Q12" s="59">
        <f t="shared" si="7"/>
        <v>0.2669683257918552</v>
      </c>
      <c r="R12" s="23">
        <f>VLOOKUP($B12,Datos!$T$6:$Z$371,3,FALSE)</f>
        <v>44.774525316455701</v>
      </c>
      <c r="S12" s="36">
        <f>VLOOKUP($B12,Datos!$T$6:$Z$371,4,FALSE)</f>
        <v>123.171846435101</v>
      </c>
      <c r="T12" s="37">
        <f>VLOOKUP($B12,Datos!$T$6:$Z$371,5,FALSE)</f>
        <v>23.6421943231441</v>
      </c>
      <c r="U12" s="38">
        <f>VLOOKUP($B12,Datos!$T$6:$Z$371,6,FALSE)</f>
        <v>0</v>
      </c>
      <c r="V12" s="57"/>
    </row>
    <row r="13" spans="1:32">
      <c r="A13" s="24" t="str">
        <f>VLOOKUP(WEEKDAY(B13,2),'2023'!$L$5:$M$11,2,FALSE)</f>
        <v>Mar</v>
      </c>
      <c r="B13" s="25">
        <f t="shared" si="8"/>
        <v>45020</v>
      </c>
      <c r="C13" s="26">
        <f>Datos!$L9</f>
        <v>442</v>
      </c>
      <c r="D13" s="26">
        <f t="shared" si="2"/>
        <v>154.69999999999999</v>
      </c>
      <c r="E13" s="26">
        <f t="shared" si="3"/>
        <v>45</v>
      </c>
      <c r="F13" s="26">
        <f t="shared" si="4"/>
        <v>156</v>
      </c>
      <c r="G13" s="27">
        <f t="shared" si="5"/>
        <v>112.5711015005441</v>
      </c>
      <c r="H13" s="28">
        <f>Datos!$D9</f>
        <v>7</v>
      </c>
      <c r="I13" s="40">
        <f>Datos!$E9</f>
        <v>8</v>
      </c>
      <c r="J13" s="41">
        <f>Datos!$F9</f>
        <v>2</v>
      </c>
      <c r="K13" s="42">
        <f>Datos!$H9</f>
        <v>28</v>
      </c>
      <c r="L13" s="43">
        <f t="shared" si="6"/>
        <v>0.10180995475113122</v>
      </c>
      <c r="M13" s="28">
        <f>VLOOKUP($B13,Datos!$K$6:$Q$371,3,FALSE)</f>
        <v>65</v>
      </c>
      <c r="N13" s="40">
        <f>VLOOKUP($B13,Datos!$K$6:$Q$371,4,FALSE)</f>
        <v>65</v>
      </c>
      <c r="O13" s="41">
        <f>VLOOKUP($B13,Datos!$K$6:$Q$371,5,FALSE)</f>
        <v>4</v>
      </c>
      <c r="P13" s="42">
        <f>VLOOKUP($B13,Datos!$K$6:$Q$371,7,FALSE)</f>
        <v>22</v>
      </c>
      <c r="Q13" s="58">
        <f t="shared" si="7"/>
        <v>0.30316742081447962</v>
      </c>
      <c r="R13" s="28">
        <f>VLOOKUP($B13,Datos!$T$6:$Z$371,3,FALSE)</f>
        <v>20.468354430379701</v>
      </c>
      <c r="S13" s="40">
        <f>VLOOKUP($B13,Datos!$T$6:$Z$371,4,FALSE)</f>
        <v>80.2816499085923</v>
      </c>
      <c r="T13" s="41">
        <f>VLOOKUP($B13,Datos!$T$6:$Z$371,5,FALSE)</f>
        <v>11.8210971615721</v>
      </c>
      <c r="U13" s="42">
        <f>VLOOKUP($B13,Datos!$T$6:$Z$371,6,FALSE)</f>
        <v>0</v>
      </c>
      <c r="V13" s="57"/>
    </row>
    <row r="14" spans="1:32">
      <c r="A14" s="29" t="str">
        <f>VLOOKUP(WEEKDAY(B14,2),'2023'!$L$5:$M$11,2,FALSE)</f>
        <v>Mié</v>
      </c>
      <c r="B14" s="20">
        <f t="shared" si="8"/>
        <v>45021</v>
      </c>
      <c r="C14" s="21">
        <f>Datos!$L10</f>
        <v>442</v>
      </c>
      <c r="D14" s="21">
        <f t="shared" si="2"/>
        <v>154.69999999999999</v>
      </c>
      <c r="E14" s="21">
        <f t="shared" si="3"/>
        <v>45</v>
      </c>
      <c r="F14" s="21">
        <f t="shared" si="4"/>
        <v>166</v>
      </c>
      <c r="G14" s="22">
        <f t="shared" si="5"/>
        <v>106.955007742823</v>
      </c>
      <c r="H14" s="23">
        <f>Datos!$D10</f>
        <v>7</v>
      </c>
      <c r="I14" s="36">
        <f>Datos!$E10</f>
        <v>10</v>
      </c>
      <c r="J14" s="37">
        <f>Datos!$F10</f>
        <v>2</v>
      </c>
      <c r="K14" s="38">
        <f>Datos!$H10</f>
        <v>26</v>
      </c>
      <c r="L14" s="44">
        <f t="shared" si="6"/>
        <v>0.10180995475113122</v>
      </c>
      <c r="M14" s="23">
        <f>VLOOKUP($B14,Datos!$K$6:$Q$371,3,FALSE)</f>
        <v>83</v>
      </c>
      <c r="N14" s="36">
        <f>VLOOKUP($B14,Datos!$K$6:$Q$371,4,FALSE)</f>
        <v>62</v>
      </c>
      <c r="O14" s="37">
        <f>VLOOKUP($B14,Datos!$K$6:$Q$371,5,FALSE)</f>
        <v>4</v>
      </c>
      <c r="P14" s="38">
        <f>VLOOKUP($B14,Datos!$K$6:$Q$371,7,FALSE)</f>
        <v>17</v>
      </c>
      <c r="Q14" s="59">
        <f t="shared" si="7"/>
        <v>0.33710407239819007</v>
      </c>
      <c r="R14" s="23">
        <f>VLOOKUP($B14,Datos!$T$6:$Z$371,3,FALSE)</f>
        <v>23.026898734177198</v>
      </c>
      <c r="S14" s="36">
        <f>VLOOKUP($B14,Datos!$T$6:$Z$371,4,FALSE)</f>
        <v>73.683158135283406</v>
      </c>
      <c r="T14" s="37">
        <f>VLOOKUP($B14,Datos!$T$6:$Z$371,5,FALSE)</f>
        <v>10.2449508733624</v>
      </c>
      <c r="U14" s="38">
        <f>VLOOKUP($B14,Datos!$T$6:$Z$371,6,FALSE)</f>
        <v>0</v>
      </c>
      <c r="V14" s="57"/>
    </row>
    <row r="15" spans="1:32">
      <c r="A15" s="24" t="str">
        <f>VLOOKUP(WEEKDAY(B15,2),'2023'!$L$5:$M$11,2,FALSE)</f>
        <v>Jue</v>
      </c>
      <c r="B15" s="25">
        <f t="shared" si="8"/>
        <v>45022</v>
      </c>
      <c r="C15" s="26">
        <f>Datos!$L11</f>
        <v>442</v>
      </c>
      <c r="D15" s="26">
        <f t="shared" si="2"/>
        <v>154.69999999999999</v>
      </c>
      <c r="E15" s="26">
        <f t="shared" si="3"/>
        <v>50</v>
      </c>
      <c r="F15" s="26">
        <f t="shared" si="4"/>
        <v>263</v>
      </c>
      <c r="G15" s="27">
        <f t="shared" si="5"/>
        <v>116.24716329753589</v>
      </c>
      <c r="H15" s="28">
        <f>Datos!$D11</f>
        <v>6</v>
      </c>
      <c r="I15" s="40">
        <f>Datos!$E11</f>
        <v>9</v>
      </c>
      <c r="J15" s="41">
        <f>Datos!$F11</f>
        <v>2</v>
      </c>
      <c r="K15" s="42">
        <f>Datos!$H11</f>
        <v>33</v>
      </c>
      <c r="L15" s="43">
        <f t="shared" si="6"/>
        <v>0.11312217194570136</v>
      </c>
      <c r="M15" s="28">
        <f>VLOOKUP($B15,Datos!$K$6:$Q$371,3,FALSE)</f>
        <v>156</v>
      </c>
      <c r="N15" s="40">
        <f>VLOOKUP($B15,Datos!$K$6:$Q$371,4,FALSE)</f>
        <v>76</v>
      </c>
      <c r="O15" s="41">
        <f>VLOOKUP($B15,Datos!$K$6:$Q$371,5,FALSE)</f>
        <v>5</v>
      </c>
      <c r="P15" s="42">
        <f>VLOOKUP($B15,Datos!$K$6:$Q$371,7,FALSE)</f>
        <v>26</v>
      </c>
      <c r="Q15" s="58">
        <f t="shared" si="7"/>
        <v>0.53619909502262442</v>
      </c>
      <c r="R15" s="28">
        <f>VLOOKUP($B15,Datos!$T$6:$Z$371,3,FALSE)</f>
        <v>23.026898734177198</v>
      </c>
      <c r="S15" s="40">
        <f>VLOOKUP($B15,Datos!$T$6:$Z$371,4,FALSE)</f>
        <v>75.882655393053</v>
      </c>
      <c r="T15" s="41">
        <f>VLOOKUP($B15,Datos!$T$6:$Z$371,5,FALSE)</f>
        <v>17.337609170305701</v>
      </c>
      <c r="U15" s="42">
        <f>VLOOKUP($B15,Datos!$T$6:$Z$371,6,FALSE)</f>
        <v>0</v>
      </c>
      <c r="V15" s="57"/>
    </row>
    <row r="16" spans="1:32">
      <c r="A16" s="29" t="str">
        <f>VLOOKUP(WEEKDAY(B16,2),'2023'!$L$5:$M$11,2,FALSE)</f>
        <v>Vie</v>
      </c>
      <c r="B16" s="20">
        <f t="shared" si="8"/>
        <v>45023</v>
      </c>
      <c r="C16" s="21">
        <f>Datos!$L12</f>
        <v>442</v>
      </c>
      <c r="D16" s="21">
        <f t="shared" si="2"/>
        <v>154.69999999999999</v>
      </c>
      <c r="E16" s="21">
        <f t="shared" si="3"/>
        <v>57</v>
      </c>
      <c r="F16" s="21">
        <f t="shared" si="4"/>
        <v>387</v>
      </c>
      <c r="G16" s="22">
        <f t="shared" si="5"/>
        <v>181.85152289898548</v>
      </c>
      <c r="H16" s="23">
        <f>Datos!$D12</f>
        <v>7</v>
      </c>
      <c r="I16" s="36">
        <f>Datos!$E12</f>
        <v>14</v>
      </c>
      <c r="J16" s="37">
        <f>Datos!$F12</f>
        <v>2</v>
      </c>
      <c r="K16" s="38">
        <f>Datos!$H12</f>
        <v>34</v>
      </c>
      <c r="L16" s="44">
        <f t="shared" si="6"/>
        <v>0.12895927601809956</v>
      </c>
      <c r="M16" s="23">
        <f>VLOOKUP($B16,Datos!$K$6:$Q$371,3,FALSE)</f>
        <v>237</v>
      </c>
      <c r="N16" s="36">
        <f>VLOOKUP($B16,Datos!$K$6:$Q$371,4,FALSE)</f>
        <v>115</v>
      </c>
      <c r="O16" s="37">
        <f>VLOOKUP($B16,Datos!$K$6:$Q$371,5,FALSE)</f>
        <v>2</v>
      </c>
      <c r="P16" s="38">
        <f>VLOOKUP($B16,Datos!$K$6:$Q$371,7,FALSE)</f>
        <v>33</v>
      </c>
      <c r="Q16" s="59">
        <f t="shared" si="7"/>
        <v>0.80090497737556565</v>
      </c>
      <c r="R16" s="23">
        <f>VLOOKUP($B16,Datos!$T$6:$Z$371,3,FALSE)</f>
        <v>33.261075949367097</v>
      </c>
      <c r="S16" s="36">
        <f>VLOOKUP($B16,Datos!$T$6:$Z$371,4,FALSE)</f>
        <v>109.974862888483</v>
      </c>
      <c r="T16" s="37">
        <f>VLOOKUP($B16,Datos!$T$6:$Z$371,5,FALSE)</f>
        <v>38.615584061135401</v>
      </c>
      <c r="U16" s="38">
        <f>VLOOKUP($B16,Datos!$T$6:$Z$371,6,FALSE)</f>
        <v>0</v>
      </c>
      <c r="V16" s="57"/>
    </row>
    <row r="17" spans="1:22">
      <c r="A17" s="24" t="str">
        <f>VLOOKUP(WEEKDAY(B17,2),'2023'!$L$5:$M$11,2,FALSE)</f>
        <v>Sáb</v>
      </c>
      <c r="B17" s="25">
        <f t="shared" si="8"/>
        <v>45024</v>
      </c>
      <c r="C17" s="26">
        <f>Datos!$L13</f>
        <v>442</v>
      </c>
      <c r="D17" s="26">
        <f t="shared" si="2"/>
        <v>154.69999999999999</v>
      </c>
      <c r="E17" s="26">
        <f t="shared" si="3"/>
        <v>65</v>
      </c>
      <c r="F17" s="26">
        <f t="shared" si="4"/>
        <v>405</v>
      </c>
      <c r="G17" s="27">
        <f t="shared" si="5"/>
        <v>283.30294887089212</v>
      </c>
      <c r="H17" s="28">
        <f>Datos!$D13</f>
        <v>10</v>
      </c>
      <c r="I17" s="40">
        <f>Datos!$E13</f>
        <v>20</v>
      </c>
      <c r="J17" s="41">
        <f>Datos!$F13</f>
        <v>2</v>
      </c>
      <c r="K17" s="42">
        <f>Datos!$H13</f>
        <v>33</v>
      </c>
      <c r="L17" s="43">
        <f t="shared" si="6"/>
        <v>0.14705882352941177</v>
      </c>
      <c r="M17" s="28">
        <f>VLOOKUP($B17,Datos!$K$6:$Q$371,3,FALSE)</f>
        <v>252</v>
      </c>
      <c r="N17" s="40">
        <f>VLOOKUP($B17,Datos!$K$6:$Q$371,4,FALSE)</f>
        <v>111</v>
      </c>
      <c r="O17" s="41">
        <f>VLOOKUP($B17,Datos!$K$6:$Q$371,5,FALSE)</f>
        <v>2</v>
      </c>
      <c r="P17" s="42">
        <f>VLOOKUP($B17,Datos!$K$6:$Q$371,7,FALSE)</f>
        <v>40</v>
      </c>
      <c r="Q17" s="58">
        <f t="shared" si="7"/>
        <v>0.82579185520361986</v>
      </c>
      <c r="R17" s="28">
        <f>VLOOKUP($B17,Datos!$T$6:$Z$371,3,FALSE)</f>
        <v>63.963607594936697</v>
      </c>
      <c r="S17" s="40">
        <f>VLOOKUP($B17,Datos!$T$6:$Z$371,4,FALSE)</f>
        <v>164.96229433272401</v>
      </c>
      <c r="T17" s="41">
        <f>VLOOKUP($B17,Datos!$T$6:$Z$371,5,FALSE)</f>
        <v>54.377046943231399</v>
      </c>
      <c r="U17" s="42">
        <f>VLOOKUP($B17,Datos!$T$6:$Z$371,6,FALSE)</f>
        <v>0</v>
      </c>
      <c r="V17" s="57"/>
    </row>
    <row r="18" spans="1:22">
      <c r="A18" s="29" t="str">
        <f>VLOOKUP(WEEKDAY(B18,2),'2023'!$L$5:$M$11,2,FALSE)</f>
        <v>Dom</v>
      </c>
      <c r="B18" s="20">
        <f t="shared" si="8"/>
        <v>45025</v>
      </c>
      <c r="C18" s="21">
        <f>Datos!$L14</f>
        <v>442</v>
      </c>
      <c r="D18" s="21">
        <f t="shared" si="2"/>
        <v>154.69999999999999</v>
      </c>
      <c r="E18" s="21">
        <f t="shared" si="3"/>
        <v>45</v>
      </c>
      <c r="F18" s="21">
        <f t="shared" si="4"/>
        <v>278</v>
      </c>
      <c r="G18" s="22">
        <f t="shared" si="5"/>
        <v>327.92836429746797</v>
      </c>
      <c r="H18" s="23">
        <f>Datos!$D14</f>
        <v>9</v>
      </c>
      <c r="I18" s="36">
        <f>Datos!$E14</f>
        <v>9</v>
      </c>
      <c r="J18" s="37">
        <f>Datos!$F14</f>
        <v>1</v>
      </c>
      <c r="K18" s="38">
        <f>Datos!$H14</f>
        <v>26</v>
      </c>
      <c r="L18" s="44">
        <f t="shared" si="6"/>
        <v>0.10180995475113122</v>
      </c>
      <c r="M18" s="23">
        <f>VLOOKUP($B18,Datos!$K$6:$Q$371,3,FALSE)</f>
        <v>164</v>
      </c>
      <c r="N18" s="36">
        <f>VLOOKUP($B18,Datos!$K$6:$Q$371,4,FALSE)</f>
        <v>83</v>
      </c>
      <c r="O18" s="37">
        <f>VLOOKUP($B18,Datos!$K$6:$Q$371,5,FALSE)</f>
        <v>0</v>
      </c>
      <c r="P18" s="38">
        <f>VLOOKUP($B18,Datos!$K$6:$Q$371,7,FALSE)</f>
        <v>31</v>
      </c>
      <c r="Q18" s="59">
        <f t="shared" si="7"/>
        <v>0.55882352941176472</v>
      </c>
      <c r="R18" s="23">
        <f>VLOOKUP($B18,Datos!$T$6:$Z$371,3,FALSE)</f>
        <v>90.828322784810098</v>
      </c>
      <c r="S18" s="36">
        <f>VLOOKUP($B18,Datos!$T$6:$Z$371,4,FALSE)</f>
        <v>180.35877513711199</v>
      </c>
      <c r="T18" s="37">
        <f>VLOOKUP($B18,Datos!$T$6:$Z$371,5,FALSE)</f>
        <v>56.741266375545898</v>
      </c>
      <c r="U18" s="38">
        <f>VLOOKUP($B18,Datos!$T$6:$Z$371,6,FALSE)</f>
        <v>0</v>
      </c>
      <c r="V18" s="57"/>
    </row>
    <row r="19" spans="1:22">
      <c r="A19" s="24" t="str">
        <f>VLOOKUP(WEEKDAY(B19,2),'2023'!$L$5:$M$11,2,FALSE)</f>
        <v>Lun</v>
      </c>
      <c r="B19" s="25">
        <f t="shared" si="8"/>
        <v>45026</v>
      </c>
      <c r="C19" s="26">
        <f>Datos!$L15</f>
        <v>442</v>
      </c>
      <c r="D19" s="26">
        <f t="shared" si="2"/>
        <v>154.69999999999999</v>
      </c>
      <c r="E19" s="26">
        <f t="shared" si="3"/>
        <v>42</v>
      </c>
      <c r="F19" s="26">
        <f t="shared" si="4"/>
        <v>127</v>
      </c>
      <c r="G19" s="27">
        <f t="shared" si="5"/>
        <v>260.70264342620573</v>
      </c>
      <c r="H19" s="28">
        <f>Datos!$D15</f>
        <v>9</v>
      </c>
      <c r="I19" s="40">
        <f>Datos!$E15</f>
        <v>6</v>
      </c>
      <c r="J19" s="41">
        <f>Datos!$F15</f>
        <v>1</v>
      </c>
      <c r="K19" s="42">
        <f>Datos!$H15</f>
        <v>26</v>
      </c>
      <c r="L19" s="43">
        <f t="shared" si="6"/>
        <v>9.5022624434389136E-2</v>
      </c>
      <c r="M19" s="28">
        <f>VLOOKUP($B19,Datos!$K$6:$Q$371,3,FALSE)</f>
        <v>48</v>
      </c>
      <c r="N19" s="40">
        <f>VLOOKUP($B19,Datos!$K$6:$Q$371,4,FALSE)</f>
        <v>49</v>
      </c>
      <c r="O19" s="41">
        <f>VLOOKUP($B19,Datos!$K$6:$Q$371,5,FALSE)</f>
        <v>1</v>
      </c>
      <c r="P19" s="42">
        <f>VLOOKUP($B19,Datos!$K$6:$Q$371,7,FALSE)</f>
        <v>29</v>
      </c>
      <c r="Q19" s="58">
        <f t="shared" si="7"/>
        <v>0.22171945701357465</v>
      </c>
      <c r="R19" s="28">
        <f>VLOOKUP($B19,Datos!$T$6:$Z$371,3,FALSE)</f>
        <v>95.945411392405106</v>
      </c>
      <c r="S19" s="40">
        <f>VLOOKUP($B19,Datos!$T$6:$Z$371,4,FALSE)</f>
        <v>130.870086837294</v>
      </c>
      <c r="T19" s="41">
        <f>VLOOKUP($B19,Datos!$T$6:$Z$371,5,FALSE)</f>
        <v>33.887145196506602</v>
      </c>
      <c r="U19" s="42">
        <f>VLOOKUP($B19,Datos!$T$6:$Z$371,6,FALSE)</f>
        <v>0</v>
      </c>
      <c r="V19" s="57"/>
    </row>
    <row r="20" spans="1:22">
      <c r="A20" s="29" t="str">
        <f>VLOOKUP(WEEKDAY(B20,2),'2023'!$L$5:$M$11,2,FALSE)</f>
        <v>Mar</v>
      </c>
      <c r="B20" s="20">
        <f t="shared" si="8"/>
        <v>45027</v>
      </c>
      <c r="C20" s="21">
        <f>Datos!$L16</f>
        <v>442</v>
      </c>
      <c r="D20" s="21">
        <f t="shared" si="2"/>
        <v>154.69999999999999</v>
      </c>
      <c r="E20" s="21">
        <f t="shared" si="3"/>
        <v>49</v>
      </c>
      <c r="F20" s="21">
        <f t="shared" si="4"/>
        <v>123</v>
      </c>
      <c r="G20" s="22">
        <f t="shared" si="5"/>
        <v>191.3293862466536</v>
      </c>
      <c r="H20" s="23">
        <f>Datos!$D16</f>
        <v>15</v>
      </c>
      <c r="I20" s="36">
        <f>Datos!$E16</f>
        <v>9</v>
      </c>
      <c r="J20" s="37">
        <f>Datos!$F16</f>
        <v>1</v>
      </c>
      <c r="K20" s="38">
        <f>Datos!$H16</f>
        <v>24</v>
      </c>
      <c r="L20" s="44">
        <f t="shared" si="6"/>
        <v>0.11085972850678733</v>
      </c>
      <c r="M20" s="23">
        <f>VLOOKUP($B20,Datos!$K$6:$Q$371,3,FALSE)</f>
        <v>42</v>
      </c>
      <c r="N20" s="36">
        <f>VLOOKUP($B20,Datos!$K$6:$Q$371,4,FALSE)</f>
        <v>48</v>
      </c>
      <c r="O20" s="37">
        <f>VLOOKUP($B20,Datos!$K$6:$Q$371,5,FALSE)</f>
        <v>1</v>
      </c>
      <c r="P20" s="38">
        <f>VLOOKUP($B20,Datos!$K$6:$Q$371,7,FALSE)</f>
        <v>32</v>
      </c>
      <c r="Q20" s="59">
        <f t="shared" si="7"/>
        <v>0.20588235294117646</v>
      </c>
      <c r="R20" s="23">
        <f>VLOOKUP($B20,Datos!$T$6:$Z$371,3,FALSE)</f>
        <v>63.963607594936697</v>
      </c>
      <c r="S20" s="36">
        <f>VLOOKUP($B20,Datos!$T$6:$Z$371,4,FALSE)</f>
        <v>93.4786334552103</v>
      </c>
      <c r="T20" s="37">
        <f>VLOOKUP($B20,Datos!$T$6:$Z$371,5,FALSE)</f>
        <v>33.887145196506602</v>
      </c>
      <c r="U20" s="38">
        <f>VLOOKUP($B20,Datos!$T$6:$Z$371,6,FALSE)</f>
        <v>0</v>
      </c>
      <c r="V20" s="57"/>
    </row>
    <row r="21" spans="1:22">
      <c r="A21" s="24" t="str">
        <f>VLOOKUP(WEEKDAY(B21,2),'2023'!$L$5:$M$11,2,FALSE)</f>
        <v>Mié</v>
      </c>
      <c r="B21" s="25">
        <f t="shared" si="8"/>
        <v>45028</v>
      </c>
      <c r="C21" s="26">
        <f>Datos!$L17</f>
        <v>442</v>
      </c>
      <c r="D21" s="26">
        <f t="shared" si="2"/>
        <v>154.69999999999999</v>
      </c>
      <c r="E21" s="26">
        <f t="shared" si="3"/>
        <v>46</v>
      </c>
      <c r="F21" s="26">
        <f t="shared" si="4"/>
        <v>136</v>
      </c>
      <c r="G21" s="27">
        <f t="shared" si="5"/>
        <v>183.46642366991492</v>
      </c>
      <c r="H21" s="28">
        <f>Datos!$D17</f>
        <v>9</v>
      </c>
      <c r="I21" s="40">
        <f>Datos!$E17</f>
        <v>10</v>
      </c>
      <c r="J21" s="41">
        <f>Datos!$F17</f>
        <v>1</v>
      </c>
      <c r="K21" s="42">
        <f>Datos!$H17</f>
        <v>26</v>
      </c>
      <c r="L21" s="43">
        <f t="shared" si="6"/>
        <v>0.10407239819004525</v>
      </c>
      <c r="M21" s="28">
        <f>VLOOKUP($B21,Datos!$K$6:$Q$371,3,FALSE)</f>
        <v>45</v>
      </c>
      <c r="N21" s="40">
        <f>VLOOKUP($B21,Datos!$K$6:$Q$371,4,FALSE)</f>
        <v>60</v>
      </c>
      <c r="O21" s="41">
        <f>VLOOKUP($B21,Datos!$K$6:$Q$371,5,FALSE)</f>
        <v>1</v>
      </c>
      <c r="P21" s="42">
        <f>VLOOKUP($B21,Datos!$K$6:$Q$371,7,FALSE)</f>
        <v>30</v>
      </c>
      <c r="Q21" s="58">
        <f t="shared" si="7"/>
        <v>0.23981900452488689</v>
      </c>
      <c r="R21" s="28">
        <f>VLOOKUP($B21,Datos!$T$6:$Z$371,3,FALSE)</f>
        <v>63.963607594936697</v>
      </c>
      <c r="S21" s="40">
        <f>VLOOKUP($B21,Datos!$T$6:$Z$371,4,FALSE)</f>
        <v>87.979890310786104</v>
      </c>
      <c r="T21" s="41">
        <f>VLOOKUP($B21,Datos!$T$6:$Z$371,5,FALSE)</f>
        <v>31.522925764192099</v>
      </c>
      <c r="U21" s="42">
        <f>VLOOKUP($B21,Datos!$T$6:$Z$371,6,FALSE)</f>
        <v>0</v>
      </c>
      <c r="V21" s="57"/>
    </row>
    <row r="22" spans="1:22">
      <c r="A22" s="29" t="str">
        <f>VLOOKUP(WEEKDAY(B22,2),'2023'!$L$5:$M$11,2,FALSE)</f>
        <v>Jue</v>
      </c>
      <c r="B22" s="20">
        <f t="shared" si="8"/>
        <v>45029</v>
      </c>
      <c r="C22" s="21">
        <f>Datos!$L18</f>
        <v>442</v>
      </c>
      <c r="D22" s="21">
        <f t="shared" si="2"/>
        <v>154.69999999999999</v>
      </c>
      <c r="E22" s="21">
        <f t="shared" si="3"/>
        <v>56</v>
      </c>
      <c r="F22" s="21">
        <f t="shared" si="4"/>
        <v>186</v>
      </c>
      <c r="G22" s="22">
        <f t="shared" si="5"/>
        <v>194.60602464250661</v>
      </c>
      <c r="H22" s="23">
        <f>Datos!$D18</f>
        <v>8</v>
      </c>
      <c r="I22" s="36">
        <f>Datos!$E18</f>
        <v>13</v>
      </c>
      <c r="J22" s="37">
        <f>Datos!$F18</f>
        <v>2</v>
      </c>
      <c r="K22" s="38">
        <f>Datos!$H18</f>
        <v>33</v>
      </c>
      <c r="L22" s="44">
        <f t="shared" si="6"/>
        <v>0.12669683257918551</v>
      </c>
      <c r="M22" s="23">
        <f>VLOOKUP($B22,Datos!$K$6:$Q$371,3,FALSE)</f>
        <v>62</v>
      </c>
      <c r="N22" s="36">
        <f>VLOOKUP($B22,Datos!$K$6:$Q$371,4,FALSE)</f>
        <v>80</v>
      </c>
      <c r="O22" s="37">
        <f>VLOOKUP($B22,Datos!$K$6:$Q$371,5,FALSE)</f>
        <v>10</v>
      </c>
      <c r="P22" s="38">
        <f>VLOOKUP($B22,Datos!$K$6:$Q$371,7,FALSE)</f>
        <v>34</v>
      </c>
      <c r="Q22" s="59">
        <f t="shared" si="7"/>
        <v>0.34389140271493213</v>
      </c>
      <c r="R22" s="23">
        <f>VLOOKUP($B22,Datos!$T$6:$Z$371,3,FALSE)</f>
        <v>71.639240506329102</v>
      </c>
      <c r="S22" s="36">
        <f>VLOOKUP($B22,Datos!$T$6:$Z$371,4,FALSE)</f>
        <v>89.0796389396709</v>
      </c>
      <c r="T22" s="37">
        <f>VLOOKUP($B22,Datos!$T$6:$Z$371,5,FALSE)</f>
        <v>33.887145196506602</v>
      </c>
      <c r="U22" s="38">
        <f>VLOOKUP($B22,Datos!$T$6:$Z$371,6,FALSE)</f>
        <v>0</v>
      </c>
      <c r="V22" s="57"/>
    </row>
    <row r="23" spans="1:22">
      <c r="A23" s="24" t="str">
        <f>VLOOKUP(WEEKDAY(B23,2),'2023'!$L$5:$M$11,2,FALSE)</f>
        <v>Vie</v>
      </c>
      <c r="B23" s="25">
        <f t="shared" si="8"/>
        <v>45030</v>
      </c>
      <c r="C23" s="26">
        <f>Datos!$L19</f>
        <v>442</v>
      </c>
      <c r="D23" s="26">
        <f t="shared" si="2"/>
        <v>154.69999999999999</v>
      </c>
      <c r="E23" s="26">
        <f t="shared" si="3"/>
        <v>129</v>
      </c>
      <c r="F23" s="26">
        <f t="shared" si="4"/>
        <v>293</v>
      </c>
      <c r="G23" s="27">
        <f t="shared" si="5"/>
        <v>336.71127575113638</v>
      </c>
      <c r="H23" s="28">
        <f>Datos!$D19</f>
        <v>21</v>
      </c>
      <c r="I23" s="40">
        <f>Datos!$E19</f>
        <v>48</v>
      </c>
      <c r="J23" s="41">
        <f>Datos!$F19</f>
        <v>5</v>
      </c>
      <c r="K23" s="42">
        <f>Datos!$H19</f>
        <v>55</v>
      </c>
      <c r="L23" s="43">
        <f t="shared" si="6"/>
        <v>0.29185520361990952</v>
      </c>
      <c r="M23" s="28">
        <f>VLOOKUP($B23,Datos!$K$6:$Q$371,3,FALSE)</f>
        <v>89</v>
      </c>
      <c r="N23" s="40">
        <f>VLOOKUP($B23,Datos!$K$6:$Q$371,4,FALSE)</f>
        <v>118</v>
      </c>
      <c r="O23" s="41">
        <f>VLOOKUP($B23,Datos!$K$6:$Q$371,5,FALSE)</f>
        <v>52</v>
      </c>
      <c r="P23" s="42">
        <f>VLOOKUP($B23,Datos!$K$6:$Q$371,7,FALSE)</f>
        <v>34</v>
      </c>
      <c r="Q23" s="58">
        <f t="shared" si="7"/>
        <v>0.58597285067873306</v>
      </c>
      <c r="R23" s="28">
        <f>VLOOKUP($B23,Datos!$T$6:$Z$371,3,FALSE)</f>
        <v>165.026107594937</v>
      </c>
      <c r="S23" s="40">
        <f>VLOOKUP($B23,Datos!$T$6:$Z$371,4,FALSE)</f>
        <v>133.06958409506399</v>
      </c>
      <c r="T23" s="41">
        <f>VLOOKUP($B23,Datos!$T$6:$Z$371,5,FALSE)</f>
        <v>38.615584061135401</v>
      </c>
      <c r="U23" s="42">
        <f>VLOOKUP($B23,Datos!$T$6:$Z$371,6,FALSE)</f>
        <v>0</v>
      </c>
      <c r="V23" s="57"/>
    </row>
    <row r="24" spans="1:22">
      <c r="A24" s="29" t="str">
        <f>VLOOKUP(WEEKDAY(B24,2),'2023'!$L$5:$M$11,2,FALSE)</f>
        <v>Sáb</v>
      </c>
      <c r="B24" s="20">
        <f t="shared" si="8"/>
        <v>45031</v>
      </c>
      <c r="C24" s="21">
        <f>Datos!$L20</f>
        <v>442</v>
      </c>
      <c r="D24" s="21">
        <f t="shared" si="2"/>
        <v>154.69999999999999</v>
      </c>
      <c r="E24" s="21">
        <f t="shared" si="3"/>
        <v>148</v>
      </c>
      <c r="F24" s="21">
        <f t="shared" si="4"/>
        <v>290</v>
      </c>
      <c r="G24" s="22">
        <f t="shared" si="5"/>
        <v>426.46891789674521</v>
      </c>
      <c r="H24" s="23">
        <f>Datos!$D20</f>
        <v>23</v>
      </c>
      <c r="I24" s="36">
        <f>Datos!$E20</f>
        <v>62</v>
      </c>
      <c r="J24" s="37">
        <f>Datos!$F20</f>
        <v>5</v>
      </c>
      <c r="K24" s="38">
        <f>Datos!$H20</f>
        <v>58</v>
      </c>
      <c r="L24" s="44">
        <f t="shared" si="6"/>
        <v>0.33484162895927599</v>
      </c>
      <c r="M24" s="23">
        <f>VLOOKUP($B24,Datos!$K$6:$Q$371,3,FALSE)</f>
        <v>85</v>
      </c>
      <c r="N24" s="36">
        <f>VLOOKUP($B24,Datos!$K$6:$Q$371,4,FALSE)</f>
        <v>120</v>
      </c>
      <c r="O24" s="37">
        <f>VLOOKUP($B24,Datos!$K$6:$Q$371,5,FALSE)</f>
        <v>52</v>
      </c>
      <c r="P24" s="38">
        <f>VLOOKUP($B24,Datos!$K$6:$Q$371,7,FALSE)</f>
        <v>33</v>
      </c>
      <c r="Q24" s="59">
        <f t="shared" si="7"/>
        <v>0.58144796380090502</v>
      </c>
      <c r="R24" s="23">
        <f>VLOOKUP($B24,Datos!$T$6:$Z$371,3,FALSE)</f>
        <v>202.125</v>
      </c>
      <c r="S24" s="36">
        <f>VLOOKUP($B24,Datos!$T$6:$Z$371,4,FALSE)</f>
        <v>177.05952925045699</v>
      </c>
      <c r="T24" s="37">
        <f>VLOOKUP($B24,Datos!$T$6:$Z$371,5,FALSE)</f>
        <v>47.2843886462882</v>
      </c>
      <c r="U24" s="38">
        <f>VLOOKUP($B24,Datos!$T$6:$Z$371,6,FALSE)</f>
        <v>0</v>
      </c>
      <c r="V24" s="57"/>
    </row>
    <row r="25" spans="1:22">
      <c r="A25" s="24" t="str">
        <f>VLOOKUP(WEEKDAY(B25,2),'2023'!$L$5:$M$11,2,FALSE)</f>
        <v>Dom</v>
      </c>
      <c r="B25" s="25">
        <f t="shared" si="8"/>
        <v>45032</v>
      </c>
      <c r="C25" s="26">
        <f>Datos!$L21</f>
        <v>442</v>
      </c>
      <c r="D25" s="26">
        <f t="shared" si="2"/>
        <v>154.69999999999999</v>
      </c>
      <c r="E25" s="26">
        <f t="shared" si="3"/>
        <v>133</v>
      </c>
      <c r="F25" s="26">
        <f t="shared" si="4"/>
        <v>176</v>
      </c>
      <c r="G25" s="27">
        <f t="shared" si="5"/>
        <v>430.66578139846922</v>
      </c>
      <c r="H25" s="28">
        <f>Datos!$D21</f>
        <v>20</v>
      </c>
      <c r="I25" s="40">
        <f>Datos!$E21</f>
        <v>52</v>
      </c>
      <c r="J25" s="41">
        <f>Datos!$F21</f>
        <v>6</v>
      </c>
      <c r="K25" s="42">
        <f>Datos!$H21</f>
        <v>55</v>
      </c>
      <c r="L25" s="43">
        <f t="shared" si="6"/>
        <v>0.3009049773755656</v>
      </c>
      <c r="M25" s="28">
        <f>VLOOKUP($B25,Datos!$K$6:$Q$371,3,FALSE)</f>
        <v>47</v>
      </c>
      <c r="N25" s="40">
        <f>VLOOKUP($B25,Datos!$K$6:$Q$371,4,FALSE)</f>
        <v>70</v>
      </c>
      <c r="O25" s="41">
        <f>VLOOKUP($B25,Datos!$K$6:$Q$371,5,FALSE)</f>
        <v>24</v>
      </c>
      <c r="P25" s="42">
        <f>VLOOKUP($B25,Datos!$K$6:$Q$371,7,FALSE)</f>
        <v>35</v>
      </c>
      <c r="Q25" s="58">
        <f t="shared" si="7"/>
        <v>0.3190045248868778</v>
      </c>
      <c r="R25" s="28">
        <f>VLOOKUP($B25,Datos!$T$6:$Z$371,3,FALSE)</f>
        <v>208.521360759494</v>
      </c>
      <c r="S25" s="40">
        <f>VLOOKUP($B25,Datos!$T$6:$Z$371,4,FALSE)</f>
        <v>174.860031992687</v>
      </c>
      <c r="T25" s="41">
        <f>VLOOKUP($B25,Datos!$T$6:$Z$371,5,FALSE)</f>
        <v>47.2843886462882</v>
      </c>
      <c r="U25" s="42">
        <f>VLOOKUP($B25,Datos!$T$6:$Z$371,6,FALSE)</f>
        <v>0</v>
      </c>
      <c r="V25" s="57"/>
    </row>
    <row r="26" spans="1:22">
      <c r="A26" s="29" t="str">
        <f>VLOOKUP(WEEKDAY(B26,2),'2023'!$L$5:$M$11,2,FALSE)</f>
        <v>Lun</v>
      </c>
      <c r="B26" s="20">
        <f t="shared" si="8"/>
        <v>45033</v>
      </c>
      <c r="C26" s="21">
        <f>Datos!$L22</f>
        <v>442</v>
      </c>
      <c r="D26" s="21">
        <f t="shared" si="2"/>
        <v>154.69999999999999</v>
      </c>
      <c r="E26" s="21">
        <f t="shared" si="3"/>
        <v>66</v>
      </c>
      <c r="F26" s="21">
        <f t="shared" si="4"/>
        <v>82</v>
      </c>
      <c r="G26" s="22">
        <f t="shared" si="5"/>
        <v>339.93651489544442</v>
      </c>
      <c r="H26" s="23">
        <f>Datos!$D22</f>
        <v>9</v>
      </c>
      <c r="I26" s="36">
        <f>Datos!$E22</f>
        <v>15</v>
      </c>
      <c r="J26" s="37">
        <f>Datos!$F22</f>
        <v>3</v>
      </c>
      <c r="K26" s="38">
        <f>Datos!$H22</f>
        <v>39</v>
      </c>
      <c r="L26" s="44">
        <f t="shared" si="6"/>
        <v>0.14932126696832579</v>
      </c>
      <c r="M26" s="23">
        <f>VLOOKUP($B26,Datos!$K$6:$Q$371,3,FALSE)</f>
        <v>32</v>
      </c>
      <c r="N26" s="36">
        <f>VLOOKUP($B26,Datos!$K$6:$Q$371,4,FALSE)</f>
        <v>22</v>
      </c>
      <c r="O26" s="37">
        <f>VLOOKUP($B26,Datos!$K$6:$Q$371,5,FALSE)</f>
        <v>0</v>
      </c>
      <c r="P26" s="38">
        <f>VLOOKUP($B26,Datos!$K$6:$Q$371,7,FALSE)</f>
        <v>28</v>
      </c>
      <c r="Q26" s="59">
        <f t="shared" si="7"/>
        <v>0.12217194570135746</v>
      </c>
      <c r="R26" s="23">
        <f>VLOOKUP($B26,Datos!$T$6:$Z$371,3,FALSE)</f>
        <v>158.629746835443</v>
      </c>
      <c r="S26" s="36">
        <f>VLOOKUP($B26,Datos!$T$6:$Z$371,4,FALSE)</f>
        <v>130.870086837294</v>
      </c>
      <c r="T26" s="37">
        <f>VLOOKUP($B26,Datos!$T$6:$Z$371,5,FALSE)</f>
        <v>50.436681222707399</v>
      </c>
      <c r="U26" s="38">
        <f>VLOOKUP($B26,Datos!$T$6:$Z$371,6,FALSE)</f>
        <v>0</v>
      </c>
      <c r="V26" s="57"/>
    </row>
    <row r="27" spans="1:22">
      <c r="A27" s="24" t="str">
        <f>VLOOKUP(WEEKDAY(B27,2),'2023'!$L$5:$M$11,2,FALSE)</f>
        <v>Mar</v>
      </c>
      <c r="B27" s="25">
        <f t="shared" si="8"/>
        <v>45034</v>
      </c>
      <c r="C27" s="26">
        <f>Datos!$L23</f>
        <v>442</v>
      </c>
      <c r="D27" s="26">
        <f t="shared" si="2"/>
        <v>154.69999999999999</v>
      </c>
      <c r="E27" s="26">
        <f t="shared" si="3"/>
        <v>55</v>
      </c>
      <c r="F27" s="26">
        <f t="shared" si="4"/>
        <v>72</v>
      </c>
      <c r="G27" s="27">
        <f t="shared" si="5"/>
        <v>190.77817090878779</v>
      </c>
      <c r="H27" s="28">
        <f>Datos!$D23</f>
        <v>10</v>
      </c>
      <c r="I27" s="40">
        <f>Datos!$E23</f>
        <v>8</v>
      </c>
      <c r="J27" s="41">
        <f>Datos!$F23</f>
        <v>3</v>
      </c>
      <c r="K27" s="42">
        <f>Datos!$H23</f>
        <v>34</v>
      </c>
      <c r="L27" s="43">
        <f t="shared" si="6"/>
        <v>0.1244343891402715</v>
      </c>
      <c r="M27" s="28">
        <f>VLOOKUP($B27,Datos!$K$6:$Q$371,3,FALSE)</f>
        <v>26</v>
      </c>
      <c r="N27" s="40">
        <f>VLOOKUP($B27,Datos!$K$6:$Q$371,4,FALSE)</f>
        <v>15</v>
      </c>
      <c r="O27" s="41">
        <f>VLOOKUP($B27,Datos!$K$6:$Q$371,5,FALSE)</f>
        <v>0</v>
      </c>
      <c r="P27" s="42">
        <f>VLOOKUP($B27,Datos!$K$6:$Q$371,7,FALSE)</f>
        <v>31</v>
      </c>
      <c r="Q27" s="58">
        <f t="shared" si="7"/>
        <v>9.2760180995475117E-2</v>
      </c>
      <c r="R27" s="28">
        <f>VLOOKUP($B27,Datos!$T$6:$Z$371,3,FALSE)</f>
        <v>76.756329113924096</v>
      </c>
      <c r="S27" s="40">
        <f>VLOOKUP($B27,Datos!$T$6:$Z$371,4,FALSE)</f>
        <v>76.982404021937896</v>
      </c>
      <c r="T27" s="41">
        <f>VLOOKUP($B27,Datos!$T$6:$Z$371,5,FALSE)</f>
        <v>37.039437772925801</v>
      </c>
      <c r="U27" s="42">
        <f>VLOOKUP($B27,Datos!$T$6:$Z$371,6,FALSE)</f>
        <v>0</v>
      </c>
      <c r="V27" s="57"/>
    </row>
    <row r="28" spans="1:22">
      <c r="A28" s="29" t="str">
        <f>VLOOKUP(WEEKDAY(B28,2),'2023'!$L$5:$M$11,2,FALSE)</f>
        <v>Mié</v>
      </c>
      <c r="B28" s="20">
        <f t="shared" si="8"/>
        <v>45035</v>
      </c>
      <c r="C28" s="21">
        <f>Datos!$L24</f>
        <v>442</v>
      </c>
      <c r="D28" s="21">
        <f t="shared" si="2"/>
        <v>154.69999999999999</v>
      </c>
      <c r="E28" s="21">
        <f t="shared" si="3"/>
        <v>58</v>
      </c>
      <c r="F28" s="21">
        <f t="shared" si="4"/>
        <v>77</v>
      </c>
      <c r="G28" s="22">
        <f t="shared" si="5"/>
        <v>188.3143697274858</v>
      </c>
      <c r="H28" s="23">
        <f>Datos!$D24</f>
        <v>10</v>
      </c>
      <c r="I28" s="36">
        <f>Datos!$E24</f>
        <v>7</v>
      </c>
      <c r="J28" s="37">
        <f>Datos!$F24</f>
        <v>4</v>
      </c>
      <c r="K28" s="38">
        <f>Datos!$H24</f>
        <v>37</v>
      </c>
      <c r="L28" s="44">
        <f t="shared" si="6"/>
        <v>0.13122171945701358</v>
      </c>
      <c r="M28" s="23">
        <f>VLOOKUP($B28,Datos!$K$6:$Q$371,3,FALSE)</f>
        <v>26</v>
      </c>
      <c r="N28" s="36">
        <f>VLOOKUP($B28,Datos!$K$6:$Q$371,4,FALSE)</f>
        <v>18</v>
      </c>
      <c r="O28" s="37">
        <f>VLOOKUP($B28,Datos!$K$6:$Q$371,5,FALSE)</f>
        <v>1</v>
      </c>
      <c r="P28" s="38">
        <f>VLOOKUP($B28,Datos!$K$6:$Q$371,7,FALSE)</f>
        <v>32</v>
      </c>
      <c r="Q28" s="59">
        <f t="shared" si="7"/>
        <v>0.10180995475113122</v>
      </c>
      <c r="R28" s="23">
        <f>VLOOKUP($B28,Datos!$T$6:$Z$371,3,FALSE)</f>
        <v>79.3148734177215</v>
      </c>
      <c r="S28" s="36">
        <f>VLOOKUP($B28,Datos!$T$6:$Z$371,4,FALSE)</f>
        <v>70.383912248628903</v>
      </c>
      <c r="T28" s="37">
        <f>VLOOKUP($B28,Datos!$T$6:$Z$371,5,FALSE)</f>
        <v>38.615584061135401</v>
      </c>
      <c r="U28" s="38">
        <f>VLOOKUP($B28,Datos!$T$6:$Z$371,6,FALSE)</f>
        <v>0</v>
      </c>
      <c r="V28" s="57"/>
    </row>
    <row r="29" spans="1:22">
      <c r="A29" s="24" t="str">
        <f>VLOOKUP(WEEKDAY(B29,2),'2023'!$L$5:$M$11,2,FALSE)</f>
        <v>Jue</v>
      </c>
      <c r="B29" s="25">
        <f t="shared" si="8"/>
        <v>45036</v>
      </c>
      <c r="C29" s="26">
        <f>Datos!$L25</f>
        <v>442</v>
      </c>
      <c r="D29" s="26">
        <f t="shared" si="2"/>
        <v>154.69999999999999</v>
      </c>
      <c r="E29" s="26">
        <f t="shared" si="3"/>
        <v>91</v>
      </c>
      <c r="F29" s="26">
        <f t="shared" si="4"/>
        <v>142</v>
      </c>
      <c r="G29" s="27">
        <f t="shared" si="5"/>
        <v>187.5962756354302</v>
      </c>
      <c r="H29" s="28">
        <f>Datos!$D25</f>
        <v>12</v>
      </c>
      <c r="I29" s="40">
        <f>Datos!$E25</f>
        <v>12</v>
      </c>
      <c r="J29" s="41">
        <f>Datos!$F25</f>
        <v>4</v>
      </c>
      <c r="K29" s="42">
        <f>Datos!$H25</f>
        <v>63</v>
      </c>
      <c r="L29" s="43">
        <f t="shared" si="6"/>
        <v>0.20588235294117646</v>
      </c>
      <c r="M29" s="28">
        <f>VLOOKUP($B29,Datos!$K$6:$Q$371,3,FALSE)</f>
        <v>44</v>
      </c>
      <c r="N29" s="40">
        <f>VLOOKUP($B29,Datos!$K$6:$Q$371,4,FALSE)</f>
        <v>53</v>
      </c>
      <c r="O29" s="41">
        <f>VLOOKUP($B29,Datos!$K$6:$Q$371,5,FALSE)</f>
        <v>4</v>
      </c>
      <c r="P29" s="42">
        <f>VLOOKUP($B29,Datos!$K$6:$Q$371,7,FALSE)</f>
        <v>41</v>
      </c>
      <c r="Q29" s="58">
        <f t="shared" si="7"/>
        <v>0.22850678733031674</v>
      </c>
      <c r="R29" s="28">
        <f>VLOOKUP($B29,Datos!$T$6:$Z$371,3,FALSE)</f>
        <v>74.197784810126606</v>
      </c>
      <c r="S29" s="40">
        <f>VLOOKUP($B29,Datos!$T$6:$Z$371,4,FALSE)</f>
        <v>74.782906764168203</v>
      </c>
      <c r="T29" s="41">
        <f>VLOOKUP($B29,Datos!$T$6:$Z$371,5,FALSE)</f>
        <v>38.615584061135401</v>
      </c>
      <c r="U29" s="42">
        <f>VLOOKUP($B29,Datos!$T$6:$Z$371,6,FALSE)</f>
        <v>0</v>
      </c>
      <c r="V29" s="57"/>
    </row>
    <row r="30" spans="1:22">
      <c r="A30" s="29" t="str">
        <f>VLOOKUP(WEEKDAY(B30,2),'2023'!$L$5:$M$11,2,FALSE)</f>
        <v>Vie</v>
      </c>
      <c r="B30" s="20">
        <f t="shared" si="8"/>
        <v>45037</v>
      </c>
      <c r="C30" s="21">
        <f>Datos!$L26</f>
        <v>442</v>
      </c>
      <c r="D30" s="21">
        <f t="shared" si="2"/>
        <v>154.69999999999999</v>
      </c>
      <c r="E30" s="21">
        <f t="shared" si="3"/>
        <v>124</v>
      </c>
      <c r="F30" s="21">
        <f t="shared" si="4"/>
        <v>289</v>
      </c>
      <c r="G30" s="22">
        <f t="shared" si="5"/>
        <v>237.28925152870741</v>
      </c>
      <c r="H30" s="23">
        <f>Datos!$D26</f>
        <v>16</v>
      </c>
      <c r="I30" s="36">
        <f>Datos!$E26</f>
        <v>28</v>
      </c>
      <c r="J30" s="37">
        <f>Datos!$F26</f>
        <v>3</v>
      </c>
      <c r="K30" s="38">
        <f>Datos!$H26</f>
        <v>77</v>
      </c>
      <c r="L30" s="44">
        <f t="shared" si="6"/>
        <v>0.28054298642533937</v>
      </c>
      <c r="M30" s="23">
        <f>VLOOKUP($B30,Datos!$K$6:$Q$371,3,FALSE)</f>
        <v>114</v>
      </c>
      <c r="N30" s="36">
        <f>VLOOKUP($B30,Datos!$K$6:$Q$371,4,FALSE)</f>
        <v>113</v>
      </c>
      <c r="O30" s="37">
        <f>VLOOKUP($B30,Datos!$K$6:$Q$371,5,FALSE)</f>
        <v>16</v>
      </c>
      <c r="P30" s="38">
        <f>VLOOKUP($B30,Datos!$K$6:$Q$371,7,FALSE)</f>
        <v>46</v>
      </c>
      <c r="Q30" s="59">
        <f t="shared" si="7"/>
        <v>0.54977375565610864</v>
      </c>
      <c r="R30" s="23">
        <f>VLOOKUP($B30,Datos!$T$6:$Z$371,3,FALSE)</f>
        <v>85.711234177215204</v>
      </c>
      <c r="S30" s="36">
        <f>VLOOKUP($B30,Datos!$T$6:$Z$371,4,FALSE)</f>
        <v>112.174360146252</v>
      </c>
      <c r="T30" s="37">
        <f>VLOOKUP($B30,Datos!$T$6:$Z$371,5,FALSE)</f>
        <v>39.403657205240201</v>
      </c>
      <c r="U30" s="38">
        <f>VLOOKUP($B30,Datos!$T$6:$Z$371,6,FALSE)</f>
        <v>0</v>
      </c>
      <c r="V30" s="57"/>
    </row>
    <row r="31" spans="1:22">
      <c r="A31" s="24" t="str">
        <f>VLOOKUP(WEEKDAY(B31,2),'2023'!$L$5:$M$11,2,FALSE)</f>
        <v>Sáb</v>
      </c>
      <c r="B31" s="25">
        <f t="shared" si="8"/>
        <v>45038</v>
      </c>
      <c r="C31" s="26">
        <f>Datos!$L27</f>
        <v>442</v>
      </c>
      <c r="D31" s="26">
        <f t="shared" si="2"/>
        <v>154.69999999999999</v>
      </c>
      <c r="E31" s="26">
        <f t="shared" si="3"/>
        <v>133</v>
      </c>
      <c r="F31" s="26">
        <f t="shared" si="4"/>
        <v>315</v>
      </c>
      <c r="G31" s="27">
        <f t="shared" si="5"/>
        <v>373.14993381457117</v>
      </c>
      <c r="H31" s="28">
        <f>Datos!$D27</f>
        <v>16</v>
      </c>
      <c r="I31" s="40">
        <f>Datos!$E27</f>
        <v>38</v>
      </c>
      <c r="J31" s="41">
        <f>Datos!$F27</f>
        <v>3</v>
      </c>
      <c r="K31" s="42">
        <f>Datos!$H27</f>
        <v>76</v>
      </c>
      <c r="L31" s="43">
        <f t="shared" si="6"/>
        <v>0.3009049773755656</v>
      </c>
      <c r="M31" s="28">
        <f>VLOOKUP($B31,Datos!$K$6:$Q$371,3,FALSE)</f>
        <v>133</v>
      </c>
      <c r="N31" s="40">
        <f>VLOOKUP($B31,Datos!$K$6:$Q$371,4,FALSE)</f>
        <v>120</v>
      </c>
      <c r="O31" s="41">
        <f>VLOOKUP($B31,Datos!$K$6:$Q$371,5,FALSE)</f>
        <v>16</v>
      </c>
      <c r="P31" s="42">
        <f>VLOOKUP($B31,Datos!$K$6:$Q$371,7,FALSE)</f>
        <v>46</v>
      </c>
      <c r="Q31" s="58">
        <f t="shared" si="7"/>
        <v>0.60859728506787325</v>
      </c>
      <c r="R31" s="28">
        <f>VLOOKUP($B31,Datos!$T$6:$Z$371,3,FALSE)</f>
        <v>165.026107594937</v>
      </c>
      <c r="S31" s="40">
        <f>VLOOKUP($B31,Datos!$T$6:$Z$371,4,FALSE)</f>
        <v>172.660534734918</v>
      </c>
      <c r="T31" s="41">
        <f>VLOOKUP($B31,Datos!$T$6:$Z$371,5,FALSE)</f>
        <v>35.463291484716201</v>
      </c>
      <c r="U31" s="42">
        <f>VLOOKUP($B31,Datos!$T$6:$Z$371,6,FALSE)</f>
        <v>0</v>
      </c>
      <c r="V31" s="57"/>
    </row>
    <row r="32" spans="1:22">
      <c r="A32" s="29" t="str">
        <f>VLOOKUP(WEEKDAY(B32,2),'2023'!$L$5:$M$11,2,FALSE)</f>
        <v>Dom</v>
      </c>
      <c r="B32" s="20">
        <f t="shared" si="8"/>
        <v>45039</v>
      </c>
      <c r="C32" s="21">
        <f>Datos!$L28</f>
        <v>442</v>
      </c>
      <c r="D32" s="21">
        <f t="shared" si="2"/>
        <v>154.69999999999999</v>
      </c>
      <c r="E32" s="21">
        <f t="shared" si="3"/>
        <v>87</v>
      </c>
      <c r="F32" s="21">
        <f t="shared" si="4"/>
        <v>189</v>
      </c>
      <c r="G32" s="22">
        <f t="shared" si="5"/>
        <v>374.46661480573982</v>
      </c>
      <c r="H32" s="23">
        <f>Datos!$D28</f>
        <v>12</v>
      </c>
      <c r="I32" s="36">
        <f>Datos!$E28</f>
        <v>16</v>
      </c>
      <c r="J32" s="37">
        <f>Datos!$F28</f>
        <v>3</v>
      </c>
      <c r="K32" s="38">
        <f>Datos!$H28</f>
        <v>56</v>
      </c>
      <c r="L32" s="44">
        <f t="shared" si="6"/>
        <v>0.19683257918552036</v>
      </c>
      <c r="M32" s="23">
        <f>VLOOKUP($B32,Datos!$K$6:$Q$371,3,FALSE)</f>
        <v>71</v>
      </c>
      <c r="N32" s="36">
        <f>VLOOKUP($B32,Datos!$K$6:$Q$371,4,FALSE)</f>
        <v>74</v>
      </c>
      <c r="O32" s="37">
        <f>VLOOKUP($B32,Datos!$K$6:$Q$371,5,FALSE)</f>
        <v>6</v>
      </c>
      <c r="P32" s="38">
        <f>VLOOKUP($B32,Datos!$K$6:$Q$371,7,FALSE)</f>
        <v>38</v>
      </c>
      <c r="Q32" s="59">
        <f t="shared" si="7"/>
        <v>0.34162895927601811</v>
      </c>
      <c r="R32" s="23">
        <f>VLOOKUP($B32,Datos!$T$6:$Z$371,3,FALSE)</f>
        <v>159.90901898734199</v>
      </c>
      <c r="S32" s="36">
        <f>VLOOKUP($B32,Datos!$T$6:$Z$371,4,FALSE)</f>
        <v>181.45852376599601</v>
      </c>
      <c r="T32" s="37">
        <f>VLOOKUP($B32,Datos!$T$6:$Z$371,5,FALSE)</f>
        <v>33.099072052401802</v>
      </c>
      <c r="U32" s="38">
        <f>VLOOKUP($B32,Datos!$T$6:$Z$371,6,FALSE)</f>
        <v>0</v>
      </c>
      <c r="V32" s="57"/>
    </row>
    <row r="33" spans="1:22">
      <c r="A33" s="24" t="str">
        <f>VLOOKUP(WEEKDAY(B33,2),'2023'!$L$5:$M$11,2,FALSE)</f>
        <v>Lun</v>
      </c>
      <c r="B33" s="25">
        <f t="shared" si="8"/>
        <v>45040</v>
      </c>
      <c r="C33" s="26">
        <f>Datos!$L29</f>
        <v>442</v>
      </c>
      <c r="D33" s="26">
        <f t="shared" si="2"/>
        <v>154.69999999999999</v>
      </c>
      <c r="E33" s="26">
        <f t="shared" si="3"/>
        <v>62</v>
      </c>
      <c r="F33" s="26">
        <f t="shared" si="4"/>
        <v>94</v>
      </c>
      <c r="G33" s="27">
        <f t="shared" si="5"/>
        <v>200.01405235473192</v>
      </c>
      <c r="H33" s="28">
        <f>Datos!$D29</f>
        <v>10</v>
      </c>
      <c r="I33" s="40">
        <f>Datos!$E29</f>
        <v>10</v>
      </c>
      <c r="J33" s="41">
        <f>Datos!$F29</f>
        <v>3</v>
      </c>
      <c r="K33" s="42">
        <f>Datos!$H29</f>
        <v>39</v>
      </c>
      <c r="L33" s="43">
        <f t="shared" si="6"/>
        <v>0.14027149321266968</v>
      </c>
      <c r="M33" s="28">
        <f>VLOOKUP($B33,Datos!$K$6:$Q$371,3,FALSE)</f>
        <v>21</v>
      </c>
      <c r="N33" s="40">
        <f>VLOOKUP($B33,Datos!$K$6:$Q$371,4,FALSE)</f>
        <v>35</v>
      </c>
      <c r="O33" s="41">
        <f>VLOOKUP($B33,Datos!$K$6:$Q$371,5,FALSE)</f>
        <v>5</v>
      </c>
      <c r="P33" s="42">
        <f>VLOOKUP($B33,Datos!$K$6:$Q$371,7,FALSE)</f>
        <v>33</v>
      </c>
      <c r="Q33" s="58">
        <f t="shared" si="7"/>
        <v>0.13800904977375567</v>
      </c>
      <c r="R33" s="28">
        <f>VLOOKUP($B33,Datos!$T$6:$Z$371,3,FALSE)</f>
        <v>78.035601265822805</v>
      </c>
      <c r="S33" s="40">
        <f>VLOOKUP($B33,Datos!$T$6:$Z$371,4,FALSE)</f>
        <v>102.276622486289</v>
      </c>
      <c r="T33" s="41">
        <f>VLOOKUP($B33,Datos!$T$6:$Z$371,5,FALSE)</f>
        <v>19.7018286026201</v>
      </c>
      <c r="U33" s="42">
        <f>VLOOKUP($B33,Datos!$T$6:$Z$371,6,FALSE)</f>
        <v>0</v>
      </c>
      <c r="V33" s="57"/>
    </row>
    <row r="34" spans="1:22">
      <c r="A34" s="29" t="str">
        <f>VLOOKUP(WEEKDAY(B34,2),'2023'!$L$5:$M$11,2,FALSE)</f>
        <v>Mar</v>
      </c>
      <c r="B34" s="20">
        <f t="shared" si="8"/>
        <v>45041</v>
      </c>
      <c r="C34" s="21">
        <f>Datos!$L30</f>
        <v>442</v>
      </c>
      <c r="D34" s="21">
        <f t="shared" si="2"/>
        <v>154.69999999999999</v>
      </c>
      <c r="E34" s="21">
        <f t="shared" si="3"/>
        <v>59</v>
      </c>
      <c r="F34" s="21">
        <f t="shared" si="4"/>
        <v>80</v>
      </c>
      <c r="G34" s="22">
        <f t="shared" si="5"/>
        <v>91.685840273709701</v>
      </c>
      <c r="H34" s="23">
        <f>Datos!$D30</f>
        <v>9</v>
      </c>
      <c r="I34" s="36">
        <f>Datos!$E30</f>
        <v>8</v>
      </c>
      <c r="J34" s="37">
        <f>Datos!$F30</f>
        <v>3</v>
      </c>
      <c r="K34" s="38">
        <f>Datos!$H30</f>
        <v>39</v>
      </c>
      <c r="L34" s="44">
        <f t="shared" si="6"/>
        <v>0.1334841628959276</v>
      </c>
      <c r="M34" s="23">
        <f>VLOOKUP($B34,Datos!$K$6:$Q$371,3,FALSE)</f>
        <v>19</v>
      </c>
      <c r="N34" s="36">
        <f>VLOOKUP($B34,Datos!$K$6:$Q$371,4,FALSE)</f>
        <v>28</v>
      </c>
      <c r="O34" s="37">
        <f>VLOOKUP($B34,Datos!$K$6:$Q$371,5,FALSE)</f>
        <v>4</v>
      </c>
      <c r="P34" s="38">
        <f>VLOOKUP($B34,Datos!$K$6:$Q$371,7,FALSE)</f>
        <v>29</v>
      </c>
      <c r="Q34" s="59">
        <f t="shared" si="7"/>
        <v>0.11538461538461539</v>
      </c>
      <c r="R34" s="23">
        <f>VLOOKUP($B34,Datos!$T$6:$Z$371,3,FALSE)</f>
        <v>29.423259493670901</v>
      </c>
      <c r="S34" s="36">
        <f>VLOOKUP($B34,Datos!$T$6:$Z$371,4,FALSE)</f>
        <v>47.289191042047499</v>
      </c>
      <c r="T34" s="37">
        <f>VLOOKUP($B34,Datos!$T$6:$Z$371,5,FALSE)</f>
        <v>14.973389737991299</v>
      </c>
      <c r="U34" s="38">
        <f>VLOOKUP($B34,Datos!$T$6:$Z$371,6,FALSE)</f>
        <v>0</v>
      </c>
      <c r="V34" s="57"/>
    </row>
    <row r="35" spans="1:22">
      <c r="A35" s="24" t="str">
        <f>VLOOKUP(WEEKDAY(B35,2),'2023'!$L$5:$M$11,2,FALSE)</f>
        <v>Mié</v>
      </c>
      <c r="B35" s="25">
        <f t="shared" si="8"/>
        <v>45042</v>
      </c>
      <c r="C35" s="26">
        <f>Datos!$L31</f>
        <v>442</v>
      </c>
      <c r="D35" s="26">
        <f t="shared" si="2"/>
        <v>154.69999999999999</v>
      </c>
      <c r="E35" s="26">
        <f t="shared" si="3"/>
        <v>63</v>
      </c>
      <c r="F35" s="26">
        <f t="shared" si="4"/>
        <v>90</v>
      </c>
      <c r="G35" s="27">
        <f t="shared" si="5"/>
        <v>95.908278782075399</v>
      </c>
      <c r="H35" s="28">
        <f>Datos!$D31</f>
        <v>13</v>
      </c>
      <c r="I35" s="40">
        <f>Datos!$E31</f>
        <v>8</v>
      </c>
      <c r="J35" s="41">
        <f>Datos!$F31</f>
        <v>3</v>
      </c>
      <c r="K35" s="42">
        <f>Datos!$H31</f>
        <v>39</v>
      </c>
      <c r="L35" s="43">
        <f t="shared" si="6"/>
        <v>0.1425339366515837</v>
      </c>
      <c r="M35" s="28">
        <f>VLOOKUP($B35,Datos!$K$6:$Q$371,3,FALSE)</f>
        <v>32</v>
      </c>
      <c r="N35" s="40">
        <f>VLOOKUP($B35,Datos!$K$6:$Q$371,4,FALSE)</f>
        <v>26</v>
      </c>
      <c r="O35" s="41">
        <f>VLOOKUP($B35,Datos!$K$6:$Q$371,5,FALSE)</f>
        <v>5</v>
      </c>
      <c r="P35" s="42">
        <f>VLOOKUP($B35,Datos!$K$6:$Q$371,7,FALSE)</f>
        <v>27</v>
      </c>
      <c r="Q35" s="58">
        <f t="shared" si="7"/>
        <v>0.1425339366515837</v>
      </c>
      <c r="R35" s="28">
        <f>VLOOKUP($B35,Datos!$T$6:$Z$371,3,FALSE)</f>
        <v>26.864715189873401</v>
      </c>
      <c r="S35" s="40">
        <f>VLOOKUP($B35,Datos!$T$6:$Z$371,4,FALSE)</f>
        <v>46.189442413162702</v>
      </c>
      <c r="T35" s="41">
        <f>VLOOKUP($B35,Datos!$T$6:$Z$371,5,FALSE)</f>
        <v>22.8541211790393</v>
      </c>
      <c r="U35" s="42">
        <f>VLOOKUP($B35,Datos!$T$6:$Z$371,6,FALSE)</f>
        <v>0</v>
      </c>
      <c r="V35" s="57"/>
    </row>
    <row r="36" spans="1:22">
      <c r="A36" s="29" t="str">
        <f>VLOOKUP(WEEKDAY(B36,2),'2023'!$L$5:$M$11,2,FALSE)</f>
        <v>Jue</v>
      </c>
      <c r="B36" s="20">
        <f t="shared" si="8"/>
        <v>45043</v>
      </c>
      <c r="C36" s="21">
        <f>Datos!$L32</f>
        <v>442</v>
      </c>
      <c r="D36" s="21">
        <f t="shared" si="2"/>
        <v>154.69999999999999</v>
      </c>
      <c r="E36" s="21">
        <f t="shared" si="3"/>
        <v>74</v>
      </c>
      <c r="F36" s="21">
        <f t="shared" si="4"/>
        <v>164</v>
      </c>
      <c r="G36" s="22">
        <f t="shared" si="5"/>
        <v>105.2774085949744</v>
      </c>
      <c r="H36" s="23">
        <f>Datos!$D32</f>
        <v>15</v>
      </c>
      <c r="I36" s="36">
        <f>Datos!$E32</f>
        <v>15</v>
      </c>
      <c r="J36" s="37">
        <f>Datos!$F32</f>
        <v>3</v>
      </c>
      <c r="K36" s="38">
        <f>Datos!$H32</f>
        <v>41</v>
      </c>
      <c r="L36" s="44">
        <f t="shared" si="6"/>
        <v>0.167420814479638</v>
      </c>
      <c r="M36" s="23">
        <f>VLOOKUP($B36,Datos!$K$6:$Q$371,3,FALSE)</f>
        <v>54</v>
      </c>
      <c r="N36" s="36">
        <f>VLOOKUP($B36,Datos!$K$6:$Q$371,4,FALSE)</f>
        <v>68</v>
      </c>
      <c r="O36" s="37">
        <f>VLOOKUP($B36,Datos!$K$6:$Q$371,5,FALSE)</f>
        <v>8</v>
      </c>
      <c r="P36" s="38">
        <f>VLOOKUP($B36,Datos!$K$6:$Q$371,7,FALSE)</f>
        <v>34</v>
      </c>
      <c r="Q36" s="59">
        <f t="shared" si="7"/>
        <v>0.29411764705882354</v>
      </c>
      <c r="R36" s="23">
        <f>VLOOKUP($B36,Datos!$T$6:$Z$371,3,FALSE)</f>
        <v>31.981803797468402</v>
      </c>
      <c r="S36" s="36">
        <f>VLOOKUP($B36,Datos!$T$6:$Z$371,4,FALSE)</f>
        <v>47.289191042047499</v>
      </c>
      <c r="T36" s="37">
        <f>VLOOKUP($B36,Datos!$T$6:$Z$371,5,FALSE)</f>
        <v>26.0064137554585</v>
      </c>
      <c r="U36" s="38">
        <f>VLOOKUP($B36,Datos!$T$6:$Z$371,6,FALSE)</f>
        <v>0</v>
      </c>
      <c r="V36" s="57"/>
    </row>
    <row r="37" spans="1:22">
      <c r="A37" s="24" t="str">
        <f>VLOOKUP(WEEKDAY(B37,2),'2023'!$L$5:$M$11,2,FALSE)</f>
        <v>Vie</v>
      </c>
      <c r="B37" s="25">
        <f t="shared" si="8"/>
        <v>45044</v>
      </c>
      <c r="C37" s="26">
        <f>Datos!$L33</f>
        <v>442</v>
      </c>
      <c r="D37" s="26">
        <f t="shared" si="2"/>
        <v>154.69999999999999</v>
      </c>
      <c r="E37" s="26">
        <f t="shared" si="3"/>
        <v>101</v>
      </c>
      <c r="F37" s="26">
        <f t="shared" si="4"/>
        <v>309</v>
      </c>
      <c r="G37" s="27">
        <f t="shared" si="5"/>
        <v>194.26258988114381</v>
      </c>
      <c r="H37" s="28">
        <f>Datos!$D33</f>
        <v>22</v>
      </c>
      <c r="I37" s="40">
        <f>Datos!$E33</f>
        <v>33</v>
      </c>
      <c r="J37" s="41">
        <f>Datos!$F33</f>
        <v>3</v>
      </c>
      <c r="K37" s="42">
        <f>Datos!$H33</f>
        <v>43</v>
      </c>
      <c r="L37" s="43">
        <f t="shared" si="6"/>
        <v>0.22850678733031674</v>
      </c>
      <c r="M37" s="28">
        <f>VLOOKUP($B37,Datos!$K$6:$Q$371,3,FALSE)</f>
        <v>125</v>
      </c>
      <c r="N37" s="40">
        <f>VLOOKUP($B37,Datos!$K$6:$Q$371,4,FALSE)</f>
        <v>124</v>
      </c>
      <c r="O37" s="41">
        <f>VLOOKUP($B37,Datos!$K$6:$Q$371,5,FALSE)</f>
        <v>15</v>
      </c>
      <c r="P37" s="42">
        <f>VLOOKUP($B37,Datos!$K$6:$Q$371,7,FALSE)</f>
        <v>45</v>
      </c>
      <c r="Q37" s="58">
        <f t="shared" si="7"/>
        <v>0.59728506787330315</v>
      </c>
      <c r="R37" s="28">
        <f>VLOOKUP($B37,Datos!$T$6:$Z$371,3,FALSE)</f>
        <v>51.170886075949397</v>
      </c>
      <c r="S37" s="40">
        <f>VLOOKUP($B37,Datos!$T$6:$Z$371,4,FALSE)</f>
        <v>104.47611974405901</v>
      </c>
      <c r="T37" s="41">
        <f>VLOOKUP($B37,Datos!$T$6:$Z$371,5,FALSE)</f>
        <v>38.615584061135401</v>
      </c>
      <c r="U37" s="42">
        <f>VLOOKUP($B37,Datos!$T$6:$Z$371,6,FALSE)</f>
        <v>0</v>
      </c>
      <c r="V37" s="57"/>
    </row>
    <row r="38" spans="1:22">
      <c r="A38" s="29" t="str">
        <f>VLOOKUP(WEEKDAY(B38,2),'2023'!$L$5:$M$11,2,FALSE)</f>
        <v>Sáb</v>
      </c>
      <c r="B38" s="20">
        <f t="shared" si="8"/>
        <v>45045</v>
      </c>
      <c r="C38" s="21">
        <f>Datos!$L34</f>
        <v>442</v>
      </c>
      <c r="D38" s="21">
        <f t="shared" si="2"/>
        <v>154.69999999999999</v>
      </c>
      <c r="E38" s="21">
        <f t="shared" si="3"/>
        <v>110</v>
      </c>
      <c r="F38" s="21">
        <f t="shared" si="4"/>
        <v>366</v>
      </c>
      <c r="G38" s="22">
        <f t="shared" si="5"/>
        <v>357.14517961803335</v>
      </c>
      <c r="H38" s="23">
        <f>Datos!$D34</f>
        <v>26</v>
      </c>
      <c r="I38" s="36">
        <f>Datos!$E34</f>
        <v>38</v>
      </c>
      <c r="J38" s="37">
        <f>Datos!$F34</f>
        <v>3</v>
      </c>
      <c r="K38" s="38">
        <f>Datos!$H34</f>
        <v>43</v>
      </c>
      <c r="L38" s="44">
        <f t="shared" si="6"/>
        <v>0.24886877828054299</v>
      </c>
      <c r="M38" s="23">
        <f>VLOOKUP($B38,Datos!$K$6:$Q$371,3,FALSE)</f>
        <v>177</v>
      </c>
      <c r="N38" s="36">
        <f>VLOOKUP($B38,Datos!$K$6:$Q$371,4,FALSE)</f>
        <v>127</v>
      </c>
      <c r="O38" s="37">
        <f>VLOOKUP($B38,Datos!$K$6:$Q$371,5,FALSE)</f>
        <v>15</v>
      </c>
      <c r="P38" s="38">
        <f>VLOOKUP($B38,Datos!$K$6:$Q$371,7,FALSE)</f>
        <v>47</v>
      </c>
      <c r="Q38" s="59">
        <f t="shared" si="7"/>
        <v>0.72171945701357465</v>
      </c>
      <c r="R38" s="23">
        <f>VLOOKUP($B38,Datos!$T$6:$Z$371,3,FALSE)</f>
        <v>90.828322784810098</v>
      </c>
      <c r="S38" s="36">
        <f>VLOOKUP($B38,Datos!$T$6:$Z$371,4,FALSE)</f>
        <v>211.15173674588701</v>
      </c>
      <c r="T38" s="37">
        <f>VLOOKUP($B38,Datos!$T$6:$Z$371,5,FALSE)</f>
        <v>55.165120087336298</v>
      </c>
      <c r="U38" s="38">
        <f>VLOOKUP($B38,Datos!$T$6:$Z$371,6,FALSE)</f>
        <v>0</v>
      </c>
      <c r="V38" s="57"/>
    </row>
    <row r="39" spans="1:22">
      <c r="A39" s="24" t="str">
        <f>VLOOKUP(WEEKDAY(B39,2),'2023'!$L$5:$M$11,2,FALSE)</f>
        <v>Dom</v>
      </c>
      <c r="B39" s="25">
        <f t="shared" si="8"/>
        <v>45046</v>
      </c>
      <c r="C39" s="26">
        <f>Datos!$L35</f>
        <v>442</v>
      </c>
      <c r="D39" s="26">
        <f t="shared" si="2"/>
        <v>154.69999999999999</v>
      </c>
      <c r="E39" s="26">
        <f t="shared" si="3"/>
        <v>69</v>
      </c>
      <c r="F39" s="26">
        <f t="shared" si="4"/>
        <v>262</v>
      </c>
      <c r="G39" s="27">
        <f t="shared" si="5"/>
        <v>374.35950314336139</v>
      </c>
      <c r="H39" s="28">
        <f>Datos!$D35</f>
        <v>15</v>
      </c>
      <c r="I39" s="40">
        <f>Datos!$E35</f>
        <v>16</v>
      </c>
      <c r="J39" s="41">
        <f>Datos!$F35</f>
        <v>3</v>
      </c>
      <c r="K39" s="42">
        <f>Datos!$H35</f>
        <v>35</v>
      </c>
      <c r="L39" s="43">
        <f t="shared" si="6"/>
        <v>0.15610859728506787</v>
      </c>
      <c r="M39" s="28">
        <f>VLOOKUP($B39,Datos!$K$6:$Q$371,3,FALSE)</f>
        <v>138</v>
      </c>
      <c r="N39" s="40">
        <f>VLOOKUP($B39,Datos!$K$6:$Q$371,4,FALSE)</f>
        <v>77</v>
      </c>
      <c r="O39" s="41">
        <f>VLOOKUP($B39,Datos!$K$6:$Q$371,5,FALSE)</f>
        <v>7</v>
      </c>
      <c r="P39" s="42">
        <f>VLOOKUP($B39,Datos!$K$6:$Q$371,7,FALSE)</f>
        <v>40</v>
      </c>
      <c r="Q39" s="58">
        <f t="shared" si="7"/>
        <v>0.50226244343891402</v>
      </c>
      <c r="R39" s="28">
        <f>VLOOKUP($B39,Datos!$T$6:$Z$371,3,FALSE)</f>
        <v>95.945411392405106</v>
      </c>
      <c r="S39" s="40">
        <f>VLOOKUP($B39,Datos!$T$6:$Z$371,4,FALSE)</f>
        <v>223.24897166362001</v>
      </c>
      <c r="T39" s="41">
        <f>VLOOKUP($B39,Datos!$T$6:$Z$371,5,FALSE)</f>
        <v>55.165120087336298</v>
      </c>
      <c r="U39" s="42">
        <f>VLOOKUP($B39,Datos!$T$6:$Z$371,6,FALSE)</f>
        <v>0</v>
      </c>
      <c r="V39" s="57"/>
    </row>
    <row r="40" spans="1:22">
      <c r="A40" s="5"/>
      <c r="B40" s="6"/>
      <c r="D40" s="7"/>
      <c r="E40" s="7"/>
      <c r="F40" s="7"/>
      <c r="G40" s="7"/>
      <c r="H40" s="300"/>
      <c r="I40" s="300"/>
      <c r="J40" s="300"/>
      <c r="K40" s="300"/>
      <c r="L40" s="35"/>
      <c r="M40" s="300"/>
      <c r="N40" s="300"/>
      <c r="O40" s="300"/>
      <c r="P40" s="300"/>
      <c r="Q40" s="35"/>
      <c r="R40" s="300"/>
      <c r="S40" s="300"/>
      <c r="T40" s="300"/>
      <c r="U40" s="300"/>
      <c r="V40" s="35"/>
    </row>
    <row r="41" spans="1:22">
      <c r="A41" s="313" t="s">
        <v>469</v>
      </c>
      <c r="B41" s="313"/>
      <c r="C41" s="313"/>
      <c r="D41" s="313"/>
      <c r="E41" s="313"/>
      <c r="H41" s="7"/>
      <c r="I41" s="49"/>
      <c r="J41" s="50"/>
      <c r="K41" s="49"/>
      <c r="L41" s="49"/>
      <c r="M41" s="312" t="s">
        <v>470</v>
      </c>
      <c r="N41" s="312"/>
      <c r="O41" s="312"/>
      <c r="P41" s="312"/>
      <c r="Q41" s="61">
        <v>0.6</v>
      </c>
      <c r="R41" s="49"/>
      <c r="S41" s="49"/>
      <c r="T41" s="49"/>
      <c r="U41" s="49"/>
      <c r="V41" s="49"/>
    </row>
    <row r="42" spans="1:22">
      <c r="A42" s="314">
        <v>0.35</v>
      </c>
      <c r="B42" s="314"/>
      <c r="C42" s="311">
        <f>AVERAGE($C$10:$C$39)*$A42</f>
        <v>154.69999999999999</v>
      </c>
      <c r="D42" s="311"/>
      <c r="E42" s="311"/>
      <c r="F42" s="7"/>
      <c r="G42" s="7"/>
      <c r="H42" s="7"/>
      <c r="I42" s="7"/>
      <c r="J42" s="7"/>
      <c r="K42" s="7"/>
      <c r="L42" s="7"/>
      <c r="M42" s="312" t="s">
        <v>470</v>
      </c>
      <c r="N42" s="312"/>
      <c r="O42" s="312"/>
      <c r="P42" s="312"/>
      <c r="Q42" s="61">
        <v>0.4</v>
      </c>
      <c r="R42" s="7"/>
      <c r="S42" s="7"/>
      <c r="T42" s="7"/>
      <c r="U42" s="7"/>
      <c r="V42" s="7"/>
    </row>
    <row r="43" spans="1:22">
      <c r="A43" s="315">
        <v>0.5</v>
      </c>
      <c r="B43" s="315"/>
      <c r="C43" s="311">
        <f>AVERAGE($C$10:$C$39)*$A43</f>
        <v>221</v>
      </c>
      <c r="D43" s="311"/>
      <c r="E43" s="311"/>
      <c r="F43" s="7"/>
      <c r="G43" s="7"/>
      <c r="H43" s="7"/>
      <c r="I43" s="7"/>
      <c r="J43" s="51"/>
      <c r="K43" s="7"/>
      <c r="L43" s="7"/>
      <c r="M43" s="312" t="s">
        <v>471</v>
      </c>
      <c r="N43" s="312"/>
      <c r="O43" s="312"/>
      <c r="P43" s="312"/>
      <c r="Q43" s="61">
        <v>0.2</v>
      </c>
      <c r="R43" s="7"/>
      <c r="S43" s="7"/>
      <c r="T43" s="7"/>
      <c r="U43" s="7"/>
      <c r="V43" s="7"/>
    </row>
    <row r="44" spans="1:22">
      <c r="A44" s="310">
        <v>0.7</v>
      </c>
      <c r="B44" s="310"/>
      <c r="C44" s="311">
        <f>AVERAGE($C$10:$C$39)*$A44</f>
        <v>309.39999999999998</v>
      </c>
      <c r="D44" s="311"/>
      <c r="E44" s="311"/>
      <c r="F44" s="7"/>
      <c r="G44" s="7"/>
      <c r="H44" s="7"/>
      <c r="I44" s="7"/>
      <c r="J44" s="51"/>
      <c r="K44" s="7"/>
      <c r="L44" s="7"/>
      <c r="M44" s="312" t="s">
        <v>472</v>
      </c>
      <c r="N44" s="312"/>
      <c r="O44" s="312"/>
      <c r="P44" s="312"/>
      <c r="Q44" s="61">
        <v>0.1</v>
      </c>
      <c r="R44" s="7"/>
      <c r="S44" s="7"/>
      <c r="T44" s="7"/>
      <c r="U44" s="7"/>
      <c r="V44" s="7"/>
    </row>
  </sheetData>
  <mergeCells count="39">
    <mergeCell ref="J6:J9"/>
    <mergeCell ref="K6:K9"/>
    <mergeCell ref="A43:B43"/>
    <mergeCell ref="C43:E43"/>
    <mergeCell ref="M43:P43"/>
    <mergeCell ref="A7:B9"/>
    <mergeCell ref="E7:G8"/>
    <mergeCell ref="C8:C9"/>
    <mergeCell ref="H6:H9"/>
    <mergeCell ref="I6:I9"/>
    <mergeCell ref="A44:B44"/>
    <mergeCell ref="C44:E44"/>
    <mergeCell ref="M44:P44"/>
    <mergeCell ref="A41:E41"/>
    <mergeCell ref="M41:P41"/>
    <mergeCell ref="A42:B42"/>
    <mergeCell ref="C42:E42"/>
    <mergeCell ref="M42:P42"/>
    <mergeCell ref="H5:K5"/>
    <mergeCell ref="M5:P5"/>
    <mergeCell ref="R5:U5"/>
    <mergeCell ref="H40:K40"/>
    <mergeCell ref="M40:P40"/>
    <mergeCell ref="R40:U40"/>
    <mergeCell ref="L5:L9"/>
    <mergeCell ref="M6:M9"/>
    <mergeCell ref="N6:N9"/>
    <mergeCell ref="O6:O9"/>
    <mergeCell ref="P6:P9"/>
    <mergeCell ref="Q5:Q9"/>
    <mergeCell ref="R6:R9"/>
    <mergeCell ref="S6:S9"/>
    <mergeCell ref="T6:T9"/>
    <mergeCell ref="U6:U9"/>
    <mergeCell ref="B2:U2"/>
    <mergeCell ref="X2:AE2"/>
    <mergeCell ref="B3:U3"/>
    <mergeCell ref="X3:AE3"/>
    <mergeCell ref="X4:AE4"/>
  </mergeCells>
  <conditionalFormatting sqref="L10:L39 Q10:Q39 Q41:Q44">
    <cfRule type="cellIs" dxfId="53" priority="1" operator="greaterThanOrEqual">
      <formula>$Q$41</formula>
    </cfRule>
    <cfRule type="cellIs" dxfId="52" priority="2" operator="lessThanOrEqual">
      <formula>$Q$44</formula>
    </cfRule>
    <cfRule type="cellIs" dxfId="51" priority="6" operator="between">
      <formula>$Q$42</formula>
      <formula>$Q$41</formula>
    </cfRule>
  </conditionalFormatting>
  <conditionalFormatting sqref="Q41:Q44 L10:L39 Q10:Q39">
    <cfRule type="cellIs" dxfId="50" priority="5" operator="between">
      <formula>$Q$44</formula>
      <formula>$Q$43</formula>
    </cfRule>
  </conditionalFormatting>
  <conditionalFormatting sqref="Q44">
    <cfRule type="cellIs" dxfId="49" priority="3" operator="greaterThanOrEqual">
      <formula>$Q$41</formula>
    </cfRule>
    <cfRule type="cellIs" dxfId="48" priority="4" operator="between">
      <formula>$Q$42</formula>
      <formula>$Q$41</formula>
    </cfRule>
  </conditionalFormatting>
  <pageMargins left="0.389583333333333" right="0.389583333333333" top="0.389583333333333" bottom="0.389583333333333" header="0.30972222222222201" footer="0.30972222222222201"/>
  <pageSetup scale="92" fitToWidth="2" orientation="landscape"/>
  <colBreaks count="1" manualBreakCount="1">
    <brk id="22" max="43" man="1"/>
  </colBreak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C000"/>
  </sheetPr>
  <dimension ref="A1:AF45"/>
  <sheetViews>
    <sheetView showGridLines="0" topLeftCell="L2" zoomScale="90" zoomScaleNormal="90" workbookViewId="0">
      <selection activeCell="AB5" sqref="AB5"/>
    </sheetView>
  </sheetViews>
  <sheetFormatPr baseColWidth="10" defaultColWidth="3.85546875" defaultRowHeight="12.75" outlineLevelRow="1" outlineLevelCol="1"/>
  <cols>
    <col min="1" max="1" width="7.42578125" style="4" customWidth="1"/>
    <col min="2" max="2" width="3.5703125" style="4" customWidth="1"/>
    <col min="3" max="3" width="4.5703125" style="4" hidden="1" customWidth="1" outlineLevel="1"/>
    <col min="4" max="4" width="8.7109375" style="4" hidden="1" customWidth="1" outlineLevel="1"/>
    <col min="5" max="5" width="7" style="4" customWidth="1" collapsed="1"/>
    <col min="6" max="6" width="7" style="4" customWidth="1"/>
    <col min="7" max="7" width="6.5703125" style="4" customWidth="1"/>
    <col min="8" max="9" width="3.5703125" style="4" hidden="1" customWidth="1" outlineLevel="1"/>
    <col min="10" max="11" width="4.85546875" style="4" hidden="1" customWidth="1" outlineLevel="1"/>
    <col min="12" max="12" width="6.7109375" style="4" customWidth="1" collapsed="1"/>
    <col min="13" max="16" width="3.5703125" style="4" customWidth="1"/>
    <col min="17" max="17" width="6.7109375" style="4" customWidth="1"/>
    <col min="18" max="19" width="3.5703125" style="4" hidden="1" customWidth="1" outlineLevel="1"/>
    <col min="20" max="21" width="4.85546875" style="4" hidden="1" customWidth="1" outlineLevel="1"/>
    <col min="22" max="22" width="3.85546875" style="4" customWidth="1" collapsed="1"/>
    <col min="23" max="32" width="14" style="4" customWidth="1"/>
    <col min="33" max="33" width="3.85546875" style="4" customWidth="1"/>
    <col min="34" max="16384" width="3.85546875" style="4"/>
  </cols>
  <sheetData>
    <row r="1" spans="1:32" hidden="1" outlineLevel="1">
      <c r="A1" s="5"/>
      <c r="B1" s="6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 t="s">
        <v>473</v>
      </c>
      <c r="R1" s="7"/>
      <c r="S1" s="7"/>
      <c r="T1" s="7"/>
      <c r="U1" s="7"/>
      <c r="V1" s="7"/>
      <c r="W1" s="7" t="s">
        <v>459</v>
      </c>
      <c r="X1" s="7" t="str">
        <f t="shared" ref="X1:AF1" si="0">W1</f>
        <v>XXXXXXXXXXXX</v>
      </c>
      <c r="Y1" s="7" t="str">
        <f t="shared" si="0"/>
        <v>XXXXXXXXXXXX</v>
      </c>
      <c r="Z1" s="7" t="str">
        <f t="shared" si="0"/>
        <v>XXXXXXXXXXXX</v>
      </c>
      <c r="AA1" s="7" t="str">
        <f t="shared" si="0"/>
        <v>XXXXXXXXXXXX</v>
      </c>
      <c r="AB1" s="7" t="str">
        <f t="shared" si="0"/>
        <v>XXXXXXXXXXXX</v>
      </c>
      <c r="AC1" s="7" t="str">
        <f t="shared" si="0"/>
        <v>XXXXXXXXXXXX</v>
      </c>
      <c r="AD1" s="7" t="str">
        <f t="shared" si="0"/>
        <v>XXXXXXXXXXXX</v>
      </c>
      <c r="AE1" s="7" t="str">
        <f t="shared" si="0"/>
        <v>XXXXXXXXXXXX</v>
      </c>
      <c r="AF1" s="7" t="str">
        <f t="shared" si="0"/>
        <v>XXXXXXXXXXXX</v>
      </c>
    </row>
    <row r="2" spans="1:32" s="1" customFormat="1" ht="18.75" collapsed="1">
      <c r="A2" s="8"/>
      <c r="B2" s="293" t="s">
        <v>460</v>
      </c>
      <c r="C2" s="293"/>
      <c r="D2" s="293"/>
      <c r="E2" s="293"/>
      <c r="F2" s="293"/>
      <c r="G2" s="293"/>
      <c r="H2" s="293"/>
      <c r="I2" s="293"/>
      <c r="J2" s="293"/>
      <c r="K2" s="293"/>
      <c r="L2" s="293"/>
      <c r="M2" s="293"/>
      <c r="N2" s="293"/>
      <c r="O2" s="293"/>
      <c r="P2" s="293"/>
      <c r="Q2" s="293"/>
      <c r="R2" s="293"/>
      <c r="S2" s="293"/>
      <c r="T2" s="293"/>
      <c r="U2" s="293"/>
      <c r="V2" s="9"/>
      <c r="W2" s="52"/>
      <c r="X2" s="294"/>
      <c r="Y2" s="294"/>
      <c r="Z2" s="294"/>
      <c r="AA2" s="294"/>
      <c r="AB2" s="294"/>
      <c r="AC2" s="294"/>
      <c r="AD2" s="294"/>
      <c r="AE2" s="294"/>
    </row>
    <row r="3" spans="1:32" s="2" customFormat="1" ht="18.75">
      <c r="A3" s="10"/>
      <c r="B3" s="295" t="s">
        <v>477</v>
      </c>
      <c r="C3" s="295"/>
      <c r="D3" s="295"/>
      <c r="E3" s="295"/>
      <c r="F3" s="295"/>
      <c r="G3" s="295"/>
      <c r="H3" s="295"/>
      <c r="I3" s="295"/>
      <c r="J3" s="295"/>
      <c r="K3" s="295"/>
      <c r="L3" s="295"/>
      <c r="M3" s="295"/>
      <c r="N3" s="295"/>
      <c r="O3" s="295"/>
      <c r="P3" s="295"/>
      <c r="Q3" s="295"/>
      <c r="R3" s="295"/>
      <c r="S3" s="295"/>
      <c r="T3" s="295"/>
      <c r="U3" s="295"/>
      <c r="V3" s="11"/>
      <c r="W3" s="53"/>
      <c r="X3" s="294" t="str">
        <f>B2</f>
        <v>PRONÓSTICO DE OCUPACIÓN</v>
      </c>
      <c r="Y3" s="294"/>
      <c r="Z3" s="294"/>
      <c r="AA3" s="294"/>
      <c r="AB3" s="294"/>
      <c r="AC3" s="294"/>
      <c r="AD3" s="294"/>
      <c r="AE3" s="294"/>
      <c r="AF3" s="62"/>
    </row>
    <row r="4" spans="1:32" ht="21">
      <c r="A4" s="5"/>
      <c r="B4" s="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X4" s="296" t="str">
        <f>B3</f>
        <v>MAYO 2023</v>
      </c>
      <c r="Y4" s="296"/>
      <c r="Z4" s="296"/>
      <c r="AA4" s="296"/>
      <c r="AB4" s="296"/>
      <c r="AC4" s="296"/>
      <c r="AD4" s="296"/>
      <c r="AE4" s="296"/>
    </row>
    <row r="5" spans="1:32">
      <c r="A5" s="5"/>
      <c r="B5" s="6"/>
      <c r="C5" s="7"/>
      <c r="D5" s="7"/>
      <c r="E5" s="7"/>
      <c r="F5" s="7"/>
      <c r="G5" s="7"/>
      <c r="H5" s="297">
        <f>Datos!$C$1</f>
        <v>2022</v>
      </c>
      <c r="I5" s="298"/>
      <c r="J5" s="298"/>
      <c r="K5" s="299"/>
      <c r="L5" s="301" t="str">
        <f>CONCATENATE("% de Occ ",H5)</f>
        <v>% de Occ 2022</v>
      </c>
      <c r="M5" s="297">
        <f>Datos!$L$1</f>
        <v>2023</v>
      </c>
      <c r="N5" s="298"/>
      <c r="O5" s="298"/>
      <c r="P5" s="299"/>
      <c r="Q5" s="301" t="str">
        <f>CONCATENATE("% de Occ ",M5)</f>
        <v>% de Occ 2023</v>
      </c>
      <c r="R5" s="297" t="s">
        <v>462</v>
      </c>
      <c r="S5" s="298"/>
      <c r="T5" s="298"/>
      <c r="U5" s="299"/>
      <c r="V5" s="54"/>
    </row>
    <row r="6" spans="1:32" s="3" customFormat="1">
      <c r="A6" s="12"/>
      <c r="B6" s="13"/>
      <c r="C6" s="14"/>
      <c r="D6" s="14"/>
      <c r="E6" s="14"/>
      <c r="F6" s="14"/>
      <c r="G6" s="14"/>
      <c r="H6" s="307" t="s">
        <v>368</v>
      </c>
      <c r="I6" s="308" t="str">
        <f>Datos!$E5</f>
        <v>Referidos</v>
      </c>
      <c r="J6" s="308" t="s">
        <v>463</v>
      </c>
      <c r="K6" s="309" t="s">
        <v>391</v>
      </c>
      <c r="L6" s="302"/>
      <c r="M6" s="303" t="str">
        <f>H6</f>
        <v>Pagadores</v>
      </c>
      <c r="N6" s="304" t="str">
        <f>I6</f>
        <v>Referidos</v>
      </c>
      <c r="O6" s="305" t="s">
        <v>370</v>
      </c>
      <c r="P6" s="306" t="s">
        <v>464</v>
      </c>
      <c r="Q6" s="302"/>
      <c r="R6" s="307" t="str">
        <f t="shared" ref="R6:U6" si="1">H6</f>
        <v>Pagadores</v>
      </c>
      <c r="S6" s="308" t="str">
        <f t="shared" si="1"/>
        <v>Referidos</v>
      </c>
      <c r="T6" s="308" t="str">
        <f t="shared" si="1"/>
        <v>Agencias Grupos</v>
      </c>
      <c r="U6" s="309" t="str">
        <f t="shared" si="1"/>
        <v>Propietarios e invitados</v>
      </c>
      <c r="V6" s="55"/>
    </row>
    <row r="7" spans="1:32" s="3" customFormat="1">
      <c r="A7" s="316" t="s">
        <v>465</v>
      </c>
      <c r="B7" s="317"/>
      <c r="C7" s="15"/>
      <c r="D7" s="15" t="s">
        <v>466</v>
      </c>
      <c r="E7" s="320" t="s">
        <v>467</v>
      </c>
      <c r="F7" s="320"/>
      <c r="G7" s="321"/>
      <c r="H7" s="307"/>
      <c r="I7" s="308"/>
      <c r="J7" s="308"/>
      <c r="K7" s="309"/>
      <c r="L7" s="302"/>
      <c r="M7" s="303"/>
      <c r="N7" s="304"/>
      <c r="O7" s="305"/>
      <c r="P7" s="306"/>
      <c r="Q7" s="302"/>
      <c r="R7" s="307"/>
      <c r="S7" s="308"/>
      <c r="T7" s="308"/>
      <c r="U7" s="309"/>
      <c r="V7" s="55"/>
    </row>
    <row r="8" spans="1:32" s="3" customFormat="1">
      <c r="A8" s="318"/>
      <c r="B8" s="319"/>
      <c r="C8" s="324" t="s">
        <v>468</v>
      </c>
      <c r="D8" s="16" t="s">
        <v>374</v>
      </c>
      <c r="E8" s="322"/>
      <c r="F8" s="322"/>
      <c r="G8" s="323"/>
      <c r="H8" s="307"/>
      <c r="I8" s="308"/>
      <c r="J8" s="308"/>
      <c r="K8" s="309"/>
      <c r="L8" s="302"/>
      <c r="M8" s="303"/>
      <c r="N8" s="304"/>
      <c r="O8" s="305"/>
      <c r="P8" s="306"/>
      <c r="Q8" s="302"/>
      <c r="R8" s="307"/>
      <c r="S8" s="308"/>
      <c r="T8" s="308"/>
      <c r="U8" s="309"/>
      <c r="V8" s="55"/>
    </row>
    <row r="9" spans="1:32" s="3" customFormat="1" ht="38.25">
      <c r="A9" s="318"/>
      <c r="B9" s="319"/>
      <c r="C9" s="325"/>
      <c r="D9" s="17">
        <f>A43</f>
        <v>0.35</v>
      </c>
      <c r="E9" s="16" t="str">
        <f>CONCATENATE("Ejercicio 
",$H$5)</f>
        <v>Ejercicio 
2022</v>
      </c>
      <c r="F9" s="16" t="str">
        <f>CONCATENATE("Ejercicio 
",$M$5)</f>
        <v>Ejercicio 
2023</v>
      </c>
      <c r="G9" s="18" t="str">
        <f>CONCATENATE("Presup. 
",$M$5)</f>
        <v>Presup. 
2023</v>
      </c>
      <c r="H9" s="307"/>
      <c r="I9" s="308"/>
      <c r="J9" s="308"/>
      <c r="K9" s="309"/>
      <c r="L9" s="302"/>
      <c r="M9" s="303"/>
      <c r="N9" s="304"/>
      <c r="O9" s="305"/>
      <c r="P9" s="306"/>
      <c r="Q9" s="302"/>
      <c r="R9" s="307"/>
      <c r="S9" s="308"/>
      <c r="T9" s="308"/>
      <c r="U9" s="309"/>
      <c r="V9" s="55"/>
    </row>
    <row r="10" spans="1:32">
      <c r="A10" s="19" t="str">
        <f>VLOOKUP(WEEKDAY(B10,2),'2023'!$L$5:$M$11,2,FALSE)</f>
        <v>Lun</v>
      </c>
      <c r="B10" s="20">
        <v>45047</v>
      </c>
      <c r="C10" s="21">
        <f>Datos!$L6</f>
        <v>442</v>
      </c>
      <c r="D10" s="21">
        <f t="shared" ref="D10:D40" si="2">C10*$A$43</f>
        <v>154.69999999999999</v>
      </c>
      <c r="E10" s="21">
        <f t="shared" ref="E10:E40" si="3">H10+I10+J10+K10</f>
        <v>255</v>
      </c>
      <c r="F10" s="21">
        <f t="shared" ref="F10:F40" si="4">M10+N10+O10+P10</f>
        <v>86</v>
      </c>
      <c r="G10" s="22">
        <f t="shared" ref="G10:G40" si="5">R10+S10+T10+U10</f>
        <v>227.38792339139752</v>
      </c>
      <c r="H10" s="23">
        <f>Datos!$D6</f>
        <v>73</v>
      </c>
      <c r="I10" s="36">
        <f>Datos!$E6</f>
        <v>98</v>
      </c>
      <c r="J10" s="37">
        <f>Datos!$F6</f>
        <v>24</v>
      </c>
      <c r="K10" s="38">
        <f>Datos!$H6</f>
        <v>60</v>
      </c>
      <c r="L10" s="39">
        <f t="shared" ref="L10:L40" si="6">SUM(H10:K10)/C10</f>
        <v>0.57692307692307687</v>
      </c>
      <c r="M10" s="23">
        <f>VLOOKUP($B10,Datos!$K$6:$Q$371,3,FALSE)</f>
        <v>31</v>
      </c>
      <c r="N10" s="36">
        <f>VLOOKUP($B10,Datos!$K$6:$Q$371,4,FALSE)</f>
        <v>27</v>
      </c>
      <c r="O10" s="37">
        <f>VLOOKUP($B10,Datos!$K$6:$Q$371,5,FALSE)</f>
        <v>0</v>
      </c>
      <c r="P10" s="38">
        <f>VLOOKUP($B10,Datos!$K$6:$Q$371,7,FALSE)</f>
        <v>28</v>
      </c>
      <c r="Q10" s="56">
        <f t="shared" ref="Q10:Q40" si="7">SUM(M10:O10)/C10</f>
        <v>0.13122171945701358</v>
      </c>
      <c r="R10" s="23">
        <f>VLOOKUP($B10,Datos!$T$6:$Z$371,3,FALSE)</f>
        <v>68.884112759643898</v>
      </c>
      <c r="S10" s="36">
        <f>VLOOKUP($B10,Datos!$T$6:$Z$371,4,FALSE)</f>
        <v>128.30268901013201</v>
      </c>
      <c r="T10" s="37">
        <f>VLOOKUP($B10,Datos!$T$6:$Z$371,5,FALSE)</f>
        <v>30.201121621621599</v>
      </c>
      <c r="U10" s="38">
        <f>VLOOKUP($B10,Datos!$T$6:$Z$371,6,FALSE)</f>
        <v>0</v>
      </c>
      <c r="V10" s="57"/>
    </row>
    <row r="11" spans="1:32">
      <c r="A11" s="24" t="str">
        <f>VLOOKUP(WEEKDAY(B11,2),'2023'!$L$5:$M$11,2,FALSE)</f>
        <v>Mar</v>
      </c>
      <c r="B11" s="25">
        <f t="shared" ref="B11:B40" si="8">B10+1</f>
        <v>45048</v>
      </c>
      <c r="C11" s="26">
        <f>Datos!$L7</f>
        <v>442</v>
      </c>
      <c r="D11" s="26">
        <f t="shared" si="2"/>
        <v>154.69999999999999</v>
      </c>
      <c r="E11" s="26">
        <f t="shared" si="3"/>
        <v>117</v>
      </c>
      <c r="F11" s="26">
        <f t="shared" si="4"/>
        <v>61</v>
      </c>
      <c r="G11" s="27">
        <f t="shared" si="5"/>
        <v>98.4300081761928</v>
      </c>
      <c r="H11" s="28">
        <f>Datos!$D7</f>
        <v>24</v>
      </c>
      <c r="I11" s="40">
        <f>Datos!$E7</f>
        <v>34</v>
      </c>
      <c r="J11" s="41">
        <f>Datos!$F7</f>
        <v>7</v>
      </c>
      <c r="K11" s="42">
        <f>Datos!$H7</f>
        <v>52</v>
      </c>
      <c r="L11" s="43">
        <f t="shared" si="6"/>
        <v>0.26470588235294118</v>
      </c>
      <c r="M11" s="28">
        <f>VLOOKUP($B11,Datos!$K$6:$Q$371,3,FALSE)</f>
        <v>12</v>
      </c>
      <c r="N11" s="40">
        <f>VLOOKUP($B11,Datos!$K$6:$Q$371,4,FALSE)</f>
        <v>23</v>
      </c>
      <c r="O11" s="41">
        <f>VLOOKUP($B11,Datos!$K$6:$Q$371,5,FALSE)</f>
        <v>0</v>
      </c>
      <c r="P11" s="42">
        <f>VLOOKUP($B11,Datos!$K$6:$Q$371,7,FALSE)</f>
        <v>26</v>
      </c>
      <c r="Q11" s="58">
        <f t="shared" si="7"/>
        <v>7.9185520361990946E-2</v>
      </c>
      <c r="R11" s="28">
        <f>VLOOKUP($B11,Datos!$T$6:$Z$371,3,FALSE)</f>
        <v>31.4470949554896</v>
      </c>
      <c r="S11" s="40">
        <f>VLOOKUP($B11,Datos!$T$6:$Z$371,4,FALSE)</f>
        <v>54.317926734216698</v>
      </c>
      <c r="T11" s="41">
        <f>VLOOKUP($B11,Datos!$T$6:$Z$371,5,FALSE)</f>
        <v>12.6649864864865</v>
      </c>
      <c r="U11" s="42">
        <f>VLOOKUP($B11,Datos!$T$6:$Z$371,6,FALSE)</f>
        <v>0</v>
      </c>
      <c r="V11" s="57"/>
    </row>
    <row r="12" spans="1:32">
      <c r="A12" s="29" t="str">
        <f>VLOOKUP(WEEKDAY(B12,2),'2023'!$L$5:$M$11,2,FALSE)</f>
        <v>Mié</v>
      </c>
      <c r="B12" s="20">
        <f t="shared" si="8"/>
        <v>45049</v>
      </c>
      <c r="C12" s="21">
        <f>Datos!$L8</f>
        <v>442</v>
      </c>
      <c r="D12" s="21">
        <f t="shared" si="2"/>
        <v>154.69999999999999</v>
      </c>
      <c r="E12" s="21">
        <f t="shared" si="3"/>
        <v>55</v>
      </c>
      <c r="F12" s="21">
        <f t="shared" si="4"/>
        <v>72</v>
      </c>
      <c r="G12" s="22">
        <f t="shared" si="5"/>
        <v>73.749048512172962</v>
      </c>
      <c r="H12" s="23">
        <f>Datos!$D8</f>
        <v>8</v>
      </c>
      <c r="I12" s="36">
        <f>Datos!$E8</f>
        <v>10</v>
      </c>
      <c r="J12" s="37">
        <f>Datos!$F8</f>
        <v>3</v>
      </c>
      <c r="K12" s="38">
        <f>Datos!$H8</f>
        <v>34</v>
      </c>
      <c r="L12" s="44">
        <f t="shared" si="6"/>
        <v>0.1244343891402715</v>
      </c>
      <c r="M12" s="23">
        <f>VLOOKUP($B12,Datos!$K$6:$Q$371,3,FALSE)</f>
        <v>12</v>
      </c>
      <c r="N12" s="36">
        <f>VLOOKUP($B12,Datos!$K$6:$Q$371,4,FALSE)</f>
        <v>30</v>
      </c>
      <c r="O12" s="37">
        <f>VLOOKUP($B12,Datos!$K$6:$Q$371,5,FALSE)</f>
        <v>1</v>
      </c>
      <c r="P12" s="38">
        <f>VLOOKUP($B12,Datos!$K$6:$Q$371,7,FALSE)</f>
        <v>29</v>
      </c>
      <c r="Q12" s="59">
        <f t="shared" si="7"/>
        <v>9.7285067873303169E-2</v>
      </c>
      <c r="R12" s="23">
        <f>VLOOKUP($B12,Datos!$T$6:$Z$371,3,FALSE)</f>
        <v>20.964729970326399</v>
      </c>
      <c r="S12" s="36">
        <f>VLOOKUP($B12,Datos!$T$6:$Z$371,4,FALSE)</f>
        <v>44.016250974278996</v>
      </c>
      <c r="T12" s="37">
        <f>VLOOKUP($B12,Datos!$T$6:$Z$371,5,FALSE)</f>
        <v>8.7680675675675701</v>
      </c>
      <c r="U12" s="38">
        <f>VLOOKUP($B12,Datos!$T$6:$Z$371,6,FALSE)</f>
        <v>0</v>
      </c>
      <c r="V12" s="57"/>
    </row>
    <row r="13" spans="1:32">
      <c r="A13" s="24" t="str">
        <f>VLOOKUP(WEEKDAY(B13,2),'2023'!$L$5:$M$11,2,FALSE)</f>
        <v>Jue</v>
      </c>
      <c r="B13" s="25">
        <f t="shared" si="8"/>
        <v>45050</v>
      </c>
      <c r="C13" s="26">
        <f>Datos!$L9</f>
        <v>442</v>
      </c>
      <c r="D13" s="26">
        <f t="shared" si="2"/>
        <v>154.69999999999999</v>
      </c>
      <c r="E13" s="26">
        <f t="shared" si="3"/>
        <v>45</v>
      </c>
      <c r="F13" s="26">
        <f t="shared" si="4"/>
        <v>136</v>
      </c>
      <c r="G13" s="27">
        <f t="shared" si="5"/>
        <v>81.654441333321898</v>
      </c>
      <c r="H13" s="28">
        <f>Datos!$D9</f>
        <v>7</v>
      </c>
      <c r="I13" s="40">
        <f>Datos!$E9</f>
        <v>8</v>
      </c>
      <c r="J13" s="41">
        <f>Datos!$F9</f>
        <v>2</v>
      </c>
      <c r="K13" s="42">
        <f>Datos!$H9</f>
        <v>28</v>
      </c>
      <c r="L13" s="43">
        <f t="shared" si="6"/>
        <v>0.10180995475113122</v>
      </c>
      <c r="M13" s="28">
        <f>VLOOKUP($B13,Datos!$K$6:$Q$371,3,FALSE)</f>
        <v>36</v>
      </c>
      <c r="N13" s="40">
        <f>VLOOKUP($B13,Datos!$K$6:$Q$371,4,FALSE)</f>
        <v>56</v>
      </c>
      <c r="O13" s="41">
        <f>VLOOKUP($B13,Datos!$K$6:$Q$371,5,FALSE)</f>
        <v>4</v>
      </c>
      <c r="P13" s="42">
        <f>VLOOKUP($B13,Datos!$K$6:$Q$371,7,FALSE)</f>
        <v>40</v>
      </c>
      <c r="Q13" s="58">
        <f t="shared" si="7"/>
        <v>0.21719457013574661</v>
      </c>
      <c r="R13" s="28">
        <f>VLOOKUP($B13,Datos!$T$6:$Z$371,3,FALSE)</f>
        <v>19.467249258160201</v>
      </c>
      <c r="S13" s="40">
        <f>VLOOKUP($B13,Datos!$T$6:$Z$371,4,FALSE)</f>
        <v>52.444894777864398</v>
      </c>
      <c r="T13" s="41">
        <f>VLOOKUP($B13,Datos!$T$6:$Z$371,5,FALSE)</f>
        <v>9.7422972972973003</v>
      </c>
      <c r="U13" s="42">
        <f>VLOOKUP($B13,Datos!$T$6:$Z$371,6,FALSE)</f>
        <v>0</v>
      </c>
      <c r="V13" s="57"/>
    </row>
    <row r="14" spans="1:32">
      <c r="A14" s="29" t="str">
        <f>VLOOKUP(WEEKDAY(B14,2),'2023'!$L$5:$M$11,2,FALSE)</f>
        <v>Vie</v>
      </c>
      <c r="B14" s="20">
        <f t="shared" si="8"/>
        <v>45051</v>
      </c>
      <c r="C14" s="21">
        <f>Datos!$L10</f>
        <v>442</v>
      </c>
      <c r="D14" s="21">
        <f t="shared" si="2"/>
        <v>154.69999999999999</v>
      </c>
      <c r="E14" s="21">
        <f t="shared" si="3"/>
        <v>45</v>
      </c>
      <c r="F14" s="21">
        <f t="shared" si="4"/>
        <v>265</v>
      </c>
      <c r="G14" s="22">
        <f t="shared" si="5"/>
        <v>163.01348319014292</v>
      </c>
      <c r="H14" s="23">
        <f>Datos!$D10</f>
        <v>7</v>
      </c>
      <c r="I14" s="36">
        <f>Datos!$E10</f>
        <v>10</v>
      </c>
      <c r="J14" s="37">
        <f>Datos!$F10</f>
        <v>2</v>
      </c>
      <c r="K14" s="38">
        <f>Datos!$H10</f>
        <v>26</v>
      </c>
      <c r="L14" s="44">
        <f t="shared" si="6"/>
        <v>0.10180995475113122</v>
      </c>
      <c r="M14" s="23">
        <f>VLOOKUP($B14,Datos!$K$6:$Q$371,3,FALSE)</f>
        <v>100</v>
      </c>
      <c r="N14" s="36">
        <f>VLOOKUP($B14,Datos!$K$6:$Q$371,4,FALSE)</f>
        <v>108</v>
      </c>
      <c r="O14" s="37">
        <f>VLOOKUP($B14,Datos!$K$6:$Q$371,5,FALSE)</f>
        <v>11</v>
      </c>
      <c r="P14" s="38">
        <f>VLOOKUP($B14,Datos!$K$6:$Q$371,7,FALSE)</f>
        <v>46</v>
      </c>
      <c r="Q14" s="59">
        <f t="shared" si="7"/>
        <v>0.49547511312217196</v>
      </c>
      <c r="R14" s="23">
        <f>VLOOKUP($B14,Datos!$T$6:$Z$371,3,FALSE)</f>
        <v>32.944575667655798</v>
      </c>
      <c r="S14" s="36">
        <f>VLOOKUP($B14,Datos!$T$6:$Z$371,4,FALSE)</f>
        <v>108.635853468433</v>
      </c>
      <c r="T14" s="37">
        <f>VLOOKUP($B14,Datos!$T$6:$Z$371,5,FALSE)</f>
        <v>21.4330540540541</v>
      </c>
      <c r="U14" s="38">
        <f>VLOOKUP($B14,Datos!$T$6:$Z$371,6,FALSE)</f>
        <v>0</v>
      </c>
      <c r="V14" s="57"/>
    </row>
    <row r="15" spans="1:32">
      <c r="A15" s="24" t="str">
        <f>VLOOKUP(WEEKDAY(B15,2),'2023'!$L$5:$M$11,2,FALSE)</f>
        <v>Sáb</v>
      </c>
      <c r="B15" s="25">
        <f t="shared" si="8"/>
        <v>45052</v>
      </c>
      <c r="C15" s="26">
        <f>Datos!$L11</f>
        <v>442</v>
      </c>
      <c r="D15" s="26">
        <f t="shared" si="2"/>
        <v>154.69999999999999</v>
      </c>
      <c r="E15" s="26">
        <f t="shared" si="3"/>
        <v>50</v>
      </c>
      <c r="F15" s="26">
        <f t="shared" si="4"/>
        <v>279</v>
      </c>
      <c r="G15" s="27">
        <f t="shared" si="5"/>
        <v>325.81649476025609</v>
      </c>
      <c r="H15" s="28">
        <f>Datos!$D11</f>
        <v>6</v>
      </c>
      <c r="I15" s="40">
        <f>Datos!$E11</f>
        <v>9</v>
      </c>
      <c r="J15" s="41">
        <f>Datos!$F11</f>
        <v>2</v>
      </c>
      <c r="K15" s="42">
        <f>Datos!$H11</f>
        <v>33</v>
      </c>
      <c r="L15" s="43">
        <f t="shared" si="6"/>
        <v>0.11312217194570136</v>
      </c>
      <c r="M15" s="28">
        <f>VLOOKUP($B15,Datos!$K$6:$Q$371,3,FALSE)</f>
        <v>114</v>
      </c>
      <c r="N15" s="40">
        <f>VLOOKUP($B15,Datos!$K$6:$Q$371,4,FALSE)</f>
        <v>109</v>
      </c>
      <c r="O15" s="41">
        <f>VLOOKUP($B15,Datos!$K$6:$Q$371,5,FALSE)</f>
        <v>13</v>
      </c>
      <c r="P15" s="42">
        <f>VLOOKUP($B15,Datos!$K$6:$Q$371,7,FALSE)</f>
        <v>43</v>
      </c>
      <c r="Q15" s="58">
        <f t="shared" si="7"/>
        <v>0.5339366515837104</v>
      </c>
      <c r="R15" s="28">
        <f>VLOOKUP($B15,Datos!$T$6:$Z$371,3,FALSE)</f>
        <v>62.8941899109792</v>
      </c>
      <c r="S15" s="40">
        <f>VLOOKUP($B15,Datos!$T$6:$Z$371,4,FALSE)</f>
        <v>172.318939984412</v>
      </c>
      <c r="T15" s="41">
        <f>VLOOKUP($B15,Datos!$T$6:$Z$371,5,FALSE)</f>
        <v>90.603364864864901</v>
      </c>
      <c r="U15" s="42">
        <f>VLOOKUP($B15,Datos!$T$6:$Z$371,6,FALSE)</f>
        <v>0</v>
      </c>
      <c r="V15" s="57"/>
    </row>
    <row r="16" spans="1:32">
      <c r="A16" s="29" t="str">
        <f>VLOOKUP(WEEKDAY(B16,2),'2023'!$L$5:$M$11,2,FALSE)</f>
        <v>Dom</v>
      </c>
      <c r="B16" s="20">
        <f t="shared" si="8"/>
        <v>45053</v>
      </c>
      <c r="C16" s="21">
        <f>Datos!$L12</f>
        <v>442</v>
      </c>
      <c r="D16" s="21">
        <f t="shared" si="2"/>
        <v>154.69999999999999</v>
      </c>
      <c r="E16" s="21">
        <f t="shared" si="3"/>
        <v>57</v>
      </c>
      <c r="F16" s="21">
        <f t="shared" si="4"/>
        <v>174</v>
      </c>
      <c r="G16" s="22">
        <f t="shared" si="5"/>
        <v>347.23220347787577</v>
      </c>
      <c r="H16" s="23">
        <f>Datos!$D12</f>
        <v>7</v>
      </c>
      <c r="I16" s="36">
        <f>Datos!$E12</f>
        <v>14</v>
      </c>
      <c r="J16" s="37">
        <f>Datos!$F12</f>
        <v>2</v>
      </c>
      <c r="K16" s="38">
        <f>Datos!$H12</f>
        <v>34</v>
      </c>
      <c r="L16" s="44">
        <f t="shared" si="6"/>
        <v>0.12895927601809956</v>
      </c>
      <c r="M16" s="23">
        <f>VLOOKUP($B16,Datos!$K$6:$Q$371,3,FALSE)</f>
        <v>60</v>
      </c>
      <c r="N16" s="36">
        <f>VLOOKUP($B16,Datos!$K$6:$Q$371,4,FALSE)</f>
        <v>73</v>
      </c>
      <c r="O16" s="37">
        <f>VLOOKUP($B16,Datos!$K$6:$Q$371,5,FALSE)</f>
        <v>7</v>
      </c>
      <c r="P16" s="38">
        <f>VLOOKUP($B16,Datos!$K$6:$Q$371,7,FALSE)</f>
        <v>34</v>
      </c>
      <c r="Q16" s="59">
        <f t="shared" si="7"/>
        <v>0.31674208144796379</v>
      </c>
      <c r="R16" s="23">
        <f>VLOOKUP($B16,Datos!$T$6:$Z$371,3,FALSE)</f>
        <v>82.361439169139501</v>
      </c>
      <c r="S16" s="36">
        <f>VLOOKUP($B16,Datos!$T$6:$Z$371,4,FALSE)</f>
        <v>172.318939984412</v>
      </c>
      <c r="T16" s="37">
        <f>VLOOKUP($B16,Datos!$T$6:$Z$371,5,FALSE)</f>
        <v>92.551824324324301</v>
      </c>
      <c r="U16" s="38">
        <f>VLOOKUP($B16,Datos!$T$6:$Z$371,6,FALSE)</f>
        <v>0</v>
      </c>
      <c r="V16" s="57"/>
    </row>
    <row r="17" spans="1:22">
      <c r="A17" s="24" t="str">
        <f>VLOOKUP(WEEKDAY(B17,2),'2023'!$L$5:$M$11,2,FALSE)</f>
        <v>Lun</v>
      </c>
      <c r="B17" s="25">
        <f t="shared" si="8"/>
        <v>45054</v>
      </c>
      <c r="C17" s="26">
        <f>Datos!$L13</f>
        <v>442</v>
      </c>
      <c r="D17" s="26">
        <f t="shared" si="2"/>
        <v>154.69999999999999</v>
      </c>
      <c r="E17" s="26">
        <f t="shared" si="3"/>
        <v>65</v>
      </c>
      <c r="F17" s="26">
        <f t="shared" si="4"/>
        <v>75</v>
      </c>
      <c r="G17" s="27">
        <f t="shared" si="5"/>
        <v>226.42159046894591</v>
      </c>
      <c r="H17" s="28">
        <f>Datos!$D13</f>
        <v>10</v>
      </c>
      <c r="I17" s="40">
        <f>Datos!$E13</f>
        <v>20</v>
      </c>
      <c r="J17" s="41">
        <f>Datos!$F13</f>
        <v>2</v>
      </c>
      <c r="K17" s="42">
        <f>Datos!$H13</f>
        <v>33</v>
      </c>
      <c r="L17" s="43">
        <f t="shared" si="6"/>
        <v>0.14705882352941177</v>
      </c>
      <c r="M17" s="28">
        <f>VLOOKUP($B17,Datos!$K$6:$Q$371,3,FALSE)</f>
        <v>17</v>
      </c>
      <c r="N17" s="40">
        <f>VLOOKUP($B17,Datos!$K$6:$Q$371,4,FALSE)</f>
        <v>32</v>
      </c>
      <c r="O17" s="41">
        <f>VLOOKUP($B17,Datos!$K$6:$Q$371,5,FALSE)</f>
        <v>1</v>
      </c>
      <c r="P17" s="42">
        <f>VLOOKUP($B17,Datos!$K$6:$Q$371,7,FALSE)</f>
        <v>25</v>
      </c>
      <c r="Q17" s="58">
        <f t="shared" si="7"/>
        <v>0.11312217194570136</v>
      </c>
      <c r="R17" s="28">
        <f>VLOOKUP($B17,Datos!$T$6:$Z$371,3,FALSE)</f>
        <v>64.391670623145401</v>
      </c>
      <c r="S17" s="40">
        <f>VLOOKUP($B17,Datos!$T$6:$Z$371,4,FALSE)</f>
        <v>113.318433359314</v>
      </c>
      <c r="T17" s="41">
        <f>VLOOKUP($B17,Datos!$T$6:$Z$371,5,FALSE)</f>
        <v>48.7114864864865</v>
      </c>
      <c r="U17" s="42">
        <f>VLOOKUP($B17,Datos!$T$6:$Z$371,6,FALSE)</f>
        <v>0</v>
      </c>
      <c r="V17" s="57"/>
    </row>
    <row r="18" spans="1:22">
      <c r="A18" s="29" t="str">
        <f>VLOOKUP(WEEKDAY(B18,2),'2023'!$L$5:$M$11,2,FALSE)</f>
        <v>Mar</v>
      </c>
      <c r="B18" s="20">
        <f t="shared" si="8"/>
        <v>45055</v>
      </c>
      <c r="C18" s="21">
        <f>Datos!$L14</f>
        <v>442</v>
      </c>
      <c r="D18" s="21">
        <f t="shared" si="2"/>
        <v>154.69999999999999</v>
      </c>
      <c r="E18" s="21">
        <f t="shared" si="3"/>
        <v>45</v>
      </c>
      <c r="F18" s="21">
        <f t="shared" si="4"/>
        <v>69</v>
      </c>
      <c r="G18" s="22">
        <f t="shared" si="5"/>
        <v>88.728579898413074</v>
      </c>
      <c r="H18" s="23">
        <f>Datos!$D14</f>
        <v>9</v>
      </c>
      <c r="I18" s="36">
        <f>Datos!$E14</f>
        <v>9</v>
      </c>
      <c r="J18" s="37">
        <f>Datos!$F14</f>
        <v>1</v>
      </c>
      <c r="K18" s="38">
        <f>Datos!$H14</f>
        <v>26</v>
      </c>
      <c r="L18" s="44">
        <f t="shared" si="6"/>
        <v>0.10180995475113122</v>
      </c>
      <c r="M18" s="23">
        <f>VLOOKUP($B18,Datos!$K$6:$Q$371,3,FALSE)</f>
        <v>17</v>
      </c>
      <c r="N18" s="36">
        <f>VLOOKUP($B18,Datos!$K$6:$Q$371,4,FALSE)</f>
        <v>29</v>
      </c>
      <c r="O18" s="37">
        <f>VLOOKUP($B18,Datos!$K$6:$Q$371,5,FALSE)</f>
        <v>1</v>
      </c>
      <c r="P18" s="38">
        <f>VLOOKUP($B18,Datos!$K$6:$Q$371,7,FALSE)</f>
        <v>22</v>
      </c>
      <c r="Q18" s="59">
        <f t="shared" si="7"/>
        <v>0.10633484162895927</v>
      </c>
      <c r="R18" s="23">
        <f>VLOOKUP($B18,Datos!$T$6:$Z$371,3,FALSE)</f>
        <v>28.452133531157301</v>
      </c>
      <c r="S18" s="36">
        <f>VLOOKUP($B18,Datos!$T$6:$Z$371,4,FALSE)</f>
        <v>51.508378799688202</v>
      </c>
      <c r="T18" s="37">
        <f>VLOOKUP($B18,Datos!$T$6:$Z$371,5,FALSE)</f>
        <v>8.7680675675675701</v>
      </c>
      <c r="U18" s="38">
        <f>VLOOKUP($B18,Datos!$T$6:$Z$371,6,FALSE)</f>
        <v>0</v>
      </c>
      <c r="V18" s="57"/>
    </row>
    <row r="19" spans="1:22">
      <c r="A19" s="24" t="str">
        <f>VLOOKUP(WEEKDAY(B19,2),'2023'!$L$5:$M$11,2,FALSE)</f>
        <v>Mié</v>
      </c>
      <c r="B19" s="25">
        <f t="shared" si="8"/>
        <v>45056</v>
      </c>
      <c r="C19" s="26">
        <f>Datos!$L15</f>
        <v>442</v>
      </c>
      <c r="D19" s="26">
        <f t="shared" si="2"/>
        <v>154.69999999999999</v>
      </c>
      <c r="E19" s="26">
        <f t="shared" si="3"/>
        <v>42</v>
      </c>
      <c r="F19" s="26">
        <f t="shared" si="4"/>
        <v>93</v>
      </c>
      <c r="G19" s="27">
        <f t="shared" si="5"/>
        <v>77.077123164559538</v>
      </c>
      <c r="H19" s="28">
        <f>Datos!$D15</f>
        <v>9</v>
      </c>
      <c r="I19" s="40">
        <f>Datos!$E15</f>
        <v>6</v>
      </c>
      <c r="J19" s="41">
        <f>Datos!$F15</f>
        <v>1</v>
      </c>
      <c r="K19" s="42">
        <f>Datos!$H15</f>
        <v>26</v>
      </c>
      <c r="L19" s="43">
        <f t="shared" si="6"/>
        <v>9.5022624434389136E-2</v>
      </c>
      <c r="M19" s="28">
        <f>VLOOKUP($B19,Datos!$K$6:$Q$371,3,FALSE)</f>
        <v>25</v>
      </c>
      <c r="N19" s="40">
        <f>VLOOKUP($B19,Datos!$K$6:$Q$371,4,FALSE)</f>
        <v>45</v>
      </c>
      <c r="O19" s="41">
        <f>VLOOKUP($B19,Datos!$K$6:$Q$371,5,FALSE)</f>
        <v>1</v>
      </c>
      <c r="P19" s="42">
        <f>VLOOKUP($B19,Datos!$K$6:$Q$371,7,FALSE)</f>
        <v>22</v>
      </c>
      <c r="Q19" s="58">
        <f t="shared" si="7"/>
        <v>0.16063348416289594</v>
      </c>
      <c r="R19" s="28">
        <f>VLOOKUP($B19,Datos!$T$6:$Z$371,3,FALSE)</f>
        <v>29.949614243323399</v>
      </c>
      <c r="S19" s="40">
        <f>VLOOKUP($B19,Datos!$T$6:$Z$371,4,FALSE)</f>
        <v>39.333671083398301</v>
      </c>
      <c r="T19" s="41">
        <f>VLOOKUP($B19,Datos!$T$6:$Z$371,5,FALSE)</f>
        <v>7.7938378378378399</v>
      </c>
      <c r="U19" s="42">
        <f>VLOOKUP($B19,Datos!$T$6:$Z$371,6,FALSE)</f>
        <v>0</v>
      </c>
      <c r="V19" s="57"/>
    </row>
    <row r="20" spans="1:22">
      <c r="A20" s="29" t="str">
        <f>VLOOKUP(WEEKDAY(B20,2),'2023'!$L$5:$M$11,2,FALSE)</f>
        <v>Jue</v>
      </c>
      <c r="B20" s="20">
        <f t="shared" si="8"/>
        <v>45057</v>
      </c>
      <c r="C20" s="21">
        <f>Datos!$L16</f>
        <v>442</v>
      </c>
      <c r="D20" s="21">
        <f t="shared" si="2"/>
        <v>154.69999999999999</v>
      </c>
      <c r="E20" s="21">
        <f t="shared" si="3"/>
        <v>49</v>
      </c>
      <c r="F20" s="21">
        <f t="shared" si="4"/>
        <v>156</v>
      </c>
      <c r="G20" s="22">
        <f t="shared" si="5"/>
        <v>96.780103461197996</v>
      </c>
      <c r="H20" s="23">
        <f>Datos!$D16</f>
        <v>15</v>
      </c>
      <c r="I20" s="36">
        <f>Datos!$E16</f>
        <v>9</v>
      </c>
      <c r="J20" s="37">
        <f>Datos!$F16</f>
        <v>1</v>
      </c>
      <c r="K20" s="38">
        <f>Datos!$H16</f>
        <v>24</v>
      </c>
      <c r="L20" s="44">
        <f t="shared" si="6"/>
        <v>0.11085972850678733</v>
      </c>
      <c r="M20" s="23">
        <f>VLOOKUP($B20,Datos!$K$6:$Q$371,3,FALSE)</f>
        <v>45</v>
      </c>
      <c r="N20" s="36">
        <f>VLOOKUP($B20,Datos!$K$6:$Q$371,4,FALSE)</f>
        <v>69</v>
      </c>
      <c r="O20" s="37">
        <f>VLOOKUP($B20,Datos!$K$6:$Q$371,5,FALSE)</f>
        <v>9</v>
      </c>
      <c r="P20" s="38">
        <f>VLOOKUP($B20,Datos!$K$6:$Q$371,7,FALSE)</f>
        <v>33</v>
      </c>
      <c r="Q20" s="59">
        <f t="shared" si="7"/>
        <v>0.27828054298642535</v>
      </c>
      <c r="R20" s="23">
        <f>VLOOKUP($B20,Datos!$T$6:$Z$371,3,FALSE)</f>
        <v>34.442056379821999</v>
      </c>
      <c r="S20" s="36">
        <f>VLOOKUP($B20,Datos!$T$6:$Z$371,4,FALSE)</f>
        <v>48.698830865159799</v>
      </c>
      <c r="T20" s="37">
        <f>VLOOKUP($B20,Datos!$T$6:$Z$371,5,FALSE)</f>
        <v>13.6392162162162</v>
      </c>
      <c r="U20" s="38">
        <f>VLOOKUP($B20,Datos!$T$6:$Z$371,6,FALSE)</f>
        <v>0</v>
      </c>
      <c r="V20" s="57"/>
    </row>
    <row r="21" spans="1:22">
      <c r="A21" s="24" t="str">
        <f>VLOOKUP(WEEKDAY(B21,2),'2023'!$L$5:$M$11,2,FALSE)</f>
        <v>Vie</v>
      </c>
      <c r="B21" s="25">
        <f t="shared" si="8"/>
        <v>45058</v>
      </c>
      <c r="C21" s="26">
        <f>Datos!$L17</f>
        <v>442</v>
      </c>
      <c r="D21" s="26">
        <f t="shared" si="2"/>
        <v>154.69999999999999</v>
      </c>
      <c r="E21" s="26">
        <f t="shared" si="3"/>
        <v>46</v>
      </c>
      <c r="F21" s="26">
        <f t="shared" si="4"/>
        <v>318</v>
      </c>
      <c r="G21" s="27">
        <f t="shared" si="5"/>
        <v>189.81098774172742</v>
      </c>
      <c r="H21" s="28">
        <f>Datos!$D17</f>
        <v>9</v>
      </c>
      <c r="I21" s="40">
        <f>Datos!$E17</f>
        <v>10</v>
      </c>
      <c r="J21" s="41">
        <f>Datos!$F17</f>
        <v>1</v>
      </c>
      <c r="K21" s="42">
        <f>Datos!$H17</f>
        <v>26</v>
      </c>
      <c r="L21" s="43">
        <f t="shared" si="6"/>
        <v>0.10407239819004525</v>
      </c>
      <c r="M21" s="28">
        <f>VLOOKUP($B21,Datos!$K$6:$Q$371,3,FALSE)</f>
        <v>99</v>
      </c>
      <c r="N21" s="40">
        <f>VLOOKUP($B21,Datos!$K$6:$Q$371,4,FALSE)</f>
        <v>141</v>
      </c>
      <c r="O21" s="41">
        <f>VLOOKUP($B21,Datos!$K$6:$Q$371,5,FALSE)</f>
        <v>41</v>
      </c>
      <c r="P21" s="42">
        <f>VLOOKUP($B21,Datos!$K$6:$Q$371,7,FALSE)</f>
        <v>37</v>
      </c>
      <c r="Q21" s="58">
        <f t="shared" si="7"/>
        <v>0.63574660633484159</v>
      </c>
      <c r="R21" s="28">
        <f>VLOOKUP($B21,Datos!$T$6:$Z$371,3,FALSE)</f>
        <v>71.8790741839763</v>
      </c>
      <c r="S21" s="40">
        <f>VLOOKUP($B21,Datos!$T$6:$Z$371,4,FALSE)</f>
        <v>95.524629773967305</v>
      </c>
      <c r="T21" s="41">
        <f>VLOOKUP($B21,Datos!$T$6:$Z$371,5,FALSE)</f>
        <v>22.4072837837838</v>
      </c>
      <c r="U21" s="42">
        <f>VLOOKUP($B21,Datos!$T$6:$Z$371,6,FALSE)</f>
        <v>0</v>
      </c>
      <c r="V21" s="57"/>
    </row>
    <row r="22" spans="1:22">
      <c r="A22" s="29" t="str">
        <f>VLOOKUP(WEEKDAY(B22,2),'2023'!$L$5:$M$11,2,FALSE)</f>
        <v>Sáb</v>
      </c>
      <c r="B22" s="20">
        <f t="shared" si="8"/>
        <v>45059</v>
      </c>
      <c r="C22" s="21">
        <f>Datos!$L18</f>
        <v>442</v>
      </c>
      <c r="D22" s="21">
        <f t="shared" si="2"/>
        <v>154.69999999999999</v>
      </c>
      <c r="E22" s="21">
        <f t="shared" si="3"/>
        <v>56</v>
      </c>
      <c r="F22" s="21">
        <f t="shared" si="4"/>
        <v>335</v>
      </c>
      <c r="G22" s="22">
        <f t="shared" si="5"/>
        <v>363.7608722924827</v>
      </c>
      <c r="H22" s="23">
        <f>Datos!$D18</f>
        <v>8</v>
      </c>
      <c r="I22" s="36">
        <f>Datos!$E18</f>
        <v>13</v>
      </c>
      <c r="J22" s="37">
        <f>Datos!$F18</f>
        <v>2</v>
      </c>
      <c r="K22" s="38">
        <f>Datos!$H18</f>
        <v>33</v>
      </c>
      <c r="L22" s="44">
        <f t="shared" si="6"/>
        <v>0.12669683257918551</v>
      </c>
      <c r="M22" s="23">
        <f>VLOOKUP($B22,Datos!$K$6:$Q$371,3,FALSE)</f>
        <v>114</v>
      </c>
      <c r="N22" s="36">
        <f>VLOOKUP($B22,Datos!$K$6:$Q$371,4,FALSE)</f>
        <v>141</v>
      </c>
      <c r="O22" s="37">
        <f>VLOOKUP($B22,Datos!$K$6:$Q$371,5,FALSE)</f>
        <v>41</v>
      </c>
      <c r="P22" s="38">
        <f>VLOOKUP($B22,Datos!$K$6:$Q$371,7,FALSE)</f>
        <v>39</v>
      </c>
      <c r="Q22" s="59">
        <f t="shared" si="7"/>
        <v>0.66968325791855199</v>
      </c>
      <c r="R22" s="23">
        <f>VLOOKUP($B22,Datos!$T$6:$Z$371,3,FALSE)</f>
        <v>164.722878338279</v>
      </c>
      <c r="S22" s="36">
        <f>VLOOKUP($B22,Datos!$T$6:$Z$371,4,FALSE)</f>
        <v>162.01726422447399</v>
      </c>
      <c r="T22" s="37">
        <f>VLOOKUP($B22,Datos!$T$6:$Z$371,5,FALSE)</f>
        <v>37.020729729729702</v>
      </c>
      <c r="U22" s="38">
        <f>VLOOKUP($B22,Datos!$T$6:$Z$371,6,FALSE)</f>
        <v>0</v>
      </c>
      <c r="V22" s="57"/>
    </row>
    <row r="23" spans="1:22">
      <c r="A23" s="24" t="str">
        <f>VLOOKUP(WEEKDAY(B23,2),'2023'!$L$5:$M$11,2,FALSE)</f>
        <v>Dom</v>
      </c>
      <c r="B23" s="25">
        <f t="shared" si="8"/>
        <v>45060</v>
      </c>
      <c r="C23" s="26">
        <f>Datos!$L19</f>
        <v>442</v>
      </c>
      <c r="D23" s="26">
        <f t="shared" si="2"/>
        <v>154.69999999999999</v>
      </c>
      <c r="E23" s="26">
        <f t="shared" si="3"/>
        <v>129</v>
      </c>
      <c r="F23" s="26">
        <f t="shared" si="4"/>
        <v>189</v>
      </c>
      <c r="G23" s="27">
        <f t="shared" si="5"/>
        <v>386.59547895119715</v>
      </c>
      <c r="H23" s="28">
        <f>Datos!$D19</f>
        <v>21</v>
      </c>
      <c r="I23" s="40">
        <f>Datos!$E19</f>
        <v>48</v>
      </c>
      <c r="J23" s="41">
        <f>Datos!$F19</f>
        <v>5</v>
      </c>
      <c r="K23" s="42">
        <f>Datos!$H19</f>
        <v>55</v>
      </c>
      <c r="L23" s="43">
        <f t="shared" si="6"/>
        <v>0.29185520361990952</v>
      </c>
      <c r="M23" s="28">
        <f>VLOOKUP($B23,Datos!$K$6:$Q$371,3,FALSE)</f>
        <v>60</v>
      </c>
      <c r="N23" s="40">
        <f>VLOOKUP($B23,Datos!$K$6:$Q$371,4,FALSE)</f>
        <v>66</v>
      </c>
      <c r="O23" s="41">
        <f>VLOOKUP($B23,Datos!$K$6:$Q$371,5,FALSE)</f>
        <v>21</v>
      </c>
      <c r="P23" s="42">
        <f>VLOOKUP($B23,Datos!$K$6:$Q$371,7,FALSE)</f>
        <v>42</v>
      </c>
      <c r="Q23" s="58">
        <f t="shared" si="7"/>
        <v>0.33257918552036198</v>
      </c>
      <c r="R23" s="28">
        <f>VLOOKUP($B23,Datos!$T$6:$Z$371,3,FALSE)</f>
        <v>188.68256973293799</v>
      </c>
      <c r="S23" s="40">
        <f>VLOOKUP($B23,Datos!$T$6:$Z$371,4,FALSE)</f>
        <v>165.76332813717801</v>
      </c>
      <c r="T23" s="41">
        <f>VLOOKUP($B23,Datos!$T$6:$Z$371,5,FALSE)</f>
        <v>32.149581081081102</v>
      </c>
      <c r="U23" s="42">
        <f>VLOOKUP($B23,Datos!$T$6:$Z$371,6,FALSE)</f>
        <v>0</v>
      </c>
      <c r="V23" s="57"/>
    </row>
    <row r="24" spans="1:22">
      <c r="A24" s="29" t="str">
        <f>VLOOKUP(WEEKDAY(B24,2),'2023'!$L$5:$M$11,2,FALSE)</f>
        <v>Lun</v>
      </c>
      <c r="B24" s="20">
        <f t="shared" si="8"/>
        <v>45061</v>
      </c>
      <c r="C24" s="21">
        <f>Datos!$L20</f>
        <v>442</v>
      </c>
      <c r="D24" s="21">
        <f t="shared" si="2"/>
        <v>154.69999999999999</v>
      </c>
      <c r="E24" s="21">
        <f t="shared" si="3"/>
        <v>148</v>
      </c>
      <c r="F24" s="21">
        <f t="shared" si="4"/>
        <v>95</v>
      </c>
      <c r="G24" s="22">
        <f t="shared" si="5"/>
        <v>251.8928204549623</v>
      </c>
      <c r="H24" s="23">
        <f>Datos!$D20</f>
        <v>23</v>
      </c>
      <c r="I24" s="36">
        <f>Datos!$E20</f>
        <v>62</v>
      </c>
      <c r="J24" s="37">
        <f>Datos!$F20</f>
        <v>5</v>
      </c>
      <c r="K24" s="38">
        <f>Datos!$H20</f>
        <v>58</v>
      </c>
      <c r="L24" s="44">
        <f t="shared" si="6"/>
        <v>0.33484162895927599</v>
      </c>
      <c r="M24" s="23">
        <f>VLOOKUP($B24,Datos!$K$6:$Q$371,3,FALSE)</f>
        <v>28</v>
      </c>
      <c r="N24" s="36">
        <f>VLOOKUP($B24,Datos!$K$6:$Q$371,4,FALSE)</f>
        <v>36</v>
      </c>
      <c r="O24" s="37">
        <f>VLOOKUP($B24,Datos!$K$6:$Q$371,5,FALSE)</f>
        <v>2</v>
      </c>
      <c r="P24" s="38">
        <f>VLOOKUP($B24,Datos!$K$6:$Q$371,7,FALSE)</f>
        <v>29</v>
      </c>
      <c r="Q24" s="59">
        <f t="shared" si="7"/>
        <v>0.14932126696832579</v>
      </c>
      <c r="R24" s="23">
        <f>VLOOKUP($B24,Datos!$T$6:$Z$371,3,FALSE)</f>
        <v>115.306014836795</v>
      </c>
      <c r="S24" s="36">
        <f>VLOOKUP($B24,Datos!$T$6:$Z$371,4,FALSE)</f>
        <v>116.12798129384301</v>
      </c>
      <c r="T24" s="37">
        <f>VLOOKUP($B24,Datos!$T$6:$Z$371,5,FALSE)</f>
        <v>20.458824324324301</v>
      </c>
      <c r="U24" s="38">
        <f>VLOOKUP($B24,Datos!$T$6:$Z$371,6,FALSE)</f>
        <v>0</v>
      </c>
      <c r="V24" s="57"/>
    </row>
    <row r="25" spans="1:22">
      <c r="A25" s="24" t="str">
        <f>VLOOKUP(WEEKDAY(B25,2),'2023'!$L$5:$M$11,2,FALSE)</f>
        <v>Mar</v>
      </c>
      <c r="B25" s="25">
        <f t="shared" si="8"/>
        <v>45062</v>
      </c>
      <c r="C25" s="26">
        <f>Datos!$L21</f>
        <v>442</v>
      </c>
      <c r="D25" s="26">
        <f t="shared" si="2"/>
        <v>154.69999999999999</v>
      </c>
      <c r="E25" s="26">
        <f t="shared" si="3"/>
        <v>133</v>
      </c>
      <c r="F25" s="26">
        <f t="shared" si="4"/>
        <v>75</v>
      </c>
      <c r="G25" s="27">
        <f t="shared" si="5"/>
        <v>109.7734616364249</v>
      </c>
      <c r="H25" s="28">
        <f>Datos!$D21</f>
        <v>20</v>
      </c>
      <c r="I25" s="40">
        <f>Datos!$E21</f>
        <v>52</v>
      </c>
      <c r="J25" s="41">
        <f>Datos!$F21</f>
        <v>6</v>
      </c>
      <c r="K25" s="42">
        <f>Datos!$H21</f>
        <v>55</v>
      </c>
      <c r="L25" s="43">
        <f t="shared" si="6"/>
        <v>0.3009049773755656</v>
      </c>
      <c r="M25" s="28">
        <f>VLOOKUP($B25,Datos!$K$6:$Q$371,3,FALSE)</f>
        <v>20</v>
      </c>
      <c r="N25" s="40">
        <f>VLOOKUP($B25,Datos!$K$6:$Q$371,4,FALSE)</f>
        <v>25</v>
      </c>
      <c r="O25" s="41">
        <f>VLOOKUP($B25,Datos!$K$6:$Q$371,5,FALSE)</f>
        <v>1</v>
      </c>
      <c r="P25" s="42">
        <f>VLOOKUP($B25,Datos!$K$6:$Q$371,7,FALSE)</f>
        <v>29</v>
      </c>
      <c r="Q25" s="58">
        <f t="shared" si="7"/>
        <v>0.10407239819004525</v>
      </c>
      <c r="R25" s="28">
        <f>VLOOKUP($B25,Datos!$T$6:$Z$371,3,FALSE)</f>
        <v>41.929459940652798</v>
      </c>
      <c r="S25" s="40">
        <f>VLOOKUP($B25,Datos!$T$6:$Z$371,4,FALSE)</f>
        <v>57.127474668745101</v>
      </c>
      <c r="T25" s="41">
        <f>VLOOKUP($B25,Datos!$T$6:$Z$371,5,FALSE)</f>
        <v>10.716527027027</v>
      </c>
      <c r="U25" s="42">
        <f>VLOOKUP($B25,Datos!$T$6:$Z$371,6,FALSE)</f>
        <v>0</v>
      </c>
      <c r="V25" s="57"/>
    </row>
    <row r="26" spans="1:22">
      <c r="A26" s="29" t="str">
        <f>VLOOKUP(WEEKDAY(B26,2),'2023'!$L$5:$M$11,2,FALSE)</f>
        <v>Mié</v>
      </c>
      <c r="B26" s="20">
        <f t="shared" si="8"/>
        <v>45063</v>
      </c>
      <c r="C26" s="21">
        <f>Datos!$L22</f>
        <v>442</v>
      </c>
      <c r="D26" s="21">
        <f t="shared" si="2"/>
        <v>154.69999999999999</v>
      </c>
      <c r="E26" s="21">
        <f t="shared" si="3"/>
        <v>66</v>
      </c>
      <c r="F26" s="21">
        <f t="shared" si="4"/>
        <v>82</v>
      </c>
      <c r="G26" s="22">
        <f t="shared" si="5"/>
        <v>102.99629154444885</v>
      </c>
      <c r="H26" s="23">
        <f>Datos!$D22</f>
        <v>9</v>
      </c>
      <c r="I26" s="36">
        <f>Datos!$E22</f>
        <v>15</v>
      </c>
      <c r="J26" s="37">
        <f>Datos!$F22</f>
        <v>3</v>
      </c>
      <c r="K26" s="38">
        <f>Datos!$H22</f>
        <v>39</v>
      </c>
      <c r="L26" s="44">
        <f t="shared" si="6"/>
        <v>0.14932126696832579</v>
      </c>
      <c r="M26" s="23">
        <f>VLOOKUP($B26,Datos!$K$6:$Q$371,3,FALSE)</f>
        <v>25</v>
      </c>
      <c r="N26" s="36">
        <f>VLOOKUP($B26,Datos!$K$6:$Q$371,4,FALSE)</f>
        <v>26</v>
      </c>
      <c r="O26" s="37">
        <f>VLOOKUP($B26,Datos!$K$6:$Q$371,5,FALSE)</f>
        <v>1</v>
      </c>
      <c r="P26" s="38">
        <f>VLOOKUP($B26,Datos!$K$6:$Q$371,7,FALSE)</f>
        <v>30</v>
      </c>
      <c r="Q26" s="59">
        <f t="shared" si="7"/>
        <v>0.11764705882352941</v>
      </c>
      <c r="R26" s="23">
        <f>VLOOKUP($B26,Datos!$T$6:$Z$371,3,FALSE)</f>
        <v>34.442056379821999</v>
      </c>
      <c r="S26" s="36">
        <f>VLOOKUP($B26,Datos!$T$6:$Z$371,4,FALSE)</f>
        <v>63.683086515978196</v>
      </c>
      <c r="T26" s="37">
        <f>VLOOKUP($B26,Datos!$T$6:$Z$371,5,FALSE)</f>
        <v>4.8711486486486502</v>
      </c>
      <c r="U26" s="38">
        <f>VLOOKUP($B26,Datos!$T$6:$Z$371,6,FALSE)</f>
        <v>0</v>
      </c>
      <c r="V26" s="57"/>
    </row>
    <row r="27" spans="1:22">
      <c r="A27" s="24" t="str">
        <f>VLOOKUP(WEEKDAY(B27,2),'2023'!$L$5:$M$11,2,FALSE)</f>
        <v>Jue</v>
      </c>
      <c r="B27" s="25">
        <f t="shared" si="8"/>
        <v>45064</v>
      </c>
      <c r="C27" s="26">
        <f>Datos!$L23</f>
        <v>442</v>
      </c>
      <c r="D27" s="26">
        <f t="shared" si="2"/>
        <v>154.69999999999999</v>
      </c>
      <c r="E27" s="26">
        <f t="shared" si="3"/>
        <v>55</v>
      </c>
      <c r="F27" s="26">
        <f t="shared" si="4"/>
        <v>150</v>
      </c>
      <c r="G27" s="27">
        <f t="shared" si="5"/>
        <v>103.37184278863495</v>
      </c>
      <c r="H27" s="28">
        <f>Datos!$D23</f>
        <v>10</v>
      </c>
      <c r="I27" s="40">
        <f>Datos!$E23</f>
        <v>8</v>
      </c>
      <c r="J27" s="41">
        <f>Datos!$F23</f>
        <v>3</v>
      </c>
      <c r="K27" s="42">
        <f>Datos!$H23</f>
        <v>34</v>
      </c>
      <c r="L27" s="43">
        <f t="shared" si="6"/>
        <v>0.1244343891402715</v>
      </c>
      <c r="M27" s="28">
        <f>VLOOKUP($B27,Datos!$K$6:$Q$371,3,FALSE)</f>
        <v>55</v>
      </c>
      <c r="N27" s="40">
        <f>VLOOKUP($B27,Datos!$K$6:$Q$371,4,FALSE)</f>
        <v>60</v>
      </c>
      <c r="O27" s="41">
        <f>VLOOKUP($B27,Datos!$K$6:$Q$371,5,FALSE)</f>
        <v>5</v>
      </c>
      <c r="P27" s="42">
        <f>VLOOKUP($B27,Datos!$K$6:$Q$371,7,FALSE)</f>
        <v>30</v>
      </c>
      <c r="Q27" s="58">
        <f t="shared" si="7"/>
        <v>0.27149321266968324</v>
      </c>
      <c r="R27" s="28">
        <f>VLOOKUP($B27,Datos!$T$6:$Z$371,3,FALSE)</f>
        <v>32.944575667655798</v>
      </c>
      <c r="S27" s="40">
        <f>VLOOKUP($B27,Datos!$T$6:$Z$371,4,FALSE)</f>
        <v>65.556118472330496</v>
      </c>
      <c r="T27" s="41">
        <f>VLOOKUP($B27,Datos!$T$6:$Z$371,5,FALSE)</f>
        <v>4.8711486486486502</v>
      </c>
      <c r="U27" s="42">
        <f>VLOOKUP($B27,Datos!$T$6:$Z$371,6,FALSE)</f>
        <v>0</v>
      </c>
      <c r="V27" s="57"/>
    </row>
    <row r="28" spans="1:22">
      <c r="A28" s="29" t="str">
        <f>VLOOKUP(WEEKDAY(B28,2),'2023'!$L$5:$M$11,2,FALSE)</f>
        <v>Vie</v>
      </c>
      <c r="B28" s="20">
        <f t="shared" si="8"/>
        <v>45065</v>
      </c>
      <c r="C28" s="21">
        <f>Datos!$L24</f>
        <v>442</v>
      </c>
      <c r="D28" s="21">
        <f t="shared" si="2"/>
        <v>154.69999999999999</v>
      </c>
      <c r="E28" s="21">
        <f t="shared" si="3"/>
        <v>58</v>
      </c>
      <c r="F28" s="21">
        <f t="shared" si="4"/>
        <v>298</v>
      </c>
      <c r="G28" s="22">
        <f t="shared" si="5"/>
        <v>214.2766996969315</v>
      </c>
      <c r="H28" s="23">
        <f>Datos!$D24</f>
        <v>10</v>
      </c>
      <c r="I28" s="36">
        <f>Datos!$E24</f>
        <v>7</v>
      </c>
      <c r="J28" s="37">
        <f>Datos!$F24</f>
        <v>4</v>
      </c>
      <c r="K28" s="38">
        <f>Datos!$H24</f>
        <v>37</v>
      </c>
      <c r="L28" s="44">
        <f t="shared" si="6"/>
        <v>0.13122171945701358</v>
      </c>
      <c r="M28" s="23">
        <f>VLOOKUP($B28,Datos!$K$6:$Q$371,3,FALSE)</f>
        <v>120</v>
      </c>
      <c r="N28" s="36">
        <f>VLOOKUP($B28,Datos!$K$6:$Q$371,4,FALSE)</f>
        <v>123</v>
      </c>
      <c r="O28" s="37">
        <f>VLOOKUP($B28,Datos!$K$6:$Q$371,5,FALSE)</f>
        <v>9</v>
      </c>
      <c r="P28" s="38">
        <f>VLOOKUP($B28,Datos!$K$6:$Q$371,7,FALSE)</f>
        <v>46</v>
      </c>
      <c r="Q28" s="59">
        <f t="shared" si="7"/>
        <v>0.57013574660633481</v>
      </c>
      <c r="R28" s="23">
        <f>VLOOKUP($B28,Datos!$T$6:$Z$371,3,FALSE)</f>
        <v>68.884112759643898</v>
      </c>
      <c r="S28" s="36">
        <f>VLOOKUP($B28,Datos!$T$6:$Z$371,4,FALSE)</f>
        <v>115.19146531566599</v>
      </c>
      <c r="T28" s="37">
        <f>VLOOKUP($B28,Datos!$T$6:$Z$371,5,FALSE)</f>
        <v>30.201121621621599</v>
      </c>
      <c r="U28" s="38">
        <f>VLOOKUP($B28,Datos!$T$6:$Z$371,6,FALSE)</f>
        <v>0</v>
      </c>
      <c r="V28" s="57"/>
    </row>
    <row r="29" spans="1:22">
      <c r="A29" s="24" t="str">
        <f>VLOOKUP(WEEKDAY(B29,2),'2023'!$L$5:$M$11,2,FALSE)</f>
        <v>Sáb</v>
      </c>
      <c r="B29" s="25">
        <f t="shared" si="8"/>
        <v>45066</v>
      </c>
      <c r="C29" s="26">
        <f>Datos!$L25</f>
        <v>442</v>
      </c>
      <c r="D29" s="26">
        <f t="shared" si="2"/>
        <v>154.69999999999999</v>
      </c>
      <c r="E29" s="26">
        <f t="shared" si="3"/>
        <v>91</v>
      </c>
      <c r="F29" s="26">
        <f t="shared" si="4"/>
        <v>341</v>
      </c>
      <c r="G29" s="27">
        <f t="shared" si="5"/>
        <v>366.2358529168863</v>
      </c>
      <c r="H29" s="28">
        <f>Datos!$D25</f>
        <v>12</v>
      </c>
      <c r="I29" s="40">
        <f>Datos!$E25</f>
        <v>12</v>
      </c>
      <c r="J29" s="41">
        <f>Datos!$F25</f>
        <v>4</v>
      </c>
      <c r="K29" s="42">
        <f>Datos!$H25</f>
        <v>63</v>
      </c>
      <c r="L29" s="43">
        <f t="shared" si="6"/>
        <v>0.20588235294117646</v>
      </c>
      <c r="M29" s="28">
        <f>VLOOKUP($B29,Datos!$K$6:$Q$371,3,FALSE)</f>
        <v>143</v>
      </c>
      <c r="N29" s="40">
        <f>VLOOKUP($B29,Datos!$K$6:$Q$371,4,FALSE)</f>
        <v>143</v>
      </c>
      <c r="O29" s="41">
        <f>VLOOKUP($B29,Datos!$K$6:$Q$371,5,FALSE)</f>
        <v>9</v>
      </c>
      <c r="P29" s="42">
        <f>VLOOKUP($B29,Datos!$K$6:$Q$371,7,FALSE)</f>
        <v>46</v>
      </c>
      <c r="Q29" s="58">
        <f t="shared" si="7"/>
        <v>0.66742081447963797</v>
      </c>
      <c r="R29" s="28">
        <f>VLOOKUP($B29,Datos!$T$6:$Z$371,3,FALSE)</f>
        <v>115.306014836795</v>
      </c>
      <c r="S29" s="40">
        <f>VLOOKUP($B29,Datos!$T$6:$Z$371,4,FALSE)</f>
        <v>179.811067809821</v>
      </c>
      <c r="T29" s="41">
        <f>VLOOKUP($B29,Datos!$T$6:$Z$371,5,FALSE)</f>
        <v>71.118770270270304</v>
      </c>
      <c r="U29" s="42">
        <f>VLOOKUP($B29,Datos!$T$6:$Z$371,6,FALSE)</f>
        <v>0</v>
      </c>
      <c r="V29" s="57"/>
    </row>
    <row r="30" spans="1:22">
      <c r="A30" s="29" t="str">
        <f>VLOOKUP(WEEKDAY(B30,2),'2023'!$L$5:$M$11,2,FALSE)</f>
        <v>Dom</v>
      </c>
      <c r="B30" s="20">
        <f t="shared" si="8"/>
        <v>45067</v>
      </c>
      <c r="C30" s="21">
        <f>Datos!$L26</f>
        <v>442</v>
      </c>
      <c r="D30" s="21">
        <f t="shared" si="2"/>
        <v>154.69999999999999</v>
      </c>
      <c r="E30" s="21">
        <f t="shared" si="3"/>
        <v>124</v>
      </c>
      <c r="F30" s="21">
        <f t="shared" si="4"/>
        <v>250</v>
      </c>
      <c r="G30" s="22">
        <f t="shared" si="5"/>
        <v>390.69527161089781</v>
      </c>
      <c r="H30" s="23">
        <f>Datos!$D26</f>
        <v>16</v>
      </c>
      <c r="I30" s="36">
        <f>Datos!$E26</f>
        <v>28</v>
      </c>
      <c r="J30" s="37">
        <f>Datos!$F26</f>
        <v>3</v>
      </c>
      <c r="K30" s="38">
        <f>Datos!$H26</f>
        <v>77</v>
      </c>
      <c r="L30" s="44">
        <f t="shared" si="6"/>
        <v>0.28054298642533937</v>
      </c>
      <c r="M30" s="23">
        <f>VLOOKUP($B30,Datos!$K$6:$Q$371,3,FALSE)</f>
        <v>93</v>
      </c>
      <c r="N30" s="36">
        <f>VLOOKUP($B30,Datos!$K$6:$Q$371,4,FALSE)</f>
        <v>110</v>
      </c>
      <c r="O30" s="37">
        <f>VLOOKUP($B30,Datos!$K$6:$Q$371,5,FALSE)</f>
        <v>4</v>
      </c>
      <c r="P30" s="38">
        <f>VLOOKUP($B30,Datos!$K$6:$Q$371,7,FALSE)</f>
        <v>43</v>
      </c>
      <c r="Q30" s="59">
        <f t="shared" si="7"/>
        <v>0.46832579185520362</v>
      </c>
      <c r="R30" s="23">
        <f>VLOOKUP($B30,Datos!$T$6:$Z$371,3,FALSE)</f>
        <v>124.29089910979199</v>
      </c>
      <c r="S30" s="36">
        <f>VLOOKUP($B30,Datos!$T$6:$Z$371,4,FALSE)</f>
        <v>182.62061574434901</v>
      </c>
      <c r="T30" s="37">
        <f>VLOOKUP($B30,Datos!$T$6:$Z$371,5,FALSE)</f>
        <v>83.783756756756802</v>
      </c>
      <c r="U30" s="38">
        <f>VLOOKUP($B30,Datos!$T$6:$Z$371,6,FALSE)</f>
        <v>0</v>
      </c>
      <c r="V30" s="57"/>
    </row>
    <row r="31" spans="1:22">
      <c r="A31" s="24" t="str">
        <f>VLOOKUP(WEEKDAY(B31,2),'2023'!$L$5:$M$11,2,FALSE)</f>
        <v>Lun</v>
      </c>
      <c r="B31" s="25">
        <f t="shared" si="8"/>
        <v>45068</v>
      </c>
      <c r="C31" s="26">
        <f>Datos!$L27</f>
        <v>442</v>
      </c>
      <c r="D31" s="26">
        <f t="shared" si="2"/>
        <v>154.69999999999999</v>
      </c>
      <c r="E31" s="26">
        <f t="shared" si="3"/>
        <v>133</v>
      </c>
      <c r="F31" s="26">
        <f t="shared" si="4"/>
        <v>148</v>
      </c>
      <c r="G31" s="27">
        <f t="shared" si="5"/>
        <v>289.79353571807439</v>
      </c>
      <c r="H31" s="28">
        <f>Datos!$D27</f>
        <v>16</v>
      </c>
      <c r="I31" s="40">
        <f>Datos!$E27</f>
        <v>38</v>
      </c>
      <c r="J31" s="41">
        <f>Datos!$F27</f>
        <v>3</v>
      </c>
      <c r="K31" s="42">
        <f>Datos!$H27</f>
        <v>76</v>
      </c>
      <c r="L31" s="43">
        <f t="shared" si="6"/>
        <v>0.3009049773755656</v>
      </c>
      <c r="M31" s="28">
        <f>VLOOKUP($B31,Datos!$K$6:$Q$371,3,FALSE)</f>
        <v>42</v>
      </c>
      <c r="N31" s="40">
        <f>VLOOKUP($B31,Datos!$K$6:$Q$371,4,FALSE)</f>
        <v>74</v>
      </c>
      <c r="O31" s="41">
        <f>VLOOKUP($B31,Datos!$K$6:$Q$371,5,FALSE)</f>
        <v>0</v>
      </c>
      <c r="P31" s="42">
        <f>VLOOKUP($B31,Datos!$K$6:$Q$371,7,FALSE)</f>
        <v>32</v>
      </c>
      <c r="Q31" s="58">
        <f t="shared" si="7"/>
        <v>0.26244343891402716</v>
      </c>
      <c r="R31" s="28">
        <f>VLOOKUP($B31,Datos!$T$6:$Z$371,3,FALSE)</f>
        <v>85.356400593471804</v>
      </c>
      <c r="S31" s="40">
        <f>VLOOKUP($B31,Datos!$T$6:$Z$371,4,FALSE)</f>
        <v>148.906040530008</v>
      </c>
      <c r="T31" s="41">
        <f>VLOOKUP($B31,Datos!$T$6:$Z$371,5,FALSE)</f>
        <v>55.531094594594599</v>
      </c>
      <c r="U31" s="42">
        <f>VLOOKUP($B31,Datos!$T$6:$Z$371,6,FALSE)</f>
        <v>0</v>
      </c>
      <c r="V31" s="57"/>
    </row>
    <row r="32" spans="1:22">
      <c r="A32" s="29" t="str">
        <f>VLOOKUP(WEEKDAY(B32,2),'2023'!$L$5:$M$11,2,FALSE)</f>
        <v>Mar</v>
      </c>
      <c r="B32" s="20">
        <f t="shared" si="8"/>
        <v>45069</v>
      </c>
      <c r="C32" s="21">
        <f>Datos!$L28</f>
        <v>442</v>
      </c>
      <c r="D32" s="21">
        <f t="shared" si="2"/>
        <v>154.69999999999999</v>
      </c>
      <c r="E32" s="21">
        <f t="shared" si="3"/>
        <v>87</v>
      </c>
      <c r="F32" s="21">
        <f t="shared" si="4"/>
        <v>129</v>
      </c>
      <c r="G32" s="22">
        <f t="shared" si="5"/>
        <v>204.12429267185891</v>
      </c>
      <c r="H32" s="23">
        <f>Datos!$D28</f>
        <v>12</v>
      </c>
      <c r="I32" s="36">
        <f>Datos!$E28</f>
        <v>16</v>
      </c>
      <c r="J32" s="37">
        <f>Datos!$F28</f>
        <v>3</v>
      </c>
      <c r="K32" s="38">
        <f>Datos!$H28</f>
        <v>56</v>
      </c>
      <c r="L32" s="44">
        <f t="shared" si="6"/>
        <v>0.19683257918552036</v>
      </c>
      <c r="M32" s="23">
        <f>VLOOKUP($B32,Datos!$K$6:$Q$371,3,FALSE)</f>
        <v>39</v>
      </c>
      <c r="N32" s="36">
        <f>VLOOKUP($B32,Datos!$K$6:$Q$371,4,FALSE)</f>
        <v>54</v>
      </c>
      <c r="O32" s="37">
        <f>VLOOKUP($B32,Datos!$K$6:$Q$371,5,FALSE)</f>
        <v>0</v>
      </c>
      <c r="P32" s="38">
        <f>VLOOKUP($B32,Datos!$K$6:$Q$371,7,FALSE)</f>
        <v>36</v>
      </c>
      <c r="Q32" s="59">
        <f t="shared" si="7"/>
        <v>0.21040723981900453</v>
      </c>
      <c r="R32" s="23">
        <f>VLOOKUP($B32,Datos!$T$6:$Z$371,3,FALSE)</f>
        <v>67.386632047477704</v>
      </c>
      <c r="S32" s="36">
        <f>VLOOKUP($B32,Datos!$T$6:$Z$371,4,FALSE)</f>
        <v>112.381917381138</v>
      </c>
      <c r="T32" s="37">
        <f>VLOOKUP($B32,Datos!$T$6:$Z$371,5,FALSE)</f>
        <v>24.3557432432432</v>
      </c>
      <c r="U32" s="38">
        <f>VLOOKUP($B32,Datos!$T$6:$Z$371,6,FALSE)</f>
        <v>0</v>
      </c>
      <c r="V32" s="57"/>
    </row>
    <row r="33" spans="1:22">
      <c r="A33" s="24" t="str">
        <f>VLOOKUP(WEEKDAY(B33,2),'2023'!$L$5:$M$11,2,FALSE)</f>
        <v>Mié</v>
      </c>
      <c r="B33" s="25">
        <f t="shared" si="8"/>
        <v>45070</v>
      </c>
      <c r="C33" s="26">
        <f>Datos!$L29</f>
        <v>442</v>
      </c>
      <c r="D33" s="26">
        <f t="shared" si="2"/>
        <v>154.69999999999999</v>
      </c>
      <c r="E33" s="26">
        <f t="shared" si="3"/>
        <v>62</v>
      </c>
      <c r="F33" s="26">
        <f t="shared" si="4"/>
        <v>131</v>
      </c>
      <c r="G33" s="27">
        <f t="shared" si="5"/>
        <v>178.65451676791341</v>
      </c>
      <c r="H33" s="28">
        <f>Datos!$D29</f>
        <v>10</v>
      </c>
      <c r="I33" s="40">
        <f>Datos!$E29</f>
        <v>10</v>
      </c>
      <c r="J33" s="41">
        <f>Datos!$F29</f>
        <v>3</v>
      </c>
      <c r="K33" s="42">
        <f>Datos!$H29</f>
        <v>39</v>
      </c>
      <c r="L33" s="43">
        <f t="shared" si="6"/>
        <v>0.14027149321266968</v>
      </c>
      <c r="M33" s="28">
        <f>VLOOKUP($B33,Datos!$K$6:$Q$371,3,FALSE)</f>
        <v>38</v>
      </c>
      <c r="N33" s="40">
        <f>VLOOKUP($B33,Datos!$K$6:$Q$371,4,FALSE)</f>
        <v>59</v>
      </c>
      <c r="O33" s="41">
        <f>VLOOKUP($B33,Datos!$K$6:$Q$371,5,FALSE)</f>
        <v>0</v>
      </c>
      <c r="P33" s="42">
        <f>VLOOKUP($B33,Datos!$K$6:$Q$371,7,FALSE)</f>
        <v>34</v>
      </c>
      <c r="Q33" s="58">
        <f t="shared" si="7"/>
        <v>0.21945701357466063</v>
      </c>
      <c r="R33" s="28">
        <f>VLOOKUP($B33,Datos!$T$6:$Z$371,3,FALSE)</f>
        <v>59.899228486646898</v>
      </c>
      <c r="S33" s="40">
        <f>VLOOKUP($B33,Datos!$T$6:$Z$371,4,FALSE)</f>
        <v>99.270693686671905</v>
      </c>
      <c r="T33" s="41">
        <f>VLOOKUP($B33,Datos!$T$6:$Z$371,5,FALSE)</f>
        <v>19.484594594594601</v>
      </c>
      <c r="U33" s="42">
        <f>VLOOKUP($B33,Datos!$T$6:$Z$371,6,FALSE)</f>
        <v>0</v>
      </c>
      <c r="V33" s="57"/>
    </row>
    <row r="34" spans="1:22">
      <c r="A34" s="29" t="str">
        <f>VLOOKUP(WEEKDAY(B34,2),'2023'!$L$5:$M$11,2,FALSE)</f>
        <v>Jue</v>
      </c>
      <c r="B34" s="20">
        <f t="shared" si="8"/>
        <v>45071</v>
      </c>
      <c r="C34" s="21">
        <f>Datos!$L30</f>
        <v>442</v>
      </c>
      <c r="D34" s="21">
        <f t="shared" si="2"/>
        <v>154.69999999999999</v>
      </c>
      <c r="E34" s="21">
        <f t="shared" si="3"/>
        <v>59</v>
      </c>
      <c r="F34" s="21">
        <f t="shared" si="4"/>
        <v>209</v>
      </c>
      <c r="G34" s="22">
        <f t="shared" si="5"/>
        <v>171.3148129453329</v>
      </c>
      <c r="H34" s="23">
        <f>Datos!$D30</f>
        <v>9</v>
      </c>
      <c r="I34" s="36">
        <f>Datos!$E30</f>
        <v>8</v>
      </c>
      <c r="J34" s="37">
        <f>Datos!$F30</f>
        <v>3</v>
      </c>
      <c r="K34" s="38">
        <f>Datos!$H30</f>
        <v>39</v>
      </c>
      <c r="L34" s="44">
        <f t="shared" si="6"/>
        <v>0.1334841628959276</v>
      </c>
      <c r="M34" s="23">
        <f>VLOOKUP($B34,Datos!$K$6:$Q$371,3,FALSE)</f>
        <v>63</v>
      </c>
      <c r="N34" s="36">
        <f>VLOOKUP($B34,Datos!$K$6:$Q$371,4,FALSE)</f>
        <v>104</v>
      </c>
      <c r="O34" s="37">
        <f>VLOOKUP($B34,Datos!$K$6:$Q$371,5,FALSE)</f>
        <v>0</v>
      </c>
      <c r="P34" s="38">
        <f>VLOOKUP($B34,Datos!$K$6:$Q$371,7,FALSE)</f>
        <v>42</v>
      </c>
      <c r="Q34" s="59">
        <f t="shared" si="7"/>
        <v>0.37782805429864252</v>
      </c>
      <c r="R34" s="23">
        <f>VLOOKUP($B34,Datos!$T$6:$Z$371,3,FALSE)</f>
        <v>55.406786350148401</v>
      </c>
      <c r="S34" s="36">
        <f>VLOOKUP($B34,Datos!$T$6:$Z$371,4,FALSE)</f>
        <v>97.397661730319598</v>
      </c>
      <c r="T34" s="37">
        <f>VLOOKUP($B34,Datos!$T$6:$Z$371,5,FALSE)</f>
        <v>18.510364864864901</v>
      </c>
      <c r="U34" s="38">
        <f>VLOOKUP($B34,Datos!$T$6:$Z$371,6,FALSE)</f>
        <v>0</v>
      </c>
      <c r="V34" s="57"/>
    </row>
    <row r="35" spans="1:22">
      <c r="A35" s="24" t="str">
        <f>VLOOKUP(WEEKDAY(B35,2),'2023'!$L$5:$M$11,2,FALSE)</f>
        <v>Vie</v>
      </c>
      <c r="B35" s="25">
        <f t="shared" si="8"/>
        <v>45072</v>
      </c>
      <c r="C35" s="26">
        <f>Datos!$L31</f>
        <v>442</v>
      </c>
      <c r="D35" s="26">
        <f t="shared" si="2"/>
        <v>154.69999999999999</v>
      </c>
      <c r="E35" s="26">
        <f t="shared" si="3"/>
        <v>63</v>
      </c>
      <c r="F35" s="26">
        <f t="shared" si="4"/>
        <v>390</v>
      </c>
      <c r="G35" s="27">
        <f t="shared" si="5"/>
        <v>222.62360546148253</v>
      </c>
      <c r="H35" s="28">
        <f>Datos!$D31</f>
        <v>13</v>
      </c>
      <c r="I35" s="40">
        <f>Datos!$E31</f>
        <v>8</v>
      </c>
      <c r="J35" s="41">
        <f>Datos!$F31</f>
        <v>3</v>
      </c>
      <c r="K35" s="42">
        <f>Datos!$H31</f>
        <v>39</v>
      </c>
      <c r="L35" s="43">
        <f t="shared" si="6"/>
        <v>0.1425339366515837</v>
      </c>
      <c r="M35" s="28">
        <f>VLOOKUP($B35,Datos!$K$6:$Q$371,3,FALSE)</f>
        <v>167</v>
      </c>
      <c r="N35" s="40">
        <f>VLOOKUP($B35,Datos!$K$6:$Q$371,4,FALSE)</f>
        <v>181</v>
      </c>
      <c r="O35" s="41">
        <f>VLOOKUP($B35,Datos!$K$6:$Q$371,5,FALSE)</f>
        <v>0</v>
      </c>
      <c r="P35" s="42">
        <f>VLOOKUP($B35,Datos!$K$6:$Q$371,7,FALSE)</f>
        <v>42</v>
      </c>
      <c r="Q35" s="58">
        <f t="shared" si="7"/>
        <v>0.78733031674208143</v>
      </c>
      <c r="R35" s="28">
        <f>VLOOKUP($B35,Datos!$T$6:$Z$371,3,FALSE)</f>
        <v>74.874035608308603</v>
      </c>
      <c r="S35" s="40">
        <f>VLOOKUP($B35,Datos!$T$6:$Z$371,4,FALSE)</f>
        <v>129.23920498830901</v>
      </c>
      <c r="T35" s="41">
        <f>VLOOKUP($B35,Datos!$T$6:$Z$371,5,FALSE)</f>
        <v>18.510364864864901</v>
      </c>
      <c r="U35" s="42">
        <f>VLOOKUP($B35,Datos!$T$6:$Z$371,6,FALSE)</f>
        <v>0</v>
      </c>
      <c r="V35" s="57"/>
    </row>
    <row r="36" spans="1:22">
      <c r="A36" s="29" t="str">
        <f>VLOOKUP(WEEKDAY(B36,2),'2023'!$L$5:$M$11,2,FALSE)</f>
        <v>Sáb</v>
      </c>
      <c r="B36" s="20">
        <f t="shared" si="8"/>
        <v>45073</v>
      </c>
      <c r="C36" s="21">
        <f>Datos!$L32</f>
        <v>442</v>
      </c>
      <c r="D36" s="21">
        <f t="shared" si="2"/>
        <v>154.69999999999999</v>
      </c>
      <c r="E36" s="21">
        <f t="shared" si="3"/>
        <v>74</v>
      </c>
      <c r="F36" s="21">
        <f t="shared" si="4"/>
        <v>435</v>
      </c>
      <c r="G36" s="22">
        <f t="shared" si="5"/>
        <v>418.89905303172179</v>
      </c>
      <c r="H36" s="23">
        <f>Datos!$D32</f>
        <v>15</v>
      </c>
      <c r="I36" s="36">
        <f>Datos!$E32</f>
        <v>15</v>
      </c>
      <c r="J36" s="37">
        <f>Datos!$F32</f>
        <v>3</v>
      </c>
      <c r="K36" s="38">
        <f>Datos!$H32</f>
        <v>41</v>
      </c>
      <c r="L36" s="44">
        <f t="shared" si="6"/>
        <v>0.167420814479638</v>
      </c>
      <c r="M36" s="23">
        <f>VLOOKUP($B36,Datos!$K$6:$Q$371,3,FALSE)</f>
        <v>194</v>
      </c>
      <c r="N36" s="36">
        <f>VLOOKUP($B36,Datos!$K$6:$Q$371,4,FALSE)</f>
        <v>198</v>
      </c>
      <c r="O36" s="37">
        <f>VLOOKUP($B36,Datos!$K$6:$Q$371,5,FALSE)</f>
        <v>0</v>
      </c>
      <c r="P36" s="38">
        <f>VLOOKUP($B36,Datos!$K$6:$Q$371,7,FALSE)</f>
        <v>43</v>
      </c>
      <c r="Q36" s="59">
        <f t="shared" si="7"/>
        <v>0.8868778280542986</v>
      </c>
      <c r="R36" s="23">
        <f>VLOOKUP($B36,Datos!$T$6:$Z$371,3,FALSE)</f>
        <v>179.697685459941</v>
      </c>
      <c r="S36" s="36">
        <f>VLOOKUP($B36,Datos!$T$6:$Z$371,4,FALSE)</f>
        <v>180.747583787997</v>
      </c>
      <c r="T36" s="37">
        <f>VLOOKUP($B36,Datos!$T$6:$Z$371,5,FALSE)</f>
        <v>58.453783783783798</v>
      </c>
      <c r="U36" s="38">
        <f>VLOOKUP($B36,Datos!$T$6:$Z$371,6,FALSE)</f>
        <v>0</v>
      </c>
      <c r="V36" s="57"/>
    </row>
    <row r="37" spans="1:22">
      <c r="A37" s="24" t="str">
        <f>VLOOKUP(WEEKDAY(B37,2),'2023'!$L$5:$M$11,2,FALSE)</f>
        <v>Dom</v>
      </c>
      <c r="B37" s="25">
        <f t="shared" si="8"/>
        <v>45074</v>
      </c>
      <c r="C37" s="26">
        <f>Datos!$L33</f>
        <v>442</v>
      </c>
      <c r="D37" s="26">
        <f t="shared" si="2"/>
        <v>154.69999999999999</v>
      </c>
      <c r="E37" s="26">
        <f t="shared" si="3"/>
        <v>101</v>
      </c>
      <c r="F37" s="26">
        <f t="shared" si="4"/>
        <v>422</v>
      </c>
      <c r="G37" s="27">
        <f t="shared" si="5"/>
        <v>431.04235753238544</v>
      </c>
      <c r="H37" s="28">
        <f>Datos!$D33</f>
        <v>22</v>
      </c>
      <c r="I37" s="40">
        <f>Datos!$E33</f>
        <v>33</v>
      </c>
      <c r="J37" s="41">
        <f>Datos!$F33</f>
        <v>3</v>
      </c>
      <c r="K37" s="42">
        <f>Datos!$H33</f>
        <v>43</v>
      </c>
      <c r="L37" s="43">
        <f t="shared" si="6"/>
        <v>0.22850678733031674</v>
      </c>
      <c r="M37" s="28">
        <f>VLOOKUP($B37,Datos!$K$6:$Q$371,3,FALSE)</f>
        <v>193</v>
      </c>
      <c r="N37" s="40">
        <f>VLOOKUP($B37,Datos!$K$6:$Q$371,4,FALSE)</f>
        <v>189</v>
      </c>
      <c r="O37" s="41">
        <f>VLOOKUP($B37,Datos!$K$6:$Q$371,5,FALSE)</f>
        <v>0</v>
      </c>
      <c r="P37" s="42">
        <f>VLOOKUP($B37,Datos!$K$6:$Q$371,7,FALSE)</f>
        <v>40</v>
      </c>
      <c r="Q37" s="58">
        <f t="shared" si="7"/>
        <v>0.86425339366515841</v>
      </c>
      <c r="R37" s="28">
        <f>VLOOKUP($B37,Datos!$T$6:$Z$371,3,FALSE)</f>
        <v>173.707762611276</v>
      </c>
      <c r="S37" s="40">
        <f>VLOOKUP($B37,Datos!$T$6:$Z$371,4,FALSE)</f>
        <v>190.11274356975801</v>
      </c>
      <c r="T37" s="41">
        <f>VLOOKUP($B37,Datos!$T$6:$Z$371,5,FALSE)</f>
        <v>67.221851351351404</v>
      </c>
      <c r="U37" s="42">
        <f>VLOOKUP($B37,Datos!$T$6:$Z$371,6,FALSE)</f>
        <v>0</v>
      </c>
      <c r="V37" s="57"/>
    </row>
    <row r="38" spans="1:22">
      <c r="A38" s="29" t="str">
        <f>VLOOKUP(WEEKDAY(B38,2),'2023'!$L$5:$M$11,2,FALSE)</f>
        <v>Lun</v>
      </c>
      <c r="B38" s="20">
        <f t="shared" si="8"/>
        <v>45075</v>
      </c>
      <c r="C38" s="21">
        <f>Datos!$L34</f>
        <v>442</v>
      </c>
      <c r="D38" s="21">
        <f t="shared" si="2"/>
        <v>154.69999999999999</v>
      </c>
      <c r="E38" s="21">
        <f t="shared" si="3"/>
        <v>110</v>
      </c>
      <c r="F38" s="21">
        <f t="shared" si="4"/>
        <v>270</v>
      </c>
      <c r="G38" s="22">
        <f t="shared" si="5"/>
        <v>434.70670068079062</v>
      </c>
      <c r="H38" s="23">
        <f>Datos!$D34</f>
        <v>26</v>
      </c>
      <c r="I38" s="36">
        <f>Datos!$E34</f>
        <v>38</v>
      </c>
      <c r="J38" s="37">
        <f>Datos!$F34</f>
        <v>3</v>
      </c>
      <c r="K38" s="38">
        <f>Datos!$H34</f>
        <v>43</v>
      </c>
      <c r="L38" s="44">
        <f t="shared" si="6"/>
        <v>0.24886877828054299</v>
      </c>
      <c r="M38" s="23">
        <f>VLOOKUP($B38,Datos!$K$6:$Q$371,3,FALSE)</f>
        <v>90</v>
      </c>
      <c r="N38" s="36">
        <f>VLOOKUP($B38,Datos!$K$6:$Q$371,4,FALSE)</f>
        <v>151</v>
      </c>
      <c r="O38" s="37">
        <f>VLOOKUP($B38,Datos!$K$6:$Q$371,5,FALSE)</f>
        <v>0</v>
      </c>
      <c r="P38" s="38">
        <f>VLOOKUP($B38,Datos!$K$6:$Q$371,7,FALSE)</f>
        <v>29</v>
      </c>
      <c r="Q38" s="59">
        <f t="shared" si="7"/>
        <v>0.54524886877828049</v>
      </c>
      <c r="R38" s="23">
        <f>VLOOKUP($B38,Datos!$T$6:$Z$371,3,FALSE)</f>
        <v>185.68760830860501</v>
      </c>
      <c r="S38" s="36">
        <f>VLOOKUP($B38,Datos!$T$6:$Z$371,4,FALSE)</f>
        <v>178.87455183164499</v>
      </c>
      <c r="T38" s="37">
        <f>VLOOKUP($B38,Datos!$T$6:$Z$371,5,FALSE)</f>
        <v>70.144540540540604</v>
      </c>
      <c r="U38" s="38">
        <f>VLOOKUP($B38,Datos!$T$6:$Z$371,6,FALSE)</f>
        <v>0</v>
      </c>
      <c r="V38" s="57"/>
    </row>
    <row r="39" spans="1:22">
      <c r="A39" s="24" t="str">
        <f>VLOOKUP(WEEKDAY(B39,2),'2023'!$L$5:$M$11,2,FALSE)</f>
        <v>Mar</v>
      </c>
      <c r="B39" s="25">
        <f t="shared" si="8"/>
        <v>45076</v>
      </c>
      <c r="C39" s="26">
        <f>Datos!$L35</f>
        <v>442</v>
      </c>
      <c r="D39" s="26">
        <f t="shared" si="2"/>
        <v>154.69999999999999</v>
      </c>
      <c r="E39" s="26">
        <f t="shared" si="3"/>
        <v>69</v>
      </c>
      <c r="F39" s="26">
        <f t="shared" si="4"/>
        <v>193</v>
      </c>
      <c r="G39" s="27">
        <f t="shared" si="5"/>
        <v>330.03694618879297</v>
      </c>
      <c r="H39" s="28">
        <f>Datos!$D35</f>
        <v>15</v>
      </c>
      <c r="I39" s="40">
        <f>Datos!$E35</f>
        <v>16</v>
      </c>
      <c r="J39" s="41">
        <f>Datos!$F35</f>
        <v>3</v>
      </c>
      <c r="K39" s="42">
        <f>Datos!$H35</f>
        <v>35</v>
      </c>
      <c r="L39" s="43">
        <f t="shared" si="6"/>
        <v>0.15610859728506787</v>
      </c>
      <c r="M39" s="28">
        <f>VLOOKUP($B39,Datos!$K$6:$Q$371,3,FALSE)</f>
        <v>51</v>
      </c>
      <c r="N39" s="40">
        <f>VLOOKUP($B39,Datos!$K$6:$Q$371,4,FALSE)</f>
        <v>114</v>
      </c>
      <c r="O39" s="41">
        <f>VLOOKUP($B39,Datos!$K$6:$Q$371,5,FALSE)</f>
        <v>1</v>
      </c>
      <c r="P39" s="42">
        <f>VLOOKUP($B39,Datos!$K$6:$Q$371,7,FALSE)</f>
        <v>27</v>
      </c>
      <c r="Q39" s="58">
        <f t="shared" si="7"/>
        <v>0.3755656108597285</v>
      </c>
      <c r="R39" s="28">
        <f>VLOOKUP($B39,Datos!$T$6:$Z$371,3,FALSE)</f>
        <v>125.788379821958</v>
      </c>
      <c r="S39" s="40">
        <f>VLOOKUP($B39,Datos!$T$6:$Z$371,4,FALSE)</f>
        <v>153.58862042088899</v>
      </c>
      <c r="T39" s="41">
        <f>VLOOKUP($B39,Datos!$T$6:$Z$371,5,FALSE)</f>
        <v>50.659945945945999</v>
      </c>
      <c r="U39" s="42">
        <f>VLOOKUP($B39,Datos!$T$6:$Z$371,6,FALSE)</f>
        <v>0</v>
      </c>
      <c r="V39" s="57"/>
    </row>
    <row r="40" spans="1:22">
      <c r="A40" s="30" t="str">
        <f>VLOOKUP(WEEKDAY(B40,2),'2023'!$L$5:$M$11,2,FALSE)</f>
        <v>Mié</v>
      </c>
      <c r="B40" s="31">
        <f t="shared" si="8"/>
        <v>45077</v>
      </c>
      <c r="C40" s="32">
        <f>Datos!$L36</f>
        <v>442</v>
      </c>
      <c r="D40" s="32">
        <f t="shared" si="2"/>
        <v>154.69999999999999</v>
      </c>
      <c r="E40" s="32">
        <f t="shared" si="3"/>
        <v>45</v>
      </c>
      <c r="F40" s="32">
        <f t="shared" si="4"/>
        <v>187</v>
      </c>
      <c r="G40" s="33">
        <f t="shared" si="5"/>
        <v>242.40359953257732</v>
      </c>
      <c r="H40" s="34">
        <f>Datos!$D36</f>
        <v>9</v>
      </c>
      <c r="I40" s="45">
        <f>Datos!$E36</f>
        <v>9</v>
      </c>
      <c r="J40" s="46">
        <f>Datos!$F36</f>
        <v>2</v>
      </c>
      <c r="K40" s="47">
        <f>Datos!$H36</f>
        <v>25</v>
      </c>
      <c r="L40" s="48">
        <f t="shared" si="6"/>
        <v>0.10180995475113122</v>
      </c>
      <c r="M40" s="34">
        <f>VLOOKUP($B40,Datos!$K$6:$Q$371,3,FALSE)</f>
        <v>43</v>
      </c>
      <c r="N40" s="45">
        <f>VLOOKUP($B40,Datos!$K$6:$Q$371,4,FALSE)</f>
        <v>116</v>
      </c>
      <c r="O40" s="46">
        <f>VLOOKUP($B40,Datos!$K$6:$Q$371,5,FALSE)</f>
        <v>2</v>
      </c>
      <c r="P40" s="47">
        <f>VLOOKUP($B40,Datos!$K$6:$Q$371,7,FALSE)</f>
        <v>26</v>
      </c>
      <c r="Q40" s="60">
        <f t="shared" si="7"/>
        <v>0.36425339366515835</v>
      </c>
      <c r="R40" s="34">
        <f>VLOOKUP($B40,Datos!$T$6:$Z$371,3,FALSE)</f>
        <v>80.863958456973293</v>
      </c>
      <c r="S40" s="45">
        <f>VLOOKUP($B40,Datos!$T$6:$Z$371,4,FALSE)</f>
        <v>125.493141075604</v>
      </c>
      <c r="T40" s="46">
        <f>VLOOKUP($B40,Datos!$T$6:$Z$371,5,FALSE)</f>
        <v>36.046500000000002</v>
      </c>
      <c r="U40" s="47">
        <f>VLOOKUP($B40,Datos!$T$6:$Z$371,6,FALSE)</f>
        <v>0</v>
      </c>
      <c r="V40" s="57"/>
    </row>
    <row r="41" spans="1:22">
      <c r="A41" s="5"/>
      <c r="B41" s="6"/>
      <c r="D41" s="7"/>
      <c r="E41" s="7"/>
      <c r="F41" s="7"/>
      <c r="G41" s="7"/>
      <c r="H41" s="300"/>
      <c r="I41" s="300"/>
      <c r="J41" s="300"/>
      <c r="K41" s="300"/>
      <c r="L41" s="35"/>
      <c r="M41" s="300"/>
      <c r="N41" s="300"/>
      <c r="O41" s="300"/>
      <c r="P41" s="300"/>
      <c r="Q41" s="35"/>
      <c r="R41" s="300"/>
      <c r="S41" s="300"/>
      <c r="T41" s="300"/>
      <c r="U41" s="300"/>
      <c r="V41" s="35"/>
    </row>
    <row r="42" spans="1:22">
      <c r="A42" s="313" t="s">
        <v>469</v>
      </c>
      <c r="B42" s="313"/>
      <c r="C42" s="313"/>
      <c r="D42" s="313"/>
      <c r="E42" s="313"/>
      <c r="H42" s="7"/>
      <c r="I42" s="49"/>
      <c r="J42" s="50"/>
      <c r="K42" s="49"/>
      <c r="L42" s="49"/>
      <c r="M42" s="312" t="s">
        <v>470</v>
      </c>
      <c r="N42" s="312"/>
      <c r="O42" s="312"/>
      <c r="P42" s="312"/>
      <c r="Q42" s="61">
        <v>0.6</v>
      </c>
      <c r="R42" s="49"/>
      <c r="S42" s="49"/>
      <c r="T42" s="49"/>
      <c r="U42" s="49"/>
      <c r="V42" s="49"/>
    </row>
    <row r="43" spans="1:22">
      <c r="A43" s="314">
        <v>0.35</v>
      </c>
      <c r="B43" s="314"/>
      <c r="C43" s="311">
        <f t="shared" ref="C43:C45" si="9">AVERAGE($C$10:$C$40)*$A43</f>
        <v>154.69999999999999</v>
      </c>
      <c r="D43" s="311"/>
      <c r="E43" s="311"/>
      <c r="F43" s="7"/>
      <c r="G43" s="7"/>
      <c r="H43" s="7"/>
      <c r="I43" s="7"/>
      <c r="J43" s="7"/>
      <c r="K43" s="7"/>
      <c r="L43" s="7"/>
      <c r="M43" s="312" t="s">
        <v>470</v>
      </c>
      <c r="N43" s="312"/>
      <c r="O43" s="312"/>
      <c r="P43" s="312"/>
      <c r="Q43" s="61">
        <v>0.4</v>
      </c>
      <c r="R43" s="7"/>
      <c r="S43" s="7"/>
      <c r="T43" s="7"/>
      <c r="U43" s="7"/>
      <c r="V43" s="7"/>
    </row>
    <row r="44" spans="1:22">
      <c r="A44" s="315">
        <v>0.5</v>
      </c>
      <c r="B44" s="315"/>
      <c r="C44" s="311">
        <f t="shared" si="9"/>
        <v>221</v>
      </c>
      <c r="D44" s="311"/>
      <c r="E44" s="311"/>
      <c r="F44" s="7"/>
      <c r="G44" s="7"/>
      <c r="H44" s="7"/>
      <c r="I44" s="7"/>
      <c r="J44" s="51"/>
      <c r="K44" s="7"/>
      <c r="L44" s="7"/>
      <c r="M44" s="312" t="s">
        <v>471</v>
      </c>
      <c r="N44" s="312"/>
      <c r="O44" s="312"/>
      <c r="P44" s="312"/>
      <c r="Q44" s="61">
        <v>0.2</v>
      </c>
      <c r="R44" s="7"/>
      <c r="S44" s="7"/>
      <c r="T44" s="7"/>
      <c r="U44" s="7"/>
      <c r="V44" s="7"/>
    </row>
    <row r="45" spans="1:22">
      <c r="A45" s="310">
        <v>0.7</v>
      </c>
      <c r="B45" s="310"/>
      <c r="C45" s="311">
        <f t="shared" si="9"/>
        <v>309.39999999999998</v>
      </c>
      <c r="D45" s="311"/>
      <c r="E45" s="311"/>
      <c r="F45" s="7"/>
      <c r="G45" s="7"/>
      <c r="H45" s="7"/>
      <c r="I45" s="7"/>
      <c r="J45" s="51"/>
      <c r="K45" s="7"/>
      <c r="L45" s="7"/>
      <c r="M45" s="312" t="s">
        <v>472</v>
      </c>
      <c r="N45" s="312"/>
      <c r="O45" s="312"/>
      <c r="P45" s="312"/>
      <c r="Q45" s="61">
        <v>0.1</v>
      </c>
      <c r="R45" s="7"/>
      <c r="S45" s="7"/>
      <c r="T45" s="7"/>
      <c r="U45" s="7"/>
      <c r="V45" s="7"/>
    </row>
  </sheetData>
  <mergeCells count="39">
    <mergeCell ref="J6:J9"/>
    <mergeCell ref="K6:K9"/>
    <mergeCell ref="A44:B44"/>
    <mergeCell ref="C44:E44"/>
    <mergeCell ref="M44:P44"/>
    <mergeCell ref="A7:B9"/>
    <mergeCell ref="E7:G8"/>
    <mergeCell ref="C8:C9"/>
    <mergeCell ref="H6:H9"/>
    <mergeCell ref="I6:I9"/>
    <mergeCell ref="A45:B45"/>
    <mergeCell ref="C45:E45"/>
    <mergeCell ref="M45:P45"/>
    <mergeCell ref="A42:E42"/>
    <mergeCell ref="M42:P42"/>
    <mergeCell ref="A43:B43"/>
    <mergeCell ref="C43:E43"/>
    <mergeCell ref="M43:P43"/>
    <mergeCell ref="H5:K5"/>
    <mergeCell ref="M5:P5"/>
    <mergeCell ref="R5:U5"/>
    <mergeCell ref="H41:K41"/>
    <mergeCell ref="M41:P41"/>
    <mergeCell ref="R41:U41"/>
    <mergeCell ref="L5:L9"/>
    <mergeCell ref="M6:M9"/>
    <mergeCell ref="N6:N9"/>
    <mergeCell ref="O6:O9"/>
    <mergeCell ref="P6:P9"/>
    <mergeCell ref="Q5:Q9"/>
    <mergeCell ref="R6:R9"/>
    <mergeCell ref="S6:S9"/>
    <mergeCell ref="T6:T9"/>
    <mergeCell ref="U6:U9"/>
    <mergeCell ref="B2:U2"/>
    <mergeCell ref="X2:AE2"/>
    <mergeCell ref="B3:U3"/>
    <mergeCell ref="X3:AE3"/>
    <mergeCell ref="X4:AE4"/>
  </mergeCells>
  <conditionalFormatting sqref="L10:L40 Q10:Q40 Q42:Q45">
    <cfRule type="cellIs" dxfId="47" priority="1" operator="greaterThanOrEqual">
      <formula>$Q$42</formula>
    </cfRule>
    <cfRule type="cellIs" dxfId="46" priority="2" operator="lessThanOrEqual">
      <formula>$Q$45</formula>
    </cfRule>
    <cfRule type="cellIs" dxfId="45" priority="6" operator="between">
      <formula>$Q$43</formula>
      <formula>$Q$42</formula>
    </cfRule>
  </conditionalFormatting>
  <conditionalFormatting sqref="Q42:Q45 L10:L40 Q10:Q40">
    <cfRule type="cellIs" dxfId="44" priority="5" operator="between">
      <formula>$Q$45</formula>
      <formula>$Q$44</formula>
    </cfRule>
  </conditionalFormatting>
  <conditionalFormatting sqref="Q45">
    <cfRule type="cellIs" dxfId="43" priority="3" operator="greaterThanOrEqual">
      <formula>$Q$42</formula>
    </cfRule>
    <cfRule type="cellIs" dxfId="42" priority="4" operator="between">
      <formula>$Q$43</formula>
      <formula>$Q$42</formula>
    </cfRule>
  </conditionalFormatting>
  <pageMargins left="0.389583333333333" right="0.389583333333333" top="0.389583333333333" bottom="0.389583333333333" header="0.30972222222222201" footer="0.30972222222222201"/>
  <pageSetup scale="92" fitToWidth="2" orientation="landscape"/>
  <colBreaks count="1" manualBreakCount="1">
    <brk id="22" max="44" man="1"/>
  </colBreak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C000"/>
  </sheetPr>
  <dimension ref="A1:AF44"/>
  <sheetViews>
    <sheetView showGridLines="0" topLeftCell="Q2" zoomScale="90" zoomScaleNormal="90" workbookViewId="0">
      <selection activeCell="X4" sqref="X4:AE4"/>
    </sheetView>
  </sheetViews>
  <sheetFormatPr baseColWidth="10" defaultColWidth="3.85546875" defaultRowHeight="12.75" outlineLevelRow="1" outlineLevelCol="1"/>
  <cols>
    <col min="1" max="1" width="7.42578125" style="4" customWidth="1"/>
    <col min="2" max="2" width="3.5703125" style="4" customWidth="1"/>
    <col min="3" max="3" width="4.5703125" style="4" hidden="1" customWidth="1" outlineLevel="1"/>
    <col min="4" max="4" width="8.7109375" style="4" hidden="1" customWidth="1" outlineLevel="1"/>
    <col min="5" max="5" width="7" style="4" customWidth="1" collapsed="1"/>
    <col min="6" max="6" width="7" style="4" customWidth="1"/>
    <col min="7" max="7" width="6.5703125" style="4" customWidth="1"/>
    <col min="8" max="9" width="3.5703125" style="4" hidden="1" customWidth="1" outlineLevel="1"/>
    <col min="10" max="11" width="4.85546875" style="4" hidden="1" customWidth="1" outlineLevel="1"/>
    <col min="12" max="12" width="6.7109375" style="4" customWidth="1" collapsed="1"/>
    <col min="13" max="16" width="3.5703125" style="4" customWidth="1"/>
    <col min="17" max="17" width="6.7109375" style="4" customWidth="1"/>
    <col min="18" max="19" width="3.5703125" style="4" hidden="1" customWidth="1" outlineLevel="1"/>
    <col min="20" max="21" width="4.85546875" style="4" hidden="1" customWidth="1" outlineLevel="1"/>
    <col min="22" max="22" width="3.85546875" style="4" customWidth="1" collapsed="1"/>
    <col min="23" max="32" width="14" style="4" customWidth="1"/>
    <col min="33" max="33" width="3.85546875" style="4" customWidth="1"/>
    <col min="34" max="16384" width="3.85546875" style="4"/>
  </cols>
  <sheetData>
    <row r="1" spans="1:32" hidden="1" outlineLevel="1">
      <c r="A1" s="5"/>
      <c r="B1" s="6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 t="s">
        <v>473</v>
      </c>
      <c r="R1" s="7"/>
      <c r="S1" s="7"/>
      <c r="T1" s="7"/>
      <c r="U1" s="7"/>
      <c r="V1" s="7"/>
      <c r="W1" s="7" t="s">
        <v>459</v>
      </c>
      <c r="X1" s="7" t="str">
        <f t="shared" ref="X1:AF1" si="0">W1</f>
        <v>XXXXXXXXXXXX</v>
      </c>
      <c r="Y1" s="7" t="str">
        <f t="shared" si="0"/>
        <v>XXXXXXXXXXXX</v>
      </c>
      <c r="Z1" s="7" t="str">
        <f t="shared" si="0"/>
        <v>XXXXXXXXXXXX</v>
      </c>
      <c r="AA1" s="7" t="str">
        <f t="shared" si="0"/>
        <v>XXXXXXXXXXXX</v>
      </c>
      <c r="AB1" s="7" t="str">
        <f t="shared" si="0"/>
        <v>XXXXXXXXXXXX</v>
      </c>
      <c r="AC1" s="7" t="str">
        <f t="shared" si="0"/>
        <v>XXXXXXXXXXXX</v>
      </c>
      <c r="AD1" s="7" t="str">
        <f t="shared" si="0"/>
        <v>XXXXXXXXXXXX</v>
      </c>
      <c r="AE1" s="7" t="str">
        <f t="shared" si="0"/>
        <v>XXXXXXXXXXXX</v>
      </c>
      <c r="AF1" s="7" t="str">
        <f t="shared" si="0"/>
        <v>XXXXXXXXXXXX</v>
      </c>
    </row>
    <row r="2" spans="1:32" s="1" customFormat="1" ht="18.75" collapsed="1">
      <c r="A2" s="8"/>
      <c r="B2" s="293" t="s">
        <v>460</v>
      </c>
      <c r="C2" s="293"/>
      <c r="D2" s="293"/>
      <c r="E2" s="293"/>
      <c r="F2" s="293"/>
      <c r="G2" s="293"/>
      <c r="H2" s="293"/>
      <c r="I2" s="293"/>
      <c r="J2" s="293"/>
      <c r="K2" s="293"/>
      <c r="L2" s="293"/>
      <c r="M2" s="293"/>
      <c r="N2" s="293"/>
      <c r="O2" s="293"/>
      <c r="P2" s="293"/>
      <c r="Q2" s="293"/>
      <c r="R2" s="293"/>
      <c r="S2" s="293"/>
      <c r="T2" s="293"/>
      <c r="U2" s="293"/>
      <c r="V2" s="9"/>
      <c r="W2" s="52"/>
      <c r="X2" s="294"/>
      <c r="Y2" s="294"/>
      <c r="Z2" s="294"/>
      <c r="AA2" s="294"/>
      <c r="AB2" s="294"/>
      <c r="AC2" s="294"/>
      <c r="AD2" s="294"/>
      <c r="AE2" s="294"/>
    </row>
    <row r="3" spans="1:32" s="2" customFormat="1" ht="18.75">
      <c r="A3" s="10"/>
      <c r="B3" s="295" t="s">
        <v>478</v>
      </c>
      <c r="C3" s="295"/>
      <c r="D3" s="295"/>
      <c r="E3" s="295"/>
      <c r="F3" s="295"/>
      <c r="G3" s="295"/>
      <c r="H3" s="295"/>
      <c r="I3" s="295"/>
      <c r="J3" s="295"/>
      <c r="K3" s="295"/>
      <c r="L3" s="295"/>
      <c r="M3" s="295"/>
      <c r="N3" s="295"/>
      <c r="O3" s="295"/>
      <c r="P3" s="295"/>
      <c r="Q3" s="295"/>
      <c r="R3" s="295"/>
      <c r="S3" s="295"/>
      <c r="T3" s="295"/>
      <c r="U3" s="295"/>
      <c r="V3" s="11"/>
      <c r="W3" s="53"/>
      <c r="X3" s="294" t="str">
        <f>B2</f>
        <v>PRONÓSTICO DE OCUPACIÓN</v>
      </c>
      <c r="Y3" s="294"/>
      <c r="Z3" s="294"/>
      <c r="AA3" s="294"/>
      <c r="AB3" s="294"/>
      <c r="AC3" s="294"/>
      <c r="AD3" s="294"/>
      <c r="AE3" s="294"/>
      <c r="AF3" s="62"/>
    </row>
    <row r="4" spans="1:32" ht="21">
      <c r="A4" s="5"/>
      <c r="B4" s="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X4" s="296" t="str">
        <f>B3</f>
        <v>JUNIO 2023</v>
      </c>
      <c r="Y4" s="296"/>
      <c r="Z4" s="296"/>
      <c r="AA4" s="296"/>
      <c r="AB4" s="296"/>
      <c r="AC4" s="296"/>
      <c r="AD4" s="296"/>
      <c r="AE4" s="296"/>
    </row>
    <row r="5" spans="1:32">
      <c r="A5" s="5"/>
      <c r="B5" s="6"/>
      <c r="C5" s="7"/>
      <c r="D5" s="7"/>
      <c r="E5" s="7"/>
      <c r="F5" s="7"/>
      <c r="G5" s="7"/>
      <c r="H5" s="297">
        <f>Datos!$C$1</f>
        <v>2022</v>
      </c>
      <c r="I5" s="298"/>
      <c r="J5" s="298"/>
      <c r="K5" s="299"/>
      <c r="L5" s="301" t="str">
        <f>CONCATENATE("% de Occ ",H5)</f>
        <v>% de Occ 2022</v>
      </c>
      <c r="M5" s="297">
        <f>Datos!$L$1</f>
        <v>2023</v>
      </c>
      <c r="N5" s="298"/>
      <c r="O5" s="298"/>
      <c r="P5" s="299"/>
      <c r="Q5" s="301" t="str">
        <f>CONCATENATE("% de Occ ",M5)</f>
        <v>% de Occ 2023</v>
      </c>
      <c r="R5" s="297" t="s">
        <v>462</v>
      </c>
      <c r="S5" s="298"/>
      <c r="T5" s="298"/>
      <c r="U5" s="299"/>
      <c r="V5" s="54"/>
    </row>
    <row r="6" spans="1:32" s="3" customFormat="1">
      <c r="A6" s="12"/>
      <c r="B6" s="13"/>
      <c r="C6" s="14"/>
      <c r="D6" s="14"/>
      <c r="E6" s="14"/>
      <c r="F6" s="14"/>
      <c r="G6" s="14"/>
      <c r="H6" s="307" t="s">
        <v>368</v>
      </c>
      <c r="I6" s="308" t="str">
        <f>Datos!$E5</f>
        <v>Referidos</v>
      </c>
      <c r="J6" s="308" t="s">
        <v>463</v>
      </c>
      <c r="K6" s="309" t="s">
        <v>391</v>
      </c>
      <c r="L6" s="302"/>
      <c r="M6" s="303" t="str">
        <f>H6</f>
        <v>Pagadores</v>
      </c>
      <c r="N6" s="304" t="str">
        <f>I6</f>
        <v>Referidos</v>
      </c>
      <c r="O6" s="305" t="s">
        <v>370</v>
      </c>
      <c r="P6" s="306" t="s">
        <v>464</v>
      </c>
      <c r="Q6" s="302"/>
      <c r="R6" s="307" t="str">
        <f t="shared" ref="R6:U6" si="1">H6</f>
        <v>Pagadores</v>
      </c>
      <c r="S6" s="308" t="str">
        <f t="shared" si="1"/>
        <v>Referidos</v>
      </c>
      <c r="T6" s="308" t="str">
        <f t="shared" si="1"/>
        <v>Agencias Grupos</v>
      </c>
      <c r="U6" s="309" t="str">
        <f t="shared" si="1"/>
        <v>Propietarios e invitados</v>
      </c>
      <c r="V6" s="55"/>
    </row>
    <row r="7" spans="1:32" s="3" customFormat="1">
      <c r="A7" s="316" t="s">
        <v>465</v>
      </c>
      <c r="B7" s="317"/>
      <c r="C7" s="15"/>
      <c r="D7" s="15" t="s">
        <v>466</v>
      </c>
      <c r="E7" s="320" t="s">
        <v>467</v>
      </c>
      <c r="F7" s="320"/>
      <c r="G7" s="321"/>
      <c r="H7" s="307"/>
      <c r="I7" s="308"/>
      <c r="J7" s="308"/>
      <c r="K7" s="309"/>
      <c r="L7" s="302"/>
      <c r="M7" s="303"/>
      <c r="N7" s="304"/>
      <c r="O7" s="305"/>
      <c r="P7" s="306"/>
      <c r="Q7" s="302"/>
      <c r="R7" s="307"/>
      <c r="S7" s="308"/>
      <c r="T7" s="308"/>
      <c r="U7" s="309"/>
      <c r="V7" s="55"/>
    </row>
    <row r="8" spans="1:32" s="3" customFormat="1">
      <c r="A8" s="318"/>
      <c r="B8" s="319"/>
      <c r="C8" s="324" t="s">
        <v>468</v>
      </c>
      <c r="D8" s="16" t="s">
        <v>374</v>
      </c>
      <c r="E8" s="322"/>
      <c r="F8" s="322"/>
      <c r="G8" s="323"/>
      <c r="H8" s="307"/>
      <c r="I8" s="308"/>
      <c r="J8" s="308"/>
      <c r="K8" s="309"/>
      <c r="L8" s="302"/>
      <c r="M8" s="303"/>
      <c r="N8" s="304"/>
      <c r="O8" s="305"/>
      <c r="P8" s="306"/>
      <c r="Q8" s="302"/>
      <c r="R8" s="307"/>
      <c r="S8" s="308"/>
      <c r="T8" s="308"/>
      <c r="U8" s="309"/>
      <c r="V8" s="55"/>
    </row>
    <row r="9" spans="1:32" s="3" customFormat="1" ht="38.25">
      <c r="A9" s="318"/>
      <c r="B9" s="319"/>
      <c r="C9" s="325"/>
      <c r="D9" s="17">
        <f>A42</f>
        <v>0.35</v>
      </c>
      <c r="E9" s="16" t="str">
        <f>CONCATENATE("Ejercicio 
",$H$5)</f>
        <v>Ejercicio 
2022</v>
      </c>
      <c r="F9" s="16" t="str">
        <f>CONCATENATE("Ejercicio 
",$M$5)</f>
        <v>Ejercicio 
2023</v>
      </c>
      <c r="G9" s="18" t="str">
        <f>CONCATENATE("Presup. 
",$M$5)</f>
        <v>Presup. 
2023</v>
      </c>
      <c r="H9" s="307"/>
      <c r="I9" s="308"/>
      <c r="J9" s="308"/>
      <c r="K9" s="309"/>
      <c r="L9" s="302"/>
      <c r="M9" s="303"/>
      <c r="N9" s="304"/>
      <c r="O9" s="305"/>
      <c r="P9" s="306"/>
      <c r="Q9" s="302"/>
      <c r="R9" s="307"/>
      <c r="S9" s="308"/>
      <c r="T9" s="308"/>
      <c r="U9" s="309"/>
      <c r="V9" s="55"/>
    </row>
    <row r="10" spans="1:32">
      <c r="A10" s="19" t="str">
        <f>VLOOKUP(WEEKDAY(B10,2),'2023'!$L$5:$M$11,2,FALSE)</f>
        <v>Jue</v>
      </c>
      <c r="B10" s="20">
        <v>45078</v>
      </c>
      <c r="C10" s="21">
        <f>Datos!$L6</f>
        <v>442</v>
      </c>
      <c r="D10" s="21">
        <f t="shared" ref="D10:D39" si="2">C10*$A$42</f>
        <v>154.69999999999999</v>
      </c>
      <c r="E10" s="21">
        <f t="shared" ref="E10:E39" si="3">H10+I10+J10+K10</f>
        <v>255</v>
      </c>
      <c r="F10" s="21">
        <f t="shared" ref="F10:F39" si="4">M10+N10+O10+P10</f>
        <v>286</v>
      </c>
      <c r="G10" s="22">
        <f t="shared" ref="G10:G39" si="5">R10+S10+T10+U10</f>
        <v>238.80621761682701</v>
      </c>
      <c r="H10" s="23">
        <f>Datos!$D6</f>
        <v>73</v>
      </c>
      <c r="I10" s="36">
        <f>Datos!$E6</f>
        <v>98</v>
      </c>
      <c r="J10" s="37">
        <f>Datos!$F6</f>
        <v>24</v>
      </c>
      <c r="K10" s="38">
        <f>Datos!$H6</f>
        <v>60</v>
      </c>
      <c r="L10" s="39">
        <f t="shared" ref="L10:L39" si="6">SUM(H10:K10)/C10</f>
        <v>0.57692307692307687</v>
      </c>
      <c r="M10" s="23">
        <f>VLOOKUP($B10,Datos!$K$6:$Q$371,3,FALSE)</f>
        <v>82</v>
      </c>
      <c r="N10" s="36">
        <f>VLOOKUP($B10,Datos!$K$6:$Q$371,4,FALSE)</f>
        <v>174</v>
      </c>
      <c r="O10" s="37">
        <f>VLOOKUP($B10,Datos!$K$6:$Q$371,5,FALSE)</f>
        <v>4</v>
      </c>
      <c r="P10" s="38">
        <f>VLOOKUP($B10,Datos!$K$6:$Q$371,7,FALSE)</f>
        <v>26</v>
      </c>
      <c r="Q10" s="56">
        <f t="shared" ref="Q10:Q39" si="7">SUM(M10:O10)/C10</f>
        <v>0.58823529411764708</v>
      </c>
      <c r="R10" s="23">
        <f>VLOOKUP($B10,Datos!$T$6:$Z$371,3,FALSE)</f>
        <v>61.766768694304503</v>
      </c>
      <c r="S10" s="36">
        <f>VLOOKUP($B10,Datos!$T$6:$Z$371,4,FALSE)</f>
        <v>139.91729586129799</v>
      </c>
      <c r="T10" s="37">
        <f>VLOOKUP($B10,Datos!$T$6:$Z$371,5,FALSE)</f>
        <v>37.122153061224502</v>
      </c>
      <c r="U10" s="38">
        <f>VLOOKUP($B10,Datos!$T$6:$Z$371,6,FALSE)</f>
        <v>0</v>
      </c>
      <c r="V10" s="57"/>
    </row>
    <row r="11" spans="1:32">
      <c r="A11" s="24" t="str">
        <f>VLOOKUP(WEEKDAY(B11,2),'2023'!$L$5:$M$11,2,FALSE)</f>
        <v>Vie</v>
      </c>
      <c r="B11" s="25">
        <f t="shared" ref="B11:B39" si="8">B10+1</f>
        <v>45079</v>
      </c>
      <c r="C11" s="26">
        <f>Datos!$L7</f>
        <v>442</v>
      </c>
      <c r="D11" s="26">
        <f t="shared" si="2"/>
        <v>154.69999999999999</v>
      </c>
      <c r="E11" s="26">
        <f t="shared" si="3"/>
        <v>117</v>
      </c>
      <c r="F11" s="26">
        <f t="shared" si="4"/>
        <v>410</v>
      </c>
      <c r="G11" s="27">
        <f t="shared" si="5"/>
        <v>337.4587558765013</v>
      </c>
      <c r="H11" s="28">
        <f>Datos!$D7</f>
        <v>24</v>
      </c>
      <c r="I11" s="40">
        <f>Datos!$E7</f>
        <v>34</v>
      </c>
      <c r="J11" s="41">
        <f>Datos!$F7</f>
        <v>7</v>
      </c>
      <c r="K11" s="42">
        <f>Datos!$H7</f>
        <v>52</v>
      </c>
      <c r="L11" s="43">
        <f t="shared" si="6"/>
        <v>0.26470588235294118</v>
      </c>
      <c r="M11" s="28">
        <f>VLOOKUP($B11,Datos!$K$6:$Q$371,3,FALSE)</f>
        <v>161</v>
      </c>
      <c r="N11" s="40">
        <f>VLOOKUP($B11,Datos!$K$6:$Q$371,4,FALSE)</f>
        <v>209</v>
      </c>
      <c r="O11" s="41">
        <f>VLOOKUP($B11,Datos!$K$6:$Q$371,5,FALSE)</f>
        <v>13</v>
      </c>
      <c r="P11" s="42">
        <f>VLOOKUP($B11,Datos!$K$6:$Q$371,7,FALSE)</f>
        <v>27</v>
      </c>
      <c r="Q11" s="58">
        <f t="shared" si="7"/>
        <v>0.86651583710407243</v>
      </c>
      <c r="R11" s="28">
        <f>VLOOKUP($B11,Datos!$T$6:$Z$371,3,FALSE)</f>
        <v>95.457733436652504</v>
      </c>
      <c r="S11" s="40">
        <f>VLOOKUP($B11,Datos!$T$6:$Z$371,4,FALSE)</f>
        <v>194.91926733780801</v>
      </c>
      <c r="T11" s="41">
        <f>VLOOKUP($B11,Datos!$T$6:$Z$371,5,FALSE)</f>
        <v>47.081755102040802</v>
      </c>
      <c r="U11" s="42">
        <f>VLOOKUP($B11,Datos!$T$6:$Z$371,6,FALSE)</f>
        <v>0</v>
      </c>
      <c r="V11" s="57"/>
    </row>
    <row r="12" spans="1:32">
      <c r="A12" s="29" t="str">
        <f>VLOOKUP(WEEKDAY(B12,2),'2023'!$L$5:$M$11,2,FALSE)</f>
        <v>Sáb</v>
      </c>
      <c r="B12" s="20">
        <f t="shared" si="8"/>
        <v>45080</v>
      </c>
      <c r="C12" s="21">
        <f>Datos!$L8</f>
        <v>442</v>
      </c>
      <c r="D12" s="21">
        <f t="shared" si="2"/>
        <v>154.69999999999999</v>
      </c>
      <c r="E12" s="21">
        <f t="shared" si="3"/>
        <v>55</v>
      </c>
      <c r="F12" s="21">
        <f t="shared" si="4"/>
        <v>424</v>
      </c>
      <c r="G12" s="22">
        <f t="shared" si="5"/>
        <v>407.81059092108433</v>
      </c>
      <c r="H12" s="23">
        <f>Datos!$D8</f>
        <v>8</v>
      </c>
      <c r="I12" s="36">
        <f>Datos!$E8</f>
        <v>10</v>
      </c>
      <c r="J12" s="37">
        <f>Datos!$F8</f>
        <v>3</v>
      </c>
      <c r="K12" s="38">
        <f>Datos!$H8</f>
        <v>34</v>
      </c>
      <c r="L12" s="44">
        <f t="shared" si="6"/>
        <v>0.1244343891402715</v>
      </c>
      <c r="M12" s="23">
        <f>VLOOKUP($B12,Datos!$K$6:$Q$371,3,FALSE)</f>
        <v>170</v>
      </c>
      <c r="N12" s="36">
        <f>VLOOKUP($B12,Datos!$K$6:$Q$371,4,FALSE)</f>
        <v>212</v>
      </c>
      <c r="O12" s="37">
        <f>VLOOKUP($B12,Datos!$K$6:$Q$371,5,FALSE)</f>
        <v>13</v>
      </c>
      <c r="P12" s="38">
        <f>VLOOKUP($B12,Datos!$K$6:$Q$371,7,FALSE)</f>
        <v>29</v>
      </c>
      <c r="Q12" s="59">
        <f t="shared" si="7"/>
        <v>0.89366515837104077</v>
      </c>
      <c r="R12" s="23">
        <f>VLOOKUP($B12,Datos!$T$6:$Z$371,3,FALSE)</f>
        <v>143.186600154979</v>
      </c>
      <c r="S12" s="36">
        <f>VLOOKUP($B12,Datos!$T$6:$Z$371,4,FALSE)</f>
        <v>209.39347035794199</v>
      </c>
      <c r="T12" s="37">
        <f>VLOOKUP($B12,Datos!$T$6:$Z$371,5,FALSE)</f>
        <v>55.230520408163301</v>
      </c>
      <c r="U12" s="38">
        <f>VLOOKUP($B12,Datos!$T$6:$Z$371,6,FALSE)</f>
        <v>0</v>
      </c>
      <c r="V12" s="57"/>
    </row>
    <row r="13" spans="1:32">
      <c r="A13" s="24" t="str">
        <f>VLOOKUP(WEEKDAY(B13,2),'2023'!$L$5:$M$11,2,FALSE)</f>
        <v>Dom</v>
      </c>
      <c r="B13" s="25">
        <f t="shared" si="8"/>
        <v>45081</v>
      </c>
      <c r="C13" s="26">
        <f>Datos!$L9</f>
        <v>442</v>
      </c>
      <c r="D13" s="26">
        <f t="shared" si="2"/>
        <v>154.69999999999999</v>
      </c>
      <c r="E13" s="26">
        <f t="shared" si="3"/>
        <v>45</v>
      </c>
      <c r="F13" s="26">
        <f t="shared" si="4"/>
        <v>303</v>
      </c>
      <c r="G13" s="27">
        <f t="shared" si="5"/>
        <v>418.35989008530589</v>
      </c>
      <c r="H13" s="28">
        <f>Datos!$D9</f>
        <v>7</v>
      </c>
      <c r="I13" s="40">
        <f>Datos!$E9</f>
        <v>8</v>
      </c>
      <c r="J13" s="41">
        <f>Datos!$F9</f>
        <v>2</v>
      </c>
      <c r="K13" s="42">
        <f>Datos!$H9</f>
        <v>28</v>
      </c>
      <c r="L13" s="43">
        <f t="shared" si="6"/>
        <v>0.10180995475113122</v>
      </c>
      <c r="M13" s="28">
        <f>VLOOKUP($B13,Datos!$K$6:$Q$371,3,FALSE)</f>
        <v>91</v>
      </c>
      <c r="N13" s="40">
        <f>VLOOKUP($B13,Datos!$K$6:$Q$371,4,FALSE)</f>
        <v>170</v>
      </c>
      <c r="O13" s="41">
        <f>VLOOKUP($B13,Datos!$K$6:$Q$371,5,FALSE)</f>
        <v>7</v>
      </c>
      <c r="P13" s="42">
        <f>VLOOKUP($B13,Datos!$K$6:$Q$371,7,FALSE)</f>
        <v>35</v>
      </c>
      <c r="Q13" s="58">
        <f t="shared" si="7"/>
        <v>0.60633484162895923</v>
      </c>
      <c r="R13" s="28">
        <f>VLOOKUP($B13,Datos!$T$6:$Z$371,3,FALSE)</f>
        <v>147.39797074777201</v>
      </c>
      <c r="S13" s="40">
        <f>VLOOKUP($B13,Datos!$T$6:$Z$371,4,FALSE)</f>
        <v>209.39347035794199</v>
      </c>
      <c r="T13" s="41">
        <f>VLOOKUP($B13,Datos!$T$6:$Z$371,5,FALSE)</f>
        <v>61.568448979591899</v>
      </c>
      <c r="U13" s="42">
        <f>VLOOKUP($B13,Datos!$T$6:$Z$371,6,FALSE)</f>
        <v>0</v>
      </c>
      <c r="V13" s="57"/>
    </row>
    <row r="14" spans="1:32">
      <c r="A14" s="29" t="str">
        <f>VLOOKUP(WEEKDAY(B14,2),'2023'!$L$5:$M$11,2,FALSE)</f>
        <v>Lun</v>
      </c>
      <c r="B14" s="20">
        <f t="shared" si="8"/>
        <v>45082</v>
      </c>
      <c r="C14" s="21">
        <f>Datos!$L10</f>
        <v>442</v>
      </c>
      <c r="D14" s="21">
        <f t="shared" si="2"/>
        <v>154.69999999999999</v>
      </c>
      <c r="E14" s="21">
        <f t="shared" si="3"/>
        <v>45</v>
      </c>
      <c r="F14" s="21">
        <f t="shared" si="4"/>
        <v>244</v>
      </c>
      <c r="G14" s="22">
        <f t="shared" si="5"/>
        <v>358.66087475107071</v>
      </c>
      <c r="H14" s="23">
        <f>Datos!$D10</f>
        <v>7</v>
      </c>
      <c r="I14" s="36">
        <f>Datos!$E10</f>
        <v>10</v>
      </c>
      <c r="J14" s="37">
        <f>Datos!$F10</f>
        <v>2</v>
      </c>
      <c r="K14" s="38">
        <f>Datos!$H10</f>
        <v>26</v>
      </c>
      <c r="L14" s="44">
        <f t="shared" si="6"/>
        <v>0.10180995475113122</v>
      </c>
      <c r="M14" s="23">
        <f>VLOOKUP($B14,Datos!$K$6:$Q$371,3,FALSE)</f>
        <v>66</v>
      </c>
      <c r="N14" s="36">
        <f>VLOOKUP($B14,Datos!$K$6:$Q$371,4,FALSE)</f>
        <v>142</v>
      </c>
      <c r="O14" s="37">
        <f>VLOOKUP($B14,Datos!$K$6:$Q$371,5,FALSE)</f>
        <v>0</v>
      </c>
      <c r="P14" s="38">
        <f>VLOOKUP($B14,Datos!$K$6:$Q$371,7,FALSE)</f>
        <v>36</v>
      </c>
      <c r="Q14" s="59">
        <f t="shared" si="7"/>
        <v>0.47058823529411764</v>
      </c>
      <c r="R14" s="23">
        <f>VLOOKUP($B14,Datos!$T$6:$Z$371,3,FALSE)</f>
        <v>123.53353738860901</v>
      </c>
      <c r="S14" s="36">
        <f>VLOOKUP($B14,Datos!$T$6:$Z$371,4,FALSE)</f>
        <v>186.23474552572699</v>
      </c>
      <c r="T14" s="37">
        <f>VLOOKUP($B14,Datos!$T$6:$Z$371,5,FALSE)</f>
        <v>48.892591836734702</v>
      </c>
      <c r="U14" s="38">
        <f>VLOOKUP($B14,Datos!$T$6:$Z$371,6,FALSE)</f>
        <v>0</v>
      </c>
      <c r="V14" s="57"/>
    </row>
    <row r="15" spans="1:32">
      <c r="A15" s="24" t="str">
        <f>VLOOKUP(WEEKDAY(B15,2),'2023'!$L$5:$M$11,2,FALSE)</f>
        <v>Mar</v>
      </c>
      <c r="B15" s="25">
        <f t="shared" si="8"/>
        <v>45083</v>
      </c>
      <c r="C15" s="26">
        <f>Datos!$L11</f>
        <v>442</v>
      </c>
      <c r="D15" s="26">
        <f t="shared" si="2"/>
        <v>154.69999999999999</v>
      </c>
      <c r="E15" s="26">
        <f t="shared" si="3"/>
        <v>50</v>
      </c>
      <c r="F15" s="26">
        <f t="shared" si="4"/>
        <v>232</v>
      </c>
      <c r="G15" s="27">
        <f t="shared" si="5"/>
        <v>322.7960187823976</v>
      </c>
      <c r="H15" s="28">
        <f>Datos!$D11</f>
        <v>6</v>
      </c>
      <c r="I15" s="40">
        <f>Datos!$E11</f>
        <v>9</v>
      </c>
      <c r="J15" s="41">
        <f>Datos!$F11</f>
        <v>2</v>
      </c>
      <c r="K15" s="42">
        <f>Datos!$H11</f>
        <v>33</v>
      </c>
      <c r="L15" s="43">
        <f t="shared" si="6"/>
        <v>0.11312217194570136</v>
      </c>
      <c r="M15" s="28">
        <f>VLOOKUP($B15,Datos!$K$6:$Q$371,3,FALSE)</f>
        <v>69</v>
      </c>
      <c r="N15" s="40">
        <f>VLOOKUP($B15,Datos!$K$6:$Q$371,4,FALSE)</f>
        <v>133</v>
      </c>
      <c r="O15" s="41">
        <f>VLOOKUP($B15,Datos!$K$6:$Q$371,5,FALSE)</f>
        <v>0</v>
      </c>
      <c r="P15" s="42">
        <f>VLOOKUP($B15,Datos!$K$6:$Q$371,7,FALSE)</f>
        <v>30</v>
      </c>
      <c r="Q15" s="58">
        <f t="shared" si="7"/>
        <v>0.45701357466063347</v>
      </c>
      <c r="R15" s="28">
        <f>VLOOKUP($B15,Datos!$T$6:$Z$371,3,FALSE)</f>
        <v>110.899425610229</v>
      </c>
      <c r="S15" s="40">
        <f>VLOOKUP($B15,Datos!$T$6:$Z$371,4,FALSE)</f>
        <v>176.58527684563799</v>
      </c>
      <c r="T15" s="41">
        <f>VLOOKUP($B15,Datos!$T$6:$Z$371,5,FALSE)</f>
        <v>35.311316326530601</v>
      </c>
      <c r="U15" s="42">
        <f>VLOOKUP($B15,Datos!$T$6:$Z$371,6,FALSE)</f>
        <v>0</v>
      </c>
      <c r="V15" s="57"/>
    </row>
    <row r="16" spans="1:32">
      <c r="A16" s="29" t="str">
        <f>VLOOKUP(WEEKDAY(B16,2),'2023'!$L$5:$M$11,2,FALSE)</f>
        <v>Mié</v>
      </c>
      <c r="B16" s="20">
        <f t="shared" si="8"/>
        <v>45084</v>
      </c>
      <c r="C16" s="21">
        <f>Datos!$L12</f>
        <v>442</v>
      </c>
      <c r="D16" s="21">
        <f t="shared" si="2"/>
        <v>154.69999999999999</v>
      </c>
      <c r="E16" s="21">
        <f t="shared" si="3"/>
        <v>57</v>
      </c>
      <c r="F16" s="21">
        <f t="shared" si="4"/>
        <v>221</v>
      </c>
      <c r="G16" s="22">
        <f t="shared" si="5"/>
        <v>303.58027654672537</v>
      </c>
      <c r="H16" s="23">
        <f>Datos!$D12</f>
        <v>7</v>
      </c>
      <c r="I16" s="36">
        <f>Datos!$E12</f>
        <v>14</v>
      </c>
      <c r="J16" s="37">
        <f>Datos!$F12</f>
        <v>2</v>
      </c>
      <c r="K16" s="38">
        <f>Datos!$H12</f>
        <v>34</v>
      </c>
      <c r="L16" s="44">
        <f t="shared" si="6"/>
        <v>0.12895927601809956</v>
      </c>
      <c r="M16" s="23">
        <f>VLOOKUP($B16,Datos!$K$6:$Q$371,3,FALSE)</f>
        <v>68</v>
      </c>
      <c r="N16" s="36">
        <f>VLOOKUP($B16,Datos!$K$6:$Q$371,4,FALSE)</f>
        <v>121</v>
      </c>
      <c r="O16" s="37">
        <f>VLOOKUP($B16,Datos!$K$6:$Q$371,5,FALSE)</f>
        <v>0</v>
      </c>
      <c r="P16" s="38">
        <f>VLOOKUP($B16,Datos!$K$6:$Q$371,7,FALSE)</f>
        <v>32</v>
      </c>
      <c r="Q16" s="59">
        <f t="shared" si="7"/>
        <v>0.42760180995475111</v>
      </c>
      <c r="R16" s="23">
        <f>VLOOKUP($B16,Datos!$T$6:$Z$371,3,FALSE)</f>
        <v>102.476684424642</v>
      </c>
      <c r="S16" s="36">
        <f>VLOOKUP($B16,Datos!$T$6:$Z$371,4,FALSE)</f>
        <v>163.07602069351199</v>
      </c>
      <c r="T16" s="37">
        <f>VLOOKUP($B16,Datos!$T$6:$Z$371,5,FALSE)</f>
        <v>38.027571428571399</v>
      </c>
      <c r="U16" s="38">
        <f>VLOOKUP($B16,Datos!$T$6:$Z$371,6,FALSE)</f>
        <v>0</v>
      </c>
      <c r="V16" s="57"/>
    </row>
    <row r="17" spans="1:22">
      <c r="A17" s="24" t="str">
        <f>VLOOKUP(WEEKDAY(B17,2),'2023'!$L$5:$M$11,2,FALSE)</f>
        <v>Jue</v>
      </c>
      <c r="B17" s="25">
        <f t="shared" si="8"/>
        <v>45085</v>
      </c>
      <c r="C17" s="26">
        <f>Datos!$L13</f>
        <v>442</v>
      </c>
      <c r="D17" s="26">
        <f t="shared" si="2"/>
        <v>154.69999999999999</v>
      </c>
      <c r="E17" s="26">
        <f t="shared" si="3"/>
        <v>65</v>
      </c>
      <c r="F17" s="26">
        <f t="shared" si="4"/>
        <v>288</v>
      </c>
      <c r="G17" s="27">
        <f t="shared" si="5"/>
        <v>288.0513241643186</v>
      </c>
      <c r="H17" s="28">
        <f>Datos!$D13</f>
        <v>10</v>
      </c>
      <c r="I17" s="40">
        <f>Datos!$E13</f>
        <v>20</v>
      </c>
      <c r="J17" s="41">
        <f>Datos!$F13</f>
        <v>2</v>
      </c>
      <c r="K17" s="42">
        <f>Datos!$H13</f>
        <v>33</v>
      </c>
      <c r="L17" s="43">
        <f t="shared" si="6"/>
        <v>0.14705882352941177</v>
      </c>
      <c r="M17" s="28">
        <f>VLOOKUP($B17,Datos!$K$6:$Q$371,3,FALSE)</f>
        <v>87</v>
      </c>
      <c r="N17" s="40">
        <f>VLOOKUP($B17,Datos!$K$6:$Q$371,4,FALSE)</f>
        <v>168</v>
      </c>
      <c r="O17" s="41">
        <f>VLOOKUP($B17,Datos!$K$6:$Q$371,5,FALSE)</f>
        <v>0</v>
      </c>
      <c r="P17" s="42">
        <f>VLOOKUP($B17,Datos!$K$6:$Q$371,7,FALSE)</f>
        <v>33</v>
      </c>
      <c r="Q17" s="58">
        <f t="shared" si="7"/>
        <v>0.57692307692307687</v>
      </c>
      <c r="R17" s="28">
        <f>VLOOKUP($B17,Datos!$T$6:$Z$371,3,FALSE)</f>
        <v>89.842572646261203</v>
      </c>
      <c r="S17" s="40">
        <f>VLOOKUP($B17,Datos!$T$6:$Z$371,4,FALSE)</f>
        <v>160.18118008948599</v>
      </c>
      <c r="T17" s="41">
        <f>VLOOKUP($B17,Datos!$T$6:$Z$371,5,FALSE)</f>
        <v>38.027571428571399</v>
      </c>
      <c r="U17" s="42">
        <f>VLOOKUP($B17,Datos!$T$6:$Z$371,6,FALSE)</f>
        <v>0</v>
      </c>
      <c r="V17" s="57"/>
    </row>
    <row r="18" spans="1:22">
      <c r="A18" s="29" t="str">
        <f>VLOOKUP(WEEKDAY(B18,2),'2023'!$L$5:$M$11,2,FALSE)</f>
        <v>Vie</v>
      </c>
      <c r="B18" s="20">
        <f t="shared" si="8"/>
        <v>45086</v>
      </c>
      <c r="C18" s="21">
        <f>Datos!$L14</f>
        <v>442</v>
      </c>
      <c r="D18" s="21">
        <f t="shared" si="2"/>
        <v>154.69999999999999</v>
      </c>
      <c r="E18" s="21">
        <f t="shared" si="3"/>
        <v>45</v>
      </c>
      <c r="F18" s="21">
        <f t="shared" si="4"/>
        <v>416</v>
      </c>
      <c r="G18" s="22">
        <f t="shared" si="5"/>
        <v>345.74538080667509</v>
      </c>
      <c r="H18" s="23">
        <f>Datos!$D14</f>
        <v>9</v>
      </c>
      <c r="I18" s="36">
        <f>Datos!$E14</f>
        <v>9</v>
      </c>
      <c r="J18" s="37">
        <f>Datos!$F14</f>
        <v>1</v>
      </c>
      <c r="K18" s="38">
        <f>Datos!$H14</f>
        <v>26</v>
      </c>
      <c r="L18" s="44">
        <f t="shared" si="6"/>
        <v>0.10180995475113122</v>
      </c>
      <c r="M18" s="23">
        <f>VLOOKUP($B18,Datos!$K$6:$Q$371,3,FALSE)</f>
        <v>164</v>
      </c>
      <c r="N18" s="36">
        <f>VLOOKUP($B18,Datos!$K$6:$Q$371,4,FALSE)</f>
        <v>217</v>
      </c>
      <c r="O18" s="37">
        <f>VLOOKUP($B18,Datos!$K$6:$Q$371,5,FALSE)</f>
        <v>2</v>
      </c>
      <c r="P18" s="38">
        <f>VLOOKUP($B18,Datos!$K$6:$Q$371,7,FALSE)</f>
        <v>33</v>
      </c>
      <c r="Q18" s="59">
        <f t="shared" si="7"/>
        <v>0.86651583710407243</v>
      </c>
      <c r="R18" s="23">
        <f>VLOOKUP($B18,Datos!$T$6:$Z$371,3,FALSE)</f>
        <v>133.360068771794</v>
      </c>
      <c r="S18" s="36">
        <f>VLOOKUP($B18,Datos!$T$6:$Z$371,4,FALSE)</f>
        <v>169.83064876957499</v>
      </c>
      <c r="T18" s="37">
        <f>VLOOKUP($B18,Datos!$T$6:$Z$371,5,FALSE)</f>
        <v>42.554663265306097</v>
      </c>
      <c r="U18" s="38">
        <f>VLOOKUP($B18,Datos!$T$6:$Z$371,6,FALSE)</f>
        <v>0</v>
      </c>
      <c r="V18" s="57"/>
    </row>
    <row r="19" spans="1:22">
      <c r="A19" s="24" t="str">
        <f>VLOOKUP(WEEKDAY(B19,2),'2023'!$L$5:$M$11,2,FALSE)</f>
        <v>Sáb</v>
      </c>
      <c r="B19" s="25">
        <f t="shared" si="8"/>
        <v>45087</v>
      </c>
      <c r="C19" s="26">
        <f>Datos!$L15</f>
        <v>442</v>
      </c>
      <c r="D19" s="26">
        <f t="shared" si="2"/>
        <v>154.69999999999999</v>
      </c>
      <c r="E19" s="26">
        <f t="shared" si="3"/>
        <v>42</v>
      </c>
      <c r="F19" s="26">
        <f t="shared" si="4"/>
        <v>428</v>
      </c>
      <c r="G19" s="27">
        <f t="shared" si="5"/>
        <v>392.91003542877735</v>
      </c>
      <c r="H19" s="28">
        <f>Datos!$D15</f>
        <v>9</v>
      </c>
      <c r="I19" s="40">
        <f>Datos!$E15</f>
        <v>6</v>
      </c>
      <c r="J19" s="41">
        <f>Datos!$F15</f>
        <v>1</v>
      </c>
      <c r="K19" s="42">
        <f>Datos!$H15</f>
        <v>26</v>
      </c>
      <c r="L19" s="43">
        <f t="shared" si="6"/>
        <v>9.5022624434389136E-2</v>
      </c>
      <c r="M19" s="28">
        <f>VLOOKUP($B19,Datos!$K$6:$Q$371,3,FALSE)</f>
        <v>169</v>
      </c>
      <c r="N19" s="40">
        <f>VLOOKUP($B19,Datos!$K$6:$Q$371,4,FALSE)</f>
        <v>220</v>
      </c>
      <c r="O19" s="41">
        <f>VLOOKUP($B19,Datos!$K$6:$Q$371,5,FALSE)</f>
        <v>3</v>
      </c>
      <c r="P19" s="42">
        <f>VLOOKUP($B19,Datos!$K$6:$Q$371,7,FALSE)</f>
        <v>36</v>
      </c>
      <c r="Q19" s="58">
        <f t="shared" si="7"/>
        <v>0.8868778280542986</v>
      </c>
      <c r="R19" s="28">
        <f>VLOOKUP($B19,Datos!$T$6:$Z$371,3,FALSE)</f>
        <v>141.78280995738101</v>
      </c>
      <c r="S19" s="40">
        <f>VLOOKUP($B19,Datos!$T$6:$Z$371,4,FALSE)</f>
        <v>181.41001118568201</v>
      </c>
      <c r="T19" s="41">
        <f>VLOOKUP($B19,Datos!$T$6:$Z$371,5,FALSE)</f>
        <v>69.717214285714306</v>
      </c>
      <c r="U19" s="42">
        <f>VLOOKUP($B19,Datos!$T$6:$Z$371,6,FALSE)</f>
        <v>0</v>
      </c>
      <c r="V19" s="57"/>
    </row>
    <row r="20" spans="1:22">
      <c r="A20" s="29" t="str">
        <f>VLOOKUP(WEEKDAY(B20,2),'2023'!$L$5:$M$11,2,FALSE)</f>
        <v>Dom</v>
      </c>
      <c r="B20" s="20">
        <f t="shared" si="8"/>
        <v>45088</v>
      </c>
      <c r="C20" s="21">
        <f>Datos!$L16</f>
        <v>442</v>
      </c>
      <c r="D20" s="21">
        <f t="shared" si="2"/>
        <v>154.69999999999999</v>
      </c>
      <c r="E20" s="21">
        <f t="shared" si="3"/>
        <v>49</v>
      </c>
      <c r="F20" s="21">
        <f t="shared" si="4"/>
        <v>336</v>
      </c>
      <c r="G20" s="22">
        <f t="shared" si="5"/>
        <v>402.03340057044733</v>
      </c>
      <c r="H20" s="23">
        <f>Datos!$D16</f>
        <v>15</v>
      </c>
      <c r="I20" s="36">
        <f>Datos!$E16</f>
        <v>9</v>
      </c>
      <c r="J20" s="37">
        <f>Datos!$F16</f>
        <v>1</v>
      </c>
      <c r="K20" s="38">
        <f>Datos!$H16</f>
        <v>24</v>
      </c>
      <c r="L20" s="44">
        <f t="shared" si="6"/>
        <v>0.11085972850678733</v>
      </c>
      <c r="M20" s="23">
        <f>VLOOKUP($B20,Datos!$K$6:$Q$371,3,FALSE)</f>
        <v>114</v>
      </c>
      <c r="N20" s="36">
        <f>VLOOKUP($B20,Datos!$K$6:$Q$371,4,FALSE)</f>
        <v>188</v>
      </c>
      <c r="O20" s="37">
        <f>VLOOKUP($B20,Datos!$K$6:$Q$371,5,FALSE)</f>
        <v>1</v>
      </c>
      <c r="P20" s="38">
        <f>VLOOKUP($B20,Datos!$K$6:$Q$371,7,FALSE)</f>
        <v>33</v>
      </c>
      <c r="Q20" s="59">
        <f t="shared" si="7"/>
        <v>0.68552036199095023</v>
      </c>
      <c r="R20" s="23">
        <f>VLOOKUP($B20,Datos!$T$6:$Z$371,3,FALSE)</f>
        <v>143.186600154979</v>
      </c>
      <c r="S20" s="36">
        <f>VLOOKUP($B20,Datos!$T$6:$Z$371,4,FALSE)</f>
        <v>189.12958612975399</v>
      </c>
      <c r="T20" s="37">
        <f>VLOOKUP($B20,Datos!$T$6:$Z$371,5,FALSE)</f>
        <v>69.717214285714306</v>
      </c>
      <c r="U20" s="38">
        <f>VLOOKUP($B20,Datos!$T$6:$Z$371,6,FALSE)</f>
        <v>0</v>
      </c>
      <c r="V20" s="57"/>
    </row>
    <row r="21" spans="1:22">
      <c r="A21" s="24" t="str">
        <f>VLOOKUP(WEEKDAY(B21,2),'2023'!$L$5:$M$11,2,FALSE)</f>
        <v>Lun</v>
      </c>
      <c r="B21" s="25">
        <f t="shared" si="8"/>
        <v>45089</v>
      </c>
      <c r="C21" s="26">
        <f>Datos!$L17</f>
        <v>442</v>
      </c>
      <c r="D21" s="26">
        <f t="shared" si="2"/>
        <v>154.69999999999999</v>
      </c>
      <c r="E21" s="26">
        <f t="shared" si="3"/>
        <v>46</v>
      </c>
      <c r="F21" s="26">
        <f t="shared" si="4"/>
        <v>241</v>
      </c>
      <c r="G21" s="27">
        <f t="shared" si="5"/>
        <v>353.36804257437763</v>
      </c>
      <c r="H21" s="28">
        <f>Datos!$D17</f>
        <v>9</v>
      </c>
      <c r="I21" s="40">
        <f>Datos!$E17</f>
        <v>10</v>
      </c>
      <c r="J21" s="41">
        <f>Datos!$F17</f>
        <v>1</v>
      </c>
      <c r="K21" s="42">
        <f>Datos!$H17</f>
        <v>26</v>
      </c>
      <c r="L21" s="43">
        <f t="shared" si="6"/>
        <v>0.10407239819004525</v>
      </c>
      <c r="M21" s="28">
        <f>VLOOKUP($B21,Datos!$K$6:$Q$371,3,FALSE)</f>
        <v>74</v>
      </c>
      <c r="N21" s="40">
        <f>VLOOKUP($B21,Datos!$K$6:$Q$371,4,FALSE)</f>
        <v>128</v>
      </c>
      <c r="O21" s="41">
        <f>VLOOKUP($B21,Datos!$K$6:$Q$371,5,FALSE)</f>
        <v>1</v>
      </c>
      <c r="P21" s="42">
        <f>VLOOKUP($B21,Datos!$K$6:$Q$371,7,FALSE)</f>
        <v>38</v>
      </c>
      <c r="Q21" s="58">
        <f t="shared" si="7"/>
        <v>0.45927601809954749</v>
      </c>
      <c r="R21" s="28">
        <f>VLOOKUP($B21,Datos!$T$6:$Z$371,3,FALSE)</f>
        <v>134.763858969392</v>
      </c>
      <c r="S21" s="40">
        <f>VLOOKUP($B21,Datos!$T$6:$Z$371,4,FALSE)</f>
        <v>167.900755033557</v>
      </c>
      <c r="T21" s="41">
        <f>VLOOKUP($B21,Datos!$T$6:$Z$371,5,FALSE)</f>
        <v>50.703428571428603</v>
      </c>
      <c r="U21" s="42">
        <f>VLOOKUP($B21,Datos!$T$6:$Z$371,6,FALSE)</f>
        <v>0</v>
      </c>
      <c r="V21" s="57"/>
    </row>
    <row r="22" spans="1:22">
      <c r="A22" s="29" t="str">
        <f>VLOOKUP(WEEKDAY(B22,2),'2023'!$L$5:$M$11,2,FALSE)</f>
        <v>Mar</v>
      </c>
      <c r="B22" s="20">
        <f t="shared" si="8"/>
        <v>45090</v>
      </c>
      <c r="C22" s="21">
        <f>Datos!$L18</f>
        <v>442</v>
      </c>
      <c r="D22" s="21">
        <f t="shared" si="2"/>
        <v>154.69999999999999</v>
      </c>
      <c r="E22" s="21">
        <f t="shared" si="3"/>
        <v>56</v>
      </c>
      <c r="F22" s="21">
        <f t="shared" si="4"/>
        <v>228</v>
      </c>
      <c r="G22" s="22">
        <f t="shared" si="5"/>
        <v>321.45429937089369</v>
      </c>
      <c r="H22" s="23">
        <f>Datos!$D18</f>
        <v>8</v>
      </c>
      <c r="I22" s="36">
        <f>Datos!$E18</f>
        <v>13</v>
      </c>
      <c r="J22" s="37">
        <f>Datos!$F18</f>
        <v>2</v>
      </c>
      <c r="K22" s="38">
        <f>Datos!$H18</f>
        <v>33</v>
      </c>
      <c r="L22" s="44">
        <f t="shared" si="6"/>
        <v>0.12669683257918551</v>
      </c>
      <c r="M22" s="23">
        <f>VLOOKUP($B22,Datos!$K$6:$Q$371,3,FALSE)</f>
        <v>68</v>
      </c>
      <c r="N22" s="36">
        <f>VLOOKUP($B22,Datos!$K$6:$Q$371,4,FALSE)</f>
        <v>123</v>
      </c>
      <c r="O22" s="37">
        <f>VLOOKUP($B22,Datos!$K$6:$Q$371,5,FALSE)</f>
        <v>1</v>
      </c>
      <c r="P22" s="38">
        <f>VLOOKUP($B22,Datos!$K$6:$Q$371,7,FALSE)</f>
        <v>36</v>
      </c>
      <c r="Q22" s="59">
        <f t="shared" si="7"/>
        <v>0.43438914027149322</v>
      </c>
      <c r="R22" s="23">
        <f>VLOOKUP($B22,Datos!$T$6:$Z$371,3,FALSE)</f>
        <v>124.937327586207</v>
      </c>
      <c r="S22" s="36">
        <f>VLOOKUP($B22,Datos!$T$6:$Z$371,4,FALSE)</f>
        <v>162.11107382550301</v>
      </c>
      <c r="T22" s="37">
        <f>VLOOKUP($B22,Datos!$T$6:$Z$371,5,FALSE)</f>
        <v>34.405897959183697</v>
      </c>
      <c r="U22" s="38">
        <f>VLOOKUP($B22,Datos!$T$6:$Z$371,6,FALSE)</f>
        <v>0</v>
      </c>
      <c r="V22" s="57"/>
    </row>
    <row r="23" spans="1:22">
      <c r="A23" s="24" t="str">
        <f>VLOOKUP(WEEKDAY(B23,2),'2023'!$L$5:$M$11,2,FALSE)</f>
        <v>Mié</v>
      </c>
      <c r="B23" s="25">
        <f t="shared" si="8"/>
        <v>45091</v>
      </c>
      <c r="C23" s="26">
        <f>Datos!$L19</f>
        <v>442</v>
      </c>
      <c r="D23" s="26">
        <f t="shared" si="2"/>
        <v>154.69999999999999</v>
      </c>
      <c r="E23" s="26">
        <f t="shared" si="3"/>
        <v>129</v>
      </c>
      <c r="F23" s="26">
        <f t="shared" si="4"/>
        <v>227</v>
      </c>
      <c r="G23" s="27">
        <f t="shared" si="5"/>
        <v>299.44062970756517</v>
      </c>
      <c r="H23" s="28">
        <f>Datos!$D19</f>
        <v>21</v>
      </c>
      <c r="I23" s="40">
        <f>Datos!$E19</f>
        <v>48</v>
      </c>
      <c r="J23" s="41">
        <f>Datos!$F19</f>
        <v>5</v>
      </c>
      <c r="K23" s="42">
        <f>Datos!$H19</f>
        <v>55</v>
      </c>
      <c r="L23" s="43">
        <f t="shared" si="6"/>
        <v>0.29185520361990952</v>
      </c>
      <c r="M23" s="28">
        <f>VLOOKUP($B23,Datos!$K$6:$Q$371,3,FALSE)</f>
        <v>73</v>
      </c>
      <c r="N23" s="40">
        <f>VLOOKUP($B23,Datos!$K$6:$Q$371,4,FALSE)</f>
        <v>115</v>
      </c>
      <c r="O23" s="41">
        <f>VLOOKUP($B23,Datos!$K$6:$Q$371,5,FALSE)</f>
        <v>1</v>
      </c>
      <c r="P23" s="42">
        <f>VLOOKUP($B23,Datos!$K$6:$Q$371,7,FALSE)</f>
        <v>38</v>
      </c>
      <c r="Q23" s="58">
        <f t="shared" si="7"/>
        <v>0.42760180995475111</v>
      </c>
      <c r="R23" s="28">
        <f>VLOOKUP($B23,Datos!$T$6:$Z$371,3,FALSE)</f>
        <v>115.11079620302201</v>
      </c>
      <c r="S23" s="40">
        <f>VLOOKUP($B23,Datos!$T$6:$Z$371,4,FALSE)</f>
        <v>155.35644574944101</v>
      </c>
      <c r="T23" s="41">
        <f>VLOOKUP($B23,Datos!$T$6:$Z$371,5,FALSE)</f>
        <v>28.973387755102099</v>
      </c>
      <c r="U23" s="42">
        <f>VLOOKUP($B23,Datos!$T$6:$Z$371,6,FALSE)</f>
        <v>0</v>
      </c>
      <c r="V23" s="57"/>
    </row>
    <row r="24" spans="1:22">
      <c r="A24" s="29" t="str">
        <f>VLOOKUP(WEEKDAY(B24,2),'2023'!$L$5:$M$11,2,FALSE)</f>
        <v>Jue</v>
      </c>
      <c r="B24" s="20">
        <f t="shared" si="8"/>
        <v>45092</v>
      </c>
      <c r="C24" s="21">
        <f>Datos!$L20</f>
        <v>442</v>
      </c>
      <c r="D24" s="21">
        <f t="shared" si="2"/>
        <v>154.69999999999999</v>
      </c>
      <c r="E24" s="21">
        <f t="shared" si="3"/>
        <v>148</v>
      </c>
      <c r="F24" s="21">
        <f t="shared" si="4"/>
        <v>293</v>
      </c>
      <c r="G24" s="22">
        <f t="shared" si="5"/>
        <v>319.85791001500235</v>
      </c>
      <c r="H24" s="23">
        <f>Datos!$D20</f>
        <v>23</v>
      </c>
      <c r="I24" s="36">
        <f>Datos!$E20</f>
        <v>62</v>
      </c>
      <c r="J24" s="37">
        <f>Datos!$F20</f>
        <v>5</v>
      </c>
      <c r="K24" s="38">
        <f>Datos!$H20</f>
        <v>58</v>
      </c>
      <c r="L24" s="44">
        <f t="shared" si="6"/>
        <v>0.33484162895927599</v>
      </c>
      <c r="M24" s="23">
        <f>VLOOKUP($B24,Datos!$K$6:$Q$371,3,FALSE)</f>
        <v>99</v>
      </c>
      <c r="N24" s="36">
        <f>VLOOKUP($B24,Datos!$K$6:$Q$371,4,FALSE)</f>
        <v>157</v>
      </c>
      <c r="O24" s="37">
        <f>VLOOKUP($B24,Datos!$K$6:$Q$371,5,FALSE)</f>
        <v>3</v>
      </c>
      <c r="P24" s="38">
        <f>VLOOKUP($B24,Datos!$K$6:$Q$371,7,FALSE)</f>
        <v>34</v>
      </c>
      <c r="Q24" s="59">
        <f t="shared" si="7"/>
        <v>0.58597285067873306</v>
      </c>
      <c r="R24" s="23">
        <f>VLOOKUP($B24,Datos!$T$6:$Z$371,3,FALSE)</f>
        <v>133.360068771794</v>
      </c>
      <c r="S24" s="36">
        <f>VLOOKUP($B24,Datos!$T$6:$Z$371,4,FALSE)</f>
        <v>161.146126957494</v>
      </c>
      <c r="T24" s="37">
        <f>VLOOKUP($B24,Datos!$T$6:$Z$371,5,FALSE)</f>
        <v>25.351714285714301</v>
      </c>
      <c r="U24" s="38">
        <f>VLOOKUP($B24,Datos!$T$6:$Z$371,6,FALSE)</f>
        <v>0</v>
      </c>
      <c r="V24" s="57"/>
    </row>
    <row r="25" spans="1:22">
      <c r="A25" s="24" t="str">
        <f>VLOOKUP(WEEKDAY(B25,2),'2023'!$L$5:$M$11,2,FALSE)</f>
        <v>Vie</v>
      </c>
      <c r="B25" s="25">
        <f t="shared" si="8"/>
        <v>45093</v>
      </c>
      <c r="C25" s="26">
        <f>Datos!$L21</f>
        <v>442</v>
      </c>
      <c r="D25" s="26">
        <f t="shared" si="2"/>
        <v>154.69999999999999</v>
      </c>
      <c r="E25" s="26">
        <f t="shared" si="3"/>
        <v>133</v>
      </c>
      <c r="F25" s="26">
        <f t="shared" si="4"/>
        <v>412</v>
      </c>
      <c r="G25" s="27">
        <f t="shared" si="5"/>
        <v>355.95833770089155</v>
      </c>
      <c r="H25" s="28">
        <f>Datos!$D21</f>
        <v>20</v>
      </c>
      <c r="I25" s="40">
        <f>Datos!$E21</f>
        <v>52</v>
      </c>
      <c r="J25" s="41">
        <f>Datos!$F21</f>
        <v>6</v>
      </c>
      <c r="K25" s="42">
        <f>Datos!$H21</f>
        <v>55</v>
      </c>
      <c r="L25" s="43">
        <f t="shared" si="6"/>
        <v>0.3009049773755656</v>
      </c>
      <c r="M25" s="28">
        <f>VLOOKUP($B25,Datos!$K$6:$Q$371,3,FALSE)</f>
        <v>164</v>
      </c>
      <c r="N25" s="40">
        <f>VLOOKUP($B25,Datos!$K$6:$Q$371,4,FALSE)</f>
        <v>206</v>
      </c>
      <c r="O25" s="41">
        <f>VLOOKUP($B25,Datos!$K$6:$Q$371,5,FALSE)</f>
        <v>7</v>
      </c>
      <c r="P25" s="42">
        <f>VLOOKUP($B25,Datos!$K$6:$Q$371,7,FALSE)</f>
        <v>35</v>
      </c>
      <c r="Q25" s="58">
        <f t="shared" si="7"/>
        <v>0.8529411764705882</v>
      </c>
      <c r="R25" s="28">
        <f>VLOOKUP($B25,Datos!$T$6:$Z$371,3,FALSE)</f>
        <v>130.55248837659801</v>
      </c>
      <c r="S25" s="40">
        <f>VLOOKUP($B25,Datos!$T$6:$Z$371,4,FALSE)</f>
        <v>190.094532997763</v>
      </c>
      <c r="T25" s="41">
        <f>VLOOKUP($B25,Datos!$T$6:$Z$371,5,FALSE)</f>
        <v>35.311316326530601</v>
      </c>
      <c r="U25" s="42">
        <f>VLOOKUP($B25,Datos!$T$6:$Z$371,6,FALSE)</f>
        <v>0</v>
      </c>
      <c r="V25" s="57"/>
    </row>
    <row r="26" spans="1:22">
      <c r="A26" s="29" t="str">
        <f>VLOOKUP(WEEKDAY(B26,2),'2023'!$L$5:$M$11,2,FALSE)</f>
        <v>Sáb</v>
      </c>
      <c r="B26" s="20">
        <f t="shared" si="8"/>
        <v>45094</v>
      </c>
      <c r="C26" s="21">
        <f>Datos!$L22</f>
        <v>442</v>
      </c>
      <c r="D26" s="21">
        <f t="shared" si="2"/>
        <v>154.69999999999999</v>
      </c>
      <c r="E26" s="21">
        <f t="shared" si="3"/>
        <v>66</v>
      </c>
      <c r="F26" s="21">
        <f t="shared" si="4"/>
        <v>429</v>
      </c>
      <c r="G26" s="22">
        <f t="shared" si="5"/>
        <v>412.69557764388765</v>
      </c>
      <c r="H26" s="23">
        <f>Datos!$D22</f>
        <v>9</v>
      </c>
      <c r="I26" s="36">
        <f>Datos!$E22</f>
        <v>15</v>
      </c>
      <c r="J26" s="37">
        <f>Datos!$F22</f>
        <v>3</v>
      </c>
      <c r="K26" s="38">
        <f>Datos!$H22</f>
        <v>39</v>
      </c>
      <c r="L26" s="44">
        <f t="shared" si="6"/>
        <v>0.14932126696832579</v>
      </c>
      <c r="M26" s="23">
        <f>VLOOKUP($B26,Datos!$K$6:$Q$371,3,FALSE)</f>
        <v>177</v>
      </c>
      <c r="N26" s="36">
        <f>VLOOKUP($B26,Datos!$K$6:$Q$371,4,FALSE)</f>
        <v>212</v>
      </c>
      <c r="O26" s="37">
        <f>VLOOKUP($B26,Datos!$K$6:$Q$371,5,FALSE)</f>
        <v>7</v>
      </c>
      <c r="P26" s="38">
        <f>VLOOKUP($B26,Datos!$K$6:$Q$371,7,FALSE)</f>
        <v>33</v>
      </c>
      <c r="Q26" s="59">
        <f t="shared" si="7"/>
        <v>0.89592760180995479</v>
      </c>
      <c r="R26" s="23">
        <f>VLOOKUP($B26,Datos!$T$6:$Z$371,3,FALSE)</f>
        <v>185.30030608291401</v>
      </c>
      <c r="S26" s="36">
        <f>VLOOKUP($B26,Datos!$T$6:$Z$371,4,FALSE)</f>
        <v>192.98937360178999</v>
      </c>
      <c r="T26" s="37">
        <f>VLOOKUP($B26,Datos!$T$6:$Z$371,5,FALSE)</f>
        <v>34.405897959183697</v>
      </c>
      <c r="U26" s="38">
        <f>VLOOKUP($B26,Datos!$T$6:$Z$371,6,FALSE)</f>
        <v>0</v>
      </c>
      <c r="V26" s="57"/>
    </row>
    <row r="27" spans="1:22">
      <c r="A27" s="24" t="str">
        <f>VLOOKUP(WEEKDAY(B27,2),'2023'!$L$5:$M$11,2,FALSE)</f>
        <v>Dom</v>
      </c>
      <c r="B27" s="25">
        <f t="shared" si="8"/>
        <v>45095</v>
      </c>
      <c r="C27" s="26">
        <f>Datos!$L23</f>
        <v>442</v>
      </c>
      <c r="D27" s="26">
        <f t="shared" si="2"/>
        <v>154.69999999999999</v>
      </c>
      <c r="E27" s="26">
        <f t="shared" si="3"/>
        <v>55</v>
      </c>
      <c r="F27" s="26">
        <f t="shared" si="4"/>
        <v>393</v>
      </c>
      <c r="G27" s="27">
        <f t="shared" si="5"/>
        <v>417.83603322787241</v>
      </c>
      <c r="H27" s="28">
        <f>Datos!$D23</f>
        <v>10</v>
      </c>
      <c r="I27" s="40">
        <f>Datos!$E23</f>
        <v>8</v>
      </c>
      <c r="J27" s="41">
        <f>Datos!$F23</f>
        <v>3</v>
      </c>
      <c r="K27" s="42">
        <f>Datos!$H23</f>
        <v>34</v>
      </c>
      <c r="L27" s="43">
        <f t="shared" si="6"/>
        <v>0.1244343891402715</v>
      </c>
      <c r="M27" s="28">
        <f>VLOOKUP($B27,Datos!$K$6:$Q$371,3,FALSE)</f>
        <v>165</v>
      </c>
      <c r="N27" s="40">
        <f>VLOOKUP($B27,Datos!$K$6:$Q$371,4,FALSE)</f>
        <v>195</v>
      </c>
      <c r="O27" s="41">
        <f>VLOOKUP($B27,Datos!$K$6:$Q$371,5,FALSE)</f>
        <v>3</v>
      </c>
      <c r="P27" s="42">
        <f>VLOOKUP($B27,Datos!$K$6:$Q$371,7,FALSE)</f>
        <v>30</v>
      </c>
      <c r="Q27" s="58">
        <f t="shared" si="7"/>
        <v>0.82126696832579182</v>
      </c>
      <c r="R27" s="28">
        <f>VLOOKUP($B27,Datos!$T$6:$Z$371,3,FALSE)</f>
        <v>181.08893549012001</v>
      </c>
      <c r="S27" s="40">
        <f>VLOOKUP($B27,Datos!$T$6:$Z$371,4,FALSE)</f>
        <v>197.81410794183401</v>
      </c>
      <c r="T27" s="41">
        <f>VLOOKUP($B27,Datos!$T$6:$Z$371,5,FALSE)</f>
        <v>38.932989795918402</v>
      </c>
      <c r="U27" s="42">
        <f>VLOOKUP($B27,Datos!$T$6:$Z$371,6,FALSE)</f>
        <v>0</v>
      </c>
      <c r="V27" s="57"/>
    </row>
    <row r="28" spans="1:22">
      <c r="A28" s="29" t="str">
        <f>VLOOKUP(WEEKDAY(B28,2),'2023'!$L$5:$M$11,2,FALSE)</f>
        <v>Lun</v>
      </c>
      <c r="B28" s="20">
        <f t="shared" si="8"/>
        <v>45096</v>
      </c>
      <c r="C28" s="21">
        <f>Datos!$L24</f>
        <v>442</v>
      </c>
      <c r="D28" s="21">
        <f t="shared" si="2"/>
        <v>154.69999999999999</v>
      </c>
      <c r="E28" s="21">
        <f t="shared" si="3"/>
        <v>58</v>
      </c>
      <c r="F28" s="21">
        <f t="shared" si="4"/>
        <v>272</v>
      </c>
      <c r="G28" s="22">
        <f t="shared" si="5"/>
        <v>401.04072199426838</v>
      </c>
      <c r="H28" s="23">
        <f>Datos!$D24</f>
        <v>10</v>
      </c>
      <c r="I28" s="36">
        <f>Datos!$E24</f>
        <v>7</v>
      </c>
      <c r="J28" s="37">
        <f>Datos!$F24</f>
        <v>4</v>
      </c>
      <c r="K28" s="38">
        <f>Datos!$H24</f>
        <v>37</v>
      </c>
      <c r="L28" s="44">
        <f t="shared" si="6"/>
        <v>0.13122171945701358</v>
      </c>
      <c r="M28" s="23">
        <f>VLOOKUP($B28,Datos!$K$6:$Q$371,3,FALSE)</f>
        <v>109</v>
      </c>
      <c r="N28" s="36">
        <f>VLOOKUP($B28,Datos!$K$6:$Q$371,4,FALSE)</f>
        <v>129</v>
      </c>
      <c r="O28" s="37">
        <f>VLOOKUP($B28,Datos!$K$6:$Q$371,5,FALSE)</f>
        <v>0</v>
      </c>
      <c r="P28" s="38">
        <f>VLOOKUP($B28,Datos!$K$6:$Q$371,7,FALSE)</f>
        <v>34</v>
      </c>
      <c r="Q28" s="59">
        <f t="shared" si="7"/>
        <v>0.53846153846153844</v>
      </c>
      <c r="R28" s="23">
        <f>VLOOKUP($B28,Datos!$T$6:$Z$371,3,FALSE)</f>
        <v>145.99418055017401</v>
      </c>
      <c r="S28" s="36">
        <f>VLOOKUP($B28,Datos!$T$6:$Z$371,4,FALSE)</f>
        <v>186.23474552572699</v>
      </c>
      <c r="T28" s="37">
        <f>VLOOKUP($B28,Datos!$T$6:$Z$371,5,FALSE)</f>
        <v>68.811795918367395</v>
      </c>
      <c r="U28" s="38">
        <f>VLOOKUP($B28,Datos!$T$6:$Z$371,6,FALSE)</f>
        <v>0</v>
      </c>
      <c r="V28" s="57"/>
    </row>
    <row r="29" spans="1:22">
      <c r="A29" s="24" t="str">
        <f>VLOOKUP(WEEKDAY(B29,2),'2023'!$L$5:$M$11,2,FALSE)</f>
        <v>Mar</v>
      </c>
      <c r="B29" s="25">
        <f t="shared" si="8"/>
        <v>45097</v>
      </c>
      <c r="C29" s="26">
        <f>Datos!$L25</f>
        <v>442</v>
      </c>
      <c r="D29" s="26">
        <f t="shared" si="2"/>
        <v>154.69999999999999</v>
      </c>
      <c r="E29" s="26">
        <f t="shared" si="3"/>
        <v>91</v>
      </c>
      <c r="F29" s="26">
        <f t="shared" si="4"/>
        <v>209</v>
      </c>
      <c r="G29" s="27">
        <f t="shared" si="5"/>
        <v>350.1969794098992</v>
      </c>
      <c r="H29" s="28">
        <f>Datos!$D25</f>
        <v>12</v>
      </c>
      <c r="I29" s="40">
        <f>Datos!$E25</f>
        <v>12</v>
      </c>
      <c r="J29" s="41">
        <f>Datos!$F25</f>
        <v>4</v>
      </c>
      <c r="K29" s="42">
        <f>Datos!$H25</f>
        <v>63</v>
      </c>
      <c r="L29" s="43">
        <f t="shared" si="6"/>
        <v>0.20588235294117646</v>
      </c>
      <c r="M29" s="28">
        <f>VLOOKUP($B29,Datos!$K$6:$Q$371,3,FALSE)</f>
        <v>76</v>
      </c>
      <c r="N29" s="40">
        <f>VLOOKUP($B29,Datos!$K$6:$Q$371,4,FALSE)</f>
        <v>97</v>
      </c>
      <c r="O29" s="41">
        <f>VLOOKUP($B29,Datos!$K$6:$Q$371,5,FALSE)</f>
        <v>0</v>
      </c>
      <c r="P29" s="42">
        <f>VLOOKUP($B29,Datos!$K$6:$Q$371,7,FALSE)</f>
        <v>36</v>
      </c>
      <c r="Q29" s="58">
        <f t="shared" si="7"/>
        <v>0.39140271493212669</v>
      </c>
      <c r="R29" s="28">
        <f>VLOOKUP($B29,Datos!$T$6:$Z$371,3,FALSE)</f>
        <v>94.053943239054703</v>
      </c>
      <c r="S29" s="40">
        <f>VLOOKUP($B29,Datos!$T$6:$Z$371,4,FALSE)</f>
        <v>174.65538310962</v>
      </c>
      <c r="T29" s="41">
        <f>VLOOKUP($B29,Datos!$T$6:$Z$371,5,FALSE)</f>
        <v>81.487653061224506</v>
      </c>
      <c r="U29" s="42">
        <f>VLOOKUP($B29,Datos!$T$6:$Z$371,6,FALSE)</f>
        <v>0</v>
      </c>
      <c r="V29" s="57"/>
    </row>
    <row r="30" spans="1:22">
      <c r="A30" s="29" t="str">
        <f>VLOOKUP(WEEKDAY(B30,2),'2023'!$L$5:$M$11,2,FALSE)</f>
        <v>Mié</v>
      </c>
      <c r="B30" s="20">
        <f t="shared" si="8"/>
        <v>45098</v>
      </c>
      <c r="C30" s="21">
        <f>Datos!$L26</f>
        <v>442</v>
      </c>
      <c r="D30" s="21">
        <f t="shared" si="2"/>
        <v>154.69999999999999</v>
      </c>
      <c r="E30" s="21">
        <f t="shared" si="3"/>
        <v>124</v>
      </c>
      <c r="F30" s="21">
        <f t="shared" si="4"/>
        <v>217</v>
      </c>
      <c r="G30" s="22">
        <f t="shared" si="5"/>
        <v>321.95478520892686</v>
      </c>
      <c r="H30" s="23">
        <f>Datos!$D26</f>
        <v>16</v>
      </c>
      <c r="I30" s="36">
        <f>Datos!$E26</f>
        <v>28</v>
      </c>
      <c r="J30" s="37">
        <f>Datos!$F26</f>
        <v>3</v>
      </c>
      <c r="K30" s="38">
        <f>Datos!$H26</f>
        <v>77</v>
      </c>
      <c r="L30" s="44">
        <f t="shared" si="6"/>
        <v>0.28054298642533937</v>
      </c>
      <c r="M30" s="23">
        <f>VLOOKUP($B30,Datos!$K$6:$Q$371,3,FALSE)</f>
        <v>83</v>
      </c>
      <c r="N30" s="36">
        <f>VLOOKUP($B30,Datos!$K$6:$Q$371,4,FALSE)</f>
        <v>103</v>
      </c>
      <c r="O30" s="37">
        <f>VLOOKUP($B30,Datos!$K$6:$Q$371,5,FALSE)</f>
        <v>0</v>
      </c>
      <c r="P30" s="38">
        <f>VLOOKUP($B30,Datos!$K$6:$Q$371,7,FALSE)</f>
        <v>31</v>
      </c>
      <c r="Q30" s="59">
        <f t="shared" si="7"/>
        <v>0.42081447963800905</v>
      </c>
      <c r="R30" s="23">
        <f>VLOOKUP($B30,Datos!$T$6:$Z$371,3,FALSE)</f>
        <v>82.823621658272003</v>
      </c>
      <c r="S30" s="36">
        <f>VLOOKUP($B30,Datos!$T$6:$Z$371,4,FALSE)</f>
        <v>163.07602069351199</v>
      </c>
      <c r="T30" s="37">
        <f>VLOOKUP($B30,Datos!$T$6:$Z$371,5,FALSE)</f>
        <v>76.055142857142897</v>
      </c>
      <c r="U30" s="38">
        <f>VLOOKUP($B30,Datos!$T$6:$Z$371,6,FALSE)</f>
        <v>0</v>
      </c>
      <c r="V30" s="57"/>
    </row>
    <row r="31" spans="1:22">
      <c r="A31" s="24" t="str">
        <f>VLOOKUP(WEEKDAY(B31,2),'2023'!$L$5:$M$11,2,FALSE)</f>
        <v>Jue</v>
      </c>
      <c r="B31" s="25">
        <f t="shared" si="8"/>
        <v>45099</v>
      </c>
      <c r="C31" s="26">
        <f>Datos!$L27</f>
        <v>442</v>
      </c>
      <c r="D31" s="26">
        <f t="shared" si="2"/>
        <v>154.69999999999999</v>
      </c>
      <c r="E31" s="26">
        <f t="shared" si="3"/>
        <v>133</v>
      </c>
      <c r="F31" s="26">
        <f t="shared" si="4"/>
        <v>319</v>
      </c>
      <c r="G31" s="27">
        <f t="shared" si="5"/>
        <v>291.09731416660799</v>
      </c>
      <c r="H31" s="28">
        <f>Datos!$D27</f>
        <v>16</v>
      </c>
      <c r="I31" s="40">
        <f>Datos!$E27</f>
        <v>38</v>
      </c>
      <c r="J31" s="41">
        <f>Datos!$F27</f>
        <v>3</v>
      </c>
      <c r="K31" s="42">
        <f>Datos!$H27</f>
        <v>76</v>
      </c>
      <c r="L31" s="43">
        <f t="shared" si="6"/>
        <v>0.3009049773755656</v>
      </c>
      <c r="M31" s="28">
        <f>VLOOKUP($B31,Datos!$K$6:$Q$371,3,FALSE)</f>
        <v>106</v>
      </c>
      <c r="N31" s="40">
        <f>VLOOKUP($B31,Datos!$K$6:$Q$371,4,FALSE)</f>
        <v>160</v>
      </c>
      <c r="O31" s="41">
        <f>VLOOKUP($B31,Datos!$K$6:$Q$371,5,FALSE)</f>
        <v>19</v>
      </c>
      <c r="P31" s="42">
        <f>VLOOKUP($B31,Datos!$K$6:$Q$371,7,FALSE)</f>
        <v>34</v>
      </c>
      <c r="Q31" s="58">
        <f t="shared" si="7"/>
        <v>0.64479638009049778</v>
      </c>
      <c r="R31" s="28">
        <f>VLOOKUP($B31,Datos!$T$6:$Z$371,3,FALSE)</f>
        <v>75.804670670282803</v>
      </c>
      <c r="S31" s="40">
        <f>VLOOKUP($B31,Datos!$T$6:$Z$371,4,FALSE)</f>
        <v>158.251286353468</v>
      </c>
      <c r="T31" s="41">
        <f>VLOOKUP($B31,Datos!$T$6:$Z$371,5,FALSE)</f>
        <v>57.041357142857201</v>
      </c>
      <c r="U31" s="42">
        <f>VLOOKUP($B31,Datos!$T$6:$Z$371,6,FALSE)</f>
        <v>0</v>
      </c>
      <c r="V31" s="57"/>
    </row>
    <row r="32" spans="1:22">
      <c r="A32" s="29" t="str">
        <f>VLOOKUP(WEEKDAY(B32,2),'2023'!$L$5:$M$11,2,FALSE)</f>
        <v>Vie</v>
      </c>
      <c r="B32" s="20">
        <f t="shared" si="8"/>
        <v>45100</v>
      </c>
      <c r="C32" s="21">
        <f>Datos!$L28</f>
        <v>442</v>
      </c>
      <c r="D32" s="21">
        <f t="shared" si="2"/>
        <v>154.69999999999999</v>
      </c>
      <c r="E32" s="21">
        <f t="shared" si="3"/>
        <v>87</v>
      </c>
      <c r="F32" s="21">
        <f t="shared" si="4"/>
        <v>419</v>
      </c>
      <c r="G32" s="22">
        <f t="shared" si="5"/>
        <v>334.93205433497207</v>
      </c>
      <c r="H32" s="23">
        <f>Datos!$D28</f>
        <v>12</v>
      </c>
      <c r="I32" s="36">
        <f>Datos!$E28</f>
        <v>16</v>
      </c>
      <c r="J32" s="37">
        <f>Datos!$F28</f>
        <v>3</v>
      </c>
      <c r="K32" s="38">
        <f>Datos!$H28</f>
        <v>56</v>
      </c>
      <c r="L32" s="44">
        <f t="shared" si="6"/>
        <v>0.19683257918552036</v>
      </c>
      <c r="M32" s="23">
        <f>VLOOKUP($B32,Datos!$K$6:$Q$371,3,FALSE)</f>
        <v>152</v>
      </c>
      <c r="N32" s="36">
        <f>VLOOKUP($B32,Datos!$K$6:$Q$371,4,FALSE)</f>
        <v>203</v>
      </c>
      <c r="O32" s="37">
        <f>VLOOKUP($B32,Datos!$K$6:$Q$371,5,FALSE)</f>
        <v>29</v>
      </c>
      <c r="P32" s="38">
        <f>VLOOKUP($B32,Datos!$K$6:$Q$371,7,FALSE)</f>
        <v>35</v>
      </c>
      <c r="Q32" s="59">
        <f t="shared" si="7"/>
        <v>0.86877828054298645</v>
      </c>
      <c r="R32" s="23">
        <f>VLOOKUP($B32,Datos!$T$6:$Z$371,3,FALSE)</f>
        <v>105.28426481983701</v>
      </c>
      <c r="S32" s="36">
        <f>VLOOKUP($B32,Datos!$T$6:$Z$371,4,FALSE)</f>
        <v>170.795595637584</v>
      </c>
      <c r="T32" s="37">
        <f>VLOOKUP($B32,Datos!$T$6:$Z$371,5,FALSE)</f>
        <v>58.852193877551102</v>
      </c>
      <c r="U32" s="38">
        <f>VLOOKUP($B32,Datos!$T$6:$Z$371,6,FALSE)</f>
        <v>0</v>
      </c>
      <c r="V32" s="57"/>
    </row>
    <row r="33" spans="1:22">
      <c r="A33" s="24" t="str">
        <f>VLOOKUP(WEEKDAY(B33,2),'2023'!$L$5:$M$11,2,FALSE)</f>
        <v>Sáb</v>
      </c>
      <c r="B33" s="25">
        <f t="shared" si="8"/>
        <v>45101</v>
      </c>
      <c r="C33" s="26">
        <f>Datos!$L29</f>
        <v>442</v>
      </c>
      <c r="D33" s="26">
        <f t="shared" si="2"/>
        <v>154.69999999999999</v>
      </c>
      <c r="E33" s="26">
        <f t="shared" si="3"/>
        <v>62</v>
      </c>
      <c r="F33" s="26">
        <f t="shared" si="4"/>
        <v>430</v>
      </c>
      <c r="G33" s="27">
        <f t="shared" si="5"/>
        <v>382.33330016083232</v>
      </c>
      <c r="H33" s="28">
        <f>Datos!$D29</f>
        <v>10</v>
      </c>
      <c r="I33" s="40">
        <f>Datos!$E29</f>
        <v>10</v>
      </c>
      <c r="J33" s="41">
        <f>Datos!$F29</f>
        <v>3</v>
      </c>
      <c r="K33" s="42">
        <f>Datos!$H29</f>
        <v>39</v>
      </c>
      <c r="L33" s="43">
        <f t="shared" si="6"/>
        <v>0.14027149321266968</v>
      </c>
      <c r="M33" s="28">
        <f>VLOOKUP($B33,Datos!$K$6:$Q$371,3,FALSE)</f>
        <v>152</v>
      </c>
      <c r="N33" s="40">
        <f>VLOOKUP($B33,Datos!$K$6:$Q$371,4,FALSE)</f>
        <v>213</v>
      </c>
      <c r="O33" s="41">
        <f>VLOOKUP($B33,Datos!$K$6:$Q$371,5,FALSE)</f>
        <v>27</v>
      </c>
      <c r="P33" s="42">
        <f>VLOOKUP($B33,Datos!$K$6:$Q$371,7,FALSE)</f>
        <v>38</v>
      </c>
      <c r="Q33" s="58">
        <f t="shared" si="7"/>
        <v>0.8868778280542986</v>
      </c>
      <c r="R33" s="28">
        <f>VLOOKUP($B33,Datos!$T$6:$Z$371,3,FALSE)</f>
        <v>123.53353738860901</v>
      </c>
      <c r="S33" s="40">
        <f>VLOOKUP($B33,Datos!$T$6:$Z$371,4,FALSE)</f>
        <v>173.690436241611</v>
      </c>
      <c r="T33" s="41">
        <f>VLOOKUP($B33,Datos!$T$6:$Z$371,5,FALSE)</f>
        <v>85.109326530612293</v>
      </c>
      <c r="U33" s="42">
        <f>VLOOKUP($B33,Datos!$T$6:$Z$371,6,FALSE)</f>
        <v>0</v>
      </c>
      <c r="V33" s="57"/>
    </row>
    <row r="34" spans="1:22">
      <c r="A34" s="29" t="str">
        <f>VLOOKUP(WEEKDAY(B34,2),'2023'!$L$5:$M$11,2,FALSE)</f>
        <v>Dom</v>
      </c>
      <c r="B34" s="20">
        <f t="shared" si="8"/>
        <v>45102</v>
      </c>
      <c r="C34" s="21">
        <f>Datos!$L30</f>
        <v>442</v>
      </c>
      <c r="D34" s="21">
        <f t="shared" si="2"/>
        <v>154.69999999999999</v>
      </c>
      <c r="E34" s="21">
        <f t="shared" si="3"/>
        <v>59</v>
      </c>
      <c r="F34" s="21">
        <f t="shared" si="4"/>
        <v>324</v>
      </c>
      <c r="G34" s="22">
        <f t="shared" si="5"/>
        <v>383.14739323502397</v>
      </c>
      <c r="H34" s="23">
        <f>Datos!$D30</f>
        <v>9</v>
      </c>
      <c r="I34" s="36">
        <f>Datos!$E30</f>
        <v>8</v>
      </c>
      <c r="J34" s="37">
        <f>Datos!$F30</f>
        <v>3</v>
      </c>
      <c r="K34" s="38">
        <f>Datos!$H30</f>
        <v>39</v>
      </c>
      <c r="L34" s="44">
        <f t="shared" si="6"/>
        <v>0.1334841628959276</v>
      </c>
      <c r="M34" s="23">
        <f>VLOOKUP($B34,Datos!$K$6:$Q$371,3,FALSE)</f>
        <v>112</v>
      </c>
      <c r="N34" s="36">
        <f>VLOOKUP($B34,Datos!$K$6:$Q$371,4,FALSE)</f>
        <v>165</v>
      </c>
      <c r="O34" s="37">
        <f>VLOOKUP($B34,Datos!$K$6:$Q$371,5,FALSE)</f>
        <v>13</v>
      </c>
      <c r="P34" s="38">
        <f>VLOOKUP($B34,Datos!$K$6:$Q$371,7,FALSE)</f>
        <v>34</v>
      </c>
      <c r="Q34" s="59">
        <f t="shared" si="7"/>
        <v>0.65610859728506787</v>
      </c>
      <c r="R34" s="23">
        <f>VLOOKUP($B34,Datos!$T$6:$Z$371,3,FALSE)</f>
        <v>120.72595699341301</v>
      </c>
      <c r="S34" s="36">
        <f>VLOOKUP($B34,Datos!$T$6:$Z$371,4,FALSE)</f>
        <v>173.690436241611</v>
      </c>
      <c r="T34" s="37">
        <f>VLOOKUP($B34,Datos!$T$6:$Z$371,5,FALSE)</f>
        <v>88.730999999999995</v>
      </c>
      <c r="U34" s="38">
        <f>VLOOKUP($B34,Datos!$T$6:$Z$371,6,FALSE)</f>
        <v>0</v>
      </c>
      <c r="V34" s="57"/>
    </row>
    <row r="35" spans="1:22">
      <c r="A35" s="24" t="str">
        <f>VLOOKUP(WEEKDAY(B35,2),'2023'!$L$5:$M$11,2,FALSE)</f>
        <v>Lun</v>
      </c>
      <c r="B35" s="25">
        <f t="shared" si="8"/>
        <v>45103</v>
      </c>
      <c r="C35" s="26">
        <f>Datos!$L31</f>
        <v>442</v>
      </c>
      <c r="D35" s="26">
        <f t="shared" si="2"/>
        <v>154.69999999999999</v>
      </c>
      <c r="E35" s="26">
        <f t="shared" si="3"/>
        <v>63</v>
      </c>
      <c r="F35" s="26">
        <f t="shared" si="4"/>
        <v>240</v>
      </c>
      <c r="G35" s="27">
        <f t="shared" si="5"/>
        <v>378.66429344375302</v>
      </c>
      <c r="H35" s="28">
        <f>Datos!$D31</f>
        <v>13</v>
      </c>
      <c r="I35" s="40">
        <f>Datos!$E31</f>
        <v>8</v>
      </c>
      <c r="J35" s="41">
        <f>Datos!$F31</f>
        <v>3</v>
      </c>
      <c r="K35" s="42">
        <f>Datos!$H31</f>
        <v>39</v>
      </c>
      <c r="L35" s="43">
        <f t="shared" si="6"/>
        <v>0.1425339366515837</v>
      </c>
      <c r="M35" s="28">
        <f>VLOOKUP($B35,Datos!$K$6:$Q$371,3,FALSE)</f>
        <v>88</v>
      </c>
      <c r="N35" s="40">
        <f>VLOOKUP($B35,Datos!$K$6:$Q$371,4,FALSE)</f>
        <v>125</v>
      </c>
      <c r="O35" s="41">
        <f>VLOOKUP($B35,Datos!$K$6:$Q$371,5,FALSE)</f>
        <v>2</v>
      </c>
      <c r="P35" s="42">
        <f>VLOOKUP($B35,Datos!$K$6:$Q$371,7,FALSE)</f>
        <v>25</v>
      </c>
      <c r="Q35" s="58">
        <f t="shared" si="7"/>
        <v>0.48642533936651583</v>
      </c>
      <c r="R35" s="28">
        <f>VLOOKUP($B35,Datos!$T$6:$Z$371,3,FALSE)</f>
        <v>140.37901975978301</v>
      </c>
      <c r="S35" s="40">
        <f>VLOOKUP($B35,Datos!$T$6:$Z$371,4,FALSE)</f>
        <v>164.040967561521</v>
      </c>
      <c r="T35" s="41">
        <f>VLOOKUP($B35,Datos!$T$6:$Z$371,5,FALSE)</f>
        <v>74.244306122449004</v>
      </c>
      <c r="U35" s="42">
        <f>VLOOKUP($B35,Datos!$T$6:$Z$371,6,FALSE)</f>
        <v>0</v>
      </c>
      <c r="V35" s="57"/>
    </row>
    <row r="36" spans="1:22">
      <c r="A36" s="29" t="str">
        <f>VLOOKUP(WEEKDAY(B36,2),'2023'!$L$5:$M$11,2,FALSE)</f>
        <v>Mar</v>
      </c>
      <c r="B36" s="20">
        <f t="shared" si="8"/>
        <v>45104</v>
      </c>
      <c r="C36" s="21">
        <f>Datos!$L32</f>
        <v>442</v>
      </c>
      <c r="D36" s="21">
        <f t="shared" si="2"/>
        <v>154.69999999999999</v>
      </c>
      <c r="E36" s="21">
        <f t="shared" si="3"/>
        <v>74</v>
      </c>
      <c r="F36" s="21">
        <f t="shared" si="4"/>
        <v>216</v>
      </c>
      <c r="G36" s="22">
        <f t="shared" si="5"/>
        <v>317.79705962913607</v>
      </c>
      <c r="H36" s="23">
        <f>Datos!$D32</f>
        <v>15</v>
      </c>
      <c r="I36" s="36">
        <f>Datos!$E32</f>
        <v>15</v>
      </c>
      <c r="J36" s="37">
        <f>Datos!$F32</f>
        <v>3</v>
      </c>
      <c r="K36" s="38">
        <f>Datos!$H32</f>
        <v>41</v>
      </c>
      <c r="L36" s="44">
        <f t="shared" si="6"/>
        <v>0.167420814479638</v>
      </c>
      <c r="M36" s="23">
        <f>VLOOKUP($B36,Datos!$K$6:$Q$371,3,FALSE)</f>
        <v>81</v>
      </c>
      <c r="N36" s="36">
        <f>VLOOKUP($B36,Datos!$K$6:$Q$371,4,FALSE)</f>
        <v>105</v>
      </c>
      <c r="O36" s="37">
        <f>VLOOKUP($B36,Datos!$K$6:$Q$371,5,FALSE)</f>
        <v>3</v>
      </c>
      <c r="P36" s="38">
        <f>VLOOKUP($B36,Datos!$K$6:$Q$371,7,FALSE)</f>
        <v>27</v>
      </c>
      <c r="Q36" s="59">
        <f t="shared" si="7"/>
        <v>0.42760180995475111</v>
      </c>
      <c r="R36" s="23">
        <f>VLOOKUP($B36,Datos!$T$6:$Z$371,3,FALSE)</f>
        <v>99.669104029446004</v>
      </c>
      <c r="S36" s="36">
        <f>VLOOKUP($B36,Datos!$T$6:$Z$371,4,FALSE)</f>
        <v>160.18118008948599</v>
      </c>
      <c r="T36" s="37">
        <f>VLOOKUP($B36,Datos!$T$6:$Z$371,5,FALSE)</f>
        <v>57.946775510204098</v>
      </c>
      <c r="U36" s="38">
        <f>VLOOKUP($B36,Datos!$T$6:$Z$371,6,FALSE)</f>
        <v>0</v>
      </c>
      <c r="V36" s="57"/>
    </row>
    <row r="37" spans="1:22">
      <c r="A37" s="24" t="str">
        <f>VLOOKUP(WEEKDAY(B37,2),'2023'!$L$5:$M$11,2,FALSE)</f>
        <v>Mié</v>
      </c>
      <c r="B37" s="25">
        <f t="shared" si="8"/>
        <v>45105</v>
      </c>
      <c r="C37" s="26">
        <f>Datos!$L33</f>
        <v>442</v>
      </c>
      <c r="D37" s="26">
        <f t="shared" si="2"/>
        <v>154.69999999999999</v>
      </c>
      <c r="E37" s="26">
        <f t="shared" si="3"/>
        <v>101</v>
      </c>
      <c r="F37" s="26">
        <f t="shared" si="4"/>
        <v>219</v>
      </c>
      <c r="G37" s="27">
        <f t="shared" si="5"/>
        <v>317.98377529976972</v>
      </c>
      <c r="H37" s="28">
        <f>Datos!$D33</f>
        <v>22</v>
      </c>
      <c r="I37" s="40">
        <f>Datos!$E33</f>
        <v>33</v>
      </c>
      <c r="J37" s="41">
        <f>Datos!$F33</f>
        <v>3</v>
      </c>
      <c r="K37" s="42">
        <f>Datos!$H33</f>
        <v>43</v>
      </c>
      <c r="L37" s="43">
        <f t="shared" si="6"/>
        <v>0.22850678733031674</v>
      </c>
      <c r="M37" s="28">
        <f>VLOOKUP($B37,Datos!$K$6:$Q$371,3,FALSE)</f>
        <v>80</v>
      </c>
      <c r="N37" s="40">
        <f>VLOOKUP($B37,Datos!$K$6:$Q$371,4,FALSE)</f>
        <v>104</v>
      </c>
      <c r="O37" s="41">
        <f>VLOOKUP($B37,Datos!$K$6:$Q$371,5,FALSE)</f>
        <v>3</v>
      </c>
      <c r="P37" s="42">
        <f>VLOOKUP($B37,Datos!$K$6:$Q$371,7,FALSE)</f>
        <v>32</v>
      </c>
      <c r="Q37" s="58">
        <f t="shared" si="7"/>
        <v>0.42307692307692307</v>
      </c>
      <c r="R37" s="28">
        <f>VLOOKUP($B37,Datos!$T$6:$Z$371,3,FALSE)</f>
        <v>110.899425610229</v>
      </c>
      <c r="S37" s="40">
        <f>VLOOKUP($B37,Datos!$T$6:$Z$371,4,FALSE)</f>
        <v>157.286339485459</v>
      </c>
      <c r="T37" s="41">
        <f>VLOOKUP($B37,Datos!$T$6:$Z$371,5,FALSE)</f>
        <v>49.798010204081699</v>
      </c>
      <c r="U37" s="42">
        <f>VLOOKUP($B37,Datos!$T$6:$Z$371,6,FALSE)</f>
        <v>0</v>
      </c>
      <c r="V37" s="57"/>
    </row>
    <row r="38" spans="1:22">
      <c r="A38" s="29" t="str">
        <f>VLOOKUP(WEEKDAY(B38,2),'2023'!$L$5:$M$11,2,FALSE)</f>
        <v>Jue</v>
      </c>
      <c r="B38" s="20">
        <f t="shared" si="8"/>
        <v>45106</v>
      </c>
      <c r="C38" s="21">
        <f>Datos!$L34</f>
        <v>442</v>
      </c>
      <c r="D38" s="21">
        <f t="shared" si="2"/>
        <v>154.69999999999999</v>
      </c>
      <c r="E38" s="21">
        <f t="shared" si="3"/>
        <v>110</v>
      </c>
      <c r="F38" s="21">
        <f t="shared" si="4"/>
        <v>228</v>
      </c>
      <c r="G38" s="22">
        <f t="shared" si="5"/>
        <v>286.7136698371387</v>
      </c>
      <c r="H38" s="23">
        <f>Datos!$D34</f>
        <v>26</v>
      </c>
      <c r="I38" s="36">
        <f>Datos!$E34</f>
        <v>38</v>
      </c>
      <c r="J38" s="37">
        <f>Datos!$F34</f>
        <v>3</v>
      </c>
      <c r="K38" s="38">
        <f>Datos!$H34</f>
        <v>43</v>
      </c>
      <c r="L38" s="44">
        <f t="shared" si="6"/>
        <v>0.24886877828054299</v>
      </c>
      <c r="M38" s="23">
        <f>VLOOKUP($B38,Datos!$K$6:$Q$371,3,FALSE)</f>
        <v>96</v>
      </c>
      <c r="N38" s="36">
        <f>VLOOKUP($B38,Datos!$K$6:$Q$371,4,FALSE)</f>
        <v>94</v>
      </c>
      <c r="O38" s="37">
        <f>VLOOKUP($B38,Datos!$K$6:$Q$371,5,FALSE)</f>
        <v>3</v>
      </c>
      <c r="P38" s="38">
        <f>VLOOKUP($B38,Datos!$K$6:$Q$371,7,FALSE)</f>
        <v>35</v>
      </c>
      <c r="Q38" s="59">
        <f t="shared" si="7"/>
        <v>0.43665158371040724</v>
      </c>
      <c r="R38" s="23">
        <f>VLOOKUP($B38,Datos!$T$6:$Z$371,3,FALSE)</f>
        <v>109.495635412631</v>
      </c>
      <c r="S38" s="36">
        <f>VLOOKUP($B38,Datos!$T$6:$Z$371,4,FALSE)</f>
        <v>142.81213646532399</v>
      </c>
      <c r="T38" s="37">
        <f>VLOOKUP($B38,Datos!$T$6:$Z$371,5,FALSE)</f>
        <v>34.405897959183697</v>
      </c>
      <c r="U38" s="38">
        <f>VLOOKUP($B38,Datos!$T$6:$Z$371,6,FALSE)</f>
        <v>0</v>
      </c>
      <c r="V38" s="57"/>
    </row>
    <row r="39" spans="1:22">
      <c r="A39" s="24" t="str">
        <f>VLOOKUP(WEEKDAY(B39,2),'2023'!$L$5:$M$11,2,FALSE)</f>
        <v>Vie</v>
      </c>
      <c r="B39" s="25">
        <f t="shared" si="8"/>
        <v>45107</v>
      </c>
      <c r="C39" s="26">
        <f>Datos!$L35</f>
        <v>442</v>
      </c>
      <c r="D39" s="26">
        <f t="shared" si="2"/>
        <v>154.69999999999999</v>
      </c>
      <c r="E39" s="26">
        <f t="shared" si="3"/>
        <v>69</v>
      </c>
      <c r="F39" s="26">
        <f t="shared" si="4"/>
        <v>299</v>
      </c>
      <c r="G39" s="27">
        <f t="shared" si="5"/>
        <v>289.2650574890551</v>
      </c>
      <c r="H39" s="28">
        <f>Datos!$D35</f>
        <v>15</v>
      </c>
      <c r="I39" s="40">
        <f>Datos!$E35</f>
        <v>16</v>
      </c>
      <c r="J39" s="41">
        <f>Datos!$F35</f>
        <v>3</v>
      </c>
      <c r="K39" s="42">
        <f>Datos!$H35</f>
        <v>35</v>
      </c>
      <c r="L39" s="43">
        <f t="shared" si="6"/>
        <v>0.15610859728506787</v>
      </c>
      <c r="M39" s="28">
        <f>VLOOKUP($B39,Datos!$K$6:$Q$371,3,FALSE)</f>
        <v>127</v>
      </c>
      <c r="N39" s="40">
        <f>VLOOKUP($B39,Datos!$K$6:$Q$371,4,FALSE)</f>
        <v>130</v>
      </c>
      <c r="O39" s="41">
        <f>VLOOKUP($B39,Datos!$K$6:$Q$371,5,FALSE)</f>
        <v>0</v>
      </c>
      <c r="P39" s="42">
        <f>VLOOKUP($B39,Datos!$K$6:$Q$371,7,FALSE)</f>
        <v>42</v>
      </c>
      <c r="Q39" s="58">
        <f t="shared" si="7"/>
        <v>0.58144796380090502</v>
      </c>
      <c r="R39" s="28">
        <f>VLOOKUP($B39,Datos!$T$6:$Z$371,3,FALSE)</f>
        <v>116.51458640062</v>
      </c>
      <c r="S39" s="40">
        <f>VLOOKUP($B39,Datos!$T$6:$Z$371,4,FALSE)</f>
        <v>143.777083333333</v>
      </c>
      <c r="T39" s="41">
        <f>VLOOKUP($B39,Datos!$T$6:$Z$371,5,FALSE)</f>
        <v>28.973387755102099</v>
      </c>
      <c r="U39" s="42">
        <f>VLOOKUP($B39,Datos!$T$6:$Z$371,6,FALSE)</f>
        <v>0</v>
      </c>
      <c r="V39" s="57"/>
    </row>
    <row r="40" spans="1:22">
      <c r="A40" s="5"/>
      <c r="B40" s="6"/>
      <c r="D40" s="7"/>
      <c r="E40" s="7"/>
      <c r="F40" s="7"/>
      <c r="G40" s="7"/>
      <c r="H40" s="300"/>
      <c r="I40" s="300"/>
      <c r="J40" s="300"/>
      <c r="K40" s="300"/>
      <c r="L40" s="35"/>
      <c r="M40" s="300"/>
      <c r="N40" s="300"/>
      <c r="O40" s="300"/>
      <c r="P40" s="300"/>
      <c r="Q40" s="35"/>
      <c r="R40" s="300"/>
      <c r="S40" s="300"/>
      <c r="T40" s="300"/>
      <c r="U40" s="300"/>
      <c r="V40" s="35"/>
    </row>
    <row r="41" spans="1:22">
      <c r="A41" s="313" t="s">
        <v>469</v>
      </c>
      <c r="B41" s="313"/>
      <c r="C41" s="313"/>
      <c r="D41" s="313"/>
      <c r="E41" s="313"/>
      <c r="H41" s="7"/>
      <c r="I41" s="49"/>
      <c r="J41" s="50"/>
      <c r="K41" s="49"/>
      <c r="L41" s="49"/>
      <c r="M41" s="312" t="s">
        <v>470</v>
      </c>
      <c r="N41" s="312"/>
      <c r="O41" s="312"/>
      <c r="P41" s="312"/>
      <c r="Q41" s="61">
        <v>0.6</v>
      </c>
      <c r="R41" s="49"/>
      <c r="S41" s="49"/>
      <c r="T41" s="49"/>
      <c r="U41" s="49"/>
      <c r="V41" s="49"/>
    </row>
    <row r="42" spans="1:22">
      <c r="A42" s="314">
        <v>0.35</v>
      </c>
      <c r="B42" s="314"/>
      <c r="C42" s="311">
        <f>AVERAGE($C$10:$C$39)*$A42</f>
        <v>154.69999999999999</v>
      </c>
      <c r="D42" s="311"/>
      <c r="E42" s="311"/>
      <c r="F42" s="7"/>
      <c r="G42" s="7"/>
      <c r="H42" s="7"/>
      <c r="I42" s="7"/>
      <c r="J42" s="7"/>
      <c r="K42" s="7"/>
      <c r="L42" s="7"/>
      <c r="M42" s="312" t="s">
        <v>470</v>
      </c>
      <c r="N42" s="312"/>
      <c r="O42" s="312"/>
      <c r="P42" s="312"/>
      <c r="Q42" s="61">
        <v>0.4</v>
      </c>
      <c r="R42" s="7"/>
      <c r="S42" s="7"/>
      <c r="T42" s="7"/>
      <c r="U42" s="7"/>
      <c r="V42" s="7"/>
    </row>
    <row r="43" spans="1:22">
      <c r="A43" s="315">
        <v>0.5</v>
      </c>
      <c r="B43" s="315"/>
      <c r="C43" s="311">
        <f>AVERAGE($C$10:$C$39)*$A43</f>
        <v>221</v>
      </c>
      <c r="D43" s="311"/>
      <c r="E43" s="311"/>
      <c r="F43" s="7"/>
      <c r="G43" s="7"/>
      <c r="H43" s="7"/>
      <c r="I43" s="7"/>
      <c r="J43" s="51"/>
      <c r="K43" s="7"/>
      <c r="L43" s="7"/>
      <c r="M43" s="312" t="s">
        <v>471</v>
      </c>
      <c r="N43" s="312"/>
      <c r="O43" s="312"/>
      <c r="P43" s="312"/>
      <c r="Q43" s="61">
        <v>0.2</v>
      </c>
      <c r="R43" s="7"/>
      <c r="S43" s="7"/>
      <c r="T43" s="7"/>
      <c r="U43" s="7"/>
      <c r="V43" s="7"/>
    </row>
    <row r="44" spans="1:22">
      <c r="A44" s="310">
        <v>0.7</v>
      </c>
      <c r="B44" s="310"/>
      <c r="C44" s="311">
        <f>AVERAGE($C$10:$C$39)*$A44</f>
        <v>309.39999999999998</v>
      </c>
      <c r="D44" s="311"/>
      <c r="E44" s="311"/>
      <c r="F44" s="7"/>
      <c r="G44" s="7"/>
      <c r="H44" s="7"/>
      <c r="I44" s="7"/>
      <c r="J44" s="51"/>
      <c r="K44" s="7"/>
      <c r="L44" s="7"/>
      <c r="M44" s="312" t="s">
        <v>472</v>
      </c>
      <c r="N44" s="312"/>
      <c r="O44" s="312"/>
      <c r="P44" s="312"/>
      <c r="Q44" s="61">
        <v>0.1</v>
      </c>
      <c r="R44" s="7"/>
      <c r="S44" s="7"/>
      <c r="T44" s="7"/>
      <c r="U44" s="7"/>
      <c r="V44" s="7"/>
    </row>
  </sheetData>
  <mergeCells count="39">
    <mergeCell ref="J6:J9"/>
    <mergeCell ref="K6:K9"/>
    <mergeCell ref="A43:B43"/>
    <mergeCell ref="C43:E43"/>
    <mergeCell ref="M43:P43"/>
    <mergeCell ref="A7:B9"/>
    <mergeCell ref="E7:G8"/>
    <mergeCell ref="C8:C9"/>
    <mergeCell ref="H6:H9"/>
    <mergeCell ref="I6:I9"/>
    <mergeCell ref="A44:B44"/>
    <mergeCell ref="C44:E44"/>
    <mergeCell ref="M44:P44"/>
    <mergeCell ref="A41:E41"/>
    <mergeCell ref="M41:P41"/>
    <mergeCell ref="A42:B42"/>
    <mergeCell ref="C42:E42"/>
    <mergeCell ref="M42:P42"/>
    <mergeCell ref="H5:K5"/>
    <mergeCell ref="M5:P5"/>
    <mergeCell ref="R5:U5"/>
    <mergeCell ref="H40:K40"/>
    <mergeCell ref="M40:P40"/>
    <mergeCell ref="R40:U40"/>
    <mergeCell ref="L5:L9"/>
    <mergeCell ref="M6:M9"/>
    <mergeCell ref="N6:N9"/>
    <mergeCell ref="O6:O9"/>
    <mergeCell ref="P6:P9"/>
    <mergeCell ref="Q5:Q9"/>
    <mergeCell ref="R6:R9"/>
    <mergeCell ref="S6:S9"/>
    <mergeCell ref="T6:T9"/>
    <mergeCell ref="U6:U9"/>
    <mergeCell ref="B2:U2"/>
    <mergeCell ref="X2:AE2"/>
    <mergeCell ref="B3:U3"/>
    <mergeCell ref="X3:AE3"/>
    <mergeCell ref="X4:AE4"/>
  </mergeCells>
  <conditionalFormatting sqref="L10:L39 Q10:Q39 Q41:Q44">
    <cfRule type="cellIs" dxfId="41" priority="1" operator="greaterThanOrEqual">
      <formula>$Q$41</formula>
    </cfRule>
    <cfRule type="cellIs" dxfId="40" priority="2" operator="lessThanOrEqual">
      <formula>$Q$44</formula>
    </cfRule>
    <cfRule type="cellIs" dxfId="39" priority="6" operator="between">
      <formula>$Q$42</formula>
      <formula>$Q$41</formula>
    </cfRule>
  </conditionalFormatting>
  <conditionalFormatting sqref="Q41:Q44 L10:L39 Q10:Q39">
    <cfRule type="cellIs" dxfId="38" priority="5" operator="between">
      <formula>$Q$44</formula>
      <formula>$Q$43</formula>
    </cfRule>
  </conditionalFormatting>
  <conditionalFormatting sqref="Q44">
    <cfRule type="cellIs" dxfId="37" priority="3" operator="greaterThanOrEqual">
      <formula>$Q$41</formula>
    </cfRule>
    <cfRule type="cellIs" dxfId="36" priority="4" operator="between">
      <formula>$Q$42</formula>
      <formula>$Q$41</formula>
    </cfRule>
  </conditionalFormatting>
  <pageMargins left="0.389583333333333" right="0.389583333333333" top="0.389583333333333" bottom="0.389583333333333" header="0.30972222222222201" footer="0.30972222222222201"/>
  <pageSetup scale="92" fitToWidth="2" orientation="landscape"/>
  <colBreaks count="1" manualBreakCount="1">
    <brk id="22" max="43" man="1"/>
  </colBreak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C000"/>
  </sheetPr>
  <dimension ref="A1:AF45"/>
  <sheetViews>
    <sheetView showGridLines="0" topLeftCell="Q2" zoomScale="90" zoomScaleNormal="90" workbookViewId="0">
      <selection activeCell="X3" sqref="X3:AE3"/>
    </sheetView>
  </sheetViews>
  <sheetFormatPr baseColWidth="10" defaultColWidth="3.85546875" defaultRowHeight="12.75" outlineLevelRow="1" outlineLevelCol="1"/>
  <cols>
    <col min="1" max="1" width="7.42578125" style="4" customWidth="1"/>
    <col min="2" max="2" width="3.5703125" style="4" customWidth="1"/>
    <col min="3" max="3" width="4.5703125" style="4" hidden="1" customWidth="1" outlineLevel="1"/>
    <col min="4" max="4" width="8.7109375" style="4" hidden="1" customWidth="1" outlineLevel="1"/>
    <col min="5" max="5" width="7" style="4" customWidth="1" collapsed="1"/>
    <col min="6" max="6" width="7" style="4" customWidth="1"/>
    <col min="7" max="7" width="6.5703125" style="4" customWidth="1"/>
    <col min="8" max="9" width="3.5703125" style="4" hidden="1" customWidth="1" outlineLevel="1"/>
    <col min="10" max="11" width="4.85546875" style="4" hidden="1" customWidth="1" outlineLevel="1"/>
    <col min="12" max="12" width="6.7109375" style="4" customWidth="1" collapsed="1"/>
    <col min="13" max="16" width="3.5703125" style="4" customWidth="1"/>
    <col min="17" max="17" width="6.7109375" style="4" customWidth="1"/>
    <col min="18" max="19" width="3.5703125" style="4" hidden="1" customWidth="1" outlineLevel="1"/>
    <col min="20" max="21" width="4.85546875" style="4" hidden="1" customWidth="1" outlineLevel="1"/>
    <col min="22" max="22" width="3.85546875" style="4" customWidth="1" collapsed="1"/>
    <col min="23" max="32" width="14" style="4" customWidth="1"/>
    <col min="33" max="33" width="3.85546875" style="4" customWidth="1"/>
    <col min="34" max="16384" width="3.85546875" style="4"/>
  </cols>
  <sheetData>
    <row r="1" spans="1:32" hidden="1" outlineLevel="1">
      <c r="A1" s="5"/>
      <c r="B1" s="6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 t="s">
        <v>473</v>
      </c>
      <c r="R1" s="7"/>
      <c r="S1" s="7"/>
      <c r="T1" s="7"/>
      <c r="U1" s="7"/>
      <c r="V1" s="7"/>
      <c r="W1" s="7" t="s">
        <v>459</v>
      </c>
      <c r="X1" s="7" t="str">
        <f t="shared" ref="X1:AF1" si="0">W1</f>
        <v>XXXXXXXXXXXX</v>
      </c>
      <c r="Y1" s="7" t="str">
        <f t="shared" si="0"/>
        <v>XXXXXXXXXXXX</v>
      </c>
      <c r="Z1" s="7" t="str">
        <f t="shared" si="0"/>
        <v>XXXXXXXXXXXX</v>
      </c>
      <c r="AA1" s="7" t="str">
        <f t="shared" si="0"/>
        <v>XXXXXXXXXXXX</v>
      </c>
      <c r="AB1" s="7" t="str">
        <f t="shared" si="0"/>
        <v>XXXXXXXXXXXX</v>
      </c>
      <c r="AC1" s="7" t="str">
        <f t="shared" si="0"/>
        <v>XXXXXXXXXXXX</v>
      </c>
      <c r="AD1" s="7" t="str">
        <f t="shared" si="0"/>
        <v>XXXXXXXXXXXX</v>
      </c>
      <c r="AE1" s="7" t="str">
        <f t="shared" si="0"/>
        <v>XXXXXXXXXXXX</v>
      </c>
      <c r="AF1" s="7" t="str">
        <f t="shared" si="0"/>
        <v>XXXXXXXXXXXX</v>
      </c>
    </row>
    <row r="2" spans="1:32" s="1" customFormat="1" ht="18.75" collapsed="1">
      <c r="A2" s="8"/>
      <c r="B2" s="293" t="s">
        <v>460</v>
      </c>
      <c r="C2" s="293"/>
      <c r="D2" s="293"/>
      <c r="E2" s="293"/>
      <c r="F2" s="293"/>
      <c r="G2" s="293"/>
      <c r="H2" s="293"/>
      <c r="I2" s="293"/>
      <c r="J2" s="293"/>
      <c r="K2" s="293"/>
      <c r="L2" s="293"/>
      <c r="M2" s="293"/>
      <c r="N2" s="293"/>
      <c r="O2" s="293"/>
      <c r="P2" s="293"/>
      <c r="Q2" s="293"/>
      <c r="R2" s="293"/>
      <c r="S2" s="293"/>
      <c r="T2" s="293"/>
      <c r="U2" s="293"/>
      <c r="V2" s="9"/>
      <c r="W2" s="52"/>
      <c r="X2" s="294"/>
      <c r="Y2" s="294"/>
      <c r="Z2" s="294"/>
      <c r="AA2" s="294"/>
      <c r="AB2" s="294"/>
      <c r="AC2" s="294"/>
      <c r="AD2" s="294"/>
      <c r="AE2" s="294"/>
    </row>
    <row r="3" spans="1:32" s="2" customFormat="1" ht="18.75">
      <c r="A3" s="10"/>
      <c r="B3" s="295" t="s">
        <v>479</v>
      </c>
      <c r="C3" s="295"/>
      <c r="D3" s="295"/>
      <c r="E3" s="295"/>
      <c r="F3" s="295"/>
      <c r="G3" s="295"/>
      <c r="H3" s="295"/>
      <c r="I3" s="295"/>
      <c r="J3" s="295"/>
      <c r="K3" s="295"/>
      <c r="L3" s="295"/>
      <c r="M3" s="295"/>
      <c r="N3" s="295"/>
      <c r="O3" s="295"/>
      <c r="P3" s="295"/>
      <c r="Q3" s="295"/>
      <c r="R3" s="295"/>
      <c r="S3" s="295"/>
      <c r="T3" s="295"/>
      <c r="U3" s="295"/>
      <c r="V3" s="11"/>
      <c r="W3" s="53"/>
      <c r="X3" s="294" t="str">
        <f>B2</f>
        <v>PRONÓSTICO DE OCUPACIÓN</v>
      </c>
      <c r="Y3" s="294"/>
      <c r="Z3" s="294"/>
      <c r="AA3" s="294"/>
      <c r="AB3" s="294"/>
      <c r="AC3" s="294"/>
      <c r="AD3" s="294"/>
      <c r="AE3" s="294"/>
      <c r="AF3" s="62"/>
    </row>
    <row r="4" spans="1:32" ht="21">
      <c r="A4" s="5"/>
      <c r="B4" s="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X4" s="296" t="str">
        <f>B3</f>
        <v>JULIO 2023</v>
      </c>
      <c r="Y4" s="296"/>
      <c r="Z4" s="296"/>
      <c r="AA4" s="296"/>
      <c r="AB4" s="296"/>
      <c r="AC4" s="296"/>
      <c r="AD4" s="296"/>
      <c r="AE4" s="296"/>
    </row>
    <row r="5" spans="1:32">
      <c r="A5" s="5"/>
      <c r="B5" s="6"/>
      <c r="C5" s="7"/>
      <c r="D5" s="7"/>
      <c r="E5" s="7"/>
      <c r="F5" s="7"/>
      <c r="G5" s="7"/>
      <c r="H5" s="297">
        <f>Datos!$C$1</f>
        <v>2022</v>
      </c>
      <c r="I5" s="298"/>
      <c r="J5" s="298"/>
      <c r="K5" s="299"/>
      <c r="L5" s="301" t="str">
        <f>CONCATENATE("% de Occ ",H5)</f>
        <v>% de Occ 2022</v>
      </c>
      <c r="M5" s="297">
        <f>Datos!$L$1</f>
        <v>2023</v>
      </c>
      <c r="N5" s="298"/>
      <c r="O5" s="298"/>
      <c r="P5" s="299"/>
      <c r="Q5" s="301" t="str">
        <f>CONCATENATE("% de Occ ",M5)</f>
        <v>% de Occ 2023</v>
      </c>
      <c r="R5" s="297" t="s">
        <v>462</v>
      </c>
      <c r="S5" s="298"/>
      <c r="T5" s="298"/>
      <c r="U5" s="299"/>
      <c r="V5" s="54"/>
    </row>
    <row r="6" spans="1:32" s="3" customFormat="1">
      <c r="A6" s="12"/>
      <c r="B6" s="13"/>
      <c r="C6" s="14"/>
      <c r="D6" s="14"/>
      <c r="E6" s="14"/>
      <c r="F6" s="14"/>
      <c r="G6" s="14"/>
      <c r="H6" s="307" t="s">
        <v>368</v>
      </c>
      <c r="I6" s="308" t="str">
        <f>Datos!$E5</f>
        <v>Referidos</v>
      </c>
      <c r="J6" s="308" t="s">
        <v>463</v>
      </c>
      <c r="K6" s="309" t="s">
        <v>391</v>
      </c>
      <c r="L6" s="302"/>
      <c r="M6" s="303" t="str">
        <f>H6</f>
        <v>Pagadores</v>
      </c>
      <c r="N6" s="304" t="str">
        <f>I6</f>
        <v>Referidos</v>
      </c>
      <c r="O6" s="305" t="s">
        <v>370</v>
      </c>
      <c r="P6" s="306" t="s">
        <v>464</v>
      </c>
      <c r="Q6" s="302"/>
      <c r="R6" s="307" t="str">
        <f t="shared" ref="R6:U6" si="1">H6</f>
        <v>Pagadores</v>
      </c>
      <c r="S6" s="308" t="str">
        <f t="shared" si="1"/>
        <v>Referidos</v>
      </c>
      <c r="T6" s="308" t="str">
        <f t="shared" si="1"/>
        <v>Agencias Grupos</v>
      </c>
      <c r="U6" s="309" t="str">
        <f t="shared" si="1"/>
        <v>Propietarios e invitados</v>
      </c>
      <c r="V6" s="55"/>
    </row>
    <row r="7" spans="1:32" s="3" customFormat="1">
      <c r="A7" s="316" t="s">
        <v>465</v>
      </c>
      <c r="B7" s="317"/>
      <c r="C7" s="15"/>
      <c r="D7" s="15" t="s">
        <v>466</v>
      </c>
      <c r="E7" s="320" t="s">
        <v>467</v>
      </c>
      <c r="F7" s="320"/>
      <c r="G7" s="321"/>
      <c r="H7" s="307"/>
      <c r="I7" s="308"/>
      <c r="J7" s="308"/>
      <c r="K7" s="309"/>
      <c r="L7" s="302"/>
      <c r="M7" s="303"/>
      <c r="N7" s="304"/>
      <c r="O7" s="305"/>
      <c r="P7" s="306"/>
      <c r="Q7" s="302"/>
      <c r="R7" s="307"/>
      <c r="S7" s="308"/>
      <c r="T7" s="308"/>
      <c r="U7" s="309"/>
      <c r="V7" s="55"/>
    </row>
    <row r="8" spans="1:32" s="3" customFormat="1">
      <c r="A8" s="318"/>
      <c r="B8" s="319"/>
      <c r="C8" s="324" t="s">
        <v>468</v>
      </c>
      <c r="D8" s="16" t="s">
        <v>374</v>
      </c>
      <c r="E8" s="322"/>
      <c r="F8" s="322"/>
      <c r="G8" s="323"/>
      <c r="H8" s="307"/>
      <c r="I8" s="308"/>
      <c r="J8" s="308"/>
      <c r="K8" s="309"/>
      <c r="L8" s="302"/>
      <c r="M8" s="303"/>
      <c r="N8" s="304"/>
      <c r="O8" s="305"/>
      <c r="P8" s="306"/>
      <c r="Q8" s="302"/>
      <c r="R8" s="307"/>
      <c r="S8" s="308"/>
      <c r="T8" s="308"/>
      <c r="U8" s="309"/>
      <c r="V8" s="55"/>
    </row>
    <row r="9" spans="1:32" s="3" customFormat="1" ht="38.25">
      <c r="A9" s="318"/>
      <c r="B9" s="319"/>
      <c r="C9" s="325"/>
      <c r="D9" s="17">
        <f>A43</f>
        <v>0.35</v>
      </c>
      <c r="E9" s="16" t="str">
        <f>CONCATENATE("Ejercicio 
",$H$5)</f>
        <v>Ejercicio 
2022</v>
      </c>
      <c r="F9" s="16" t="str">
        <f>CONCATENATE("Ejercicio 
",$M$5)</f>
        <v>Ejercicio 
2023</v>
      </c>
      <c r="G9" s="18" t="str">
        <f>CONCATENATE("Presup. 
",$M$5)</f>
        <v>Presup. 
2023</v>
      </c>
      <c r="H9" s="307"/>
      <c r="I9" s="308"/>
      <c r="J9" s="308"/>
      <c r="K9" s="309"/>
      <c r="L9" s="302"/>
      <c r="M9" s="303"/>
      <c r="N9" s="304"/>
      <c r="O9" s="305"/>
      <c r="P9" s="306"/>
      <c r="Q9" s="302"/>
      <c r="R9" s="307"/>
      <c r="S9" s="308"/>
      <c r="T9" s="308"/>
      <c r="U9" s="309"/>
      <c r="V9" s="55"/>
    </row>
    <row r="10" spans="1:32">
      <c r="A10" s="19" t="str">
        <f>VLOOKUP(WEEKDAY(B10,2),'2023'!$L$5:$M$11,2,FALSE)</f>
        <v>Sáb</v>
      </c>
      <c r="B10" s="20">
        <v>45108</v>
      </c>
      <c r="C10" s="21">
        <f>Datos!$L6</f>
        <v>442</v>
      </c>
      <c r="D10" s="21">
        <f t="shared" ref="D10:D40" si="2">C10*$A$43</f>
        <v>154.69999999999999</v>
      </c>
      <c r="E10" s="21">
        <f t="shared" ref="E10:E40" si="3">H10+I10+J10+K10</f>
        <v>255</v>
      </c>
      <c r="F10" s="21">
        <f t="shared" ref="F10:F40" si="4">M10+N10+O10+P10</f>
        <v>422</v>
      </c>
      <c r="G10" s="22">
        <f t="shared" ref="G10:G40" si="5">R10+S10+T10+U10</f>
        <v>335.21268681476857</v>
      </c>
      <c r="H10" s="23">
        <f>Datos!$D6</f>
        <v>73</v>
      </c>
      <c r="I10" s="36">
        <f>Datos!$E6</f>
        <v>98</v>
      </c>
      <c r="J10" s="37">
        <f>Datos!$F6</f>
        <v>24</v>
      </c>
      <c r="K10" s="38">
        <f>Datos!$H6</f>
        <v>60</v>
      </c>
      <c r="L10" s="39">
        <f t="shared" ref="L10:L40" si="6">SUM(H10:K10)/C10</f>
        <v>0.57692307692307687</v>
      </c>
      <c r="M10" s="23">
        <f>VLOOKUP($B10,Datos!$K$6:$Q$371,3,FALSE)</f>
        <v>221</v>
      </c>
      <c r="N10" s="36">
        <f>VLOOKUP($B10,Datos!$K$6:$Q$371,4,FALSE)</f>
        <v>157</v>
      </c>
      <c r="O10" s="37">
        <f>VLOOKUP($B10,Datos!$K$6:$Q$371,5,FALSE)</f>
        <v>0</v>
      </c>
      <c r="P10" s="38">
        <f>VLOOKUP($B10,Datos!$K$6:$Q$371,7,FALSE)</f>
        <v>44</v>
      </c>
      <c r="Q10" s="56">
        <f t="shared" ref="Q10:Q40" si="7">SUM(M10:O10)/C10</f>
        <v>0.85520361990950222</v>
      </c>
      <c r="R10" s="23">
        <f>VLOOKUP($B10,Datos!$T$6:$Z$371,3,FALSE)</f>
        <v>135.20163181944099</v>
      </c>
      <c r="S10" s="36">
        <f>VLOOKUP($B10,Datos!$T$6:$Z$371,4,FALSE)</f>
        <v>151.72634139150901</v>
      </c>
      <c r="T10" s="37">
        <f>VLOOKUP($B10,Datos!$T$6:$Z$371,5,FALSE)</f>
        <v>48.284713603818602</v>
      </c>
      <c r="U10" s="38">
        <f>VLOOKUP($B10,Datos!$T$6:$Z$371,6,FALSE)</f>
        <v>0</v>
      </c>
      <c r="V10" s="57"/>
    </row>
    <row r="11" spans="1:32">
      <c r="A11" s="24" t="str">
        <f>VLOOKUP(WEEKDAY(B11,2),'2023'!$L$5:$M$11,2,FALSE)</f>
        <v>Dom</v>
      </c>
      <c r="B11" s="25">
        <f t="shared" ref="B11:B40" si="8">B10+1</f>
        <v>45109</v>
      </c>
      <c r="C11" s="26">
        <f>Datos!$L7</f>
        <v>442</v>
      </c>
      <c r="D11" s="26">
        <f t="shared" si="2"/>
        <v>154.69999999999999</v>
      </c>
      <c r="E11" s="26">
        <f t="shared" si="3"/>
        <v>117</v>
      </c>
      <c r="F11" s="26">
        <f t="shared" si="4"/>
        <v>438</v>
      </c>
      <c r="G11" s="27">
        <f t="shared" si="5"/>
        <v>399.84926671659389</v>
      </c>
      <c r="H11" s="28">
        <f>Datos!$D7</f>
        <v>24</v>
      </c>
      <c r="I11" s="40">
        <f>Datos!$E7</f>
        <v>34</v>
      </c>
      <c r="J11" s="41">
        <f>Datos!$F7</f>
        <v>7</v>
      </c>
      <c r="K11" s="42">
        <f>Datos!$H7</f>
        <v>52</v>
      </c>
      <c r="L11" s="43">
        <f t="shared" si="6"/>
        <v>0.26470588235294118</v>
      </c>
      <c r="M11" s="28">
        <f>VLOOKUP($B11,Datos!$K$6:$Q$371,3,FALSE)</f>
        <v>228</v>
      </c>
      <c r="N11" s="40">
        <f>VLOOKUP($B11,Datos!$K$6:$Q$371,4,FALSE)</f>
        <v>165</v>
      </c>
      <c r="O11" s="41">
        <f>VLOOKUP($B11,Datos!$K$6:$Q$371,5,FALSE)</f>
        <v>0</v>
      </c>
      <c r="P11" s="42">
        <f>VLOOKUP($B11,Datos!$K$6:$Q$371,7,FALSE)</f>
        <v>45</v>
      </c>
      <c r="Q11" s="58">
        <f t="shared" si="7"/>
        <v>0.88914027149321262</v>
      </c>
      <c r="R11" s="28">
        <f>VLOOKUP($B11,Datos!$T$6:$Z$371,3,FALSE)</f>
        <v>157.90724937690399</v>
      </c>
      <c r="S11" s="40">
        <f>VLOOKUP($B11,Datos!$T$6:$Z$371,4,FALSE)</f>
        <v>169.51494693396199</v>
      </c>
      <c r="T11" s="41">
        <f>VLOOKUP($B11,Datos!$T$6:$Z$371,5,FALSE)</f>
        <v>72.427070405727903</v>
      </c>
      <c r="U11" s="42">
        <f>VLOOKUP($B11,Datos!$T$6:$Z$371,6,FALSE)</f>
        <v>0</v>
      </c>
      <c r="V11" s="57"/>
    </row>
    <row r="12" spans="1:32">
      <c r="A12" s="29" t="str">
        <f>VLOOKUP(WEEKDAY(B12,2),'2023'!$L$5:$M$11,2,FALSE)</f>
        <v>Lun</v>
      </c>
      <c r="B12" s="20">
        <f t="shared" si="8"/>
        <v>45110</v>
      </c>
      <c r="C12" s="21">
        <f>Datos!$L8</f>
        <v>442</v>
      </c>
      <c r="D12" s="21">
        <f t="shared" si="2"/>
        <v>154.69999999999999</v>
      </c>
      <c r="E12" s="21">
        <f t="shared" si="3"/>
        <v>55</v>
      </c>
      <c r="F12" s="21">
        <f t="shared" si="4"/>
        <v>422</v>
      </c>
      <c r="G12" s="22">
        <f t="shared" si="5"/>
        <v>402.24122605796225</v>
      </c>
      <c r="H12" s="23">
        <f>Datos!$D8</f>
        <v>8</v>
      </c>
      <c r="I12" s="36">
        <f>Datos!$E8</f>
        <v>10</v>
      </c>
      <c r="J12" s="37">
        <f>Datos!$F8</f>
        <v>3</v>
      </c>
      <c r="K12" s="38">
        <f>Datos!$H8</f>
        <v>34</v>
      </c>
      <c r="L12" s="44">
        <f t="shared" si="6"/>
        <v>0.1244343891402715</v>
      </c>
      <c r="M12" s="23">
        <f>VLOOKUP($B12,Datos!$K$6:$Q$371,3,FALSE)</f>
        <v>213</v>
      </c>
      <c r="N12" s="36">
        <f>VLOOKUP($B12,Datos!$K$6:$Q$371,4,FALSE)</f>
        <v>168</v>
      </c>
      <c r="O12" s="37">
        <f>VLOOKUP($B12,Datos!$K$6:$Q$371,5,FALSE)</f>
        <v>1</v>
      </c>
      <c r="P12" s="38">
        <f>VLOOKUP($B12,Datos!$K$6:$Q$371,7,FALSE)</f>
        <v>40</v>
      </c>
      <c r="Q12" s="59">
        <f t="shared" si="7"/>
        <v>0.86425339366515841</v>
      </c>
      <c r="R12" s="23">
        <f>VLOOKUP($B12,Datos!$T$6:$Z$371,3,FALSE)</f>
        <v>157.90724937690399</v>
      </c>
      <c r="S12" s="36">
        <f>VLOOKUP($B12,Datos!$T$6:$Z$371,4,FALSE)</f>
        <v>164.28300412735899</v>
      </c>
      <c r="T12" s="37">
        <f>VLOOKUP($B12,Datos!$T$6:$Z$371,5,FALSE)</f>
        <v>80.050972553699296</v>
      </c>
      <c r="U12" s="38">
        <f>VLOOKUP($B12,Datos!$T$6:$Z$371,6,FALSE)</f>
        <v>0</v>
      </c>
      <c r="V12" s="57"/>
    </row>
    <row r="13" spans="1:32">
      <c r="A13" s="24" t="str">
        <f>VLOOKUP(WEEKDAY(B13,2),'2023'!$L$5:$M$11,2,FALSE)</f>
        <v>Mar</v>
      </c>
      <c r="B13" s="25">
        <f t="shared" si="8"/>
        <v>45111</v>
      </c>
      <c r="C13" s="26">
        <f>Datos!$L9</f>
        <v>442</v>
      </c>
      <c r="D13" s="26">
        <f t="shared" si="2"/>
        <v>154.69999999999999</v>
      </c>
      <c r="E13" s="26">
        <f t="shared" si="3"/>
        <v>45</v>
      </c>
      <c r="F13" s="26">
        <f t="shared" si="4"/>
        <v>359</v>
      </c>
      <c r="G13" s="27">
        <f t="shared" si="5"/>
        <v>386.80022251315336</v>
      </c>
      <c r="H13" s="28">
        <f>Datos!$D9</f>
        <v>7</v>
      </c>
      <c r="I13" s="40">
        <f>Datos!$E9</f>
        <v>8</v>
      </c>
      <c r="J13" s="41">
        <f>Datos!$F9</f>
        <v>2</v>
      </c>
      <c r="K13" s="42">
        <f>Datos!$H9</f>
        <v>28</v>
      </c>
      <c r="L13" s="43">
        <f t="shared" si="6"/>
        <v>0.10180995475113122</v>
      </c>
      <c r="M13" s="28">
        <f>VLOOKUP($B13,Datos!$K$6:$Q$371,3,FALSE)</f>
        <v>160</v>
      </c>
      <c r="N13" s="40">
        <f>VLOOKUP($B13,Datos!$K$6:$Q$371,4,FALSE)</f>
        <v>162</v>
      </c>
      <c r="O13" s="41">
        <f>VLOOKUP($B13,Datos!$K$6:$Q$371,5,FALSE)</f>
        <v>1</v>
      </c>
      <c r="P13" s="42">
        <f>VLOOKUP($B13,Datos!$K$6:$Q$371,7,FALSE)</f>
        <v>36</v>
      </c>
      <c r="Q13" s="58">
        <f t="shared" si="7"/>
        <v>0.73076923076923073</v>
      </c>
      <c r="R13" s="28">
        <f>VLOOKUP($B13,Datos!$T$6:$Z$371,3,FALSE)</f>
        <v>134.16955829410099</v>
      </c>
      <c r="S13" s="40">
        <f>VLOOKUP($B13,Datos!$T$6:$Z$371,4,FALSE)</f>
        <v>161.14383844339599</v>
      </c>
      <c r="T13" s="41">
        <f>VLOOKUP($B13,Datos!$T$6:$Z$371,5,FALSE)</f>
        <v>91.486825775656399</v>
      </c>
      <c r="U13" s="42">
        <f>VLOOKUP($B13,Datos!$T$6:$Z$371,6,FALSE)</f>
        <v>0</v>
      </c>
      <c r="V13" s="57"/>
    </row>
    <row r="14" spans="1:32">
      <c r="A14" s="29" t="str">
        <f>VLOOKUP(WEEKDAY(B14,2),'2023'!$L$5:$M$11,2,FALSE)</f>
        <v>Mié</v>
      </c>
      <c r="B14" s="20">
        <f t="shared" si="8"/>
        <v>45112</v>
      </c>
      <c r="C14" s="21">
        <f>Datos!$L10</f>
        <v>442</v>
      </c>
      <c r="D14" s="21">
        <f t="shared" si="2"/>
        <v>154.69999999999999</v>
      </c>
      <c r="E14" s="21">
        <f t="shared" si="3"/>
        <v>45</v>
      </c>
      <c r="F14" s="21">
        <f t="shared" si="4"/>
        <v>292</v>
      </c>
      <c r="G14" s="22">
        <f t="shared" si="5"/>
        <v>323.6748028083461</v>
      </c>
      <c r="H14" s="23">
        <f>Datos!$D10</f>
        <v>7</v>
      </c>
      <c r="I14" s="36">
        <f>Datos!$E10</f>
        <v>10</v>
      </c>
      <c r="J14" s="37">
        <f>Datos!$F10</f>
        <v>2</v>
      </c>
      <c r="K14" s="38">
        <f>Datos!$H10</f>
        <v>26</v>
      </c>
      <c r="L14" s="44">
        <f t="shared" si="6"/>
        <v>0.10180995475113122</v>
      </c>
      <c r="M14" s="23">
        <f>VLOOKUP($B14,Datos!$K$6:$Q$371,3,FALSE)</f>
        <v>103</v>
      </c>
      <c r="N14" s="36">
        <f>VLOOKUP($B14,Datos!$K$6:$Q$371,4,FALSE)</f>
        <v>159</v>
      </c>
      <c r="O14" s="37">
        <f>VLOOKUP($B14,Datos!$K$6:$Q$371,5,FALSE)</f>
        <v>1</v>
      </c>
      <c r="P14" s="38">
        <f>VLOOKUP($B14,Datos!$K$6:$Q$371,7,FALSE)</f>
        <v>29</v>
      </c>
      <c r="Q14" s="59">
        <f t="shared" si="7"/>
        <v>0.59502262443438914</v>
      </c>
      <c r="R14" s="23">
        <f>VLOOKUP($B14,Datos!$T$6:$Z$371,3,FALSE)</f>
        <v>88.758323179174795</v>
      </c>
      <c r="S14" s="36">
        <f>VLOOKUP($B14,Datos!$T$6:$Z$371,4,FALSE)</f>
        <v>154.86550707547201</v>
      </c>
      <c r="T14" s="37">
        <f>VLOOKUP($B14,Datos!$T$6:$Z$371,5,FALSE)</f>
        <v>80.050972553699296</v>
      </c>
      <c r="U14" s="38">
        <f>VLOOKUP($B14,Datos!$T$6:$Z$371,6,FALSE)</f>
        <v>0</v>
      </c>
      <c r="V14" s="57"/>
    </row>
    <row r="15" spans="1:32">
      <c r="A15" s="24" t="str">
        <f>VLOOKUP(WEEKDAY(B15,2),'2023'!$L$5:$M$11,2,FALSE)</f>
        <v>Jue</v>
      </c>
      <c r="B15" s="25">
        <f t="shared" si="8"/>
        <v>45113</v>
      </c>
      <c r="C15" s="26">
        <f>Datos!$L11</f>
        <v>442</v>
      </c>
      <c r="D15" s="26">
        <f t="shared" si="2"/>
        <v>154.69999999999999</v>
      </c>
      <c r="E15" s="26">
        <f t="shared" si="3"/>
        <v>50</v>
      </c>
      <c r="F15" s="26">
        <f t="shared" si="4"/>
        <v>292</v>
      </c>
      <c r="G15" s="27">
        <f t="shared" si="5"/>
        <v>299.48046411102075</v>
      </c>
      <c r="H15" s="28">
        <f>Datos!$D11</f>
        <v>6</v>
      </c>
      <c r="I15" s="40">
        <f>Datos!$E11</f>
        <v>9</v>
      </c>
      <c r="J15" s="41">
        <f>Datos!$F11</f>
        <v>2</v>
      </c>
      <c r="K15" s="42">
        <f>Datos!$H11</f>
        <v>33</v>
      </c>
      <c r="L15" s="43">
        <f t="shared" si="6"/>
        <v>0.11312217194570136</v>
      </c>
      <c r="M15" s="28">
        <f>VLOOKUP($B15,Datos!$K$6:$Q$371,3,FALSE)</f>
        <v>100</v>
      </c>
      <c r="N15" s="40">
        <f>VLOOKUP($B15,Datos!$K$6:$Q$371,4,FALSE)</f>
        <v>164</v>
      </c>
      <c r="O15" s="41">
        <f>VLOOKUP($B15,Datos!$K$6:$Q$371,5,FALSE)</f>
        <v>0</v>
      </c>
      <c r="P15" s="42">
        <f>VLOOKUP($B15,Datos!$K$6:$Q$371,7,FALSE)</f>
        <v>28</v>
      </c>
      <c r="Q15" s="58">
        <f t="shared" si="7"/>
        <v>0.59728506787330315</v>
      </c>
      <c r="R15" s="28">
        <f>VLOOKUP($B15,Datos!$T$6:$Z$371,3,FALSE)</f>
        <v>76.373440875103896</v>
      </c>
      <c r="S15" s="40">
        <f>VLOOKUP($B15,Datos!$T$6:$Z$371,4,FALSE)</f>
        <v>150.67995283018899</v>
      </c>
      <c r="T15" s="41">
        <f>VLOOKUP($B15,Datos!$T$6:$Z$371,5,FALSE)</f>
        <v>72.427070405727903</v>
      </c>
      <c r="U15" s="42">
        <f>VLOOKUP($B15,Datos!$T$6:$Z$371,6,FALSE)</f>
        <v>0</v>
      </c>
      <c r="V15" s="57"/>
    </row>
    <row r="16" spans="1:32">
      <c r="A16" s="29" t="str">
        <f>VLOOKUP(WEEKDAY(B16,2),'2023'!$L$5:$M$11,2,FALSE)</f>
        <v>Vie</v>
      </c>
      <c r="B16" s="20">
        <f t="shared" si="8"/>
        <v>45114</v>
      </c>
      <c r="C16" s="21">
        <f>Datos!$L12</f>
        <v>442</v>
      </c>
      <c r="D16" s="21">
        <f t="shared" si="2"/>
        <v>154.69999999999999</v>
      </c>
      <c r="E16" s="21">
        <f t="shared" si="3"/>
        <v>57</v>
      </c>
      <c r="F16" s="21">
        <f t="shared" si="4"/>
        <v>391</v>
      </c>
      <c r="G16" s="22">
        <f t="shared" si="5"/>
        <v>336.07350067891713</v>
      </c>
      <c r="H16" s="23">
        <f>Datos!$D12</f>
        <v>7</v>
      </c>
      <c r="I16" s="36">
        <f>Datos!$E12</f>
        <v>14</v>
      </c>
      <c r="J16" s="37">
        <f>Datos!$F12</f>
        <v>2</v>
      </c>
      <c r="K16" s="38">
        <f>Datos!$H12</f>
        <v>34</v>
      </c>
      <c r="L16" s="44">
        <f t="shared" si="6"/>
        <v>0.12895927601809956</v>
      </c>
      <c r="M16" s="23">
        <f>VLOOKUP($B16,Datos!$K$6:$Q$371,3,FALSE)</f>
        <v>155</v>
      </c>
      <c r="N16" s="36">
        <f>VLOOKUP($B16,Datos!$K$6:$Q$371,4,FALSE)</f>
        <v>193</v>
      </c>
      <c r="O16" s="37">
        <f>VLOOKUP($B16,Datos!$K$6:$Q$371,5,FALSE)</f>
        <v>3</v>
      </c>
      <c r="P16" s="38">
        <f>VLOOKUP($B16,Datos!$K$6:$Q$371,7,FALSE)</f>
        <v>40</v>
      </c>
      <c r="Q16" s="59">
        <f t="shared" si="7"/>
        <v>0.79411764705882348</v>
      </c>
      <c r="R16" s="23">
        <f>VLOOKUP($B16,Datos!$T$6:$Z$371,3,FALSE)</f>
        <v>100.111131957906</v>
      </c>
      <c r="S16" s="36">
        <f>VLOOKUP($B16,Datos!$T$6:$Z$371,4,FALSE)</f>
        <v>173.70050117924501</v>
      </c>
      <c r="T16" s="37">
        <f>VLOOKUP($B16,Datos!$T$6:$Z$371,5,FALSE)</f>
        <v>62.261867541766101</v>
      </c>
      <c r="U16" s="38">
        <f>VLOOKUP($B16,Datos!$T$6:$Z$371,6,FALSE)</f>
        <v>0</v>
      </c>
      <c r="V16" s="57"/>
    </row>
    <row r="17" spans="1:22">
      <c r="A17" s="24" t="str">
        <f>VLOOKUP(WEEKDAY(B17,2),'2023'!$L$5:$M$11,2,FALSE)</f>
        <v>Sáb</v>
      </c>
      <c r="B17" s="25">
        <f t="shared" si="8"/>
        <v>45115</v>
      </c>
      <c r="C17" s="26">
        <f>Datos!$L13</f>
        <v>442</v>
      </c>
      <c r="D17" s="26">
        <f t="shared" si="2"/>
        <v>154.69999999999999</v>
      </c>
      <c r="E17" s="26">
        <f t="shared" si="3"/>
        <v>65</v>
      </c>
      <c r="F17" s="26">
        <f t="shared" si="4"/>
        <v>402</v>
      </c>
      <c r="G17" s="27">
        <f t="shared" si="5"/>
        <v>382.52727964354079</v>
      </c>
      <c r="H17" s="28">
        <f>Datos!$D13</f>
        <v>10</v>
      </c>
      <c r="I17" s="40">
        <f>Datos!$E13</f>
        <v>20</v>
      </c>
      <c r="J17" s="41">
        <f>Datos!$F13</f>
        <v>2</v>
      </c>
      <c r="K17" s="42">
        <f>Datos!$H13</f>
        <v>33</v>
      </c>
      <c r="L17" s="43">
        <f t="shared" si="6"/>
        <v>0.14705882352941177</v>
      </c>
      <c r="M17" s="28">
        <f>VLOOKUP($B17,Datos!$K$6:$Q$371,3,FALSE)</f>
        <v>179</v>
      </c>
      <c r="N17" s="40">
        <f>VLOOKUP($B17,Datos!$K$6:$Q$371,4,FALSE)</f>
        <v>181</v>
      </c>
      <c r="O17" s="41">
        <f>VLOOKUP($B17,Datos!$K$6:$Q$371,5,FALSE)</f>
        <v>3</v>
      </c>
      <c r="P17" s="42">
        <f>VLOOKUP($B17,Datos!$K$6:$Q$371,7,FALSE)</f>
        <v>39</v>
      </c>
      <c r="Q17" s="58">
        <f t="shared" si="7"/>
        <v>0.82126696832579182</v>
      </c>
      <c r="R17" s="28">
        <f>VLOOKUP($B17,Datos!$T$6:$Z$371,3,FALSE)</f>
        <v>140.36199944613699</v>
      </c>
      <c r="S17" s="40">
        <f>VLOOKUP($B17,Datos!$T$6:$Z$371,4,FALSE)</f>
        <v>204.04576945754701</v>
      </c>
      <c r="T17" s="41">
        <f>VLOOKUP($B17,Datos!$T$6:$Z$371,5,FALSE)</f>
        <v>38.1195107398568</v>
      </c>
      <c r="U17" s="42">
        <f>VLOOKUP($B17,Datos!$T$6:$Z$371,6,FALSE)</f>
        <v>0</v>
      </c>
      <c r="V17" s="57"/>
    </row>
    <row r="18" spans="1:22">
      <c r="A18" s="29" t="str">
        <f>VLOOKUP(WEEKDAY(B18,2),'2023'!$L$5:$M$11,2,FALSE)</f>
        <v>Dom</v>
      </c>
      <c r="B18" s="20">
        <f t="shared" si="8"/>
        <v>45116</v>
      </c>
      <c r="C18" s="21">
        <f>Datos!$L14</f>
        <v>442</v>
      </c>
      <c r="D18" s="21">
        <f t="shared" si="2"/>
        <v>154.69999999999999</v>
      </c>
      <c r="E18" s="21">
        <f t="shared" si="3"/>
        <v>45</v>
      </c>
      <c r="F18" s="21">
        <f t="shared" si="4"/>
        <v>338</v>
      </c>
      <c r="G18" s="22">
        <f t="shared" si="5"/>
        <v>387.74490741416281</v>
      </c>
      <c r="H18" s="23">
        <f>Datos!$D14</f>
        <v>9</v>
      </c>
      <c r="I18" s="36">
        <f>Datos!$E14</f>
        <v>9</v>
      </c>
      <c r="J18" s="37">
        <f>Datos!$F14</f>
        <v>1</v>
      </c>
      <c r="K18" s="38">
        <f>Datos!$H14</f>
        <v>26</v>
      </c>
      <c r="L18" s="44">
        <f t="shared" si="6"/>
        <v>0.10180995475113122</v>
      </c>
      <c r="M18" s="23">
        <f>VLOOKUP($B18,Datos!$K$6:$Q$371,3,FALSE)</f>
        <v>153</v>
      </c>
      <c r="N18" s="36">
        <f>VLOOKUP($B18,Datos!$K$6:$Q$371,4,FALSE)</f>
        <v>152</v>
      </c>
      <c r="O18" s="37">
        <f>VLOOKUP($B18,Datos!$K$6:$Q$371,5,FALSE)</f>
        <v>0</v>
      </c>
      <c r="P18" s="38">
        <f>VLOOKUP($B18,Datos!$K$6:$Q$371,7,FALSE)</f>
        <v>33</v>
      </c>
      <c r="Q18" s="59">
        <f t="shared" si="7"/>
        <v>0.69004524886877827</v>
      </c>
      <c r="R18" s="23">
        <f>VLOOKUP($B18,Datos!$T$6:$Z$371,3,FALSE)</f>
        <v>141.39407297147599</v>
      </c>
      <c r="S18" s="36">
        <f>VLOOKUP($B18,Datos!$T$6:$Z$371,4,FALSE)</f>
        <v>208.23132370283</v>
      </c>
      <c r="T18" s="37">
        <f>VLOOKUP($B18,Datos!$T$6:$Z$371,5,FALSE)</f>
        <v>38.1195107398568</v>
      </c>
      <c r="U18" s="38">
        <f>VLOOKUP($B18,Datos!$T$6:$Z$371,6,FALSE)</f>
        <v>0</v>
      </c>
      <c r="V18" s="57"/>
    </row>
    <row r="19" spans="1:22">
      <c r="A19" s="24" t="str">
        <f>VLOOKUP(WEEKDAY(B19,2),'2023'!$L$5:$M$11,2,FALSE)</f>
        <v>Lun</v>
      </c>
      <c r="B19" s="25">
        <f t="shared" si="8"/>
        <v>45117</v>
      </c>
      <c r="C19" s="26">
        <f>Datos!$L15</f>
        <v>442</v>
      </c>
      <c r="D19" s="26">
        <f t="shared" si="2"/>
        <v>154.69999999999999</v>
      </c>
      <c r="E19" s="26">
        <f t="shared" si="3"/>
        <v>42</v>
      </c>
      <c r="F19" s="26">
        <f t="shared" si="4"/>
        <v>260</v>
      </c>
      <c r="G19" s="27">
        <f t="shared" si="5"/>
        <v>351.11989553215847</v>
      </c>
      <c r="H19" s="28">
        <f>Datos!$D15</f>
        <v>9</v>
      </c>
      <c r="I19" s="40">
        <f>Datos!$E15</f>
        <v>6</v>
      </c>
      <c r="J19" s="41">
        <f>Datos!$F15</f>
        <v>1</v>
      </c>
      <c r="K19" s="42">
        <f>Datos!$H15</f>
        <v>26</v>
      </c>
      <c r="L19" s="43">
        <f t="shared" si="6"/>
        <v>9.5022624434389136E-2</v>
      </c>
      <c r="M19" s="28">
        <f>VLOOKUP($B19,Datos!$K$6:$Q$371,3,FALSE)</f>
        <v>124</v>
      </c>
      <c r="N19" s="40">
        <f>VLOOKUP($B19,Datos!$K$6:$Q$371,4,FALSE)</f>
        <v>110</v>
      </c>
      <c r="O19" s="41">
        <f>VLOOKUP($B19,Datos!$K$6:$Q$371,5,FALSE)</f>
        <v>0</v>
      </c>
      <c r="P19" s="42">
        <f>VLOOKUP($B19,Datos!$K$6:$Q$371,7,FALSE)</f>
        <v>26</v>
      </c>
      <c r="Q19" s="58">
        <f t="shared" si="7"/>
        <v>0.52941176470588236</v>
      </c>
      <c r="R19" s="28">
        <f>VLOOKUP($B19,Datos!$T$6:$Z$371,3,FALSE)</f>
        <v>114.56016131265601</v>
      </c>
      <c r="S19" s="40">
        <f>VLOOKUP($B19,Datos!$T$6:$Z$371,4,FALSE)</f>
        <v>194.62827240566</v>
      </c>
      <c r="T19" s="41">
        <f>VLOOKUP($B19,Datos!$T$6:$Z$371,5,FALSE)</f>
        <v>41.931461813842503</v>
      </c>
      <c r="U19" s="42">
        <f>VLOOKUP($B19,Datos!$T$6:$Z$371,6,FALSE)</f>
        <v>0</v>
      </c>
      <c r="V19" s="57"/>
    </row>
    <row r="20" spans="1:22">
      <c r="A20" s="29" t="str">
        <f>VLOOKUP(WEEKDAY(B20,2),'2023'!$L$5:$M$11,2,FALSE)</f>
        <v>Mar</v>
      </c>
      <c r="B20" s="20">
        <f t="shared" si="8"/>
        <v>45118</v>
      </c>
      <c r="C20" s="21">
        <f>Datos!$L16</f>
        <v>442</v>
      </c>
      <c r="D20" s="21">
        <f t="shared" si="2"/>
        <v>154.69999999999999</v>
      </c>
      <c r="E20" s="21">
        <f t="shared" si="3"/>
        <v>49</v>
      </c>
      <c r="F20" s="21">
        <f t="shared" si="4"/>
        <v>262</v>
      </c>
      <c r="G20" s="22">
        <f t="shared" si="5"/>
        <v>354.24239987695671</v>
      </c>
      <c r="H20" s="23">
        <f>Datos!$D16</f>
        <v>15</v>
      </c>
      <c r="I20" s="36">
        <f>Datos!$E16</f>
        <v>9</v>
      </c>
      <c r="J20" s="37">
        <f>Datos!$F16</f>
        <v>1</v>
      </c>
      <c r="K20" s="38">
        <f>Datos!$H16</f>
        <v>24</v>
      </c>
      <c r="L20" s="44">
        <f t="shared" si="6"/>
        <v>0.11085972850678733</v>
      </c>
      <c r="M20" s="23">
        <f>VLOOKUP($B20,Datos!$K$6:$Q$371,3,FALSE)</f>
        <v>127</v>
      </c>
      <c r="N20" s="36">
        <f>VLOOKUP($B20,Datos!$K$6:$Q$371,4,FALSE)</f>
        <v>106</v>
      </c>
      <c r="O20" s="37">
        <f>VLOOKUP($B20,Datos!$K$6:$Q$371,5,FALSE)</f>
        <v>0</v>
      </c>
      <c r="P20" s="38">
        <f>VLOOKUP($B20,Datos!$K$6:$Q$371,7,FALSE)</f>
        <v>29</v>
      </c>
      <c r="Q20" s="59">
        <f t="shared" si="7"/>
        <v>0.52714932126696834</v>
      </c>
      <c r="R20" s="23">
        <f>VLOOKUP($B20,Datos!$T$6:$Z$371,3,FALSE)</f>
        <v>110.43186721129899</v>
      </c>
      <c r="S20" s="36">
        <f>VLOOKUP($B20,Datos!$T$6:$Z$371,4,FALSE)</f>
        <v>172.65411261792499</v>
      </c>
      <c r="T20" s="37">
        <f>VLOOKUP($B20,Datos!$T$6:$Z$371,5,FALSE)</f>
        <v>71.156420047732695</v>
      </c>
      <c r="U20" s="38">
        <f>VLOOKUP($B20,Datos!$T$6:$Z$371,6,FALSE)</f>
        <v>0</v>
      </c>
      <c r="V20" s="57"/>
    </row>
    <row r="21" spans="1:22">
      <c r="A21" s="24" t="str">
        <f>VLOOKUP(WEEKDAY(B21,2),'2023'!$L$5:$M$11,2,FALSE)</f>
        <v>Mié</v>
      </c>
      <c r="B21" s="25">
        <f t="shared" si="8"/>
        <v>45119</v>
      </c>
      <c r="C21" s="26">
        <f>Datos!$L17</f>
        <v>442</v>
      </c>
      <c r="D21" s="26">
        <f t="shared" si="2"/>
        <v>154.69999999999999</v>
      </c>
      <c r="E21" s="26">
        <f t="shared" si="3"/>
        <v>46</v>
      </c>
      <c r="F21" s="26">
        <f t="shared" si="4"/>
        <v>247</v>
      </c>
      <c r="G21" s="27">
        <f t="shared" si="5"/>
        <v>340.96096985566788</v>
      </c>
      <c r="H21" s="28">
        <f>Datos!$D17</f>
        <v>9</v>
      </c>
      <c r="I21" s="40">
        <f>Datos!$E17</f>
        <v>10</v>
      </c>
      <c r="J21" s="41">
        <f>Datos!$F17</f>
        <v>1</v>
      </c>
      <c r="K21" s="42">
        <f>Datos!$H17</f>
        <v>26</v>
      </c>
      <c r="L21" s="43">
        <f t="shared" si="6"/>
        <v>0.10407239819004525</v>
      </c>
      <c r="M21" s="28">
        <f>VLOOKUP($B21,Datos!$K$6:$Q$371,3,FALSE)</f>
        <v>112</v>
      </c>
      <c r="N21" s="40">
        <f>VLOOKUP($B21,Datos!$K$6:$Q$371,4,FALSE)</f>
        <v>107</v>
      </c>
      <c r="O21" s="41">
        <f>VLOOKUP($B21,Datos!$K$6:$Q$371,5,FALSE)</f>
        <v>0</v>
      </c>
      <c r="P21" s="42">
        <f>VLOOKUP($B21,Datos!$K$6:$Q$371,7,FALSE)</f>
        <v>28</v>
      </c>
      <c r="Q21" s="58">
        <f t="shared" si="7"/>
        <v>0.49547511312217196</v>
      </c>
      <c r="R21" s="28">
        <f>VLOOKUP($B21,Datos!$T$6:$Z$371,3,FALSE)</f>
        <v>98.046984907227895</v>
      </c>
      <c r="S21" s="40">
        <f>VLOOKUP($B21,Datos!$T$6:$Z$371,4,FALSE)</f>
        <v>159.051061320755</v>
      </c>
      <c r="T21" s="41">
        <f>VLOOKUP($B21,Datos!$T$6:$Z$371,5,FALSE)</f>
        <v>83.862923627685007</v>
      </c>
      <c r="U21" s="42">
        <f>VLOOKUP($B21,Datos!$T$6:$Z$371,6,FALSE)</f>
        <v>0</v>
      </c>
      <c r="V21" s="57"/>
    </row>
    <row r="22" spans="1:22">
      <c r="A22" s="29" t="str">
        <f>VLOOKUP(WEEKDAY(B22,2),'2023'!$L$5:$M$11,2,FALSE)</f>
        <v>Jue</v>
      </c>
      <c r="B22" s="20">
        <f t="shared" si="8"/>
        <v>45120</v>
      </c>
      <c r="C22" s="21">
        <f>Datos!$L18</f>
        <v>442</v>
      </c>
      <c r="D22" s="21">
        <f t="shared" si="2"/>
        <v>154.69999999999999</v>
      </c>
      <c r="E22" s="21">
        <f t="shared" si="3"/>
        <v>56</v>
      </c>
      <c r="F22" s="21">
        <f t="shared" si="4"/>
        <v>328</v>
      </c>
      <c r="G22" s="22">
        <f t="shared" si="5"/>
        <v>335.7924782077971</v>
      </c>
      <c r="H22" s="23">
        <f>Datos!$D18</f>
        <v>8</v>
      </c>
      <c r="I22" s="36">
        <f>Datos!$E18</f>
        <v>13</v>
      </c>
      <c r="J22" s="37">
        <f>Datos!$F18</f>
        <v>2</v>
      </c>
      <c r="K22" s="38">
        <f>Datos!$H18</f>
        <v>33</v>
      </c>
      <c r="L22" s="44">
        <f t="shared" si="6"/>
        <v>0.12669683257918551</v>
      </c>
      <c r="M22" s="23">
        <f>VLOOKUP($B22,Datos!$K$6:$Q$371,3,FALSE)</f>
        <v>167</v>
      </c>
      <c r="N22" s="36">
        <f>VLOOKUP($B22,Datos!$K$6:$Q$371,4,FALSE)</f>
        <v>127</v>
      </c>
      <c r="O22" s="37">
        <f>VLOOKUP($B22,Datos!$K$6:$Q$371,5,FALSE)</f>
        <v>0</v>
      </c>
      <c r="P22" s="38">
        <f>VLOOKUP($B22,Datos!$K$6:$Q$371,7,FALSE)</f>
        <v>34</v>
      </c>
      <c r="Q22" s="59">
        <f t="shared" si="7"/>
        <v>0.66515837104072395</v>
      </c>
      <c r="R22" s="23">
        <f>VLOOKUP($B22,Datos!$T$6:$Z$371,3,FALSE)</f>
        <v>104.239426059263</v>
      </c>
      <c r="S22" s="36">
        <f>VLOOKUP($B22,Datos!$T$6:$Z$371,4,FALSE)</f>
        <v>152.77272995282999</v>
      </c>
      <c r="T22" s="37">
        <f>VLOOKUP($B22,Datos!$T$6:$Z$371,5,FALSE)</f>
        <v>78.780322195704102</v>
      </c>
      <c r="U22" s="38">
        <f>VLOOKUP($B22,Datos!$T$6:$Z$371,6,FALSE)</f>
        <v>0</v>
      </c>
      <c r="V22" s="57"/>
    </row>
    <row r="23" spans="1:22">
      <c r="A23" s="24" t="str">
        <f>VLOOKUP(WEEKDAY(B23,2),'2023'!$L$5:$M$11,2,FALSE)</f>
        <v>Vie</v>
      </c>
      <c r="B23" s="25">
        <f t="shared" si="8"/>
        <v>45121</v>
      </c>
      <c r="C23" s="26">
        <f>Datos!$L19</f>
        <v>442</v>
      </c>
      <c r="D23" s="26">
        <f t="shared" si="2"/>
        <v>154.69999999999999</v>
      </c>
      <c r="E23" s="26">
        <f t="shared" si="3"/>
        <v>129</v>
      </c>
      <c r="F23" s="26">
        <f t="shared" si="4"/>
        <v>424</v>
      </c>
      <c r="G23" s="27">
        <f t="shared" si="5"/>
        <v>362.81533110704197</v>
      </c>
      <c r="H23" s="28">
        <f>Datos!$D19</f>
        <v>21</v>
      </c>
      <c r="I23" s="40">
        <f>Datos!$E19</f>
        <v>48</v>
      </c>
      <c r="J23" s="41">
        <f>Datos!$F19</f>
        <v>5</v>
      </c>
      <c r="K23" s="42">
        <f>Datos!$H19</f>
        <v>55</v>
      </c>
      <c r="L23" s="43">
        <f t="shared" si="6"/>
        <v>0.29185520361990952</v>
      </c>
      <c r="M23" s="28">
        <f>VLOOKUP($B23,Datos!$K$6:$Q$371,3,FALSE)</f>
        <v>208</v>
      </c>
      <c r="N23" s="40">
        <f>VLOOKUP($B23,Datos!$K$6:$Q$371,4,FALSE)</f>
        <v>177</v>
      </c>
      <c r="O23" s="41">
        <f>VLOOKUP($B23,Datos!$K$6:$Q$371,5,FALSE)</f>
        <v>0</v>
      </c>
      <c r="P23" s="42">
        <f>VLOOKUP($B23,Datos!$K$6:$Q$371,7,FALSE)</f>
        <v>39</v>
      </c>
      <c r="Q23" s="58">
        <f t="shared" si="7"/>
        <v>0.87104072398190047</v>
      </c>
      <c r="R23" s="28">
        <f>VLOOKUP($B23,Datos!$T$6:$Z$371,3,FALSE)</f>
        <v>122.81674951537001</v>
      </c>
      <c r="S23" s="40">
        <f>VLOOKUP($B23,Datos!$T$6:$Z$371,4,FALSE)</f>
        <v>172.65411261792499</v>
      </c>
      <c r="T23" s="41">
        <f>VLOOKUP($B23,Datos!$T$6:$Z$371,5,FALSE)</f>
        <v>67.344468973746999</v>
      </c>
      <c r="U23" s="42">
        <f>VLOOKUP($B23,Datos!$T$6:$Z$371,6,FALSE)</f>
        <v>0</v>
      </c>
      <c r="V23" s="57"/>
    </row>
    <row r="24" spans="1:22">
      <c r="A24" s="29" t="str">
        <f>VLOOKUP(WEEKDAY(B24,2),'2023'!$L$5:$M$11,2,FALSE)</f>
        <v>Sáb</v>
      </c>
      <c r="B24" s="20">
        <f t="shared" si="8"/>
        <v>45122</v>
      </c>
      <c r="C24" s="21">
        <f>Datos!$L20</f>
        <v>442</v>
      </c>
      <c r="D24" s="21">
        <f t="shared" si="2"/>
        <v>154.69999999999999</v>
      </c>
      <c r="E24" s="21">
        <f t="shared" si="3"/>
        <v>148</v>
      </c>
      <c r="F24" s="21">
        <f t="shared" si="4"/>
        <v>431</v>
      </c>
      <c r="G24" s="22">
        <f t="shared" si="5"/>
        <v>387.89140301612184</v>
      </c>
      <c r="H24" s="23">
        <f>Datos!$D20</f>
        <v>23</v>
      </c>
      <c r="I24" s="36">
        <f>Datos!$E20</f>
        <v>62</v>
      </c>
      <c r="J24" s="37">
        <f>Datos!$F20</f>
        <v>5</v>
      </c>
      <c r="K24" s="38">
        <f>Datos!$H20</f>
        <v>58</v>
      </c>
      <c r="L24" s="44">
        <f t="shared" si="6"/>
        <v>0.33484162895927599</v>
      </c>
      <c r="M24" s="23">
        <f>VLOOKUP($B24,Datos!$K$6:$Q$371,3,FALSE)</f>
        <v>211</v>
      </c>
      <c r="N24" s="36">
        <f>VLOOKUP($B24,Datos!$K$6:$Q$371,4,FALSE)</f>
        <v>179</v>
      </c>
      <c r="O24" s="37">
        <f>VLOOKUP($B24,Datos!$K$6:$Q$371,5,FALSE)</f>
        <v>0</v>
      </c>
      <c r="P24" s="38">
        <f>VLOOKUP($B24,Datos!$K$6:$Q$371,7,FALSE)</f>
        <v>41</v>
      </c>
      <c r="Q24" s="59">
        <f t="shared" si="7"/>
        <v>0.88235294117647056</v>
      </c>
      <c r="R24" s="23">
        <f>VLOOKUP($B24,Datos!$T$6:$Z$371,3,FALSE)</f>
        <v>136.23370534477999</v>
      </c>
      <c r="S24" s="36">
        <f>VLOOKUP($B24,Datos!$T$6:$Z$371,4,FALSE)</f>
        <v>207.18493514150899</v>
      </c>
      <c r="T24" s="37">
        <f>VLOOKUP($B24,Datos!$T$6:$Z$371,5,FALSE)</f>
        <v>44.472762529832899</v>
      </c>
      <c r="U24" s="38">
        <f>VLOOKUP($B24,Datos!$T$6:$Z$371,6,FALSE)</f>
        <v>0</v>
      </c>
      <c r="V24" s="57"/>
    </row>
    <row r="25" spans="1:22">
      <c r="A25" s="24" t="str">
        <f>VLOOKUP(WEEKDAY(B25,2),'2023'!$L$5:$M$11,2,FALSE)</f>
        <v>Dom</v>
      </c>
      <c r="B25" s="25">
        <f t="shared" si="8"/>
        <v>45123</v>
      </c>
      <c r="C25" s="26">
        <f>Datos!$L21</f>
        <v>442</v>
      </c>
      <c r="D25" s="26">
        <f t="shared" si="2"/>
        <v>154.69999999999999</v>
      </c>
      <c r="E25" s="26">
        <f t="shared" si="3"/>
        <v>133</v>
      </c>
      <c r="F25" s="26">
        <f t="shared" si="4"/>
        <v>357</v>
      </c>
      <c r="G25" s="27">
        <f t="shared" si="5"/>
        <v>400.31923042813787</v>
      </c>
      <c r="H25" s="28">
        <f>Datos!$D21</f>
        <v>20</v>
      </c>
      <c r="I25" s="40">
        <f>Datos!$E21</f>
        <v>52</v>
      </c>
      <c r="J25" s="41">
        <f>Datos!$F21</f>
        <v>6</v>
      </c>
      <c r="K25" s="42">
        <f>Datos!$H21</f>
        <v>55</v>
      </c>
      <c r="L25" s="43">
        <f t="shared" si="6"/>
        <v>0.3009049773755656</v>
      </c>
      <c r="M25" s="28">
        <f>VLOOKUP($B25,Datos!$K$6:$Q$371,3,FALSE)</f>
        <v>179</v>
      </c>
      <c r="N25" s="40">
        <f>VLOOKUP($B25,Datos!$K$6:$Q$371,4,FALSE)</f>
        <v>137</v>
      </c>
      <c r="O25" s="41">
        <f>VLOOKUP($B25,Datos!$K$6:$Q$371,5,FALSE)</f>
        <v>0</v>
      </c>
      <c r="P25" s="42">
        <f>VLOOKUP($B25,Datos!$K$6:$Q$371,7,FALSE)</f>
        <v>41</v>
      </c>
      <c r="Q25" s="58">
        <f t="shared" si="7"/>
        <v>0.71493212669683259</v>
      </c>
      <c r="R25" s="28">
        <f>VLOOKUP($B25,Datos!$T$6:$Z$371,3,FALSE)</f>
        <v>145.52236707283299</v>
      </c>
      <c r="S25" s="40">
        <f>VLOOKUP($B25,Datos!$T$6:$Z$371,4,FALSE)</f>
        <v>210.32410082547199</v>
      </c>
      <c r="T25" s="41">
        <f>VLOOKUP($B25,Datos!$T$6:$Z$371,5,FALSE)</f>
        <v>44.472762529832899</v>
      </c>
      <c r="U25" s="42">
        <f>VLOOKUP($B25,Datos!$T$6:$Z$371,6,FALSE)</f>
        <v>0</v>
      </c>
      <c r="V25" s="57"/>
    </row>
    <row r="26" spans="1:22">
      <c r="A26" s="29" t="str">
        <f>VLOOKUP(WEEKDAY(B26,2),'2023'!$L$5:$M$11,2,FALSE)</f>
        <v>Lun</v>
      </c>
      <c r="B26" s="20">
        <f t="shared" si="8"/>
        <v>45124</v>
      </c>
      <c r="C26" s="21">
        <f>Datos!$L22</f>
        <v>442</v>
      </c>
      <c r="D26" s="21">
        <f t="shared" si="2"/>
        <v>154.69999999999999</v>
      </c>
      <c r="E26" s="21">
        <f t="shared" si="3"/>
        <v>66</v>
      </c>
      <c r="F26" s="21">
        <f t="shared" si="4"/>
        <v>289</v>
      </c>
      <c r="G26" s="22">
        <f t="shared" si="5"/>
        <v>326.31387630036079</v>
      </c>
      <c r="H26" s="23">
        <f>Datos!$D22</f>
        <v>9</v>
      </c>
      <c r="I26" s="36">
        <f>Datos!$E22</f>
        <v>15</v>
      </c>
      <c r="J26" s="37">
        <f>Datos!$F22</f>
        <v>3</v>
      </c>
      <c r="K26" s="38">
        <f>Datos!$H22</f>
        <v>39</v>
      </c>
      <c r="L26" s="44">
        <f t="shared" si="6"/>
        <v>0.14932126696832579</v>
      </c>
      <c r="M26" s="23">
        <f>VLOOKUP($B26,Datos!$K$6:$Q$371,3,FALSE)</f>
        <v>140</v>
      </c>
      <c r="N26" s="36">
        <f>VLOOKUP($B26,Datos!$K$6:$Q$371,4,FALSE)</f>
        <v>122</v>
      </c>
      <c r="O26" s="37">
        <f>VLOOKUP($B26,Datos!$K$6:$Q$371,5,FALSE)</f>
        <v>0</v>
      </c>
      <c r="P26" s="38">
        <f>VLOOKUP($B26,Datos!$K$6:$Q$371,7,FALSE)</f>
        <v>27</v>
      </c>
      <c r="Q26" s="59">
        <f t="shared" si="7"/>
        <v>0.59276018099547512</v>
      </c>
      <c r="R26" s="23">
        <f>VLOOKUP($B26,Datos!$T$6:$Z$371,3,FALSE)</f>
        <v>103.20735253392399</v>
      </c>
      <c r="S26" s="36">
        <f>VLOOKUP($B26,Datos!$T$6:$Z$371,4,FALSE)</f>
        <v>168.46855837264201</v>
      </c>
      <c r="T26" s="37">
        <f>VLOOKUP($B26,Datos!$T$6:$Z$371,5,FALSE)</f>
        <v>54.637965393794801</v>
      </c>
      <c r="U26" s="38">
        <f>VLOOKUP($B26,Datos!$T$6:$Z$371,6,FALSE)</f>
        <v>0</v>
      </c>
      <c r="V26" s="57"/>
    </row>
    <row r="27" spans="1:22">
      <c r="A27" s="24" t="str">
        <f>VLOOKUP(WEEKDAY(B27,2),'2023'!$L$5:$M$11,2,FALSE)</f>
        <v>Mar</v>
      </c>
      <c r="B27" s="25">
        <f t="shared" si="8"/>
        <v>45125</v>
      </c>
      <c r="C27" s="26">
        <f>Datos!$L23</f>
        <v>442</v>
      </c>
      <c r="D27" s="26">
        <f t="shared" si="2"/>
        <v>154.69999999999999</v>
      </c>
      <c r="E27" s="26">
        <f t="shared" si="3"/>
        <v>55</v>
      </c>
      <c r="F27" s="26">
        <f t="shared" si="4"/>
        <v>234</v>
      </c>
      <c r="G27" s="27">
        <f t="shared" si="5"/>
        <v>299.15599706247519</v>
      </c>
      <c r="H27" s="28">
        <f>Datos!$D23</f>
        <v>10</v>
      </c>
      <c r="I27" s="40">
        <f>Datos!$E23</f>
        <v>8</v>
      </c>
      <c r="J27" s="41">
        <f>Datos!$F23</f>
        <v>3</v>
      </c>
      <c r="K27" s="42">
        <f>Datos!$H23</f>
        <v>34</v>
      </c>
      <c r="L27" s="43">
        <f t="shared" si="6"/>
        <v>0.1244343891402715</v>
      </c>
      <c r="M27" s="28">
        <f>VLOOKUP($B27,Datos!$K$6:$Q$371,3,FALSE)</f>
        <v>114</v>
      </c>
      <c r="N27" s="40">
        <f>VLOOKUP($B27,Datos!$K$6:$Q$371,4,FALSE)</f>
        <v>93</v>
      </c>
      <c r="O27" s="41">
        <f>VLOOKUP($B27,Datos!$K$6:$Q$371,5,FALSE)</f>
        <v>1</v>
      </c>
      <c r="P27" s="42">
        <f>VLOOKUP($B27,Datos!$K$6:$Q$371,7,FALSE)</f>
        <v>26</v>
      </c>
      <c r="Q27" s="58">
        <f t="shared" si="7"/>
        <v>0.47058823529411764</v>
      </c>
      <c r="R27" s="28">
        <f>VLOOKUP($B27,Datos!$T$6:$Z$371,3,FALSE)</f>
        <v>83.597955552478496</v>
      </c>
      <c r="S27" s="40">
        <f>VLOOKUP($B27,Datos!$T$6:$Z$371,4,FALSE)</f>
        <v>144.40162146226399</v>
      </c>
      <c r="T27" s="41">
        <f>VLOOKUP($B27,Datos!$T$6:$Z$371,5,FALSE)</f>
        <v>71.156420047732695</v>
      </c>
      <c r="U27" s="42">
        <f>VLOOKUP($B27,Datos!$T$6:$Z$371,6,FALSE)</f>
        <v>0</v>
      </c>
      <c r="V27" s="57"/>
    </row>
    <row r="28" spans="1:22">
      <c r="A28" s="29" t="str">
        <f>VLOOKUP(WEEKDAY(B28,2),'2023'!$L$5:$M$11,2,FALSE)</f>
        <v>Mié</v>
      </c>
      <c r="B28" s="20">
        <f t="shared" si="8"/>
        <v>45126</v>
      </c>
      <c r="C28" s="21">
        <f>Datos!$L24</f>
        <v>442</v>
      </c>
      <c r="D28" s="21">
        <f t="shared" si="2"/>
        <v>154.69999999999999</v>
      </c>
      <c r="E28" s="21">
        <f t="shared" si="3"/>
        <v>58</v>
      </c>
      <c r="F28" s="21">
        <f t="shared" si="4"/>
        <v>224</v>
      </c>
      <c r="G28" s="22">
        <f t="shared" si="5"/>
        <v>303.7328147571817</v>
      </c>
      <c r="H28" s="23">
        <f>Datos!$D24</f>
        <v>10</v>
      </c>
      <c r="I28" s="36">
        <f>Datos!$E24</f>
        <v>7</v>
      </c>
      <c r="J28" s="37">
        <f>Datos!$F24</f>
        <v>4</v>
      </c>
      <c r="K28" s="38">
        <f>Datos!$H24</f>
        <v>37</v>
      </c>
      <c r="L28" s="44">
        <f t="shared" si="6"/>
        <v>0.13122171945701358</v>
      </c>
      <c r="M28" s="23">
        <f>VLOOKUP($B28,Datos!$K$6:$Q$371,3,FALSE)</f>
        <v>110</v>
      </c>
      <c r="N28" s="36">
        <f>VLOOKUP($B28,Datos!$K$6:$Q$371,4,FALSE)</f>
        <v>86</v>
      </c>
      <c r="O28" s="37">
        <f>VLOOKUP($B28,Datos!$K$6:$Q$371,5,FALSE)</f>
        <v>1</v>
      </c>
      <c r="P28" s="38">
        <f>VLOOKUP($B28,Datos!$K$6:$Q$371,7,FALSE)</f>
        <v>27</v>
      </c>
      <c r="Q28" s="59">
        <f t="shared" si="7"/>
        <v>0.44570135746606337</v>
      </c>
      <c r="R28" s="23">
        <f>VLOOKUP($B28,Datos!$T$6:$Z$371,3,FALSE)</f>
        <v>87.726249653835495</v>
      </c>
      <c r="S28" s="36">
        <f>VLOOKUP($B28,Datos!$T$6:$Z$371,4,FALSE)</f>
        <v>142.30884433962299</v>
      </c>
      <c r="T28" s="37">
        <f>VLOOKUP($B28,Datos!$T$6:$Z$371,5,FALSE)</f>
        <v>73.697720763723197</v>
      </c>
      <c r="U28" s="38">
        <f>VLOOKUP($B28,Datos!$T$6:$Z$371,6,FALSE)</f>
        <v>0</v>
      </c>
      <c r="V28" s="57"/>
    </row>
    <row r="29" spans="1:22">
      <c r="A29" s="24" t="str">
        <f>VLOOKUP(WEEKDAY(B29,2),'2023'!$L$5:$M$11,2,FALSE)</f>
        <v>Jue</v>
      </c>
      <c r="B29" s="25">
        <f t="shared" si="8"/>
        <v>45127</v>
      </c>
      <c r="C29" s="26">
        <f>Datos!$L25</f>
        <v>442</v>
      </c>
      <c r="D29" s="26">
        <f t="shared" si="2"/>
        <v>154.69999999999999</v>
      </c>
      <c r="E29" s="26">
        <f t="shared" si="3"/>
        <v>91</v>
      </c>
      <c r="F29" s="26">
        <f t="shared" si="4"/>
        <v>290</v>
      </c>
      <c r="G29" s="27">
        <f t="shared" si="5"/>
        <v>302.55424562988247</v>
      </c>
      <c r="H29" s="28">
        <f>Datos!$D25</f>
        <v>12</v>
      </c>
      <c r="I29" s="40">
        <f>Datos!$E25</f>
        <v>12</v>
      </c>
      <c r="J29" s="41">
        <f>Datos!$F25</f>
        <v>4</v>
      </c>
      <c r="K29" s="42">
        <f>Datos!$H25</f>
        <v>63</v>
      </c>
      <c r="L29" s="43">
        <f t="shared" si="6"/>
        <v>0.20588235294117646</v>
      </c>
      <c r="M29" s="28">
        <f>VLOOKUP($B29,Datos!$K$6:$Q$371,3,FALSE)</f>
        <v>150</v>
      </c>
      <c r="N29" s="40">
        <f>VLOOKUP($B29,Datos!$K$6:$Q$371,4,FALSE)</f>
        <v>106</v>
      </c>
      <c r="O29" s="41">
        <f>VLOOKUP($B29,Datos!$K$6:$Q$371,5,FALSE)</f>
        <v>0</v>
      </c>
      <c r="P29" s="42">
        <f>VLOOKUP($B29,Datos!$K$6:$Q$371,7,FALSE)</f>
        <v>34</v>
      </c>
      <c r="Q29" s="58">
        <f t="shared" si="7"/>
        <v>0.579185520361991</v>
      </c>
      <c r="R29" s="28">
        <f>VLOOKUP($B29,Datos!$T$6:$Z$371,3,FALSE)</f>
        <v>91.854543755192495</v>
      </c>
      <c r="S29" s="40">
        <f>VLOOKUP($B29,Datos!$T$6:$Z$371,4,FALSE)</f>
        <v>143.35523290094301</v>
      </c>
      <c r="T29" s="41">
        <f>VLOOKUP($B29,Datos!$T$6:$Z$371,5,FALSE)</f>
        <v>67.344468973746999</v>
      </c>
      <c r="U29" s="42">
        <f>VLOOKUP($B29,Datos!$T$6:$Z$371,6,FALSE)</f>
        <v>0</v>
      </c>
      <c r="V29" s="57"/>
    </row>
    <row r="30" spans="1:22">
      <c r="A30" s="29" t="str">
        <f>VLOOKUP(WEEKDAY(B30,2),'2023'!$L$5:$M$11,2,FALSE)</f>
        <v>Vie</v>
      </c>
      <c r="B30" s="20">
        <f t="shared" si="8"/>
        <v>45128</v>
      </c>
      <c r="C30" s="21">
        <f>Datos!$L26</f>
        <v>442</v>
      </c>
      <c r="D30" s="21">
        <f t="shared" si="2"/>
        <v>154.69999999999999</v>
      </c>
      <c r="E30" s="21">
        <f t="shared" si="3"/>
        <v>124</v>
      </c>
      <c r="F30" s="21">
        <f t="shared" si="4"/>
        <v>400</v>
      </c>
      <c r="G30" s="22">
        <f t="shared" si="5"/>
        <v>347.8552397665066</v>
      </c>
      <c r="H30" s="23">
        <f>Datos!$D26</f>
        <v>16</v>
      </c>
      <c r="I30" s="36">
        <f>Datos!$E26</f>
        <v>28</v>
      </c>
      <c r="J30" s="37">
        <f>Datos!$F26</f>
        <v>3</v>
      </c>
      <c r="K30" s="38">
        <f>Datos!$H26</f>
        <v>77</v>
      </c>
      <c r="L30" s="44">
        <f t="shared" si="6"/>
        <v>0.28054298642533937</v>
      </c>
      <c r="M30" s="23">
        <f>VLOOKUP($B30,Datos!$K$6:$Q$371,3,FALSE)</f>
        <v>211</v>
      </c>
      <c r="N30" s="36">
        <f>VLOOKUP($B30,Datos!$K$6:$Q$371,4,FALSE)</f>
        <v>145</v>
      </c>
      <c r="O30" s="37">
        <f>VLOOKUP($B30,Datos!$K$6:$Q$371,5,FALSE)</f>
        <v>0</v>
      </c>
      <c r="P30" s="38">
        <f>VLOOKUP($B30,Datos!$K$6:$Q$371,7,FALSE)</f>
        <v>44</v>
      </c>
      <c r="Q30" s="59">
        <f t="shared" si="7"/>
        <v>0.80542986425339369</v>
      </c>
      <c r="R30" s="23">
        <f>VLOOKUP($B30,Datos!$T$6:$Z$371,3,FALSE)</f>
        <v>129.00919066740499</v>
      </c>
      <c r="S30" s="36">
        <f>VLOOKUP($B30,Datos!$T$6:$Z$371,4,FALSE)</f>
        <v>170.561335495283</v>
      </c>
      <c r="T30" s="37">
        <f>VLOOKUP($B30,Datos!$T$6:$Z$371,5,FALSE)</f>
        <v>48.284713603818602</v>
      </c>
      <c r="U30" s="38">
        <f>VLOOKUP($B30,Datos!$T$6:$Z$371,6,FALSE)</f>
        <v>0</v>
      </c>
      <c r="V30" s="57"/>
    </row>
    <row r="31" spans="1:22">
      <c r="A31" s="24" t="str">
        <f>VLOOKUP(WEEKDAY(B31,2),'2023'!$L$5:$M$11,2,FALSE)</f>
        <v>Sáb</v>
      </c>
      <c r="B31" s="25">
        <f t="shared" si="8"/>
        <v>45129</v>
      </c>
      <c r="C31" s="26">
        <f>Datos!$L27</f>
        <v>442</v>
      </c>
      <c r="D31" s="26">
        <f t="shared" si="2"/>
        <v>154.69999999999999</v>
      </c>
      <c r="E31" s="26">
        <f t="shared" si="3"/>
        <v>133</v>
      </c>
      <c r="F31" s="26">
        <f t="shared" si="4"/>
        <v>423</v>
      </c>
      <c r="G31" s="27">
        <f t="shared" si="5"/>
        <v>385.08715340395452</v>
      </c>
      <c r="H31" s="28">
        <f>Datos!$D27</f>
        <v>16</v>
      </c>
      <c r="I31" s="40">
        <f>Datos!$E27</f>
        <v>38</v>
      </c>
      <c r="J31" s="41">
        <f>Datos!$F27</f>
        <v>3</v>
      </c>
      <c r="K31" s="42">
        <f>Datos!$H27</f>
        <v>76</v>
      </c>
      <c r="L31" s="43">
        <f t="shared" si="6"/>
        <v>0.3009049773755656</v>
      </c>
      <c r="M31" s="28">
        <f>VLOOKUP($B31,Datos!$K$6:$Q$371,3,FALSE)</f>
        <v>222</v>
      </c>
      <c r="N31" s="40">
        <f>VLOOKUP($B31,Datos!$K$6:$Q$371,4,FALSE)</f>
        <v>150</v>
      </c>
      <c r="O31" s="41">
        <f>VLOOKUP($B31,Datos!$K$6:$Q$371,5,FALSE)</f>
        <v>1</v>
      </c>
      <c r="P31" s="42">
        <f>VLOOKUP($B31,Datos!$K$6:$Q$371,7,FALSE)</f>
        <v>50</v>
      </c>
      <c r="Q31" s="58">
        <f t="shared" si="7"/>
        <v>0.84389140271493213</v>
      </c>
      <c r="R31" s="28">
        <f>VLOOKUP($B31,Datos!$T$6:$Z$371,3,FALSE)</f>
        <v>171.32420520631399</v>
      </c>
      <c r="S31" s="40">
        <f>VLOOKUP($B31,Datos!$T$6:$Z$371,4,FALSE)</f>
        <v>188.34994103773599</v>
      </c>
      <c r="T31" s="41">
        <f>VLOOKUP($B31,Datos!$T$6:$Z$371,5,FALSE)</f>
        <v>25.413007159904499</v>
      </c>
      <c r="U31" s="42">
        <f>VLOOKUP($B31,Datos!$T$6:$Z$371,6,FALSE)</f>
        <v>0</v>
      </c>
      <c r="V31" s="57"/>
    </row>
    <row r="32" spans="1:22">
      <c r="A32" s="29" t="str">
        <f>VLOOKUP(WEEKDAY(B32,2),'2023'!$L$5:$M$11,2,FALSE)</f>
        <v>Dom</v>
      </c>
      <c r="B32" s="20">
        <f t="shared" si="8"/>
        <v>45130</v>
      </c>
      <c r="C32" s="21">
        <f>Datos!$L28</f>
        <v>442</v>
      </c>
      <c r="D32" s="21">
        <f t="shared" si="2"/>
        <v>154.69999999999999</v>
      </c>
      <c r="E32" s="21">
        <f t="shared" si="3"/>
        <v>87</v>
      </c>
      <c r="F32" s="21">
        <f t="shared" si="4"/>
        <v>325</v>
      </c>
      <c r="G32" s="22">
        <f t="shared" si="5"/>
        <v>381.28139334477601</v>
      </c>
      <c r="H32" s="23">
        <f>Datos!$D28</f>
        <v>12</v>
      </c>
      <c r="I32" s="36">
        <f>Datos!$E28</f>
        <v>16</v>
      </c>
      <c r="J32" s="37">
        <f>Datos!$F28</f>
        <v>3</v>
      </c>
      <c r="K32" s="38">
        <f>Datos!$H28</f>
        <v>56</v>
      </c>
      <c r="L32" s="44">
        <f t="shared" si="6"/>
        <v>0.19683257918552036</v>
      </c>
      <c r="M32" s="23">
        <f>VLOOKUP($B32,Datos!$K$6:$Q$371,3,FALSE)</f>
        <v>163</v>
      </c>
      <c r="N32" s="36">
        <f>VLOOKUP($B32,Datos!$K$6:$Q$371,4,FALSE)</f>
        <v>115</v>
      </c>
      <c r="O32" s="37">
        <f>VLOOKUP($B32,Datos!$K$6:$Q$371,5,FALSE)</f>
        <v>0</v>
      </c>
      <c r="P32" s="38">
        <f>VLOOKUP($B32,Datos!$K$6:$Q$371,7,FALSE)</f>
        <v>47</v>
      </c>
      <c r="Q32" s="59">
        <f t="shared" si="7"/>
        <v>0.62895927601809953</v>
      </c>
      <c r="R32" s="23">
        <f>VLOOKUP($B32,Datos!$T$6:$Z$371,3,FALSE)</f>
        <v>181.64494045970599</v>
      </c>
      <c r="S32" s="36">
        <f>VLOOKUP($B32,Datos!$T$6:$Z$371,4,FALSE)</f>
        <v>183.11799823113199</v>
      </c>
      <c r="T32" s="37">
        <f>VLOOKUP($B32,Datos!$T$6:$Z$371,5,FALSE)</f>
        <v>16.518454653938001</v>
      </c>
      <c r="U32" s="38">
        <f>VLOOKUP($B32,Datos!$T$6:$Z$371,6,FALSE)</f>
        <v>0</v>
      </c>
      <c r="V32" s="57"/>
    </row>
    <row r="33" spans="1:22">
      <c r="A33" s="24" t="str">
        <f>VLOOKUP(WEEKDAY(B33,2),'2023'!$L$5:$M$11,2,FALSE)</f>
        <v>Lun</v>
      </c>
      <c r="B33" s="25">
        <f t="shared" si="8"/>
        <v>45131</v>
      </c>
      <c r="C33" s="26">
        <f>Datos!$L29</f>
        <v>442</v>
      </c>
      <c r="D33" s="26">
        <f t="shared" si="2"/>
        <v>154.69999999999999</v>
      </c>
      <c r="E33" s="26">
        <f t="shared" si="3"/>
        <v>62</v>
      </c>
      <c r="F33" s="26">
        <f t="shared" si="4"/>
        <v>260</v>
      </c>
      <c r="G33" s="27">
        <f t="shared" si="5"/>
        <v>322.47705369337319</v>
      </c>
      <c r="H33" s="28">
        <f>Datos!$D29</f>
        <v>10</v>
      </c>
      <c r="I33" s="40">
        <f>Datos!$E29</f>
        <v>10</v>
      </c>
      <c r="J33" s="41">
        <f>Datos!$F29</f>
        <v>3</v>
      </c>
      <c r="K33" s="42">
        <f>Datos!$H29</f>
        <v>39</v>
      </c>
      <c r="L33" s="43">
        <f t="shared" si="6"/>
        <v>0.14027149321266968</v>
      </c>
      <c r="M33" s="28">
        <f>VLOOKUP($B33,Datos!$K$6:$Q$371,3,FALSE)</f>
        <v>129</v>
      </c>
      <c r="N33" s="40">
        <f>VLOOKUP($B33,Datos!$K$6:$Q$371,4,FALSE)</f>
        <v>86</v>
      </c>
      <c r="O33" s="41">
        <f>VLOOKUP($B33,Datos!$K$6:$Q$371,5,FALSE)</f>
        <v>0</v>
      </c>
      <c r="P33" s="42">
        <f>VLOOKUP($B33,Datos!$K$6:$Q$371,7,FALSE)</f>
        <v>45</v>
      </c>
      <c r="Q33" s="58">
        <f t="shared" si="7"/>
        <v>0.48642533936651583</v>
      </c>
      <c r="R33" s="28">
        <f>VLOOKUP($B33,Datos!$T$6:$Z$371,3,FALSE)</f>
        <v>137.26577887011899</v>
      </c>
      <c r="S33" s="40">
        <f>VLOOKUP($B33,Datos!$T$6:$Z$371,4,FALSE)</f>
        <v>167.422169811321</v>
      </c>
      <c r="T33" s="41">
        <f>VLOOKUP($B33,Datos!$T$6:$Z$371,5,FALSE)</f>
        <v>17.789105011933199</v>
      </c>
      <c r="U33" s="42">
        <f>VLOOKUP($B33,Datos!$T$6:$Z$371,6,FALSE)</f>
        <v>0</v>
      </c>
      <c r="V33" s="57"/>
    </row>
    <row r="34" spans="1:22">
      <c r="A34" s="29" t="str">
        <f>VLOOKUP(WEEKDAY(B34,2),'2023'!$L$5:$M$11,2,FALSE)</f>
        <v>Mar</v>
      </c>
      <c r="B34" s="20">
        <f t="shared" si="8"/>
        <v>45132</v>
      </c>
      <c r="C34" s="21">
        <f>Datos!$L30</f>
        <v>442</v>
      </c>
      <c r="D34" s="21">
        <f t="shared" si="2"/>
        <v>154.69999999999999</v>
      </c>
      <c r="E34" s="21">
        <f t="shared" si="3"/>
        <v>59</v>
      </c>
      <c r="F34" s="21">
        <f t="shared" si="4"/>
        <v>245</v>
      </c>
      <c r="G34" s="22">
        <f t="shared" si="5"/>
        <v>294.5652776286052</v>
      </c>
      <c r="H34" s="23">
        <f>Datos!$D30</f>
        <v>9</v>
      </c>
      <c r="I34" s="36">
        <f>Datos!$E30</f>
        <v>8</v>
      </c>
      <c r="J34" s="37">
        <f>Datos!$F30</f>
        <v>3</v>
      </c>
      <c r="K34" s="38">
        <f>Datos!$H30</f>
        <v>39</v>
      </c>
      <c r="L34" s="44">
        <f t="shared" si="6"/>
        <v>0.1334841628959276</v>
      </c>
      <c r="M34" s="23">
        <f>VLOOKUP($B34,Datos!$K$6:$Q$371,3,FALSE)</f>
        <v>117</v>
      </c>
      <c r="N34" s="36">
        <f>VLOOKUP($B34,Datos!$K$6:$Q$371,4,FALSE)</f>
        <v>89</v>
      </c>
      <c r="O34" s="37">
        <f>VLOOKUP($B34,Datos!$K$6:$Q$371,5,FALSE)</f>
        <v>0</v>
      </c>
      <c r="P34" s="38">
        <f>VLOOKUP($B34,Datos!$K$6:$Q$371,7,FALSE)</f>
        <v>39</v>
      </c>
      <c r="Q34" s="59">
        <f t="shared" si="7"/>
        <v>0.4660633484162896</v>
      </c>
      <c r="R34" s="23">
        <f>VLOOKUP($B34,Datos!$T$6:$Z$371,3,FALSE)</f>
        <v>107.33564663528099</v>
      </c>
      <c r="S34" s="36">
        <f>VLOOKUP($B34,Datos!$T$6:$Z$371,4,FALSE)</f>
        <v>158.00467275943399</v>
      </c>
      <c r="T34" s="37">
        <f>VLOOKUP($B34,Datos!$T$6:$Z$371,5,FALSE)</f>
        <v>29.224958233890199</v>
      </c>
      <c r="U34" s="38">
        <f>VLOOKUP($B34,Datos!$T$6:$Z$371,6,FALSE)</f>
        <v>0</v>
      </c>
      <c r="V34" s="57"/>
    </row>
    <row r="35" spans="1:22">
      <c r="A35" s="24" t="str">
        <f>VLOOKUP(WEEKDAY(B35,2),'2023'!$L$5:$M$11,2,FALSE)</f>
        <v>Mié</v>
      </c>
      <c r="B35" s="25">
        <f t="shared" si="8"/>
        <v>45133</v>
      </c>
      <c r="C35" s="26">
        <f>Datos!$L31</f>
        <v>442</v>
      </c>
      <c r="D35" s="26">
        <f t="shared" si="2"/>
        <v>154.69999999999999</v>
      </c>
      <c r="E35" s="26">
        <f t="shared" si="3"/>
        <v>63</v>
      </c>
      <c r="F35" s="26">
        <f t="shared" si="4"/>
        <v>253</v>
      </c>
      <c r="G35" s="27">
        <f t="shared" si="5"/>
        <v>291.90661085209882</v>
      </c>
      <c r="H35" s="28">
        <f>Datos!$D31</f>
        <v>13</v>
      </c>
      <c r="I35" s="40">
        <f>Datos!$E31</f>
        <v>8</v>
      </c>
      <c r="J35" s="41">
        <f>Datos!$F31</f>
        <v>3</v>
      </c>
      <c r="K35" s="42">
        <f>Datos!$H31</f>
        <v>39</v>
      </c>
      <c r="L35" s="43">
        <f t="shared" si="6"/>
        <v>0.1425339366515837</v>
      </c>
      <c r="M35" s="28">
        <f>VLOOKUP($B35,Datos!$K$6:$Q$371,3,FALSE)</f>
        <v>123</v>
      </c>
      <c r="N35" s="40">
        <f>VLOOKUP($B35,Datos!$K$6:$Q$371,4,FALSE)</f>
        <v>94</v>
      </c>
      <c r="O35" s="41">
        <f>VLOOKUP($B35,Datos!$K$6:$Q$371,5,FALSE)</f>
        <v>0</v>
      </c>
      <c r="P35" s="42">
        <f>VLOOKUP($B35,Datos!$K$6:$Q$371,7,FALSE)</f>
        <v>36</v>
      </c>
      <c r="Q35" s="58">
        <f t="shared" si="7"/>
        <v>0.49095022624434387</v>
      </c>
      <c r="R35" s="28">
        <f>VLOOKUP($B35,Datos!$T$6:$Z$371,3,FALSE)</f>
        <v>110.43186721129899</v>
      </c>
      <c r="S35" s="40">
        <f>VLOOKUP($B35,Datos!$T$6:$Z$371,4,FALSE)</f>
        <v>143.35523290094301</v>
      </c>
      <c r="T35" s="41">
        <f>VLOOKUP($B35,Datos!$T$6:$Z$371,5,FALSE)</f>
        <v>38.1195107398568</v>
      </c>
      <c r="U35" s="42">
        <f>VLOOKUP($B35,Datos!$T$6:$Z$371,6,FALSE)</f>
        <v>0</v>
      </c>
      <c r="V35" s="57"/>
    </row>
    <row r="36" spans="1:22">
      <c r="A36" s="29" t="str">
        <f>VLOOKUP(WEEKDAY(B36,2),'2023'!$L$5:$M$11,2,FALSE)</f>
        <v>Jue</v>
      </c>
      <c r="B36" s="20">
        <f t="shared" si="8"/>
        <v>45134</v>
      </c>
      <c r="C36" s="21">
        <f>Datos!$L32</f>
        <v>442</v>
      </c>
      <c r="D36" s="21">
        <f t="shared" si="2"/>
        <v>154.69999999999999</v>
      </c>
      <c r="E36" s="21">
        <f t="shared" si="3"/>
        <v>74</v>
      </c>
      <c r="F36" s="21">
        <f t="shared" si="4"/>
        <v>308</v>
      </c>
      <c r="G36" s="22">
        <f t="shared" si="5"/>
        <v>280.14822358796278</v>
      </c>
      <c r="H36" s="23">
        <f>Datos!$D32</f>
        <v>15</v>
      </c>
      <c r="I36" s="36">
        <f>Datos!$E32</f>
        <v>15</v>
      </c>
      <c r="J36" s="37">
        <f>Datos!$F32</f>
        <v>3</v>
      </c>
      <c r="K36" s="38">
        <f>Datos!$H32</f>
        <v>41</v>
      </c>
      <c r="L36" s="44">
        <f t="shared" si="6"/>
        <v>0.167420814479638</v>
      </c>
      <c r="M36" s="23">
        <f>VLOOKUP($B36,Datos!$K$6:$Q$371,3,FALSE)</f>
        <v>163</v>
      </c>
      <c r="N36" s="36">
        <f>VLOOKUP($B36,Datos!$K$6:$Q$371,4,FALSE)</f>
        <v>115</v>
      </c>
      <c r="O36" s="37">
        <f>VLOOKUP($B36,Datos!$K$6:$Q$371,5,FALSE)</f>
        <v>1</v>
      </c>
      <c r="P36" s="38">
        <f>VLOOKUP($B36,Datos!$K$6:$Q$371,7,FALSE)</f>
        <v>29</v>
      </c>
      <c r="Q36" s="59">
        <f t="shared" si="7"/>
        <v>0.63122171945701355</v>
      </c>
      <c r="R36" s="23">
        <f>VLOOKUP($B36,Datos!$T$6:$Z$371,3,FALSE)</f>
        <v>95.982837856549395</v>
      </c>
      <c r="S36" s="36">
        <f>VLOOKUP($B36,Datos!$T$6:$Z$371,4,FALSE)</f>
        <v>148.587175707547</v>
      </c>
      <c r="T36" s="37">
        <f>VLOOKUP($B36,Datos!$T$6:$Z$371,5,FALSE)</f>
        <v>35.578210023866397</v>
      </c>
      <c r="U36" s="38">
        <f>VLOOKUP($B36,Datos!$T$6:$Z$371,6,FALSE)</f>
        <v>0</v>
      </c>
      <c r="V36" s="57"/>
    </row>
    <row r="37" spans="1:22">
      <c r="A37" s="24" t="str">
        <f>VLOOKUP(WEEKDAY(B37,2),'2023'!$L$5:$M$11,2,FALSE)</f>
        <v>Vie</v>
      </c>
      <c r="B37" s="25">
        <f t="shared" si="8"/>
        <v>45135</v>
      </c>
      <c r="C37" s="26">
        <f>Datos!$L33</f>
        <v>442</v>
      </c>
      <c r="D37" s="26">
        <f t="shared" si="2"/>
        <v>154.69999999999999</v>
      </c>
      <c r="E37" s="26">
        <f t="shared" si="3"/>
        <v>101</v>
      </c>
      <c r="F37" s="26">
        <f t="shared" si="4"/>
        <v>404</v>
      </c>
      <c r="G37" s="27">
        <f t="shared" si="5"/>
        <v>313.147379863742</v>
      </c>
      <c r="H37" s="28">
        <f>Datos!$D33</f>
        <v>22</v>
      </c>
      <c r="I37" s="40">
        <f>Datos!$E33</f>
        <v>33</v>
      </c>
      <c r="J37" s="41">
        <f>Datos!$F33</f>
        <v>3</v>
      </c>
      <c r="K37" s="42">
        <f>Datos!$H33</f>
        <v>43</v>
      </c>
      <c r="L37" s="43">
        <f t="shared" si="6"/>
        <v>0.22850678733031674</v>
      </c>
      <c r="M37" s="28">
        <f>VLOOKUP($B37,Datos!$K$6:$Q$371,3,FALSE)</f>
        <v>209</v>
      </c>
      <c r="N37" s="40">
        <f>VLOOKUP($B37,Datos!$K$6:$Q$371,4,FALSE)</f>
        <v>160</v>
      </c>
      <c r="O37" s="41">
        <f>VLOOKUP($B37,Datos!$K$6:$Q$371,5,FALSE)</f>
        <v>4</v>
      </c>
      <c r="P37" s="42">
        <f>VLOOKUP($B37,Datos!$K$6:$Q$371,7,FALSE)</f>
        <v>31</v>
      </c>
      <c r="Q37" s="58">
        <f t="shared" si="7"/>
        <v>0.84389140271493213</v>
      </c>
      <c r="R37" s="28">
        <f>VLOOKUP($B37,Datos!$T$6:$Z$371,3,FALSE)</f>
        <v>109.39979368596001</v>
      </c>
      <c r="S37" s="40">
        <f>VLOOKUP($B37,Datos!$T$6:$Z$371,4,FALSE)</f>
        <v>175.793278301887</v>
      </c>
      <c r="T37" s="41">
        <f>VLOOKUP($B37,Datos!$T$6:$Z$371,5,FALSE)</f>
        <v>27.954307875895001</v>
      </c>
      <c r="U37" s="42">
        <f>VLOOKUP($B37,Datos!$T$6:$Z$371,6,FALSE)</f>
        <v>0</v>
      </c>
      <c r="V37" s="57"/>
    </row>
    <row r="38" spans="1:22">
      <c r="A38" s="29" t="str">
        <f>VLOOKUP(WEEKDAY(B38,2),'2023'!$L$5:$M$11,2,FALSE)</f>
        <v>Sáb</v>
      </c>
      <c r="B38" s="20">
        <f t="shared" si="8"/>
        <v>45136</v>
      </c>
      <c r="C38" s="21">
        <f>Datos!$L34</f>
        <v>442</v>
      </c>
      <c r="D38" s="21">
        <f t="shared" si="2"/>
        <v>154.69999999999999</v>
      </c>
      <c r="E38" s="21">
        <f t="shared" si="3"/>
        <v>110</v>
      </c>
      <c r="F38" s="21">
        <f t="shared" si="4"/>
        <v>417</v>
      </c>
      <c r="G38" s="22">
        <f t="shared" si="5"/>
        <v>376.42976549486593</v>
      </c>
      <c r="H38" s="23">
        <f>Datos!$D34</f>
        <v>26</v>
      </c>
      <c r="I38" s="36">
        <f>Datos!$E34</f>
        <v>38</v>
      </c>
      <c r="J38" s="37">
        <f>Datos!$F34</f>
        <v>3</v>
      </c>
      <c r="K38" s="38">
        <f>Datos!$H34</f>
        <v>43</v>
      </c>
      <c r="L38" s="44">
        <f t="shared" si="6"/>
        <v>0.24886877828054299</v>
      </c>
      <c r="M38" s="23">
        <f>VLOOKUP($B38,Datos!$K$6:$Q$371,3,FALSE)</f>
        <v>223</v>
      </c>
      <c r="N38" s="36">
        <f>VLOOKUP($B38,Datos!$K$6:$Q$371,4,FALSE)</f>
        <v>163</v>
      </c>
      <c r="O38" s="37">
        <f>VLOOKUP($B38,Datos!$K$6:$Q$371,5,FALSE)</f>
        <v>4</v>
      </c>
      <c r="P38" s="38">
        <f>VLOOKUP($B38,Datos!$K$6:$Q$371,7,FALSE)</f>
        <v>27</v>
      </c>
      <c r="Q38" s="59">
        <f t="shared" si="7"/>
        <v>0.88235294117647056</v>
      </c>
      <c r="R38" s="23">
        <f>VLOOKUP($B38,Datos!$T$6:$Z$371,3,FALSE)</f>
        <v>143.45822002215499</v>
      </c>
      <c r="S38" s="36">
        <f>VLOOKUP($B38,Datos!$T$6:$Z$371,4,FALSE)</f>
        <v>211.370489386792</v>
      </c>
      <c r="T38" s="37">
        <f>VLOOKUP($B38,Datos!$T$6:$Z$371,5,FALSE)</f>
        <v>21.601056085918898</v>
      </c>
      <c r="U38" s="38">
        <f>VLOOKUP($B38,Datos!$T$6:$Z$371,6,FALSE)</f>
        <v>0</v>
      </c>
      <c r="V38" s="57"/>
    </row>
    <row r="39" spans="1:22">
      <c r="A39" s="24" t="str">
        <f>VLOOKUP(WEEKDAY(B39,2),'2023'!$L$5:$M$11,2,FALSE)</f>
        <v>Dom</v>
      </c>
      <c r="B39" s="25">
        <f t="shared" si="8"/>
        <v>45137</v>
      </c>
      <c r="C39" s="26">
        <f>Datos!$L35</f>
        <v>442</v>
      </c>
      <c r="D39" s="26">
        <f t="shared" si="2"/>
        <v>154.69999999999999</v>
      </c>
      <c r="E39" s="26">
        <f t="shared" si="3"/>
        <v>69</v>
      </c>
      <c r="F39" s="26">
        <f t="shared" si="4"/>
        <v>275</v>
      </c>
      <c r="G39" s="27">
        <f t="shared" si="5"/>
        <v>371.1310262873846</v>
      </c>
      <c r="H39" s="28">
        <f>Datos!$D35</f>
        <v>15</v>
      </c>
      <c r="I39" s="40">
        <f>Datos!$E35</f>
        <v>16</v>
      </c>
      <c r="J39" s="41">
        <f>Datos!$F35</f>
        <v>3</v>
      </c>
      <c r="K39" s="42">
        <f>Datos!$H35</f>
        <v>35</v>
      </c>
      <c r="L39" s="43">
        <f t="shared" si="6"/>
        <v>0.15610859728506787</v>
      </c>
      <c r="M39" s="28">
        <f>VLOOKUP($B39,Datos!$K$6:$Q$371,3,FALSE)</f>
        <v>153</v>
      </c>
      <c r="N39" s="40">
        <f>VLOOKUP($B39,Datos!$K$6:$Q$371,4,FALSE)</f>
        <v>96</v>
      </c>
      <c r="O39" s="41">
        <f>VLOOKUP($B39,Datos!$K$6:$Q$371,5,FALSE)</f>
        <v>4</v>
      </c>
      <c r="P39" s="42">
        <f>VLOOKUP($B39,Datos!$K$6:$Q$371,7,FALSE)</f>
        <v>22</v>
      </c>
      <c r="Q39" s="58">
        <f t="shared" si="7"/>
        <v>0.57239819004524883</v>
      </c>
      <c r="R39" s="28">
        <f>VLOOKUP($B39,Datos!$T$6:$Z$371,3,FALSE)</f>
        <v>132.10541124342299</v>
      </c>
      <c r="S39" s="40">
        <f>VLOOKUP($B39,Datos!$T$6:$Z$371,4,FALSE)</f>
        <v>218.69520931603799</v>
      </c>
      <c r="T39" s="41">
        <f>VLOOKUP($B39,Datos!$T$6:$Z$371,5,FALSE)</f>
        <v>20.330405727923601</v>
      </c>
      <c r="U39" s="42">
        <f>VLOOKUP($B39,Datos!$T$6:$Z$371,6,FALSE)</f>
        <v>0</v>
      </c>
      <c r="V39" s="57"/>
    </row>
    <row r="40" spans="1:22">
      <c r="A40" s="30" t="str">
        <f>VLOOKUP(WEEKDAY(B40,2),'2023'!$L$5:$M$11,2,FALSE)</f>
        <v>Lun</v>
      </c>
      <c r="B40" s="31">
        <f t="shared" si="8"/>
        <v>45138</v>
      </c>
      <c r="C40" s="32">
        <f>Datos!$L36</f>
        <v>442</v>
      </c>
      <c r="D40" s="32">
        <f t="shared" si="2"/>
        <v>154.69999999999999</v>
      </c>
      <c r="E40" s="32">
        <f t="shared" si="3"/>
        <v>45</v>
      </c>
      <c r="F40" s="32">
        <f t="shared" si="4"/>
        <v>189</v>
      </c>
      <c r="G40" s="33">
        <f t="shared" si="5"/>
        <v>265.51787754448338</v>
      </c>
      <c r="H40" s="34">
        <f>Datos!$D36</f>
        <v>9</v>
      </c>
      <c r="I40" s="45">
        <f>Datos!$E36</f>
        <v>9</v>
      </c>
      <c r="J40" s="46">
        <f>Datos!$F36</f>
        <v>2</v>
      </c>
      <c r="K40" s="47">
        <f>Datos!$H36</f>
        <v>25</v>
      </c>
      <c r="L40" s="48">
        <f t="shared" si="6"/>
        <v>0.10180995475113122</v>
      </c>
      <c r="M40" s="34">
        <f>VLOOKUP($B40,Datos!$K$6:$Q$371,3,FALSE)</f>
        <v>115</v>
      </c>
      <c r="N40" s="45">
        <f>VLOOKUP($B40,Datos!$K$6:$Q$371,4,FALSE)</f>
        <v>50</v>
      </c>
      <c r="O40" s="46">
        <f>VLOOKUP($B40,Datos!$K$6:$Q$371,5,FALSE)</f>
        <v>0</v>
      </c>
      <c r="P40" s="47">
        <f>VLOOKUP($B40,Datos!$K$6:$Q$371,7,FALSE)</f>
        <v>24</v>
      </c>
      <c r="Q40" s="60">
        <f t="shared" si="7"/>
        <v>0.37330316742081449</v>
      </c>
      <c r="R40" s="34">
        <f>VLOOKUP($B40,Datos!$T$6:$Z$371,3,FALSE)</f>
        <v>78.437587925782296</v>
      </c>
      <c r="S40" s="45">
        <f>VLOOKUP($B40,Datos!$T$6:$Z$371,4,FALSE)</f>
        <v>152.77272995282999</v>
      </c>
      <c r="T40" s="46">
        <f>VLOOKUP($B40,Datos!$T$6:$Z$371,5,FALSE)</f>
        <v>34.307559665871104</v>
      </c>
      <c r="U40" s="47">
        <f>VLOOKUP($B40,Datos!$T$6:$Z$371,6,FALSE)</f>
        <v>0</v>
      </c>
      <c r="V40" s="57"/>
    </row>
    <row r="41" spans="1:22">
      <c r="A41" s="5"/>
      <c r="B41" s="6"/>
      <c r="D41" s="7"/>
      <c r="E41" s="7"/>
      <c r="F41" s="7"/>
      <c r="G41" s="7"/>
      <c r="H41" s="300"/>
      <c r="I41" s="300"/>
      <c r="J41" s="300"/>
      <c r="K41" s="300"/>
      <c r="L41" s="35"/>
      <c r="M41" s="300"/>
      <c r="N41" s="300"/>
      <c r="O41" s="300"/>
      <c r="P41" s="300"/>
      <c r="Q41" s="35"/>
      <c r="R41" s="300"/>
      <c r="S41" s="300"/>
      <c r="T41" s="300"/>
      <c r="U41" s="300"/>
      <c r="V41" s="35"/>
    </row>
    <row r="42" spans="1:22">
      <c r="A42" s="313" t="s">
        <v>469</v>
      </c>
      <c r="B42" s="313"/>
      <c r="C42" s="313"/>
      <c r="D42" s="313"/>
      <c r="E42" s="313"/>
      <c r="H42" s="7"/>
      <c r="I42" s="49"/>
      <c r="J42" s="50"/>
      <c r="K42" s="49"/>
      <c r="L42" s="49"/>
      <c r="M42" s="312" t="s">
        <v>470</v>
      </c>
      <c r="N42" s="312"/>
      <c r="O42" s="312"/>
      <c r="P42" s="312"/>
      <c r="Q42" s="61">
        <v>0.6</v>
      </c>
      <c r="R42" s="49"/>
      <c r="S42" s="49"/>
      <c r="T42" s="49"/>
      <c r="U42" s="49"/>
      <c r="V42" s="49"/>
    </row>
    <row r="43" spans="1:22">
      <c r="A43" s="314">
        <v>0.35</v>
      </c>
      <c r="B43" s="314"/>
      <c r="C43" s="311">
        <f t="shared" ref="C43:C45" si="9">AVERAGE($C$10:$C$40)*$A43</f>
        <v>154.69999999999999</v>
      </c>
      <c r="D43" s="311"/>
      <c r="E43" s="311"/>
      <c r="F43" s="7"/>
      <c r="G43" s="7"/>
      <c r="H43" s="7"/>
      <c r="I43" s="7"/>
      <c r="J43" s="7"/>
      <c r="K43" s="7"/>
      <c r="L43" s="7"/>
      <c r="M43" s="312" t="s">
        <v>470</v>
      </c>
      <c r="N43" s="312"/>
      <c r="O43" s="312"/>
      <c r="P43" s="312"/>
      <c r="Q43" s="61">
        <v>0.4</v>
      </c>
      <c r="R43" s="7"/>
      <c r="S43" s="7"/>
      <c r="T43" s="7"/>
      <c r="U43" s="7"/>
      <c r="V43" s="7"/>
    </row>
    <row r="44" spans="1:22">
      <c r="A44" s="315">
        <v>0.5</v>
      </c>
      <c r="B44" s="315"/>
      <c r="C44" s="311">
        <f t="shared" si="9"/>
        <v>221</v>
      </c>
      <c r="D44" s="311"/>
      <c r="E44" s="311"/>
      <c r="F44" s="7"/>
      <c r="G44" s="7"/>
      <c r="H44" s="7"/>
      <c r="I44" s="7"/>
      <c r="J44" s="51"/>
      <c r="K44" s="7"/>
      <c r="L44" s="7"/>
      <c r="M44" s="312" t="s">
        <v>471</v>
      </c>
      <c r="N44" s="312"/>
      <c r="O44" s="312"/>
      <c r="P44" s="312"/>
      <c r="Q44" s="61">
        <v>0.2</v>
      </c>
      <c r="R44" s="7"/>
      <c r="S44" s="7"/>
      <c r="T44" s="7"/>
      <c r="U44" s="7"/>
      <c r="V44" s="7"/>
    </row>
    <row r="45" spans="1:22">
      <c r="A45" s="310">
        <v>0.7</v>
      </c>
      <c r="B45" s="310"/>
      <c r="C45" s="311">
        <f t="shared" si="9"/>
        <v>309.39999999999998</v>
      </c>
      <c r="D45" s="311"/>
      <c r="E45" s="311"/>
      <c r="F45" s="7"/>
      <c r="G45" s="7"/>
      <c r="H45" s="7"/>
      <c r="I45" s="7"/>
      <c r="J45" s="51"/>
      <c r="K45" s="7"/>
      <c r="L45" s="7"/>
      <c r="M45" s="312" t="s">
        <v>472</v>
      </c>
      <c r="N45" s="312"/>
      <c r="O45" s="312"/>
      <c r="P45" s="312"/>
      <c r="Q45" s="61">
        <v>0.1</v>
      </c>
      <c r="R45" s="7"/>
      <c r="S45" s="7"/>
      <c r="T45" s="7"/>
      <c r="U45" s="7"/>
      <c r="V45" s="7"/>
    </row>
  </sheetData>
  <mergeCells count="39">
    <mergeCell ref="J6:J9"/>
    <mergeCell ref="K6:K9"/>
    <mergeCell ref="A44:B44"/>
    <mergeCell ref="C44:E44"/>
    <mergeCell ref="M44:P44"/>
    <mergeCell ref="A7:B9"/>
    <mergeCell ref="E7:G8"/>
    <mergeCell ref="C8:C9"/>
    <mergeCell ref="H6:H9"/>
    <mergeCell ref="I6:I9"/>
    <mergeCell ref="A45:B45"/>
    <mergeCell ref="C45:E45"/>
    <mergeCell ref="M45:P45"/>
    <mergeCell ref="A42:E42"/>
    <mergeCell ref="M42:P42"/>
    <mergeCell ref="A43:B43"/>
    <mergeCell ref="C43:E43"/>
    <mergeCell ref="M43:P43"/>
    <mergeCell ref="H5:K5"/>
    <mergeCell ref="M5:P5"/>
    <mergeCell ref="R5:U5"/>
    <mergeCell ref="H41:K41"/>
    <mergeCell ref="M41:P41"/>
    <mergeCell ref="R41:U41"/>
    <mergeCell ref="L5:L9"/>
    <mergeCell ref="M6:M9"/>
    <mergeCell ref="N6:N9"/>
    <mergeCell ref="O6:O9"/>
    <mergeCell ref="P6:P9"/>
    <mergeCell ref="Q5:Q9"/>
    <mergeCell ref="R6:R9"/>
    <mergeCell ref="S6:S9"/>
    <mergeCell ref="T6:T9"/>
    <mergeCell ref="U6:U9"/>
    <mergeCell ref="B2:U2"/>
    <mergeCell ref="X2:AE2"/>
    <mergeCell ref="B3:U3"/>
    <mergeCell ref="X3:AE3"/>
    <mergeCell ref="X4:AE4"/>
  </mergeCells>
  <conditionalFormatting sqref="L10:L40 Q10:Q40 Q42:Q45">
    <cfRule type="cellIs" dxfId="35" priority="1" operator="greaterThanOrEqual">
      <formula>$Q$42</formula>
    </cfRule>
    <cfRule type="cellIs" dxfId="34" priority="2" operator="lessThanOrEqual">
      <formula>$Q$45</formula>
    </cfRule>
    <cfRule type="cellIs" dxfId="33" priority="6" operator="between">
      <formula>$Q$43</formula>
      <formula>$Q$42</formula>
    </cfRule>
  </conditionalFormatting>
  <conditionalFormatting sqref="Q42:Q45 L10:L40 Q10:Q40">
    <cfRule type="cellIs" dxfId="32" priority="5" operator="between">
      <formula>$Q$45</formula>
      <formula>$Q$44</formula>
    </cfRule>
  </conditionalFormatting>
  <conditionalFormatting sqref="Q45">
    <cfRule type="cellIs" dxfId="31" priority="3" operator="greaterThanOrEqual">
      <formula>$Q$42</formula>
    </cfRule>
    <cfRule type="cellIs" dxfId="30" priority="4" operator="between">
      <formula>$Q$43</formula>
      <formula>$Q$42</formula>
    </cfRule>
  </conditionalFormatting>
  <pageMargins left="0.389583333333333" right="0.389583333333333" top="0.389583333333333" bottom="0.389583333333333" header="0.30972222222222201" footer="0.30972222222222201"/>
  <pageSetup scale="92" fitToWidth="2" orientation="landscape"/>
  <colBreaks count="1" manualBreakCount="1">
    <brk id="22" max="44" man="1"/>
  </col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5"/>
  </sheetPr>
  <dimension ref="A1:AF45"/>
  <sheetViews>
    <sheetView showGridLines="0" topLeftCell="A2" zoomScale="90" zoomScaleNormal="90" workbookViewId="0">
      <selection activeCell="AO9" sqref="AO9"/>
    </sheetView>
  </sheetViews>
  <sheetFormatPr baseColWidth="10" defaultColWidth="3.85546875" defaultRowHeight="12.75" outlineLevelRow="1" outlineLevelCol="1"/>
  <cols>
    <col min="1" max="1" width="7.42578125" style="4" customWidth="1"/>
    <col min="2" max="2" width="3.5703125" style="4" customWidth="1"/>
    <col min="3" max="3" width="4.5703125" style="4" hidden="1" customWidth="1" outlineLevel="1"/>
    <col min="4" max="4" width="8.7109375" style="4" hidden="1" customWidth="1" outlineLevel="1"/>
    <col min="5" max="5" width="7" style="4" customWidth="1" collapsed="1"/>
    <col min="6" max="6" width="7" style="4" customWidth="1"/>
    <col min="7" max="7" width="6.5703125" style="4" customWidth="1"/>
    <col min="8" max="9" width="3.5703125" style="4" hidden="1" customWidth="1" outlineLevel="1"/>
    <col min="10" max="11" width="4.85546875" style="4" hidden="1" customWidth="1" outlineLevel="1"/>
    <col min="12" max="12" width="6.7109375" style="4" customWidth="1" collapsed="1"/>
    <col min="13" max="16" width="3.5703125" style="4" customWidth="1"/>
    <col min="17" max="17" width="6.7109375" style="4" customWidth="1"/>
    <col min="18" max="19" width="3.5703125" style="4" hidden="1" customWidth="1" outlineLevel="1"/>
    <col min="20" max="21" width="4.85546875" style="4" hidden="1" customWidth="1" outlineLevel="1"/>
    <col min="22" max="22" width="3.85546875" style="4" customWidth="1" collapsed="1"/>
    <col min="23" max="32" width="14" style="4" customWidth="1"/>
    <col min="33" max="33" width="3.85546875" style="4" customWidth="1"/>
    <col min="34" max="16384" width="3.85546875" style="4"/>
  </cols>
  <sheetData>
    <row r="1" spans="1:32" hidden="1" outlineLevel="1">
      <c r="A1" s="5"/>
      <c r="B1" s="6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 t="s">
        <v>473</v>
      </c>
      <c r="R1" s="7"/>
      <c r="S1" s="7"/>
      <c r="T1" s="7"/>
      <c r="U1" s="7"/>
      <c r="V1" s="7"/>
      <c r="W1" s="7" t="s">
        <v>459</v>
      </c>
      <c r="X1" s="7" t="str">
        <f t="shared" ref="X1:AF1" si="0">W1</f>
        <v>XXXXXXXXXXXX</v>
      </c>
      <c r="Y1" s="7" t="str">
        <f t="shared" si="0"/>
        <v>XXXXXXXXXXXX</v>
      </c>
      <c r="Z1" s="7" t="str">
        <f t="shared" si="0"/>
        <v>XXXXXXXXXXXX</v>
      </c>
      <c r="AA1" s="7" t="str">
        <f t="shared" si="0"/>
        <v>XXXXXXXXXXXX</v>
      </c>
      <c r="AB1" s="7" t="str">
        <f t="shared" si="0"/>
        <v>XXXXXXXXXXXX</v>
      </c>
      <c r="AC1" s="7" t="str">
        <f t="shared" si="0"/>
        <v>XXXXXXXXXXXX</v>
      </c>
      <c r="AD1" s="7" t="str">
        <f t="shared" si="0"/>
        <v>XXXXXXXXXXXX</v>
      </c>
      <c r="AE1" s="7" t="str">
        <f t="shared" si="0"/>
        <v>XXXXXXXXXXXX</v>
      </c>
      <c r="AF1" s="7" t="str">
        <f t="shared" si="0"/>
        <v>XXXXXXXXXXXX</v>
      </c>
    </row>
    <row r="2" spans="1:32" s="1" customFormat="1" ht="18.75" collapsed="1">
      <c r="A2" s="8"/>
      <c r="B2" s="293" t="s">
        <v>460</v>
      </c>
      <c r="C2" s="293"/>
      <c r="D2" s="293"/>
      <c r="E2" s="293"/>
      <c r="F2" s="293"/>
      <c r="G2" s="293"/>
      <c r="H2" s="293"/>
      <c r="I2" s="293"/>
      <c r="J2" s="293"/>
      <c r="K2" s="293"/>
      <c r="L2" s="293"/>
      <c r="M2" s="293"/>
      <c r="N2" s="293"/>
      <c r="O2" s="293"/>
      <c r="P2" s="293"/>
      <c r="Q2" s="293"/>
      <c r="R2" s="293"/>
      <c r="S2" s="293"/>
      <c r="T2" s="293"/>
      <c r="U2" s="293"/>
      <c r="V2" s="9"/>
      <c r="W2" s="52"/>
      <c r="X2" s="294"/>
      <c r="Y2" s="294"/>
      <c r="Z2" s="294"/>
      <c r="AA2" s="294"/>
      <c r="AB2" s="294"/>
      <c r="AC2" s="294"/>
      <c r="AD2" s="294"/>
      <c r="AE2" s="294"/>
    </row>
    <row r="3" spans="1:32" s="2" customFormat="1" ht="18.75">
      <c r="A3" s="10"/>
      <c r="B3" s="295" t="s">
        <v>480</v>
      </c>
      <c r="C3" s="295"/>
      <c r="D3" s="295"/>
      <c r="E3" s="295"/>
      <c r="F3" s="295"/>
      <c r="G3" s="295"/>
      <c r="H3" s="295"/>
      <c r="I3" s="295"/>
      <c r="J3" s="295"/>
      <c r="K3" s="295"/>
      <c r="L3" s="295"/>
      <c r="M3" s="295"/>
      <c r="N3" s="295"/>
      <c r="O3" s="295"/>
      <c r="P3" s="295"/>
      <c r="Q3" s="295"/>
      <c r="R3" s="295"/>
      <c r="S3" s="295"/>
      <c r="T3" s="295"/>
      <c r="U3" s="295"/>
      <c r="V3" s="11"/>
      <c r="W3" s="53"/>
      <c r="X3" s="294" t="str">
        <f>B2</f>
        <v>PRONÓSTICO DE OCUPACIÓN</v>
      </c>
      <c r="Y3" s="294"/>
      <c r="Z3" s="294"/>
      <c r="AA3" s="294"/>
      <c r="AB3" s="294"/>
      <c r="AC3" s="294"/>
      <c r="AD3" s="294"/>
      <c r="AE3" s="294"/>
      <c r="AF3" s="62"/>
    </row>
    <row r="4" spans="1:32" ht="21">
      <c r="A4" s="5"/>
      <c r="B4" s="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X4" s="296" t="str">
        <f>B3</f>
        <v>AGOSTO 2023</v>
      </c>
      <c r="Y4" s="296"/>
      <c r="Z4" s="296"/>
      <c r="AA4" s="296"/>
      <c r="AB4" s="296"/>
      <c r="AC4" s="296"/>
      <c r="AD4" s="296"/>
      <c r="AE4" s="296"/>
    </row>
    <row r="5" spans="1:32">
      <c r="A5" s="5"/>
      <c r="B5" s="6"/>
      <c r="C5" s="7"/>
      <c r="D5" s="7"/>
      <c r="E5" s="7"/>
      <c r="F5" s="7"/>
      <c r="G5" s="7"/>
      <c r="H5" s="297">
        <f>Datos!$C$1</f>
        <v>2022</v>
      </c>
      <c r="I5" s="298"/>
      <c r="J5" s="298"/>
      <c r="K5" s="299"/>
      <c r="L5" s="301" t="str">
        <f>CONCATENATE("% de Occ ",H5)</f>
        <v>% de Occ 2022</v>
      </c>
      <c r="M5" s="297">
        <f>Datos!$L$1</f>
        <v>2023</v>
      </c>
      <c r="N5" s="298"/>
      <c r="O5" s="298"/>
      <c r="P5" s="299"/>
      <c r="Q5" s="301" t="str">
        <f>CONCATENATE("% de Occ ",M5)</f>
        <v>% de Occ 2023</v>
      </c>
      <c r="R5" s="297" t="s">
        <v>462</v>
      </c>
      <c r="S5" s="298"/>
      <c r="T5" s="298"/>
      <c r="U5" s="299"/>
      <c r="V5" s="54"/>
    </row>
    <row r="6" spans="1:32" s="3" customFormat="1">
      <c r="A6" s="12"/>
      <c r="B6" s="13"/>
      <c r="C6" s="14"/>
      <c r="D6" s="14"/>
      <c r="E6" s="14"/>
      <c r="F6" s="14"/>
      <c r="G6" s="14"/>
      <c r="H6" s="307" t="s">
        <v>368</v>
      </c>
      <c r="I6" s="308" t="str">
        <f>Datos!$E5</f>
        <v>Referidos</v>
      </c>
      <c r="J6" s="308" t="s">
        <v>463</v>
      </c>
      <c r="K6" s="309" t="s">
        <v>391</v>
      </c>
      <c r="L6" s="302"/>
      <c r="M6" s="303" t="str">
        <f>H6</f>
        <v>Pagadores</v>
      </c>
      <c r="N6" s="304" t="str">
        <f>I6</f>
        <v>Referidos</v>
      </c>
      <c r="O6" s="305" t="s">
        <v>370</v>
      </c>
      <c r="P6" s="306" t="s">
        <v>464</v>
      </c>
      <c r="Q6" s="302"/>
      <c r="R6" s="307" t="str">
        <f t="shared" ref="R6:U6" si="1">H6</f>
        <v>Pagadores</v>
      </c>
      <c r="S6" s="308" t="str">
        <f t="shared" si="1"/>
        <v>Referidos</v>
      </c>
      <c r="T6" s="308" t="str">
        <f t="shared" si="1"/>
        <v>Agencias Grupos</v>
      </c>
      <c r="U6" s="309" t="str">
        <f t="shared" si="1"/>
        <v>Propietarios e invitados</v>
      </c>
      <c r="V6" s="55"/>
    </row>
    <row r="7" spans="1:32" s="3" customFormat="1">
      <c r="A7" s="316" t="s">
        <v>465</v>
      </c>
      <c r="B7" s="317"/>
      <c r="C7" s="15"/>
      <c r="D7" s="15" t="s">
        <v>466</v>
      </c>
      <c r="E7" s="320" t="s">
        <v>467</v>
      </c>
      <c r="F7" s="320"/>
      <c r="G7" s="321"/>
      <c r="H7" s="307"/>
      <c r="I7" s="308"/>
      <c r="J7" s="308"/>
      <c r="K7" s="309"/>
      <c r="L7" s="302"/>
      <c r="M7" s="303"/>
      <c r="N7" s="304"/>
      <c r="O7" s="305"/>
      <c r="P7" s="306"/>
      <c r="Q7" s="302"/>
      <c r="R7" s="307"/>
      <c r="S7" s="308"/>
      <c r="T7" s="308"/>
      <c r="U7" s="309"/>
      <c r="V7" s="55"/>
    </row>
    <row r="8" spans="1:32" s="3" customFormat="1">
      <c r="A8" s="318"/>
      <c r="B8" s="319"/>
      <c r="C8" s="324" t="s">
        <v>468</v>
      </c>
      <c r="D8" s="16" t="s">
        <v>374</v>
      </c>
      <c r="E8" s="322"/>
      <c r="F8" s="322"/>
      <c r="G8" s="323"/>
      <c r="H8" s="307"/>
      <c r="I8" s="308"/>
      <c r="J8" s="308"/>
      <c r="K8" s="309"/>
      <c r="L8" s="302"/>
      <c r="M8" s="303"/>
      <c r="N8" s="304"/>
      <c r="O8" s="305"/>
      <c r="P8" s="306"/>
      <c r="Q8" s="302"/>
      <c r="R8" s="307"/>
      <c r="S8" s="308"/>
      <c r="T8" s="308"/>
      <c r="U8" s="309"/>
      <c r="V8" s="55"/>
    </row>
    <row r="9" spans="1:32" s="3" customFormat="1" ht="38.25">
      <c r="A9" s="318"/>
      <c r="B9" s="319"/>
      <c r="C9" s="325"/>
      <c r="D9" s="17">
        <f>A43</f>
        <v>0.35</v>
      </c>
      <c r="E9" s="16" t="str">
        <f>CONCATENATE("Ejercicio 
",$H$5)</f>
        <v>Ejercicio 
2022</v>
      </c>
      <c r="F9" s="16" t="str">
        <f>CONCATENATE("Ejercicio 
",$M$5)</f>
        <v>Ejercicio 
2023</v>
      </c>
      <c r="G9" s="18" t="str">
        <f>CONCATENATE("Presup. 
",$M$5)</f>
        <v>Presup. 
2023</v>
      </c>
      <c r="H9" s="307"/>
      <c r="I9" s="308"/>
      <c r="J9" s="308"/>
      <c r="K9" s="309"/>
      <c r="L9" s="302"/>
      <c r="M9" s="303"/>
      <c r="N9" s="304"/>
      <c r="O9" s="305"/>
      <c r="P9" s="306"/>
      <c r="Q9" s="302"/>
      <c r="R9" s="307"/>
      <c r="S9" s="308"/>
      <c r="T9" s="308"/>
      <c r="U9" s="309"/>
      <c r="V9" s="55"/>
    </row>
    <row r="10" spans="1:32">
      <c r="A10" s="19" t="str">
        <f>VLOOKUP(WEEKDAY(B10,2),'2023'!$L$5:$M$11,2,FALSE)</f>
        <v>Mar</v>
      </c>
      <c r="B10" s="20">
        <v>45139</v>
      </c>
      <c r="C10" s="21">
        <f>Datos!$L6</f>
        <v>442</v>
      </c>
      <c r="D10" s="21">
        <f t="shared" ref="D10:D40" si="2">C10*$A$43</f>
        <v>154.69999999999999</v>
      </c>
      <c r="E10" s="21">
        <f t="shared" ref="E10:E40" si="3">H10+I10+J10+K10</f>
        <v>255</v>
      </c>
      <c r="F10" s="21">
        <f t="shared" ref="F10:F40" si="4">M10+N10+O10+P10</f>
        <v>160</v>
      </c>
      <c r="G10" s="22">
        <f t="shared" ref="G10:G40" si="5">R10+S10+T10+U10</f>
        <v>197.31852361461131</v>
      </c>
      <c r="H10" s="23">
        <f>Datos!$D6</f>
        <v>73</v>
      </c>
      <c r="I10" s="36">
        <f>Datos!$E6</f>
        <v>98</v>
      </c>
      <c r="J10" s="37">
        <f>Datos!$F6</f>
        <v>24</v>
      </c>
      <c r="K10" s="38">
        <f>Datos!$H6</f>
        <v>60</v>
      </c>
      <c r="L10" s="39">
        <f t="shared" ref="L10:L40" si="6">SUM(H10:K10)/C10</f>
        <v>0.57692307692307687</v>
      </c>
      <c r="M10" s="23">
        <f>VLOOKUP($B10,Datos!$K$6:$Q$371,3,FALSE)</f>
        <v>95</v>
      </c>
      <c r="N10" s="36">
        <f>VLOOKUP($B10,Datos!$K$6:$Q$371,4,FALSE)</f>
        <v>40</v>
      </c>
      <c r="O10" s="37">
        <f>VLOOKUP($B10,Datos!$K$6:$Q$371,5,FALSE)</f>
        <v>0</v>
      </c>
      <c r="P10" s="38">
        <f>VLOOKUP($B10,Datos!$K$6:$Q$371,7,FALSE)</f>
        <v>25</v>
      </c>
      <c r="Q10" s="56">
        <f t="shared" ref="Q10:Q40" si="7">SUM(M10:O10)/C10</f>
        <v>0.30542986425339369</v>
      </c>
      <c r="R10" s="23">
        <f>VLOOKUP($B10,Datos!$T$6:$Z$371,3,FALSE)</f>
        <v>60.071924493554299</v>
      </c>
      <c r="S10" s="36">
        <f>VLOOKUP($B10,Datos!$T$6:$Z$371,4,FALSE)</f>
        <v>109.35911978221399</v>
      </c>
      <c r="T10" s="37">
        <f>VLOOKUP($B10,Datos!$T$6:$Z$371,5,FALSE)</f>
        <v>27.887479338843001</v>
      </c>
      <c r="U10" s="38">
        <f>VLOOKUP($B10,Datos!$T$6:$Z$371,6,FALSE)</f>
        <v>0</v>
      </c>
      <c r="V10" s="57"/>
    </row>
    <row r="11" spans="1:32">
      <c r="A11" s="24" t="str">
        <f>VLOOKUP(WEEKDAY(B11,2),'2023'!$L$5:$M$11,2,FALSE)</f>
        <v>Mié</v>
      </c>
      <c r="B11" s="25">
        <f t="shared" ref="B11:B40" si="8">B10+1</f>
        <v>45140</v>
      </c>
      <c r="C11" s="26">
        <f>Datos!$L7</f>
        <v>442</v>
      </c>
      <c r="D11" s="26">
        <f t="shared" si="2"/>
        <v>154.69999999999999</v>
      </c>
      <c r="E11" s="26">
        <f t="shared" si="3"/>
        <v>117</v>
      </c>
      <c r="F11" s="26">
        <f t="shared" si="4"/>
        <v>158</v>
      </c>
      <c r="G11" s="27">
        <f t="shared" si="5"/>
        <v>167.6454783637613</v>
      </c>
      <c r="H11" s="28">
        <f>Datos!$D7</f>
        <v>24</v>
      </c>
      <c r="I11" s="40">
        <f>Datos!$E7</f>
        <v>34</v>
      </c>
      <c r="J11" s="41">
        <f>Datos!$F7</f>
        <v>7</v>
      </c>
      <c r="K11" s="42">
        <f>Datos!$H7</f>
        <v>52</v>
      </c>
      <c r="L11" s="43">
        <f t="shared" si="6"/>
        <v>0.26470588235294118</v>
      </c>
      <c r="M11" s="28">
        <f>VLOOKUP($B11,Datos!$K$6:$Q$371,3,FALSE)</f>
        <v>91</v>
      </c>
      <c r="N11" s="40">
        <f>VLOOKUP($B11,Datos!$K$6:$Q$371,4,FALSE)</f>
        <v>42</v>
      </c>
      <c r="O11" s="41">
        <f>VLOOKUP($B11,Datos!$K$6:$Q$371,5,FALSE)</f>
        <v>0</v>
      </c>
      <c r="P11" s="42">
        <f>VLOOKUP($B11,Datos!$K$6:$Q$371,7,FALSE)</f>
        <v>25</v>
      </c>
      <c r="Q11" s="58">
        <f t="shared" si="7"/>
        <v>0.3009049773755656</v>
      </c>
      <c r="R11" s="28">
        <f>VLOOKUP($B11,Datos!$T$6:$Z$371,3,FALSE)</f>
        <v>46.607527624309398</v>
      </c>
      <c r="S11" s="40">
        <f>VLOOKUP($B11,Datos!$T$6:$Z$371,4,FALSE)</f>
        <v>95.142434210526304</v>
      </c>
      <c r="T11" s="41">
        <f>VLOOKUP($B11,Datos!$T$6:$Z$371,5,FALSE)</f>
        <v>25.895516528925601</v>
      </c>
      <c r="U11" s="42">
        <f>VLOOKUP($B11,Datos!$T$6:$Z$371,6,FALSE)</f>
        <v>0</v>
      </c>
      <c r="V11" s="57"/>
    </row>
    <row r="12" spans="1:32">
      <c r="A12" s="29" t="str">
        <f>VLOOKUP(WEEKDAY(B12,2),'2023'!$L$5:$M$11,2,FALSE)</f>
        <v>Jue</v>
      </c>
      <c r="B12" s="20">
        <f t="shared" si="8"/>
        <v>45141</v>
      </c>
      <c r="C12" s="21">
        <f>Datos!$L8</f>
        <v>442</v>
      </c>
      <c r="D12" s="21">
        <f t="shared" si="2"/>
        <v>154.69999999999999</v>
      </c>
      <c r="E12" s="21">
        <f t="shared" si="3"/>
        <v>55</v>
      </c>
      <c r="F12" s="21">
        <f t="shared" si="4"/>
        <v>199</v>
      </c>
      <c r="G12" s="22">
        <f t="shared" si="5"/>
        <v>159.42453917663869</v>
      </c>
      <c r="H12" s="23">
        <f>Datos!$D8</f>
        <v>8</v>
      </c>
      <c r="I12" s="36">
        <f>Datos!$E8</f>
        <v>10</v>
      </c>
      <c r="J12" s="37">
        <f>Datos!$F8</f>
        <v>3</v>
      </c>
      <c r="K12" s="38">
        <f>Datos!$H8</f>
        <v>34</v>
      </c>
      <c r="L12" s="44">
        <f t="shared" si="6"/>
        <v>0.1244343891402715</v>
      </c>
      <c r="M12" s="23">
        <f>VLOOKUP($B12,Datos!$K$6:$Q$371,3,FALSE)</f>
        <v>102</v>
      </c>
      <c r="N12" s="36">
        <f>VLOOKUP($B12,Datos!$K$6:$Q$371,4,FALSE)</f>
        <v>64</v>
      </c>
      <c r="O12" s="37">
        <f>VLOOKUP($B12,Datos!$K$6:$Q$371,5,FALSE)</f>
        <v>0</v>
      </c>
      <c r="P12" s="38">
        <f>VLOOKUP($B12,Datos!$K$6:$Q$371,7,FALSE)</f>
        <v>33</v>
      </c>
      <c r="Q12" s="59">
        <f t="shared" si="7"/>
        <v>0.3755656108597285</v>
      </c>
      <c r="R12" s="23">
        <f>VLOOKUP($B12,Datos!$T$6:$Z$371,3,FALSE)</f>
        <v>47.643250460405199</v>
      </c>
      <c r="S12" s="36">
        <f>VLOOKUP($B12,Datos!$T$6:$Z$371,4,FALSE)</f>
        <v>91.861660617059897</v>
      </c>
      <c r="T12" s="37">
        <f>VLOOKUP($B12,Datos!$T$6:$Z$371,5,FALSE)</f>
        <v>19.9196280991736</v>
      </c>
      <c r="U12" s="38">
        <f>VLOOKUP($B12,Datos!$T$6:$Z$371,6,FALSE)</f>
        <v>0</v>
      </c>
      <c r="V12" s="57"/>
    </row>
    <row r="13" spans="1:32">
      <c r="A13" s="24" t="str">
        <f>VLOOKUP(WEEKDAY(B13,2),'2023'!$L$5:$M$11,2,FALSE)</f>
        <v>Vie</v>
      </c>
      <c r="B13" s="25">
        <f t="shared" si="8"/>
        <v>45142</v>
      </c>
      <c r="C13" s="26">
        <f>Datos!$L9</f>
        <v>442</v>
      </c>
      <c r="D13" s="26">
        <f t="shared" si="2"/>
        <v>154.69999999999999</v>
      </c>
      <c r="E13" s="26">
        <f t="shared" si="3"/>
        <v>45</v>
      </c>
      <c r="F13" s="26">
        <f t="shared" si="4"/>
        <v>249</v>
      </c>
      <c r="G13" s="27">
        <f t="shared" si="5"/>
        <v>212.6737859309514</v>
      </c>
      <c r="H13" s="28">
        <f>Datos!$D9</f>
        <v>7</v>
      </c>
      <c r="I13" s="40">
        <f>Datos!$E9</f>
        <v>8</v>
      </c>
      <c r="J13" s="41">
        <f>Datos!$F9</f>
        <v>2</v>
      </c>
      <c r="K13" s="42">
        <f>Datos!$H9</f>
        <v>28</v>
      </c>
      <c r="L13" s="43">
        <f t="shared" si="6"/>
        <v>0.10180995475113122</v>
      </c>
      <c r="M13" s="28">
        <f>VLOOKUP($B13,Datos!$K$6:$Q$371,3,FALSE)</f>
        <v>115</v>
      </c>
      <c r="N13" s="40">
        <f>VLOOKUP($B13,Datos!$K$6:$Q$371,4,FALSE)</f>
        <v>94</v>
      </c>
      <c r="O13" s="41">
        <f>VLOOKUP($B13,Datos!$K$6:$Q$371,5,FALSE)</f>
        <v>0</v>
      </c>
      <c r="P13" s="42">
        <f>VLOOKUP($B13,Datos!$K$6:$Q$371,7,FALSE)</f>
        <v>40</v>
      </c>
      <c r="Q13" s="58">
        <f t="shared" si="7"/>
        <v>0.47285067873303166</v>
      </c>
      <c r="R13" s="28">
        <f>VLOOKUP($B13,Datos!$T$6:$Z$371,3,FALSE)</f>
        <v>68.357707182320397</v>
      </c>
      <c r="S13" s="40">
        <f>VLOOKUP($B13,Datos!$T$6:$Z$371,4,FALSE)</f>
        <v>110.452710980036</v>
      </c>
      <c r="T13" s="41">
        <f>VLOOKUP($B13,Datos!$T$6:$Z$371,5,FALSE)</f>
        <v>33.863367768594998</v>
      </c>
      <c r="U13" s="42">
        <f>VLOOKUP($B13,Datos!$T$6:$Z$371,6,FALSE)</f>
        <v>0</v>
      </c>
      <c r="V13" s="57"/>
    </row>
    <row r="14" spans="1:32">
      <c r="A14" s="29" t="str">
        <f>VLOOKUP(WEEKDAY(B14,2),'2023'!$L$5:$M$11,2,FALSE)</f>
        <v>Sáb</v>
      </c>
      <c r="B14" s="20">
        <f t="shared" si="8"/>
        <v>45143</v>
      </c>
      <c r="C14" s="21">
        <f>Datos!$L10</f>
        <v>442</v>
      </c>
      <c r="D14" s="21">
        <f t="shared" si="2"/>
        <v>154.69999999999999</v>
      </c>
      <c r="E14" s="21">
        <f t="shared" si="3"/>
        <v>45</v>
      </c>
      <c r="F14" s="21">
        <f t="shared" si="4"/>
        <v>268</v>
      </c>
      <c r="G14" s="22">
        <f t="shared" si="5"/>
        <v>317.6355993027579</v>
      </c>
      <c r="H14" s="23">
        <f>Datos!$D10</f>
        <v>7</v>
      </c>
      <c r="I14" s="36">
        <f>Datos!$E10</f>
        <v>10</v>
      </c>
      <c r="J14" s="37">
        <f>Datos!$F10</f>
        <v>2</v>
      </c>
      <c r="K14" s="38">
        <f>Datos!$H10</f>
        <v>26</v>
      </c>
      <c r="L14" s="44">
        <f t="shared" si="6"/>
        <v>0.10180995475113122</v>
      </c>
      <c r="M14" s="23">
        <f>VLOOKUP($B14,Datos!$K$6:$Q$371,3,FALSE)</f>
        <v>124</v>
      </c>
      <c r="N14" s="36">
        <f>VLOOKUP($B14,Datos!$K$6:$Q$371,4,FALSE)</f>
        <v>108</v>
      </c>
      <c r="O14" s="37">
        <f>VLOOKUP($B14,Datos!$K$6:$Q$371,5,FALSE)</f>
        <v>0</v>
      </c>
      <c r="P14" s="38">
        <f>VLOOKUP($B14,Datos!$K$6:$Q$371,7,FALSE)</f>
        <v>36</v>
      </c>
      <c r="Q14" s="59">
        <f t="shared" si="7"/>
        <v>0.52488687782805432</v>
      </c>
      <c r="R14" s="23">
        <f>VLOOKUP($B14,Datos!$T$6:$Z$371,3,FALSE)</f>
        <v>119.108126151013</v>
      </c>
      <c r="S14" s="36">
        <f>VLOOKUP($B14,Datos!$T$6:$Z$371,4,FALSE)</f>
        <v>148.728402903811</v>
      </c>
      <c r="T14" s="37">
        <f>VLOOKUP($B14,Datos!$T$6:$Z$371,5,FALSE)</f>
        <v>49.799070247933898</v>
      </c>
      <c r="U14" s="38">
        <f>VLOOKUP($B14,Datos!$T$6:$Z$371,6,FALSE)</f>
        <v>0</v>
      </c>
      <c r="V14" s="57"/>
    </row>
    <row r="15" spans="1:32">
      <c r="A15" s="24" t="str">
        <f>VLOOKUP(WEEKDAY(B15,2),'2023'!$L$5:$M$11,2,FALSE)</f>
        <v>Dom</v>
      </c>
      <c r="B15" s="25">
        <f t="shared" si="8"/>
        <v>45144</v>
      </c>
      <c r="C15" s="26">
        <f>Datos!$L11</f>
        <v>442</v>
      </c>
      <c r="D15" s="26">
        <f t="shared" si="2"/>
        <v>154.69999999999999</v>
      </c>
      <c r="E15" s="26">
        <f t="shared" si="3"/>
        <v>50</v>
      </c>
      <c r="F15" s="26">
        <f t="shared" si="4"/>
        <v>178</v>
      </c>
      <c r="G15" s="27">
        <f t="shared" si="5"/>
        <v>338.57804190161988</v>
      </c>
      <c r="H15" s="28">
        <f>Datos!$D11</f>
        <v>6</v>
      </c>
      <c r="I15" s="40">
        <f>Datos!$E11</f>
        <v>9</v>
      </c>
      <c r="J15" s="41">
        <f>Datos!$F11</f>
        <v>2</v>
      </c>
      <c r="K15" s="42">
        <f>Datos!$H11</f>
        <v>33</v>
      </c>
      <c r="L15" s="43">
        <f t="shared" si="6"/>
        <v>0.11312217194570136</v>
      </c>
      <c r="M15" s="28">
        <f>VLOOKUP($B15,Datos!$K$6:$Q$371,3,FALSE)</f>
        <v>83</v>
      </c>
      <c r="N15" s="40">
        <f>VLOOKUP($B15,Datos!$K$6:$Q$371,4,FALSE)</f>
        <v>66</v>
      </c>
      <c r="O15" s="41">
        <f>VLOOKUP($B15,Datos!$K$6:$Q$371,5,FALSE)</f>
        <v>0</v>
      </c>
      <c r="P15" s="42">
        <f>VLOOKUP($B15,Datos!$K$6:$Q$371,7,FALSE)</f>
        <v>29</v>
      </c>
      <c r="Q15" s="58">
        <f t="shared" si="7"/>
        <v>0.33710407239819007</v>
      </c>
      <c r="R15" s="28">
        <f>VLOOKUP($B15,Datos!$T$6:$Z$371,3,FALSE)</f>
        <v>130.50107734806599</v>
      </c>
      <c r="S15" s="40">
        <f>VLOOKUP($B15,Datos!$T$6:$Z$371,4,FALSE)</f>
        <v>155.28995009074399</v>
      </c>
      <c r="T15" s="41">
        <f>VLOOKUP($B15,Datos!$T$6:$Z$371,5,FALSE)</f>
        <v>52.7870144628099</v>
      </c>
      <c r="U15" s="42">
        <f>VLOOKUP($B15,Datos!$T$6:$Z$371,6,FALSE)</f>
        <v>0</v>
      </c>
      <c r="V15" s="57"/>
    </row>
    <row r="16" spans="1:32">
      <c r="A16" s="29" t="str">
        <f>VLOOKUP(WEEKDAY(B16,2),'2023'!$L$5:$M$11,2,FALSE)</f>
        <v>Lun</v>
      </c>
      <c r="B16" s="20">
        <f t="shared" si="8"/>
        <v>45145</v>
      </c>
      <c r="C16" s="21">
        <f>Datos!$L12</f>
        <v>442</v>
      </c>
      <c r="D16" s="21">
        <f t="shared" si="2"/>
        <v>154.69999999999999</v>
      </c>
      <c r="E16" s="21">
        <f t="shared" si="3"/>
        <v>57</v>
      </c>
      <c r="F16" s="21">
        <f t="shared" si="4"/>
        <v>121</v>
      </c>
      <c r="G16" s="22">
        <f t="shared" si="5"/>
        <v>197.30388425398098</v>
      </c>
      <c r="H16" s="23">
        <f>Datos!$D12</f>
        <v>7</v>
      </c>
      <c r="I16" s="36">
        <f>Datos!$E12</f>
        <v>14</v>
      </c>
      <c r="J16" s="37">
        <f>Datos!$F12</f>
        <v>2</v>
      </c>
      <c r="K16" s="38">
        <f>Datos!$H12</f>
        <v>34</v>
      </c>
      <c r="L16" s="44">
        <f t="shared" si="6"/>
        <v>0.12895927601809956</v>
      </c>
      <c r="M16" s="23">
        <f>VLOOKUP($B16,Datos!$K$6:$Q$371,3,FALSE)</f>
        <v>63</v>
      </c>
      <c r="N16" s="36">
        <f>VLOOKUP($B16,Datos!$K$6:$Q$371,4,FALSE)</f>
        <v>37</v>
      </c>
      <c r="O16" s="37">
        <f>VLOOKUP($B16,Datos!$K$6:$Q$371,5,FALSE)</f>
        <v>0</v>
      </c>
      <c r="P16" s="38">
        <f>VLOOKUP($B16,Datos!$K$6:$Q$371,7,FALSE)</f>
        <v>21</v>
      </c>
      <c r="Q16" s="59">
        <f t="shared" si="7"/>
        <v>0.22624434389140272</v>
      </c>
      <c r="R16" s="23">
        <f>VLOOKUP($B16,Datos!$T$6:$Z$371,3,FALSE)</f>
        <v>67.321984346224696</v>
      </c>
      <c r="S16" s="36">
        <f>VLOOKUP($B16,Datos!$T$6:$Z$371,4,FALSE)</f>
        <v>106.078346188748</v>
      </c>
      <c r="T16" s="37">
        <f>VLOOKUP($B16,Datos!$T$6:$Z$371,5,FALSE)</f>
        <v>23.903553719008301</v>
      </c>
      <c r="U16" s="38">
        <f>VLOOKUP($B16,Datos!$T$6:$Z$371,6,FALSE)</f>
        <v>0</v>
      </c>
      <c r="V16" s="57"/>
    </row>
    <row r="17" spans="1:22">
      <c r="A17" s="24" t="str">
        <f>VLOOKUP(WEEKDAY(B17,2),'2023'!$L$5:$M$11,2,FALSE)</f>
        <v>Mar</v>
      </c>
      <c r="B17" s="25">
        <f t="shared" si="8"/>
        <v>45146</v>
      </c>
      <c r="C17" s="26">
        <f>Datos!$L13</f>
        <v>442</v>
      </c>
      <c r="D17" s="26">
        <f t="shared" si="2"/>
        <v>154.69999999999999</v>
      </c>
      <c r="E17" s="26">
        <f t="shared" si="3"/>
        <v>65</v>
      </c>
      <c r="F17" s="26">
        <f t="shared" si="4"/>
        <v>107</v>
      </c>
      <c r="G17" s="27">
        <f t="shared" si="5"/>
        <v>129.2160393096203</v>
      </c>
      <c r="H17" s="28">
        <f>Datos!$D13</f>
        <v>10</v>
      </c>
      <c r="I17" s="40">
        <f>Datos!$E13</f>
        <v>20</v>
      </c>
      <c r="J17" s="41">
        <f>Datos!$F13</f>
        <v>2</v>
      </c>
      <c r="K17" s="42">
        <f>Datos!$H13</f>
        <v>33</v>
      </c>
      <c r="L17" s="43">
        <f t="shared" si="6"/>
        <v>0.14705882352941177</v>
      </c>
      <c r="M17" s="28">
        <f>VLOOKUP($B17,Datos!$K$6:$Q$371,3,FALSE)</f>
        <v>58</v>
      </c>
      <c r="N17" s="40">
        <f>VLOOKUP($B17,Datos!$K$6:$Q$371,4,FALSE)</f>
        <v>31</v>
      </c>
      <c r="O17" s="41">
        <f>VLOOKUP($B17,Datos!$K$6:$Q$371,5,FALSE)</f>
        <v>0</v>
      </c>
      <c r="P17" s="42">
        <f>VLOOKUP($B17,Datos!$K$6:$Q$371,7,FALSE)</f>
        <v>18</v>
      </c>
      <c r="Q17" s="58">
        <f t="shared" si="7"/>
        <v>0.20135746606334842</v>
      </c>
      <c r="R17" s="28">
        <f>VLOOKUP($B17,Datos!$T$6:$Z$371,3,FALSE)</f>
        <v>50.750418968692401</v>
      </c>
      <c r="S17" s="40">
        <f>VLOOKUP($B17,Datos!$T$6:$Z$371,4,FALSE)</f>
        <v>64.521880671506395</v>
      </c>
      <c r="T17" s="41">
        <f>VLOOKUP($B17,Datos!$T$6:$Z$371,5,FALSE)</f>
        <v>13.9437396694215</v>
      </c>
      <c r="U17" s="42">
        <f>VLOOKUP($B17,Datos!$T$6:$Z$371,6,FALSE)</f>
        <v>0</v>
      </c>
      <c r="V17" s="57"/>
    </row>
    <row r="18" spans="1:22">
      <c r="A18" s="29" t="str">
        <f>VLOOKUP(WEEKDAY(B18,2),'2023'!$L$5:$M$11,2,FALSE)</f>
        <v>Mié</v>
      </c>
      <c r="B18" s="20">
        <f t="shared" si="8"/>
        <v>45147</v>
      </c>
      <c r="C18" s="21">
        <f>Datos!$L14</f>
        <v>442</v>
      </c>
      <c r="D18" s="21">
        <f t="shared" si="2"/>
        <v>154.69999999999999</v>
      </c>
      <c r="E18" s="21">
        <f t="shared" si="3"/>
        <v>45</v>
      </c>
      <c r="F18" s="21">
        <f t="shared" si="4"/>
        <v>97</v>
      </c>
      <c r="G18" s="22">
        <f t="shared" si="5"/>
        <v>113.99988476301519</v>
      </c>
      <c r="H18" s="23">
        <f>Datos!$D14</f>
        <v>9</v>
      </c>
      <c r="I18" s="36">
        <f>Datos!$E14</f>
        <v>9</v>
      </c>
      <c r="J18" s="37">
        <f>Datos!$F14</f>
        <v>1</v>
      </c>
      <c r="K18" s="38">
        <f>Datos!$H14</f>
        <v>26</v>
      </c>
      <c r="L18" s="44">
        <f t="shared" si="6"/>
        <v>0.10180995475113122</v>
      </c>
      <c r="M18" s="23">
        <f>VLOOKUP($B18,Datos!$K$6:$Q$371,3,FALSE)</f>
        <v>48</v>
      </c>
      <c r="N18" s="36">
        <f>VLOOKUP($B18,Datos!$K$6:$Q$371,4,FALSE)</f>
        <v>27</v>
      </c>
      <c r="O18" s="37">
        <f>VLOOKUP($B18,Datos!$K$6:$Q$371,5,FALSE)</f>
        <v>0</v>
      </c>
      <c r="P18" s="38">
        <f>VLOOKUP($B18,Datos!$K$6:$Q$371,7,FALSE)</f>
        <v>22</v>
      </c>
      <c r="Q18" s="59">
        <f t="shared" si="7"/>
        <v>0.16968325791855204</v>
      </c>
      <c r="R18" s="23">
        <f>VLOOKUP($B18,Datos!$T$6:$Z$371,3,FALSE)</f>
        <v>45.571804788213598</v>
      </c>
      <c r="S18" s="36">
        <f>VLOOKUP($B18,Datos!$T$6:$Z$371,4,FALSE)</f>
        <v>52.492377495462797</v>
      </c>
      <c r="T18" s="37">
        <f>VLOOKUP($B18,Datos!$T$6:$Z$371,5,FALSE)</f>
        <v>15.935702479338801</v>
      </c>
      <c r="U18" s="38">
        <f>VLOOKUP($B18,Datos!$T$6:$Z$371,6,FALSE)</f>
        <v>0</v>
      </c>
      <c r="V18" s="57"/>
    </row>
    <row r="19" spans="1:22">
      <c r="A19" s="24" t="str">
        <f>VLOOKUP(WEEKDAY(B19,2),'2023'!$L$5:$M$11,2,FALSE)</f>
        <v>Jue</v>
      </c>
      <c r="B19" s="25">
        <f t="shared" si="8"/>
        <v>45148</v>
      </c>
      <c r="C19" s="26">
        <f>Datos!$L15</f>
        <v>442</v>
      </c>
      <c r="D19" s="26">
        <f t="shared" si="2"/>
        <v>154.69999999999999</v>
      </c>
      <c r="E19" s="26">
        <f t="shared" si="3"/>
        <v>42</v>
      </c>
      <c r="F19" s="26">
        <f t="shared" si="4"/>
        <v>123</v>
      </c>
      <c r="G19" s="27">
        <f t="shared" si="5"/>
        <v>106.7498249103449</v>
      </c>
      <c r="H19" s="28">
        <f>Datos!$D15</f>
        <v>9</v>
      </c>
      <c r="I19" s="40">
        <f>Datos!$E15</f>
        <v>6</v>
      </c>
      <c r="J19" s="41">
        <f>Datos!$F15</f>
        <v>1</v>
      </c>
      <c r="K19" s="42">
        <f>Datos!$H15</f>
        <v>26</v>
      </c>
      <c r="L19" s="43">
        <f t="shared" si="6"/>
        <v>9.5022624434389136E-2</v>
      </c>
      <c r="M19" s="28">
        <f>VLOOKUP($B19,Datos!$K$6:$Q$371,3,FALSE)</f>
        <v>62</v>
      </c>
      <c r="N19" s="40">
        <f>VLOOKUP($B19,Datos!$K$6:$Q$371,4,FALSE)</f>
        <v>36</v>
      </c>
      <c r="O19" s="41">
        <f>VLOOKUP($B19,Datos!$K$6:$Q$371,5,FALSE)</f>
        <v>0</v>
      </c>
      <c r="P19" s="42">
        <f>VLOOKUP($B19,Datos!$K$6:$Q$371,7,FALSE)</f>
        <v>25</v>
      </c>
      <c r="Q19" s="58">
        <f t="shared" si="7"/>
        <v>0.22171945701357465</v>
      </c>
      <c r="R19" s="28">
        <f>VLOOKUP($B19,Datos!$T$6:$Z$371,3,FALSE)</f>
        <v>38.3217449355433</v>
      </c>
      <c r="S19" s="40">
        <f>VLOOKUP($B19,Datos!$T$6:$Z$371,4,FALSE)</f>
        <v>52.492377495462797</v>
      </c>
      <c r="T19" s="41">
        <f>VLOOKUP($B19,Datos!$T$6:$Z$371,5,FALSE)</f>
        <v>15.935702479338801</v>
      </c>
      <c r="U19" s="42">
        <f>VLOOKUP($B19,Datos!$T$6:$Z$371,6,FALSE)</f>
        <v>0</v>
      </c>
      <c r="V19" s="57"/>
    </row>
    <row r="20" spans="1:22">
      <c r="A20" s="29" t="str">
        <f>VLOOKUP(WEEKDAY(B20,2),'2023'!$L$5:$M$11,2,FALSE)</f>
        <v>Vie</v>
      </c>
      <c r="B20" s="20">
        <f t="shared" si="8"/>
        <v>45149</v>
      </c>
      <c r="C20" s="21">
        <f>Datos!$L16</f>
        <v>442</v>
      </c>
      <c r="D20" s="21">
        <f t="shared" si="2"/>
        <v>154.69999999999999</v>
      </c>
      <c r="E20" s="21">
        <f t="shared" si="3"/>
        <v>49</v>
      </c>
      <c r="F20" s="21">
        <f t="shared" si="4"/>
        <v>239</v>
      </c>
      <c r="G20" s="22">
        <f t="shared" si="5"/>
        <v>152.6168791821695</v>
      </c>
      <c r="H20" s="23">
        <f>Datos!$D16</f>
        <v>15</v>
      </c>
      <c r="I20" s="36">
        <f>Datos!$E16</f>
        <v>9</v>
      </c>
      <c r="J20" s="37">
        <f>Datos!$F16</f>
        <v>1</v>
      </c>
      <c r="K20" s="38">
        <f>Datos!$H16</f>
        <v>24</v>
      </c>
      <c r="L20" s="44">
        <f t="shared" si="6"/>
        <v>0.11085972850678733</v>
      </c>
      <c r="M20" s="23">
        <f>VLOOKUP($B20,Datos!$K$6:$Q$371,3,FALSE)</f>
        <v>131</v>
      </c>
      <c r="N20" s="36">
        <f>VLOOKUP($B20,Datos!$K$6:$Q$371,4,FALSE)</f>
        <v>77</v>
      </c>
      <c r="O20" s="37">
        <f>VLOOKUP($B20,Datos!$K$6:$Q$371,5,FALSE)</f>
        <v>0</v>
      </c>
      <c r="P20" s="38">
        <f>VLOOKUP($B20,Datos!$K$6:$Q$371,7,FALSE)</f>
        <v>31</v>
      </c>
      <c r="Q20" s="59">
        <f t="shared" si="7"/>
        <v>0.47058823529411764</v>
      </c>
      <c r="R20" s="23">
        <f>VLOOKUP($B20,Datos!$T$6:$Z$371,3,FALSE)</f>
        <v>59.036201657458598</v>
      </c>
      <c r="S20" s="36">
        <f>VLOOKUP($B20,Datos!$T$6:$Z$371,4,FALSE)</f>
        <v>77.644975045372107</v>
      </c>
      <c r="T20" s="37">
        <f>VLOOKUP($B20,Datos!$T$6:$Z$371,5,FALSE)</f>
        <v>15.935702479338801</v>
      </c>
      <c r="U20" s="38">
        <f>VLOOKUP($B20,Datos!$T$6:$Z$371,6,FALSE)</f>
        <v>0</v>
      </c>
      <c r="V20" s="57"/>
    </row>
    <row r="21" spans="1:22">
      <c r="A21" s="24" t="str">
        <f>VLOOKUP(WEEKDAY(B21,2),'2023'!$L$5:$M$11,2,FALSE)</f>
        <v>Sáb</v>
      </c>
      <c r="B21" s="25">
        <f t="shared" si="8"/>
        <v>45150</v>
      </c>
      <c r="C21" s="26">
        <f>Datos!$L17</f>
        <v>442</v>
      </c>
      <c r="D21" s="26">
        <f t="shared" si="2"/>
        <v>154.69999999999999</v>
      </c>
      <c r="E21" s="26">
        <f t="shared" si="3"/>
        <v>46</v>
      </c>
      <c r="F21" s="26">
        <f t="shared" si="4"/>
        <v>269</v>
      </c>
      <c r="G21" s="27">
        <f t="shared" si="5"/>
        <v>289.91232980415589</v>
      </c>
      <c r="H21" s="28">
        <f>Datos!$D17</f>
        <v>9</v>
      </c>
      <c r="I21" s="40">
        <f>Datos!$E17</f>
        <v>10</v>
      </c>
      <c r="J21" s="41">
        <f>Datos!$F17</f>
        <v>1</v>
      </c>
      <c r="K21" s="42">
        <f>Datos!$H17</f>
        <v>26</v>
      </c>
      <c r="L21" s="43">
        <f t="shared" si="6"/>
        <v>0.10407239819004525</v>
      </c>
      <c r="M21" s="28">
        <f>VLOOKUP($B21,Datos!$K$6:$Q$371,3,FALSE)</f>
        <v>148</v>
      </c>
      <c r="N21" s="40">
        <f>VLOOKUP($B21,Datos!$K$6:$Q$371,4,FALSE)</f>
        <v>88</v>
      </c>
      <c r="O21" s="41">
        <f>VLOOKUP($B21,Datos!$K$6:$Q$371,5,FALSE)</f>
        <v>0</v>
      </c>
      <c r="P21" s="42">
        <f>VLOOKUP($B21,Datos!$K$6:$Q$371,7,FALSE)</f>
        <v>33</v>
      </c>
      <c r="Q21" s="58">
        <f t="shared" si="7"/>
        <v>0.5339366515837104</v>
      </c>
      <c r="R21" s="28">
        <f>VLOOKUP($B21,Datos!$T$6:$Z$371,3,FALSE)</f>
        <v>130.50107734806599</v>
      </c>
      <c r="S21" s="40">
        <f>VLOOKUP($B21,Datos!$T$6:$Z$371,4,FALSE)</f>
        <v>134.511717332123</v>
      </c>
      <c r="T21" s="41">
        <f>VLOOKUP($B21,Datos!$T$6:$Z$371,5,FALSE)</f>
        <v>24.899535123966899</v>
      </c>
      <c r="U21" s="42">
        <f>VLOOKUP($B21,Datos!$T$6:$Z$371,6,FALSE)</f>
        <v>0</v>
      </c>
      <c r="V21" s="57"/>
    </row>
    <row r="22" spans="1:22">
      <c r="A22" s="29" t="str">
        <f>VLOOKUP(WEEKDAY(B22,2),'2023'!$L$5:$M$11,2,FALSE)</f>
        <v>Dom</v>
      </c>
      <c r="B22" s="20">
        <f t="shared" si="8"/>
        <v>45151</v>
      </c>
      <c r="C22" s="21">
        <f>Datos!$L18</f>
        <v>442</v>
      </c>
      <c r="D22" s="21">
        <f t="shared" si="2"/>
        <v>154.69999999999999</v>
      </c>
      <c r="E22" s="21">
        <f t="shared" si="3"/>
        <v>56</v>
      </c>
      <c r="F22" s="21">
        <f t="shared" si="4"/>
        <v>139</v>
      </c>
      <c r="G22" s="22">
        <f t="shared" si="5"/>
        <v>314.527741713674</v>
      </c>
      <c r="H22" s="23">
        <f>Datos!$D18</f>
        <v>8</v>
      </c>
      <c r="I22" s="36">
        <f>Datos!$E18</f>
        <v>13</v>
      </c>
      <c r="J22" s="37">
        <f>Datos!$F18</f>
        <v>2</v>
      </c>
      <c r="K22" s="38">
        <f>Datos!$H18</f>
        <v>33</v>
      </c>
      <c r="L22" s="44">
        <f t="shared" si="6"/>
        <v>0.12669683257918551</v>
      </c>
      <c r="M22" s="23">
        <f>VLOOKUP($B22,Datos!$K$6:$Q$371,3,FALSE)</f>
        <v>66</v>
      </c>
      <c r="N22" s="36">
        <f>VLOOKUP($B22,Datos!$K$6:$Q$371,4,FALSE)</f>
        <v>52</v>
      </c>
      <c r="O22" s="37">
        <f>VLOOKUP($B22,Datos!$K$6:$Q$371,5,FALSE)</f>
        <v>0</v>
      </c>
      <c r="P22" s="38">
        <f>VLOOKUP($B22,Datos!$K$6:$Q$371,7,FALSE)</f>
        <v>21</v>
      </c>
      <c r="Q22" s="59">
        <f t="shared" si="7"/>
        <v>0.2669683257918552</v>
      </c>
      <c r="R22" s="23">
        <f>VLOOKUP($B22,Datos!$T$6:$Z$371,3,FALSE)</f>
        <v>143.965474217311</v>
      </c>
      <c r="S22" s="36">
        <f>VLOOKUP($B22,Datos!$T$6:$Z$371,4,FALSE)</f>
        <v>136.69889972776801</v>
      </c>
      <c r="T22" s="37">
        <f>VLOOKUP($B22,Datos!$T$6:$Z$371,5,FALSE)</f>
        <v>33.863367768594998</v>
      </c>
      <c r="U22" s="38">
        <f>VLOOKUP($B22,Datos!$T$6:$Z$371,6,FALSE)</f>
        <v>0</v>
      </c>
      <c r="V22" s="57"/>
    </row>
    <row r="23" spans="1:22">
      <c r="A23" s="24" t="str">
        <f>VLOOKUP(WEEKDAY(B23,2),'2023'!$L$5:$M$11,2,FALSE)</f>
        <v>Lun</v>
      </c>
      <c r="B23" s="25">
        <f t="shared" si="8"/>
        <v>45152</v>
      </c>
      <c r="C23" s="26">
        <f>Datos!$L19</f>
        <v>442</v>
      </c>
      <c r="D23" s="26">
        <f t="shared" si="2"/>
        <v>154.69999999999999</v>
      </c>
      <c r="E23" s="26">
        <f t="shared" si="3"/>
        <v>129</v>
      </c>
      <c r="F23" s="26">
        <f t="shared" si="4"/>
        <v>79</v>
      </c>
      <c r="G23" s="27">
        <f t="shared" si="5"/>
        <v>161.24289690137681</v>
      </c>
      <c r="H23" s="28">
        <f>Datos!$D19</f>
        <v>21</v>
      </c>
      <c r="I23" s="40">
        <f>Datos!$E19</f>
        <v>48</v>
      </c>
      <c r="J23" s="41">
        <f>Datos!$F19</f>
        <v>5</v>
      </c>
      <c r="K23" s="42">
        <f>Datos!$H19</f>
        <v>55</v>
      </c>
      <c r="L23" s="43">
        <f t="shared" si="6"/>
        <v>0.29185520361990952</v>
      </c>
      <c r="M23" s="28">
        <f>VLOOKUP($B23,Datos!$K$6:$Q$371,3,FALSE)</f>
        <v>42</v>
      </c>
      <c r="N23" s="40">
        <f>VLOOKUP($B23,Datos!$K$6:$Q$371,4,FALSE)</f>
        <v>20</v>
      </c>
      <c r="O23" s="41">
        <f>VLOOKUP($B23,Datos!$K$6:$Q$371,5,FALSE)</f>
        <v>0</v>
      </c>
      <c r="P23" s="42">
        <f>VLOOKUP($B23,Datos!$K$6:$Q$371,7,FALSE)</f>
        <v>17</v>
      </c>
      <c r="Q23" s="58">
        <f t="shared" si="7"/>
        <v>0.14027149321266968</v>
      </c>
      <c r="R23" s="28">
        <f>VLOOKUP($B23,Datos!$T$6:$Z$371,3,FALSE)</f>
        <v>50.750418968692401</v>
      </c>
      <c r="S23" s="40">
        <f>VLOOKUP($B23,Datos!$T$6:$Z$371,4,FALSE)</f>
        <v>88.580887023593505</v>
      </c>
      <c r="T23" s="41">
        <f>VLOOKUP($B23,Datos!$T$6:$Z$371,5,FALSE)</f>
        <v>21.911590909090901</v>
      </c>
      <c r="U23" s="42">
        <f>VLOOKUP($B23,Datos!$T$6:$Z$371,6,FALSE)</f>
        <v>0</v>
      </c>
      <c r="V23" s="57"/>
    </row>
    <row r="24" spans="1:22">
      <c r="A24" s="29" t="str">
        <f>VLOOKUP(WEEKDAY(B24,2),'2023'!$L$5:$M$11,2,FALSE)</f>
        <v>Mar</v>
      </c>
      <c r="B24" s="20">
        <f t="shared" si="8"/>
        <v>45153</v>
      </c>
      <c r="C24" s="21">
        <f>Datos!$L20</f>
        <v>442</v>
      </c>
      <c r="D24" s="21">
        <f t="shared" si="2"/>
        <v>154.69999999999999</v>
      </c>
      <c r="E24" s="21">
        <f t="shared" si="3"/>
        <v>148</v>
      </c>
      <c r="F24" s="21">
        <f t="shared" si="4"/>
        <v>83</v>
      </c>
      <c r="G24" s="22">
        <f t="shared" si="5"/>
        <v>91.448943385772509</v>
      </c>
      <c r="H24" s="23">
        <f>Datos!$D20</f>
        <v>23</v>
      </c>
      <c r="I24" s="36">
        <f>Datos!$E20</f>
        <v>62</v>
      </c>
      <c r="J24" s="37">
        <f>Datos!$F20</f>
        <v>5</v>
      </c>
      <c r="K24" s="38">
        <f>Datos!$H20</f>
        <v>58</v>
      </c>
      <c r="L24" s="44">
        <f t="shared" si="6"/>
        <v>0.33484162895927599</v>
      </c>
      <c r="M24" s="23">
        <f>VLOOKUP($B24,Datos!$K$6:$Q$371,3,FALSE)</f>
        <v>46</v>
      </c>
      <c r="N24" s="36">
        <f>VLOOKUP($B24,Datos!$K$6:$Q$371,4,FALSE)</f>
        <v>16</v>
      </c>
      <c r="O24" s="37">
        <f>VLOOKUP($B24,Datos!$K$6:$Q$371,5,FALSE)</f>
        <v>0</v>
      </c>
      <c r="P24" s="38">
        <f>VLOOKUP($B24,Datos!$K$6:$Q$371,7,FALSE)</f>
        <v>21</v>
      </c>
      <c r="Q24" s="59">
        <f t="shared" si="7"/>
        <v>0.14027149321266968</v>
      </c>
      <c r="R24" s="23">
        <f>VLOOKUP($B24,Datos!$T$6:$Z$371,3,FALSE)</f>
        <v>23.821625230202599</v>
      </c>
      <c r="S24" s="36">
        <f>VLOOKUP($B24,Datos!$T$6:$Z$371,4,FALSE)</f>
        <v>54.679559891107097</v>
      </c>
      <c r="T24" s="37">
        <f>VLOOKUP($B24,Datos!$T$6:$Z$371,5,FALSE)</f>
        <v>12.9477582644628</v>
      </c>
      <c r="U24" s="38">
        <f>VLOOKUP($B24,Datos!$T$6:$Z$371,6,FALSE)</f>
        <v>0</v>
      </c>
      <c r="V24" s="57"/>
    </row>
    <row r="25" spans="1:22">
      <c r="A25" s="24" t="str">
        <f>VLOOKUP(WEEKDAY(B25,2),'2023'!$L$5:$M$11,2,FALSE)</f>
        <v>Mié</v>
      </c>
      <c r="B25" s="25">
        <f t="shared" si="8"/>
        <v>45154</v>
      </c>
      <c r="C25" s="26">
        <f>Datos!$L21</f>
        <v>442</v>
      </c>
      <c r="D25" s="26">
        <f t="shared" si="2"/>
        <v>154.69999999999999</v>
      </c>
      <c r="E25" s="26">
        <f t="shared" si="3"/>
        <v>133</v>
      </c>
      <c r="F25" s="26">
        <f t="shared" si="4"/>
        <v>91</v>
      </c>
      <c r="G25" s="27">
        <f t="shared" si="5"/>
        <v>69.909690239057099</v>
      </c>
      <c r="H25" s="28">
        <f>Datos!$D21</f>
        <v>20</v>
      </c>
      <c r="I25" s="40">
        <f>Datos!$E21</f>
        <v>52</v>
      </c>
      <c r="J25" s="41">
        <f>Datos!$F21</f>
        <v>6</v>
      </c>
      <c r="K25" s="42">
        <f>Datos!$H21</f>
        <v>55</v>
      </c>
      <c r="L25" s="43">
        <f t="shared" si="6"/>
        <v>0.3009049773755656</v>
      </c>
      <c r="M25" s="28">
        <f>VLOOKUP($B25,Datos!$K$6:$Q$371,3,FALSE)</f>
        <v>48</v>
      </c>
      <c r="N25" s="40">
        <f>VLOOKUP($B25,Datos!$K$6:$Q$371,4,FALSE)</f>
        <v>23</v>
      </c>
      <c r="O25" s="41">
        <f>VLOOKUP($B25,Datos!$K$6:$Q$371,5,FALSE)</f>
        <v>0</v>
      </c>
      <c r="P25" s="42">
        <f>VLOOKUP($B25,Datos!$K$6:$Q$371,7,FALSE)</f>
        <v>20</v>
      </c>
      <c r="Q25" s="58">
        <f t="shared" si="7"/>
        <v>0.16063348416289594</v>
      </c>
      <c r="R25" s="28">
        <f>VLOOKUP($B25,Datos!$T$6:$Z$371,3,FALSE)</f>
        <v>24.8573480662983</v>
      </c>
      <c r="S25" s="40">
        <f>VLOOKUP($B25,Datos!$T$6:$Z$371,4,FALSE)</f>
        <v>36.0885095281307</v>
      </c>
      <c r="T25" s="41">
        <f>VLOOKUP($B25,Datos!$T$6:$Z$371,5,FALSE)</f>
        <v>8.9638326446281003</v>
      </c>
      <c r="U25" s="42">
        <f>VLOOKUP($B25,Datos!$T$6:$Z$371,6,FALSE)</f>
        <v>0</v>
      </c>
      <c r="V25" s="57"/>
    </row>
    <row r="26" spans="1:22">
      <c r="A26" s="29" t="str">
        <f>VLOOKUP(WEEKDAY(B26,2),'2023'!$L$5:$M$11,2,FALSE)</f>
        <v>Jue</v>
      </c>
      <c r="B26" s="20">
        <f t="shared" si="8"/>
        <v>45155</v>
      </c>
      <c r="C26" s="21">
        <f>Datos!$L22</f>
        <v>442</v>
      </c>
      <c r="D26" s="21">
        <f t="shared" si="2"/>
        <v>154.69999999999999</v>
      </c>
      <c r="E26" s="21">
        <f t="shared" si="3"/>
        <v>66</v>
      </c>
      <c r="F26" s="21">
        <f t="shared" si="4"/>
        <v>127</v>
      </c>
      <c r="G26" s="22">
        <f t="shared" si="5"/>
        <v>65.925764619222392</v>
      </c>
      <c r="H26" s="23">
        <f>Datos!$D22</f>
        <v>9</v>
      </c>
      <c r="I26" s="36">
        <f>Datos!$E22</f>
        <v>15</v>
      </c>
      <c r="J26" s="37">
        <f>Datos!$F22</f>
        <v>3</v>
      </c>
      <c r="K26" s="38">
        <f>Datos!$H22</f>
        <v>39</v>
      </c>
      <c r="L26" s="44">
        <f t="shared" si="6"/>
        <v>0.14932126696832579</v>
      </c>
      <c r="M26" s="23">
        <f>VLOOKUP($B26,Datos!$K$6:$Q$371,3,FALSE)</f>
        <v>72</v>
      </c>
      <c r="N26" s="36">
        <f>VLOOKUP($B26,Datos!$K$6:$Q$371,4,FALSE)</f>
        <v>35</v>
      </c>
      <c r="O26" s="37">
        <f>VLOOKUP($B26,Datos!$K$6:$Q$371,5,FALSE)</f>
        <v>0</v>
      </c>
      <c r="P26" s="38">
        <f>VLOOKUP($B26,Datos!$K$6:$Q$371,7,FALSE)</f>
        <v>20</v>
      </c>
      <c r="Q26" s="59">
        <f t="shared" si="7"/>
        <v>0.24208144796380091</v>
      </c>
      <c r="R26" s="23">
        <f>VLOOKUP($B26,Datos!$T$6:$Z$371,3,FALSE)</f>
        <v>24.8573480662983</v>
      </c>
      <c r="S26" s="36">
        <f>VLOOKUP($B26,Datos!$T$6:$Z$371,4,FALSE)</f>
        <v>36.0885095281307</v>
      </c>
      <c r="T26" s="37">
        <f>VLOOKUP($B26,Datos!$T$6:$Z$371,5,FALSE)</f>
        <v>4.9799070247933903</v>
      </c>
      <c r="U26" s="38">
        <f>VLOOKUP($B26,Datos!$T$6:$Z$371,6,FALSE)</f>
        <v>0</v>
      </c>
      <c r="V26" s="57"/>
    </row>
    <row r="27" spans="1:22">
      <c r="A27" s="24" t="str">
        <f>VLOOKUP(WEEKDAY(B27,2),'2023'!$L$5:$M$11,2,FALSE)</f>
        <v>Vie</v>
      </c>
      <c r="B27" s="25">
        <f t="shared" si="8"/>
        <v>45156</v>
      </c>
      <c r="C27" s="26">
        <f>Datos!$L23</f>
        <v>442</v>
      </c>
      <c r="D27" s="26">
        <f t="shared" si="2"/>
        <v>154.69999999999999</v>
      </c>
      <c r="E27" s="26">
        <f t="shared" si="3"/>
        <v>55</v>
      </c>
      <c r="F27" s="26">
        <f t="shared" si="4"/>
        <v>207</v>
      </c>
      <c r="G27" s="27">
        <f t="shared" si="5"/>
        <v>114.79540246655378</v>
      </c>
      <c r="H27" s="28">
        <f>Datos!$D23</f>
        <v>10</v>
      </c>
      <c r="I27" s="40">
        <f>Datos!$E23</f>
        <v>8</v>
      </c>
      <c r="J27" s="41">
        <f>Datos!$F23</f>
        <v>3</v>
      </c>
      <c r="K27" s="42">
        <f>Datos!$H23</f>
        <v>34</v>
      </c>
      <c r="L27" s="43">
        <f t="shared" si="6"/>
        <v>0.1244343891402715</v>
      </c>
      <c r="M27" s="28">
        <f>VLOOKUP($B27,Datos!$K$6:$Q$371,3,FALSE)</f>
        <v>117</v>
      </c>
      <c r="N27" s="40">
        <f>VLOOKUP($B27,Datos!$K$6:$Q$371,4,FALSE)</f>
        <v>67</v>
      </c>
      <c r="O27" s="41">
        <f>VLOOKUP($B27,Datos!$K$6:$Q$371,5,FALSE)</f>
        <v>0</v>
      </c>
      <c r="P27" s="42">
        <f>VLOOKUP($B27,Datos!$K$6:$Q$371,7,FALSE)</f>
        <v>23</v>
      </c>
      <c r="Q27" s="58">
        <f t="shared" si="7"/>
        <v>0.41628959276018102</v>
      </c>
      <c r="R27" s="28">
        <f>VLOOKUP($B27,Datos!$T$6:$Z$371,3,FALSE)</f>
        <v>38.3217449355433</v>
      </c>
      <c r="S27" s="40">
        <f>VLOOKUP($B27,Datos!$T$6:$Z$371,4,FALSE)</f>
        <v>64.521880671506395</v>
      </c>
      <c r="T27" s="41">
        <f>VLOOKUP($B27,Datos!$T$6:$Z$371,5,FALSE)</f>
        <v>11.951776859504101</v>
      </c>
      <c r="U27" s="42">
        <f>VLOOKUP($B27,Datos!$T$6:$Z$371,6,FALSE)</f>
        <v>0</v>
      </c>
      <c r="V27" s="57"/>
    </row>
    <row r="28" spans="1:22">
      <c r="A28" s="29" t="str">
        <f>VLOOKUP(WEEKDAY(B28,2),'2023'!$L$5:$M$11,2,FALSE)</f>
        <v>Sáb</v>
      </c>
      <c r="B28" s="20">
        <f t="shared" si="8"/>
        <v>45157</v>
      </c>
      <c r="C28" s="21">
        <f>Datos!$L24</f>
        <v>442</v>
      </c>
      <c r="D28" s="21">
        <f t="shared" si="2"/>
        <v>154.69999999999999</v>
      </c>
      <c r="E28" s="21">
        <f t="shared" si="3"/>
        <v>58</v>
      </c>
      <c r="F28" s="21">
        <f t="shared" si="4"/>
        <v>208</v>
      </c>
      <c r="G28" s="22">
        <f t="shared" si="5"/>
        <v>244.86309681721502</v>
      </c>
      <c r="H28" s="23">
        <f>Datos!$D24</f>
        <v>10</v>
      </c>
      <c r="I28" s="36">
        <f>Datos!$E24</f>
        <v>7</v>
      </c>
      <c r="J28" s="37">
        <f>Datos!$F24</f>
        <v>4</v>
      </c>
      <c r="K28" s="38">
        <f>Datos!$H24</f>
        <v>37</v>
      </c>
      <c r="L28" s="44">
        <f t="shared" si="6"/>
        <v>0.13122171945701358</v>
      </c>
      <c r="M28" s="23">
        <f>VLOOKUP($B28,Datos!$K$6:$Q$371,3,FALSE)</f>
        <v>116</v>
      </c>
      <c r="N28" s="36">
        <f>VLOOKUP($B28,Datos!$K$6:$Q$371,4,FALSE)</f>
        <v>67</v>
      </c>
      <c r="O28" s="37">
        <f>VLOOKUP($B28,Datos!$K$6:$Q$371,5,FALSE)</f>
        <v>0</v>
      </c>
      <c r="P28" s="38">
        <f>VLOOKUP($B28,Datos!$K$6:$Q$371,7,FALSE)</f>
        <v>25</v>
      </c>
      <c r="Q28" s="59">
        <f t="shared" si="7"/>
        <v>0.41402714932126694</v>
      </c>
      <c r="R28" s="23">
        <f>VLOOKUP($B28,Datos!$T$6:$Z$371,3,FALSE)</f>
        <v>77.679212707182302</v>
      </c>
      <c r="S28" s="36">
        <f>VLOOKUP($B28,Datos!$T$6:$Z$371,4,FALSE)</f>
        <v>132.32453493647901</v>
      </c>
      <c r="T28" s="37">
        <f>VLOOKUP($B28,Datos!$T$6:$Z$371,5,FALSE)</f>
        <v>34.859349173553703</v>
      </c>
      <c r="U28" s="38">
        <f>VLOOKUP($B28,Datos!$T$6:$Z$371,6,FALSE)</f>
        <v>0</v>
      </c>
      <c r="V28" s="57"/>
    </row>
    <row r="29" spans="1:22">
      <c r="A29" s="24" t="str">
        <f>VLOOKUP(WEEKDAY(B29,2),'2023'!$L$5:$M$11,2,FALSE)</f>
        <v>Dom</v>
      </c>
      <c r="B29" s="25">
        <f t="shared" si="8"/>
        <v>45158</v>
      </c>
      <c r="C29" s="26">
        <f>Datos!$L25</f>
        <v>442</v>
      </c>
      <c r="D29" s="26">
        <f t="shared" si="2"/>
        <v>154.69999999999999</v>
      </c>
      <c r="E29" s="26">
        <f t="shared" si="3"/>
        <v>91</v>
      </c>
      <c r="F29" s="26">
        <f t="shared" si="4"/>
        <v>116</v>
      </c>
      <c r="G29" s="27">
        <f t="shared" si="5"/>
        <v>267.4865459168148</v>
      </c>
      <c r="H29" s="28">
        <f>Datos!$D25</f>
        <v>12</v>
      </c>
      <c r="I29" s="40">
        <f>Datos!$E25</f>
        <v>12</v>
      </c>
      <c r="J29" s="41">
        <f>Datos!$F25</f>
        <v>4</v>
      </c>
      <c r="K29" s="42">
        <f>Datos!$H25</f>
        <v>63</v>
      </c>
      <c r="L29" s="43">
        <f t="shared" si="6"/>
        <v>0.20588235294117646</v>
      </c>
      <c r="M29" s="28">
        <f>VLOOKUP($B29,Datos!$K$6:$Q$371,3,FALSE)</f>
        <v>54</v>
      </c>
      <c r="N29" s="40">
        <f>VLOOKUP($B29,Datos!$K$6:$Q$371,4,FALSE)</f>
        <v>39</v>
      </c>
      <c r="O29" s="41">
        <f>VLOOKUP($B29,Datos!$K$6:$Q$371,5,FALSE)</f>
        <v>0</v>
      </c>
      <c r="P29" s="42">
        <f>VLOOKUP($B29,Datos!$K$6:$Q$371,7,FALSE)</f>
        <v>23</v>
      </c>
      <c r="Q29" s="58">
        <f t="shared" si="7"/>
        <v>0.21040723981900453</v>
      </c>
      <c r="R29" s="28">
        <f>VLOOKUP($B29,Datos!$T$6:$Z$371,3,FALSE)</f>
        <v>91.143609576427295</v>
      </c>
      <c r="S29" s="40">
        <f>VLOOKUP($B29,Datos!$T$6:$Z$371,4,FALSE)</f>
        <v>134.511717332123</v>
      </c>
      <c r="T29" s="41">
        <f>VLOOKUP($B29,Datos!$T$6:$Z$371,5,FALSE)</f>
        <v>41.831219008264497</v>
      </c>
      <c r="U29" s="42">
        <f>VLOOKUP($B29,Datos!$T$6:$Z$371,6,FALSE)</f>
        <v>0</v>
      </c>
      <c r="V29" s="57"/>
    </row>
    <row r="30" spans="1:22">
      <c r="A30" s="29" t="str">
        <f>VLOOKUP(WEEKDAY(B30,2),'2023'!$L$5:$M$11,2,FALSE)</f>
        <v>Lun</v>
      </c>
      <c r="B30" s="20">
        <f t="shared" si="8"/>
        <v>45159</v>
      </c>
      <c r="C30" s="21">
        <f>Datos!$L26</f>
        <v>442</v>
      </c>
      <c r="D30" s="21">
        <f t="shared" si="2"/>
        <v>154.69999999999999</v>
      </c>
      <c r="E30" s="21">
        <f t="shared" si="3"/>
        <v>124</v>
      </c>
      <c r="F30" s="21">
        <f t="shared" si="4"/>
        <v>71</v>
      </c>
      <c r="G30" s="22">
        <f t="shared" si="5"/>
        <v>165.44365660748619</v>
      </c>
      <c r="H30" s="23">
        <f>Datos!$D26</f>
        <v>16</v>
      </c>
      <c r="I30" s="36">
        <f>Datos!$E26</f>
        <v>28</v>
      </c>
      <c r="J30" s="37">
        <f>Datos!$F26</f>
        <v>3</v>
      </c>
      <c r="K30" s="38">
        <f>Datos!$H26</f>
        <v>77</v>
      </c>
      <c r="L30" s="44">
        <f t="shared" si="6"/>
        <v>0.28054298642533937</v>
      </c>
      <c r="M30" s="23">
        <f>VLOOKUP($B30,Datos!$K$6:$Q$371,3,FALSE)</f>
        <v>33</v>
      </c>
      <c r="N30" s="36">
        <f>VLOOKUP($B30,Datos!$K$6:$Q$371,4,FALSE)</f>
        <v>16</v>
      </c>
      <c r="O30" s="37">
        <f>VLOOKUP($B30,Datos!$K$6:$Q$371,5,FALSE)</f>
        <v>0</v>
      </c>
      <c r="P30" s="38">
        <f>VLOOKUP($B30,Datos!$K$6:$Q$371,7,FALSE)</f>
        <v>22</v>
      </c>
      <c r="Q30" s="59">
        <f t="shared" si="7"/>
        <v>0.11085972850678733</v>
      </c>
      <c r="R30" s="23">
        <f>VLOOKUP($B30,Datos!$T$6:$Z$371,3,FALSE)</f>
        <v>53.857587476979703</v>
      </c>
      <c r="S30" s="36">
        <f>VLOOKUP($B30,Datos!$T$6:$Z$371,4,FALSE)</f>
        <v>89.674478221415598</v>
      </c>
      <c r="T30" s="37">
        <f>VLOOKUP($B30,Datos!$T$6:$Z$371,5,FALSE)</f>
        <v>21.911590909090901</v>
      </c>
      <c r="U30" s="38">
        <f>VLOOKUP($B30,Datos!$T$6:$Z$371,6,FALSE)</f>
        <v>0</v>
      </c>
      <c r="V30" s="57"/>
    </row>
    <row r="31" spans="1:22">
      <c r="A31" s="24" t="str">
        <f>VLOOKUP(WEEKDAY(B31,2),'2023'!$L$5:$M$11,2,FALSE)</f>
        <v>Mar</v>
      </c>
      <c r="B31" s="25">
        <f t="shared" si="8"/>
        <v>45160</v>
      </c>
      <c r="C31" s="26">
        <f>Datos!$L27</f>
        <v>442</v>
      </c>
      <c r="D31" s="26">
        <f t="shared" si="2"/>
        <v>154.69999999999999</v>
      </c>
      <c r="E31" s="26">
        <f t="shared" si="3"/>
        <v>133</v>
      </c>
      <c r="F31" s="26">
        <f t="shared" si="4"/>
        <v>58</v>
      </c>
      <c r="G31" s="27">
        <f t="shared" si="5"/>
        <v>61.233468378837095</v>
      </c>
      <c r="H31" s="28">
        <f>Datos!$D27</f>
        <v>16</v>
      </c>
      <c r="I31" s="40">
        <f>Datos!$E27</f>
        <v>38</v>
      </c>
      <c r="J31" s="41">
        <f>Datos!$F27</f>
        <v>3</v>
      </c>
      <c r="K31" s="42">
        <f>Datos!$H27</f>
        <v>76</v>
      </c>
      <c r="L31" s="43">
        <f t="shared" si="6"/>
        <v>0.3009049773755656</v>
      </c>
      <c r="M31" s="28">
        <f>VLOOKUP($B31,Datos!$K$6:$Q$371,3,FALSE)</f>
        <v>32</v>
      </c>
      <c r="N31" s="40">
        <f>VLOOKUP($B31,Datos!$K$6:$Q$371,4,FALSE)</f>
        <v>9</v>
      </c>
      <c r="O31" s="41">
        <f>VLOOKUP($B31,Datos!$K$6:$Q$371,5,FALSE)</f>
        <v>0</v>
      </c>
      <c r="P31" s="42">
        <f>VLOOKUP($B31,Datos!$K$6:$Q$371,7,FALSE)</f>
        <v>17</v>
      </c>
      <c r="Q31" s="58">
        <f t="shared" si="7"/>
        <v>9.2760180995475117E-2</v>
      </c>
      <c r="R31" s="28">
        <f>VLOOKUP($B31,Datos!$T$6:$Z$371,3,FALSE)</f>
        <v>16.571565377532199</v>
      </c>
      <c r="S31" s="40">
        <f>VLOOKUP($B31,Datos!$T$6:$Z$371,4,FALSE)</f>
        <v>31.714144736842101</v>
      </c>
      <c r="T31" s="41">
        <f>VLOOKUP($B31,Datos!$T$6:$Z$371,5,FALSE)</f>
        <v>12.9477582644628</v>
      </c>
      <c r="U31" s="42">
        <f>VLOOKUP($B31,Datos!$T$6:$Z$371,6,FALSE)</f>
        <v>0</v>
      </c>
      <c r="V31" s="57"/>
    </row>
    <row r="32" spans="1:22">
      <c r="A32" s="29" t="str">
        <f>VLOOKUP(WEEKDAY(B32,2),'2023'!$L$5:$M$11,2,FALSE)</f>
        <v>Mié</v>
      </c>
      <c r="B32" s="20">
        <f t="shared" si="8"/>
        <v>45161</v>
      </c>
      <c r="C32" s="21">
        <f>Datos!$L28</f>
        <v>442</v>
      </c>
      <c r="D32" s="21">
        <f t="shared" si="2"/>
        <v>154.69999999999999</v>
      </c>
      <c r="E32" s="21">
        <f t="shared" si="3"/>
        <v>87</v>
      </c>
      <c r="F32" s="21">
        <f t="shared" si="4"/>
        <v>65</v>
      </c>
      <c r="G32" s="22">
        <f t="shared" si="5"/>
        <v>53.560203063492899</v>
      </c>
      <c r="H32" s="23">
        <f>Datos!$D28</f>
        <v>12</v>
      </c>
      <c r="I32" s="36">
        <f>Datos!$E28</f>
        <v>16</v>
      </c>
      <c r="J32" s="37">
        <f>Datos!$F28</f>
        <v>3</v>
      </c>
      <c r="K32" s="38">
        <f>Datos!$H28</f>
        <v>56</v>
      </c>
      <c r="L32" s="44">
        <f t="shared" si="6"/>
        <v>0.19683257918552036</v>
      </c>
      <c r="M32" s="23">
        <f>VLOOKUP($B32,Datos!$K$6:$Q$371,3,FALSE)</f>
        <v>35</v>
      </c>
      <c r="N32" s="36">
        <f>VLOOKUP($B32,Datos!$K$6:$Q$371,4,FALSE)</f>
        <v>13</v>
      </c>
      <c r="O32" s="37">
        <f>VLOOKUP($B32,Datos!$K$6:$Q$371,5,FALSE)</f>
        <v>0</v>
      </c>
      <c r="P32" s="38">
        <f>VLOOKUP($B32,Datos!$K$6:$Q$371,7,FALSE)</f>
        <v>17</v>
      </c>
      <c r="Q32" s="59">
        <f t="shared" si="7"/>
        <v>0.10859728506787331</v>
      </c>
      <c r="R32" s="23">
        <f>VLOOKUP($B32,Datos!$T$6:$Z$371,3,FALSE)</f>
        <v>18.6430110497238</v>
      </c>
      <c r="S32" s="36">
        <f>VLOOKUP($B32,Datos!$T$6:$Z$371,4,FALSE)</f>
        <v>22.965415154264999</v>
      </c>
      <c r="T32" s="37">
        <f>VLOOKUP($B32,Datos!$T$6:$Z$371,5,FALSE)</f>
        <v>11.951776859504101</v>
      </c>
      <c r="U32" s="38">
        <f>VLOOKUP($B32,Datos!$T$6:$Z$371,6,FALSE)</f>
        <v>0</v>
      </c>
      <c r="V32" s="57"/>
    </row>
    <row r="33" spans="1:22">
      <c r="A33" s="24" t="str">
        <f>VLOOKUP(WEEKDAY(B33,2),'2023'!$L$5:$M$11,2,FALSE)</f>
        <v>Jue</v>
      </c>
      <c r="B33" s="25">
        <f t="shared" si="8"/>
        <v>45162</v>
      </c>
      <c r="C33" s="26">
        <f>Datos!$L29</f>
        <v>442</v>
      </c>
      <c r="D33" s="26">
        <f t="shared" si="2"/>
        <v>154.69999999999999</v>
      </c>
      <c r="E33" s="26">
        <f t="shared" si="3"/>
        <v>62</v>
      </c>
      <c r="F33" s="26">
        <f t="shared" si="4"/>
        <v>103</v>
      </c>
      <c r="G33" s="27">
        <f t="shared" si="5"/>
        <v>67.035751723410101</v>
      </c>
      <c r="H33" s="28">
        <f>Datos!$D29</f>
        <v>10</v>
      </c>
      <c r="I33" s="40">
        <f>Datos!$E29</f>
        <v>10</v>
      </c>
      <c r="J33" s="41">
        <f>Datos!$F29</f>
        <v>3</v>
      </c>
      <c r="K33" s="42">
        <f>Datos!$H29</f>
        <v>39</v>
      </c>
      <c r="L33" s="43">
        <f t="shared" si="6"/>
        <v>0.14027149321266968</v>
      </c>
      <c r="M33" s="28">
        <f>VLOOKUP($B33,Datos!$K$6:$Q$371,3,FALSE)</f>
        <v>55</v>
      </c>
      <c r="N33" s="40">
        <f>VLOOKUP($B33,Datos!$K$6:$Q$371,4,FALSE)</f>
        <v>27</v>
      </c>
      <c r="O33" s="41">
        <f>VLOOKUP($B33,Datos!$K$6:$Q$371,5,FALSE)</f>
        <v>0</v>
      </c>
      <c r="P33" s="42">
        <f>VLOOKUP($B33,Datos!$K$6:$Q$371,7,FALSE)</f>
        <v>21</v>
      </c>
      <c r="Q33" s="58">
        <f t="shared" si="7"/>
        <v>0.18552036199095023</v>
      </c>
      <c r="R33" s="28">
        <f>VLOOKUP($B33,Datos!$T$6:$Z$371,3,FALSE)</f>
        <v>19.678733885819501</v>
      </c>
      <c r="S33" s="40">
        <f>VLOOKUP($B33,Datos!$T$6:$Z$371,4,FALSE)</f>
        <v>28.433371143375702</v>
      </c>
      <c r="T33" s="41">
        <f>VLOOKUP($B33,Datos!$T$6:$Z$371,5,FALSE)</f>
        <v>18.923646694214899</v>
      </c>
      <c r="U33" s="42">
        <f>VLOOKUP($B33,Datos!$T$6:$Z$371,6,FALSE)</f>
        <v>0</v>
      </c>
      <c r="V33" s="57"/>
    </row>
    <row r="34" spans="1:22">
      <c r="A34" s="29" t="str">
        <f>VLOOKUP(WEEKDAY(B34,2),'2023'!$L$5:$M$11,2,FALSE)</f>
        <v>Vie</v>
      </c>
      <c r="B34" s="20">
        <f t="shared" si="8"/>
        <v>45163</v>
      </c>
      <c r="C34" s="21">
        <f>Datos!$L30</f>
        <v>442</v>
      </c>
      <c r="D34" s="21">
        <f t="shared" si="2"/>
        <v>154.69999999999999</v>
      </c>
      <c r="E34" s="21">
        <f t="shared" si="3"/>
        <v>59</v>
      </c>
      <c r="F34" s="21">
        <f t="shared" si="4"/>
        <v>176</v>
      </c>
      <c r="G34" s="22">
        <f t="shared" si="5"/>
        <v>92.03811523442269</v>
      </c>
      <c r="H34" s="23">
        <f>Datos!$D30</f>
        <v>9</v>
      </c>
      <c r="I34" s="36">
        <f>Datos!$E30</f>
        <v>8</v>
      </c>
      <c r="J34" s="37">
        <f>Datos!$F30</f>
        <v>3</v>
      </c>
      <c r="K34" s="38">
        <f>Datos!$H30</f>
        <v>39</v>
      </c>
      <c r="L34" s="44">
        <f t="shared" si="6"/>
        <v>0.1334841628959276</v>
      </c>
      <c r="M34" s="23">
        <f>VLOOKUP($B34,Datos!$K$6:$Q$371,3,FALSE)</f>
        <v>92</v>
      </c>
      <c r="N34" s="36">
        <f>VLOOKUP($B34,Datos!$K$6:$Q$371,4,FALSE)</f>
        <v>60</v>
      </c>
      <c r="O34" s="37">
        <f>VLOOKUP($B34,Datos!$K$6:$Q$371,5,FALSE)</f>
        <v>0</v>
      </c>
      <c r="P34" s="38">
        <f>VLOOKUP($B34,Datos!$K$6:$Q$371,7,FALSE)</f>
        <v>24</v>
      </c>
      <c r="Q34" s="59">
        <f t="shared" si="7"/>
        <v>0.34389140271493213</v>
      </c>
      <c r="R34" s="23">
        <f>VLOOKUP($B34,Datos!$T$6:$Z$371,3,FALSE)</f>
        <v>27.964516574585598</v>
      </c>
      <c r="S34" s="36">
        <f>VLOOKUP($B34,Datos!$T$6:$Z$371,4,FALSE)</f>
        <v>37.1821007259528</v>
      </c>
      <c r="T34" s="37">
        <f>VLOOKUP($B34,Datos!$T$6:$Z$371,5,FALSE)</f>
        <v>26.891497933884299</v>
      </c>
      <c r="U34" s="38">
        <f>VLOOKUP($B34,Datos!$T$6:$Z$371,6,FALSE)</f>
        <v>0</v>
      </c>
      <c r="V34" s="57"/>
    </row>
    <row r="35" spans="1:22">
      <c r="A35" s="24" t="str">
        <f>VLOOKUP(WEEKDAY(B35,2),'2023'!$L$5:$M$11,2,FALSE)</f>
        <v>Sáb</v>
      </c>
      <c r="B35" s="25">
        <f t="shared" si="8"/>
        <v>45164</v>
      </c>
      <c r="C35" s="26">
        <f>Datos!$L31</f>
        <v>442</v>
      </c>
      <c r="D35" s="26">
        <f t="shared" si="2"/>
        <v>154.69999999999999</v>
      </c>
      <c r="E35" s="26">
        <f t="shared" si="3"/>
        <v>63</v>
      </c>
      <c r="F35" s="26">
        <f t="shared" si="4"/>
        <v>216</v>
      </c>
      <c r="G35" s="27">
        <f t="shared" si="5"/>
        <v>200.53969782212761</v>
      </c>
      <c r="H35" s="28">
        <f>Datos!$D31</f>
        <v>13</v>
      </c>
      <c r="I35" s="40">
        <f>Datos!$E31</f>
        <v>8</v>
      </c>
      <c r="J35" s="41">
        <f>Datos!$F31</f>
        <v>3</v>
      </c>
      <c r="K35" s="42">
        <f>Datos!$H31</f>
        <v>39</v>
      </c>
      <c r="L35" s="43">
        <f t="shared" si="6"/>
        <v>0.1425339366515837</v>
      </c>
      <c r="M35" s="28">
        <f>VLOOKUP($B35,Datos!$K$6:$Q$371,3,FALSE)</f>
        <v>115</v>
      </c>
      <c r="N35" s="40">
        <f>VLOOKUP($B35,Datos!$K$6:$Q$371,4,FALSE)</f>
        <v>72</v>
      </c>
      <c r="O35" s="41">
        <f>VLOOKUP($B35,Datos!$K$6:$Q$371,5,FALSE)</f>
        <v>0</v>
      </c>
      <c r="P35" s="42">
        <f>VLOOKUP($B35,Datos!$K$6:$Q$371,7,FALSE)</f>
        <v>29</v>
      </c>
      <c r="Q35" s="58">
        <f t="shared" si="7"/>
        <v>0.42307692307692307</v>
      </c>
      <c r="R35" s="28">
        <f>VLOOKUP($B35,Datos!$T$6:$Z$371,3,FALSE)</f>
        <v>58.000478821362798</v>
      </c>
      <c r="S35" s="40">
        <f>VLOOKUP($B35,Datos!$T$6:$Z$371,4,FALSE)</f>
        <v>101.703981397459</v>
      </c>
      <c r="T35" s="41">
        <f>VLOOKUP($B35,Datos!$T$6:$Z$371,5,FALSE)</f>
        <v>40.835237603305799</v>
      </c>
      <c r="U35" s="42">
        <f>VLOOKUP($B35,Datos!$T$6:$Z$371,6,FALSE)</f>
        <v>0</v>
      </c>
      <c r="V35" s="57"/>
    </row>
    <row r="36" spans="1:22">
      <c r="A36" s="29" t="str">
        <f>VLOOKUP(WEEKDAY(B36,2),'2023'!$L$5:$M$11,2,FALSE)</f>
        <v>Dom</v>
      </c>
      <c r="B36" s="20">
        <f t="shared" si="8"/>
        <v>45165</v>
      </c>
      <c r="C36" s="21">
        <f>Datos!$L32</f>
        <v>442</v>
      </c>
      <c r="D36" s="21">
        <f t="shared" si="2"/>
        <v>154.69999999999999</v>
      </c>
      <c r="E36" s="21">
        <f t="shared" si="3"/>
        <v>74</v>
      </c>
      <c r="F36" s="21">
        <f t="shared" si="4"/>
        <v>105</v>
      </c>
      <c r="G36" s="22">
        <f t="shared" si="5"/>
        <v>219.95836862057658</v>
      </c>
      <c r="H36" s="23">
        <f>Datos!$D32</f>
        <v>15</v>
      </c>
      <c r="I36" s="36">
        <f>Datos!$E32</f>
        <v>15</v>
      </c>
      <c r="J36" s="37">
        <f>Datos!$F32</f>
        <v>3</v>
      </c>
      <c r="K36" s="38">
        <f>Datos!$H32</f>
        <v>41</v>
      </c>
      <c r="L36" s="44">
        <f t="shared" si="6"/>
        <v>0.167420814479638</v>
      </c>
      <c r="M36" s="23">
        <f>VLOOKUP($B36,Datos!$K$6:$Q$371,3,FALSE)</f>
        <v>48</v>
      </c>
      <c r="N36" s="36">
        <f>VLOOKUP($B36,Datos!$K$6:$Q$371,4,FALSE)</f>
        <v>32</v>
      </c>
      <c r="O36" s="37">
        <f>VLOOKUP($B36,Datos!$K$6:$Q$371,5,FALSE)</f>
        <v>0</v>
      </c>
      <c r="P36" s="38">
        <f>VLOOKUP($B36,Datos!$K$6:$Q$371,7,FALSE)</f>
        <v>25</v>
      </c>
      <c r="Q36" s="59">
        <f t="shared" si="7"/>
        <v>0.18099547511312217</v>
      </c>
      <c r="R36" s="23">
        <f>VLOOKUP($B36,Datos!$T$6:$Z$371,3,FALSE)</f>
        <v>68.357707182320397</v>
      </c>
      <c r="S36" s="36">
        <f>VLOOKUP($B36,Datos!$T$6:$Z$371,4,FALSE)</f>
        <v>102.797572595281</v>
      </c>
      <c r="T36" s="37">
        <f>VLOOKUP($B36,Datos!$T$6:$Z$371,5,FALSE)</f>
        <v>48.8030888429752</v>
      </c>
      <c r="U36" s="38">
        <f>VLOOKUP($B36,Datos!$T$6:$Z$371,6,FALSE)</f>
        <v>0</v>
      </c>
      <c r="V36" s="57"/>
    </row>
    <row r="37" spans="1:22">
      <c r="A37" s="24" t="str">
        <f>VLOOKUP(WEEKDAY(B37,2),'2023'!$L$5:$M$11,2,FALSE)</f>
        <v>Lun</v>
      </c>
      <c r="B37" s="25">
        <f t="shared" si="8"/>
        <v>45166</v>
      </c>
      <c r="C37" s="26">
        <f>Datos!$L33</f>
        <v>442</v>
      </c>
      <c r="D37" s="26">
        <f t="shared" si="2"/>
        <v>154.69999999999999</v>
      </c>
      <c r="E37" s="26">
        <f t="shared" si="3"/>
        <v>101</v>
      </c>
      <c r="F37" s="26">
        <f t="shared" si="4"/>
        <v>53</v>
      </c>
      <c r="G37" s="27">
        <f t="shared" si="5"/>
        <v>122.50667818881129</v>
      </c>
      <c r="H37" s="28">
        <f>Datos!$D33</f>
        <v>22</v>
      </c>
      <c r="I37" s="40">
        <f>Datos!$E33</f>
        <v>33</v>
      </c>
      <c r="J37" s="41">
        <f>Datos!$F33</f>
        <v>3</v>
      </c>
      <c r="K37" s="42">
        <f>Datos!$H33</f>
        <v>43</v>
      </c>
      <c r="L37" s="43">
        <f t="shared" si="6"/>
        <v>0.22850678733031674</v>
      </c>
      <c r="M37" s="28">
        <f>VLOOKUP($B37,Datos!$K$6:$Q$371,3,FALSE)</f>
        <v>24</v>
      </c>
      <c r="N37" s="40">
        <f>VLOOKUP($B37,Datos!$K$6:$Q$371,4,FALSE)</f>
        <v>14</v>
      </c>
      <c r="O37" s="41">
        <f>VLOOKUP($B37,Datos!$K$6:$Q$371,5,FALSE)</f>
        <v>0</v>
      </c>
      <c r="P37" s="42">
        <f>VLOOKUP($B37,Datos!$K$6:$Q$371,7,FALSE)</f>
        <v>15</v>
      </c>
      <c r="Q37" s="58">
        <f t="shared" si="7"/>
        <v>8.5972850678733032E-2</v>
      </c>
      <c r="R37" s="28">
        <f>VLOOKUP($B37,Datos!$T$6:$Z$371,3,FALSE)</f>
        <v>34.178853591160198</v>
      </c>
      <c r="S37" s="40">
        <f>VLOOKUP($B37,Datos!$T$6:$Z$371,4,FALSE)</f>
        <v>63.428289473684202</v>
      </c>
      <c r="T37" s="41">
        <f>VLOOKUP($B37,Datos!$T$6:$Z$371,5,FALSE)</f>
        <v>24.899535123966899</v>
      </c>
      <c r="U37" s="42">
        <f>VLOOKUP($B37,Datos!$T$6:$Z$371,6,FALSE)</f>
        <v>0</v>
      </c>
      <c r="V37" s="57"/>
    </row>
    <row r="38" spans="1:22">
      <c r="A38" s="29" t="str">
        <f>VLOOKUP(WEEKDAY(B38,2),'2023'!$L$5:$M$11,2,FALSE)</f>
        <v>Mar</v>
      </c>
      <c r="B38" s="20">
        <f t="shared" si="8"/>
        <v>45167</v>
      </c>
      <c r="C38" s="21">
        <f>Datos!$L34</f>
        <v>442</v>
      </c>
      <c r="D38" s="21">
        <f t="shared" si="2"/>
        <v>154.69999999999999</v>
      </c>
      <c r="E38" s="21">
        <f t="shared" si="3"/>
        <v>110</v>
      </c>
      <c r="F38" s="21">
        <f t="shared" si="4"/>
        <v>46</v>
      </c>
      <c r="G38" s="22">
        <f t="shared" si="5"/>
        <v>48.403203383561781</v>
      </c>
      <c r="H38" s="23">
        <f>Datos!$D34</f>
        <v>26</v>
      </c>
      <c r="I38" s="36">
        <f>Datos!$E34</f>
        <v>38</v>
      </c>
      <c r="J38" s="37">
        <f>Datos!$F34</f>
        <v>3</v>
      </c>
      <c r="K38" s="38">
        <f>Datos!$H34</f>
        <v>43</v>
      </c>
      <c r="L38" s="44">
        <f t="shared" si="6"/>
        <v>0.24886877828054299</v>
      </c>
      <c r="M38" s="23">
        <f>VLOOKUP($B38,Datos!$K$6:$Q$371,3,FALSE)</f>
        <v>18</v>
      </c>
      <c r="N38" s="36">
        <f>VLOOKUP($B38,Datos!$K$6:$Q$371,4,FALSE)</f>
        <v>13</v>
      </c>
      <c r="O38" s="37">
        <f>VLOOKUP($B38,Datos!$K$6:$Q$371,5,FALSE)</f>
        <v>0</v>
      </c>
      <c r="P38" s="38">
        <f>VLOOKUP($B38,Datos!$K$6:$Q$371,7,FALSE)</f>
        <v>15</v>
      </c>
      <c r="Q38" s="59">
        <f t="shared" si="7"/>
        <v>7.0135746606334842E-2</v>
      </c>
      <c r="R38" s="23">
        <f>VLOOKUP($B38,Datos!$T$6:$Z$371,3,FALSE)</f>
        <v>16.571565377532199</v>
      </c>
      <c r="S38" s="36">
        <f>VLOOKUP($B38,Datos!$T$6:$Z$371,4,FALSE)</f>
        <v>21.8718239564428</v>
      </c>
      <c r="T38" s="37">
        <f>VLOOKUP($B38,Datos!$T$6:$Z$371,5,FALSE)</f>
        <v>9.9598140495867806</v>
      </c>
      <c r="U38" s="38">
        <f>VLOOKUP($B38,Datos!$T$6:$Z$371,6,FALSE)</f>
        <v>0</v>
      </c>
      <c r="V38" s="57"/>
    </row>
    <row r="39" spans="1:22">
      <c r="A39" s="24" t="str">
        <f>VLOOKUP(WEEKDAY(B39,2),'2023'!$L$5:$M$11,2,FALSE)</f>
        <v>Mié</v>
      </c>
      <c r="B39" s="25">
        <f t="shared" si="8"/>
        <v>45168</v>
      </c>
      <c r="C39" s="26">
        <f>Datos!$L35</f>
        <v>442</v>
      </c>
      <c r="D39" s="26">
        <f t="shared" si="2"/>
        <v>154.69999999999999</v>
      </c>
      <c r="E39" s="26">
        <f t="shared" si="3"/>
        <v>69</v>
      </c>
      <c r="F39" s="26">
        <f t="shared" si="4"/>
        <v>44</v>
      </c>
      <c r="G39" s="27">
        <f t="shared" si="5"/>
        <v>34.573469413369295</v>
      </c>
      <c r="H39" s="28">
        <f>Datos!$D35</f>
        <v>15</v>
      </c>
      <c r="I39" s="40">
        <f>Datos!$E35</f>
        <v>16</v>
      </c>
      <c r="J39" s="41">
        <f>Datos!$F35</f>
        <v>3</v>
      </c>
      <c r="K39" s="42">
        <f>Datos!$H35</f>
        <v>35</v>
      </c>
      <c r="L39" s="43">
        <f t="shared" si="6"/>
        <v>0.15610859728506787</v>
      </c>
      <c r="M39" s="28">
        <f>VLOOKUP($B39,Datos!$K$6:$Q$371,3,FALSE)</f>
        <v>21</v>
      </c>
      <c r="N39" s="40">
        <f>VLOOKUP($B39,Datos!$K$6:$Q$371,4,FALSE)</f>
        <v>10</v>
      </c>
      <c r="O39" s="41">
        <f>VLOOKUP($B39,Datos!$K$6:$Q$371,5,FALSE)</f>
        <v>0</v>
      </c>
      <c r="P39" s="42">
        <f>VLOOKUP($B39,Datos!$K$6:$Q$371,7,FALSE)</f>
        <v>13</v>
      </c>
      <c r="Q39" s="58">
        <f t="shared" si="7"/>
        <v>7.0135746606334842E-2</v>
      </c>
      <c r="R39" s="28">
        <f>VLOOKUP($B39,Datos!$T$6:$Z$371,3,FALSE)</f>
        <v>11.392951197053399</v>
      </c>
      <c r="S39" s="40">
        <f>VLOOKUP($B39,Datos!$T$6:$Z$371,4,FALSE)</f>
        <v>14.216685571687799</v>
      </c>
      <c r="T39" s="41">
        <f>VLOOKUP($B39,Datos!$T$6:$Z$371,5,FALSE)</f>
        <v>8.9638326446281003</v>
      </c>
      <c r="U39" s="42">
        <f>VLOOKUP($B39,Datos!$T$6:$Z$371,6,FALSE)</f>
        <v>0</v>
      </c>
      <c r="V39" s="57"/>
    </row>
    <row r="40" spans="1:22">
      <c r="A40" s="30" t="str">
        <f>VLOOKUP(WEEKDAY(B40,2),'2023'!$L$5:$M$11,2,FALSE)</f>
        <v>Jue</v>
      </c>
      <c r="B40" s="31">
        <f t="shared" si="8"/>
        <v>45169</v>
      </c>
      <c r="C40" s="32">
        <f>Datos!$L36</f>
        <v>442</v>
      </c>
      <c r="D40" s="32">
        <f t="shared" si="2"/>
        <v>154.69999999999999</v>
      </c>
      <c r="E40" s="32">
        <f t="shared" si="3"/>
        <v>45</v>
      </c>
      <c r="F40" s="32">
        <f t="shared" si="4"/>
        <v>105</v>
      </c>
      <c r="G40" s="33">
        <f t="shared" si="5"/>
        <v>41.982494990587988</v>
      </c>
      <c r="H40" s="34">
        <f>Datos!$D36</f>
        <v>9</v>
      </c>
      <c r="I40" s="45">
        <f>Datos!$E36</f>
        <v>9</v>
      </c>
      <c r="J40" s="46">
        <f>Datos!$F36</f>
        <v>2</v>
      </c>
      <c r="K40" s="47">
        <f>Datos!$H36</f>
        <v>25</v>
      </c>
      <c r="L40" s="48">
        <f t="shared" si="6"/>
        <v>0.10180995475113122</v>
      </c>
      <c r="M40" s="34">
        <f>VLOOKUP($B40,Datos!$K$6:$Q$371,3,FALSE)</f>
        <v>52</v>
      </c>
      <c r="N40" s="45">
        <f>VLOOKUP($B40,Datos!$K$6:$Q$371,4,FALSE)</f>
        <v>28</v>
      </c>
      <c r="O40" s="46">
        <f>VLOOKUP($B40,Datos!$K$6:$Q$371,5,FALSE)</f>
        <v>0</v>
      </c>
      <c r="P40" s="47">
        <f>VLOOKUP($B40,Datos!$K$6:$Q$371,7,FALSE)</f>
        <v>25</v>
      </c>
      <c r="Q40" s="60">
        <f t="shared" si="7"/>
        <v>0.18099547511312217</v>
      </c>
      <c r="R40" s="34">
        <f>VLOOKUP($B40,Datos!$T$6:$Z$371,3,FALSE)</f>
        <v>22.785902394106799</v>
      </c>
      <c r="S40" s="45">
        <f>VLOOKUP($B40,Datos!$T$6:$Z$371,4,FALSE)</f>
        <v>14.216685571687799</v>
      </c>
      <c r="T40" s="46">
        <f>VLOOKUP($B40,Datos!$T$6:$Z$371,5,FALSE)</f>
        <v>4.9799070247933903</v>
      </c>
      <c r="U40" s="47">
        <f>VLOOKUP($B40,Datos!$T$6:$Z$371,6,FALSE)</f>
        <v>0</v>
      </c>
      <c r="V40" s="57"/>
    </row>
    <row r="41" spans="1:22">
      <c r="A41" s="5"/>
      <c r="B41" s="6"/>
      <c r="D41" s="7"/>
      <c r="E41" s="7"/>
      <c r="F41" s="7"/>
      <c r="G41" s="7"/>
      <c r="H41" s="300"/>
      <c r="I41" s="300"/>
      <c r="J41" s="300"/>
      <c r="K41" s="300"/>
      <c r="L41" s="35"/>
      <c r="M41" s="300"/>
      <c r="N41" s="300"/>
      <c r="O41" s="300"/>
      <c r="P41" s="300"/>
      <c r="Q41" s="35"/>
      <c r="R41" s="300"/>
      <c r="S41" s="300"/>
      <c r="T41" s="300"/>
      <c r="U41" s="300"/>
      <c r="V41" s="35"/>
    </row>
    <row r="42" spans="1:22">
      <c r="A42" s="313" t="s">
        <v>469</v>
      </c>
      <c r="B42" s="313"/>
      <c r="C42" s="313"/>
      <c r="D42" s="313"/>
      <c r="E42" s="313"/>
      <c r="H42" s="7"/>
      <c r="I42" s="49"/>
      <c r="J42" s="50"/>
      <c r="K42" s="49"/>
      <c r="L42" s="49"/>
      <c r="M42" s="312" t="s">
        <v>470</v>
      </c>
      <c r="N42" s="312"/>
      <c r="O42" s="312"/>
      <c r="P42" s="312"/>
      <c r="Q42" s="61">
        <v>0.6</v>
      </c>
      <c r="R42" s="49"/>
      <c r="S42" s="49"/>
      <c r="T42" s="49"/>
      <c r="U42" s="49"/>
      <c r="V42" s="49"/>
    </row>
    <row r="43" spans="1:22">
      <c r="A43" s="314">
        <v>0.35</v>
      </c>
      <c r="B43" s="314"/>
      <c r="C43" s="311">
        <f t="shared" ref="C43:C45" si="9">AVERAGE($C$10:$C$40)*$A43</f>
        <v>154.69999999999999</v>
      </c>
      <c r="D43" s="311"/>
      <c r="E43" s="311"/>
      <c r="F43" s="7"/>
      <c r="G43" s="7"/>
      <c r="H43" s="7"/>
      <c r="I43" s="7"/>
      <c r="J43" s="7"/>
      <c r="K43" s="7"/>
      <c r="L43" s="7"/>
      <c r="M43" s="312" t="s">
        <v>470</v>
      </c>
      <c r="N43" s="312"/>
      <c r="O43" s="312"/>
      <c r="P43" s="312"/>
      <c r="Q43" s="61">
        <v>0.4</v>
      </c>
      <c r="R43" s="7"/>
      <c r="S43" s="7"/>
      <c r="T43" s="7"/>
      <c r="U43" s="7"/>
      <c r="V43" s="7"/>
    </row>
    <row r="44" spans="1:22">
      <c r="A44" s="315">
        <v>0.5</v>
      </c>
      <c r="B44" s="315"/>
      <c r="C44" s="311">
        <f t="shared" si="9"/>
        <v>221</v>
      </c>
      <c r="D44" s="311"/>
      <c r="E44" s="311"/>
      <c r="F44" s="7"/>
      <c r="G44" s="7"/>
      <c r="H44" s="7"/>
      <c r="I44" s="7"/>
      <c r="J44" s="51"/>
      <c r="K44" s="7"/>
      <c r="L44" s="7"/>
      <c r="M44" s="312" t="s">
        <v>471</v>
      </c>
      <c r="N44" s="312"/>
      <c r="O44" s="312"/>
      <c r="P44" s="312"/>
      <c r="Q44" s="61">
        <v>0.2</v>
      </c>
      <c r="R44" s="7"/>
      <c r="S44" s="7"/>
      <c r="T44" s="7"/>
      <c r="U44" s="7"/>
      <c r="V44" s="7"/>
    </row>
    <row r="45" spans="1:22">
      <c r="A45" s="310">
        <v>0.7</v>
      </c>
      <c r="B45" s="310"/>
      <c r="C45" s="311">
        <f t="shared" si="9"/>
        <v>309.39999999999998</v>
      </c>
      <c r="D45" s="311"/>
      <c r="E45" s="311"/>
      <c r="F45" s="7"/>
      <c r="G45" s="7"/>
      <c r="H45" s="7"/>
      <c r="I45" s="7"/>
      <c r="J45" s="51"/>
      <c r="K45" s="7"/>
      <c r="L45" s="7"/>
      <c r="M45" s="312" t="s">
        <v>472</v>
      </c>
      <c r="N45" s="312"/>
      <c r="O45" s="312"/>
      <c r="P45" s="312"/>
      <c r="Q45" s="61">
        <v>0.1</v>
      </c>
      <c r="R45" s="7"/>
      <c r="S45" s="7"/>
      <c r="T45" s="7"/>
      <c r="U45" s="7"/>
      <c r="V45" s="7"/>
    </row>
  </sheetData>
  <mergeCells count="39">
    <mergeCell ref="J6:J9"/>
    <mergeCell ref="K6:K9"/>
    <mergeCell ref="A44:B44"/>
    <mergeCell ref="C44:E44"/>
    <mergeCell ref="M44:P44"/>
    <mergeCell ref="A7:B9"/>
    <mergeCell ref="E7:G8"/>
    <mergeCell ref="C8:C9"/>
    <mergeCell ref="H6:H9"/>
    <mergeCell ref="I6:I9"/>
    <mergeCell ref="A45:B45"/>
    <mergeCell ref="C45:E45"/>
    <mergeCell ref="M45:P45"/>
    <mergeCell ref="A42:E42"/>
    <mergeCell ref="M42:P42"/>
    <mergeCell ref="A43:B43"/>
    <mergeCell ref="C43:E43"/>
    <mergeCell ref="M43:P43"/>
    <mergeCell ref="H5:K5"/>
    <mergeCell ref="M5:P5"/>
    <mergeCell ref="R5:U5"/>
    <mergeCell ref="H41:K41"/>
    <mergeCell ref="M41:P41"/>
    <mergeCell ref="R41:U41"/>
    <mergeCell ref="L5:L9"/>
    <mergeCell ref="M6:M9"/>
    <mergeCell ref="N6:N9"/>
    <mergeCell ref="O6:O9"/>
    <mergeCell ref="P6:P9"/>
    <mergeCell ref="Q5:Q9"/>
    <mergeCell ref="R6:R9"/>
    <mergeCell ref="S6:S9"/>
    <mergeCell ref="T6:T9"/>
    <mergeCell ref="U6:U9"/>
    <mergeCell ref="B2:U2"/>
    <mergeCell ref="X2:AE2"/>
    <mergeCell ref="B3:U3"/>
    <mergeCell ref="X3:AE3"/>
    <mergeCell ref="X4:AE4"/>
  </mergeCells>
  <conditionalFormatting sqref="L10:L40 Q10:Q40 Q42:Q45">
    <cfRule type="cellIs" dxfId="29" priority="1" operator="greaterThanOrEqual">
      <formula>$Q$42</formula>
    </cfRule>
    <cfRule type="cellIs" dxfId="28" priority="2" operator="lessThanOrEqual">
      <formula>$Q$45</formula>
    </cfRule>
    <cfRule type="cellIs" dxfId="27" priority="6" operator="between">
      <formula>$Q$43</formula>
      <formula>$Q$42</formula>
    </cfRule>
  </conditionalFormatting>
  <conditionalFormatting sqref="Q42:Q45 L10:L40 Q10:Q40">
    <cfRule type="cellIs" dxfId="26" priority="5" operator="between">
      <formula>$Q$45</formula>
      <formula>$Q$44</formula>
    </cfRule>
  </conditionalFormatting>
  <conditionalFormatting sqref="Q45">
    <cfRule type="cellIs" dxfId="25" priority="3" operator="greaterThanOrEqual">
      <formula>$Q$42</formula>
    </cfRule>
    <cfRule type="cellIs" dxfId="24" priority="4" operator="between">
      <formula>$Q$43</formula>
      <formula>$Q$42</formula>
    </cfRule>
  </conditionalFormatting>
  <pageMargins left="0.389583333333333" right="0.389583333333333" top="0.389583333333333" bottom="0.389583333333333" header="0.30972222222222201" footer="0.30972222222222201"/>
  <pageSetup scale="92" fitToWidth="2" orientation="landscape"/>
  <colBreaks count="1" manualBreakCount="1">
    <brk id="22" max="44" man="1"/>
  </col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C00000"/>
  </sheetPr>
  <dimension ref="A1:AF44"/>
  <sheetViews>
    <sheetView showGridLines="0" topLeftCell="M2" zoomScale="90" zoomScaleNormal="90" workbookViewId="0">
      <selection activeCell="AG5" sqref="AG5"/>
    </sheetView>
  </sheetViews>
  <sheetFormatPr baseColWidth="10" defaultColWidth="3.85546875" defaultRowHeight="12.75" outlineLevelRow="1" outlineLevelCol="1"/>
  <cols>
    <col min="1" max="1" width="7.42578125" style="4" customWidth="1"/>
    <col min="2" max="2" width="3.5703125" style="4" customWidth="1"/>
    <col min="3" max="3" width="4.5703125" style="4" hidden="1" customWidth="1" outlineLevel="1"/>
    <col min="4" max="4" width="8.7109375" style="4" hidden="1" customWidth="1" outlineLevel="1"/>
    <col min="5" max="5" width="7" style="4" customWidth="1" collapsed="1"/>
    <col min="6" max="6" width="7" style="4" customWidth="1"/>
    <col min="7" max="7" width="6.5703125" style="4" customWidth="1"/>
    <col min="8" max="9" width="3.5703125" style="4" hidden="1" customWidth="1" outlineLevel="1"/>
    <col min="10" max="11" width="4.85546875" style="4" hidden="1" customWidth="1" outlineLevel="1"/>
    <col min="12" max="12" width="6.7109375" style="4" customWidth="1" collapsed="1"/>
    <col min="13" max="16" width="3.5703125" style="4" customWidth="1"/>
    <col min="17" max="17" width="6.7109375" style="4" customWidth="1"/>
    <col min="18" max="19" width="3.5703125" style="4" hidden="1" customWidth="1" outlineLevel="1"/>
    <col min="20" max="21" width="4.85546875" style="4" hidden="1" customWidth="1" outlineLevel="1"/>
    <col min="22" max="22" width="3.85546875" style="4" customWidth="1" collapsed="1"/>
    <col min="23" max="32" width="14" style="4" customWidth="1"/>
    <col min="33" max="33" width="3.85546875" style="4" customWidth="1"/>
    <col min="34" max="16384" width="3.85546875" style="4"/>
  </cols>
  <sheetData>
    <row r="1" spans="1:32" hidden="1" outlineLevel="1">
      <c r="A1" s="5"/>
      <c r="B1" s="6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 t="s">
        <v>473</v>
      </c>
      <c r="R1" s="7"/>
      <c r="S1" s="7"/>
      <c r="T1" s="7"/>
      <c r="U1" s="7"/>
      <c r="V1" s="7"/>
      <c r="W1" s="7" t="s">
        <v>459</v>
      </c>
      <c r="X1" s="7" t="str">
        <f t="shared" ref="X1:AF1" si="0">W1</f>
        <v>XXXXXXXXXXXX</v>
      </c>
      <c r="Y1" s="7" t="str">
        <f t="shared" si="0"/>
        <v>XXXXXXXXXXXX</v>
      </c>
      <c r="Z1" s="7" t="str">
        <f t="shared" si="0"/>
        <v>XXXXXXXXXXXX</v>
      </c>
      <c r="AA1" s="7" t="str">
        <f t="shared" si="0"/>
        <v>XXXXXXXXXXXX</v>
      </c>
      <c r="AB1" s="7" t="str">
        <f t="shared" si="0"/>
        <v>XXXXXXXXXXXX</v>
      </c>
      <c r="AC1" s="7" t="str">
        <f t="shared" si="0"/>
        <v>XXXXXXXXXXXX</v>
      </c>
      <c r="AD1" s="7" t="str">
        <f t="shared" si="0"/>
        <v>XXXXXXXXXXXX</v>
      </c>
      <c r="AE1" s="7" t="str">
        <f t="shared" si="0"/>
        <v>XXXXXXXXXXXX</v>
      </c>
      <c r="AF1" s="7" t="str">
        <f t="shared" si="0"/>
        <v>XXXXXXXXXXXX</v>
      </c>
    </row>
    <row r="2" spans="1:32" s="1" customFormat="1" ht="18.75" collapsed="1">
      <c r="A2" s="8"/>
      <c r="B2" s="293" t="s">
        <v>460</v>
      </c>
      <c r="C2" s="293"/>
      <c r="D2" s="293"/>
      <c r="E2" s="293"/>
      <c r="F2" s="293"/>
      <c r="G2" s="293"/>
      <c r="H2" s="293"/>
      <c r="I2" s="293"/>
      <c r="J2" s="293"/>
      <c r="K2" s="293"/>
      <c r="L2" s="293"/>
      <c r="M2" s="293"/>
      <c r="N2" s="293"/>
      <c r="O2" s="293"/>
      <c r="P2" s="293"/>
      <c r="Q2" s="293"/>
      <c r="R2" s="293"/>
      <c r="S2" s="293"/>
      <c r="T2" s="293"/>
      <c r="U2" s="293"/>
      <c r="V2" s="9"/>
      <c r="W2" s="52"/>
      <c r="X2" s="294"/>
      <c r="Y2" s="294"/>
      <c r="Z2" s="294"/>
      <c r="AA2" s="294"/>
      <c r="AB2" s="294"/>
      <c r="AC2" s="294"/>
      <c r="AD2" s="294"/>
      <c r="AE2" s="294"/>
    </row>
    <row r="3" spans="1:32" s="2" customFormat="1" ht="18.75">
      <c r="A3" s="10"/>
      <c r="B3" s="295" t="s">
        <v>481</v>
      </c>
      <c r="C3" s="295"/>
      <c r="D3" s="295"/>
      <c r="E3" s="295"/>
      <c r="F3" s="295"/>
      <c r="G3" s="295"/>
      <c r="H3" s="295"/>
      <c r="I3" s="295"/>
      <c r="J3" s="295"/>
      <c r="K3" s="295"/>
      <c r="L3" s="295"/>
      <c r="M3" s="295"/>
      <c r="N3" s="295"/>
      <c r="O3" s="295"/>
      <c r="P3" s="295"/>
      <c r="Q3" s="295"/>
      <c r="R3" s="295"/>
      <c r="S3" s="295"/>
      <c r="T3" s="295"/>
      <c r="U3" s="295"/>
      <c r="V3" s="11"/>
      <c r="W3" s="53"/>
      <c r="X3" s="294" t="str">
        <f>B2</f>
        <v>PRONÓSTICO DE OCUPACIÓN</v>
      </c>
      <c r="Y3" s="294"/>
      <c r="Z3" s="294"/>
      <c r="AA3" s="294"/>
      <c r="AB3" s="294"/>
      <c r="AC3" s="294"/>
      <c r="AD3" s="294"/>
      <c r="AE3" s="294"/>
      <c r="AF3" s="62"/>
    </row>
    <row r="4" spans="1:32" ht="21">
      <c r="A4" s="5"/>
      <c r="B4" s="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X4" s="296" t="str">
        <f>B3</f>
        <v>SEPTIEMBRE 2023</v>
      </c>
      <c r="Y4" s="296"/>
      <c r="Z4" s="296"/>
      <c r="AA4" s="296"/>
      <c r="AB4" s="296"/>
      <c r="AC4" s="296"/>
      <c r="AD4" s="296"/>
      <c r="AE4" s="296"/>
    </row>
    <row r="5" spans="1:32">
      <c r="A5" s="5"/>
      <c r="B5" s="6"/>
      <c r="C5" s="7"/>
      <c r="D5" s="7"/>
      <c r="E5" s="7"/>
      <c r="F5" s="7"/>
      <c r="G5" s="7"/>
      <c r="H5" s="297">
        <f>Datos!$C$1</f>
        <v>2022</v>
      </c>
      <c r="I5" s="298"/>
      <c r="J5" s="298"/>
      <c r="K5" s="299"/>
      <c r="L5" s="301" t="str">
        <f>CONCATENATE("% de Occ ",H5)</f>
        <v>% de Occ 2022</v>
      </c>
      <c r="M5" s="297">
        <f>Datos!$L$1</f>
        <v>2023</v>
      </c>
      <c r="N5" s="298"/>
      <c r="O5" s="298"/>
      <c r="P5" s="299"/>
      <c r="Q5" s="301" t="str">
        <f>CONCATENATE("% de Occ ",M5)</f>
        <v>% de Occ 2023</v>
      </c>
      <c r="R5" s="297" t="s">
        <v>462</v>
      </c>
      <c r="S5" s="298"/>
      <c r="T5" s="298"/>
      <c r="U5" s="299"/>
      <c r="V5" s="54"/>
    </row>
    <row r="6" spans="1:32" s="3" customFormat="1">
      <c r="A6" s="12"/>
      <c r="B6" s="13"/>
      <c r="C6" s="14"/>
      <c r="D6" s="14"/>
      <c r="E6" s="14"/>
      <c r="F6" s="14"/>
      <c r="G6" s="14"/>
      <c r="H6" s="307" t="s">
        <v>368</v>
      </c>
      <c r="I6" s="308" t="str">
        <f>Datos!$E5</f>
        <v>Referidos</v>
      </c>
      <c r="J6" s="308" t="s">
        <v>463</v>
      </c>
      <c r="K6" s="309" t="s">
        <v>391</v>
      </c>
      <c r="L6" s="302"/>
      <c r="M6" s="303" t="str">
        <f>H6</f>
        <v>Pagadores</v>
      </c>
      <c r="N6" s="304" t="str">
        <f>I6</f>
        <v>Referidos</v>
      </c>
      <c r="O6" s="305" t="s">
        <v>370</v>
      </c>
      <c r="P6" s="306" t="s">
        <v>464</v>
      </c>
      <c r="Q6" s="302"/>
      <c r="R6" s="307" t="str">
        <f t="shared" ref="R6:U6" si="1">H6</f>
        <v>Pagadores</v>
      </c>
      <c r="S6" s="308" t="str">
        <f t="shared" si="1"/>
        <v>Referidos</v>
      </c>
      <c r="T6" s="308" t="str">
        <f t="shared" si="1"/>
        <v>Agencias Grupos</v>
      </c>
      <c r="U6" s="309" t="str">
        <f t="shared" si="1"/>
        <v>Propietarios e invitados</v>
      </c>
      <c r="V6" s="55"/>
    </row>
    <row r="7" spans="1:32" s="3" customFormat="1">
      <c r="A7" s="316" t="s">
        <v>465</v>
      </c>
      <c r="B7" s="317"/>
      <c r="C7" s="15"/>
      <c r="D7" s="15" t="s">
        <v>466</v>
      </c>
      <c r="E7" s="320" t="s">
        <v>467</v>
      </c>
      <c r="F7" s="320"/>
      <c r="G7" s="321"/>
      <c r="H7" s="307"/>
      <c r="I7" s="308"/>
      <c r="J7" s="308"/>
      <c r="K7" s="309"/>
      <c r="L7" s="302"/>
      <c r="M7" s="303"/>
      <c r="N7" s="304"/>
      <c r="O7" s="305"/>
      <c r="P7" s="306"/>
      <c r="Q7" s="302"/>
      <c r="R7" s="307"/>
      <c r="S7" s="308"/>
      <c r="T7" s="308"/>
      <c r="U7" s="309"/>
      <c r="V7" s="55"/>
    </row>
    <row r="8" spans="1:32" s="3" customFormat="1">
      <c r="A8" s="318"/>
      <c r="B8" s="319"/>
      <c r="C8" s="324" t="s">
        <v>468</v>
      </c>
      <c r="D8" s="16" t="s">
        <v>374</v>
      </c>
      <c r="E8" s="322"/>
      <c r="F8" s="322"/>
      <c r="G8" s="323"/>
      <c r="H8" s="307"/>
      <c r="I8" s="308"/>
      <c r="J8" s="308"/>
      <c r="K8" s="309"/>
      <c r="L8" s="302"/>
      <c r="M8" s="303"/>
      <c r="N8" s="304"/>
      <c r="O8" s="305"/>
      <c r="P8" s="306"/>
      <c r="Q8" s="302"/>
      <c r="R8" s="307"/>
      <c r="S8" s="308"/>
      <c r="T8" s="308"/>
      <c r="U8" s="309"/>
      <c r="V8" s="55"/>
    </row>
    <row r="9" spans="1:32" s="3" customFormat="1" ht="38.25">
      <c r="A9" s="318"/>
      <c r="B9" s="319"/>
      <c r="C9" s="325"/>
      <c r="D9" s="17">
        <f>A42</f>
        <v>0.35</v>
      </c>
      <c r="E9" s="16" t="str">
        <f>CONCATENATE("Ejercicio 
",$H$5)</f>
        <v>Ejercicio 
2022</v>
      </c>
      <c r="F9" s="16" t="str">
        <f>CONCATENATE("Ejercicio 
",$M$5)</f>
        <v>Ejercicio 
2023</v>
      </c>
      <c r="G9" s="18" t="str">
        <f>CONCATENATE("Presup. 
",$M$5)</f>
        <v>Presup. 
2023</v>
      </c>
      <c r="H9" s="307"/>
      <c r="I9" s="308"/>
      <c r="J9" s="308"/>
      <c r="K9" s="309"/>
      <c r="L9" s="302"/>
      <c r="M9" s="303"/>
      <c r="N9" s="304"/>
      <c r="O9" s="305"/>
      <c r="P9" s="306"/>
      <c r="Q9" s="302"/>
      <c r="R9" s="307"/>
      <c r="S9" s="308"/>
      <c r="T9" s="308"/>
      <c r="U9" s="309"/>
      <c r="V9" s="55"/>
    </row>
    <row r="10" spans="1:32">
      <c r="A10" s="19" t="str">
        <f>VLOOKUP(WEEKDAY(B10,2),'2023'!$L$5:$M$11,2,FALSE)</f>
        <v>Vie</v>
      </c>
      <c r="B10" s="20">
        <v>45170</v>
      </c>
      <c r="C10" s="21">
        <f>Datos!$L6</f>
        <v>442</v>
      </c>
      <c r="D10" s="21">
        <f t="shared" ref="D10:D39" si="2">C10*$A$42</f>
        <v>154.69999999999999</v>
      </c>
      <c r="E10" s="21">
        <f t="shared" ref="E10:E39" si="3">H10+I10+J10+K10</f>
        <v>255</v>
      </c>
      <c r="F10" s="21">
        <f t="shared" ref="F10:F39" si="4">M10+N10+O10+P10</f>
        <v>314</v>
      </c>
      <c r="G10" s="22">
        <f t="shared" ref="G10:G39" si="5">R10+S10+T10+U10</f>
        <v>118.64185392993168</v>
      </c>
      <c r="H10" s="23">
        <f>Datos!$D6</f>
        <v>73</v>
      </c>
      <c r="I10" s="36">
        <f>Datos!$E6</f>
        <v>98</v>
      </c>
      <c r="J10" s="37">
        <f>Datos!$F6</f>
        <v>24</v>
      </c>
      <c r="K10" s="38">
        <f>Datos!$H6</f>
        <v>60</v>
      </c>
      <c r="L10" s="39">
        <f t="shared" ref="L10:L39" si="6">SUM(H10:K10)/C10</f>
        <v>0.57692307692307687</v>
      </c>
      <c r="M10" s="23">
        <f>VLOOKUP($B10,Datos!$K$6:$Q$371,3,FALSE)</f>
        <v>166</v>
      </c>
      <c r="N10" s="36">
        <f>VLOOKUP($B10,Datos!$K$6:$Q$371,4,FALSE)</f>
        <v>101</v>
      </c>
      <c r="O10" s="37">
        <f>VLOOKUP($B10,Datos!$K$6:$Q$371,5,FALSE)</f>
        <v>1</v>
      </c>
      <c r="P10" s="38">
        <f>VLOOKUP($B10,Datos!$K$6:$Q$371,7,FALSE)</f>
        <v>46</v>
      </c>
      <c r="Q10" s="56">
        <f t="shared" ref="Q10:Q39" si="7">SUM(M10:O10)/C10</f>
        <v>0.60633484162895923</v>
      </c>
      <c r="R10" s="23">
        <f>VLOOKUP($B10,Datos!$T$6:$Z$371,3,FALSE)</f>
        <v>51.211932241250899</v>
      </c>
      <c r="S10" s="36">
        <f>VLOOKUP($B10,Datos!$T$6:$Z$371,4,FALSE)</f>
        <v>58.606175566653903</v>
      </c>
      <c r="T10" s="37">
        <f>VLOOKUP($B10,Datos!$T$6:$Z$371,5,FALSE)</f>
        <v>8.8237461220268898</v>
      </c>
      <c r="U10" s="38">
        <f>VLOOKUP($B10,Datos!$T$6:$Z$371,6,FALSE)</f>
        <v>0</v>
      </c>
      <c r="V10" s="57"/>
    </row>
    <row r="11" spans="1:32">
      <c r="A11" s="24" t="str">
        <f>VLOOKUP(WEEKDAY(B11,2),'2023'!$L$5:$M$11,2,FALSE)</f>
        <v>Sáb</v>
      </c>
      <c r="B11" s="25">
        <f t="shared" ref="B11:B39" si="8">B10+1</f>
        <v>45171</v>
      </c>
      <c r="C11" s="26">
        <f>Datos!$L7</f>
        <v>442</v>
      </c>
      <c r="D11" s="26">
        <f t="shared" si="2"/>
        <v>154.69999999999999</v>
      </c>
      <c r="E11" s="26">
        <f t="shared" si="3"/>
        <v>117</v>
      </c>
      <c r="F11" s="26">
        <f t="shared" si="4"/>
        <v>411</v>
      </c>
      <c r="G11" s="27">
        <f t="shared" si="5"/>
        <v>355.69320386097138</v>
      </c>
      <c r="H11" s="28">
        <f>Datos!$D7</f>
        <v>24</v>
      </c>
      <c r="I11" s="40">
        <f>Datos!$E7</f>
        <v>34</v>
      </c>
      <c r="J11" s="41">
        <f>Datos!$F7</f>
        <v>7</v>
      </c>
      <c r="K11" s="42">
        <f>Datos!$H7</f>
        <v>52</v>
      </c>
      <c r="L11" s="43">
        <f t="shared" si="6"/>
        <v>0.26470588235294118</v>
      </c>
      <c r="M11" s="28">
        <f>VLOOKUP($B11,Datos!$K$6:$Q$371,3,FALSE)</f>
        <v>231</v>
      </c>
      <c r="N11" s="40">
        <f>VLOOKUP($B11,Datos!$K$6:$Q$371,4,FALSE)</f>
        <v>132</v>
      </c>
      <c r="O11" s="41">
        <f>VLOOKUP($B11,Datos!$K$6:$Q$371,5,FALSE)</f>
        <v>0</v>
      </c>
      <c r="P11" s="42">
        <f>VLOOKUP($B11,Datos!$K$6:$Q$371,7,FALSE)</f>
        <v>48</v>
      </c>
      <c r="Q11" s="58">
        <f t="shared" si="7"/>
        <v>0.82126696832579182</v>
      </c>
      <c r="R11" s="28">
        <f>VLOOKUP($B11,Datos!$T$6:$Z$371,3,FALSE)</f>
        <v>153.635796723753</v>
      </c>
      <c r="S11" s="40">
        <f>VLOOKUP($B11,Datos!$T$6:$Z$371,4,FALSE)</f>
        <v>157.938676527084</v>
      </c>
      <c r="T11" s="41">
        <f>VLOOKUP($B11,Datos!$T$6:$Z$371,5,FALSE)</f>
        <v>44.118730610134399</v>
      </c>
      <c r="U11" s="42">
        <f>VLOOKUP($B11,Datos!$T$6:$Z$371,6,FALSE)</f>
        <v>0</v>
      </c>
      <c r="V11" s="57"/>
    </row>
    <row r="12" spans="1:32">
      <c r="A12" s="29" t="str">
        <f>VLOOKUP(WEEKDAY(B12,2),'2023'!$L$5:$M$11,2,FALSE)</f>
        <v>Dom</v>
      </c>
      <c r="B12" s="20">
        <f t="shared" si="8"/>
        <v>45172</v>
      </c>
      <c r="C12" s="21">
        <f>Datos!$L8</f>
        <v>442</v>
      </c>
      <c r="D12" s="21">
        <f t="shared" si="2"/>
        <v>154.69999999999999</v>
      </c>
      <c r="E12" s="21">
        <f t="shared" si="3"/>
        <v>55</v>
      </c>
      <c r="F12" s="21">
        <f t="shared" si="4"/>
        <v>392</v>
      </c>
      <c r="G12" s="22">
        <f t="shared" si="5"/>
        <v>404.69640895457121</v>
      </c>
      <c r="H12" s="23">
        <f>Datos!$D8</f>
        <v>8</v>
      </c>
      <c r="I12" s="36">
        <f>Datos!$E8</f>
        <v>10</v>
      </c>
      <c r="J12" s="37">
        <f>Datos!$F8</f>
        <v>3</v>
      </c>
      <c r="K12" s="38">
        <f>Datos!$H8</f>
        <v>34</v>
      </c>
      <c r="L12" s="44">
        <f t="shared" si="6"/>
        <v>0.1244343891402715</v>
      </c>
      <c r="M12" s="23">
        <f>VLOOKUP($B12,Datos!$K$6:$Q$371,3,FALSE)</f>
        <v>221</v>
      </c>
      <c r="N12" s="36">
        <f>VLOOKUP($B12,Datos!$K$6:$Q$371,4,FALSE)</f>
        <v>122</v>
      </c>
      <c r="O12" s="37">
        <f>VLOOKUP($B12,Datos!$K$6:$Q$371,5,FALSE)</f>
        <v>1</v>
      </c>
      <c r="P12" s="38">
        <f>VLOOKUP($B12,Datos!$K$6:$Q$371,7,FALSE)</f>
        <v>48</v>
      </c>
      <c r="Q12" s="59">
        <f t="shared" si="7"/>
        <v>0.77828054298642535</v>
      </c>
      <c r="R12" s="23">
        <f>VLOOKUP($B12,Datos!$T$6:$Z$371,3,FALSE)</f>
        <v>176.54639798957601</v>
      </c>
      <c r="S12" s="36">
        <f>VLOOKUP($B12,Datos!$T$6:$Z$371,4,FALSE)</f>
        <v>176.81185170956601</v>
      </c>
      <c r="T12" s="37">
        <f>VLOOKUP($B12,Datos!$T$6:$Z$371,5,FALSE)</f>
        <v>51.338159255429197</v>
      </c>
      <c r="U12" s="38">
        <f>VLOOKUP($B12,Datos!$T$6:$Z$371,6,FALSE)</f>
        <v>0</v>
      </c>
      <c r="V12" s="57"/>
    </row>
    <row r="13" spans="1:32">
      <c r="A13" s="24" t="str">
        <f>VLOOKUP(WEEKDAY(B13,2),'2023'!$L$5:$M$11,2,FALSE)</f>
        <v>Lun</v>
      </c>
      <c r="B13" s="25">
        <f t="shared" si="8"/>
        <v>45173</v>
      </c>
      <c r="C13" s="26">
        <f>Datos!$L9</f>
        <v>442</v>
      </c>
      <c r="D13" s="26">
        <f t="shared" si="2"/>
        <v>154.69999999999999</v>
      </c>
      <c r="E13" s="26">
        <f t="shared" si="3"/>
        <v>45</v>
      </c>
      <c r="F13" s="26">
        <f t="shared" si="4"/>
        <v>132</v>
      </c>
      <c r="G13" s="27">
        <f t="shared" si="5"/>
        <v>381.29061305020889</v>
      </c>
      <c r="H13" s="28">
        <f>Datos!$D9</f>
        <v>7</v>
      </c>
      <c r="I13" s="40">
        <f>Datos!$E9</f>
        <v>8</v>
      </c>
      <c r="J13" s="41">
        <f>Datos!$F9</f>
        <v>2</v>
      </c>
      <c r="K13" s="42">
        <f>Datos!$H9</f>
        <v>28</v>
      </c>
      <c r="L13" s="43">
        <f t="shared" si="6"/>
        <v>0.10180995475113122</v>
      </c>
      <c r="M13" s="28">
        <f>VLOOKUP($B13,Datos!$K$6:$Q$371,3,FALSE)</f>
        <v>62</v>
      </c>
      <c r="N13" s="40">
        <f>VLOOKUP($B13,Datos!$K$6:$Q$371,4,FALSE)</f>
        <v>39</v>
      </c>
      <c r="O13" s="41">
        <f>VLOOKUP($B13,Datos!$K$6:$Q$371,5,FALSE)</f>
        <v>0</v>
      </c>
      <c r="P13" s="42">
        <f>VLOOKUP($B13,Datos!$K$6:$Q$371,7,FALSE)</f>
        <v>31</v>
      </c>
      <c r="Q13" s="58">
        <f t="shared" si="7"/>
        <v>0.22850678733031674</v>
      </c>
      <c r="R13" s="28">
        <f>VLOOKUP($B13,Datos!$T$6:$Z$371,3,FALSE)</f>
        <v>168.46030342516801</v>
      </c>
      <c r="S13" s="40">
        <f>VLOOKUP($B13,Datos!$T$6:$Z$371,4,FALSE)</f>
        <v>163.89862658471</v>
      </c>
      <c r="T13" s="41">
        <f>VLOOKUP($B13,Datos!$T$6:$Z$371,5,FALSE)</f>
        <v>48.931683040330903</v>
      </c>
      <c r="U13" s="42">
        <f>VLOOKUP($B13,Datos!$T$6:$Z$371,6,FALSE)</f>
        <v>0</v>
      </c>
      <c r="V13" s="57"/>
    </row>
    <row r="14" spans="1:32">
      <c r="A14" s="29" t="str">
        <f>VLOOKUP(WEEKDAY(B14,2),'2023'!$L$5:$M$11,2,FALSE)</f>
        <v>Mar</v>
      </c>
      <c r="B14" s="20">
        <f t="shared" si="8"/>
        <v>45174</v>
      </c>
      <c r="C14" s="21">
        <f>Datos!$L10</f>
        <v>442</v>
      </c>
      <c r="D14" s="21">
        <f t="shared" si="2"/>
        <v>154.69999999999999</v>
      </c>
      <c r="E14" s="21">
        <f t="shared" si="3"/>
        <v>45</v>
      </c>
      <c r="F14" s="21">
        <f t="shared" si="4"/>
        <v>85</v>
      </c>
      <c r="G14" s="22">
        <f t="shared" si="5"/>
        <v>114.212195639557</v>
      </c>
      <c r="H14" s="23">
        <f>Datos!$D10</f>
        <v>7</v>
      </c>
      <c r="I14" s="36">
        <f>Datos!$E10</f>
        <v>10</v>
      </c>
      <c r="J14" s="37">
        <f>Datos!$F10</f>
        <v>2</v>
      </c>
      <c r="K14" s="38">
        <f>Datos!$H10</f>
        <v>26</v>
      </c>
      <c r="L14" s="44">
        <f t="shared" si="6"/>
        <v>0.10180995475113122</v>
      </c>
      <c r="M14" s="23">
        <f>VLOOKUP($B14,Datos!$K$6:$Q$371,3,FALSE)</f>
        <v>53</v>
      </c>
      <c r="N14" s="36">
        <f>VLOOKUP($B14,Datos!$K$6:$Q$371,4,FALSE)</f>
        <v>17</v>
      </c>
      <c r="O14" s="37">
        <f>VLOOKUP($B14,Datos!$K$6:$Q$371,5,FALSE)</f>
        <v>0</v>
      </c>
      <c r="P14" s="38">
        <f>VLOOKUP($B14,Datos!$K$6:$Q$371,7,FALSE)</f>
        <v>15</v>
      </c>
      <c r="Q14" s="59">
        <f t="shared" si="7"/>
        <v>0.15837104072398189</v>
      </c>
      <c r="R14" s="23">
        <f>VLOOKUP($B14,Datos!$T$6:$Z$371,3,FALSE)</f>
        <v>41.778155249441497</v>
      </c>
      <c r="S14" s="36">
        <f>VLOOKUP($B14,Datos!$T$6:$Z$371,4,FALSE)</f>
        <v>59.599500576258201</v>
      </c>
      <c r="T14" s="37">
        <f>VLOOKUP($B14,Datos!$T$6:$Z$371,5,FALSE)</f>
        <v>12.834539813857299</v>
      </c>
      <c r="U14" s="38">
        <f>VLOOKUP($B14,Datos!$T$6:$Z$371,6,FALSE)</f>
        <v>0</v>
      </c>
      <c r="V14" s="57"/>
    </row>
    <row r="15" spans="1:32">
      <c r="A15" s="24" t="str">
        <f>VLOOKUP(WEEKDAY(B15,2),'2023'!$L$5:$M$11,2,FALSE)</f>
        <v>Mié</v>
      </c>
      <c r="B15" s="25">
        <f t="shared" si="8"/>
        <v>45175</v>
      </c>
      <c r="C15" s="26">
        <f>Datos!$L11</f>
        <v>442</v>
      </c>
      <c r="D15" s="26">
        <f t="shared" si="2"/>
        <v>154.69999999999999</v>
      </c>
      <c r="E15" s="26">
        <f t="shared" si="3"/>
        <v>50</v>
      </c>
      <c r="F15" s="26">
        <f t="shared" si="4"/>
        <v>84</v>
      </c>
      <c r="G15" s="27">
        <f t="shared" si="5"/>
        <v>45.366187012856955</v>
      </c>
      <c r="H15" s="28">
        <f>Datos!$D11</f>
        <v>6</v>
      </c>
      <c r="I15" s="40">
        <f>Datos!$E11</f>
        <v>9</v>
      </c>
      <c r="J15" s="41">
        <f>Datos!$F11</f>
        <v>2</v>
      </c>
      <c r="K15" s="42">
        <f>Datos!$H11</f>
        <v>33</v>
      </c>
      <c r="L15" s="43">
        <f t="shared" si="6"/>
        <v>0.11312217194570136</v>
      </c>
      <c r="M15" s="28">
        <f>VLOOKUP($B15,Datos!$K$6:$Q$371,3,FALSE)</f>
        <v>47</v>
      </c>
      <c r="N15" s="40">
        <f>VLOOKUP($B15,Datos!$K$6:$Q$371,4,FALSE)</f>
        <v>18</v>
      </c>
      <c r="O15" s="41">
        <f>VLOOKUP($B15,Datos!$K$6:$Q$371,5,FALSE)</f>
        <v>5</v>
      </c>
      <c r="P15" s="42">
        <f>VLOOKUP($B15,Datos!$K$6:$Q$371,7,FALSE)</f>
        <v>14</v>
      </c>
      <c r="Q15" s="58">
        <f t="shared" si="7"/>
        <v>0.15837104072398189</v>
      </c>
      <c r="R15" s="28">
        <f>VLOOKUP($B15,Datos!$T$6:$Z$371,3,FALSE)</f>
        <v>12.1291418466121</v>
      </c>
      <c r="S15" s="40">
        <f>VLOOKUP($B15,Datos!$T$6:$Z$371,4,FALSE)</f>
        <v>26.819775259316199</v>
      </c>
      <c r="T15" s="41">
        <f>VLOOKUP($B15,Datos!$T$6:$Z$371,5,FALSE)</f>
        <v>6.4172699069286496</v>
      </c>
      <c r="U15" s="42">
        <f>VLOOKUP($B15,Datos!$T$6:$Z$371,6,FALSE)</f>
        <v>0</v>
      </c>
      <c r="V15" s="57"/>
    </row>
    <row r="16" spans="1:32">
      <c r="A16" s="29" t="str">
        <f>VLOOKUP(WEEKDAY(B16,2),'2023'!$L$5:$M$11,2,FALSE)</f>
        <v>Jue</v>
      </c>
      <c r="B16" s="20">
        <f t="shared" si="8"/>
        <v>45176</v>
      </c>
      <c r="C16" s="21">
        <f>Datos!$L12</f>
        <v>442</v>
      </c>
      <c r="D16" s="21">
        <f t="shared" si="2"/>
        <v>154.69999999999999</v>
      </c>
      <c r="E16" s="21">
        <f t="shared" si="3"/>
        <v>57</v>
      </c>
      <c r="F16" s="21">
        <f t="shared" si="4"/>
        <v>121</v>
      </c>
      <c r="G16" s="22">
        <f t="shared" si="5"/>
        <v>47.483774588250675</v>
      </c>
      <c r="H16" s="23">
        <f>Datos!$D12</f>
        <v>7</v>
      </c>
      <c r="I16" s="36">
        <f>Datos!$E12</f>
        <v>14</v>
      </c>
      <c r="J16" s="37">
        <f>Datos!$F12</f>
        <v>2</v>
      </c>
      <c r="K16" s="38">
        <f>Datos!$H12</f>
        <v>34</v>
      </c>
      <c r="L16" s="44">
        <f t="shared" si="6"/>
        <v>0.12895927601809956</v>
      </c>
      <c r="M16" s="23">
        <f>VLOOKUP($B16,Datos!$K$6:$Q$371,3,FALSE)</f>
        <v>50</v>
      </c>
      <c r="N16" s="36">
        <f>VLOOKUP($B16,Datos!$K$6:$Q$371,4,FALSE)</f>
        <v>37</v>
      </c>
      <c r="O16" s="37">
        <f>VLOOKUP($B16,Datos!$K$6:$Q$371,5,FALSE)</f>
        <v>13</v>
      </c>
      <c r="P16" s="38">
        <f>VLOOKUP($B16,Datos!$K$6:$Q$371,7,FALSE)</f>
        <v>21</v>
      </c>
      <c r="Q16" s="59">
        <f t="shared" si="7"/>
        <v>0.22624434389140272</v>
      </c>
      <c r="R16" s="23">
        <f>VLOOKUP($B16,Datos!$T$6:$Z$371,3,FALSE)</f>
        <v>9.4337769918093795</v>
      </c>
      <c r="S16" s="36">
        <f>VLOOKUP($B16,Datos!$T$6:$Z$371,4,FALSE)</f>
        <v>26.819775259316199</v>
      </c>
      <c r="T16" s="37">
        <f>VLOOKUP($B16,Datos!$T$6:$Z$371,5,FALSE)</f>
        <v>11.230222337125101</v>
      </c>
      <c r="U16" s="38">
        <f>VLOOKUP($B16,Datos!$T$6:$Z$371,6,FALSE)</f>
        <v>0</v>
      </c>
      <c r="V16" s="57"/>
    </row>
    <row r="17" spans="1:22">
      <c r="A17" s="24" t="str">
        <f>VLOOKUP(WEEKDAY(B17,2),'2023'!$L$5:$M$11,2,FALSE)</f>
        <v>Vie</v>
      </c>
      <c r="B17" s="25">
        <f t="shared" si="8"/>
        <v>45177</v>
      </c>
      <c r="C17" s="26">
        <f>Datos!$L13</f>
        <v>442</v>
      </c>
      <c r="D17" s="26">
        <f t="shared" si="2"/>
        <v>154.69999999999999</v>
      </c>
      <c r="E17" s="26">
        <f t="shared" si="3"/>
        <v>65</v>
      </c>
      <c r="F17" s="26">
        <f t="shared" si="4"/>
        <v>202</v>
      </c>
      <c r="G17" s="27">
        <f t="shared" si="5"/>
        <v>89.81831478863009</v>
      </c>
      <c r="H17" s="28">
        <f>Datos!$D13</f>
        <v>10</v>
      </c>
      <c r="I17" s="40">
        <f>Datos!$E13</f>
        <v>20</v>
      </c>
      <c r="J17" s="41">
        <f>Datos!$F13</f>
        <v>2</v>
      </c>
      <c r="K17" s="42">
        <f>Datos!$H13</f>
        <v>33</v>
      </c>
      <c r="L17" s="43">
        <f t="shared" si="6"/>
        <v>0.14705882352941177</v>
      </c>
      <c r="M17" s="28">
        <f>VLOOKUP($B17,Datos!$K$6:$Q$371,3,FALSE)</f>
        <v>99</v>
      </c>
      <c r="N17" s="40">
        <f>VLOOKUP($B17,Datos!$K$6:$Q$371,4,FALSE)</f>
        <v>59</v>
      </c>
      <c r="O17" s="41">
        <f>VLOOKUP($B17,Datos!$K$6:$Q$371,5,FALSE)</f>
        <v>18</v>
      </c>
      <c r="P17" s="42">
        <f>VLOOKUP($B17,Datos!$K$6:$Q$371,7,FALSE)</f>
        <v>26</v>
      </c>
      <c r="Q17" s="58">
        <f t="shared" si="7"/>
        <v>0.39819004524886875</v>
      </c>
      <c r="R17" s="28">
        <f>VLOOKUP($B17,Datos!$T$6:$Z$371,3,FALSE)</f>
        <v>29.6490134028295</v>
      </c>
      <c r="S17" s="40">
        <f>VLOOKUP($B17,Datos!$T$6:$Z$371,4,FALSE)</f>
        <v>41.719650403380697</v>
      </c>
      <c r="T17" s="41">
        <f>VLOOKUP($B17,Datos!$T$6:$Z$371,5,FALSE)</f>
        <v>18.4496509824199</v>
      </c>
      <c r="U17" s="42">
        <f>VLOOKUP($B17,Datos!$T$6:$Z$371,6,FALSE)</f>
        <v>0</v>
      </c>
      <c r="V17" s="57"/>
    </row>
    <row r="18" spans="1:22">
      <c r="A18" s="29" t="str">
        <f>VLOOKUP(WEEKDAY(B18,2),'2023'!$L$5:$M$11,2,FALSE)</f>
        <v>Sáb</v>
      </c>
      <c r="B18" s="20">
        <f t="shared" si="8"/>
        <v>45178</v>
      </c>
      <c r="C18" s="21">
        <f>Datos!$L14</f>
        <v>442</v>
      </c>
      <c r="D18" s="21">
        <f t="shared" si="2"/>
        <v>154.69999999999999</v>
      </c>
      <c r="E18" s="21">
        <f t="shared" si="3"/>
        <v>45</v>
      </c>
      <c r="F18" s="21">
        <f t="shared" si="4"/>
        <v>202</v>
      </c>
      <c r="G18" s="22">
        <f t="shared" si="5"/>
        <v>197.54873334051132</v>
      </c>
      <c r="H18" s="23">
        <f>Datos!$D14</f>
        <v>9</v>
      </c>
      <c r="I18" s="36">
        <f>Datos!$E14</f>
        <v>9</v>
      </c>
      <c r="J18" s="37">
        <f>Datos!$F14</f>
        <v>1</v>
      </c>
      <c r="K18" s="38">
        <f>Datos!$H14</f>
        <v>26</v>
      </c>
      <c r="L18" s="44">
        <f t="shared" si="6"/>
        <v>0.10180995475113122</v>
      </c>
      <c r="M18" s="23">
        <f>VLOOKUP($B18,Datos!$K$6:$Q$371,3,FALSE)</f>
        <v>90</v>
      </c>
      <c r="N18" s="36">
        <f>VLOOKUP($B18,Datos!$K$6:$Q$371,4,FALSE)</f>
        <v>69</v>
      </c>
      <c r="O18" s="37">
        <f>VLOOKUP($B18,Datos!$K$6:$Q$371,5,FALSE)</f>
        <v>17</v>
      </c>
      <c r="P18" s="38">
        <f>VLOOKUP($B18,Datos!$K$6:$Q$371,7,FALSE)</f>
        <v>26</v>
      </c>
      <c r="Q18" s="59">
        <f t="shared" si="7"/>
        <v>0.39819004524886875</v>
      </c>
      <c r="R18" s="23">
        <f>VLOOKUP($B18,Datos!$T$6:$Z$371,3,FALSE)</f>
        <v>63.341074087862999</v>
      </c>
      <c r="S18" s="36">
        <f>VLOOKUP($B18,Datos!$T$6:$Z$371,4,FALSE)</f>
        <v>101.31915097963901</v>
      </c>
      <c r="T18" s="37">
        <f>VLOOKUP($B18,Datos!$T$6:$Z$371,5,FALSE)</f>
        <v>32.8885082730093</v>
      </c>
      <c r="U18" s="38">
        <f>VLOOKUP($B18,Datos!$T$6:$Z$371,6,FALSE)</f>
        <v>0</v>
      </c>
      <c r="V18" s="57"/>
    </row>
    <row r="19" spans="1:22">
      <c r="A19" s="24" t="str">
        <f>VLOOKUP(WEEKDAY(B19,2),'2023'!$L$5:$M$11,2,FALSE)</f>
        <v>Dom</v>
      </c>
      <c r="B19" s="25">
        <f t="shared" si="8"/>
        <v>45179</v>
      </c>
      <c r="C19" s="26">
        <f>Datos!$L15</f>
        <v>442</v>
      </c>
      <c r="D19" s="26">
        <f t="shared" si="2"/>
        <v>154.69999999999999</v>
      </c>
      <c r="E19" s="26">
        <f t="shared" si="3"/>
        <v>42</v>
      </c>
      <c r="F19" s="26">
        <f t="shared" si="4"/>
        <v>129</v>
      </c>
      <c r="G19" s="27">
        <f t="shared" si="5"/>
        <v>202.89769093100909</v>
      </c>
      <c r="H19" s="28">
        <f>Datos!$D15</f>
        <v>9</v>
      </c>
      <c r="I19" s="40">
        <f>Datos!$E15</f>
        <v>6</v>
      </c>
      <c r="J19" s="41">
        <f>Datos!$F15</f>
        <v>1</v>
      </c>
      <c r="K19" s="42">
        <f>Datos!$H15</f>
        <v>26</v>
      </c>
      <c r="L19" s="43">
        <f t="shared" si="6"/>
        <v>9.5022624434389136E-2</v>
      </c>
      <c r="M19" s="28">
        <f>VLOOKUP($B19,Datos!$K$6:$Q$371,3,FALSE)</f>
        <v>52</v>
      </c>
      <c r="N19" s="40">
        <f>VLOOKUP($B19,Datos!$K$6:$Q$371,4,FALSE)</f>
        <v>48</v>
      </c>
      <c r="O19" s="41">
        <f>VLOOKUP($B19,Datos!$K$6:$Q$371,5,FALSE)</f>
        <v>3</v>
      </c>
      <c r="P19" s="42">
        <f>VLOOKUP($B19,Datos!$K$6:$Q$371,7,FALSE)</f>
        <v>26</v>
      </c>
      <c r="Q19" s="58">
        <f t="shared" si="7"/>
        <v>0.2330316742081448</v>
      </c>
      <c r="R19" s="28">
        <f>VLOOKUP($B19,Datos!$T$6:$Z$371,3,FALSE)</f>
        <v>63.341074087862999</v>
      </c>
      <c r="S19" s="40">
        <f>VLOOKUP($B19,Datos!$T$6:$Z$371,4,FALSE)</f>
        <v>108.272426046869</v>
      </c>
      <c r="T19" s="41">
        <f>VLOOKUP($B19,Datos!$T$6:$Z$371,5,FALSE)</f>
        <v>31.284190796277102</v>
      </c>
      <c r="U19" s="42">
        <f>VLOOKUP($B19,Datos!$T$6:$Z$371,6,FALSE)</f>
        <v>0</v>
      </c>
      <c r="V19" s="57"/>
    </row>
    <row r="20" spans="1:22">
      <c r="A20" s="29" t="str">
        <f>VLOOKUP(WEEKDAY(B20,2),'2023'!$L$5:$M$11,2,FALSE)</f>
        <v>Lun</v>
      </c>
      <c r="B20" s="20">
        <f t="shared" si="8"/>
        <v>45180</v>
      </c>
      <c r="C20" s="21">
        <f>Datos!$L16</f>
        <v>442</v>
      </c>
      <c r="D20" s="21">
        <f t="shared" si="2"/>
        <v>154.69999999999999</v>
      </c>
      <c r="E20" s="21">
        <f t="shared" si="3"/>
        <v>49</v>
      </c>
      <c r="F20" s="21">
        <f t="shared" si="4"/>
        <v>71</v>
      </c>
      <c r="G20" s="22">
        <f t="shared" si="5"/>
        <v>108.72374356148551</v>
      </c>
      <c r="H20" s="23">
        <f>Datos!$D16</f>
        <v>15</v>
      </c>
      <c r="I20" s="36">
        <f>Datos!$E16</f>
        <v>9</v>
      </c>
      <c r="J20" s="37">
        <f>Datos!$F16</f>
        <v>1</v>
      </c>
      <c r="K20" s="38">
        <f>Datos!$H16</f>
        <v>24</v>
      </c>
      <c r="L20" s="44">
        <f t="shared" si="6"/>
        <v>0.11085972850678733</v>
      </c>
      <c r="M20" s="23">
        <f>VLOOKUP($B20,Datos!$K$6:$Q$371,3,FALSE)</f>
        <v>26</v>
      </c>
      <c r="N20" s="36">
        <f>VLOOKUP($B20,Datos!$K$6:$Q$371,4,FALSE)</f>
        <v>26</v>
      </c>
      <c r="O20" s="37">
        <f>VLOOKUP($B20,Datos!$K$6:$Q$371,5,FALSE)</f>
        <v>1</v>
      </c>
      <c r="P20" s="38">
        <f>VLOOKUP($B20,Datos!$K$6:$Q$371,7,FALSE)</f>
        <v>18</v>
      </c>
      <c r="Q20" s="59">
        <f t="shared" si="7"/>
        <v>0.11990950226244344</v>
      </c>
      <c r="R20" s="23">
        <f>VLOOKUP($B20,Datos!$T$6:$Z$371,3,FALSE)</f>
        <v>33.692060685033503</v>
      </c>
      <c r="S20" s="36">
        <f>VLOOKUP($B20,Datos!$T$6:$Z$371,4,FALSE)</f>
        <v>60.592825585862499</v>
      </c>
      <c r="T20" s="37">
        <f>VLOOKUP($B20,Datos!$T$6:$Z$371,5,FALSE)</f>
        <v>14.4388572905895</v>
      </c>
      <c r="U20" s="38">
        <f>VLOOKUP($B20,Datos!$T$6:$Z$371,6,FALSE)</f>
        <v>0</v>
      </c>
      <c r="V20" s="57"/>
    </row>
    <row r="21" spans="1:22">
      <c r="A21" s="24" t="str">
        <f>VLOOKUP(WEEKDAY(B21,2),'2023'!$L$5:$M$11,2,FALSE)</f>
        <v>Mar</v>
      </c>
      <c r="B21" s="25">
        <f t="shared" si="8"/>
        <v>45181</v>
      </c>
      <c r="C21" s="26">
        <f>Datos!$L17</f>
        <v>442</v>
      </c>
      <c r="D21" s="26">
        <f t="shared" si="2"/>
        <v>154.69999999999999</v>
      </c>
      <c r="E21" s="26">
        <f t="shared" si="3"/>
        <v>46</v>
      </c>
      <c r="F21" s="26">
        <f t="shared" si="4"/>
        <v>66</v>
      </c>
      <c r="G21" s="27">
        <f t="shared" si="5"/>
        <v>61.246170633619698</v>
      </c>
      <c r="H21" s="28">
        <f>Datos!$D17</f>
        <v>9</v>
      </c>
      <c r="I21" s="40">
        <f>Datos!$E17</f>
        <v>10</v>
      </c>
      <c r="J21" s="41">
        <f>Datos!$F17</f>
        <v>1</v>
      </c>
      <c r="K21" s="42">
        <f>Datos!$H17</f>
        <v>26</v>
      </c>
      <c r="L21" s="43">
        <f t="shared" si="6"/>
        <v>0.10407239819004525</v>
      </c>
      <c r="M21" s="28">
        <f>VLOOKUP($B21,Datos!$K$6:$Q$371,3,FALSE)</f>
        <v>22</v>
      </c>
      <c r="N21" s="40">
        <f>VLOOKUP($B21,Datos!$K$6:$Q$371,4,FALSE)</f>
        <v>20</v>
      </c>
      <c r="O21" s="41">
        <f>VLOOKUP($B21,Datos!$K$6:$Q$371,5,FALSE)</f>
        <v>0</v>
      </c>
      <c r="P21" s="42">
        <f>VLOOKUP($B21,Datos!$K$6:$Q$371,7,FALSE)</f>
        <v>24</v>
      </c>
      <c r="Q21" s="58">
        <f t="shared" si="7"/>
        <v>9.5022624434389136E-2</v>
      </c>
      <c r="R21" s="28">
        <f>VLOOKUP($B21,Datos!$T$6:$Z$371,3,FALSE)</f>
        <v>10.7814594192107</v>
      </c>
      <c r="S21" s="40">
        <f>VLOOKUP($B21,Datos!$T$6:$Z$371,4,FALSE)</f>
        <v>28.806425278524799</v>
      </c>
      <c r="T21" s="41">
        <f>VLOOKUP($B21,Datos!$T$6:$Z$371,5,FALSE)</f>
        <v>21.658285935884201</v>
      </c>
      <c r="U21" s="42">
        <f>VLOOKUP($B21,Datos!$T$6:$Z$371,6,FALSE)</f>
        <v>0</v>
      </c>
      <c r="V21" s="57"/>
    </row>
    <row r="22" spans="1:22">
      <c r="A22" s="29" t="str">
        <f>VLOOKUP(WEEKDAY(B22,2),'2023'!$L$5:$M$11,2,FALSE)</f>
        <v>Mié</v>
      </c>
      <c r="B22" s="20">
        <f t="shared" si="8"/>
        <v>45182</v>
      </c>
      <c r="C22" s="21">
        <f>Datos!$L18</f>
        <v>442</v>
      </c>
      <c r="D22" s="21">
        <f t="shared" si="2"/>
        <v>154.69999999999999</v>
      </c>
      <c r="E22" s="21">
        <f t="shared" si="3"/>
        <v>56</v>
      </c>
      <c r="F22" s="21">
        <f t="shared" si="4"/>
        <v>71</v>
      </c>
      <c r="G22" s="22">
        <f t="shared" si="5"/>
        <v>51.177704515697243</v>
      </c>
      <c r="H22" s="23">
        <f>Datos!$D18</f>
        <v>8</v>
      </c>
      <c r="I22" s="36">
        <f>Datos!$E18</f>
        <v>13</v>
      </c>
      <c r="J22" s="37">
        <f>Datos!$F18</f>
        <v>2</v>
      </c>
      <c r="K22" s="38">
        <f>Datos!$H18</f>
        <v>33</v>
      </c>
      <c r="L22" s="44">
        <f t="shared" si="6"/>
        <v>0.12669683257918551</v>
      </c>
      <c r="M22" s="23">
        <f>VLOOKUP($B22,Datos!$K$6:$Q$371,3,FALSE)</f>
        <v>27</v>
      </c>
      <c r="N22" s="36">
        <f>VLOOKUP($B22,Datos!$K$6:$Q$371,4,FALSE)</f>
        <v>15</v>
      </c>
      <c r="O22" s="37">
        <f>VLOOKUP($B22,Datos!$K$6:$Q$371,5,FALSE)</f>
        <v>1</v>
      </c>
      <c r="P22" s="38">
        <f>VLOOKUP($B22,Datos!$K$6:$Q$371,7,FALSE)</f>
        <v>28</v>
      </c>
      <c r="Q22" s="59">
        <f t="shared" si="7"/>
        <v>9.7285067873303169E-2</v>
      </c>
      <c r="R22" s="23">
        <f>VLOOKUP($B22,Datos!$T$6:$Z$371,3,FALSE)</f>
        <v>8.0860945644080395</v>
      </c>
      <c r="S22" s="36">
        <f>VLOOKUP($B22,Datos!$T$6:$Z$371,4,FALSE)</f>
        <v>23.8398002305033</v>
      </c>
      <c r="T22" s="37">
        <f>VLOOKUP($B22,Datos!$T$6:$Z$371,5,FALSE)</f>
        <v>19.2518097207859</v>
      </c>
      <c r="U22" s="38">
        <f>VLOOKUP($B22,Datos!$T$6:$Z$371,6,FALSE)</f>
        <v>0</v>
      </c>
      <c r="V22" s="57"/>
    </row>
    <row r="23" spans="1:22">
      <c r="A23" s="24" t="str">
        <f>VLOOKUP(WEEKDAY(B23,2),'2023'!$L$5:$M$11,2,FALSE)</f>
        <v>Jue</v>
      </c>
      <c r="B23" s="25">
        <f t="shared" si="8"/>
        <v>45183</v>
      </c>
      <c r="C23" s="26">
        <f>Datos!$L19</f>
        <v>442</v>
      </c>
      <c r="D23" s="26">
        <f t="shared" si="2"/>
        <v>154.69999999999999</v>
      </c>
      <c r="E23" s="26">
        <f t="shared" si="3"/>
        <v>129</v>
      </c>
      <c r="F23" s="26">
        <f t="shared" si="4"/>
        <v>145</v>
      </c>
      <c r="G23" s="27">
        <f t="shared" si="5"/>
        <v>61.530780807629945</v>
      </c>
      <c r="H23" s="28">
        <f>Datos!$D19</f>
        <v>21</v>
      </c>
      <c r="I23" s="40">
        <f>Datos!$E19</f>
        <v>48</v>
      </c>
      <c r="J23" s="41">
        <f>Datos!$F19</f>
        <v>5</v>
      </c>
      <c r="K23" s="42">
        <f>Datos!$H19</f>
        <v>55</v>
      </c>
      <c r="L23" s="43">
        <f t="shared" si="6"/>
        <v>0.29185520361990952</v>
      </c>
      <c r="M23" s="28">
        <f>VLOOKUP($B23,Datos!$K$6:$Q$371,3,FALSE)</f>
        <v>60</v>
      </c>
      <c r="N23" s="40">
        <f>VLOOKUP($B23,Datos!$K$6:$Q$371,4,FALSE)</f>
        <v>37</v>
      </c>
      <c r="O23" s="41">
        <f>VLOOKUP($B23,Datos!$K$6:$Q$371,5,FALSE)</f>
        <v>1</v>
      </c>
      <c r="P23" s="42">
        <f>VLOOKUP($B23,Datos!$K$6:$Q$371,7,FALSE)</f>
        <v>47</v>
      </c>
      <c r="Q23" s="58">
        <f t="shared" si="7"/>
        <v>0.22171945701357465</v>
      </c>
      <c r="R23" s="28">
        <f>VLOOKUP($B23,Datos!$T$6:$Z$371,3,FALSE)</f>
        <v>8.0860945644080395</v>
      </c>
      <c r="S23" s="40">
        <f>VLOOKUP($B23,Datos!$T$6:$Z$371,4,FALSE)</f>
        <v>31.786400307337701</v>
      </c>
      <c r="T23" s="41">
        <f>VLOOKUP($B23,Datos!$T$6:$Z$371,5,FALSE)</f>
        <v>21.658285935884201</v>
      </c>
      <c r="U23" s="42">
        <f>VLOOKUP($B23,Datos!$T$6:$Z$371,6,FALSE)</f>
        <v>0</v>
      </c>
      <c r="V23" s="57"/>
    </row>
    <row r="24" spans="1:22">
      <c r="A24" s="29" t="str">
        <f>VLOOKUP(WEEKDAY(B24,2),'2023'!$L$5:$M$11,2,FALSE)</f>
        <v>Vie</v>
      </c>
      <c r="B24" s="20">
        <f t="shared" si="8"/>
        <v>45184</v>
      </c>
      <c r="C24" s="21">
        <f>Datos!$L20</f>
        <v>442</v>
      </c>
      <c r="D24" s="21">
        <f t="shared" si="2"/>
        <v>154.69999999999999</v>
      </c>
      <c r="E24" s="21">
        <f t="shared" si="3"/>
        <v>148</v>
      </c>
      <c r="F24" s="21">
        <f t="shared" si="4"/>
        <v>315</v>
      </c>
      <c r="G24" s="22">
        <f t="shared" si="5"/>
        <v>172.12269109339792</v>
      </c>
      <c r="H24" s="23">
        <f>Datos!$D20</f>
        <v>23</v>
      </c>
      <c r="I24" s="36">
        <f>Datos!$E20</f>
        <v>62</v>
      </c>
      <c r="J24" s="37">
        <f>Datos!$F20</f>
        <v>5</v>
      </c>
      <c r="K24" s="38">
        <f>Datos!$H20</f>
        <v>58</v>
      </c>
      <c r="L24" s="44">
        <f t="shared" si="6"/>
        <v>0.33484162895927599</v>
      </c>
      <c r="M24" s="23">
        <f>VLOOKUP($B24,Datos!$K$6:$Q$371,3,FALSE)</f>
        <v>178</v>
      </c>
      <c r="N24" s="36">
        <f>VLOOKUP($B24,Datos!$K$6:$Q$371,4,FALSE)</f>
        <v>81</v>
      </c>
      <c r="O24" s="37">
        <f>VLOOKUP($B24,Datos!$K$6:$Q$371,5,FALSE)</f>
        <v>1</v>
      </c>
      <c r="P24" s="38">
        <f>VLOOKUP($B24,Datos!$K$6:$Q$371,7,FALSE)</f>
        <v>55</v>
      </c>
      <c r="Q24" s="59">
        <f t="shared" si="7"/>
        <v>0.58823529411764708</v>
      </c>
      <c r="R24" s="23">
        <f>VLOOKUP($B24,Datos!$T$6:$Z$371,3,FALSE)</f>
        <v>75.470215934474993</v>
      </c>
      <c r="S24" s="36">
        <f>VLOOKUP($B24,Datos!$T$6:$Z$371,4,FALSE)</f>
        <v>64.566125624279707</v>
      </c>
      <c r="T24" s="37">
        <f>VLOOKUP($B24,Datos!$T$6:$Z$371,5,FALSE)</f>
        <v>32.086349534643198</v>
      </c>
      <c r="U24" s="38">
        <f>VLOOKUP($B24,Datos!$T$6:$Z$371,6,FALSE)</f>
        <v>0</v>
      </c>
      <c r="V24" s="57"/>
    </row>
    <row r="25" spans="1:22">
      <c r="A25" s="24" t="str">
        <f>VLOOKUP(WEEKDAY(B25,2),'2023'!$L$5:$M$11,2,FALSE)</f>
        <v>Sáb</v>
      </c>
      <c r="B25" s="25">
        <f t="shared" si="8"/>
        <v>45185</v>
      </c>
      <c r="C25" s="26">
        <f>Datos!$L21</f>
        <v>442</v>
      </c>
      <c r="D25" s="26">
        <f t="shared" si="2"/>
        <v>154.69999999999999</v>
      </c>
      <c r="E25" s="26">
        <f t="shared" si="3"/>
        <v>133</v>
      </c>
      <c r="F25" s="26">
        <f t="shared" si="4"/>
        <v>334</v>
      </c>
      <c r="G25" s="27">
        <f t="shared" si="5"/>
        <v>346.59532769101321</v>
      </c>
      <c r="H25" s="28">
        <f>Datos!$D21</f>
        <v>20</v>
      </c>
      <c r="I25" s="40">
        <f>Datos!$E21</f>
        <v>52</v>
      </c>
      <c r="J25" s="41">
        <f>Datos!$F21</f>
        <v>6</v>
      </c>
      <c r="K25" s="42">
        <f>Datos!$H21</f>
        <v>55</v>
      </c>
      <c r="L25" s="43">
        <f t="shared" si="6"/>
        <v>0.3009049773755656</v>
      </c>
      <c r="M25" s="28">
        <f>VLOOKUP($B25,Datos!$K$6:$Q$371,3,FALSE)</f>
        <v>188</v>
      </c>
      <c r="N25" s="40">
        <f>VLOOKUP($B25,Datos!$K$6:$Q$371,4,FALSE)</f>
        <v>89</v>
      </c>
      <c r="O25" s="41">
        <f>VLOOKUP($B25,Datos!$K$6:$Q$371,5,FALSE)</f>
        <v>0</v>
      </c>
      <c r="P25" s="42">
        <f>VLOOKUP($B25,Datos!$K$6:$Q$371,7,FALSE)</f>
        <v>57</v>
      </c>
      <c r="Q25" s="58">
        <f t="shared" si="7"/>
        <v>0.62669683257918551</v>
      </c>
      <c r="R25" s="28">
        <f>VLOOKUP($B25,Datos!$T$6:$Z$371,3,FALSE)</f>
        <v>148.245067014147</v>
      </c>
      <c r="S25" s="40">
        <f>VLOOKUP($B25,Datos!$T$6:$Z$371,4,FALSE)</f>
        <v>147.01210142143699</v>
      </c>
      <c r="T25" s="41">
        <f>VLOOKUP($B25,Datos!$T$6:$Z$371,5,FALSE)</f>
        <v>51.338159255429197</v>
      </c>
      <c r="U25" s="42">
        <f>VLOOKUP($B25,Datos!$T$6:$Z$371,6,FALSE)</f>
        <v>0</v>
      </c>
      <c r="V25" s="57"/>
    </row>
    <row r="26" spans="1:22">
      <c r="A26" s="29" t="str">
        <f>VLOOKUP(WEEKDAY(B26,2),'2023'!$L$5:$M$11,2,FALSE)</f>
        <v>Dom</v>
      </c>
      <c r="B26" s="20">
        <f t="shared" si="8"/>
        <v>45186</v>
      </c>
      <c r="C26" s="21">
        <f>Datos!$L22</f>
        <v>442</v>
      </c>
      <c r="D26" s="21">
        <f t="shared" si="2"/>
        <v>154.69999999999999</v>
      </c>
      <c r="E26" s="21">
        <f t="shared" si="3"/>
        <v>66</v>
      </c>
      <c r="F26" s="21">
        <f t="shared" si="4"/>
        <v>188</v>
      </c>
      <c r="G26" s="22">
        <f t="shared" si="5"/>
        <v>376.50659734203731</v>
      </c>
      <c r="H26" s="23">
        <f>Datos!$D22</f>
        <v>9</v>
      </c>
      <c r="I26" s="36">
        <f>Datos!$E22</f>
        <v>15</v>
      </c>
      <c r="J26" s="37">
        <f>Datos!$F22</f>
        <v>3</v>
      </c>
      <c r="K26" s="38">
        <f>Datos!$H22</f>
        <v>39</v>
      </c>
      <c r="L26" s="44">
        <f t="shared" si="6"/>
        <v>0.14932126696832579</v>
      </c>
      <c r="M26" s="23">
        <f>VLOOKUP($B26,Datos!$K$6:$Q$371,3,FALSE)</f>
        <v>87</v>
      </c>
      <c r="N26" s="36">
        <f>VLOOKUP($B26,Datos!$K$6:$Q$371,4,FALSE)</f>
        <v>54</v>
      </c>
      <c r="O26" s="37">
        <f>VLOOKUP($B26,Datos!$K$6:$Q$371,5,FALSE)</f>
        <v>0</v>
      </c>
      <c r="P26" s="38">
        <f>VLOOKUP($B26,Datos!$K$6:$Q$371,7,FALSE)</f>
        <v>47</v>
      </c>
      <c r="Q26" s="59">
        <f t="shared" si="7"/>
        <v>0.3190045248868778</v>
      </c>
      <c r="R26" s="23">
        <f>VLOOKUP($B26,Datos!$T$6:$Z$371,3,FALSE)</f>
        <v>157.67884400595699</v>
      </c>
      <c r="S26" s="36">
        <f>VLOOKUP($B26,Datos!$T$6:$Z$371,4,FALSE)</f>
        <v>165.88527660391901</v>
      </c>
      <c r="T26" s="37">
        <f>VLOOKUP($B26,Datos!$T$6:$Z$371,5,FALSE)</f>
        <v>52.942476732161303</v>
      </c>
      <c r="U26" s="38">
        <f>VLOOKUP($B26,Datos!$T$6:$Z$371,6,FALSE)</f>
        <v>0</v>
      </c>
      <c r="V26" s="57"/>
    </row>
    <row r="27" spans="1:22">
      <c r="A27" s="24" t="str">
        <f>VLOOKUP(WEEKDAY(B27,2),'2023'!$L$5:$M$11,2,FALSE)</f>
        <v>Lun</v>
      </c>
      <c r="B27" s="25">
        <f t="shared" si="8"/>
        <v>45187</v>
      </c>
      <c r="C27" s="26">
        <f>Datos!$L23</f>
        <v>442</v>
      </c>
      <c r="D27" s="26">
        <f t="shared" si="2"/>
        <v>154.69999999999999</v>
      </c>
      <c r="E27" s="26">
        <f t="shared" si="3"/>
        <v>55</v>
      </c>
      <c r="F27" s="26">
        <f t="shared" si="4"/>
        <v>88</v>
      </c>
      <c r="G27" s="27">
        <f t="shared" si="5"/>
        <v>173.6997957170978</v>
      </c>
      <c r="H27" s="28">
        <f>Datos!$D23</f>
        <v>10</v>
      </c>
      <c r="I27" s="40">
        <f>Datos!$E23</f>
        <v>8</v>
      </c>
      <c r="J27" s="41">
        <f>Datos!$F23</f>
        <v>3</v>
      </c>
      <c r="K27" s="42">
        <f>Datos!$H23</f>
        <v>34</v>
      </c>
      <c r="L27" s="43">
        <f t="shared" si="6"/>
        <v>0.1244343891402715</v>
      </c>
      <c r="M27" s="28">
        <f>VLOOKUP($B27,Datos!$K$6:$Q$371,3,FALSE)</f>
        <v>37</v>
      </c>
      <c r="N27" s="40">
        <f>VLOOKUP($B27,Datos!$K$6:$Q$371,4,FALSE)</f>
        <v>25</v>
      </c>
      <c r="O27" s="41">
        <f>VLOOKUP($B27,Datos!$K$6:$Q$371,5,FALSE)</f>
        <v>0</v>
      </c>
      <c r="P27" s="42">
        <f>VLOOKUP($B27,Datos!$K$6:$Q$371,7,FALSE)</f>
        <v>26</v>
      </c>
      <c r="Q27" s="58">
        <f t="shared" si="7"/>
        <v>0.14027149321266968</v>
      </c>
      <c r="R27" s="28">
        <f>VLOOKUP($B27,Datos!$T$6:$Z$371,3,FALSE)</f>
        <v>47.168884959046899</v>
      </c>
      <c r="S27" s="40">
        <f>VLOOKUP($B27,Datos!$T$6:$Z$371,4,FALSE)</f>
        <v>107.27910103726499</v>
      </c>
      <c r="T27" s="41">
        <f>VLOOKUP($B27,Datos!$T$6:$Z$371,5,FALSE)</f>
        <v>19.2518097207859</v>
      </c>
      <c r="U27" s="42">
        <f>VLOOKUP($B27,Datos!$T$6:$Z$371,6,FALSE)</f>
        <v>0</v>
      </c>
      <c r="V27" s="57"/>
    </row>
    <row r="28" spans="1:22">
      <c r="A28" s="29" t="str">
        <f>VLOOKUP(WEEKDAY(B28,2),'2023'!$L$5:$M$11,2,FALSE)</f>
        <v>Mar</v>
      </c>
      <c r="B28" s="20">
        <f t="shared" si="8"/>
        <v>45188</v>
      </c>
      <c r="C28" s="21">
        <f>Datos!$L24</f>
        <v>442</v>
      </c>
      <c r="D28" s="21">
        <f t="shared" si="2"/>
        <v>154.69999999999999</v>
      </c>
      <c r="E28" s="21">
        <f t="shared" si="3"/>
        <v>58</v>
      </c>
      <c r="F28" s="21">
        <f t="shared" si="4"/>
        <v>68</v>
      </c>
      <c r="G28" s="22">
        <f t="shared" si="5"/>
        <v>73.668860721453783</v>
      </c>
      <c r="H28" s="23">
        <f>Datos!$D24</f>
        <v>10</v>
      </c>
      <c r="I28" s="36">
        <f>Datos!$E24</f>
        <v>7</v>
      </c>
      <c r="J28" s="37">
        <f>Datos!$F24</f>
        <v>4</v>
      </c>
      <c r="K28" s="38">
        <f>Datos!$H24</f>
        <v>37</v>
      </c>
      <c r="L28" s="44">
        <f t="shared" si="6"/>
        <v>0.13122171945701358</v>
      </c>
      <c r="M28" s="23">
        <f>VLOOKUP($B28,Datos!$K$6:$Q$371,3,FALSE)</f>
        <v>26</v>
      </c>
      <c r="N28" s="36">
        <f>VLOOKUP($B28,Datos!$K$6:$Q$371,4,FALSE)</f>
        <v>22</v>
      </c>
      <c r="O28" s="37">
        <f>VLOOKUP($B28,Datos!$K$6:$Q$371,5,FALSE)</f>
        <v>0</v>
      </c>
      <c r="P28" s="38">
        <f>VLOOKUP($B28,Datos!$K$6:$Q$371,7,FALSE)</f>
        <v>20</v>
      </c>
      <c r="Q28" s="59">
        <f t="shared" si="7"/>
        <v>0.10859728506787331</v>
      </c>
      <c r="R28" s="23">
        <f>VLOOKUP($B28,Datos!$T$6:$Z$371,3,FALSE)</f>
        <v>16.1721891288161</v>
      </c>
      <c r="S28" s="36">
        <f>VLOOKUP($B28,Datos!$T$6:$Z$371,4,FALSE)</f>
        <v>48.672925470610799</v>
      </c>
      <c r="T28" s="37">
        <f>VLOOKUP($B28,Datos!$T$6:$Z$371,5,FALSE)</f>
        <v>8.8237461220268898</v>
      </c>
      <c r="U28" s="38">
        <f>VLOOKUP($B28,Datos!$T$6:$Z$371,6,FALSE)</f>
        <v>0</v>
      </c>
      <c r="V28" s="57"/>
    </row>
    <row r="29" spans="1:22">
      <c r="A29" s="24" t="str">
        <f>VLOOKUP(WEEKDAY(B29,2),'2023'!$L$5:$M$11,2,FALSE)</f>
        <v>Mié</v>
      </c>
      <c r="B29" s="25">
        <f t="shared" si="8"/>
        <v>45189</v>
      </c>
      <c r="C29" s="26">
        <f>Datos!$L25</f>
        <v>442</v>
      </c>
      <c r="D29" s="26">
        <f t="shared" si="2"/>
        <v>154.69999999999999</v>
      </c>
      <c r="E29" s="26">
        <f t="shared" si="3"/>
        <v>91</v>
      </c>
      <c r="F29" s="26">
        <f t="shared" si="4"/>
        <v>70</v>
      </c>
      <c r="G29" s="27">
        <f t="shared" si="5"/>
        <v>54.37158087738819</v>
      </c>
      <c r="H29" s="28">
        <f>Datos!$D25</f>
        <v>12</v>
      </c>
      <c r="I29" s="40">
        <f>Datos!$E25</f>
        <v>12</v>
      </c>
      <c r="J29" s="41">
        <f>Datos!$F25</f>
        <v>4</v>
      </c>
      <c r="K29" s="42">
        <f>Datos!$H25</f>
        <v>63</v>
      </c>
      <c r="L29" s="43">
        <f t="shared" si="6"/>
        <v>0.20588235294117646</v>
      </c>
      <c r="M29" s="28">
        <f>VLOOKUP($B29,Datos!$K$6:$Q$371,3,FALSE)</f>
        <v>29</v>
      </c>
      <c r="N29" s="40">
        <f>VLOOKUP($B29,Datos!$K$6:$Q$371,4,FALSE)</f>
        <v>24</v>
      </c>
      <c r="O29" s="41">
        <f>VLOOKUP($B29,Datos!$K$6:$Q$371,5,FALSE)</f>
        <v>0</v>
      </c>
      <c r="P29" s="42">
        <f>VLOOKUP($B29,Datos!$K$6:$Q$371,7,FALSE)</f>
        <v>17</v>
      </c>
      <c r="Q29" s="58">
        <f t="shared" si="7"/>
        <v>0.11990950226244344</v>
      </c>
      <c r="R29" s="28">
        <f>VLOOKUP($B29,Datos!$T$6:$Z$371,3,FALSE)</f>
        <v>10.7814594192107</v>
      </c>
      <c r="S29" s="40">
        <f>VLOOKUP($B29,Datos!$T$6:$Z$371,4,FALSE)</f>
        <v>34.766375336150602</v>
      </c>
      <c r="T29" s="41">
        <f>VLOOKUP($B29,Datos!$T$6:$Z$371,5,FALSE)</f>
        <v>8.8237461220268898</v>
      </c>
      <c r="U29" s="42">
        <f>VLOOKUP($B29,Datos!$T$6:$Z$371,6,FALSE)</f>
        <v>0</v>
      </c>
      <c r="V29" s="57"/>
    </row>
    <row r="30" spans="1:22">
      <c r="A30" s="29" t="str">
        <f>VLOOKUP(WEEKDAY(B30,2),'2023'!$L$5:$M$11,2,FALSE)</f>
        <v>Jue</v>
      </c>
      <c r="B30" s="20">
        <f t="shared" si="8"/>
        <v>45190</v>
      </c>
      <c r="C30" s="21">
        <f>Datos!$L26</f>
        <v>442</v>
      </c>
      <c r="D30" s="21">
        <f t="shared" si="2"/>
        <v>154.69999999999999</v>
      </c>
      <c r="E30" s="21">
        <f t="shared" si="3"/>
        <v>124</v>
      </c>
      <c r="F30" s="21">
        <f t="shared" si="4"/>
        <v>153</v>
      </c>
      <c r="G30" s="22">
        <f t="shared" si="5"/>
        <v>75.562066837890413</v>
      </c>
      <c r="H30" s="23">
        <f>Datos!$D26</f>
        <v>16</v>
      </c>
      <c r="I30" s="36">
        <f>Datos!$E26</f>
        <v>28</v>
      </c>
      <c r="J30" s="37">
        <f>Datos!$F26</f>
        <v>3</v>
      </c>
      <c r="K30" s="38">
        <f>Datos!$H26</f>
        <v>77</v>
      </c>
      <c r="L30" s="44">
        <f t="shared" si="6"/>
        <v>0.28054298642533937</v>
      </c>
      <c r="M30" s="23">
        <f>VLOOKUP($B30,Datos!$K$6:$Q$371,3,FALSE)</f>
        <v>56</v>
      </c>
      <c r="N30" s="36">
        <f>VLOOKUP($B30,Datos!$K$6:$Q$371,4,FALSE)</f>
        <v>61</v>
      </c>
      <c r="O30" s="37">
        <f>VLOOKUP($B30,Datos!$K$6:$Q$371,5,FALSE)</f>
        <v>10</v>
      </c>
      <c r="P30" s="38">
        <f>VLOOKUP($B30,Datos!$K$6:$Q$371,7,FALSE)</f>
        <v>26</v>
      </c>
      <c r="Q30" s="59">
        <f t="shared" si="7"/>
        <v>0.28733031674208143</v>
      </c>
      <c r="R30" s="23">
        <f>VLOOKUP($B30,Datos!$T$6:$Z$371,3,FALSE)</f>
        <v>18.867553983618802</v>
      </c>
      <c r="S30" s="36">
        <f>VLOOKUP($B30,Datos!$T$6:$Z$371,4,FALSE)</f>
        <v>48.672925470610799</v>
      </c>
      <c r="T30" s="37">
        <f>VLOOKUP($B30,Datos!$T$6:$Z$371,5,FALSE)</f>
        <v>8.02158738366081</v>
      </c>
      <c r="U30" s="38">
        <f>VLOOKUP($B30,Datos!$T$6:$Z$371,6,FALSE)</f>
        <v>0</v>
      </c>
      <c r="V30" s="57"/>
    </row>
    <row r="31" spans="1:22">
      <c r="A31" s="24" t="str">
        <f>VLOOKUP(WEEKDAY(B31,2),'2023'!$L$5:$M$11,2,FALSE)</f>
        <v>Vie</v>
      </c>
      <c r="B31" s="25">
        <f t="shared" si="8"/>
        <v>45191</v>
      </c>
      <c r="C31" s="26">
        <f>Datos!$L27</f>
        <v>442</v>
      </c>
      <c r="D31" s="26">
        <f t="shared" si="2"/>
        <v>154.69999999999999</v>
      </c>
      <c r="E31" s="26">
        <f t="shared" si="3"/>
        <v>133</v>
      </c>
      <c r="F31" s="26">
        <f t="shared" si="4"/>
        <v>275</v>
      </c>
      <c r="G31" s="27">
        <f t="shared" si="5"/>
        <v>156.2496714046664</v>
      </c>
      <c r="H31" s="28">
        <f>Datos!$D27</f>
        <v>16</v>
      </c>
      <c r="I31" s="40">
        <f>Datos!$E27</f>
        <v>38</v>
      </c>
      <c r="J31" s="41">
        <f>Datos!$F27</f>
        <v>3</v>
      </c>
      <c r="K31" s="42">
        <f>Datos!$H27</f>
        <v>76</v>
      </c>
      <c r="L31" s="43">
        <f t="shared" si="6"/>
        <v>0.3009049773755656</v>
      </c>
      <c r="M31" s="28">
        <f>VLOOKUP($B31,Datos!$K$6:$Q$371,3,FALSE)</f>
        <v>107</v>
      </c>
      <c r="N31" s="40">
        <f>VLOOKUP($B31,Datos!$K$6:$Q$371,4,FALSE)</f>
        <v>104</v>
      </c>
      <c r="O31" s="41">
        <f>VLOOKUP($B31,Datos!$K$6:$Q$371,5,FALSE)</f>
        <v>19</v>
      </c>
      <c r="P31" s="42">
        <f>VLOOKUP($B31,Datos!$K$6:$Q$371,7,FALSE)</f>
        <v>45</v>
      </c>
      <c r="Q31" s="58">
        <f t="shared" si="7"/>
        <v>0.52036199095022628</v>
      </c>
      <c r="R31" s="28">
        <f>VLOOKUP($B31,Datos!$T$6:$Z$371,3,FALSE)</f>
        <v>33.692060685033503</v>
      </c>
      <c r="S31" s="40">
        <f>VLOOKUP($B31,Datos!$T$6:$Z$371,4,FALSE)</f>
        <v>103.305800998847</v>
      </c>
      <c r="T31" s="41">
        <f>VLOOKUP($B31,Datos!$T$6:$Z$371,5,FALSE)</f>
        <v>19.2518097207859</v>
      </c>
      <c r="U31" s="42">
        <f>VLOOKUP($B31,Datos!$T$6:$Z$371,6,FALSE)</f>
        <v>0</v>
      </c>
      <c r="V31" s="57"/>
    </row>
    <row r="32" spans="1:22">
      <c r="A32" s="29" t="str">
        <f>VLOOKUP(WEEKDAY(B32,2),'2023'!$L$5:$M$11,2,FALSE)</f>
        <v>Sáb</v>
      </c>
      <c r="B32" s="20">
        <f t="shared" si="8"/>
        <v>45192</v>
      </c>
      <c r="C32" s="21">
        <f>Datos!$L28</f>
        <v>442</v>
      </c>
      <c r="D32" s="21">
        <f t="shared" si="2"/>
        <v>154.69999999999999</v>
      </c>
      <c r="E32" s="21">
        <f t="shared" si="3"/>
        <v>87</v>
      </c>
      <c r="F32" s="21">
        <f t="shared" si="4"/>
        <v>329</v>
      </c>
      <c r="G32" s="22">
        <f t="shared" si="5"/>
        <v>266.47011040986069</v>
      </c>
      <c r="H32" s="23">
        <f>Datos!$D28</f>
        <v>12</v>
      </c>
      <c r="I32" s="36">
        <f>Datos!$E28</f>
        <v>16</v>
      </c>
      <c r="J32" s="37">
        <f>Datos!$F28</f>
        <v>3</v>
      </c>
      <c r="K32" s="38">
        <f>Datos!$H28</f>
        <v>56</v>
      </c>
      <c r="L32" s="44">
        <f t="shared" si="6"/>
        <v>0.19683257918552036</v>
      </c>
      <c r="M32" s="23">
        <f>VLOOKUP($B32,Datos!$K$6:$Q$371,3,FALSE)</f>
        <v>139</v>
      </c>
      <c r="N32" s="36">
        <f>VLOOKUP($B32,Datos!$K$6:$Q$371,4,FALSE)</f>
        <v>121</v>
      </c>
      <c r="O32" s="37">
        <f>VLOOKUP($B32,Datos!$K$6:$Q$371,5,FALSE)</f>
        <v>20</v>
      </c>
      <c r="P32" s="38">
        <f>VLOOKUP($B32,Datos!$K$6:$Q$371,7,FALSE)</f>
        <v>49</v>
      </c>
      <c r="Q32" s="59">
        <f t="shared" si="7"/>
        <v>0.63348416289592757</v>
      </c>
      <c r="R32" s="23">
        <f>VLOOKUP($B32,Datos!$T$6:$Z$371,3,FALSE)</f>
        <v>78.165580789277698</v>
      </c>
      <c r="S32" s="36">
        <f>VLOOKUP($B32,Datos!$T$6:$Z$371,4,FALSE)</f>
        <v>148.99875144064501</v>
      </c>
      <c r="T32" s="37">
        <f>VLOOKUP($B32,Datos!$T$6:$Z$371,5,FALSE)</f>
        <v>39.305778179938002</v>
      </c>
      <c r="U32" s="38">
        <f>VLOOKUP($B32,Datos!$T$6:$Z$371,6,FALSE)</f>
        <v>0</v>
      </c>
      <c r="V32" s="57"/>
    </row>
    <row r="33" spans="1:22">
      <c r="A33" s="24" t="str">
        <f>VLOOKUP(WEEKDAY(B33,2),'2023'!$L$5:$M$11,2,FALSE)</f>
        <v>Dom</v>
      </c>
      <c r="B33" s="25">
        <f t="shared" si="8"/>
        <v>45193</v>
      </c>
      <c r="C33" s="26">
        <f>Datos!$L29</f>
        <v>442</v>
      </c>
      <c r="D33" s="26">
        <f t="shared" si="2"/>
        <v>154.69999999999999</v>
      </c>
      <c r="E33" s="26">
        <f t="shared" si="3"/>
        <v>62</v>
      </c>
      <c r="F33" s="26">
        <f t="shared" si="4"/>
        <v>219</v>
      </c>
      <c r="G33" s="27">
        <f t="shared" si="5"/>
        <v>301.85137554301048</v>
      </c>
      <c r="H33" s="28">
        <f>Datos!$D29</f>
        <v>10</v>
      </c>
      <c r="I33" s="40">
        <f>Datos!$E29</f>
        <v>10</v>
      </c>
      <c r="J33" s="41">
        <f>Datos!$F29</f>
        <v>3</v>
      </c>
      <c r="K33" s="42">
        <f>Datos!$H29</f>
        <v>39</v>
      </c>
      <c r="L33" s="43">
        <f t="shared" si="6"/>
        <v>0.14027149321266968</v>
      </c>
      <c r="M33" s="28">
        <f>VLOOKUP($B33,Datos!$K$6:$Q$371,3,FALSE)</f>
        <v>94</v>
      </c>
      <c r="N33" s="40">
        <f>VLOOKUP($B33,Datos!$K$6:$Q$371,4,FALSE)</f>
        <v>71</v>
      </c>
      <c r="O33" s="41">
        <f>VLOOKUP($B33,Datos!$K$6:$Q$371,5,FALSE)</f>
        <v>13</v>
      </c>
      <c r="P33" s="42">
        <f>VLOOKUP($B33,Datos!$K$6:$Q$371,7,FALSE)</f>
        <v>41</v>
      </c>
      <c r="Q33" s="58">
        <f t="shared" si="7"/>
        <v>0.40271493212669685</v>
      </c>
      <c r="R33" s="28">
        <f>VLOOKUP($B33,Datos!$T$6:$Z$371,3,FALSE)</f>
        <v>98.380817200297798</v>
      </c>
      <c r="S33" s="40">
        <f>VLOOKUP($B33,Datos!$T$6:$Z$371,4,FALSE)</f>
        <v>156.94535151747999</v>
      </c>
      <c r="T33" s="41">
        <f>VLOOKUP($B33,Datos!$T$6:$Z$371,5,FALSE)</f>
        <v>46.525206825232701</v>
      </c>
      <c r="U33" s="42">
        <f>VLOOKUP($B33,Datos!$T$6:$Z$371,6,FALSE)</f>
        <v>0</v>
      </c>
      <c r="V33" s="57"/>
    </row>
    <row r="34" spans="1:22">
      <c r="A34" s="29" t="str">
        <f>VLOOKUP(WEEKDAY(B34,2),'2023'!$L$5:$M$11,2,FALSE)</f>
        <v>Lun</v>
      </c>
      <c r="B34" s="20">
        <f t="shared" si="8"/>
        <v>45194</v>
      </c>
      <c r="C34" s="21">
        <f>Datos!$L30</f>
        <v>442</v>
      </c>
      <c r="D34" s="21">
        <f t="shared" si="2"/>
        <v>154.69999999999999</v>
      </c>
      <c r="E34" s="21">
        <f t="shared" si="3"/>
        <v>59</v>
      </c>
      <c r="F34" s="21">
        <f t="shared" si="4"/>
        <v>129</v>
      </c>
      <c r="G34" s="22">
        <f t="shared" si="5"/>
        <v>177.59868891021043</v>
      </c>
      <c r="H34" s="23">
        <f>Datos!$D30</f>
        <v>9</v>
      </c>
      <c r="I34" s="36">
        <f>Datos!$E30</f>
        <v>8</v>
      </c>
      <c r="J34" s="37">
        <f>Datos!$F30</f>
        <v>3</v>
      </c>
      <c r="K34" s="38">
        <f>Datos!$H30</f>
        <v>39</v>
      </c>
      <c r="L34" s="44">
        <f t="shared" si="6"/>
        <v>0.1334841628959276</v>
      </c>
      <c r="M34" s="23">
        <f>VLOOKUP($B34,Datos!$K$6:$Q$371,3,FALSE)</f>
        <v>54</v>
      </c>
      <c r="N34" s="36">
        <f>VLOOKUP($B34,Datos!$K$6:$Q$371,4,FALSE)</f>
        <v>42</v>
      </c>
      <c r="O34" s="37">
        <f>VLOOKUP($B34,Datos!$K$6:$Q$371,5,FALSE)</f>
        <v>3</v>
      </c>
      <c r="P34" s="38">
        <f>VLOOKUP($B34,Datos!$K$6:$Q$371,7,FALSE)</f>
        <v>30</v>
      </c>
      <c r="Q34" s="59">
        <f t="shared" si="7"/>
        <v>0.2239819004524887</v>
      </c>
      <c r="R34" s="23">
        <f>VLOOKUP($B34,Datos!$T$6:$Z$371,3,FALSE)</f>
        <v>52.559614668652301</v>
      </c>
      <c r="S34" s="36">
        <f>VLOOKUP($B34,Datos!$T$6:$Z$371,4,FALSE)</f>
        <v>95.359200922013102</v>
      </c>
      <c r="T34" s="37">
        <f>VLOOKUP($B34,Datos!$T$6:$Z$371,5,FALSE)</f>
        <v>29.679873319544999</v>
      </c>
      <c r="U34" s="38">
        <f>VLOOKUP($B34,Datos!$T$6:$Z$371,6,FALSE)</f>
        <v>0</v>
      </c>
      <c r="V34" s="57"/>
    </row>
    <row r="35" spans="1:22">
      <c r="A35" s="24" t="str">
        <f>VLOOKUP(WEEKDAY(B35,2),'2023'!$L$5:$M$11,2,FALSE)</f>
        <v>Mar</v>
      </c>
      <c r="B35" s="25">
        <f t="shared" si="8"/>
        <v>45195</v>
      </c>
      <c r="C35" s="26">
        <f>Datos!$L31</f>
        <v>442</v>
      </c>
      <c r="D35" s="26">
        <f t="shared" si="2"/>
        <v>154.69999999999999</v>
      </c>
      <c r="E35" s="26">
        <f t="shared" si="3"/>
        <v>63</v>
      </c>
      <c r="F35" s="26">
        <f t="shared" si="4"/>
        <v>114</v>
      </c>
      <c r="G35" s="27">
        <f t="shared" si="5"/>
        <v>108.91918829841791</v>
      </c>
      <c r="H35" s="28">
        <f>Datos!$D31</f>
        <v>13</v>
      </c>
      <c r="I35" s="40">
        <f>Datos!$E31</f>
        <v>8</v>
      </c>
      <c r="J35" s="41">
        <f>Datos!$F31</f>
        <v>3</v>
      </c>
      <c r="K35" s="42">
        <f>Datos!$H31</f>
        <v>39</v>
      </c>
      <c r="L35" s="43">
        <f t="shared" si="6"/>
        <v>0.1425339366515837</v>
      </c>
      <c r="M35" s="28">
        <f>VLOOKUP($B35,Datos!$K$6:$Q$371,3,FALSE)</f>
        <v>47</v>
      </c>
      <c r="N35" s="40">
        <f>VLOOKUP($B35,Datos!$K$6:$Q$371,4,FALSE)</f>
        <v>39</v>
      </c>
      <c r="O35" s="41">
        <f>VLOOKUP($B35,Datos!$K$6:$Q$371,5,FALSE)</f>
        <v>0</v>
      </c>
      <c r="P35" s="42">
        <f>VLOOKUP($B35,Datos!$K$6:$Q$371,7,FALSE)</f>
        <v>28</v>
      </c>
      <c r="Q35" s="58">
        <f t="shared" si="7"/>
        <v>0.19457013574660634</v>
      </c>
      <c r="R35" s="28">
        <f>VLOOKUP($B35,Datos!$T$6:$Z$371,3,FALSE)</f>
        <v>39.082790394638899</v>
      </c>
      <c r="S35" s="40">
        <f>VLOOKUP($B35,Datos!$T$6:$Z$371,4,FALSE)</f>
        <v>58.606175566653903</v>
      </c>
      <c r="T35" s="41">
        <f>VLOOKUP($B35,Datos!$T$6:$Z$371,5,FALSE)</f>
        <v>11.230222337125101</v>
      </c>
      <c r="U35" s="42">
        <f>VLOOKUP($B35,Datos!$T$6:$Z$371,6,FALSE)</f>
        <v>0</v>
      </c>
      <c r="V35" s="57"/>
    </row>
    <row r="36" spans="1:22">
      <c r="A36" s="29" t="str">
        <f>VLOOKUP(WEEKDAY(B36,2),'2023'!$L$5:$M$11,2,FALSE)</f>
        <v>Mié</v>
      </c>
      <c r="B36" s="20">
        <f t="shared" si="8"/>
        <v>45196</v>
      </c>
      <c r="C36" s="21">
        <f>Datos!$L32</f>
        <v>442</v>
      </c>
      <c r="D36" s="21">
        <f t="shared" si="2"/>
        <v>154.69999999999999</v>
      </c>
      <c r="E36" s="21">
        <f t="shared" si="3"/>
        <v>74</v>
      </c>
      <c r="F36" s="21">
        <f t="shared" si="4"/>
        <v>111</v>
      </c>
      <c r="G36" s="22">
        <f t="shared" si="5"/>
        <v>100.74392829693211</v>
      </c>
      <c r="H36" s="23">
        <f>Datos!$D32</f>
        <v>15</v>
      </c>
      <c r="I36" s="36">
        <f>Datos!$E32</f>
        <v>15</v>
      </c>
      <c r="J36" s="37">
        <f>Datos!$F32</f>
        <v>3</v>
      </c>
      <c r="K36" s="38">
        <f>Datos!$H32</f>
        <v>41</v>
      </c>
      <c r="L36" s="44">
        <f t="shared" si="6"/>
        <v>0.167420814479638</v>
      </c>
      <c r="M36" s="23">
        <f>VLOOKUP($B36,Datos!$K$6:$Q$371,3,FALSE)</f>
        <v>43</v>
      </c>
      <c r="N36" s="36">
        <f>VLOOKUP($B36,Datos!$K$6:$Q$371,4,FALSE)</f>
        <v>36</v>
      </c>
      <c r="O36" s="37">
        <f>VLOOKUP($B36,Datos!$K$6:$Q$371,5,FALSE)</f>
        <v>1</v>
      </c>
      <c r="P36" s="38">
        <f>VLOOKUP($B36,Datos!$K$6:$Q$371,7,FALSE)</f>
        <v>31</v>
      </c>
      <c r="Q36" s="59">
        <f t="shared" si="7"/>
        <v>0.18099547511312217</v>
      </c>
      <c r="R36" s="23">
        <f>VLOOKUP($B36,Datos!$T$6:$Z$371,3,FALSE)</f>
        <v>39.082790394638899</v>
      </c>
      <c r="S36" s="36">
        <f>VLOOKUP($B36,Datos!$T$6:$Z$371,4,FALSE)</f>
        <v>53.639550518632397</v>
      </c>
      <c r="T36" s="37">
        <f>VLOOKUP($B36,Datos!$T$6:$Z$371,5,FALSE)</f>
        <v>8.02158738366081</v>
      </c>
      <c r="U36" s="38">
        <f>VLOOKUP($B36,Datos!$T$6:$Z$371,6,FALSE)</f>
        <v>0</v>
      </c>
      <c r="V36" s="57"/>
    </row>
    <row r="37" spans="1:22">
      <c r="A37" s="24" t="str">
        <f>VLOOKUP(WEEKDAY(B37,2),'2023'!$L$5:$M$11,2,FALSE)</f>
        <v>Jue</v>
      </c>
      <c r="B37" s="25">
        <f t="shared" si="8"/>
        <v>45197</v>
      </c>
      <c r="C37" s="26">
        <f>Datos!$L33</f>
        <v>442</v>
      </c>
      <c r="D37" s="26">
        <f t="shared" si="2"/>
        <v>154.69999999999999</v>
      </c>
      <c r="E37" s="26">
        <f t="shared" si="3"/>
        <v>101</v>
      </c>
      <c r="F37" s="26">
        <f t="shared" si="4"/>
        <v>157</v>
      </c>
      <c r="G37" s="27">
        <f t="shared" si="5"/>
        <v>95.460439484526603</v>
      </c>
      <c r="H37" s="28">
        <f>Datos!$D33</f>
        <v>22</v>
      </c>
      <c r="I37" s="40">
        <f>Datos!$E33</f>
        <v>33</v>
      </c>
      <c r="J37" s="41">
        <f>Datos!$F33</f>
        <v>3</v>
      </c>
      <c r="K37" s="42">
        <f>Datos!$H33</f>
        <v>43</v>
      </c>
      <c r="L37" s="43">
        <f t="shared" si="6"/>
        <v>0.22850678733031674</v>
      </c>
      <c r="M37" s="28">
        <f>VLOOKUP($B37,Datos!$K$6:$Q$371,3,FALSE)</f>
        <v>63</v>
      </c>
      <c r="N37" s="40">
        <f>VLOOKUP($B37,Datos!$K$6:$Q$371,4,FALSE)</f>
        <v>62</v>
      </c>
      <c r="O37" s="41">
        <f>VLOOKUP($B37,Datos!$K$6:$Q$371,5,FALSE)</f>
        <v>2</v>
      </c>
      <c r="P37" s="42">
        <f>VLOOKUP($B37,Datos!$K$6:$Q$371,7,FALSE)</f>
        <v>30</v>
      </c>
      <c r="Q37" s="58">
        <f t="shared" si="7"/>
        <v>0.28733031674208143</v>
      </c>
      <c r="R37" s="28">
        <f>VLOOKUP($B37,Datos!$T$6:$Z$371,3,FALSE)</f>
        <v>37.735107967237496</v>
      </c>
      <c r="S37" s="40">
        <f>VLOOKUP($B37,Datos!$T$6:$Z$371,4,FALSE)</f>
        <v>45.692950441797898</v>
      </c>
      <c r="T37" s="41">
        <f>VLOOKUP($B37,Datos!$T$6:$Z$371,5,FALSE)</f>
        <v>12.0323810754912</v>
      </c>
      <c r="U37" s="42">
        <f>VLOOKUP($B37,Datos!$T$6:$Z$371,6,FALSE)</f>
        <v>0</v>
      </c>
      <c r="V37" s="57"/>
    </row>
    <row r="38" spans="1:22">
      <c r="A38" s="29" t="str">
        <f>VLOOKUP(WEEKDAY(B38,2),'2023'!$L$5:$M$11,2,FALSE)</f>
        <v>Vie</v>
      </c>
      <c r="B38" s="20">
        <f t="shared" si="8"/>
        <v>45198</v>
      </c>
      <c r="C38" s="21">
        <f>Datos!$L34</f>
        <v>442</v>
      </c>
      <c r="D38" s="21">
        <f t="shared" si="2"/>
        <v>154.69999999999999</v>
      </c>
      <c r="E38" s="21">
        <f t="shared" si="3"/>
        <v>110</v>
      </c>
      <c r="F38" s="21">
        <f t="shared" si="4"/>
        <v>284</v>
      </c>
      <c r="G38" s="22">
        <f t="shared" si="5"/>
        <v>158.48305680864911</v>
      </c>
      <c r="H38" s="23">
        <f>Datos!$D34</f>
        <v>26</v>
      </c>
      <c r="I38" s="36">
        <f>Datos!$E34</f>
        <v>38</v>
      </c>
      <c r="J38" s="37">
        <f>Datos!$F34</f>
        <v>3</v>
      </c>
      <c r="K38" s="38">
        <f>Datos!$H34</f>
        <v>43</v>
      </c>
      <c r="L38" s="44">
        <f t="shared" si="6"/>
        <v>0.24886877828054299</v>
      </c>
      <c r="M38" s="23">
        <f>VLOOKUP($B38,Datos!$K$6:$Q$371,3,FALSE)</f>
        <v>131</v>
      </c>
      <c r="N38" s="36">
        <f>VLOOKUP($B38,Datos!$K$6:$Q$371,4,FALSE)</f>
        <v>118</v>
      </c>
      <c r="O38" s="37">
        <f>VLOOKUP($B38,Datos!$K$6:$Q$371,5,FALSE)</f>
        <v>1</v>
      </c>
      <c r="P38" s="38">
        <f>VLOOKUP($B38,Datos!$K$6:$Q$371,7,FALSE)</f>
        <v>34</v>
      </c>
      <c r="Q38" s="59">
        <f t="shared" si="7"/>
        <v>0.56561085972850678</v>
      </c>
      <c r="R38" s="23">
        <f>VLOOKUP($B38,Datos!$T$6:$Z$371,3,FALSE)</f>
        <v>45.821202531645604</v>
      </c>
      <c r="S38" s="36">
        <f>VLOOKUP($B38,Datos!$T$6:$Z$371,4,FALSE)</f>
        <v>89.399250864387199</v>
      </c>
      <c r="T38" s="37">
        <f>VLOOKUP($B38,Datos!$T$6:$Z$371,5,FALSE)</f>
        <v>23.262603412616301</v>
      </c>
      <c r="U38" s="38">
        <f>VLOOKUP($B38,Datos!$T$6:$Z$371,6,FALSE)</f>
        <v>0</v>
      </c>
      <c r="V38" s="57"/>
    </row>
    <row r="39" spans="1:22">
      <c r="A39" s="24" t="str">
        <f>VLOOKUP(WEEKDAY(B39,2),'2023'!$L$5:$M$11,2,FALSE)</f>
        <v>Sáb</v>
      </c>
      <c r="B39" s="25">
        <f t="shared" si="8"/>
        <v>45199</v>
      </c>
      <c r="C39" s="26">
        <f>Datos!$L35</f>
        <v>442</v>
      </c>
      <c r="D39" s="26">
        <f t="shared" si="2"/>
        <v>154.69999999999999</v>
      </c>
      <c r="E39" s="26">
        <f t="shared" si="3"/>
        <v>69</v>
      </c>
      <c r="F39" s="26">
        <f t="shared" si="4"/>
        <v>321</v>
      </c>
      <c r="G39" s="27">
        <f t="shared" si="5"/>
        <v>292.6192449485186</v>
      </c>
      <c r="H39" s="28">
        <f>Datos!$D35</f>
        <v>15</v>
      </c>
      <c r="I39" s="40">
        <f>Datos!$E35</f>
        <v>16</v>
      </c>
      <c r="J39" s="41">
        <f>Datos!$F35</f>
        <v>3</v>
      </c>
      <c r="K39" s="42">
        <f>Datos!$H35</f>
        <v>35</v>
      </c>
      <c r="L39" s="43">
        <f t="shared" si="6"/>
        <v>0.15610859728506787</v>
      </c>
      <c r="M39" s="28">
        <f>VLOOKUP($B39,Datos!$K$6:$Q$371,3,FALSE)</f>
        <v>147</v>
      </c>
      <c r="N39" s="40">
        <f>VLOOKUP($B39,Datos!$K$6:$Q$371,4,FALSE)</f>
        <v>136</v>
      </c>
      <c r="O39" s="41">
        <f>VLOOKUP($B39,Datos!$K$6:$Q$371,5,FALSE)</f>
        <v>1</v>
      </c>
      <c r="P39" s="42">
        <f>VLOOKUP($B39,Datos!$K$6:$Q$371,7,FALSE)</f>
        <v>37</v>
      </c>
      <c r="Q39" s="58">
        <f t="shared" si="7"/>
        <v>0.64253393665158376</v>
      </c>
      <c r="R39" s="28">
        <f>VLOOKUP($B39,Datos!$T$6:$Z$371,3,FALSE)</f>
        <v>80.860945644080402</v>
      </c>
      <c r="S39" s="40">
        <f>VLOOKUP($B39,Datos!$T$6:$Z$371,4,FALSE)</f>
        <v>149.99207645025001</v>
      </c>
      <c r="T39" s="41">
        <f>VLOOKUP($B39,Datos!$T$6:$Z$371,5,FALSE)</f>
        <v>61.7662228541882</v>
      </c>
      <c r="U39" s="42">
        <f>VLOOKUP($B39,Datos!$T$6:$Z$371,6,FALSE)</f>
        <v>0</v>
      </c>
      <c r="V39" s="57"/>
    </row>
    <row r="40" spans="1:22">
      <c r="A40" s="5"/>
      <c r="B40" s="6"/>
      <c r="D40" s="7"/>
      <c r="E40" s="7"/>
      <c r="F40" s="7"/>
      <c r="G40" s="7"/>
      <c r="H40" s="300"/>
      <c r="I40" s="300"/>
      <c r="J40" s="300"/>
      <c r="K40" s="300"/>
      <c r="L40" s="35"/>
      <c r="M40" s="300"/>
      <c r="N40" s="300"/>
      <c r="O40" s="300"/>
      <c r="P40" s="300"/>
      <c r="Q40" s="35"/>
      <c r="R40" s="300"/>
      <c r="S40" s="300"/>
      <c r="T40" s="300"/>
      <c r="U40" s="300"/>
      <c r="V40" s="35"/>
    </row>
    <row r="41" spans="1:22">
      <c r="A41" s="313" t="s">
        <v>469</v>
      </c>
      <c r="B41" s="313"/>
      <c r="C41" s="313"/>
      <c r="D41" s="313"/>
      <c r="E41" s="313"/>
      <c r="H41" s="7"/>
      <c r="I41" s="49"/>
      <c r="J41" s="50"/>
      <c r="K41" s="49"/>
      <c r="L41" s="49"/>
      <c r="M41" s="312" t="s">
        <v>470</v>
      </c>
      <c r="N41" s="312"/>
      <c r="O41" s="312"/>
      <c r="P41" s="312"/>
      <c r="Q41" s="61">
        <v>0.6</v>
      </c>
      <c r="R41" s="49"/>
      <c r="S41" s="49"/>
      <c r="T41" s="49"/>
      <c r="U41" s="49"/>
      <c r="V41" s="49"/>
    </row>
    <row r="42" spans="1:22">
      <c r="A42" s="314">
        <v>0.35</v>
      </c>
      <c r="B42" s="314"/>
      <c r="C42" s="311">
        <f>AVERAGE($C$10:$C$39)*$A42</f>
        <v>154.69999999999999</v>
      </c>
      <c r="D42" s="311"/>
      <c r="E42" s="311"/>
      <c r="F42" s="7"/>
      <c r="G42" s="7"/>
      <c r="H42" s="7"/>
      <c r="I42" s="7"/>
      <c r="J42" s="7"/>
      <c r="K42" s="7"/>
      <c r="L42" s="7"/>
      <c r="M42" s="312" t="s">
        <v>470</v>
      </c>
      <c r="N42" s="312"/>
      <c r="O42" s="312"/>
      <c r="P42" s="312"/>
      <c r="Q42" s="61">
        <v>0.4</v>
      </c>
      <c r="R42" s="7"/>
      <c r="S42" s="7"/>
      <c r="T42" s="7"/>
      <c r="U42" s="7"/>
      <c r="V42" s="7"/>
    </row>
    <row r="43" spans="1:22">
      <c r="A43" s="315">
        <v>0.5</v>
      </c>
      <c r="B43" s="315"/>
      <c r="C43" s="311">
        <f>AVERAGE($C$10:$C$39)*$A43</f>
        <v>221</v>
      </c>
      <c r="D43" s="311"/>
      <c r="E43" s="311"/>
      <c r="F43" s="7"/>
      <c r="G43" s="7"/>
      <c r="H43" s="7"/>
      <c r="I43" s="7"/>
      <c r="J43" s="51"/>
      <c r="K43" s="7"/>
      <c r="L43" s="7"/>
      <c r="M43" s="312" t="s">
        <v>471</v>
      </c>
      <c r="N43" s="312"/>
      <c r="O43" s="312"/>
      <c r="P43" s="312"/>
      <c r="Q43" s="61">
        <v>0.2</v>
      </c>
      <c r="R43" s="7"/>
      <c r="S43" s="7"/>
      <c r="T43" s="7"/>
      <c r="U43" s="7"/>
      <c r="V43" s="7"/>
    </row>
    <row r="44" spans="1:22">
      <c r="A44" s="310">
        <v>0.7</v>
      </c>
      <c r="B44" s="310"/>
      <c r="C44" s="311">
        <f>AVERAGE($C$10:$C$39)*$A44</f>
        <v>309.39999999999998</v>
      </c>
      <c r="D44" s="311"/>
      <c r="E44" s="311"/>
      <c r="F44" s="7"/>
      <c r="G44" s="7"/>
      <c r="H44" s="7"/>
      <c r="I44" s="7"/>
      <c r="J44" s="51"/>
      <c r="K44" s="7"/>
      <c r="L44" s="7"/>
      <c r="M44" s="312" t="s">
        <v>472</v>
      </c>
      <c r="N44" s="312"/>
      <c r="O44" s="312"/>
      <c r="P44" s="312"/>
      <c r="Q44" s="61">
        <v>0.1</v>
      </c>
      <c r="R44" s="7"/>
      <c r="S44" s="7"/>
      <c r="T44" s="7"/>
      <c r="U44" s="7"/>
      <c r="V44" s="7"/>
    </row>
  </sheetData>
  <mergeCells count="39">
    <mergeCell ref="J6:J9"/>
    <mergeCell ref="K6:K9"/>
    <mergeCell ref="A43:B43"/>
    <mergeCell ref="C43:E43"/>
    <mergeCell ref="M43:P43"/>
    <mergeCell ref="A7:B9"/>
    <mergeCell ref="E7:G8"/>
    <mergeCell ref="C8:C9"/>
    <mergeCell ref="H6:H9"/>
    <mergeCell ref="I6:I9"/>
    <mergeCell ref="A44:B44"/>
    <mergeCell ref="C44:E44"/>
    <mergeCell ref="M44:P44"/>
    <mergeCell ref="A41:E41"/>
    <mergeCell ref="M41:P41"/>
    <mergeCell ref="A42:B42"/>
    <mergeCell ref="C42:E42"/>
    <mergeCell ref="M42:P42"/>
    <mergeCell ref="H5:K5"/>
    <mergeCell ref="M5:P5"/>
    <mergeCell ref="R5:U5"/>
    <mergeCell ref="H40:K40"/>
    <mergeCell ref="M40:P40"/>
    <mergeCell ref="R40:U40"/>
    <mergeCell ref="L5:L9"/>
    <mergeCell ref="M6:M9"/>
    <mergeCell ref="N6:N9"/>
    <mergeCell ref="O6:O9"/>
    <mergeCell ref="P6:P9"/>
    <mergeCell ref="Q5:Q9"/>
    <mergeCell ref="R6:R9"/>
    <mergeCell ref="S6:S9"/>
    <mergeCell ref="T6:T9"/>
    <mergeCell ref="U6:U9"/>
    <mergeCell ref="B2:U2"/>
    <mergeCell ref="X2:AE2"/>
    <mergeCell ref="B3:U3"/>
    <mergeCell ref="X3:AE3"/>
    <mergeCell ref="X4:AE4"/>
  </mergeCells>
  <conditionalFormatting sqref="L10:L39 Q10:Q39 Q41:Q44">
    <cfRule type="cellIs" dxfId="23" priority="1" operator="greaterThanOrEqual">
      <formula>$Q$41</formula>
    </cfRule>
    <cfRule type="cellIs" dxfId="22" priority="2" operator="lessThanOrEqual">
      <formula>$Q$44</formula>
    </cfRule>
    <cfRule type="cellIs" dxfId="21" priority="6" operator="between">
      <formula>$Q$42</formula>
      <formula>$Q$41</formula>
    </cfRule>
  </conditionalFormatting>
  <conditionalFormatting sqref="Q41:Q44 L10:L39 Q10:Q39">
    <cfRule type="cellIs" dxfId="20" priority="5" operator="between">
      <formula>$Q$44</formula>
      <formula>$Q$43</formula>
    </cfRule>
  </conditionalFormatting>
  <conditionalFormatting sqref="Q44">
    <cfRule type="cellIs" dxfId="19" priority="3" operator="greaterThanOrEqual">
      <formula>$Q$41</formula>
    </cfRule>
    <cfRule type="cellIs" dxfId="18" priority="4" operator="between">
      <formula>$Q$42</formula>
      <formula>$Q$41</formula>
    </cfRule>
  </conditionalFormatting>
  <pageMargins left="0.389583333333333" right="0.389583333333333" top="0.389583333333333" bottom="0.389583333333333" header="0.30972222222222201" footer="0.30972222222222201"/>
  <pageSetup scale="92" fitToWidth="2" orientation="landscape"/>
  <colBreaks count="1" manualBreakCount="1">
    <brk id="22" max="43" man="1"/>
  </colBreak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C00000"/>
  </sheetPr>
  <dimension ref="A1:AF45"/>
  <sheetViews>
    <sheetView showGridLines="0" topLeftCell="F6" zoomScale="80" zoomScaleNormal="80" workbookViewId="0">
      <selection activeCell="AB5" sqref="AB5"/>
    </sheetView>
  </sheetViews>
  <sheetFormatPr baseColWidth="10" defaultColWidth="3.85546875" defaultRowHeight="12.75" outlineLevelRow="1" outlineLevelCol="1"/>
  <cols>
    <col min="1" max="1" width="7.42578125" style="4" customWidth="1"/>
    <col min="2" max="2" width="3.5703125" style="4" customWidth="1"/>
    <col min="3" max="3" width="4.5703125" style="4" hidden="1" customWidth="1" outlineLevel="1"/>
    <col min="4" max="4" width="8.7109375" style="4" hidden="1" customWidth="1" outlineLevel="1"/>
    <col min="5" max="5" width="7" style="4" customWidth="1" collapsed="1"/>
    <col min="6" max="6" width="7" style="4" customWidth="1"/>
    <col min="7" max="7" width="6.5703125" style="4" customWidth="1"/>
    <col min="8" max="9" width="3.5703125" style="4" hidden="1" customWidth="1" outlineLevel="1"/>
    <col min="10" max="11" width="4.85546875" style="4" hidden="1" customWidth="1" outlineLevel="1"/>
    <col min="12" max="12" width="6.7109375" style="4" customWidth="1" collapsed="1"/>
    <col min="13" max="16" width="3.5703125" style="4" customWidth="1"/>
    <col min="17" max="17" width="6.7109375" style="4" customWidth="1"/>
    <col min="18" max="19" width="3.5703125" style="4" hidden="1" customWidth="1" outlineLevel="1"/>
    <col min="20" max="21" width="4.85546875" style="4" hidden="1" customWidth="1" outlineLevel="1"/>
    <col min="22" max="22" width="3.85546875" style="4" customWidth="1" collapsed="1"/>
    <col min="23" max="32" width="14" style="4" customWidth="1"/>
    <col min="33" max="33" width="3.85546875" style="4" customWidth="1"/>
    <col min="34" max="16384" width="3.85546875" style="4"/>
  </cols>
  <sheetData>
    <row r="1" spans="1:32" hidden="1" outlineLevel="1">
      <c r="A1" s="5"/>
      <c r="B1" s="6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 t="s">
        <v>473</v>
      </c>
      <c r="R1" s="7"/>
      <c r="S1" s="7"/>
      <c r="T1" s="7"/>
      <c r="U1" s="7"/>
      <c r="V1" s="7"/>
      <c r="W1" s="7" t="s">
        <v>459</v>
      </c>
      <c r="X1" s="7" t="str">
        <f t="shared" ref="X1:AF1" si="0">W1</f>
        <v>XXXXXXXXXXXX</v>
      </c>
      <c r="Y1" s="7" t="str">
        <f t="shared" si="0"/>
        <v>XXXXXXXXXXXX</v>
      </c>
      <c r="Z1" s="7" t="str">
        <f t="shared" si="0"/>
        <v>XXXXXXXXXXXX</v>
      </c>
      <c r="AA1" s="7" t="str">
        <f t="shared" si="0"/>
        <v>XXXXXXXXXXXX</v>
      </c>
      <c r="AB1" s="7" t="str">
        <f t="shared" si="0"/>
        <v>XXXXXXXXXXXX</v>
      </c>
      <c r="AC1" s="7" t="str">
        <f t="shared" si="0"/>
        <v>XXXXXXXXXXXX</v>
      </c>
      <c r="AD1" s="7" t="str">
        <f t="shared" si="0"/>
        <v>XXXXXXXXXXXX</v>
      </c>
      <c r="AE1" s="7" t="str">
        <f t="shared" si="0"/>
        <v>XXXXXXXXXXXX</v>
      </c>
      <c r="AF1" s="7" t="str">
        <f t="shared" si="0"/>
        <v>XXXXXXXXXXXX</v>
      </c>
    </row>
    <row r="2" spans="1:32" s="1" customFormat="1" ht="18.75" collapsed="1">
      <c r="A2" s="8"/>
      <c r="B2" s="293" t="s">
        <v>460</v>
      </c>
      <c r="C2" s="293"/>
      <c r="D2" s="293"/>
      <c r="E2" s="293"/>
      <c r="F2" s="293"/>
      <c r="G2" s="293"/>
      <c r="H2" s="293"/>
      <c r="I2" s="293"/>
      <c r="J2" s="293"/>
      <c r="K2" s="293"/>
      <c r="L2" s="293"/>
      <c r="M2" s="293"/>
      <c r="N2" s="293"/>
      <c r="O2" s="293"/>
      <c r="P2" s="293"/>
      <c r="Q2" s="293"/>
      <c r="R2" s="293"/>
      <c r="S2" s="293"/>
      <c r="T2" s="293"/>
      <c r="U2" s="293"/>
      <c r="V2" s="9"/>
      <c r="W2" s="52"/>
      <c r="X2" s="294"/>
      <c r="Y2" s="294"/>
      <c r="Z2" s="294"/>
      <c r="AA2" s="294"/>
      <c r="AB2" s="294"/>
      <c r="AC2" s="294"/>
      <c r="AD2" s="294"/>
      <c r="AE2" s="294"/>
    </row>
    <row r="3" spans="1:32" s="2" customFormat="1" ht="18.75">
      <c r="A3" s="10"/>
      <c r="B3" s="295" t="s">
        <v>482</v>
      </c>
      <c r="C3" s="295"/>
      <c r="D3" s="295"/>
      <c r="E3" s="295"/>
      <c r="F3" s="295"/>
      <c r="G3" s="295"/>
      <c r="H3" s="295"/>
      <c r="I3" s="295"/>
      <c r="J3" s="295"/>
      <c r="K3" s="295"/>
      <c r="L3" s="295"/>
      <c r="M3" s="295"/>
      <c r="N3" s="295"/>
      <c r="O3" s="295"/>
      <c r="P3" s="295"/>
      <c r="Q3" s="295"/>
      <c r="R3" s="295"/>
      <c r="S3" s="295"/>
      <c r="T3" s="295"/>
      <c r="U3" s="295"/>
      <c r="V3" s="11"/>
      <c r="W3" s="53"/>
      <c r="X3" s="294" t="str">
        <f>B2</f>
        <v>PRONÓSTICO DE OCUPACIÓN</v>
      </c>
      <c r="Y3" s="294"/>
      <c r="Z3" s="294"/>
      <c r="AA3" s="294"/>
      <c r="AB3" s="294"/>
      <c r="AC3" s="294"/>
      <c r="AD3" s="294"/>
      <c r="AE3" s="294"/>
      <c r="AF3" s="62"/>
    </row>
    <row r="4" spans="1:32" ht="21">
      <c r="A4" s="5"/>
      <c r="B4" s="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X4" s="296" t="str">
        <f>B3</f>
        <v>OCTUBRE 2023</v>
      </c>
      <c r="Y4" s="296"/>
      <c r="Z4" s="296"/>
      <c r="AA4" s="296"/>
      <c r="AB4" s="296"/>
      <c r="AC4" s="296"/>
      <c r="AD4" s="296"/>
      <c r="AE4" s="296"/>
    </row>
    <row r="5" spans="1:32">
      <c r="A5" s="5"/>
      <c r="B5" s="6"/>
      <c r="C5" s="7"/>
      <c r="D5" s="7"/>
      <c r="E5" s="7"/>
      <c r="F5" s="7"/>
      <c r="G5" s="7"/>
      <c r="H5" s="297">
        <f>Datos!$C$1</f>
        <v>2022</v>
      </c>
      <c r="I5" s="298"/>
      <c r="J5" s="298"/>
      <c r="K5" s="299"/>
      <c r="L5" s="301" t="str">
        <f>CONCATENATE("% de Occ ",H5)</f>
        <v>% de Occ 2022</v>
      </c>
      <c r="M5" s="297">
        <f>Datos!$L$1</f>
        <v>2023</v>
      </c>
      <c r="N5" s="298"/>
      <c r="O5" s="298"/>
      <c r="P5" s="299"/>
      <c r="Q5" s="301" t="str">
        <f>CONCATENATE("% de Occ ",M5)</f>
        <v>% de Occ 2023</v>
      </c>
      <c r="R5" s="297" t="s">
        <v>462</v>
      </c>
      <c r="S5" s="298"/>
      <c r="T5" s="298"/>
      <c r="U5" s="299"/>
      <c r="V5" s="54"/>
    </row>
    <row r="6" spans="1:32" s="3" customFormat="1">
      <c r="A6" s="12"/>
      <c r="B6" s="13"/>
      <c r="C6" s="14"/>
      <c r="D6" s="14"/>
      <c r="E6" s="14"/>
      <c r="F6" s="14"/>
      <c r="G6" s="14"/>
      <c r="H6" s="307" t="s">
        <v>368</v>
      </c>
      <c r="I6" s="308" t="str">
        <f>Datos!$E5</f>
        <v>Referidos</v>
      </c>
      <c r="J6" s="308" t="s">
        <v>463</v>
      </c>
      <c r="K6" s="309" t="s">
        <v>391</v>
      </c>
      <c r="L6" s="302"/>
      <c r="M6" s="303" t="str">
        <f>H6</f>
        <v>Pagadores</v>
      </c>
      <c r="N6" s="304" t="str">
        <f>I6</f>
        <v>Referidos</v>
      </c>
      <c r="O6" s="305" t="s">
        <v>370</v>
      </c>
      <c r="P6" s="306" t="s">
        <v>464</v>
      </c>
      <c r="Q6" s="302"/>
      <c r="R6" s="307" t="str">
        <f t="shared" ref="R6:U6" si="1">H6</f>
        <v>Pagadores</v>
      </c>
      <c r="S6" s="308" t="str">
        <f t="shared" si="1"/>
        <v>Referidos</v>
      </c>
      <c r="T6" s="308" t="str">
        <f t="shared" si="1"/>
        <v>Agencias Grupos</v>
      </c>
      <c r="U6" s="309" t="str">
        <f t="shared" si="1"/>
        <v>Propietarios e invitados</v>
      </c>
      <c r="V6" s="55"/>
    </row>
    <row r="7" spans="1:32" s="3" customFormat="1">
      <c r="A7" s="316" t="s">
        <v>465</v>
      </c>
      <c r="B7" s="317"/>
      <c r="C7" s="15"/>
      <c r="D7" s="15" t="s">
        <v>466</v>
      </c>
      <c r="E7" s="320" t="s">
        <v>467</v>
      </c>
      <c r="F7" s="320"/>
      <c r="G7" s="321"/>
      <c r="H7" s="307"/>
      <c r="I7" s="308"/>
      <c r="J7" s="308"/>
      <c r="K7" s="309"/>
      <c r="L7" s="302"/>
      <c r="M7" s="303"/>
      <c r="N7" s="304"/>
      <c r="O7" s="305"/>
      <c r="P7" s="306"/>
      <c r="Q7" s="302"/>
      <c r="R7" s="307"/>
      <c r="S7" s="308"/>
      <c r="T7" s="308"/>
      <c r="U7" s="309"/>
      <c r="V7" s="55"/>
    </row>
    <row r="8" spans="1:32" s="3" customFormat="1">
      <c r="A8" s="318"/>
      <c r="B8" s="319"/>
      <c r="C8" s="324" t="s">
        <v>468</v>
      </c>
      <c r="D8" s="16" t="s">
        <v>374</v>
      </c>
      <c r="E8" s="322"/>
      <c r="F8" s="322"/>
      <c r="G8" s="323"/>
      <c r="H8" s="307"/>
      <c r="I8" s="308"/>
      <c r="J8" s="308"/>
      <c r="K8" s="309"/>
      <c r="L8" s="302"/>
      <c r="M8" s="303"/>
      <c r="N8" s="304"/>
      <c r="O8" s="305"/>
      <c r="P8" s="306"/>
      <c r="Q8" s="302"/>
      <c r="R8" s="307"/>
      <c r="S8" s="308"/>
      <c r="T8" s="308"/>
      <c r="U8" s="309"/>
      <c r="V8" s="55"/>
    </row>
    <row r="9" spans="1:32" s="3" customFormat="1" ht="38.25">
      <c r="A9" s="318"/>
      <c r="B9" s="319"/>
      <c r="C9" s="325"/>
      <c r="D9" s="17">
        <f>A43</f>
        <v>0.35</v>
      </c>
      <c r="E9" s="16" t="str">
        <f>CONCATENATE("Ejercicio 
",$H$5)</f>
        <v>Ejercicio 
2022</v>
      </c>
      <c r="F9" s="16" t="str">
        <f>CONCATENATE("Ejercicio 
",$M$5)</f>
        <v>Ejercicio 
2023</v>
      </c>
      <c r="G9" s="18" t="str">
        <f>CONCATENATE("Presup. 
",$M$5)</f>
        <v>Presup. 
2023</v>
      </c>
      <c r="H9" s="307"/>
      <c r="I9" s="308"/>
      <c r="J9" s="308"/>
      <c r="K9" s="309"/>
      <c r="L9" s="302"/>
      <c r="M9" s="303"/>
      <c r="N9" s="304"/>
      <c r="O9" s="305"/>
      <c r="P9" s="306"/>
      <c r="Q9" s="302"/>
      <c r="R9" s="307"/>
      <c r="S9" s="308"/>
      <c r="T9" s="308"/>
      <c r="U9" s="309"/>
      <c r="V9" s="55"/>
    </row>
    <row r="10" spans="1:32">
      <c r="A10" s="19" t="str">
        <f>VLOOKUP(WEEKDAY(B10,2),'2023'!$L$5:$M$11,2,FALSE)</f>
        <v>Dom</v>
      </c>
      <c r="B10" s="20">
        <v>45200</v>
      </c>
      <c r="C10" s="21">
        <f>Datos!$L6</f>
        <v>442</v>
      </c>
      <c r="D10" s="21">
        <f t="shared" ref="D10:D40" si="2">C10*$A$43</f>
        <v>154.69999999999999</v>
      </c>
      <c r="E10" s="21">
        <f t="shared" ref="E10:E40" si="3">H10+I10+J10+K10</f>
        <v>255</v>
      </c>
      <c r="F10" s="21">
        <f t="shared" ref="F10:F40" si="4">M10+N10+O10+P10</f>
        <v>265</v>
      </c>
      <c r="G10" s="22">
        <f t="shared" ref="G10:G40" si="5">R10+S10+T10+U10</f>
        <v>387.72082037732889</v>
      </c>
      <c r="H10" s="23">
        <f>Datos!$D6</f>
        <v>73</v>
      </c>
      <c r="I10" s="36">
        <f>Datos!$E6</f>
        <v>98</v>
      </c>
      <c r="J10" s="37">
        <f>Datos!$F6</f>
        <v>24</v>
      </c>
      <c r="K10" s="38">
        <f>Datos!$H6</f>
        <v>60</v>
      </c>
      <c r="L10" s="39">
        <f t="shared" ref="L10:L40" si="6">SUM(H10:K10)/C10</f>
        <v>0.57692307692307687</v>
      </c>
      <c r="M10" s="23">
        <f>VLOOKUP($B10,Datos!$K$6:$Q$371,3,FALSE)</f>
        <v>106</v>
      </c>
      <c r="N10" s="36">
        <f>VLOOKUP($B10,Datos!$K$6:$Q$371,4,FALSE)</f>
        <v>127</v>
      </c>
      <c r="O10" s="37">
        <f>VLOOKUP($B10,Datos!$K$6:$Q$371,5,FALSE)</f>
        <v>1</v>
      </c>
      <c r="P10" s="38">
        <f>VLOOKUP($B10,Datos!$K$6:$Q$371,7,FALSE)</f>
        <v>31</v>
      </c>
      <c r="Q10" s="56">
        <f t="shared" ref="Q10:Q40" si="7">SUM(M10:O10)/C10</f>
        <v>0.52941176470588236</v>
      </c>
      <c r="R10" s="23">
        <f>VLOOKUP($B10,Datos!$T$6:$Z$371,3,FALSE)</f>
        <v>131.72613753877999</v>
      </c>
      <c r="S10" s="36">
        <f>VLOOKUP($B10,Datos!$T$6:$Z$371,4,FALSE)</f>
        <v>178.616028992395</v>
      </c>
      <c r="T10" s="37">
        <f>VLOOKUP($B10,Datos!$T$6:$Z$371,5,FALSE)</f>
        <v>77.378653846153895</v>
      </c>
      <c r="U10" s="38">
        <f>VLOOKUP($B10,Datos!$T$6:$Z$371,6,FALSE)</f>
        <v>0</v>
      </c>
      <c r="V10" s="57"/>
    </row>
    <row r="11" spans="1:32">
      <c r="A11" s="24" t="str">
        <f>VLOOKUP(WEEKDAY(B11,2),'2023'!$L$5:$M$11,2,FALSE)</f>
        <v>Lun</v>
      </c>
      <c r="B11" s="25">
        <f t="shared" ref="B11:B40" si="8">B10+1</f>
        <v>45201</v>
      </c>
      <c r="C11" s="26">
        <f>Datos!$L7</f>
        <v>442</v>
      </c>
      <c r="D11" s="26">
        <f t="shared" si="2"/>
        <v>154.69999999999999</v>
      </c>
      <c r="E11" s="26">
        <f t="shared" si="3"/>
        <v>117</v>
      </c>
      <c r="F11" s="26">
        <f t="shared" si="4"/>
        <v>226</v>
      </c>
      <c r="G11" s="27">
        <f t="shared" si="5"/>
        <v>365.65152306675651</v>
      </c>
      <c r="H11" s="28">
        <f>Datos!$D7</f>
        <v>24</v>
      </c>
      <c r="I11" s="40">
        <f>Datos!$E7</f>
        <v>34</v>
      </c>
      <c r="J11" s="41">
        <f>Datos!$F7</f>
        <v>7</v>
      </c>
      <c r="K11" s="42">
        <f>Datos!$H7</f>
        <v>52</v>
      </c>
      <c r="L11" s="43">
        <f t="shared" si="6"/>
        <v>0.26470588235294118</v>
      </c>
      <c r="M11" s="28">
        <f>VLOOKUP($B11,Datos!$K$6:$Q$371,3,FALSE)</f>
        <v>80</v>
      </c>
      <c r="N11" s="40">
        <f>VLOOKUP($B11,Datos!$K$6:$Q$371,4,FALSE)</f>
        <v>117</v>
      </c>
      <c r="O11" s="41">
        <f>VLOOKUP($B11,Datos!$K$6:$Q$371,5,FALSE)</f>
        <v>4</v>
      </c>
      <c r="P11" s="42">
        <f>VLOOKUP($B11,Datos!$K$6:$Q$371,7,FALSE)</f>
        <v>25</v>
      </c>
      <c r="Q11" s="58">
        <f t="shared" si="7"/>
        <v>0.45475113122171945</v>
      </c>
      <c r="R11" s="28">
        <f>VLOOKUP($B11,Datos!$T$6:$Z$371,3,FALSE)</f>
        <v>115.97627326783901</v>
      </c>
      <c r="S11" s="40">
        <f>VLOOKUP($B11,Datos!$T$6:$Z$371,4,FALSE)</f>
        <v>187.076788260456</v>
      </c>
      <c r="T11" s="41">
        <f>VLOOKUP($B11,Datos!$T$6:$Z$371,5,FALSE)</f>
        <v>62.5984615384615</v>
      </c>
      <c r="U11" s="42">
        <f>VLOOKUP($B11,Datos!$T$6:$Z$371,6,FALSE)</f>
        <v>0</v>
      </c>
      <c r="V11" s="57"/>
    </row>
    <row r="12" spans="1:32">
      <c r="A12" s="29" t="str">
        <f>VLOOKUP(WEEKDAY(B12,2),'2023'!$L$5:$M$11,2,FALSE)</f>
        <v>Mar</v>
      </c>
      <c r="B12" s="20">
        <f t="shared" si="8"/>
        <v>45202</v>
      </c>
      <c r="C12" s="21">
        <f>Datos!$L8</f>
        <v>442</v>
      </c>
      <c r="D12" s="21">
        <f t="shared" si="2"/>
        <v>154.69999999999999</v>
      </c>
      <c r="E12" s="21">
        <f t="shared" si="3"/>
        <v>55</v>
      </c>
      <c r="F12" s="21">
        <f t="shared" si="4"/>
        <v>225</v>
      </c>
      <c r="G12" s="22">
        <f t="shared" si="5"/>
        <v>341.34041133906919</v>
      </c>
      <c r="H12" s="23">
        <f>Datos!$D8</f>
        <v>8</v>
      </c>
      <c r="I12" s="36">
        <f>Datos!$E8</f>
        <v>10</v>
      </c>
      <c r="J12" s="37">
        <f>Datos!$F8</f>
        <v>3</v>
      </c>
      <c r="K12" s="38">
        <f>Datos!$H8</f>
        <v>34</v>
      </c>
      <c r="L12" s="44">
        <f t="shared" si="6"/>
        <v>0.1244343891402715</v>
      </c>
      <c r="M12" s="23">
        <f>VLOOKUP($B12,Datos!$K$6:$Q$371,3,FALSE)</f>
        <v>84</v>
      </c>
      <c r="N12" s="36">
        <f>VLOOKUP($B12,Datos!$K$6:$Q$371,4,FALSE)</f>
        <v>110</v>
      </c>
      <c r="O12" s="37">
        <f>VLOOKUP($B12,Datos!$K$6:$Q$371,5,FALSE)</f>
        <v>3</v>
      </c>
      <c r="P12" s="38">
        <f>VLOOKUP($B12,Datos!$K$6:$Q$371,7,FALSE)</f>
        <v>28</v>
      </c>
      <c r="Q12" s="59">
        <f t="shared" si="7"/>
        <v>0.44570135746606337</v>
      </c>
      <c r="R12" s="23">
        <f>VLOOKUP($B12,Datos!$T$6:$Z$371,3,FALSE)</f>
        <v>107.38543821096199</v>
      </c>
      <c r="S12" s="36">
        <f>VLOOKUP($B12,Datos!$T$6:$Z$371,4,FALSE)</f>
        <v>186.13670389733801</v>
      </c>
      <c r="T12" s="37">
        <f>VLOOKUP($B12,Datos!$T$6:$Z$371,5,FALSE)</f>
        <v>47.818269230769197</v>
      </c>
      <c r="U12" s="38">
        <f>VLOOKUP($B12,Datos!$T$6:$Z$371,6,FALSE)</f>
        <v>0</v>
      </c>
      <c r="V12" s="57"/>
    </row>
    <row r="13" spans="1:32">
      <c r="A13" s="24" t="str">
        <f>VLOOKUP(WEEKDAY(B13,2),'2023'!$L$5:$M$11,2,FALSE)</f>
        <v>Mié</v>
      </c>
      <c r="B13" s="25">
        <f t="shared" si="8"/>
        <v>45203</v>
      </c>
      <c r="C13" s="26">
        <f>Datos!$L9</f>
        <v>442</v>
      </c>
      <c r="D13" s="26">
        <f t="shared" si="2"/>
        <v>154.69999999999999</v>
      </c>
      <c r="E13" s="26">
        <f t="shared" si="3"/>
        <v>45</v>
      </c>
      <c r="F13" s="26">
        <f t="shared" si="4"/>
        <v>241</v>
      </c>
      <c r="G13" s="27">
        <f t="shared" si="5"/>
        <v>339.45190335292892</v>
      </c>
      <c r="H13" s="28">
        <f>Datos!$D9</f>
        <v>7</v>
      </c>
      <c r="I13" s="40">
        <f>Datos!$E9</f>
        <v>8</v>
      </c>
      <c r="J13" s="41">
        <f>Datos!$F9</f>
        <v>2</v>
      </c>
      <c r="K13" s="42">
        <f>Datos!$H9</f>
        <v>28</v>
      </c>
      <c r="L13" s="43">
        <f t="shared" si="6"/>
        <v>0.10180995475113122</v>
      </c>
      <c r="M13" s="28">
        <f>VLOOKUP($B13,Datos!$K$6:$Q$371,3,FALSE)</f>
        <v>85</v>
      </c>
      <c r="N13" s="40">
        <f>VLOOKUP($B13,Datos!$K$6:$Q$371,4,FALSE)</f>
        <v>128</v>
      </c>
      <c r="O13" s="41">
        <f>VLOOKUP($B13,Datos!$K$6:$Q$371,5,FALSE)</f>
        <v>3</v>
      </c>
      <c r="P13" s="42">
        <f>VLOOKUP($B13,Datos!$K$6:$Q$371,7,FALSE)</f>
        <v>25</v>
      </c>
      <c r="Q13" s="58">
        <f t="shared" si="7"/>
        <v>0.48868778280542985</v>
      </c>
      <c r="R13" s="28">
        <f>VLOOKUP($B13,Datos!$T$6:$Z$371,3,FALSE)</f>
        <v>114.544467425026</v>
      </c>
      <c r="S13" s="40">
        <f>VLOOKUP($B13,Datos!$T$6:$Z$371,4,FALSE)</f>
        <v>181.436282081749</v>
      </c>
      <c r="T13" s="41">
        <f>VLOOKUP($B13,Datos!$T$6:$Z$371,5,FALSE)</f>
        <v>43.471153846153904</v>
      </c>
      <c r="U13" s="42">
        <f>VLOOKUP($B13,Datos!$T$6:$Z$371,6,FALSE)</f>
        <v>0</v>
      </c>
      <c r="V13" s="57"/>
    </row>
    <row r="14" spans="1:32">
      <c r="A14" s="29" t="str">
        <f>VLOOKUP(WEEKDAY(B14,2),'2023'!$L$5:$M$11,2,FALSE)</f>
        <v>Jue</v>
      </c>
      <c r="B14" s="20">
        <f t="shared" si="8"/>
        <v>45204</v>
      </c>
      <c r="C14" s="21">
        <f>Datos!$L10</f>
        <v>442</v>
      </c>
      <c r="D14" s="21">
        <f t="shared" si="2"/>
        <v>154.69999999999999</v>
      </c>
      <c r="E14" s="21">
        <f t="shared" si="3"/>
        <v>45</v>
      </c>
      <c r="F14" s="21">
        <f t="shared" si="4"/>
        <v>289</v>
      </c>
      <c r="G14" s="22">
        <f t="shared" si="5"/>
        <v>320.35442256311148</v>
      </c>
      <c r="H14" s="23">
        <f>Datos!$D10</f>
        <v>7</v>
      </c>
      <c r="I14" s="36">
        <f>Datos!$E10</f>
        <v>10</v>
      </c>
      <c r="J14" s="37">
        <f>Datos!$F10</f>
        <v>2</v>
      </c>
      <c r="K14" s="38">
        <f>Datos!$H10</f>
        <v>26</v>
      </c>
      <c r="L14" s="44">
        <f t="shared" si="6"/>
        <v>0.10180995475113122</v>
      </c>
      <c r="M14" s="23">
        <f>VLOOKUP($B14,Datos!$K$6:$Q$371,3,FALSE)</f>
        <v>89</v>
      </c>
      <c r="N14" s="36">
        <f>VLOOKUP($B14,Datos!$K$6:$Q$371,4,FALSE)</f>
        <v>162</v>
      </c>
      <c r="O14" s="37">
        <f>VLOOKUP($B14,Datos!$K$6:$Q$371,5,FALSE)</f>
        <v>5</v>
      </c>
      <c r="P14" s="38">
        <f>VLOOKUP($B14,Datos!$K$6:$Q$371,7,FALSE)</f>
        <v>33</v>
      </c>
      <c r="Q14" s="59">
        <f t="shared" si="7"/>
        <v>0.579185520361991</v>
      </c>
      <c r="R14" s="23">
        <f>VLOOKUP($B14,Datos!$T$6:$Z$371,3,FALSE)</f>
        <v>107.38543821096199</v>
      </c>
      <c r="S14" s="36">
        <f>VLOOKUP($B14,Datos!$T$6:$Z$371,4,FALSE)</f>
        <v>172.975522813688</v>
      </c>
      <c r="T14" s="37">
        <f>VLOOKUP($B14,Datos!$T$6:$Z$371,5,FALSE)</f>
        <v>39.993461538461503</v>
      </c>
      <c r="U14" s="38">
        <f>VLOOKUP($B14,Datos!$T$6:$Z$371,6,FALSE)</f>
        <v>0</v>
      </c>
      <c r="V14" s="57"/>
    </row>
    <row r="15" spans="1:32">
      <c r="A15" s="24" t="str">
        <f>VLOOKUP(WEEKDAY(B15,2),'2023'!$L$5:$M$11,2,FALSE)</f>
        <v>Vie</v>
      </c>
      <c r="B15" s="25">
        <f t="shared" si="8"/>
        <v>45205</v>
      </c>
      <c r="C15" s="26">
        <f>Datos!$L11</f>
        <v>442</v>
      </c>
      <c r="D15" s="26">
        <f t="shared" si="2"/>
        <v>154.69999999999999</v>
      </c>
      <c r="E15" s="26">
        <f t="shared" si="3"/>
        <v>50</v>
      </c>
      <c r="F15" s="26">
        <f t="shared" si="4"/>
        <v>396</v>
      </c>
      <c r="G15" s="27">
        <f t="shared" si="5"/>
        <v>361.5270157108381</v>
      </c>
      <c r="H15" s="28">
        <f>Datos!$D11</f>
        <v>6</v>
      </c>
      <c r="I15" s="40">
        <f>Datos!$E11</f>
        <v>9</v>
      </c>
      <c r="J15" s="41">
        <f>Datos!$F11</f>
        <v>2</v>
      </c>
      <c r="K15" s="42">
        <f>Datos!$H11</f>
        <v>33</v>
      </c>
      <c r="L15" s="43">
        <f t="shared" si="6"/>
        <v>0.11312217194570136</v>
      </c>
      <c r="M15" s="28">
        <f>VLOOKUP($B15,Datos!$K$6:$Q$371,3,FALSE)</f>
        <v>132</v>
      </c>
      <c r="N15" s="40">
        <f>VLOOKUP($B15,Datos!$K$6:$Q$371,4,FALSE)</f>
        <v>213</v>
      </c>
      <c r="O15" s="41">
        <f>VLOOKUP($B15,Datos!$K$6:$Q$371,5,FALSE)</f>
        <v>8</v>
      </c>
      <c r="P15" s="42">
        <f>VLOOKUP($B15,Datos!$K$6:$Q$371,7,FALSE)</f>
        <v>43</v>
      </c>
      <c r="Q15" s="58">
        <f t="shared" si="7"/>
        <v>0.79864253393665163</v>
      </c>
      <c r="R15" s="28">
        <f>VLOOKUP($B15,Datos!$T$6:$Z$371,3,FALSE)</f>
        <v>127.43072001034101</v>
      </c>
      <c r="S15" s="40">
        <f>VLOOKUP($B15,Datos!$T$6:$Z$371,4,FALSE)</f>
        <v>188.01687262357399</v>
      </c>
      <c r="T15" s="41">
        <f>VLOOKUP($B15,Datos!$T$6:$Z$371,5,FALSE)</f>
        <v>46.079423076923099</v>
      </c>
      <c r="U15" s="42">
        <f>VLOOKUP($B15,Datos!$T$6:$Z$371,6,FALSE)</f>
        <v>0</v>
      </c>
      <c r="V15" s="57"/>
    </row>
    <row r="16" spans="1:32">
      <c r="A16" s="29" t="str">
        <f>VLOOKUP(WEEKDAY(B16,2),'2023'!$L$5:$M$11,2,FALSE)</f>
        <v>Sáb</v>
      </c>
      <c r="B16" s="20">
        <f t="shared" si="8"/>
        <v>45206</v>
      </c>
      <c r="C16" s="21">
        <f>Datos!$L12</f>
        <v>442</v>
      </c>
      <c r="D16" s="21">
        <f t="shared" si="2"/>
        <v>154.69999999999999</v>
      </c>
      <c r="E16" s="21">
        <f t="shared" si="3"/>
        <v>57</v>
      </c>
      <c r="F16" s="21">
        <f t="shared" si="4"/>
        <v>446</v>
      </c>
      <c r="G16" s="22">
        <f t="shared" si="5"/>
        <v>418.37047258340732</v>
      </c>
      <c r="H16" s="23">
        <f>Datos!$D12</f>
        <v>7</v>
      </c>
      <c r="I16" s="36">
        <f>Datos!$E12</f>
        <v>14</v>
      </c>
      <c r="J16" s="37">
        <f>Datos!$F12</f>
        <v>2</v>
      </c>
      <c r="K16" s="38">
        <f>Datos!$H12</f>
        <v>34</v>
      </c>
      <c r="L16" s="44">
        <f t="shared" si="6"/>
        <v>0.12895927601809956</v>
      </c>
      <c r="M16" s="23">
        <f>VLOOKUP($B16,Datos!$K$6:$Q$371,3,FALSE)</f>
        <v>165</v>
      </c>
      <c r="N16" s="36">
        <f>VLOOKUP($B16,Datos!$K$6:$Q$371,4,FALSE)</f>
        <v>234</v>
      </c>
      <c r="O16" s="37">
        <f>VLOOKUP($B16,Datos!$K$6:$Q$371,5,FALSE)</f>
        <v>7</v>
      </c>
      <c r="P16" s="38">
        <f>VLOOKUP($B16,Datos!$K$6:$Q$371,7,FALSE)</f>
        <v>40</v>
      </c>
      <c r="Q16" s="59">
        <f t="shared" si="7"/>
        <v>0.91855203619909498</v>
      </c>
      <c r="R16" s="23">
        <f>VLOOKUP($B16,Datos!$T$6:$Z$371,3,FALSE)</f>
        <v>170.38489529472599</v>
      </c>
      <c r="S16" s="36">
        <f>VLOOKUP($B16,Datos!$T$6:$Z$371,4,FALSE)</f>
        <v>199.29788498098901</v>
      </c>
      <c r="T16" s="37">
        <f>VLOOKUP($B16,Datos!$T$6:$Z$371,5,FALSE)</f>
        <v>48.687692307692302</v>
      </c>
      <c r="U16" s="38">
        <f>VLOOKUP($B16,Datos!$T$6:$Z$371,6,FALSE)</f>
        <v>0</v>
      </c>
      <c r="V16" s="57"/>
    </row>
    <row r="17" spans="1:22">
      <c r="A17" s="24" t="str">
        <f>VLOOKUP(WEEKDAY(B17,2),'2023'!$L$5:$M$11,2,FALSE)</f>
        <v>Dom</v>
      </c>
      <c r="B17" s="25">
        <f t="shared" si="8"/>
        <v>45207</v>
      </c>
      <c r="C17" s="26">
        <f>Datos!$L13</f>
        <v>442</v>
      </c>
      <c r="D17" s="26">
        <f t="shared" si="2"/>
        <v>154.69999999999999</v>
      </c>
      <c r="E17" s="26">
        <f t="shared" si="3"/>
        <v>65</v>
      </c>
      <c r="F17" s="26">
        <f t="shared" si="4"/>
        <v>445</v>
      </c>
      <c r="G17" s="27">
        <f t="shared" si="5"/>
        <v>424.87749431536889</v>
      </c>
      <c r="H17" s="28">
        <f>Datos!$D13</f>
        <v>10</v>
      </c>
      <c r="I17" s="40">
        <f>Datos!$E13</f>
        <v>20</v>
      </c>
      <c r="J17" s="41">
        <f>Datos!$F13</f>
        <v>2</v>
      </c>
      <c r="K17" s="42">
        <f>Datos!$H13</f>
        <v>33</v>
      </c>
      <c r="L17" s="43">
        <f t="shared" si="6"/>
        <v>0.14705882352941177</v>
      </c>
      <c r="M17" s="28">
        <f>VLOOKUP($B17,Datos!$K$6:$Q$371,3,FALSE)</f>
        <v>191</v>
      </c>
      <c r="N17" s="40">
        <f>VLOOKUP($B17,Datos!$K$6:$Q$371,4,FALSE)</f>
        <v>213</v>
      </c>
      <c r="O17" s="41">
        <f>VLOOKUP($B17,Datos!$K$6:$Q$371,5,FALSE)</f>
        <v>5</v>
      </c>
      <c r="P17" s="42">
        <f>VLOOKUP($B17,Datos!$K$6:$Q$371,7,FALSE)</f>
        <v>36</v>
      </c>
      <c r="Q17" s="58">
        <f t="shared" si="7"/>
        <v>0.92533936651583715</v>
      </c>
      <c r="R17" s="28">
        <f>VLOOKUP($B17,Datos!$T$6:$Z$371,3,FALSE)</f>
        <v>171.81670113753901</v>
      </c>
      <c r="S17" s="40">
        <f>VLOOKUP($B17,Datos!$T$6:$Z$371,4,FALSE)</f>
        <v>197.417716254753</v>
      </c>
      <c r="T17" s="41">
        <f>VLOOKUP($B17,Datos!$T$6:$Z$371,5,FALSE)</f>
        <v>55.643076923076897</v>
      </c>
      <c r="U17" s="42">
        <f>VLOOKUP($B17,Datos!$T$6:$Z$371,6,FALSE)</f>
        <v>0</v>
      </c>
      <c r="V17" s="57"/>
    </row>
    <row r="18" spans="1:22">
      <c r="A18" s="29" t="str">
        <f>VLOOKUP(WEEKDAY(B18,2),'2023'!$L$5:$M$11,2,FALSE)</f>
        <v>Lun</v>
      </c>
      <c r="B18" s="20">
        <f t="shared" si="8"/>
        <v>45208</v>
      </c>
      <c r="C18" s="21">
        <f>Datos!$L14</f>
        <v>442</v>
      </c>
      <c r="D18" s="21">
        <f t="shared" si="2"/>
        <v>154.69999999999999</v>
      </c>
      <c r="E18" s="21">
        <f t="shared" si="3"/>
        <v>45</v>
      </c>
      <c r="F18" s="21">
        <f t="shared" si="4"/>
        <v>418</v>
      </c>
      <c r="G18" s="22">
        <f t="shared" si="5"/>
        <v>414.12675291114573</v>
      </c>
      <c r="H18" s="23">
        <f>Datos!$D14</f>
        <v>9</v>
      </c>
      <c r="I18" s="36">
        <f>Datos!$E14</f>
        <v>9</v>
      </c>
      <c r="J18" s="37">
        <f>Datos!$F14</f>
        <v>1</v>
      </c>
      <c r="K18" s="38">
        <f>Datos!$H14</f>
        <v>26</v>
      </c>
      <c r="L18" s="44">
        <f t="shared" si="6"/>
        <v>0.10180995475113122</v>
      </c>
      <c r="M18" s="23">
        <f>VLOOKUP($B18,Datos!$K$6:$Q$371,3,FALSE)</f>
        <v>190</v>
      </c>
      <c r="N18" s="36">
        <f>VLOOKUP($B18,Datos!$K$6:$Q$371,4,FALSE)</f>
        <v>195</v>
      </c>
      <c r="O18" s="37">
        <f>VLOOKUP($B18,Datos!$K$6:$Q$371,5,FALSE)</f>
        <v>0</v>
      </c>
      <c r="P18" s="38">
        <f>VLOOKUP($B18,Datos!$K$6:$Q$371,7,FALSE)</f>
        <v>33</v>
      </c>
      <c r="Q18" s="59">
        <f t="shared" si="7"/>
        <v>0.87104072398190047</v>
      </c>
      <c r="R18" s="23">
        <f>VLOOKUP($B18,Datos!$T$6:$Z$371,3,FALSE)</f>
        <v>161.79406023784901</v>
      </c>
      <c r="S18" s="36">
        <f>VLOOKUP($B18,Datos!$T$6:$Z$371,4,FALSE)</f>
        <v>199.29788498098901</v>
      </c>
      <c r="T18" s="37">
        <f>VLOOKUP($B18,Datos!$T$6:$Z$371,5,FALSE)</f>
        <v>53.034807692307702</v>
      </c>
      <c r="U18" s="38">
        <f>VLOOKUP($B18,Datos!$T$6:$Z$371,6,FALSE)</f>
        <v>0</v>
      </c>
      <c r="V18" s="57"/>
    </row>
    <row r="19" spans="1:22">
      <c r="A19" s="24" t="str">
        <f>VLOOKUP(WEEKDAY(B19,2),'2023'!$L$5:$M$11,2,FALSE)</f>
        <v>Mar</v>
      </c>
      <c r="B19" s="25">
        <f t="shared" si="8"/>
        <v>45209</v>
      </c>
      <c r="C19" s="26">
        <f>Datos!$L15</f>
        <v>442</v>
      </c>
      <c r="D19" s="26">
        <f t="shared" si="2"/>
        <v>154.69999999999999</v>
      </c>
      <c r="E19" s="26">
        <f t="shared" si="3"/>
        <v>42</v>
      </c>
      <c r="F19" s="26">
        <f t="shared" si="4"/>
        <v>378</v>
      </c>
      <c r="G19" s="27">
        <f t="shared" si="5"/>
        <v>364.5290424451855</v>
      </c>
      <c r="H19" s="28">
        <f>Datos!$D15</f>
        <v>9</v>
      </c>
      <c r="I19" s="40">
        <f>Datos!$E15</f>
        <v>6</v>
      </c>
      <c r="J19" s="41">
        <f>Datos!$F15</f>
        <v>1</v>
      </c>
      <c r="K19" s="42">
        <f>Datos!$H15</f>
        <v>26</v>
      </c>
      <c r="L19" s="43">
        <f t="shared" si="6"/>
        <v>9.5022624434389136E-2</v>
      </c>
      <c r="M19" s="28">
        <f>VLOOKUP($B19,Datos!$K$6:$Q$371,3,FALSE)</f>
        <v>173</v>
      </c>
      <c r="N19" s="40">
        <f>VLOOKUP($B19,Datos!$K$6:$Q$371,4,FALSE)</f>
        <v>172</v>
      </c>
      <c r="O19" s="41">
        <f>VLOOKUP($B19,Datos!$K$6:$Q$371,5,FALSE)</f>
        <v>0</v>
      </c>
      <c r="P19" s="42">
        <f>VLOOKUP($B19,Datos!$K$6:$Q$371,7,FALSE)</f>
        <v>33</v>
      </c>
      <c r="Q19" s="58">
        <f t="shared" si="7"/>
        <v>0.78054298642533937</v>
      </c>
      <c r="R19" s="28">
        <f>VLOOKUP($B19,Datos!$T$6:$Z$371,3,FALSE)</f>
        <v>131.72613753877999</v>
      </c>
      <c r="S19" s="40">
        <f>VLOOKUP($B19,Datos!$T$6:$Z$371,4,FALSE)</f>
        <v>182.37636644486699</v>
      </c>
      <c r="T19" s="41">
        <f>VLOOKUP($B19,Datos!$T$6:$Z$371,5,FALSE)</f>
        <v>50.426538461538499</v>
      </c>
      <c r="U19" s="42">
        <f>VLOOKUP($B19,Datos!$T$6:$Z$371,6,FALSE)</f>
        <v>0</v>
      </c>
      <c r="V19" s="57"/>
    </row>
    <row r="20" spans="1:22">
      <c r="A20" s="29" t="str">
        <f>VLOOKUP(WEEKDAY(B20,2),'2023'!$L$5:$M$11,2,FALSE)</f>
        <v>Mié</v>
      </c>
      <c r="B20" s="20">
        <f t="shared" si="8"/>
        <v>45210</v>
      </c>
      <c r="C20" s="21">
        <f>Datos!$L16</f>
        <v>442</v>
      </c>
      <c r="D20" s="21">
        <f t="shared" si="2"/>
        <v>154.69999999999999</v>
      </c>
      <c r="E20" s="21">
        <f t="shared" si="3"/>
        <v>49</v>
      </c>
      <c r="F20" s="21">
        <f t="shared" si="4"/>
        <v>375</v>
      </c>
      <c r="G20" s="22">
        <f t="shared" si="5"/>
        <v>334.39336598359</v>
      </c>
      <c r="H20" s="23">
        <f>Datos!$D16</f>
        <v>15</v>
      </c>
      <c r="I20" s="36">
        <f>Datos!$E16</f>
        <v>9</v>
      </c>
      <c r="J20" s="37">
        <f>Datos!$F16</f>
        <v>1</v>
      </c>
      <c r="K20" s="38">
        <f>Datos!$H16</f>
        <v>24</v>
      </c>
      <c r="L20" s="44">
        <f t="shared" si="6"/>
        <v>0.11085972850678733</v>
      </c>
      <c r="M20" s="23">
        <f>VLOOKUP($B20,Datos!$K$6:$Q$371,3,FALSE)</f>
        <v>168</v>
      </c>
      <c r="N20" s="36">
        <f>VLOOKUP($B20,Datos!$K$6:$Q$371,4,FALSE)</f>
        <v>171</v>
      </c>
      <c r="O20" s="37">
        <f>VLOOKUP($B20,Datos!$K$6:$Q$371,5,FALSE)</f>
        <v>1</v>
      </c>
      <c r="P20" s="38">
        <f>VLOOKUP($B20,Datos!$K$6:$Q$371,7,FALSE)</f>
        <v>35</v>
      </c>
      <c r="Q20" s="59">
        <f t="shared" si="7"/>
        <v>0.76923076923076927</v>
      </c>
      <c r="R20" s="23">
        <f>VLOOKUP($B20,Datos!$T$6:$Z$371,3,FALSE)</f>
        <v>100.226408996898</v>
      </c>
      <c r="S20" s="36">
        <f>VLOOKUP($B20,Datos!$T$6:$Z$371,4,FALSE)</f>
        <v>188.95695698669201</v>
      </c>
      <c r="T20" s="37">
        <f>VLOOKUP($B20,Datos!$T$6:$Z$371,5,FALSE)</f>
        <v>45.21</v>
      </c>
      <c r="U20" s="38">
        <f>VLOOKUP($B20,Datos!$T$6:$Z$371,6,FALSE)</f>
        <v>0</v>
      </c>
      <c r="V20" s="57"/>
    </row>
    <row r="21" spans="1:22">
      <c r="A21" s="24" t="str">
        <f>VLOOKUP(WEEKDAY(B21,2),'2023'!$L$5:$M$11,2,FALSE)</f>
        <v>Jue</v>
      </c>
      <c r="B21" s="25">
        <f t="shared" si="8"/>
        <v>45211</v>
      </c>
      <c r="C21" s="26">
        <f>Datos!$L17</f>
        <v>442</v>
      </c>
      <c r="D21" s="26">
        <f t="shared" si="2"/>
        <v>154.69999999999999</v>
      </c>
      <c r="E21" s="26">
        <f t="shared" si="3"/>
        <v>46</v>
      </c>
      <c r="F21" s="26">
        <f t="shared" si="4"/>
        <v>399</v>
      </c>
      <c r="G21" s="27">
        <f t="shared" si="5"/>
        <v>333.57854828651216</v>
      </c>
      <c r="H21" s="28">
        <f>Datos!$D17</f>
        <v>9</v>
      </c>
      <c r="I21" s="40">
        <f>Datos!$E17</f>
        <v>10</v>
      </c>
      <c r="J21" s="41">
        <f>Datos!$F17</f>
        <v>1</v>
      </c>
      <c r="K21" s="42">
        <f>Datos!$H17</f>
        <v>26</v>
      </c>
      <c r="L21" s="43">
        <f t="shared" si="6"/>
        <v>0.10407239819004525</v>
      </c>
      <c r="M21" s="28">
        <f>VLOOKUP($B21,Datos!$K$6:$Q$371,3,FALSE)</f>
        <v>164</v>
      </c>
      <c r="N21" s="40">
        <f>VLOOKUP($B21,Datos!$K$6:$Q$371,4,FALSE)</f>
        <v>195</v>
      </c>
      <c r="O21" s="41">
        <f>VLOOKUP($B21,Datos!$K$6:$Q$371,5,FALSE)</f>
        <v>1</v>
      </c>
      <c r="P21" s="42">
        <f>VLOOKUP($B21,Datos!$K$6:$Q$371,7,FALSE)</f>
        <v>39</v>
      </c>
      <c r="Q21" s="58">
        <f t="shared" si="7"/>
        <v>0.81447963800904977</v>
      </c>
      <c r="R21" s="28">
        <f>VLOOKUP($B21,Datos!$T$6:$Z$371,3,FALSE)</f>
        <v>94.499185625646305</v>
      </c>
      <c r="S21" s="40">
        <f>VLOOKUP($B21,Datos!$T$6:$Z$371,4,FALSE)</f>
        <v>196.47763189163501</v>
      </c>
      <c r="T21" s="41">
        <f>VLOOKUP($B21,Datos!$T$6:$Z$371,5,FALSE)</f>
        <v>42.601730769230798</v>
      </c>
      <c r="U21" s="42">
        <f>VLOOKUP($B21,Datos!$T$6:$Z$371,6,FALSE)</f>
        <v>0</v>
      </c>
      <c r="V21" s="57"/>
    </row>
    <row r="22" spans="1:22">
      <c r="A22" s="29" t="str">
        <f>VLOOKUP(WEEKDAY(B22,2),'2023'!$L$5:$M$11,2,FALSE)</f>
        <v>Vie</v>
      </c>
      <c r="B22" s="20">
        <f t="shared" si="8"/>
        <v>45212</v>
      </c>
      <c r="C22" s="21">
        <f>Datos!$L18</f>
        <v>442</v>
      </c>
      <c r="D22" s="21">
        <f t="shared" si="2"/>
        <v>154.69999999999999</v>
      </c>
      <c r="E22" s="21">
        <f t="shared" si="3"/>
        <v>56</v>
      </c>
      <c r="F22" s="21">
        <f t="shared" si="4"/>
        <v>428</v>
      </c>
      <c r="G22" s="22">
        <f t="shared" si="5"/>
        <v>374.22087048104845</v>
      </c>
      <c r="H22" s="23">
        <f>Datos!$D18</f>
        <v>8</v>
      </c>
      <c r="I22" s="36">
        <f>Datos!$E18</f>
        <v>13</v>
      </c>
      <c r="J22" s="37">
        <f>Datos!$F18</f>
        <v>2</v>
      </c>
      <c r="K22" s="38">
        <f>Datos!$H18</f>
        <v>33</v>
      </c>
      <c r="L22" s="44">
        <f t="shared" si="6"/>
        <v>0.12669683257918551</v>
      </c>
      <c r="M22" s="23">
        <f>VLOOKUP($B22,Datos!$K$6:$Q$371,3,FALSE)</f>
        <v>168</v>
      </c>
      <c r="N22" s="36">
        <f>VLOOKUP($B22,Datos!$K$6:$Q$371,4,FALSE)</f>
        <v>204</v>
      </c>
      <c r="O22" s="37">
        <f>VLOOKUP($B22,Datos!$K$6:$Q$371,5,FALSE)</f>
        <v>12</v>
      </c>
      <c r="P22" s="38">
        <f>VLOOKUP($B22,Datos!$K$6:$Q$371,7,FALSE)</f>
        <v>44</v>
      </c>
      <c r="Q22" s="59">
        <f t="shared" si="7"/>
        <v>0.86877828054298645</v>
      </c>
      <c r="R22" s="23">
        <f>VLOOKUP($B22,Datos!$T$6:$Z$371,3,FALSE)</f>
        <v>124.567108324716</v>
      </c>
      <c r="S22" s="36">
        <f>VLOOKUP($B22,Datos!$T$6:$Z$371,4,FALSE)</f>
        <v>198.35780061787099</v>
      </c>
      <c r="T22" s="37">
        <f>VLOOKUP($B22,Datos!$T$6:$Z$371,5,FALSE)</f>
        <v>51.295961538461498</v>
      </c>
      <c r="U22" s="38">
        <f>VLOOKUP($B22,Datos!$T$6:$Z$371,6,FALSE)</f>
        <v>0</v>
      </c>
      <c r="V22" s="57"/>
    </row>
    <row r="23" spans="1:22">
      <c r="A23" s="24" t="str">
        <f>VLOOKUP(WEEKDAY(B23,2),'2023'!$L$5:$M$11,2,FALSE)</f>
        <v>Sáb</v>
      </c>
      <c r="B23" s="25">
        <f t="shared" si="8"/>
        <v>45213</v>
      </c>
      <c r="C23" s="26">
        <f>Datos!$L19</f>
        <v>442</v>
      </c>
      <c r="D23" s="26">
        <f t="shared" si="2"/>
        <v>154.69999999999999</v>
      </c>
      <c r="E23" s="26">
        <f t="shared" si="3"/>
        <v>129</v>
      </c>
      <c r="F23" s="26">
        <f t="shared" si="4"/>
        <v>390</v>
      </c>
      <c r="G23" s="27">
        <f t="shared" si="5"/>
        <v>398.28726392399125</v>
      </c>
      <c r="H23" s="28">
        <f>Datos!$D19</f>
        <v>21</v>
      </c>
      <c r="I23" s="40">
        <f>Datos!$E19</f>
        <v>48</v>
      </c>
      <c r="J23" s="41">
        <f>Datos!$F19</f>
        <v>5</v>
      </c>
      <c r="K23" s="42">
        <f>Datos!$H19</f>
        <v>55</v>
      </c>
      <c r="L23" s="43">
        <f t="shared" si="6"/>
        <v>0.29185520361990952</v>
      </c>
      <c r="M23" s="28">
        <f>VLOOKUP($B23,Datos!$K$6:$Q$371,3,FALSE)</f>
        <v>150</v>
      </c>
      <c r="N23" s="40">
        <f>VLOOKUP($B23,Datos!$K$6:$Q$371,4,FALSE)</f>
        <v>177</v>
      </c>
      <c r="O23" s="41">
        <f>VLOOKUP($B23,Datos!$K$6:$Q$371,5,FALSE)</f>
        <v>16</v>
      </c>
      <c r="P23" s="42">
        <f>VLOOKUP($B23,Datos!$K$6:$Q$371,7,FALSE)</f>
        <v>47</v>
      </c>
      <c r="Q23" s="58">
        <f t="shared" si="7"/>
        <v>0.77601809954751133</v>
      </c>
      <c r="R23" s="28">
        <f>VLOOKUP($B23,Datos!$T$6:$Z$371,3,FALSE)</f>
        <v>141.748778438469</v>
      </c>
      <c r="S23" s="40">
        <f>VLOOKUP($B23,Datos!$T$6:$Z$371,4,FALSE)</f>
        <v>197.417716254753</v>
      </c>
      <c r="T23" s="41">
        <f>VLOOKUP($B23,Datos!$T$6:$Z$371,5,FALSE)</f>
        <v>59.120769230769199</v>
      </c>
      <c r="U23" s="42">
        <f>VLOOKUP($B23,Datos!$T$6:$Z$371,6,FALSE)</f>
        <v>0</v>
      </c>
      <c r="V23" s="57"/>
    </row>
    <row r="24" spans="1:22">
      <c r="A24" s="29" t="str">
        <f>VLOOKUP(WEEKDAY(B24,2),'2023'!$L$5:$M$11,2,FALSE)</f>
        <v>Dom</v>
      </c>
      <c r="B24" s="20">
        <f t="shared" si="8"/>
        <v>45214</v>
      </c>
      <c r="C24" s="21">
        <f>Datos!$L20</f>
        <v>442</v>
      </c>
      <c r="D24" s="21">
        <f t="shared" si="2"/>
        <v>154.69999999999999</v>
      </c>
      <c r="E24" s="21">
        <f t="shared" si="3"/>
        <v>148</v>
      </c>
      <c r="F24" s="21">
        <f t="shared" si="4"/>
        <v>211</v>
      </c>
      <c r="G24" s="22">
        <f t="shared" si="5"/>
        <v>383.56901033148847</v>
      </c>
      <c r="H24" s="23">
        <f>Datos!$D20</f>
        <v>23</v>
      </c>
      <c r="I24" s="36">
        <f>Datos!$E20</f>
        <v>62</v>
      </c>
      <c r="J24" s="37">
        <f>Datos!$F20</f>
        <v>5</v>
      </c>
      <c r="K24" s="38">
        <f>Datos!$H20</f>
        <v>58</v>
      </c>
      <c r="L24" s="44">
        <f t="shared" si="6"/>
        <v>0.33484162895927599</v>
      </c>
      <c r="M24" s="23">
        <f>VLOOKUP($B24,Datos!$K$6:$Q$371,3,FALSE)</f>
        <v>81</v>
      </c>
      <c r="N24" s="36">
        <f>VLOOKUP($B24,Datos!$K$6:$Q$371,4,FALSE)</f>
        <v>82</v>
      </c>
      <c r="O24" s="37">
        <f>VLOOKUP($B24,Datos!$K$6:$Q$371,5,FALSE)</f>
        <v>9</v>
      </c>
      <c r="P24" s="38">
        <f>VLOOKUP($B24,Datos!$K$6:$Q$371,7,FALSE)</f>
        <v>39</v>
      </c>
      <c r="Q24" s="59">
        <f t="shared" si="7"/>
        <v>0.38914027149321267</v>
      </c>
      <c r="R24" s="23">
        <f>VLOOKUP($B24,Datos!$T$6:$Z$371,3,FALSE)</f>
        <v>146.04419596690801</v>
      </c>
      <c r="S24" s="36">
        <f>VLOOKUP($B24,Datos!$T$6:$Z$371,4,FALSE)</f>
        <v>175.795775903042</v>
      </c>
      <c r="T24" s="37">
        <f>VLOOKUP($B24,Datos!$T$6:$Z$371,5,FALSE)</f>
        <v>61.729038461538501</v>
      </c>
      <c r="U24" s="38">
        <f>VLOOKUP($B24,Datos!$T$6:$Z$371,6,FALSE)</f>
        <v>0</v>
      </c>
      <c r="V24" s="57"/>
    </row>
    <row r="25" spans="1:22">
      <c r="A25" s="24" t="str">
        <f>VLOOKUP(WEEKDAY(B25,2),'2023'!$L$5:$M$11,2,FALSE)</f>
        <v>Lun</v>
      </c>
      <c r="B25" s="25">
        <f t="shared" si="8"/>
        <v>45215</v>
      </c>
      <c r="C25" s="26">
        <f>Datos!$L21</f>
        <v>442</v>
      </c>
      <c r="D25" s="26">
        <f t="shared" si="2"/>
        <v>154.69999999999999</v>
      </c>
      <c r="E25" s="26">
        <f t="shared" si="3"/>
        <v>133</v>
      </c>
      <c r="F25" s="26">
        <f t="shared" si="4"/>
        <v>104</v>
      </c>
      <c r="G25" s="27">
        <f t="shared" si="5"/>
        <v>223.2447165552135</v>
      </c>
      <c r="H25" s="28">
        <f>Datos!$D21</f>
        <v>20</v>
      </c>
      <c r="I25" s="40">
        <f>Datos!$E21</f>
        <v>52</v>
      </c>
      <c r="J25" s="41">
        <f>Datos!$F21</f>
        <v>6</v>
      </c>
      <c r="K25" s="42">
        <f>Datos!$H21</f>
        <v>55</v>
      </c>
      <c r="L25" s="43">
        <f t="shared" si="6"/>
        <v>0.3009049773755656</v>
      </c>
      <c r="M25" s="28">
        <f>VLOOKUP($B25,Datos!$K$6:$Q$371,3,FALSE)</f>
        <v>40</v>
      </c>
      <c r="N25" s="40">
        <f>VLOOKUP($B25,Datos!$K$6:$Q$371,4,FALSE)</f>
        <v>33</v>
      </c>
      <c r="O25" s="41">
        <f>VLOOKUP($B25,Datos!$K$6:$Q$371,5,FALSE)</f>
        <v>0</v>
      </c>
      <c r="P25" s="42">
        <f>VLOOKUP($B25,Datos!$K$6:$Q$371,7,FALSE)</f>
        <v>31</v>
      </c>
      <c r="Q25" s="58">
        <f t="shared" si="7"/>
        <v>0.16515837104072398</v>
      </c>
      <c r="R25" s="28">
        <f>VLOOKUP($B25,Datos!$T$6:$Z$371,3,FALSE)</f>
        <v>70.158486297828304</v>
      </c>
      <c r="S25" s="40">
        <f>VLOOKUP($B25,Datos!$T$6:$Z$371,4,FALSE)</f>
        <v>116.570461026616</v>
      </c>
      <c r="T25" s="41">
        <f>VLOOKUP($B25,Datos!$T$6:$Z$371,5,FALSE)</f>
        <v>36.515769230769202</v>
      </c>
      <c r="U25" s="42">
        <f>VLOOKUP($B25,Datos!$T$6:$Z$371,6,FALSE)</f>
        <v>0</v>
      </c>
      <c r="V25" s="57"/>
    </row>
    <row r="26" spans="1:22">
      <c r="A26" s="29" t="str">
        <f>VLOOKUP(WEEKDAY(B26,2),'2023'!$L$5:$M$11,2,FALSE)</f>
        <v>Mar</v>
      </c>
      <c r="B26" s="20">
        <f t="shared" si="8"/>
        <v>45216</v>
      </c>
      <c r="C26" s="21">
        <f>Datos!$L22</f>
        <v>442</v>
      </c>
      <c r="D26" s="21">
        <f t="shared" si="2"/>
        <v>154.69999999999999</v>
      </c>
      <c r="E26" s="21">
        <f t="shared" si="3"/>
        <v>66</v>
      </c>
      <c r="F26" s="21">
        <f t="shared" si="4"/>
        <v>105</v>
      </c>
      <c r="G26" s="22">
        <f t="shared" si="5"/>
        <v>111.88989831559019</v>
      </c>
      <c r="H26" s="23">
        <f>Datos!$D22</f>
        <v>9</v>
      </c>
      <c r="I26" s="36">
        <f>Datos!$E22</f>
        <v>15</v>
      </c>
      <c r="J26" s="37">
        <f>Datos!$F22</f>
        <v>3</v>
      </c>
      <c r="K26" s="38">
        <f>Datos!$H22</f>
        <v>39</v>
      </c>
      <c r="L26" s="44">
        <f t="shared" si="6"/>
        <v>0.14932126696832579</v>
      </c>
      <c r="M26" s="23">
        <f>VLOOKUP($B26,Datos!$K$6:$Q$371,3,FALSE)</f>
        <v>39</v>
      </c>
      <c r="N26" s="36">
        <f>VLOOKUP($B26,Datos!$K$6:$Q$371,4,FALSE)</f>
        <v>34</v>
      </c>
      <c r="O26" s="37">
        <f>VLOOKUP($B26,Datos!$K$6:$Q$371,5,FALSE)</f>
        <v>0</v>
      </c>
      <c r="P26" s="38">
        <f>VLOOKUP($B26,Datos!$K$6:$Q$371,7,FALSE)</f>
        <v>32</v>
      </c>
      <c r="Q26" s="59">
        <f t="shared" si="7"/>
        <v>0.16515837104072398</v>
      </c>
      <c r="R26" s="23">
        <f>VLOOKUP($B26,Datos!$T$6:$Z$371,3,FALSE)</f>
        <v>37.226951913133398</v>
      </c>
      <c r="S26" s="36">
        <f>VLOOKUP($B26,Datos!$T$6:$Z$371,4,FALSE)</f>
        <v>56.405061787072199</v>
      </c>
      <c r="T26" s="37">
        <f>VLOOKUP($B26,Datos!$T$6:$Z$371,5,FALSE)</f>
        <v>18.257884615384601</v>
      </c>
      <c r="U26" s="38">
        <f>VLOOKUP($B26,Datos!$T$6:$Z$371,6,FALSE)</f>
        <v>0</v>
      </c>
      <c r="V26" s="57"/>
    </row>
    <row r="27" spans="1:22">
      <c r="A27" s="24" t="str">
        <f>VLOOKUP(WEEKDAY(B27,2),'2023'!$L$5:$M$11,2,FALSE)</f>
        <v>Mié</v>
      </c>
      <c r="B27" s="25">
        <f t="shared" si="8"/>
        <v>45217</v>
      </c>
      <c r="C27" s="26">
        <f>Datos!$L23</f>
        <v>442</v>
      </c>
      <c r="D27" s="26">
        <f t="shared" si="2"/>
        <v>154.69999999999999</v>
      </c>
      <c r="E27" s="26">
        <f t="shared" si="3"/>
        <v>55</v>
      </c>
      <c r="F27" s="26">
        <f t="shared" si="4"/>
        <v>97</v>
      </c>
      <c r="G27" s="27">
        <f t="shared" si="5"/>
        <v>90.491188606037099</v>
      </c>
      <c r="H27" s="28">
        <f>Datos!$D23</f>
        <v>10</v>
      </c>
      <c r="I27" s="40">
        <f>Datos!$E23</f>
        <v>8</v>
      </c>
      <c r="J27" s="41">
        <f>Datos!$F23</f>
        <v>3</v>
      </c>
      <c r="K27" s="42">
        <f>Datos!$H23</f>
        <v>34</v>
      </c>
      <c r="L27" s="43">
        <f t="shared" si="6"/>
        <v>0.1244343891402715</v>
      </c>
      <c r="M27" s="28">
        <f>VLOOKUP($B27,Datos!$K$6:$Q$371,3,FALSE)</f>
        <v>31</v>
      </c>
      <c r="N27" s="40">
        <f>VLOOKUP($B27,Datos!$K$6:$Q$371,4,FALSE)</f>
        <v>35</v>
      </c>
      <c r="O27" s="41">
        <f>VLOOKUP($B27,Datos!$K$6:$Q$371,5,FALSE)</f>
        <v>0</v>
      </c>
      <c r="P27" s="42">
        <f>VLOOKUP($B27,Datos!$K$6:$Q$371,7,FALSE)</f>
        <v>31</v>
      </c>
      <c r="Q27" s="58">
        <f t="shared" si="7"/>
        <v>0.14932126696832579</v>
      </c>
      <c r="R27" s="28">
        <f>VLOOKUP($B27,Datos!$T$6:$Z$371,3,FALSE)</f>
        <v>28.6361168562565</v>
      </c>
      <c r="S27" s="40">
        <f>VLOOKUP($B27,Datos!$T$6:$Z$371,4,FALSE)</f>
        <v>47.944302519011401</v>
      </c>
      <c r="T27" s="41">
        <f>VLOOKUP($B27,Datos!$T$6:$Z$371,5,FALSE)</f>
        <v>13.910769230769199</v>
      </c>
      <c r="U27" s="42">
        <f>VLOOKUP($B27,Datos!$T$6:$Z$371,6,FALSE)</f>
        <v>0</v>
      </c>
      <c r="V27" s="57"/>
    </row>
    <row r="28" spans="1:22">
      <c r="A28" s="29" t="str">
        <f>VLOOKUP(WEEKDAY(B28,2),'2023'!$L$5:$M$11,2,FALSE)</f>
        <v>Jue</v>
      </c>
      <c r="B28" s="20">
        <f t="shared" si="8"/>
        <v>45218</v>
      </c>
      <c r="C28" s="21">
        <f>Datos!$L24</f>
        <v>442</v>
      </c>
      <c r="D28" s="21">
        <f t="shared" si="2"/>
        <v>154.69999999999999</v>
      </c>
      <c r="E28" s="21">
        <f t="shared" si="3"/>
        <v>58</v>
      </c>
      <c r="F28" s="21">
        <f t="shared" si="4"/>
        <v>196</v>
      </c>
      <c r="G28" s="22">
        <f t="shared" si="5"/>
        <v>104.7552642677804</v>
      </c>
      <c r="H28" s="23">
        <f>Datos!$D24</f>
        <v>10</v>
      </c>
      <c r="I28" s="36">
        <f>Datos!$E24</f>
        <v>7</v>
      </c>
      <c r="J28" s="37">
        <f>Datos!$F24</f>
        <v>4</v>
      </c>
      <c r="K28" s="38">
        <f>Datos!$H24</f>
        <v>37</v>
      </c>
      <c r="L28" s="44">
        <f t="shared" si="6"/>
        <v>0.13122171945701358</v>
      </c>
      <c r="M28" s="23">
        <f>VLOOKUP($B28,Datos!$K$6:$Q$371,3,FALSE)</f>
        <v>67</v>
      </c>
      <c r="N28" s="36">
        <f>VLOOKUP($B28,Datos!$K$6:$Q$371,4,FALSE)</f>
        <v>79</v>
      </c>
      <c r="O28" s="37">
        <f>VLOOKUP($B28,Datos!$K$6:$Q$371,5,FALSE)</f>
        <v>7</v>
      </c>
      <c r="P28" s="38">
        <f>VLOOKUP($B28,Datos!$K$6:$Q$371,7,FALSE)</f>
        <v>43</v>
      </c>
      <c r="Q28" s="59">
        <f t="shared" si="7"/>
        <v>0.34615384615384615</v>
      </c>
      <c r="R28" s="23">
        <f>VLOOKUP($B28,Datos!$T$6:$Z$371,3,FALSE)</f>
        <v>28.6361168562565</v>
      </c>
      <c r="S28" s="36">
        <f>VLOOKUP($B28,Datos!$T$6:$Z$371,4,FALSE)</f>
        <v>52.644724334600802</v>
      </c>
      <c r="T28" s="37">
        <f>VLOOKUP($B28,Datos!$T$6:$Z$371,5,FALSE)</f>
        <v>23.474423076923099</v>
      </c>
      <c r="U28" s="38">
        <f>VLOOKUP($B28,Datos!$T$6:$Z$371,6,FALSE)</f>
        <v>0</v>
      </c>
      <c r="V28" s="57"/>
    </row>
    <row r="29" spans="1:22">
      <c r="A29" s="24" t="str">
        <f>VLOOKUP(WEEKDAY(B29,2),'2023'!$L$5:$M$11,2,FALSE)</f>
        <v>Vie</v>
      </c>
      <c r="B29" s="25">
        <f t="shared" si="8"/>
        <v>45219</v>
      </c>
      <c r="C29" s="26">
        <f>Datos!$L25</f>
        <v>442</v>
      </c>
      <c r="D29" s="26">
        <f t="shared" si="2"/>
        <v>154.69999999999999</v>
      </c>
      <c r="E29" s="26">
        <f t="shared" si="3"/>
        <v>91</v>
      </c>
      <c r="F29" s="26">
        <f t="shared" si="4"/>
        <v>303</v>
      </c>
      <c r="G29" s="27">
        <f t="shared" si="5"/>
        <v>203.74413307735259</v>
      </c>
      <c r="H29" s="28">
        <f>Datos!$D25</f>
        <v>12</v>
      </c>
      <c r="I29" s="40">
        <f>Datos!$E25</f>
        <v>12</v>
      </c>
      <c r="J29" s="41">
        <f>Datos!$F25</f>
        <v>4</v>
      </c>
      <c r="K29" s="42">
        <f>Datos!$H25</f>
        <v>63</v>
      </c>
      <c r="L29" s="43">
        <f t="shared" si="6"/>
        <v>0.20588235294117646</v>
      </c>
      <c r="M29" s="28">
        <f>VLOOKUP($B29,Datos!$K$6:$Q$371,3,FALSE)</f>
        <v>129</v>
      </c>
      <c r="N29" s="40">
        <f>VLOOKUP($B29,Datos!$K$6:$Q$371,4,FALSE)</f>
        <v>112</v>
      </c>
      <c r="O29" s="41">
        <f>VLOOKUP($B29,Datos!$K$6:$Q$371,5,FALSE)</f>
        <v>14</v>
      </c>
      <c r="P29" s="42">
        <f>VLOOKUP($B29,Datos!$K$6:$Q$371,7,FALSE)</f>
        <v>48</v>
      </c>
      <c r="Q29" s="58">
        <f t="shared" si="7"/>
        <v>0.57692307692307687</v>
      </c>
      <c r="R29" s="28">
        <f>VLOOKUP($B29,Datos!$T$6:$Z$371,3,FALSE)</f>
        <v>83.044738883143793</v>
      </c>
      <c r="S29" s="40">
        <f>VLOOKUP($B29,Datos!$T$6:$Z$371,4,FALSE)</f>
        <v>78.967086501901093</v>
      </c>
      <c r="T29" s="41">
        <f>VLOOKUP($B29,Datos!$T$6:$Z$371,5,FALSE)</f>
        <v>41.7323076923077</v>
      </c>
      <c r="U29" s="42">
        <f>VLOOKUP($B29,Datos!$T$6:$Z$371,6,FALSE)</f>
        <v>0</v>
      </c>
      <c r="V29" s="57"/>
    </row>
    <row r="30" spans="1:22">
      <c r="A30" s="29" t="str">
        <f>VLOOKUP(WEEKDAY(B30,2),'2023'!$L$5:$M$11,2,FALSE)</f>
        <v>Sáb</v>
      </c>
      <c r="B30" s="20">
        <f t="shared" si="8"/>
        <v>45220</v>
      </c>
      <c r="C30" s="21">
        <f>Datos!$L26</f>
        <v>442</v>
      </c>
      <c r="D30" s="21">
        <f t="shared" si="2"/>
        <v>154.69999999999999</v>
      </c>
      <c r="E30" s="21">
        <f t="shared" si="3"/>
        <v>124</v>
      </c>
      <c r="F30" s="21">
        <f t="shared" si="4"/>
        <v>327</v>
      </c>
      <c r="G30" s="22">
        <f t="shared" si="5"/>
        <v>302.88910138001722</v>
      </c>
      <c r="H30" s="23">
        <f>Datos!$D26</f>
        <v>16</v>
      </c>
      <c r="I30" s="36">
        <f>Datos!$E26</f>
        <v>28</v>
      </c>
      <c r="J30" s="37">
        <f>Datos!$F26</f>
        <v>3</v>
      </c>
      <c r="K30" s="38">
        <f>Datos!$H26</f>
        <v>77</v>
      </c>
      <c r="L30" s="44">
        <f t="shared" si="6"/>
        <v>0.28054298642533937</v>
      </c>
      <c r="M30" s="23">
        <f>VLOOKUP($B30,Datos!$K$6:$Q$371,3,FALSE)</f>
        <v>154</v>
      </c>
      <c r="N30" s="36">
        <f>VLOOKUP($B30,Datos!$K$6:$Q$371,4,FALSE)</f>
        <v>115</v>
      </c>
      <c r="O30" s="37">
        <f>VLOOKUP($B30,Datos!$K$6:$Q$371,5,FALSE)</f>
        <v>14</v>
      </c>
      <c r="P30" s="38">
        <f>VLOOKUP($B30,Datos!$K$6:$Q$371,7,FALSE)</f>
        <v>44</v>
      </c>
      <c r="Q30" s="59">
        <f t="shared" si="7"/>
        <v>0.64027149321266963</v>
      </c>
      <c r="R30" s="23">
        <f>VLOOKUP($B30,Datos!$T$6:$Z$371,3,FALSE)</f>
        <v>107.38543821096199</v>
      </c>
      <c r="S30" s="36">
        <f>VLOOKUP($B30,Datos!$T$6:$Z$371,4,FALSE)</f>
        <v>137.252317015209</v>
      </c>
      <c r="T30" s="37">
        <f>VLOOKUP($B30,Datos!$T$6:$Z$371,5,FALSE)</f>
        <v>58.2513461538462</v>
      </c>
      <c r="U30" s="38">
        <f>VLOOKUP($B30,Datos!$T$6:$Z$371,6,FALSE)</f>
        <v>0</v>
      </c>
      <c r="V30" s="57"/>
    </row>
    <row r="31" spans="1:22">
      <c r="A31" s="24" t="str">
        <f>VLOOKUP(WEEKDAY(B31,2),'2023'!$L$5:$M$11,2,FALSE)</f>
        <v>Dom</v>
      </c>
      <c r="B31" s="25">
        <f t="shared" si="8"/>
        <v>45221</v>
      </c>
      <c r="C31" s="26">
        <f>Datos!$L27</f>
        <v>442</v>
      </c>
      <c r="D31" s="26">
        <f t="shared" si="2"/>
        <v>154.69999999999999</v>
      </c>
      <c r="E31" s="26">
        <f t="shared" si="3"/>
        <v>133</v>
      </c>
      <c r="F31" s="26">
        <f t="shared" si="4"/>
        <v>209</v>
      </c>
      <c r="G31" s="27">
        <f t="shared" si="5"/>
        <v>320.53038116076698</v>
      </c>
      <c r="H31" s="28">
        <f>Datos!$D27</f>
        <v>16</v>
      </c>
      <c r="I31" s="40">
        <f>Datos!$E27</f>
        <v>38</v>
      </c>
      <c r="J31" s="41">
        <f>Datos!$F27</f>
        <v>3</v>
      </c>
      <c r="K31" s="42">
        <f>Datos!$H27</f>
        <v>76</v>
      </c>
      <c r="L31" s="43">
        <f t="shared" si="6"/>
        <v>0.3009049773755656</v>
      </c>
      <c r="M31" s="28">
        <f>VLOOKUP($B31,Datos!$K$6:$Q$371,3,FALSE)</f>
        <v>93</v>
      </c>
      <c r="N31" s="40">
        <f>VLOOKUP($B31,Datos!$K$6:$Q$371,4,FALSE)</f>
        <v>74</v>
      </c>
      <c r="O31" s="41">
        <f>VLOOKUP($B31,Datos!$K$6:$Q$371,5,FALSE)</f>
        <v>1</v>
      </c>
      <c r="P31" s="42">
        <f>VLOOKUP($B31,Datos!$K$6:$Q$371,7,FALSE)</f>
        <v>41</v>
      </c>
      <c r="Q31" s="58">
        <f t="shared" si="7"/>
        <v>0.38009049773755654</v>
      </c>
      <c r="R31" s="28">
        <f>VLOOKUP($B31,Datos!$T$6:$Z$371,3,FALSE)</f>
        <v>114.544467425026</v>
      </c>
      <c r="S31" s="40">
        <f>VLOOKUP($B31,Datos!$T$6:$Z$371,4,FALSE)</f>
        <v>149.47341373574099</v>
      </c>
      <c r="T31" s="41">
        <f>VLOOKUP($B31,Datos!$T$6:$Z$371,5,FALSE)</f>
        <v>56.512500000000003</v>
      </c>
      <c r="U31" s="42">
        <f>VLOOKUP($B31,Datos!$T$6:$Z$371,6,FALSE)</f>
        <v>0</v>
      </c>
      <c r="V31" s="57"/>
    </row>
    <row r="32" spans="1:22">
      <c r="A32" s="29" t="str">
        <f>VLOOKUP(WEEKDAY(B32,2),'2023'!$L$5:$M$11,2,FALSE)</f>
        <v>Lun</v>
      </c>
      <c r="B32" s="20">
        <f t="shared" si="8"/>
        <v>45222</v>
      </c>
      <c r="C32" s="21">
        <f>Datos!$L28</f>
        <v>442</v>
      </c>
      <c r="D32" s="21">
        <f t="shared" si="2"/>
        <v>154.69999999999999</v>
      </c>
      <c r="E32" s="21">
        <f t="shared" si="3"/>
        <v>87</v>
      </c>
      <c r="F32" s="21">
        <f t="shared" si="4"/>
        <v>95</v>
      </c>
      <c r="G32" s="22">
        <f t="shared" si="5"/>
        <v>172.20976851020461</v>
      </c>
      <c r="H32" s="23">
        <f>Datos!$D28</f>
        <v>12</v>
      </c>
      <c r="I32" s="36">
        <f>Datos!$E28</f>
        <v>16</v>
      </c>
      <c r="J32" s="37">
        <f>Datos!$F28</f>
        <v>3</v>
      </c>
      <c r="K32" s="38">
        <f>Datos!$H28</f>
        <v>56</v>
      </c>
      <c r="L32" s="44">
        <f t="shared" si="6"/>
        <v>0.19683257918552036</v>
      </c>
      <c r="M32" s="23">
        <f>VLOOKUP($B32,Datos!$K$6:$Q$371,3,FALSE)</f>
        <v>38</v>
      </c>
      <c r="N32" s="36">
        <f>VLOOKUP($B32,Datos!$K$6:$Q$371,4,FALSE)</f>
        <v>23</v>
      </c>
      <c r="O32" s="37">
        <f>VLOOKUP($B32,Datos!$K$6:$Q$371,5,FALSE)</f>
        <v>0</v>
      </c>
      <c r="P32" s="38">
        <f>VLOOKUP($B32,Datos!$K$6:$Q$371,7,FALSE)</f>
        <v>34</v>
      </c>
      <c r="Q32" s="59">
        <f t="shared" si="7"/>
        <v>0.13800904977375567</v>
      </c>
      <c r="R32" s="23">
        <f>VLOOKUP($B32,Datos!$T$6:$Z$371,3,FALSE)</f>
        <v>44.385981127197503</v>
      </c>
      <c r="S32" s="36">
        <f>VLOOKUP($B32,Datos!$T$6:$Z$371,4,FALSE)</f>
        <v>104.349364306084</v>
      </c>
      <c r="T32" s="37">
        <f>VLOOKUP($B32,Datos!$T$6:$Z$371,5,FALSE)</f>
        <v>23.474423076923099</v>
      </c>
      <c r="U32" s="38">
        <f>VLOOKUP($B32,Datos!$T$6:$Z$371,6,FALSE)</f>
        <v>0</v>
      </c>
      <c r="V32" s="57"/>
    </row>
    <row r="33" spans="1:22">
      <c r="A33" s="24" t="str">
        <f>VLOOKUP(WEEKDAY(B33,2),'2023'!$L$5:$M$11,2,FALSE)</f>
        <v>Mar</v>
      </c>
      <c r="B33" s="25">
        <f t="shared" si="8"/>
        <v>45223</v>
      </c>
      <c r="C33" s="26">
        <f>Datos!$L29</f>
        <v>442</v>
      </c>
      <c r="D33" s="26">
        <f t="shared" si="2"/>
        <v>154.69999999999999</v>
      </c>
      <c r="E33" s="26">
        <f t="shared" si="3"/>
        <v>62</v>
      </c>
      <c r="F33" s="26">
        <f t="shared" si="4"/>
        <v>70</v>
      </c>
      <c r="G33" s="27">
        <f t="shared" si="5"/>
        <v>89.33912038433489</v>
      </c>
      <c r="H33" s="28">
        <f>Datos!$D29</f>
        <v>10</v>
      </c>
      <c r="I33" s="40">
        <f>Datos!$E29</f>
        <v>10</v>
      </c>
      <c r="J33" s="41">
        <f>Datos!$F29</f>
        <v>3</v>
      </c>
      <c r="K33" s="42">
        <f>Datos!$H29</f>
        <v>39</v>
      </c>
      <c r="L33" s="43">
        <f t="shared" si="6"/>
        <v>0.14027149321266968</v>
      </c>
      <c r="M33" s="28">
        <f>VLOOKUP($B33,Datos!$K$6:$Q$371,3,FALSE)</f>
        <v>27</v>
      </c>
      <c r="N33" s="40">
        <f>VLOOKUP($B33,Datos!$K$6:$Q$371,4,FALSE)</f>
        <v>14</v>
      </c>
      <c r="O33" s="41">
        <f>VLOOKUP($B33,Datos!$K$6:$Q$371,5,FALSE)</f>
        <v>0</v>
      </c>
      <c r="P33" s="42">
        <f>VLOOKUP($B33,Datos!$K$6:$Q$371,7,FALSE)</f>
        <v>29</v>
      </c>
      <c r="Q33" s="58">
        <f t="shared" si="7"/>
        <v>9.2760180995475117E-2</v>
      </c>
      <c r="R33" s="28">
        <f>VLOOKUP($B33,Datos!$T$6:$Z$371,3,FALSE)</f>
        <v>28.6361168562565</v>
      </c>
      <c r="S33" s="40">
        <f>VLOOKUP($B33,Datos!$T$6:$Z$371,4,FALSE)</f>
        <v>44.183965066539898</v>
      </c>
      <c r="T33" s="41">
        <f>VLOOKUP($B33,Datos!$T$6:$Z$371,5,FALSE)</f>
        <v>16.5190384615385</v>
      </c>
      <c r="U33" s="42">
        <f>VLOOKUP($B33,Datos!$T$6:$Z$371,6,FALSE)</f>
        <v>0</v>
      </c>
      <c r="V33" s="57"/>
    </row>
    <row r="34" spans="1:22">
      <c r="A34" s="29" t="str">
        <f>VLOOKUP(WEEKDAY(B34,2),'2023'!$L$5:$M$11,2,FALSE)</f>
        <v>Mié</v>
      </c>
      <c r="B34" s="20">
        <f t="shared" si="8"/>
        <v>45224</v>
      </c>
      <c r="C34" s="21">
        <f>Datos!$L30</f>
        <v>442</v>
      </c>
      <c r="D34" s="21">
        <f t="shared" si="2"/>
        <v>154.69999999999999</v>
      </c>
      <c r="E34" s="21">
        <f t="shared" si="3"/>
        <v>59</v>
      </c>
      <c r="F34" s="21">
        <f t="shared" si="4"/>
        <v>72</v>
      </c>
      <c r="G34" s="22">
        <f t="shared" si="5"/>
        <v>67.633370363748298</v>
      </c>
      <c r="H34" s="23">
        <f>Datos!$D30</f>
        <v>9</v>
      </c>
      <c r="I34" s="36">
        <f>Datos!$E30</f>
        <v>8</v>
      </c>
      <c r="J34" s="37">
        <f>Datos!$F30</f>
        <v>3</v>
      </c>
      <c r="K34" s="38">
        <f>Datos!$H30</f>
        <v>39</v>
      </c>
      <c r="L34" s="44">
        <f t="shared" si="6"/>
        <v>0.1334841628959276</v>
      </c>
      <c r="M34" s="23">
        <f>VLOOKUP($B34,Datos!$K$6:$Q$371,3,FALSE)</f>
        <v>30</v>
      </c>
      <c r="N34" s="36">
        <f>VLOOKUP($B34,Datos!$K$6:$Q$371,4,FALSE)</f>
        <v>18</v>
      </c>
      <c r="O34" s="37">
        <f>VLOOKUP($B34,Datos!$K$6:$Q$371,5,FALSE)</f>
        <v>0</v>
      </c>
      <c r="P34" s="38">
        <f>VLOOKUP($B34,Datos!$K$6:$Q$371,7,FALSE)</f>
        <v>24</v>
      </c>
      <c r="Q34" s="59">
        <f t="shared" si="7"/>
        <v>0.10859728506787331</v>
      </c>
      <c r="R34" s="23">
        <f>VLOOKUP($B34,Datos!$T$6:$Z$371,3,FALSE)</f>
        <v>21.477087642192298</v>
      </c>
      <c r="S34" s="36">
        <f>VLOOKUP($B34,Datos!$T$6:$Z$371,4,FALSE)</f>
        <v>35.7232057984791</v>
      </c>
      <c r="T34" s="37">
        <f>VLOOKUP($B34,Datos!$T$6:$Z$371,5,FALSE)</f>
        <v>10.4330769230769</v>
      </c>
      <c r="U34" s="38">
        <f>VLOOKUP($B34,Datos!$T$6:$Z$371,6,FALSE)</f>
        <v>0</v>
      </c>
      <c r="V34" s="57"/>
    </row>
    <row r="35" spans="1:22">
      <c r="A35" s="24" t="str">
        <f>VLOOKUP(WEEKDAY(B35,2),'2023'!$L$5:$M$11,2,FALSE)</f>
        <v>Jue</v>
      </c>
      <c r="B35" s="25">
        <f t="shared" si="8"/>
        <v>45225</v>
      </c>
      <c r="C35" s="26">
        <f>Datos!$L31</f>
        <v>442</v>
      </c>
      <c r="D35" s="26">
        <f t="shared" si="2"/>
        <v>154.69999999999999</v>
      </c>
      <c r="E35" s="26">
        <f t="shared" si="3"/>
        <v>63</v>
      </c>
      <c r="F35" s="26">
        <f t="shared" si="4"/>
        <v>101</v>
      </c>
      <c r="G35" s="27">
        <f t="shared" si="5"/>
        <v>75.925504369496906</v>
      </c>
      <c r="H35" s="28">
        <f>Datos!$D31</f>
        <v>13</v>
      </c>
      <c r="I35" s="40">
        <f>Datos!$E31</f>
        <v>8</v>
      </c>
      <c r="J35" s="41">
        <f>Datos!$F31</f>
        <v>3</v>
      </c>
      <c r="K35" s="42">
        <f>Datos!$H31</f>
        <v>39</v>
      </c>
      <c r="L35" s="43">
        <f t="shared" si="6"/>
        <v>0.1425339366515837</v>
      </c>
      <c r="M35" s="28">
        <f>VLOOKUP($B35,Datos!$K$6:$Q$371,3,FALSE)</f>
        <v>23</v>
      </c>
      <c r="N35" s="40">
        <f>VLOOKUP($B35,Datos!$K$6:$Q$371,4,FALSE)</f>
        <v>40</v>
      </c>
      <c r="O35" s="41">
        <f>VLOOKUP($B35,Datos!$K$6:$Q$371,5,FALSE)</f>
        <v>1</v>
      </c>
      <c r="P35" s="42">
        <f>VLOOKUP($B35,Datos!$K$6:$Q$371,7,FALSE)</f>
        <v>37</v>
      </c>
      <c r="Q35" s="58">
        <f t="shared" si="7"/>
        <v>0.14479638009049775</v>
      </c>
      <c r="R35" s="28">
        <f>VLOOKUP($B35,Datos!$T$6:$Z$371,3,FALSE)</f>
        <v>24.340699327818001</v>
      </c>
      <c r="S35" s="40">
        <f>VLOOKUP($B35,Datos!$T$6:$Z$371,4,FALSE)</f>
        <v>38.543458887832699</v>
      </c>
      <c r="T35" s="41">
        <f>VLOOKUP($B35,Datos!$T$6:$Z$371,5,FALSE)</f>
        <v>13.041346153846201</v>
      </c>
      <c r="U35" s="42">
        <f>VLOOKUP($B35,Datos!$T$6:$Z$371,6,FALSE)</f>
        <v>0</v>
      </c>
      <c r="V35" s="57"/>
    </row>
    <row r="36" spans="1:22">
      <c r="A36" s="29" t="str">
        <f>VLOOKUP(WEEKDAY(B36,2),'2023'!$L$5:$M$11,2,FALSE)</f>
        <v>Vie</v>
      </c>
      <c r="B36" s="20">
        <f t="shared" si="8"/>
        <v>45226</v>
      </c>
      <c r="C36" s="21">
        <f>Datos!$L32</f>
        <v>442</v>
      </c>
      <c r="D36" s="21">
        <f t="shared" si="2"/>
        <v>154.69999999999999</v>
      </c>
      <c r="E36" s="21">
        <f t="shared" si="3"/>
        <v>74</v>
      </c>
      <c r="F36" s="21">
        <f t="shared" si="4"/>
        <v>168</v>
      </c>
      <c r="G36" s="22">
        <f t="shared" si="5"/>
        <v>104.32586481437529</v>
      </c>
      <c r="H36" s="23">
        <f>Datos!$D32</f>
        <v>15</v>
      </c>
      <c r="I36" s="36">
        <f>Datos!$E32</f>
        <v>15</v>
      </c>
      <c r="J36" s="37">
        <f>Datos!$F32</f>
        <v>3</v>
      </c>
      <c r="K36" s="38">
        <f>Datos!$H32</f>
        <v>41</v>
      </c>
      <c r="L36" s="44">
        <f t="shared" si="6"/>
        <v>0.167420814479638</v>
      </c>
      <c r="M36" s="23">
        <f>VLOOKUP($B36,Datos!$K$6:$Q$371,3,FALSE)</f>
        <v>52</v>
      </c>
      <c r="N36" s="36">
        <f>VLOOKUP($B36,Datos!$K$6:$Q$371,4,FALSE)</f>
        <v>71</v>
      </c>
      <c r="O36" s="37">
        <f>VLOOKUP($B36,Datos!$K$6:$Q$371,5,FALSE)</f>
        <v>5</v>
      </c>
      <c r="P36" s="38">
        <f>VLOOKUP($B36,Datos!$K$6:$Q$371,7,FALSE)</f>
        <v>40</v>
      </c>
      <c r="Q36" s="59">
        <f t="shared" si="7"/>
        <v>0.2895927601809955</v>
      </c>
      <c r="R36" s="23">
        <f>VLOOKUP($B36,Datos!$T$6:$Z$371,3,FALSE)</f>
        <v>34.363340227507798</v>
      </c>
      <c r="S36" s="36">
        <f>VLOOKUP($B36,Datos!$T$6:$Z$371,4,FALSE)</f>
        <v>51.704639971482898</v>
      </c>
      <c r="T36" s="37">
        <f>VLOOKUP($B36,Datos!$T$6:$Z$371,5,FALSE)</f>
        <v>18.257884615384601</v>
      </c>
      <c r="U36" s="38">
        <f>VLOOKUP($B36,Datos!$T$6:$Z$371,6,FALSE)</f>
        <v>0</v>
      </c>
      <c r="V36" s="57"/>
    </row>
    <row r="37" spans="1:22">
      <c r="A37" s="24" t="str">
        <f>VLOOKUP(WEEKDAY(B37,2),'2023'!$L$5:$M$11,2,FALSE)</f>
        <v>Sáb</v>
      </c>
      <c r="B37" s="25">
        <f t="shared" si="8"/>
        <v>45227</v>
      </c>
      <c r="C37" s="26">
        <f>Datos!$L33</f>
        <v>442</v>
      </c>
      <c r="D37" s="26">
        <f t="shared" si="2"/>
        <v>154.69999999999999</v>
      </c>
      <c r="E37" s="26">
        <f t="shared" si="3"/>
        <v>101</v>
      </c>
      <c r="F37" s="26">
        <f t="shared" si="4"/>
        <v>189</v>
      </c>
      <c r="G37" s="27">
        <f t="shared" si="5"/>
        <v>176.91980857134521</v>
      </c>
      <c r="H37" s="28">
        <f>Datos!$D33</f>
        <v>22</v>
      </c>
      <c r="I37" s="40">
        <f>Datos!$E33</f>
        <v>33</v>
      </c>
      <c r="J37" s="41">
        <f>Datos!$F33</f>
        <v>3</v>
      </c>
      <c r="K37" s="42">
        <f>Datos!$H33</f>
        <v>43</v>
      </c>
      <c r="L37" s="43">
        <f t="shared" si="6"/>
        <v>0.22850678733031674</v>
      </c>
      <c r="M37" s="28">
        <f>VLOOKUP($B37,Datos!$K$6:$Q$371,3,FALSE)</f>
        <v>66</v>
      </c>
      <c r="N37" s="40">
        <f>VLOOKUP($B37,Datos!$K$6:$Q$371,4,FALSE)</f>
        <v>77</v>
      </c>
      <c r="O37" s="41">
        <f>VLOOKUP($B37,Datos!$K$6:$Q$371,5,FALSE)</f>
        <v>6</v>
      </c>
      <c r="P37" s="42">
        <f>VLOOKUP($B37,Datos!$K$6:$Q$371,7,FALSE)</f>
        <v>40</v>
      </c>
      <c r="Q37" s="58">
        <f t="shared" si="7"/>
        <v>0.33710407239819007</v>
      </c>
      <c r="R37" s="28">
        <f>VLOOKUP($B37,Datos!$T$6:$Z$371,3,FALSE)</f>
        <v>73.022097983454003</v>
      </c>
      <c r="S37" s="40">
        <f>VLOOKUP($B37,Datos!$T$6:$Z$371,4,FALSE)</f>
        <v>75.206749049429703</v>
      </c>
      <c r="T37" s="41">
        <f>VLOOKUP($B37,Datos!$T$6:$Z$371,5,FALSE)</f>
        <v>28.690961538461501</v>
      </c>
      <c r="U37" s="42">
        <f>VLOOKUP($B37,Datos!$T$6:$Z$371,6,FALSE)</f>
        <v>0</v>
      </c>
      <c r="V37" s="57"/>
    </row>
    <row r="38" spans="1:22">
      <c r="A38" s="29" t="str">
        <f>VLOOKUP(WEEKDAY(B38,2),'2023'!$L$5:$M$11,2,FALSE)</f>
        <v>Dom</v>
      </c>
      <c r="B38" s="20">
        <f t="shared" si="8"/>
        <v>45228</v>
      </c>
      <c r="C38" s="21">
        <f>Datos!$L34</f>
        <v>442</v>
      </c>
      <c r="D38" s="21">
        <f t="shared" si="2"/>
        <v>154.69999999999999</v>
      </c>
      <c r="E38" s="21">
        <f t="shared" si="3"/>
        <v>110</v>
      </c>
      <c r="F38" s="21">
        <f t="shared" si="4"/>
        <v>126</v>
      </c>
      <c r="G38" s="22">
        <f t="shared" si="5"/>
        <v>186.40736939506789</v>
      </c>
      <c r="H38" s="23">
        <f>Datos!$D34</f>
        <v>26</v>
      </c>
      <c r="I38" s="36">
        <f>Datos!$E34</f>
        <v>38</v>
      </c>
      <c r="J38" s="37">
        <f>Datos!$F34</f>
        <v>3</v>
      </c>
      <c r="K38" s="38">
        <f>Datos!$H34</f>
        <v>43</v>
      </c>
      <c r="L38" s="44">
        <f t="shared" si="6"/>
        <v>0.24886877828054299</v>
      </c>
      <c r="M38" s="23">
        <f>VLOOKUP($B38,Datos!$K$6:$Q$371,3,FALSE)</f>
        <v>41</v>
      </c>
      <c r="N38" s="36">
        <f>VLOOKUP($B38,Datos!$K$6:$Q$371,4,FALSE)</f>
        <v>49</v>
      </c>
      <c r="O38" s="37">
        <f>VLOOKUP($B38,Datos!$K$6:$Q$371,5,FALSE)</f>
        <v>3</v>
      </c>
      <c r="P38" s="38">
        <f>VLOOKUP($B38,Datos!$K$6:$Q$371,7,FALSE)</f>
        <v>33</v>
      </c>
      <c r="Q38" s="59">
        <f t="shared" si="7"/>
        <v>0.21040723981900453</v>
      </c>
      <c r="R38" s="23">
        <f>VLOOKUP($B38,Datos!$T$6:$Z$371,3,FALSE)</f>
        <v>78.749321354705302</v>
      </c>
      <c r="S38" s="36">
        <f>VLOOKUP($B38,Datos!$T$6:$Z$371,4,FALSE)</f>
        <v>78.967086501901093</v>
      </c>
      <c r="T38" s="37">
        <f>VLOOKUP($B38,Datos!$T$6:$Z$371,5,FALSE)</f>
        <v>28.690961538461501</v>
      </c>
      <c r="U38" s="38">
        <f>VLOOKUP($B38,Datos!$T$6:$Z$371,6,FALSE)</f>
        <v>0</v>
      </c>
      <c r="V38" s="57"/>
    </row>
    <row r="39" spans="1:22">
      <c r="A39" s="24" t="str">
        <f>VLOOKUP(WEEKDAY(B39,2),'2023'!$L$5:$M$11,2,FALSE)</f>
        <v>Lun</v>
      </c>
      <c r="B39" s="25">
        <f t="shared" si="8"/>
        <v>45229</v>
      </c>
      <c r="C39" s="26">
        <f>Datos!$L35</f>
        <v>442</v>
      </c>
      <c r="D39" s="26">
        <f t="shared" si="2"/>
        <v>154.69999999999999</v>
      </c>
      <c r="E39" s="26">
        <f t="shared" si="3"/>
        <v>69</v>
      </c>
      <c r="F39" s="26">
        <f t="shared" si="4"/>
        <v>60</v>
      </c>
      <c r="G39" s="27">
        <f t="shared" si="5"/>
        <v>80.995288522409453</v>
      </c>
      <c r="H39" s="28">
        <f>Datos!$D35</f>
        <v>15</v>
      </c>
      <c r="I39" s="40">
        <f>Datos!$E35</f>
        <v>16</v>
      </c>
      <c r="J39" s="41">
        <f>Datos!$F35</f>
        <v>3</v>
      </c>
      <c r="K39" s="42">
        <f>Datos!$H35</f>
        <v>35</v>
      </c>
      <c r="L39" s="43">
        <f t="shared" si="6"/>
        <v>0.15610859728506787</v>
      </c>
      <c r="M39" s="28">
        <f>VLOOKUP($B39,Datos!$K$6:$Q$371,3,FALSE)</f>
        <v>17</v>
      </c>
      <c r="N39" s="40">
        <f>VLOOKUP($B39,Datos!$K$6:$Q$371,4,FALSE)</f>
        <v>16</v>
      </c>
      <c r="O39" s="41">
        <f>VLOOKUP($B39,Datos!$K$6:$Q$371,5,FALSE)</f>
        <v>0</v>
      </c>
      <c r="P39" s="42">
        <f>VLOOKUP($B39,Datos!$K$6:$Q$371,7,FALSE)</f>
        <v>27</v>
      </c>
      <c r="Q39" s="58">
        <f t="shared" si="7"/>
        <v>7.4660633484162894E-2</v>
      </c>
      <c r="R39" s="28">
        <f>VLOOKUP($B39,Datos!$T$6:$Z$371,3,FALSE)</f>
        <v>30.0679226990693</v>
      </c>
      <c r="S39" s="40">
        <f>VLOOKUP($B39,Datos!$T$6:$Z$371,4,FALSE)</f>
        <v>41.363711977186298</v>
      </c>
      <c r="T39" s="41">
        <f>VLOOKUP($B39,Datos!$T$6:$Z$371,5,FALSE)</f>
        <v>9.5636538461538496</v>
      </c>
      <c r="U39" s="42">
        <f>VLOOKUP($B39,Datos!$T$6:$Z$371,6,FALSE)</f>
        <v>0</v>
      </c>
      <c r="V39" s="57"/>
    </row>
    <row r="40" spans="1:22">
      <c r="A40" s="30" t="str">
        <f>VLOOKUP(WEEKDAY(B40,2),'2023'!$L$5:$M$11,2,FALSE)</f>
        <v>Mar</v>
      </c>
      <c r="B40" s="31">
        <f t="shared" si="8"/>
        <v>45230</v>
      </c>
      <c r="C40" s="32">
        <f>Datos!$L36</f>
        <v>442</v>
      </c>
      <c r="D40" s="32">
        <f t="shared" si="2"/>
        <v>154.69999999999999</v>
      </c>
      <c r="E40" s="32">
        <f t="shared" si="3"/>
        <v>45</v>
      </c>
      <c r="F40" s="32">
        <f t="shared" si="4"/>
        <v>46</v>
      </c>
      <c r="G40" s="33">
        <f t="shared" si="5"/>
        <v>38.450304034490991</v>
      </c>
      <c r="H40" s="34">
        <f>Datos!$D36</f>
        <v>9</v>
      </c>
      <c r="I40" s="45">
        <f>Datos!$E36</f>
        <v>9</v>
      </c>
      <c r="J40" s="46">
        <f>Datos!$F36</f>
        <v>2</v>
      </c>
      <c r="K40" s="47">
        <f>Datos!$H36</f>
        <v>25</v>
      </c>
      <c r="L40" s="48">
        <f t="shared" si="6"/>
        <v>0.10180995475113122</v>
      </c>
      <c r="M40" s="34">
        <f>VLOOKUP($B40,Datos!$K$6:$Q$371,3,FALSE)</f>
        <v>15</v>
      </c>
      <c r="N40" s="45">
        <f>VLOOKUP($B40,Datos!$K$6:$Q$371,4,FALSE)</f>
        <v>9</v>
      </c>
      <c r="O40" s="46">
        <f>VLOOKUP($B40,Datos!$K$6:$Q$371,5,FALSE)</f>
        <v>0</v>
      </c>
      <c r="P40" s="47">
        <f>VLOOKUP($B40,Datos!$K$6:$Q$371,7,FALSE)</f>
        <v>22</v>
      </c>
      <c r="Q40" s="60">
        <f t="shared" si="7"/>
        <v>5.4298642533936653E-2</v>
      </c>
      <c r="R40" s="34">
        <f>VLOOKUP($B40,Datos!$T$6:$Z$371,3,FALSE)</f>
        <v>17.181670113753899</v>
      </c>
      <c r="S40" s="45">
        <f>VLOOKUP($B40,Datos!$T$6:$Z$371,4,FALSE)</f>
        <v>16.921518536121699</v>
      </c>
      <c r="T40" s="46">
        <f>VLOOKUP($B40,Datos!$T$6:$Z$371,5,FALSE)</f>
        <v>4.3471153846153898</v>
      </c>
      <c r="U40" s="47">
        <f>VLOOKUP($B40,Datos!$T$6:$Z$371,6,FALSE)</f>
        <v>0</v>
      </c>
      <c r="V40" s="57"/>
    </row>
    <row r="41" spans="1:22">
      <c r="A41" s="5"/>
      <c r="B41" s="6"/>
      <c r="D41" s="7"/>
      <c r="E41" s="7"/>
      <c r="F41" s="7"/>
      <c r="G41" s="7"/>
      <c r="H41" s="300"/>
      <c r="I41" s="300"/>
      <c r="J41" s="300"/>
      <c r="K41" s="300"/>
      <c r="L41" s="35"/>
      <c r="M41" s="300"/>
      <c r="N41" s="300"/>
      <c r="O41" s="300"/>
      <c r="P41" s="300"/>
      <c r="Q41" s="35"/>
      <c r="R41" s="300"/>
      <c r="S41" s="300"/>
      <c r="T41" s="300"/>
      <c r="U41" s="300"/>
      <c r="V41" s="35"/>
    </row>
    <row r="42" spans="1:22">
      <c r="A42" s="313" t="s">
        <v>469</v>
      </c>
      <c r="B42" s="313"/>
      <c r="C42" s="313"/>
      <c r="D42" s="313"/>
      <c r="E42" s="313"/>
      <c r="H42" s="7"/>
      <c r="I42" s="49"/>
      <c r="J42" s="50"/>
      <c r="K42" s="49"/>
      <c r="L42" s="49"/>
      <c r="M42" s="312" t="s">
        <v>470</v>
      </c>
      <c r="N42" s="312"/>
      <c r="O42" s="312"/>
      <c r="P42" s="312"/>
      <c r="Q42" s="61">
        <v>0.6</v>
      </c>
      <c r="R42" s="49"/>
      <c r="S42" s="49"/>
      <c r="T42" s="49"/>
      <c r="U42" s="49"/>
      <c r="V42" s="49"/>
    </row>
    <row r="43" spans="1:22">
      <c r="A43" s="314">
        <v>0.35</v>
      </c>
      <c r="B43" s="314"/>
      <c r="C43" s="311">
        <f t="shared" ref="C43:C45" si="9">AVERAGE($C$10:$C$40)*$A43</f>
        <v>154.69999999999999</v>
      </c>
      <c r="D43" s="311"/>
      <c r="E43" s="311"/>
      <c r="F43" s="7"/>
      <c r="G43" s="7"/>
      <c r="H43" s="7"/>
      <c r="I43" s="7"/>
      <c r="J43" s="7"/>
      <c r="K43" s="7"/>
      <c r="L43" s="7"/>
      <c r="M43" s="312" t="s">
        <v>470</v>
      </c>
      <c r="N43" s="312"/>
      <c r="O43" s="312"/>
      <c r="P43" s="312"/>
      <c r="Q43" s="61">
        <v>0.4</v>
      </c>
      <c r="R43" s="7"/>
      <c r="S43" s="7"/>
      <c r="T43" s="7"/>
      <c r="U43" s="7"/>
      <c r="V43" s="7"/>
    </row>
    <row r="44" spans="1:22">
      <c r="A44" s="315">
        <v>0.5</v>
      </c>
      <c r="B44" s="315"/>
      <c r="C44" s="311">
        <f t="shared" si="9"/>
        <v>221</v>
      </c>
      <c r="D44" s="311"/>
      <c r="E44" s="311"/>
      <c r="F44" s="7"/>
      <c r="G44" s="7"/>
      <c r="H44" s="7"/>
      <c r="I44" s="7"/>
      <c r="J44" s="51"/>
      <c r="K44" s="7"/>
      <c r="L44" s="7"/>
      <c r="M44" s="312" t="s">
        <v>471</v>
      </c>
      <c r="N44" s="312"/>
      <c r="O44" s="312"/>
      <c r="P44" s="312"/>
      <c r="Q44" s="61">
        <v>0.2</v>
      </c>
      <c r="R44" s="7"/>
      <c r="S44" s="7"/>
      <c r="T44" s="7"/>
      <c r="U44" s="7"/>
      <c r="V44" s="7"/>
    </row>
    <row r="45" spans="1:22">
      <c r="A45" s="310">
        <v>0.7</v>
      </c>
      <c r="B45" s="310"/>
      <c r="C45" s="311">
        <f t="shared" si="9"/>
        <v>309.39999999999998</v>
      </c>
      <c r="D45" s="311"/>
      <c r="E45" s="311"/>
      <c r="F45" s="7"/>
      <c r="G45" s="7"/>
      <c r="H45" s="7"/>
      <c r="I45" s="7"/>
      <c r="J45" s="51"/>
      <c r="K45" s="7"/>
      <c r="L45" s="7"/>
      <c r="M45" s="312" t="s">
        <v>472</v>
      </c>
      <c r="N45" s="312"/>
      <c r="O45" s="312"/>
      <c r="P45" s="312"/>
      <c r="Q45" s="61">
        <v>0.1</v>
      </c>
      <c r="R45" s="7"/>
      <c r="S45" s="7"/>
      <c r="T45" s="7"/>
      <c r="U45" s="7"/>
      <c r="V45" s="7"/>
    </row>
  </sheetData>
  <mergeCells count="39">
    <mergeCell ref="J6:J9"/>
    <mergeCell ref="K6:K9"/>
    <mergeCell ref="A44:B44"/>
    <mergeCell ref="C44:E44"/>
    <mergeCell ref="M44:P44"/>
    <mergeCell ref="A7:B9"/>
    <mergeCell ref="E7:G8"/>
    <mergeCell ref="C8:C9"/>
    <mergeCell ref="H6:H9"/>
    <mergeCell ref="I6:I9"/>
    <mergeCell ref="A45:B45"/>
    <mergeCell ref="C45:E45"/>
    <mergeCell ref="M45:P45"/>
    <mergeCell ref="A42:E42"/>
    <mergeCell ref="M42:P42"/>
    <mergeCell ref="A43:B43"/>
    <mergeCell ref="C43:E43"/>
    <mergeCell ref="M43:P43"/>
    <mergeCell ref="H5:K5"/>
    <mergeCell ref="M5:P5"/>
    <mergeCell ref="R5:U5"/>
    <mergeCell ref="H41:K41"/>
    <mergeCell ref="M41:P41"/>
    <mergeCell ref="R41:U41"/>
    <mergeCell ref="L5:L9"/>
    <mergeCell ref="M6:M9"/>
    <mergeCell ref="N6:N9"/>
    <mergeCell ref="O6:O9"/>
    <mergeCell ref="P6:P9"/>
    <mergeCell ref="Q5:Q9"/>
    <mergeCell ref="R6:R9"/>
    <mergeCell ref="S6:S9"/>
    <mergeCell ref="T6:T9"/>
    <mergeCell ref="U6:U9"/>
    <mergeCell ref="B2:U2"/>
    <mergeCell ref="X2:AE2"/>
    <mergeCell ref="B3:U3"/>
    <mergeCell ref="X3:AE3"/>
    <mergeCell ref="X4:AE4"/>
  </mergeCells>
  <conditionalFormatting sqref="L10:L40 Q10:Q40 Q42:Q45">
    <cfRule type="cellIs" dxfId="17" priority="1" operator="greaterThanOrEqual">
      <formula>$Q$42</formula>
    </cfRule>
    <cfRule type="cellIs" dxfId="16" priority="2" operator="lessThanOrEqual">
      <formula>$Q$45</formula>
    </cfRule>
    <cfRule type="cellIs" dxfId="15" priority="6" operator="between">
      <formula>$Q$43</formula>
      <formula>$Q$42</formula>
    </cfRule>
  </conditionalFormatting>
  <conditionalFormatting sqref="Q42:Q45 L10:L40 Q10:Q40">
    <cfRule type="cellIs" dxfId="14" priority="5" operator="between">
      <formula>$Q$45</formula>
      <formula>$Q$44</formula>
    </cfRule>
  </conditionalFormatting>
  <conditionalFormatting sqref="Q45">
    <cfRule type="cellIs" dxfId="13" priority="3" operator="greaterThanOrEqual">
      <formula>$Q$42</formula>
    </cfRule>
    <cfRule type="cellIs" dxfId="12" priority="4" operator="between">
      <formula>$Q$43</formula>
      <formula>$Q$42</formula>
    </cfRule>
  </conditionalFormatting>
  <pageMargins left="0.389583333333333" right="0.389583333333333" top="0.389583333333333" bottom="0.389583333333333" header="0.30972222222222201" footer="0.30972222222222201"/>
  <pageSetup scale="92" fitToWidth="2" orientation="landscape"/>
  <colBreaks count="1" manualBreakCount="1">
    <brk id="22" max="44" man="1"/>
  </colBreak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4"/>
  </sheetPr>
  <dimension ref="A1:AF44"/>
  <sheetViews>
    <sheetView showGridLines="0" topLeftCell="B10" zoomScale="90" zoomScaleNormal="90" workbookViewId="0">
      <selection activeCell="AK25" sqref="AK25"/>
    </sheetView>
  </sheetViews>
  <sheetFormatPr baseColWidth="10" defaultColWidth="3.85546875" defaultRowHeight="12.75" outlineLevelRow="1" outlineLevelCol="1"/>
  <cols>
    <col min="1" max="1" width="7.42578125" style="4" customWidth="1"/>
    <col min="2" max="2" width="3.5703125" style="4" customWidth="1"/>
    <col min="3" max="3" width="4.5703125" style="4" hidden="1" customWidth="1" outlineLevel="1"/>
    <col min="4" max="4" width="8.7109375" style="4" hidden="1" customWidth="1" outlineLevel="1"/>
    <col min="5" max="5" width="7" style="4" customWidth="1" collapsed="1"/>
    <col min="6" max="6" width="7" style="4" customWidth="1"/>
    <col min="7" max="7" width="6.5703125" style="4" customWidth="1"/>
    <col min="8" max="9" width="3.5703125" style="4" hidden="1" customWidth="1" outlineLevel="1"/>
    <col min="10" max="11" width="4.85546875" style="4" hidden="1" customWidth="1" outlineLevel="1"/>
    <col min="12" max="12" width="6.7109375" style="4" customWidth="1" collapsed="1"/>
    <col min="13" max="16" width="3.5703125" style="4" customWidth="1"/>
    <col min="17" max="17" width="6.7109375" style="4" customWidth="1"/>
    <col min="18" max="19" width="3.5703125" style="4" hidden="1" customWidth="1" outlineLevel="1"/>
    <col min="20" max="21" width="4.85546875" style="4" hidden="1" customWidth="1" outlineLevel="1"/>
    <col min="22" max="22" width="3.85546875" style="4" customWidth="1" collapsed="1"/>
    <col min="23" max="32" width="14" style="4" customWidth="1"/>
    <col min="33" max="33" width="3.85546875" style="4" customWidth="1"/>
    <col min="34" max="16384" width="3.85546875" style="4"/>
  </cols>
  <sheetData>
    <row r="1" spans="1:32" hidden="1" outlineLevel="1">
      <c r="A1" s="5"/>
      <c r="B1" s="6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 t="s">
        <v>473</v>
      </c>
      <c r="R1" s="7"/>
      <c r="S1" s="7"/>
      <c r="T1" s="7"/>
      <c r="U1" s="7"/>
      <c r="V1" s="7"/>
      <c r="W1" s="7" t="s">
        <v>459</v>
      </c>
      <c r="X1" s="7" t="str">
        <f t="shared" ref="X1:AF1" si="0">W1</f>
        <v>XXXXXXXXXXXX</v>
      </c>
      <c r="Y1" s="7" t="str">
        <f t="shared" si="0"/>
        <v>XXXXXXXXXXXX</v>
      </c>
      <c r="Z1" s="7" t="str">
        <f t="shared" si="0"/>
        <v>XXXXXXXXXXXX</v>
      </c>
      <c r="AA1" s="7" t="str">
        <f t="shared" si="0"/>
        <v>XXXXXXXXXXXX</v>
      </c>
      <c r="AB1" s="7" t="str">
        <f t="shared" si="0"/>
        <v>XXXXXXXXXXXX</v>
      </c>
      <c r="AC1" s="7" t="str">
        <f t="shared" si="0"/>
        <v>XXXXXXXXXXXX</v>
      </c>
      <c r="AD1" s="7" t="str">
        <f t="shared" si="0"/>
        <v>XXXXXXXXXXXX</v>
      </c>
      <c r="AE1" s="7" t="str">
        <f t="shared" si="0"/>
        <v>XXXXXXXXXXXX</v>
      </c>
      <c r="AF1" s="7" t="str">
        <f t="shared" si="0"/>
        <v>XXXXXXXXXXXX</v>
      </c>
    </row>
    <row r="2" spans="1:32" s="1" customFormat="1" ht="18.75" collapsed="1">
      <c r="A2" s="8"/>
      <c r="B2" s="293" t="s">
        <v>460</v>
      </c>
      <c r="C2" s="293"/>
      <c r="D2" s="293"/>
      <c r="E2" s="293"/>
      <c r="F2" s="293"/>
      <c r="G2" s="293"/>
      <c r="H2" s="293"/>
      <c r="I2" s="293"/>
      <c r="J2" s="293"/>
      <c r="K2" s="293"/>
      <c r="L2" s="293"/>
      <c r="M2" s="293"/>
      <c r="N2" s="293"/>
      <c r="O2" s="293"/>
      <c r="P2" s="293"/>
      <c r="Q2" s="293"/>
      <c r="R2" s="293"/>
      <c r="S2" s="293"/>
      <c r="T2" s="293"/>
      <c r="U2" s="293"/>
      <c r="V2" s="9"/>
      <c r="W2" s="52"/>
      <c r="X2" s="294"/>
      <c r="Y2" s="294"/>
      <c r="Z2" s="294"/>
      <c r="AA2" s="294"/>
      <c r="AB2" s="294"/>
      <c r="AC2" s="294"/>
      <c r="AD2" s="294"/>
      <c r="AE2" s="294"/>
    </row>
    <row r="3" spans="1:32" s="2" customFormat="1" ht="18.75">
      <c r="A3" s="10"/>
      <c r="B3" s="295" t="s">
        <v>483</v>
      </c>
      <c r="C3" s="295"/>
      <c r="D3" s="295"/>
      <c r="E3" s="295"/>
      <c r="F3" s="295"/>
      <c r="G3" s="295"/>
      <c r="H3" s="295"/>
      <c r="I3" s="295"/>
      <c r="J3" s="295"/>
      <c r="K3" s="295"/>
      <c r="L3" s="295"/>
      <c r="M3" s="295"/>
      <c r="N3" s="295"/>
      <c r="O3" s="295"/>
      <c r="P3" s="295"/>
      <c r="Q3" s="295"/>
      <c r="R3" s="295"/>
      <c r="S3" s="295"/>
      <c r="T3" s="295"/>
      <c r="U3" s="295"/>
      <c r="V3" s="11"/>
      <c r="W3" s="53"/>
      <c r="X3" s="294" t="str">
        <f>B2</f>
        <v>PRONÓSTICO DE OCUPACIÓN</v>
      </c>
      <c r="Y3" s="294"/>
      <c r="Z3" s="294"/>
      <c r="AA3" s="294"/>
      <c r="AB3" s="294"/>
      <c r="AC3" s="294"/>
      <c r="AD3" s="294"/>
      <c r="AE3" s="294"/>
      <c r="AF3" s="62"/>
    </row>
    <row r="4" spans="1:32" ht="21">
      <c r="A4" s="5"/>
      <c r="B4" s="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X4" s="296" t="str">
        <f>B3</f>
        <v>NOVIEMBRE 2023</v>
      </c>
      <c r="Y4" s="296"/>
      <c r="Z4" s="296"/>
      <c r="AA4" s="296"/>
      <c r="AB4" s="296"/>
      <c r="AC4" s="296"/>
      <c r="AD4" s="296"/>
      <c r="AE4" s="296"/>
    </row>
    <row r="5" spans="1:32">
      <c r="A5" s="5"/>
      <c r="B5" s="6"/>
      <c r="C5" s="7"/>
      <c r="D5" s="7"/>
      <c r="E5" s="7"/>
      <c r="F5" s="7"/>
      <c r="G5" s="7"/>
      <c r="H5" s="297">
        <f>Datos!$C$1</f>
        <v>2022</v>
      </c>
      <c r="I5" s="298"/>
      <c r="J5" s="298"/>
      <c r="K5" s="299"/>
      <c r="L5" s="301" t="str">
        <f>CONCATENATE("% de Occ ",H5)</f>
        <v>% de Occ 2022</v>
      </c>
      <c r="M5" s="297">
        <f>Datos!$L$1</f>
        <v>2023</v>
      </c>
      <c r="N5" s="298"/>
      <c r="O5" s="298"/>
      <c r="P5" s="299"/>
      <c r="Q5" s="301" t="str">
        <f>CONCATENATE("% de Occ ",M5)</f>
        <v>% de Occ 2023</v>
      </c>
      <c r="R5" s="297" t="s">
        <v>462</v>
      </c>
      <c r="S5" s="298"/>
      <c r="T5" s="298"/>
      <c r="U5" s="299"/>
      <c r="V5" s="54"/>
    </row>
    <row r="6" spans="1:32" s="3" customFormat="1">
      <c r="A6" s="12"/>
      <c r="B6" s="13"/>
      <c r="C6" s="14"/>
      <c r="D6" s="14"/>
      <c r="E6" s="14"/>
      <c r="F6" s="14"/>
      <c r="G6" s="14"/>
      <c r="H6" s="307" t="s">
        <v>368</v>
      </c>
      <c r="I6" s="308" t="str">
        <f>Datos!$E5</f>
        <v>Referidos</v>
      </c>
      <c r="J6" s="308" t="s">
        <v>463</v>
      </c>
      <c r="K6" s="309" t="s">
        <v>391</v>
      </c>
      <c r="L6" s="302"/>
      <c r="M6" s="303" t="str">
        <f>H6</f>
        <v>Pagadores</v>
      </c>
      <c r="N6" s="304" t="str">
        <f>I6</f>
        <v>Referidos</v>
      </c>
      <c r="O6" s="305" t="s">
        <v>370</v>
      </c>
      <c r="P6" s="306" t="s">
        <v>464</v>
      </c>
      <c r="Q6" s="302"/>
      <c r="R6" s="307" t="str">
        <f t="shared" ref="R6:U6" si="1">H6</f>
        <v>Pagadores</v>
      </c>
      <c r="S6" s="308" t="str">
        <f t="shared" si="1"/>
        <v>Referidos</v>
      </c>
      <c r="T6" s="308" t="str">
        <f t="shared" si="1"/>
        <v>Agencias Grupos</v>
      </c>
      <c r="U6" s="309" t="str">
        <f t="shared" si="1"/>
        <v>Propietarios e invitados</v>
      </c>
      <c r="V6" s="55"/>
    </row>
    <row r="7" spans="1:32" s="3" customFormat="1">
      <c r="A7" s="316" t="s">
        <v>465</v>
      </c>
      <c r="B7" s="317"/>
      <c r="C7" s="15"/>
      <c r="D7" s="15" t="s">
        <v>466</v>
      </c>
      <c r="E7" s="320" t="s">
        <v>467</v>
      </c>
      <c r="F7" s="320"/>
      <c r="G7" s="321"/>
      <c r="H7" s="307"/>
      <c r="I7" s="308"/>
      <c r="J7" s="308"/>
      <c r="K7" s="309"/>
      <c r="L7" s="302"/>
      <c r="M7" s="303"/>
      <c r="N7" s="304"/>
      <c r="O7" s="305"/>
      <c r="P7" s="306"/>
      <c r="Q7" s="302"/>
      <c r="R7" s="307"/>
      <c r="S7" s="308"/>
      <c r="T7" s="308"/>
      <c r="U7" s="309"/>
      <c r="V7" s="55"/>
    </row>
    <row r="8" spans="1:32" s="3" customFormat="1">
      <c r="A8" s="318"/>
      <c r="B8" s="319"/>
      <c r="C8" s="324" t="s">
        <v>468</v>
      </c>
      <c r="D8" s="16" t="s">
        <v>374</v>
      </c>
      <c r="E8" s="322"/>
      <c r="F8" s="322"/>
      <c r="G8" s="323"/>
      <c r="H8" s="307"/>
      <c r="I8" s="308"/>
      <c r="J8" s="308"/>
      <c r="K8" s="309"/>
      <c r="L8" s="302"/>
      <c r="M8" s="303"/>
      <c r="N8" s="304"/>
      <c r="O8" s="305"/>
      <c r="P8" s="306"/>
      <c r="Q8" s="302"/>
      <c r="R8" s="307"/>
      <c r="S8" s="308"/>
      <c r="T8" s="308"/>
      <c r="U8" s="309"/>
      <c r="V8" s="55"/>
    </row>
    <row r="9" spans="1:32" s="3" customFormat="1" ht="38.25">
      <c r="A9" s="318"/>
      <c r="B9" s="319"/>
      <c r="C9" s="325"/>
      <c r="D9" s="17">
        <f>A42</f>
        <v>0.35</v>
      </c>
      <c r="E9" s="16" t="str">
        <f>CONCATENATE("Ejercicio 
",$H$5)</f>
        <v>Ejercicio 
2022</v>
      </c>
      <c r="F9" s="16" t="str">
        <f>CONCATENATE("Ejercicio 
",$M$5)</f>
        <v>Ejercicio 
2023</v>
      </c>
      <c r="G9" s="18" t="str">
        <f>CONCATENATE("Presup. 
",$M$5)</f>
        <v>Presup. 
2023</v>
      </c>
      <c r="H9" s="307"/>
      <c r="I9" s="308"/>
      <c r="J9" s="308"/>
      <c r="K9" s="309"/>
      <c r="L9" s="302"/>
      <c r="M9" s="303"/>
      <c r="N9" s="304"/>
      <c r="O9" s="305"/>
      <c r="P9" s="306"/>
      <c r="Q9" s="302"/>
      <c r="R9" s="307"/>
      <c r="S9" s="308"/>
      <c r="T9" s="308"/>
      <c r="U9" s="309"/>
      <c r="V9" s="55"/>
    </row>
    <row r="10" spans="1:32">
      <c r="A10" s="19" t="str">
        <f>VLOOKUP(WEEKDAY(B10,2),'2023'!$L$5:$M$11,2,FALSE)</f>
        <v>Mié</v>
      </c>
      <c r="B10" s="20">
        <v>45231</v>
      </c>
      <c r="C10" s="21">
        <f>Datos!$L6</f>
        <v>442</v>
      </c>
      <c r="D10" s="21">
        <f t="shared" ref="D10:D39" si="2">C10*$A$42</f>
        <v>154.69999999999999</v>
      </c>
      <c r="E10" s="21">
        <f t="shared" ref="E10:E39" si="3">H10+I10+J10+K10</f>
        <v>255</v>
      </c>
      <c r="F10" s="21">
        <f t="shared" ref="F10:F39" si="4">M10+N10+O10+P10</f>
        <v>48</v>
      </c>
      <c r="G10" s="22">
        <f t="shared" ref="G10:G39" si="5">R10+S10+T10+U10</f>
        <v>40.398878919196854</v>
      </c>
      <c r="H10" s="23">
        <f>Datos!$D6</f>
        <v>73</v>
      </c>
      <c r="I10" s="36">
        <f>Datos!$E6</f>
        <v>98</v>
      </c>
      <c r="J10" s="37">
        <f>Datos!$F6</f>
        <v>24</v>
      </c>
      <c r="K10" s="38">
        <f>Datos!$H6</f>
        <v>60</v>
      </c>
      <c r="L10" s="39">
        <f t="shared" ref="L10:L39" si="6">SUM(H10:K10)/C10</f>
        <v>0.57692307692307687</v>
      </c>
      <c r="M10" s="23">
        <f>VLOOKUP($B10,Datos!$K$6:$Q$371,3,FALSE)</f>
        <v>10</v>
      </c>
      <c r="N10" s="36">
        <f>VLOOKUP($B10,Datos!$K$6:$Q$371,4,FALSE)</f>
        <v>10</v>
      </c>
      <c r="O10" s="37">
        <f>VLOOKUP($B10,Datos!$K$6:$Q$371,5,FALSE)</f>
        <v>1</v>
      </c>
      <c r="P10" s="38">
        <f>VLOOKUP($B10,Datos!$K$6:$Q$371,7,FALSE)</f>
        <v>27</v>
      </c>
      <c r="Q10" s="56">
        <f t="shared" ref="Q10:Q39" si="7">SUM(M10:O10)/C10</f>
        <v>4.7511312217194568E-2</v>
      </c>
      <c r="R10" s="23">
        <f>VLOOKUP($B10,Datos!$T$6:$Z$371,3,FALSE)</f>
        <v>19.977284345047899</v>
      </c>
      <c r="S10" s="36">
        <f>VLOOKUP($B10,Datos!$T$6:$Z$371,4,FALSE)</f>
        <v>17.060160427807499</v>
      </c>
      <c r="T10" s="37">
        <f>VLOOKUP($B10,Datos!$T$6:$Z$371,5,FALSE)</f>
        <v>3.3614341463414599</v>
      </c>
      <c r="U10" s="38">
        <f>VLOOKUP($B10,Datos!$T$6:$Z$371,6,FALSE)</f>
        <v>0</v>
      </c>
      <c r="V10" s="57"/>
    </row>
    <row r="11" spans="1:32">
      <c r="A11" s="24" t="str">
        <f>VLOOKUP(WEEKDAY(B11,2),'2023'!$L$5:$M$11,2,FALSE)</f>
        <v>Jue</v>
      </c>
      <c r="B11" s="25">
        <f>B10+1</f>
        <v>45232</v>
      </c>
      <c r="C11" s="26">
        <f>Datos!$L7</f>
        <v>442</v>
      </c>
      <c r="D11" s="26">
        <f t="shared" si="2"/>
        <v>154.69999999999999</v>
      </c>
      <c r="E11" s="26">
        <f t="shared" si="3"/>
        <v>117</v>
      </c>
      <c r="F11" s="26">
        <f t="shared" si="4"/>
        <v>82</v>
      </c>
      <c r="G11" s="27">
        <f t="shared" si="5"/>
        <v>49.123696395392201</v>
      </c>
      <c r="H11" s="28">
        <f>Datos!$D7</f>
        <v>24</v>
      </c>
      <c r="I11" s="40">
        <f>Datos!$E7</f>
        <v>34</v>
      </c>
      <c r="J11" s="41">
        <f>Datos!$F7</f>
        <v>7</v>
      </c>
      <c r="K11" s="42">
        <f>Datos!$H7</f>
        <v>52</v>
      </c>
      <c r="L11" s="43">
        <f t="shared" si="6"/>
        <v>0.26470588235294118</v>
      </c>
      <c r="M11" s="28">
        <f>VLOOKUP($B11,Datos!$K$6:$Q$371,3,FALSE)</f>
        <v>17</v>
      </c>
      <c r="N11" s="40">
        <f>VLOOKUP($B11,Datos!$K$6:$Q$371,4,FALSE)</f>
        <v>19</v>
      </c>
      <c r="O11" s="41">
        <f>VLOOKUP($B11,Datos!$K$6:$Q$371,5,FALSE)</f>
        <v>5</v>
      </c>
      <c r="P11" s="42">
        <f>VLOOKUP($B11,Datos!$K$6:$Q$371,7,FALSE)</f>
        <v>41</v>
      </c>
      <c r="Q11" s="58">
        <f t="shared" si="7"/>
        <v>9.2760180995475117E-2</v>
      </c>
      <c r="R11" s="28">
        <f>VLOOKUP($B11,Datos!$T$6:$Z$371,3,FALSE)</f>
        <v>18.550335463258801</v>
      </c>
      <c r="S11" s="40">
        <f>VLOOKUP($B11,Datos!$T$6:$Z$371,4,FALSE)</f>
        <v>21.609536541889501</v>
      </c>
      <c r="T11" s="41">
        <f>VLOOKUP($B11,Datos!$T$6:$Z$371,5,FALSE)</f>
        <v>8.9638243902439001</v>
      </c>
      <c r="U11" s="42">
        <f>VLOOKUP($B11,Datos!$T$6:$Z$371,6,FALSE)</f>
        <v>0</v>
      </c>
      <c r="V11" s="57"/>
    </row>
    <row r="12" spans="1:32">
      <c r="A12" s="29" t="str">
        <f>VLOOKUP(WEEKDAY(B12,2),'2023'!$L$5:$M$11,2,FALSE)</f>
        <v>Vie</v>
      </c>
      <c r="B12" s="20">
        <f t="shared" ref="B12:B39" si="8">B11+1</f>
        <v>45233</v>
      </c>
      <c r="C12" s="21">
        <f>Datos!$L8</f>
        <v>442</v>
      </c>
      <c r="D12" s="21">
        <f t="shared" si="2"/>
        <v>154.69999999999999</v>
      </c>
      <c r="E12" s="21">
        <f t="shared" si="3"/>
        <v>55</v>
      </c>
      <c r="F12" s="21">
        <f t="shared" si="4"/>
        <v>192</v>
      </c>
      <c r="G12" s="22">
        <f t="shared" si="5"/>
        <v>81.214650215235793</v>
      </c>
      <c r="H12" s="23">
        <f>Datos!$D8</f>
        <v>8</v>
      </c>
      <c r="I12" s="36">
        <f>Datos!$E8</f>
        <v>10</v>
      </c>
      <c r="J12" s="37">
        <f>Datos!$F8</f>
        <v>3</v>
      </c>
      <c r="K12" s="38">
        <f>Datos!$H8</f>
        <v>34</v>
      </c>
      <c r="L12" s="44">
        <f t="shared" si="6"/>
        <v>0.1244343891402715</v>
      </c>
      <c r="M12" s="23">
        <f>VLOOKUP($B12,Datos!$K$6:$Q$371,3,FALSE)</f>
        <v>48</v>
      </c>
      <c r="N12" s="36">
        <f>VLOOKUP($B12,Datos!$K$6:$Q$371,4,FALSE)</f>
        <v>39</v>
      </c>
      <c r="O12" s="37">
        <f>VLOOKUP($B12,Datos!$K$6:$Q$371,5,FALSE)</f>
        <v>61</v>
      </c>
      <c r="P12" s="38">
        <f>VLOOKUP($B12,Datos!$K$6:$Q$371,7,FALSE)</f>
        <v>44</v>
      </c>
      <c r="Q12" s="59">
        <f t="shared" si="7"/>
        <v>0.33484162895927599</v>
      </c>
      <c r="R12" s="23">
        <f>VLOOKUP($B12,Datos!$T$6:$Z$371,3,FALSE)</f>
        <v>28.5389776357827</v>
      </c>
      <c r="S12" s="36">
        <f>VLOOKUP($B12,Datos!$T$6:$Z$371,4,FALSE)</f>
        <v>38.669696969697</v>
      </c>
      <c r="T12" s="37">
        <f>VLOOKUP($B12,Datos!$T$6:$Z$371,5,FALSE)</f>
        <v>14.005975609756099</v>
      </c>
      <c r="U12" s="38">
        <f>VLOOKUP($B12,Datos!$T$6:$Z$371,6,FALSE)</f>
        <v>0</v>
      </c>
      <c r="V12" s="57"/>
    </row>
    <row r="13" spans="1:32">
      <c r="A13" s="24" t="str">
        <f>VLOOKUP(WEEKDAY(B13,2),'2023'!$L$5:$M$11,2,FALSE)</f>
        <v>Sáb</v>
      </c>
      <c r="B13" s="25">
        <f t="shared" si="8"/>
        <v>45234</v>
      </c>
      <c r="C13" s="26">
        <f>Datos!$L9</f>
        <v>442</v>
      </c>
      <c r="D13" s="26">
        <f t="shared" si="2"/>
        <v>154.69999999999999</v>
      </c>
      <c r="E13" s="26">
        <f t="shared" si="3"/>
        <v>45</v>
      </c>
      <c r="F13" s="26">
        <f t="shared" si="4"/>
        <v>201</v>
      </c>
      <c r="G13" s="27">
        <f t="shared" si="5"/>
        <v>136.61272362987961</v>
      </c>
      <c r="H13" s="28">
        <f>Datos!$D9</f>
        <v>7</v>
      </c>
      <c r="I13" s="40">
        <f>Datos!$E9</f>
        <v>8</v>
      </c>
      <c r="J13" s="41">
        <f>Datos!$F9</f>
        <v>2</v>
      </c>
      <c r="K13" s="42">
        <f>Datos!$H9</f>
        <v>28</v>
      </c>
      <c r="L13" s="43">
        <f t="shared" si="6"/>
        <v>0.10180995475113122</v>
      </c>
      <c r="M13" s="28">
        <f>VLOOKUP($B13,Datos!$K$6:$Q$371,3,FALSE)</f>
        <v>49</v>
      </c>
      <c r="N13" s="40">
        <f>VLOOKUP($B13,Datos!$K$6:$Q$371,4,FALSE)</f>
        <v>44</v>
      </c>
      <c r="O13" s="41">
        <f>VLOOKUP($B13,Datos!$K$6:$Q$371,5,FALSE)</f>
        <v>63</v>
      </c>
      <c r="P13" s="42">
        <f>VLOOKUP($B13,Datos!$K$6:$Q$371,7,FALSE)</f>
        <v>45</v>
      </c>
      <c r="Q13" s="58">
        <f t="shared" si="7"/>
        <v>0.35294117647058826</v>
      </c>
      <c r="R13" s="28">
        <f>VLOOKUP($B13,Datos!$T$6:$Z$371,3,FALSE)</f>
        <v>38.527619808306703</v>
      </c>
      <c r="S13" s="40">
        <f>VLOOKUP($B13,Datos!$T$6:$Z$371,4,FALSE)</f>
        <v>78.476737967914403</v>
      </c>
      <c r="T13" s="41">
        <f>VLOOKUP($B13,Datos!$T$6:$Z$371,5,FALSE)</f>
        <v>19.608365853658501</v>
      </c>
      <c r="U13" s="42">
        <f>VLOOKUP($B13,Datos!$T$6:$Z$371,6,FALSE)</f>
        <v>0</v>
      </c>
      <c r="V13" s="57"/>
    </row>
    <row r="14" spans="1:32">
      <c r="A14" s="29" t="str">
        <f>VLOOKUP(WEEKDAY(B14,2),'2023'!$L$5:$M$11,2,FALSE)</f>
        <v>Dom</v>
      </c>
      <c r="B14" s="20">
        <f t="shared" si="8"/>
        <v>45235</v>
      </c>
      <c r="C14" s="21">
        <f>Datos!$L10</f>
        <v>442</v>
      </c>
      <c r="D14" s="21">
        <f t="shared" si="2"/>
        <v>154.69999999999999</v>
      </c>
      <c r="E14" s="21">
        <f t="shared" si="3"/>
        <v>45</v>
      </c>
      <c r="F14" s="21">
        <f t="shared" si="4"/>
        <v>122</v>
      </c>
      <c r="G14" s="22">
        <f t="shared" si="5"/>
        <v>147.698663764223</v>
      </c>
      <c r="H14" s="23">
        <f>Datos!$D10</f>
        <v>7</v>
      </c>
      <c r="I14" s="36">
        <f>Datos!$E10</f>
        <v>10</v>
      </c>
      <c r="J14" s="37">
        <f>Datos!$F10</f>
        <v>2</v>
      </c>
      <c r="K14" s="38">
        <f>Datos!$H10</f>
        <v>26</v>
      </c>
      <c r="L14" s="44">
        <f t="shared" si="6"/>
        <v>0.10180995475113122</v>
      </c>
      <c r="M14" s="23">
        <f>VLOOKUP($B14,Datos!$K$6:$Q$371,3,FALSE)</f>
        <v>34</v>
      </c>
      <c r="N14" s="36">
        <f>VLOOKUP($B14,Datos!$K$6:$Q$371,4,FALSE)</f>
        <v>18</v>
      </c>
      <c r="O14" s="37">
        <f>VLOOKUP($B14,Datos!$K$6:$Q$371,5,FALSE)</f>
        <v>35</v>
      </c>
      <c r="P14" s="38">
        <f>VLOOKUP($B14,Datos!$K$6:$Q$371,7,FALSE)</f>
        <v>35</v>
      </c>
      <c r="Q14" s="59">
        <f t="shared" si="7"/>
        <v>0.19683257918552036</v>
      </c>
      <c r="R14" s="23">
        <f>VLOOKUP($B14,Datos!$T$6:$Z$371,3,FALSE)</f>
        <v>39.954568690095797</v>
      </c>
      <c r="S14" s="36">
        <f>VLOOKUP($B14,Datos!$T$6:$Z$371,4,FALSE)</f>
        <v>87.575490196078405</v>
      </c>
      <c r="T14" s="37">
        <f>VLOOKUP($B14,Datos!$T$6:$Z$371,5,FALSE)</f>
        <v>20.1686048780488</v>
      </c>
      <c r="U14" s="38">
        <f>VLOOKUP($B14,Datos!$T$6:$Z$371,6,FALSE)</f>
        <v>0</v>
      </c>
      <c r="V14" s="57"/>
    </row>
    <row r="15" spans="1:32">
      <c r="A15" s="24" t="str">
        <f>VLOOKUP(WEEKDAY(B15,2),'2023'!$L$5:$M$11,2,FALSE)</f>
        <v>Lun</v>
      </c>
      <c r="B15" s="25">
        <f t="shared" si="8"/>
        <v>45236</v>
      </c>
      <c r="C15" s="26">
        <f>Datos!$L11</f>
        <v>442</v>
      </c>
      <c r="D15" s="26">
        <f t="shared" si="2"/>
        <v>154.69999999999999</v>
      </c>
      <c r="E15" s="26">
        <f t="shared" si="3"/>
        <v>50</v>
      </c>
      <c r="F15" s="26">
        <f t="shared" si="4"/>
        <v>61</v>
      </c>
      <c r="G15" s="27">
        <f t="shared" si="5"/>
        <v>103.4371284231426</v>
      </c>
      <c r="H15" s="28">
        <f>Datos!$D11</f>
        <v>6</v>
      </c>
      <c r="I15" s="40">
        <f>Datos!$E11</f>
        <v>9</v>
      </c>
      <c r="J15" s="41">
        <f>Datos!$F11</f>
        <v>2</v>
      </c>
      <c r="K15" s="42">
        <f>Datos!$H11</f>
        <v>33</v>
      </c>
      <c r="L15" s="43">
        <f t="shared" si="6"/>
        <v>0.11312217194570136</v>
      </c>
      <c r="M15" s="28">
        <f>VLOOKUP($B15,Datos!$K$6:$Q$371,3,FALSE)</f>
        <v>21</v>
      </c>
      <c r="N15" s="40">
        <f>VLOOKUP($B15,Datos!$K$6:$Q$371,4,FALSE)</f>
        <v>10</v>
      </c>
      <c r="O15" s="41">
        <f>VLOOKUP($B15,Datos!$K$6:$Q$371,5,FALSE)</f>
        <v>2</v>
      </c>
      <c r="P15" s="42">
        <f>VLOOKUP($B15,Datos!$K$6:$Q$371,7,FALSE)</f>
        <v>28</v>
      </c>
      <c r="Q15" s="58">
        <f t="shared" si="7"/>
        <v>7.4660633484162894E-2</v>
      </c>
      <c r="R15" s="28">
        <f>VLOOKUP($B15,Datos!$T$6:$Z$371,3,FALSE)</f>
        <v>31.392875399360999</v>
      </c>
      <c r="S15" s="40">
        <f>VLOOKUP($B15,Datos!$T$6:$Z$371,4,FALSE)</f>
        <v>60.279233511586497</v>
      </c>
      <c r="T15" s="41">
        <f>VLOOKUP($B15,Datos!$T$6:$Z$371,5,FALSE)</f>
        <v>11.765019512195099</v>
      </c>
      <c r="U15" s="42">
        <f>VLOOKUP($B15,Datos!$T$6:$Z$371,6,FALSE)</f>
        <v>0</v>
      </c>
      <c r="V15" s="57"/>
    </row>
    <row r="16" spans="1:32">
      <c r="A16" s="29" t="str">
        <f>VLOOKUP(WEEKDAY(B16,2),'2023'!$L$5:$M$11,2,FALSE)</f>
        <v>Mar</v>
      </c>
      <c r="B16" s="20">
        <f t="shared" si="8"/>
        <v>45237</v>
      </c>
      <c r="C16" s="21">
        <f>Datos!$L12</f>
        <v>442</v>
      </c>
      <c r="D16" s="21">
        <f t="shared" si="2"/>
        <v>154.69999999999999</v>
      </c>
      <c r="E16" s="21">
        <f t="shared" si="3"/>
        <v>57</v>
      </c>
      <c r="F16" s="21">
        <f t="shared" si="4"/>
        <v>48</v>
      </c>
      <c r="G16" s="22">
        <f t="shared" si="5"/>
        <v>55.167485310223348</v>
      </c>
      <c r="H16" s="23">
        <f>Datos!$D12</f>
        <v>7</v>
      </c>
      <c r="I16" s="36">
        <f>Datos!$E12</f>
        <v>14</v>
      </c>
      <c r="J16" s="37">
        <f>Datos!$F12</f>
        <v>2</v>
      </c>
      <c r="K16" s="38">
        <f>Datos!$H12</f>
        <v>34</v>
      </c>
      <c r="L16" s="44">
        <f t="shared" si="6"/>
        <v>0.12895927601809956</v>
      </c>
      <c r="M16" s="23">
        <f>VLOOKUP($B16,Datos!$K$6:$Q$371,3,FALSE)</f>
        <v>20</v>
      </c>
      <c r="N16" s="36">
        <f>VLOOKUP($B16,Datos!$K$6:$Q$371,4,FALSE)</f>
        <v>11</v>
      </c>
      <c r="O16" s="37">
        <f>VLOOKUP($B16,Datos!$K$6:$Q$371,5,FALSE)</f>
        <v>0</v>
      </c>
      <c r="P16" s="38">
        <f>VLOOKUP($B16,Datos!$K$6:$Q$371,7,FALSE)</f>
        <v>17</v>
      </c>
      <c r="Q16" s="59">
        <f t="shared" si="7"/>
        <v>7.0135746606334842E-2</v>
      </c>
      <c r="R16" s="23">
        <f>VLOOKUP($B16,Datos!$T$6:$Z$371,3,FALSE)</f>
        <v>19.977284345047899</v>
      </c>
      <c r="S16" s="36">
        <f>VLOOKUP($B16,Datos!$T$6:$Z$371,4,FALSE)</f>
        <v>30.7082887700535</v>
      </c>
      <c r="T16" s="37">
        <f>VLOOKUP($B16,Datos!$T$6:$Z$371,5,FALSE)</f>
        <v>4.48191219512195</v>
      </c>
      <c r="U16" s="38">
        <f>VLOOKUP($B16,Datos!$T$6:$Z$371,6,FALSE)</f>
        <v>0</v>
      </c>
      <c r="V16" s="57"/>
    </row>
    <row r="17" spans="1:22">
      <c r="A17" s="24" t="str">
        <f>VLOOKUP(WEEKDAY(B17,2),'2023'!$L$5:$M$11,2,FALSE)</f>
        <v>Mié</v>
      </c>
      <c r="B17" s="25">
        <f t="shared" si="8"/>
        <v>45238</v>
      </c>
      <c r="C17" s="26">
        <f>Datos!$L13</f>
        <v>442</v>
      </c>
      <c r="D17" s="26">
        <f t="shared" si="2"/>
        <v>154.69999999999999</v>
      </c>
      <c r="E17" s="26">
        <f t="shared" si="3"/>
        <v>65</v>
      </c>
      <c r="F17" s="26">
        <f t="shared" si="4"/>
        <v>48</v>
      </c>
      <c r="G17" s="27">
        <f t="shared" si="5"/>
        <v>43.504440171749749</v>
      </c>
      <c r="H17" s="28">
        <f>Datos!$D13</f>
        <v>10</v>
      </c>
      <c r="I17" s="40">
        <f>Datos!$E13</f>
        <v>20</v>
      </c>
      <c r="J17" s="41">
        <f>Datos!$F13</f>
        <v>2</v>
      </c>
      <c r="K17" s="42">
        <f>Datos!$H13</f>
        <v>33</v>
      </c>
      <c r="L17" s="43">
        <f t="shared" si="6"/>
        <v>0.14705882352941177</v>
      </c>
      <c r="M17" s="28">
        <f>VLOOKUP($B17,Datos!$K$6:$Q$371,3,FALSE)</f>
        <v>15</v>
      </c>
      <c r="N17" s="40">
        <f>VLOOKUP($B17,Datos!$K$6:$Q$371,4,FALSE)</f>
        <v>13</v>
      </c>
      <c r="O17" s="41">
        <f>VLOOKUP($B17,Datos!$K$6:$Q$371,5,FALSE)</f>
        <v>0</v>
      </c>
      <c r="P17" s="42">
        <f>VLOOKUP($B17,Datos!$K$6:$Q$371,7,FALSE)</f>
        <v>20</v>
      </c>
      <c r="Q17" s="58">
        <f t="shared" si="7"/>
        <v>6.3348416289592757E-2</v>
      </c>
      <c r="R17" s="28">
        <f>VLOOKUP($B17,Datos!$T$6:$Z$371,3,FALSE)</f>
        <v>18.550335463258801</v>
      </c>
      <c r="S17" s="40">
        <f>VLOOKUP($B17,Datos!$T$6:$Z$371,4,FALSE)</f>
        <v>20.472192513368999</v>
      </c>
      <c r="T17" s="41">
        <f>VLOOKUP($B17,Datos!$T$6:$Z$371,5,FALSE)</f>
        <v>4.48191219512195</v>
      </c>
      <c r="U17" s="42">
        <f>VLOOKUP($B17,Datos!$T$6:$Z$371,6,FALSE)</f>
        <v>0</v>
      </c>
      <c r="V17" s="57"/>
    </row>
    <row r="18" spans="1:22">
      <c r="A18" s="29" t="str">
        <f>VLOOKUP(WEEKDAY(B18,2),'2023'!$L$5:$M$11,2,FALSE)</f>
        <v>Jue</v>
      </c>
      <c r="B18" s="20">
        <f t="shared" si="8"/>
        <v>45239</v>
      </c>
      <c r="C18" s="21">
        <f>Datos!$L14</f>
        <v>442</v>
      </c>
      <c r="D18" s="21">
        <f t="shared" si="2"/>
        <v>154.69999999999999</v>
      </c>
      <c r="E18" s="21">
        <f t="shared" si="3"/>
        <v>45</v>
      </c>
      <c r="F18" s="21">
        <f t="shared" si="4"/>
        <v>150</v>
      </c>
      <c r="G18" s="22">
        <f t="shared" si="5"/>
        <v>46.051867102319342</v>
      </c>
      <c r="H18" s="23">
        <f>Datos!$D14</f>
        <v>9</v>
      </c>
      <c r="I18" s="36">
        <f>Datos!$E14</f>
        <v>9</v>
      </c>
      <c r="J18" s="37">
        <f>Datos!$F14</f>
        <v>1</v>
      </c>
      <c r="K18" s="38">
        <f>Datos!$H14</f>
        <v>26</v>
      </c>
      <c r="L18" s="44">
        <f t="shared" si="6"/>
        <v>0.10180995475113122</v>
      </c>
      <c r="M18" s="23">
        <f>VLOOKUP($B18,Datos!$K$6:$Q$371,3,FALSE)</f>
        <v>45</v>
      </c>
      <c r="N18" s="36">
        <f>VLOOKUP($B18,Datos!$K$6:$Q$371,4,FALSE)</f>
        <v>59</v>
      </c>
      <c r="O18" s="37">
        <f>VLOOKUP($B18,Datos!$K$6:$Q$371,5,FALSE)</f>
        <v>1</v>
      </c>
      <c r="P18" s="38">
        <f>VLOOKUP($B18,Datos!$K$6:$Q$371,7,FALSE)</f>
        <v>45</v>
      </c>
      <c r="Q18" s="59">
        <f t="shared" si="7"/>
        <v>0.23755656108597284</v>
      </c>
      <c r="R18" s="23">
        <f>VLOOKUP($B18,Datos!$T$6:$Z$371,3,FALSE)</f>
        <v>19.977284345047899</v>
      </c>
      <c r="S18" s="36">
        <f>VLOOKUP($B18,Datos!$T$6:$Z$371,4,FALSE)</f>
        <v>20.472192513368999</v>
      </c>
      <c r="T18" s="37">
        <f>VLOOKUP($B18,Datos!$T$6:$Z$371,5,FALSE)</f>
        <v>5.6023902439024402</v>
      </c>
      <c r="U18" s="38">
        <f>VLOOKUP($B18,Datos!$T$6:$Z$371,6,FALSE)</f>
        <v>0</v>
      </c>
      <c r="V18" s="57"/>
    </row>
    <row r="19" spans="1:22">
      <c r="A19" s="24" t="str">
        <f>VLOOKUP(WEEKDAY(B19,2),'2023'!$L$5:$M$11,2,FALSE)</f>
        <v>Vie</v>
      </c>
      <c r="B19" s="25">
        <f t="shared" si="8"/>
        <v>45240</v>
      </c>
      <c r="C19" s="26">
        <f>Datos!$L15</f>
        <v>442</v>
      </c>
      <c r="D19" s="26">
        <f t="shared" si="2"/>
        <v>154.69999999999999</v>
      </c>
      <c r="E19" s="26">
        <f t="shared" si="3"/>
        <v>42</v>
      </c>
      <c r="F19" s="26">
        <f t="shared" si="4"/>
        <v>248</v>
      </c>
      <c r="G19" s="27">
        <f t="shared" si="5"/>
        <v>182.2055475862484</v>
      </c>
      <c r="H19" s="28">
        <f>Datos!$D15</f>
        <v>9</v>
      </c>
      <c r="I19" s="40">
        <f>Datos!$E15</f>
        <v>6</v>
      </c>
      <c r="J19" s="41">
        <f>Datos!$F15</f>
        <v>1</v>
      </c>
      <c r="K19" s="42">
        <f>Datos!$H15</f>
        <v>26</v>
      </c>
      <c r="L19" s="43">
        <f t="shared" si="6"/>
        <v>9.5022624434389136E-2</v>
      </c>
      <c r="M19" s="28">
        <f>VLOOKUP($B19,Datos!$K$6:$Q$371,3,FALSE)</f>
        <v>93</v>
      </c>
      <c r="N19" s="40">
        <f>VLOOKUP($B19,Datos!$K$6:$Q$371,4,FALSE)</f>
        <v>99</v>
      </c>
      <c r="O19" s="41">
        <f>VLOOKUP($B19,Datos!$K$6:$Q$371,5,FALSE)</f>
        <v>5</v>
      </c>
      <c r="P19" s="42">
        <f>VLOOKUP($B19,Datos!$K$6:$Q$371,7,FALSE)</f>
        <v>51</v>
      </c>
      <c r="Q19" s="58">
        <f t="shared" si="7"/>
        <v>0.44570135746606337</v>
      </c>
      <c r="R19" s="28">
        <f>VLOOKUP($B19,Datos!$T$6:$Z$371,3,FALSE)</f>
        <v>58.504904153354602</v>
      </c>
      <c r="S19" s="40">
        <f>VLOOKUP($B19,Datos!$T$6:$Z$371,4,FALSE)</f>
        <v>105.772994652406</v>
      </c>
      <c r="T19" s="41">
        <f>VLOOKUP($B19,Datos!$T$6:$Z$371,5,FALSE)</f>
        <v>17.9276487804878</v>
      </c>
      <c r="U19" s="42">
        <f>VLOOKUP($B19,Datos!$T$6:$Z$371,6,FALSE)</f>
        <v>0</v>
      </c>
      <c r="V19" s="57"/>
    </row>
    <row r="20" spans="1:22">
      <c r="A20" s="29" t="str">
        <f>VLOOKUP(WEEKDAY(B20,2),'2023'!$L$5:$M$11,2,FALSE)</f>
        <v>Sáb</v>
      </c>
      <c r="B20" s="20">
        <f t="shared" si="8"/>
        <v>45241</v>
      </c>
      <c r="C20" s="21">
        <f>Datos!$L16</f>
        <v>442</v>
      </c>
      <c r="D20" s="21">
        <f t="shared" si="2"/>
        <v>154.69999999999999</v>
      </c>
      <c r="E20" s="21">
        <f t="shared" si="3"/>
        <v>49</v>
      </c>
      <c r="F20" s="21">
        <f t="shared" si="4"/>
        <v>258</v>
      </c>
      <c r="G20" s="22">
        <f t="shared" si="5"/>
        <v>279.98625691673647</v>
      </c>
      <c r="H20" s="23">
        <f>Datos!$D16</f>
        <v>15</v>
      </c>
      <c r="I20" s="36">
        <f>Datos!$E16</f>
        <v>9</v>
      </c>
      <c r="J20" s="37">
        <f>Datos!$F16</f>
        <v>1</v>
      </c>
      <c r="K20" s="38">
        <f>Datos!$H16</f>
        <v>24</v>
      </c>
      <c r="L20" s="44">
        <f t="shared" si="6"/>
        <v>0.11085972850678733</v>
      </c>
      <c r="M20" s="23">
        <f>VLOOKUP($B20,Datos!$K$6:$Q$371,3,FALSE)</f>
        <v>100</v>
      </c>
      <c r="N20" s="36">
        <f>VLOOKUP($B20,Datos!$K$6:$Q$371,4,FALSE)</f>
        <v>101</v>
      </c>
      <c r="O20" s="37">
        <f>VLOOKUP($B20,Datos!$K$6:$Q$371,5,FALSE)</f>
        <v>6</v>
      </c>
      <c r="P20" s="38">
        <f>VLOOKUP($B20,Datos!$K$6:$Q$371,7,FALSE)</f>
        <v>51</v>
      </c>
      <c r="Q20" s="59">
        <f t="shared" si="7"/>
        <v>0.46832579185520362</v>
      </c>
      <c r="R20" s="23">
        <f>VLOOKUP($B20,Datos!$T$6:$Z$371,3,FALSE)</f>
        <v>82.763035143769997</v>
      </c>
      <c r="S20" s="36">
        <f>VLOOKUP($B20,Datos!$T$6:$Z$371,4,FALSE)</f>
        <v>152.404099821747</v>
      </c>
      <c r="T20" s="37">
        <f>VLOOKUP($B20,Datos!$T$6:$Z$371,5,FALSE)</f>
        <v>44.8191219512195</v>
      </c>
      <c r="U20" s="38">
        <f>VLOOKUP($B20,Datos!$T$6:$Z$371,6,FALSE)</f>
        <v>0</v>
      </c>
      <c r="V20" s="57"/>
    </row>
    <row r="21" spans="1:22">
      <c r="A21" s="24" t="str">
        <f>VLOOKUP(WEEKDAY(B21,2),'2023'!$L$5:$M$11,2,FALSE)</f>
        <v>Dom</v>
      </c>
      <c r="B21" s="25">
        <f t="shared" si="8"/>
        <v>45242</v>
      </c>
      <c r="C21" s="26">
        <f>Datos!$L17</f>
        <v>442</v>
      </c>
      <c r="D21" s="26">
        <f t="shared" si="2"/>
        <v>154.69999999999999</v>
      </c>
      <c r="E21" s="26">
        <f t="shared" si="3"/>
        <v>46</v>
      </c>
      <c r="F21" s="26">
        <f t="shared" si="4"/>
        <v>116</v>
      </c>
      <c r="G21" s="27">
        <f t="shared" si="5"/>
        <v>272.8894538720848</v>
      </c>
      <c r="H21" s="28">
        <f>Datos!$D17</f>
        <v>9</v>
      </c>
      <c r="I21" s="40">
        <f>Datos!$E17</f>
        <v>10</v>
      </c>
      <c r="J21" s="41">
        <f>Datos!$F17</f>
        <v>1</v>
      </c>
      <c r="K21" s="42">
        <f>Datos!$H17</f>
        <v>26</v>
      </c>
      <c r="L21" s="43">
        <f t="shared" si="6"/>
        <v>0.10407239819004525</v>
      </c>
      <c r="M21" s="28">
        <f>VLOOKUP($B21,Datos!$K$6:$Q$371,3,FALSE)</f>
        <v>38</v>
      </c>
      <c r="N21" s="40">
        <f>VLOOKUP($B21,Datos!$K$6:$Q$371,4,FALSE)</f>
        <v>41</v>
      </c>
      <c r="O21" s="41">
        <f>VLOOKUP($B21,Datos!$K$6:$Q$371,5,FALSE)</f>
        <v>3</v>
      </c>
      <c r="P21" s="42">
        <f>VLOOKUP($B21,Datos!$K$6:$Q$371,7,FALSE)</f>
        <v>34</v>
      </c>
      <c r="Q21" s="58">
        <f t="shared" si="7"/>
        <v>0.18552036199095023</v>
      </c>
      <c r="R21" s="28">
        <f>VLOOKUP($B21,Datos!$T$6:$Z$371,3,FALSE)</f>
        <v>81.336086261980796</v>
      </c>
      <c r="S21" s="40">
        <f>VLOOKUP($B21,Datos!$T$6:$Z$371,4,FALSE)</f>
        <v>147.85472370766499</v>
      </c>
      <c r="T21" s="41">
        <f>VLOOKUP($B21,Datos!$T$6:$Z$371,5,FALSE)</f>
        <v>43.698643902439002</v>
      </c>
      <c r="U21" s="42">
        <f>VLOOKUP($B21,Datos!$T$6:$Z$371,6,FALSE)</f>
        <v>0</v>
      </c>
      <c r="V21" s="57"/>
    </row>
    <row r="22" spans="1:22">
      <c r="A22" s="29" t="str">
        <f>VLOOKUP(WEEKDAY(B22,2),'2023'!$L$5:$M$11,2,FALSE)</f>
        <v>Lun</v>
      </c>
      <c r="B22" s="20">
        <f t="shared" si="8"/>
        <v>45243</v>
      </c>
      <c r="C22" s="21">
        <f>Datos!$L18</f>
        <v>442</v>
      </c>
      <c r="D22" s="21">
        <f t="shared" si="2"/>
        <v>154.69999999999999</v>
      </c>
      <c r="E22" s="21">
        <f t="shared" si="3"/>
        <v>56</v>
      </c>
      <c r="F22" s="21">
        <f t="shared" si="4"/>
        <v>38</v>
      </c>
      <c r="G22" s="22">
        <f t="shared" si="5"/>
        <v>115.2169092126706</v>
      </c>
      <c r="H22" s="23">
        <f>Datos!$D18</f>
        <v>8</v>
      </c>
      <c r="I22" s="36">
        <f>Datos!$E18</f>
        <v>13</v>
      </c>
      <c r="J22" s="37">
        <f>Datos!$F18</f>
        <v>2</v>
      </c>
      <c r="K22" s="38">
        <f>Datos!$H18</f>
        <v>33</v>
      </c>
      <c r="L22" s="44">
        <f t="shared" si="6"/>
        <v>0.12669683257918551</v>
      </c>
      <c r="M22" s="23">
        <f>VLOOKUP($B22,Datos!$K$6:$Q$371,3,FALSE)</f>
        <v>6</v>
      </c>
      <c r="N22" s="36">
        <f>VLOOKUP($B22,Datos!$K$6:$Q$371,4,FALSE)</f>
        <v>13</v>
      </c>
      <c r="O22" s="37">
        <f>VLOOKUP($B22,Datos!$K$6:$Q$371,5,FALSE)</f>
        <v>1</v>
      </c>
      <c r="P22" s="38">
        <f>VLOOKUP($B22,Datos!$K$6:$Q$371,7,FALSE)</f>
        <v>18</v>
      </c>
      <c r="Q22" s="59">
        <f t="shared" si="7"/>
        <v>4.5248868778280542E-2</v>
      </c>
      <c r="R22" s="23">
        <f>VLOOKUP($B22,Datos!$T$6:$Z$371,3,FALSE)</f>
        <v>28.5389776357827</v>
      </c>
      <c r="S22" s="36">
        <f>VLOOKUP($B22,Datos!$T$6:$Z$371,4,FALSE)</f>
        <v>64.828609625668406</v>
      </c>
      <c r="T22" s="37">
        <f>VLOOKUP($B22,Datos!$T$6:$Z$371,5,FALSE)</f>
        <v>21.849321951219501</v>
      </c>
      <c r="U22" s="38">
        <f>VLOOKUP($B22,Datos!$T$6:$Z$371,6,FALSE)</f>
        <v>0</v>
      </c>
      <c r="V22" s="57"/>
    </row>
    <row r="23" spans="1:22">
      <c r="A23" s="24" t="str">
        <f>VLOOKUP(WEEKDAY(B23,2),'2023'!$L$5:$M$11,2,FALSE)</f>
        <v>Mar</v>
      </c>
      <c r="B23" s="25">
        <f t="shared" si="8"/>
        <v>45244</v>
      </c>
      <c r="C23" s="26">
        <f>Datos!$L19</f>
        <v>442</v>
      </c>
      <c r="D23" s="26">
        <f t="shared" si="2"/>
        <v>154.69999999999999</v>
      </c>
      <c r="E23" s="26">
        <f t="shared" si="3"/>
        <v>129</v>
      </c>
      <c r="F23" s="26">
        <f t="shared" si="4"/>
        <v>45</v>
      </c>
      <c r="G23" s="27">
        <f t="shared" si="5"/>
        <v>39.989107505341096</v>
      </c>
      <c r="H23" s="28">
        <f>Datos!$D19</f>
        <v>21</v>
      </c>
      <c r="I23" s="40">
        <f>Datos!$E19</f>
        <v>48</v>
      </c>
      <c r="J23" s="41">
        <f>Datos!$F19</f>
        <v>5</v>
      </c>
      <c r="K23" s="42">
        <f>Datos!$H19</f>
        <v>55</v>
      </c>
      <c r="L23" s="43">
        <f t="shared" si="6"/>
        <v>0.29185520361990952</v>
      </c>
      <c r="M23" s="28">
        <f>VLOOKUP($B23,Datos!$K$6:$Q$371,3,FALSE)</f>
        <v>17</v>
      </c>
      <c r="N23" s="40">
        <f>VLOOKUP($B23,Datos!$K$6:$Q$371,4,FALSE)</f>
        <v>9</v>
      </c>
      <c r="O23" s="41">
        <f>VLOOKUP($B23,Datos!$K$6:$Q$371,5,FALSE)</f>
        <v>1</v>
      </c>
      <c r="P23" s="42">
        <f>VLOOKUP($B23,Datos!$K$6:$Q$371,7,FALSE)</f>
        <v>18</v>
      </c>
      <c r="Q23" s="58">
        <f t="shared" si="7"/>
        <v>6.1085972850678731E-2</v>
      </c>
      <c r="R23" s="28">
        <f>VLOOKUP($B23,Datos!$T$6:$Z$371,3,FALSE)</f>
        <v>15.6964376996805</v>
      </c>
      <c r="S23" s="40">
        <f>VLOOKUP($B23,Datos!$T$6:$Z$371,4,FALSE)</f>
        <v>13.648128342246</v>
      </c>
      <c r="T23" s="41">
        <f>VLOOKUP($B23,Datos!$T$6:$Z$371,5,FALSE)</f>
        <v>10.644541463414599</v>
      </c>
      <c r="U23" s="42">
        <f>VLOOKUP($B23,Datos!$T$6:$Z$371,6,FALSE)</f>
        <v>0</v>
      </c>
      <c r="V23" s="57"/>
    </row>
    <row r="24" spans="1:22">
      <c r="A24" s="29" t="str">
        <f>VLOOKUP(WEEKDAY(B24,2),'2023'!$L$5:$M$11,2,FALSE)</f>
        <v>Mié</v>
      </c>
      <c r="B24" s="20">
        <f t="shared" si="8"/>
        <v>45245</v>
      </c>
      <c r="C24" s="21">
        <f>Datos!$L20</f>
        <v>442</v>
      </c>
      <c r="D24" s="21">
        <f t="shared" si="2"/>
        <v>154.69999999999999</v>
      </c>
      <c r="E24" s="21">
        <f t="shared" si="3"/>
        <v>148</v>
      </c>
      <c r="F24" s="21">
        <f t="shared" si="4"/>
        <v>43</v>
      </c>
      <c r="G24" s="22">
        <f t="shared" si="5"/>
        <v>46.561508187489544</v>
      </c>
      <c r="H24" s="23">
        <f>Datos!$D20</f>
        <v>23</v>
      </c>
      <c r="I24" s="36">
        <f>Datos!$E20</f>
        <v>62</v>
      </c>
      <c r="J24" s="37">
        <f>Datos!$F20</f>
        <v>5</v>
      </c>
      <c r="K24" s="38">
        <f>Datos!$H20</f>
        <v>58</v>
      </c>
      <c r="L24" s="44">
        <f t="shared" si="6"/>
        <v>0.33484162895927599</v>
      </c>
      <c r="M24" s="23">
        <f>VLOOKUP($B24,Datos!$K$6:$Q$371,3,FALSE)</f>
        <v>13</v>
      </c>
      <c r="N24" s="36">
        <f>VLOOKUP($B24,Datos!$K$6:$Q$371,4,FALSE)</f>
        <v>12</v>
      </c>
      <c r="O24" s="37">
        <f>VLOOKUP($B24,Datos!$K$6:$Q$371,5,FALSE)</f>
        <v>2</v>
      </c>
      <c r="P24" s="38">
        <f>VLOOKUP($B24,Datos!$K$6:$Q$371,7,FALSE)</f>
        <v>16</v>
      </c>
      <c r="Q24" s="59">
        <f t="shared" si="7"/>
        <v>6.1085972850678731E-2</v>
      </c>
      <c r="R24" s="23">
        <f>VLOOKUP($B24,Datos!$T$6:$Z$371,3,FALSE)</f>
        <v>19.977284345047899</v>
      </c>
      <c r="S24" s="36">
        <f>VLOOKUP($B24,Datos!$T$6:$Z$371,4,FALSE)</f>
        <v>17.060160427807499</v>
      </c>
      <c r="T24" s="37">
        <f>VLOOKUP($B24,Datos!$T$6:$Z$371,5,FALSE)</f>
        <v>9.5240634146341492</v>
      </c>
      <c r="U24" s="38">
        <f>VLOOKUP($B24,Datos!$T$6:$Z$371,6,FALSE)</f>
        <v>0</v>
      </c>
      <c r="V24" s="57"/>
    </row>
    <row r="25" spans="1:22">
      <c r="A25" s="24" t="str">
        <f>VLOOKUP(WEEKDAY(B25,2),'2023'!$L$5:$M$11,2,FALSE)</f>
        <v>Jue</v>
      </c>
      <c r="B25" s="25">
        <f t="shared" si="8"/>
        <v>45246</v>
      </c>
      <c r="C25" s="26">
        <f>Datos!$L21</f>
        <v>442</v>
      </c>
      <c r="D25" s="26">
        <f t="shared" si="2"/>
        <v>154.69999999999999</v>
      </c>
      <c r="E25" s="26">
        <f t="shared" si="3"/>
        <v>133</v>
      </c>
      <c r="F25" s="26">
        <f t="shared" si="4"/>
        <v>79</v>
      </c>
      <c r="G25" s="27">
        <f t="shared" si="5"/>
        <v>51.387832579914203</v>
      </c>
      <c r="H25" s="28">
        <f>Datos!$D21</f>
        <v>20</v>
      </c>
      <c r="I25" s="40">
        <f>Datos!$E21</f>
        <v>52</v>
      </c>
      <c r="J25" s="41">
        <f>Datos!$F21</f>
        <v>6</v>
      </c>
      <c r="K25" s="42">
        <f>Datos!$H21</f>
        <v>55</v>
      </c>
      <c r="L25" s="43">
        <f t="shared" si="6"/>
        <v>0.3009049773755656</v>
      </c>
      <c r="M25" s="28">
        <f>VLOOKUP($B25,Datos!$K$6:$Q$371,3,FALSE)</f>
        <v>26</v>
      </c>
      <c r="N25" s="40">
        <f>VLOOKUP($B25,Datos!$K$6:$Q$371,4,FALSE)</f>
        <v>25</v>
      </c>
      <c r="O25" s="41">
        <f>VLOOKUP($B25,Datos!$K$6:$Q$371,5,FALSE)</f>
        <v>4</v>
      </c>
      <c r="P25" s="42">
        <f>VLOOKUP($B25,Datos!$K$6:$Q$371,7,FALSE)</f>
        <v>24</v>
      </c>
      <c r="Q25" s="58">
        <f t="shared" si="7"/>
        <v>0.1244343891402715</v>
      </c>
      <c r="R25" s="28">
        <f>VLOOKUP($B25,Datos!$T$6:$Z$371,3,FALSE)</f>
        <v>27.112028753993599</v>
      </c>
      <c r="S25" s="40">
        <f>VLOOKUP($B25,Datos!$T$6:$Z$371,4,FALSE)</f>
        <v>12.5107843137255</v>
      </c>
      <c r="T25" s="41">
        <f>VLOOKUP($B25,Datos!$T$6:$Z$371,5,FALSE)</f>
        <v>11.765019512195099</v>
      </c>
      <c r="U25" s="42">
        <f>VLOOKUP($B25,Datos!$T$6:$Z$371,6,FALSE)</f>
        <v>0</v>
      </c>
      <c r="V25" s="57"/>
    </row>
    <row r="26" spans="1:22">
      <c r="A26" s="29" t="str">
        <f>VLOOKUP(WEEKDAY(B26,2),'2023'!$L$5:$M$11,2,FALSE)</f>
        <v>Vie</v>
      </c>
      <c r="B26" s="20">
        <f t="shared" si="8"/>
        <v>45247</v>
      </c>
      <c r="C26" s="21">
        <f>Datos!$L22</f>
        <v>442</v>
      </c>
      <c r="D26" s="21">
        <f t="shared" si="2"/>
        <v>154.69999999999999</v>
      </c>
      <c r="E26" s="21">
        <f t="shared" si="3"/>
        <v>66</v>
      </c>
      <c r="F26" s="21">
        <f t="shared" si="4"/>
        <v>131</v>
      </c>
      <c r="G26" s="22">
        <f t="shared" si="5"/>
        <v>87.467923489449703</v>
      </c>
      <c r="H26" s="23">
        <f>Datos!$D22</f>
        <v>9</v>
      </c>
      <c r="I26" s="36">
        <f>Datos!$E22</f>
        <v>15</v>
      </c>
      <c r="J26" s="37">
        <f>Datos!$F22</f>
        <v>3</v>
      </c>
      <c r="K26" s="38">
        <f>Datos!$H22</f>
        <v>39</v>
      </c>
      <c r="L26" s="44">
        <f t="shared" si="6"/>
        <v>0.14932126696832579</v>
      </c>
      <c r="M26" s="23">
        <f>VLOOKUP($B26,Datos!$K$6:$Q$371,3,FALSE)</f>
        <v>43</v>
      </c>
      <c r="N26" s="36">
        <f>VLOOKUP($B26,Datos!$K$6:$Q$371,4,FALSE)</f>
        <v>39</v>
      </c>
      <c r="O26" s="37">
        <f>VLOOKUP($B26,Datos!$K$6:$Q$371,5,FALSE)</f>
        <v>16</v>
      </c>
      <c r="P26" s="38">
        <f>VLOOKUP($B26,Datos!$K$6:$Q$371,7,FALSE)</f>
        <v>33</v>
      </c>
      <c r="Q26" s="59">
        <f t="shared" si="7"/>
        <v>0.22171945701357465</v>
      </c>
      <c r="R26" s="23">
        <f>VLOOKUP($B26,Datos!$T$6:$Z$371,3,FALSE)</f>
        <v>37.100670926517601</v>
      </c>
      <c r="S26" s="36">
        <f>VLOOKUP($B26,Datos!$T$6:$Z$371,4,FALSE)</f>
        <v>34.120320855614999</v>
      </c>
      <c r="T26" s="37">
        <f>VLOOKUP($B26,Datos!$T$6:$Z$371,5,FALSE)</f>
        <v>16.246931707317099</v>
      </c>
      <c r="U26" s="38">
        <f>VLOOKUP($B26,Datos!$T$6:$Z$371,6,FALSE)</f>
        <v>0</v>
      </c>
      <c r="V26" s="57"/>
    </row>
    <row r="27" spans="1:22">
      <c r="A27" s="24" t="str">
        <f>VLOOKUP(WEEKDAY(B27,2),'2023'!$L$5:$M$11,2,FALSE)</f>
        <v>Sáb</v>
      </c>
      <c r="B27" s="25">
        <f t="shared" si="8"/>
        <v>45248</v>
      </c>
      <c r="C27" s="26">
        <f>Datos!$L23</f>
        <v>442</v>
      </c>
      <c r="D27" s="26">
        <f t="shared" si="2"/>
        <v>154.69999999999999</v>
      </c>
      <c r="E27" s="26">
        <f t="shared" si="3"/>
        <v>55</v>
      </c>
      <c r="F27" s="26">
        <f t="shared" si="4"/>
        <v>170</v>
      </c>
      <c r="G27" s="27">
        <f t="shared" si="5"/>
        <v>133.51635968223641</v>
      </c>
      <c r="H27" s="28">
        <f>Datos!$D23</f>
        <v>10</v>
      </c>
      <c r="I27" s="40">
        <f>Datos!$E23</f>
        <v>8</v>
      </c>
      <c r="J27" s="41">
        <f>Datos!$F23</f>
        <v>3</v>
      </c>
      <c r="K27" s="42">
        <f>Datos!$H23</f>
        <v>34</v>
      </c>
      <c r="L27" s="43">
        <f t="shared" si="6"/>
        <v>0.1244343891402715</v>
      </c>
      <c r="M27" s="28">
        <f>VLOOKUP($B27,Datos!$K$6:$Q$371,3,FALSE)</f>
        <v>58</v>
      </c>
      <c r="N27" s="40">
        <f>VLOOKUP($B27,Datos!$K$6:$Q$371,4,FALSE)</f>
        <v>60</v>
      </c>
      <c r="O27" s="41">
        <f>VLOOKUP($B27,Datos!$K$6:$Q$371,5,FALSE)</f>
        <v>17</v>
      </c>
      <c r="P27" s="42">
        <f>VLOOKUP($B27,Datos!$K$6:$Q$371,7,FALSE)</f>
        <v>35</v>
      </c>
      <c r="Q27" s="58">
        <f t="shared" si="7"/>
        <v>0.30542986425339369</v>
      </c>
      <c r="R27" s="28">
        <f>VLOOKUP($B27,Datos!$T$6:$Z$371,3,FALSE)</f>
        <v>49.9432108626198</v>
      </c>
      <c r="S27" s="40">
        <f>VLOOKUP($B27,Datos!$T$6:$Z$371,4,FALSE)</f>
        <v>44.356417112299503</v>
      </c>
      <c r="T27" s="41">
        <f>VLOOKUP($B27,Datos!$T$6:$Z$371,5,FALSE)</f>
        <v>39.216731707317102</v>
      </c>
      <c r="U27" s="42">
        <f>VLOOKUP($B27,Datos!$T$6:$Z$371,6,FALSE)</f>
        <v>0</v>
      </c>
      <c r="V27" s="57"/>
    </row>
    <row r="28" spans="1:22">
      <c r="A28" s="29" t="str">
        <f>VLOOKUP(WEEKDAY(B28,2),'2023'!$L$5:$M$11,2,FALSE)</f>
        <v>Dom</v>
      </c>
      <c r="B28" s="20">
        <f t="shared" si="8"/>
        <v>45249</v>
      </c>
      <c r="C28" s="21">
        <f>Datos!$L24</f>
        <v>442</v>
      </c>
      <c r="D28" s="21">
        <f t="shared" si="2"/>
        <v>154.69999999999999</v>
      </c>
      <c r="E28" s="21">
        <f t="shared" si="3"/>
        <v>58</v>
      </c>
      <c r="F28" s="21">
        <f t="shared" si="4"/>
        <v>156</v>
      </c>
      <c r="G28" s="22">
        <f t="shared" si="5"/>
        <v>168.2243090540168</v>
      </c>
      <c r="H28" s="23">
        <f>Datos!$D24</f>
        <v>10</v>
      </c>
      <c r="I28" s="36">
        <f>Datos!$E24</f>
        <v>7</v>
      </c>
      <c r="J28" s="37">
        <f>Datos!$F24</f>
        <v>4</v>
      </c>
      <c r="K28" s="38">
        <f>Datos!$H24</f>
        <v>37</v>
      </c>
      <c r="L28" s="44">
        <f t="shared" si="6"/>
        <v>0.13122171945701358</v>
      </c>
      <c r="M28" s="23">
        <f>VLOOKUP($B28,Datos!$K$6:$Q$371,3,FALSE)</f>
        <v>59</v>
      </c>
      <c r="N28" s="36">
        <f>VLOOKUP($B28,Datos!$K$6:$Q$371,4,FALSE)</f>
        <v>51</v>
      </c>
      <c r="O28" s="37">
        <f>VLOOKUP($B28,Datos!$K$6:$Q$371,5,FALSE)</f>
        <v>12</v>
      </c>
      <c r="P28" s="38">
        <f>VLOOKUP($B28,Datos!$K$6:$Q$371,7,FALSE)</f>
        <v>34</v>
      </c>
      <c r="Q28" s="59">
        <f t="shared" si="7"/>
        <v>0.27601809954751133</v>
      </c>
      <c r="R28" s="23">
        <f>VLOOKUP($B28,Datos!$T$6:$Z$371,3,FALSE)</f>
        <v>64.212699680511193</v>
      </c>
      <c r="S28" s="36">
        <f>VLOOKUP($B28,Datos!$T$6:$Z$371,4,FALSE)</f>
        <v>62.553921568627501</v>
      </c>
      <c r="T28" s="37">
        <f>VLOOKUP($B28,Datos!$T$6:$Z$371,5,FALSE)</f>
        <v>41.457687804878098</v>
      </c>
      <c r="U28" s="38">
        <f>VLOOKUP($B28,Datos!$T$6:$Z$371,6,FALSE)</f>
        <v>0</v>
      </c>
      <c r="V28" s="57"/>
    </row>
    <row r="29" spans="1:22">
      <c r="A29" s="24" t="str">
        <f>VLOOKUP(WEEKDAY(B29,2),'2023'!$L$5:$M$11,2,FALSE)</f>
        <v>Lun</v>
      </c>
      <c r="B29" s="25">
        <f t="shared" si="8"/>
        <v>45250</v>
      </c>
      <c r="C29" s="26">
        <f>Datos!$L25</f>
        <v>442</v>
      </c>
      <c r="D29" s="26">
        <f t="shared" si="2"/>
        <v>154.69999999999999</v>
      </c>
      <c r="E29" s="26">
        <f t="shared" si="3"/>
        <v>91</v>
      </c>
      <c r="F29" s="26">
        <f t="shared" si="4"/>
        <v>127</v>
      </c>
      <c r="G29" s="27">
        <f t="shared" si="5"/>
        <v>135.2321349220127</v>
      </c>
      <c r="H29" s="28">
        <f>Datos!$D25</f>
        <v>12</v>
      </c>
      <c r="I29" s="40">
        <f>Datos!$E25</f>
        <v>12</v>
      </c>
      <c r="J29" s="41">
        <f>Datos!$F25</f>
        <v>4</v>
      </c>
      <c r="K29" s="42">
        <f>Datos!$H25</f>
        <v>63</v>
      </c>
      <c r="L29" s="43">
        <f t="shared" si="6"/>
        <v>0.20588235294117646</v>
      </c>
      <c r="M29" s="28">
        <f>VLOOKUP($B29,Datos!$K$6:$Q$371,3,FALSE)</f>
        <v>47</v>
      </c>
      <c r="N29" s="40">
        <f>VLOOKUP($B29,Datos!$K$6:$Q$371,4,FALSE)</f>
        <v>54</v>
      </c>
      <c r="O29" s="41">
        <f>VLOOKUP($B29,Datos!$K$6:$Q$371,5,FALSE)</f>
        <v>0</v>
      </c>
      <c r="P29" s="42">
        <f>VLOOKUP($B29,Datos!$K$6:$Q$371,7,FALSE)</f>
        <v>26</v>
      </c>
      <c r="Q29" s="58">
        <f t="shared" si="7"/>
        <v>0.22850678733031674</v>
      </c>
      <c r="R29" s="28">
        <f>VLOOKUP($B29,Datos!$T$6:$Z$371,3,FALSE)</f>
        <v>54.224057507987197</v>
      </c>
      <c r="S29" s="40">
        <f>VLOOKUP($B29,Datos!$T$6:$Z$371,4,FALSE)</f>
        <v>60.279233511586497</v>
      </c>
      <c r="T29" s="41">
        <f>VLOOKUP($B29,Datos!$T$6:$Z$371,5,FALSE)</f>
        <v>20.728843902438999</v>
      </c>
      <c r="U29" s="42">
        <f>VLOOKUP($B29,Datos!$T$6:$Z$371,6,FALSE)</f>
        <v>0</v>
      </c>
      <c r="V29" s="57"/>
    </row>
    <row r="30" spans="1:22">
      <c r="A30" s="29" t="str">
        <f>VLOOKUP(WEEKDAY(B30,2),'2023'!$L$5:$M$11,2,FALSE)</f>
        <v>Mar</v>
      </c>
      <c r="B30" s="20">
        <f t="shared" si="8"/>
        <v>45251</v>
      </c>
      <c r="C30" s="21">
        <f>Datos!$L26</f>
        <v>442</v>
      </c>
      <c r="D30" s="21">
        <f t="shared" si="2"/>
        <v>154.69999999999999</v>
      </c>
      <c r="E30" s="21">
        <f t="shared" si="3"/>
        <v>124</v>
      </c>
      <c r="F30" s="21">
        <f t="shared" si="4"/>
        <v>145</v>
      </c>
      <c r="G30" s="22">
        <f t="shared" si="5"/>
        <v>111.4217167097472</v>
      </c>
      <c r="H30" s="23">
        <f>Datos!$D26</f>
        <v>16</v>
      </c>
      <c r="I30" s="36">
        <f>Datos!$E26</f>
        <v>28</v>
      </c>
      <c r="J30" s="37">
        <f>Datos!$F26</f>
        <v>3</v>
      </c>
      <c r="K30" s="38">
        <f>Datos!$H26</f>
        <v>77</v>
      </c>
      <c r="L30" s="44">
        <f t="shared" si="6"/>
        <v>0.28054298642533937</v>
      </c>
      <c r="M30" s="23">
        <f>VLOOKUP($B30,Datos!$K$6:$Q$371,3,FALSE)</f>
        <v>62</v>
      </c>
      <c r="N30" s="36">
        <f>VLOOKUP($B30,Datos!$K$6:$Q$371,4,FALSE)</f>
        <v>57</v>
      </c>
      <c r="O30" s="37">
        <f>VLOOKUP($B30,Datos!$K$6:$Q$371,5,FALSE)</f>
        <v>0</v>
      </c>
      <c r="P30" s="38">
        <f>VLOOKUP($B30,Datos!$K$6:$Q$371,7,FALSE)</f>
        <v>26</v>
      </c>
      <c r="Q30" s="59">
        <f t="shared" si="7"/>
        <v>0.26923076923076922</v>
      </c>
      <c r="R30" s="23">
        <f>VLOOKUP($B30,Datos!$T$6:$Z$371,3,FALSE)</f>
        <v>39.954568690095797</v>
      </c>
      <c r="S30" s="36">
        <f>VLOOKUP($B30,Datos!$T$6:$Z$371,4,FALSE)</f>
        <v>59.141889483066002</v>
      </c>
      <c r="T30" s="37">
        <f>VLOOKUP($B30,Datos!$T$6:$Z$371,5,FALSE)</f>
        <v>12.3252585365854</v>
      </c>
      <c r="U30" s="38">
        <f>VLOOKUP($B30,Datos!$T$6:$Z$371,6,FALSE)</f>
        <v>0</v>
      </c>
      <c r="V30" s="57"/>
    </row>
    <row r="31" spans="1:22">
      <c r="A31" s="24" t="str">
        <f>VLOOKUP(WEEKDAY(B31,2),'2023'!$L$5:$M$11,2,FALSE)</f>
        <v>Mié</v>
      </c>
      <c r="B31" s="25">
        <f t="shared" si="8"/>
        <v>45252</v>
      </c>
      <c r="C31" s="26">
        <f>Datos!$L27</f>
        <v>442</v>
      </c>
      <c r="D31" s="26">
        <f t="shared" si="2"/>
        <v>154.69999999999999</v>
      </c>
      <c r="E31" s="26">
        <f t="shared" si="3"/>
        <v>133</v>
      </c>
      <c r="F31" s="26">
        <f t="shared" si="4"/>
        <v>262</v>
      </c>
      <c r="G31" s="27">
        <f t="shared" si="5"/>
        <v>123.62392548805688</v>
      </c>
      <c r="H31" s="28">
        <f>Datos!$D27</f>
        <v>16</v>
      </c>
      <c r="I31" s="40">
        <f>Datos!$E27</f>
        <v>38</v>
      </c>
      <c r="J31" s="41">
        <f>Datos!$F27</f>
        <v>3</v>
      </c>
      <c r="K31" s="42">
        <f>Datos!$H27</f>
        <v>76</v>
      </c>
      <c r="L31" s="43">
        <f t="shared" si="6"/>
        <v>0.3009049773755656</v>
      </c>
      <c r="M31" s="28">
        <f>VLOOKUP($B31,Datos!$K$6:$Q$371,3,FALSE)</f>
        <v>123</v>
      </c>
      <c r="N31" s="40">
        <f>VLOOKUP($B31,Datos!$K$6:$Q$371,4,FALSE)</f>
        <v>102</v>
      </c>
      <c r="O31" s="41">
        <f>VLOOKUP($B31,Datos!$K$6:$Q$371,5,FALSE)</f>
        <v>0</v>
      </c>
      <c r="P31" s="42">
        <f>VLOOKUP($B31,Datos!$K$6:$Q$371,7,FALSE)</f>
        <v>37</v>
      </c>
      <c r="Q31" s="58">
        <f t="shared" si="7"/>
        <v>0.50904977375565608</v>
      </c>
      <c r="R31" s="28">
        <f>VLOOKUP($B31,Datos!$T$6:$Z$371,3,FALSE)</f>
        <v>35.6737220447284</v>
      </c>
      <c r="S31" s="40">
        <f>VLOOKUP($B31,Datos!$T$6:$Z$371,4,FALSE)</f>
        <v>75.064705882352897</v>
      </c>
      <c r="T31" s="41">
        <f>VLOOKUP($B31,Datos!$T$6:$Z$371,5,FALSE)</f>
        <v>12.885497560975599</v>
      </c>
      <c r="U31" s="42">
        <f>VLOOKUP($B31,Datos!$T$6:$Z$371,6,FALSE)</f>
        <v>0</v>
      </c>
      <c r="V31" s="57"/>
    </row>
    <row r="32" spans="1:22">
      <c r="A32" s="29" t="str">
        <f>VLOOKUP(WEEKDAY(B32,2),'2023'!$L$5:$M$11,2,FALSE)</f>
        <v>Jue</v>
      </c>
      <c r="B32" s="20">
        <f t="shared" si="8"/>
        <v>45253</v>
      </c>
      <c r="C32" s="21">
        <f>Datos!$L28</f>
        <v>442</v>
      </c>
      <c r="D32" s="21">
        <f t="shared" si="2"/>
        <v>154.69999999999999</v>
      </c>
      <c r="E32" s="21">
        <f t="shared" si="3"/>
        <v>87</v>
      </c>
      <c r="F32" s="21">
        <f t="shared" si="4"/>
        <v>346</v>
      </c>
      <c r="G32" s="22">
        <f t="shared" si="5"/>
        <v>278.90925584418972</v>
      </c>
      <c r="H32" s="23">
        <f>Datos!$D28</f>
        <v>12</v>
      </c>
      <c r="I32" s="36">
        <f>Datos!$E28</f>
        <v>16</v>
      </c>
      <c r="J32" s="37">
        <f>Datos!$F28</f>
        <v>3</v>
      </c>
      <c r="K32" s="38">
        <f>Datos!$H28</f>
        <v>56</v>
      </c>
      <c r="L32" s="44">
        <f t="shared" si="6"/>
        <v>0.19683257918552036</v>
      </c>
      <c r="M32" s="23">
        <f>VLOOKUP($B32,Datos!$K$6:$Q$371,3,FALSE)</f>
        <v>162</v>
      </c>
      <c r="N32" s="36">
        <f>VLOOKUP($B32,Datos!$K$6:$Q$371,4,FALSE)</f>
        <v>146</v>
      </c>
      <c r="O32" s="37">
        <f>VLOOKUP($B32,Datos!$K$6:$Q$371,5,FALSE)</f>
        <v>1</v>
      </c>
      <c r="P32" s="38">
        <f>VLOOKUP($B32,Datos!$K$6:$Q$371,7,FALSE)</f>
        <v>37</v>
      </c>
      <c r="Q32" s="59">
        <f t="shared" si="7"/>
        <v>0.69909502262443435</v>
      </c>
      <c r="R32" s="23">
        <f>VLOOKUP($B32,Datos!$T$6:$Z$371,3,FALSE)</f>
        <v>98.459472843450499</v>
      </c>
      <c r="S32" s="36">
        <f>VLOOKUP($B32,Datos!$T$6:$Z$371,4,FALSE)</f>
        <v>154.678787878788</v>
      </c>
      <c r="T32" s="37">
        <f>VLOOKUP($B32,Datos!$T$6:$Z$371,5,FALSE)</f>
        <v>25.770995121951199</v>
      </c>
      <c r="U32" s="38">
        <f>VLOOKUP($B32,Datos!$T$6:$Z$371,6,FALSE)</f>
        <v>0</v>
      </c>
      <c r="V32" s="57"/>
    </row>
    <row r="33" spans="1:22">
      <c r="A33" s="24" t="str">
        <f>VLOOKUP(WEEKDAY(B33,2),'2023'!$L$5:$M$11,2,FALSE)</f>
        <v>Vie</v>
      </c>
      <c r="B33" s="25">
        <f t="shared" si="8"/>
        <v>45254</v>
      </c>
      <c r="C33" s="26">
        <f>Datos!$L29</f>
        <v>442</v>
      </c>
      <c r="D33" s="26">
        <f t="shared" si="2"/>
        <v>154.69999999999999</v>
      </c>
      <c r="E33" s="26">
        <f t="shared" si="3"/>
        <v>62</v>
      </c>
      <c r="F33" s="26">
        <f t="shared" si="4"/>
        <v>325</v>
      </c>
      <c r="G33" s="27">
        <f t="shared" si="5"/>
        <v>338.42162080920781</v>
      </c>
      <c r="H33" s="28">
        <f>Datos!$D29</f>
        <v>10</v>
      </c>
      <c r="I33" s="40">
        <f>Datos!$E29</f>
        <v>10</v>
      </c>
      <c r="J33" s="41">
        <f>Datos!$F29</f>
        <v>3</v>
      </c>
      <c r="K33" s="42">
        <f>Datos!$H29</f>
        <v>39</v>
      </c>
      <c r="L33" s="43">
        <f t="shared" si="6"/>
        <v>0.14027149321266968</v>
      </c>
      <c r="M33" s="28">
        <f>VLOOKUP($B33,Datos!$K$6:$Q$371,3,FALSE)</f>
        <v>141</v>
      </c>
      <c r="N33" s="40">
        <f>VLOOKUP($B33,Datos!$K$6:$Q$371,4,FALSE)</f>
        <v>141</v>
      </c>
      <c r="O33" s="41">
        <f>VLOOKUP($B33,Datos!$K$6:$Q$371,5,FALSE)</f>
        <v>1</v>
      </c>
      <c r="P33" s="42">
        <f>VLOOKUP($B33,Datos!$K$6:$Q$371,7,FALSE)</f>
        <v>42</v>
      </c>
      <c r="Q33" s="58">
        <f t="shared" si="7"/>
        <v>0.64027149321266963</v>
      </c>
      <c r="R33" s="28">
        <f>VLOOKUP($B33,Datos!$T$6:$Z$371,3,FALSE)</f>
        <v>115.58285942492</v>
      </c>
      <c r="S33" s="40">
        <f>VLOOKUP($B33,Datos!$T$6:$Z$371,4,FALSE)</f>
        <v>179.70035650623899</v>
      </c>
      <c r="T33" s="41">
        <f>VLOOKUP($B33,Datos!$T$6:$Z$371,5,FALSE)</f>
        <v>43.138404878048803</v>
      </c>
      <c r="U33" s="42">
        <f>VLOOKUP($B33,Datos!$T$6:$Z$371,6,FALSE)</f>
        <v>0</v>
      </c>
      <c r="V33" s="57"/>
    </row>
    <row r="34" spans="1:22">
      <c r="A34" s="29" t="str">
        <f>VLOOKUP(WEEKDAY(B34,2),'2023'!$L$5:$M$11,2,FALSE)</f>
        <v>Sáb</v>
      </c>
      <c r="B34" s="20">
        <f t="shared" si="8"/>
        <v>45255</v>
      </c>
      <c r="C34" s="21">
        <f>Datos!$L30</f>
        <v>442</v>
      </c>
      <c r="D34" s="21">
        <f t="shared" si="2"/>
        <v>154.69999999999999</v>
      </c>
      <c r="E34" s="21">
        <f t="shared" si="3"/>
        <v>59</v>
      </c>
      <c r="F34" s="21">
        <f t="shared" si="4"/>
        <v>247</v>
      </c>
      <c r="G34" s="22">
        <f t="shared" si="5"/>
        <v>357.12663328781468</v>
      </c>
      <c r="H34" s="23">
        <f>Datos!$D30</f>
        <v>9</v>
      </c>
      <c r="I34" s="36">
        <f>Datos!$E30</f>
        <v>8</v>
      </c>
      <c r="J34" s="37">
        <f>Datos!$F30</f>
        <v>3</v>
      </c>
      <c r="K34" s="38">
        <f>Datos!$H30</f>
        <v>39</v>
      </c>
      <c r="L34" s="44">
        <f t="shared" si="6"/>
        <v>0.1334841628959276</v>
      </c>
      <c r="M34" s="23">
        <f>VLOOKUP($B34,Datos!$K$6:$Q$371,3,FALSE)</f>
        <v>97</v>
      </c>
      <c r="N34" s="36">
        <f>VLOOKUP($B34,Datos!$K$6:$Q$371,4,FALSE)</f>
        <v>108</v>
      </c>
      <c r="O34" s="37">
        <f>VLOOKUP($B34,Datos!$K$6:$Q$371,5,FALSE)</f>
        <v>1</v>
      </c>
      <c r="P34" s="38">
        <f>VLOOKUP($B34,Datos!$K$6:$Q$371,7,FALSE)</f>
        <v>41</v>
      </c>
      <c r="Q34" s="59">
        <f t="shared" si="7"/>
        <v>0.4660633484162896</v>
      </c>
      <c r="R34" s="23">
        <f>VLOOKUP($B34,Datos!$T$6:$Z$371,3,FALSE)</f>
        <v>135.56014376996799</v>
      </c>
      <c r="S34" s="36">
        <f>VLOOKUP($B34,Datos!$T$6:$Z$371,4,FALSE)</f>
        <v>169.464260249554</v>
      </c>
      <c r="T34" s="37">
        <f>VLOOKUP($B34,Datos!$T$6:$Z$371,5,FALSE)</f>
        <v>52.102229268292703</v>
      </c>
      <c r="U34" s="38">
        <f>VLOOKUP($B34,Datos!$T$6:$Z$371,6,FALSE)</f>
        <v>0</v>
      </c>
      <c r="V34" s="57"/>
    </row>
    <row r="35" spans="1:22">
      <c r="A35" s="24" t="str">
        <f>VLOOKUP(WEEKDAY(B35,2),'2023'!$L$5:$M$11,2,FALSE)</f>
        <v>Dom</v>
      </c>
      <c r="B35" s="25">
        <f t="shared" si="8"/>
        <v>45256</v>
      </c>
      <c r="C35" s="26">
        <f>Datos!$L31</f>
        <v>442</v>
      </c>
      <c r="D35" s="26">
        <f t="shared" si="2"/>
        <v>154.69999999999999</v>
      </c>
      <c r="E35" s="26">
        <f t="shared" si="3"/>
        <v>63</v>
      </c>
      <c r="F35" s="26">
        <f t="shared" si="4"/>
        <v>93</v>
      </c>
      <c r="G35" s="27">
        <f t="shared" si="5"/>
        <v>260.53043501553509</v>
      </c>
      <c r="H35" s="28">
        <f>Datos!$D31</f>
        <v>13</v>
      </c>
      <c r="I35" s="40">
        <f>Datos!$E31</f>
        <v>8</v>
      </c>
      <c r="J35" s="41">
        <f>Datos!$F31</f>
        <v>3</v>
      </c>
      <c r="K35" s="42">
        <f>Datos!$H31</f>
        <v>39</v>
      </c>
      <c r="L35" s="43">
        <f t="shared" si="6"/>
        <v>0.1425339366515837</v>
      </c>
      <c r="M35" s="28">
        <f>VLOOKUP($B35,Datos!$K$6:$Q$371,3,FALSE)</f>
        <v>24</v>
      </c>
      <c r="N35" s="40">
        <f>VLOOKUP($B35,Datos!$K$6:$Q$371,4,FALSE)</f>
        <v>40</v>
      </c>
      <c r="O35" s="41">
        <f>VLOOKUP($B35,Datos!$K$6:$Q$371,5,FALSE)</f>
        <v>0</v>
      </c>
      <c r="P35" s="42">
        <f>VLOOKUP($B35,Datos!$K$6:$Q$371,7,FALSE)</f>
        <v>29</v>
      </c>
      <c r="Q35" s="58">
        <f t="shared" si="7"/>
        <v>0.14479638009049775</v>
      </c>
      <c r="R35" s="28">
        <f>VLOOKUP($B35,Datos!$T$6:$Z$371,3,FALSE)</f>
        <v>104.167268370607</v>
      </c>
      <c r="S35" s="40">
        <f>VLOOKUP($B35,Datos!$T$6:$Z$371,4,FALSE)</f>
        <v>117.14643493761101</v>
      </c>
      <c r="T35" s="41">
        <f>VLOOKUP($B35,Datos!$T$6:$Z$371,5,FALSE)</f>
        <v>39.216731707317102</v>
      </c>
      <c r="U35" s="42">
        <f>VLOOKUP($B35,Datos!$T$6:$Z$371,6,FALSE)</f>
        <v>0</v>
      </c>
      <c r="V35" s="57"/>
    </row>
    <row r="36" spans="1:22">
      <c r="A36" s="29" t="str">
        <f>VLOOKUP(WEEKDAY(B36,2),'2023'!$L$5:$M$11,2,FALSE)</f>
        <v>Lun</v>
      </c>
      <c r="B36" s="20">
        <f t="shared" si="8"/>
        <v>45257</v>
      </c>
      <c r="C36" s="21">
        <f>Datos!$L32</f>
        <v>442</v>
      </c>
      <c r="D36" s="21">
        <f t="shared" si="2"/>
        <v>154.69999999999999</v>
      </c>
      <c r="E36" s="21">
        <f t="shared" si="3"/>
        <v>74</v>
      </c>
      <c r="F36" s="21">
        <f t="shared" si="4"/>
        <v>36</v>
      </c>
      <c r="G36" s="22">
        <f t="shared" si="5"/>
        <v>79.311792207756525</v>
      </c>
      <c r="H36" s="23">
        <f>Datos!$D32</f>
        <v>15</v>
      </c>
      <c r="I36" s="36">
        <f>Datos!$E32</f>
        <v>15</v>
      </c>
      <c r="J36" s="37">
        <f>Datos!$F32</f>
        <v>3</v>
      </c>
      <c r="K36" s="38">
        <f>Datos!$H32</f>
        <v>41</v>
      </c>
      <c r="L36" s="44">
        <f t="shared" si="6"/>
        <v>0.167420814479638</v>
      </c>
      <c r="M36" s="23">
        <f>VLOOKUP($B36,Datos!$K$6:$Q$371,3,FALSE)</f>
        <v>9</v>
      </c>
      <c r="N36" s="36">
        <f>VLOOKUP($B36,Datos!$K$6:$Q$371,4,FALSE)</f>
        <v>9</v>
      </c>
      <c r="O36" s="37">
        <f>VLOOKUP($B36,Datos!$K$6:$Q$371,5,FALSE)</f>
        <v>0</v>
      </c>
      <c r="P36" s="38">
        <f>VLOOKUP($B36,Datos!$K$6:$Q$371,7,FALSE)</f>
        <v>18</v>
      </c>
      <c r="Q36" s="59">
        <f t="shared" si="7"/>
        <v>4.072398190045249E-2</v>
      </c>
      <c r="R36" s="23">
        <f>VLOOKUP($B36,Datos!$T$6:$Z$371,3,FALSE)</f>
        <v>27.112028753993599</v>
      </c>
      <c r="S36" s="36">
        <f>VLOOKUP($B36,Datos!$T$6:$Z$371,4,FALSE)</f>
        <v>44.356417112299503</v>
      </c>
      <c r="T36" s="37">
        <f>VLOOKUP($B36,Datos!$T$6:$Z$371,5,FALSE)</f>
        <v>7.8433463414634197</v>
      </c>
      <c r="U36" s="38">
        <f>VLOOKUP($B36,Datos!$T$6:$Z$371,6,FALSE)</f>
        <v>0</v>
      </c>
      <c r="V36" s="57"/>
    </row>
    <row r="37" spans="1:22">
      <c r="A37" s="24" t="str">
        <f>VLOOKUP(WEEKDAY(B37,2),'2023'!$L$5:$M$11,2,FALSE)</f>
        <v>Mar</v>
      </c>
      <c r="B37" s="25">
        <f t="shared" si="8"/>
        <v>45258</v>
      </c>
      <c r="C37" s="26">
        <f>Datos!$L33</f>
        <v>442</v>
      </c>
      <c r="D37" s="26">
        <f t="shared" si="2"/>
        <v>154.69999999999999</v>
      </c>
      <c r="E37" s="26">
        <f t="shared" si="3"/>
        <v>101</v>
      </c>
      <c r="F37" s="26">
        <f t="shared" si="4"/>
        <v>30</v>
      </c>
      <c r="G37" s="27">
        <f t="shared" si="5"/>
        <v>25.554389799582268</v>
      </c>
      <c r="H37" s="28">
        <f>Datos!$D33</f>
        <v>22</v>
      </c>
      <c r="I37" s="40">
        <f>Datos!$E33</f>
        <v>33</v>
      </c>
      <c r="J37" s="41">
        <f>Datos!$F33</f>
        <v>3</v>
      </c>
      <c r="K37" s="42">
        <f>Datos!$H33</f>
        <v>43</v>
      </c>
      <c r="L37" s="43">
        <f t="shared" si="6"/>
        <v>0.22850678733031674</v>
      </c>
      <c r="M37" s="28">
        <f>VLOOKUP($B37,Datos!$K$6:$Q$371,3,FALSE)</f>
        <v>7</v>
      </c>
      <c r="N37" s="40">
        <f>VLOOKUP($B37,Datos!$K$6:$Q$371,4,FALSE)</f>
        <v>5</v>
      </c>
      <c r="O37" s="41">
        <f>VLOOKUP($B37,Datos!$K$6:$Q$371,5,FALSE)</f>
        <v>0</v>
      </c>
      <c r="P37" s="42">
        <f>VLOOKUP($B37,Datos!$K$6:$Q$371,7,FALSE)</f>
        <v>18</v>
      </c>
      <c r="Q37" s="58">
        <f t="shared" si="7"/>
        <v>2.7149321266968326E-2</v>
      </c>
      <c r="R37" s="28">
        <f>VLOOKUP($B37,Datos!$T$6:$Z$371,3,FALSE)</f>
        <v>8.5616932907348193</v>
      </c>
      <c r="S37" s="40">
        <f>VLOOKUP($B37,Datos!$T$6:$Z$371,4,FALSE)</f>
        <v>12.5107843137255</v>
      </c>
      <c r="T37" s="41">
        <f>VLOOKUP($B37,Datos!$T$6:$Z$371,5,FALSE)</f>
        <v>4.48191219512195</v>
      </c>
      <c r="U37" s="42">
        <f>VLOOKUP($B37,Datos!$T$6:$Z$371,6,FALSE)</f>
        <v>0</v>
      </c>
      <c r="V37" s="57"/>
    </row>
    <row r="38" spans="1:22">
      <c r="A38" s="29" t="str">
        <f>VLOOKUP(WEEKDAY(B38,2),'2023'!$L$5:$M$11,2,FALSE)</f>
        <v>Mié</v>
      </c>
      <c r="B38" s="20">
        <f t="shared" si="8"/>
        <v>45259</v>
      </c>
      <c r="C38" s="21">
        <f>Datos!$L34</f>
        <v>442</v>
      </c>
      <c r="D38" s="21">
        <f t="shared" si="2"/>
        <v>154.69999999999999</v>
      </c>
      <c r="E38" s="21">
        <f t="shared" si="3"/>
        <v>110</v>
      </c>
      <c r="F38" s="21">
        <f t="shared" si="4"/>
        <v>27</v>
      </c>
      <c r="G38" s="22">
        <f t="shared" si="5"/>
        <v>21.617955351517569</v>
      </c>
      <c r="H38" s="23">
        <f>Datos!$D34</f>
        <v>26</v>
      </c>
      <c r="I38" s="36">
        <f>Datos!$E34</f>
        <v>38</v>
      </c>
      <c r="J38" s="37">
        <f>Datos!$F34</f>
        <v>3</v>
      </c>
      <c r="K38" s="38">
        <f>Datos!$H34</f>
        <v>43</v>
      </c>
      <c r="L38" s="44">
        <f t="shared" si="6"/>
        <v>0.24886877828054299</v>
      </c>
      <c r="M38" s="23">
        <f>VLOOKUP($B38,Datos!$K$6:$Q$371,3,FALSE)</f>
        <v>9</v>
      </c>
      <c r="N38" s="36">
        <f>VLOOKUP($B38,Datos!$K$6:$Q$371,4,FALSE)</f>
        <v>3</v>
      </c>
      <c r="O38" s="37">
        <f>VLOOKUP($B38,Datos!$K$6:$Q$371,5,FALSE)</f>
        <v>0</v>
      </c>
      <c r="P38" s="38">
        <f>VLOOKUP($B38,Datos!$K$6:$Q$371,7,FALSE)</f>
        <v>15</v>
      </c>
      <c r="Q38" s="59">
        <f t="shared" si="7"/>
        <v>2.7149321266968326E-2</v>
      </c>
      <c r="R38" s="23">
        <f>VLOOKUP($B38,Datos!$T$6:$Z$371,3,FALSE)</f>
        <v>11.415591054313101</v>
      </c>
      <c r="S38" s="36">
        <f>VLOOKUP($B38,Datos!$T$6:$Z$371,4,FALSE)</f>
        <v>7.9614081996434898</v>
      </c>
      <c r="T38" s="37">
        <f>VLOOKUP($B38,Datos!$T$6:$Z$371,5,FALSE)</f>
        <v>2.2409560975609799</v>
      </c>
      <c r="U38" s="38">
        <f>VLOOKUP($B38,Datos!$T$6:$Z$371,6,FALSE)</f>
        <v>0</v>
      </c>
      <c r="V38" s="57"/>
    </row>
    <row r="39" spans="1:22">
      <c r="A39" s="24" t="str">
        <f>VLOOKUP(WEEKDAY(B39,2),'2023'!$L$5:$M$11,2,FALSE)</f>
        <v>Jue</v>
      </c>
      <c r="B39" s="25">
        <f t="shared" si="8"/>
        <v>45260</v>
      </c>
      <c r="C39" s="26">
        <f>Datos!$L35</f>
        <v>442</v>
      </c>
      <c r="D39" s="26">
        <f t="shared" si="2"/>
        <v>154.69999999999999</v>
      </c>
      <c r="E39" s="26">
        <f t="shared" si="3"/>
        <v>69</v>
      </c>
      <c r="F39" s="26">
        <f t="shared" si="4"/>
        <v>28</v>
      </c>
      <c r="G39" s="27">
        <f t="shared" si="5"/>
        <v>15.895398547028028</v>
      </c>
      <c r="H39" s="28">
        <f>Datos!$D35</f>
        <v>15</v>
      </c>
      <c r="I39" s="40">
        <f>Datos!$E35</f>
        <v>16</v>
      </c>
      <c r="J39" s="41">
        <f>Datos!$F35</f>
        <v>3</v>
      </c>
      <c r="K39" s="42">
        <f>Datos!$H35</f>
        <v>35</v>
      </c>
      <c r="L39" s="43">
        <f t="shared" si="6"/>
        <v>0.15610859728506787</v>
      </c>
      <c r="M39" s="28">
        <f>VLOOKUP($B39,Datos!$K$6:$Q$371,3,FALSE)</f>
        <v>7</v>
      </c>
      <c r="N39" s="40">
        <f>VLOOKUP($B39,Datos!$K$6:$Q$371,4,FALSE)</f>
        <v>7</v>
      </c>
      <c r="O39" s="41">
        <f>VLOOKUP($B39,Datos!$K$6:$Q$371,5,FALSE)</f>
        <v>0</v>
      </c>
      <c r="P39" s="42">
        <f>VLOOKUP($B39,Datos!$K$6:$Q$371,7,FALSE)</f>
        <v>14</v>
      </c>
      <c r="Q39" s="58">
        <f t="shared" si="7"/>
        <v>3.1674208144796379E-2</v>
      </c>
      <c r="R39" s="28">
        <f>VLOOKUP($B39,Datos!$T$6:$Z$371,3,FALSE)</f>
        <v>8.5616932907348193</v>
      </c>
      <c r="S39" s="40">
        <f>VLOOKUP($B39,Datos!$T$6:$Z$371,4,FALSE)</f>
        <v>3.4120320855615001</v>
      </c>
      <c r="T39" s="41">
        <f>VLOOKUP($B39,Datos!$T$6:$Z$371,5,FALSE)</f>
        <v>3.9216731707317098</v>
      </c>
      <c r="U39" s="42">
        <f>VLOOKUP($B39,Datos!$T$6:$Z$371,6,FALSE)</f>
        <v>0</v>
      </c>
      <c r="V39" s="57"/>
    </row>
    <row r="40" spans="1:22">
      <c r="A40" s="5"/>
      <c r="B40" s="6"/>
      <c r="D40" s="7"/>
      <c r="E40" s="7"/>
      <c r="F40" s="7"/>
      <c r="G40" s="7"/>
      <c r="H40" s="300"/>
      <c r="I40" s="300"/>
      <c r="J40" s="300"/>
      <c r="K40" s="300"/>
      <c r="L40" s="35"/>
      <c r="M40" s="300"/>
      <c r="N40" s="300"/>
      <c r="O40" s="300"/>
      <c r="P40" s="300"/>
      <c r="Q40" s="35"/>
      <c r="R40" s="300"/>
      <c r="S40" s="300"/>
      <c r="T40" s="300"/>
      <c r="U40" s="300"/>
      <c r="V40" s="35"/>
    </row>
    <row r="41" spans="1:22">
      <c r="A41" s="313" t="s">
        <v>469</v>
      </c>
      <c r="B41" s="313"/>
      <c r="C41" s="313"/>
      <c r="D41" s="313"/>
      <c r="E41" s="313"/>
      <c r="H41" s="7"/>
      <c r="I41" s="49"/>
      <c r="J41" s="50"/>
      <c r="K41" s="49"/>
      <c r="L41" s="49"/>
      <c r="M41" s="312" t="s">
        <v>470</v>
      </c>
      <c r="N41" s="312"/>
      <c r="O41" s="312"/>
      <c r="P41" s="312"/>
      <c r="Q41" s="61">
        <v>0.6</v>
      </c>
      <c r="R41" s="49"/>
      <c r="S41" s="49"/>
      <c r="T41" s="49"/>
      <c r="U41" s="49"/>
      <c r="V41" s="49"/>
    </row>
    <row r="42" spans="1:22">
      <c r="A42" s="314">
        <v>0.35</v>
      </c>
      <c r="B42" s="314"/>
      <c r="C42" s="311">
        <f t="shared" ref="C42:C44" si="9">AVERAGE($C$10:$C$39)*$A42</f>
        <v>154.69999999999999</v>
      </c>
      <c r="D42" s="311"/>
      <c r="E42" s="311"/>
      <c r="F42" s="7"/>
      <c r="G42" s="7"/>
      <c r="H42" s="7"/>
      <c r="I42" s="7"/>
      <c r="J42" s="7"/>
      <c r="K42" s="7"/>
      <c r="L42" s="7"/>
      <c r="M42" s="312" t="s">
        <v>470</v>
      </c>
      <c r="N42" s="312"/>
      <c r="O42" s="312"/>
      <c r="P42" s="312"/>
      <c r="Q42" s="61">
        <v>0.4</v>
      </c>
      <c r="R42" s="7"/>
      <c r="S42" s="7"/>
      <c r="T42" s="7"/>
      <c r="U42" s="7"/>
      <c r="V42" s="7"/>
    </row>
    <row r="43" spans="1:22">
      <c r="A43" s="315">
        <v>0.5</v>
      </c>
      <c r="B43" s="315"/>
      <c r="C43" s="311">
        <f t="shared" si="9"/>
        <v>221</v>
      </c>
      <c r="D43" s="311"/>
      <c r="E43" s="311"/>
      <c r="F43" s="7"/>
      <c r="G43" s="7"/>
      <c r="H43" s="7"/>
      <c r="I43" s="7"/>
      <c r="J43" s="51"/>
      <c r="K43" s="7"/>
      <c r="L43" s="7"/>
      <c r="M43" s="312" t="s">
        <v>471</v>
      </c>
      <c r="N43" s="312"/>
      <c r="O43" s="312"/>
      <c r="P43" s="312"/>
      <c r="Q43" s="61">
        <v>0.2</v>
      </c>
      <c r="R43" s="7"/>
      <c r="S43" s="7"/>
      <c r="T43" s="7"/>
      <c r="U43" s="7"/>
      <c r="V43" s="7"/>
    </row>
    <row r="44" spans="1:22">
      <c r="A44" s="310">
        <v>0.7</v>
      </c>
      <c r="B44" s="310"/>
      <c r="C44" s="311">
        <f t="shared" si="9"/>
        <v>309.39999999999998</v>
      </c>
      <c r="D44" s="311"/>
      <c r="E44" s="311"/>
      <c r="F44" s="7"/>
      <c r="G44" s="7"/>
      <c r="H44" s="7"/>
      <c r="I44" s="7"/>
      <c r="J44" s="51"/>
      <c r="K44" s="7"/>
      <c r="L44" s="7"/>
      <c r="M44" s="312" t="s">
        <v>472</v>
      </c>
      <c r="N44" s="312"/>
      <c r="O44" s="312"/>
      <c r="P44" s="312"/>
      <c r="Q44" s="61">
        <v>0.1</v>
      </c>
      <c r="R44" s="7"/>
      <c r="S44" s="7"/>
      <c r="T44" s="7"/>
      <c r="U44" s="7"/>
      <c r="V44" s="7"/>
    </row>
  </sheetData>
  <mergeCells count="39">
    <mergeCell ref="J6:J9"/>
    <mergeCell ref="K6:K9"/>
    <mergeCell ref="A43:B43"/>
    <mergeCell ref="C43:E43"/>
    <mergeCell ref="M43:P43"/>
    <mergeCell ref="A7:B9"/>
    <mergeCell ref="E7:G8"/>
    <mergeCell ref="C8:C9"/>
    <mergeCell ref="H6:H9"/>
    <mergeCell ref="I6:I9"/>
    <mergeCell ref="A44:B44"/>
    <mergeCell ref="C44:E44"/>
    <mergeCell ref="M44:P44"/>
    <mergeCell ref="A41:E41"/>
    <mergeCell ref="M41:P41"/>
    <mergeCell ref="A42:B42"/>
    <mergeCell ref="C42:E42"/>
    <mergeCell ref="M42:P42"/>
    <mergeCell ref="H5:K5"/>
    <mergeCell ref="M5:P5"/>
    <mergeCell ref="R5:U5"/>
    <mergeCell ref="H40:K40"/>
    <mergeCell ref="M40:P40"/>
    <mergeCell ref="R40:U40"/>
    <mergeCell ref="L5:L9"/>
    <mergeCell ref="M6:M9"/>
    <mergeCell ref="N6:N9"/>
    <mergeCell ref="O6:O9"/>
    <mergeCell ref="P6:P9"/>
    <mergeCell ref="Q5:Q9"/>
    <mergeCell ref="R6:R9"/>
    <mergeCell ref="S6:S9"/>
    <mergeCell ref="T6:T9"/>
    <mergeCell ref="U6:U9"/>
    <mergeCell ref="B2:U2"/>
    <mergeCell ref="X2:AE2"/>
    <mergeCell ref="B3:U3"/>
    <mergeCell ref="X3:AE3"/>
    <mergeCell ref="X4:AE4"/>
  </mergeCells>
  <conditionalFormatting sqref="L10:L39 Q10:Q39 Q41:Q44">
    <cfRule type="cellIs" dxfId="11" priority="1" operator="greaterThanOrEqual">
      <formula>$Q$41</formula>
    </cfRule>
    <cfRule type="cellIs" dxfId="10" priority="2" operator="lessThanOrEqual">
      <formula>$Q$44</formula>
    </cfRule>
    <cfRule type="cellIs" dxfId="9" priority="6" operator="between">
      <formula>$Q$42</formula>
      <formula>$Q$41</formula>
    </cfRule>
  </conditionalFormatting>
  <conditionalFormatting sqref="Q41:Q44 L10:L39 Q10:Q39">
    <cfRule type="cellIs" dxfId="8" priority="5" operator="between">
      <formula>$Q$44</formula>
      <formula>$Q$43</formula>
    </cfRule>
  </conditionalFormatting>
  <conditionalFormatting sqref="Q44">
    <cfRule type="cellIs" dxfId="7" priority="3" operator="greaterThanOrEqual">
      <formula>$Q$41</formula>
    </cfRule>
    <cfRule type="cellIs" dxfId="6" priority="4" operator="between">
      <formula>$Q$42</formula>
      <formula>$Q$41</formula>
    </cfRule>
  </conditionalFormatting>
  <pageMargins left="0.389583333333333" right="0.389583333333333" top="0.389583333333333" bottom="0.389583333333333" header="0.30972222222222201" footer="0.30972222222222201"/>
  <pageSetup scale="92" fitToWidth="2" orientation="landscape"/>
  <colBreaks count="1" manualBreakCount="1">
    <brk id="22" max="43" man="1"/>
  </colBreak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4"/>
  </sheetPr>
  <dimension ref="A1:AF45"/>
  <sheetViews>
    <sheetView showGridLines="0" topLeftCell="W11" zoomScale="80" zoomScaleNormal="80" workbookViewId="0">
      <selection activeCell="AR37" sqref="AR37"/>
    </sheetView>
  </sheetViews>
  <sheetFormatPr baseColWidth="10" defaultColWidth="3.85546875" defaultRowHeight="12.75" outlineLevelRow="1" outlineLevelCol="1"/>
  <cols>
    <col min="1" max="1" width="7.42578125" style="4" customWidth="1"/>
    <col min="2" max="2" width="3.5703125" style="4" customWidth="1"/>
    <col min="3" max="3" width="4.5703125" style="4" hidden="1" customWidth="1" outlineLevel="1"/>
    <col min="4" max="4" width="8.7109375" style="4" hidden="1" customWidth="1" outlineLevel="1"/>
    <col min="5" max="5" width="8.42578125" style="4" customWidth="1" collapsed="1"/>
    <col min="6" max="7" width="8.42578125" style="4" customWidth="1"/>
    <col min="8" max="9" width="3.5703125" style="4" hidden="1" customWidth="1" outlineLevel="1"/>
    <col min="10" max="11" width="4.85546875" style="4" hidden="1" customWidth="1" outlineLevel="1"/>
    <col min="12" max="12" width="6.7109375" style="4" customWidth="1" collapsed="1"/>
    <col min="13" max="16" width="2.5703125" style="4" customWidth="1"/>
    <col min="17" max="17" width="5.7109375" style="4" customWidth="1"/>
    <col min="18" max="19" width="4.5703125" style="4" hidden="1" customWidth="1" outlineLevel="1"/>
    <col min="20" max="21" width="4.85546875" style="4" hidden="1" customWidth="1" outlineLevel="1"/>
    <col min="22" max="22" width="3.85546875" style="4" customWidth="1" collapsed="1"/>
    <col min="23" max="32" width="14" style="4" customWidth="1"/>
    <col min="33" max="33" width="3.85546875" style="4" customWidth="1"/>
    <col min="34" max="16384" width="3.85546875" style="4"/>
  </cols>
  <sheetData>
    <row r="1" spans="1:32" hidden="1" outlineLevel="1">
      <c r="A1" s="5"/>
      <c r="B1" s="6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 t="s">
        <v>473</v>
      </c>
      <c r="R1" s="7"/>
      <c r="S1" s="7"/>
      <c r="T1" s="7"/>
      <c r="U1" s="7"/>
      <c r="V1" s="7"/>
      <c r="W1" s="7" t="s">
        <v>459</v>
      </c>
      <c r="X1" s="7" t="str">
        <f t="shared" ref="X1:AF1" si="0">W1</f>
        <v>XXXXXXXXXXXX</v>
      </c>
      <c r="Y1" s="7" t="str">
        <f t="shared" si="0"/>
        <v>XXXXXXXXXXXX</v>
      </c>
      <c r="Z1" s="7" t="str">
        <f t="shared" si="0"/>
        <v>XXXXXXXXXXXX</v>
      </c>
      <c r="AA1" s="7" t="str">
        <f t="shared" si="0"/>
        <v>XXXXXXXXXXXX</v>
      </c>
      <c r="AB1" s="7" t="str">
        <f t="shared" si="0"/>
        <v>XXXXXXXXXXXX</v>
      </c>
      <c r="AC1" s="7" t="str">
        <f t="shared" si="0"/>
        <v>XXXXXXXXXXXX</v>
      </c>
      <c r="AD1" s="7" t="str">
        <f t="shared" si="0"/>
        <v>XXXXXXXXXXXX</v>
      </c>
      <c r="AE1" s="7" t="str">
        <f t="shared" si="0"/>
        <v>XXXXXXXXXXXX</v>
      </c>
      <c r="AF1" s="7" t="str">
        <f t="shared" si="0"/>
        <v>XXXXXXXXXXXX</v>
      </c>
    </row>
    <row r="2" spans="1:32" s="1" customFormat="1" ht="18.75" collapsed="1">
      <c r="A2" s="8"/>
      <c r="B2" s="293" t="s">
        <v>460</v>
      </c>
      <c r="C2" s="293"/>
      <c r="D2" s="293"/>
      <c r="E2" s="293"/>
      <c r="F2" s="293"/>
      <c r="G2" s="293"/>
      <c r="H2" s="293"/>
      <c r="I2" s="293"/>
      <c r="J2" s="293"/>
      <c r="K2" s="293"/>
      <c r="L2" s="293"/>
      <c r="M2" s="293"/>
      <c r="N2" s="293"/>
      <c r="O2" s="293"/>
      <c r="P2" s="293"/>
      <c r="Q2" s="293"/>
      <c r="R2" s="293"/>
      <c r="S2" s="293"/>
      <c r="T2" s="293"/>
      <c r="U2" s="293"/>
      <c r="V2" s="9"/>
      <c r="W2" s="52"/>
      <c r="X2" s="294"/>
      <c r="Y2" s="294"/>
      <c r="Z2" s="294"/>
      <c r="AA2" s="294"/>
      <c r="AB2" s="294"/>
      <c r="AC2" s="294"/>
      <c r="AD2" s="294"/>
      <c r="AE2" s="294"/>
    </row>
    <row r="3" spans="1:32" s="2" customFormat="1" ht="18.75">
      <c r="A3" s="10"/>
      <c r="B3" s="295" t="s">
        <v>484</v>
      </c>
      <c r="C3" s="295"/>
      <c r="D3" s="295"/>
      <c r="E3" s="295"/>
      <c r="F3" s="295"/>
      <c r="G3" s="295"/>
      <c r="H3" s="295"/>
      <c r="I3" s="295"/>
      <c r="J3" s="295"/>
      <c r="K3" s="295"/>
      <c r="L3" s="295"/>
      <c r="M3" s="295"/>
      <c r="N3" s="295"/>
      <c r="O3" s="295"/>
      <c r="P3" s="295"/>
      <c r="Q3" s="295"/>
      <c r="R3" s="295"/>
      <c r="S3" s="295"/>
      <c r="T3" s="295"/>
      <c r="U3" s="295"/>
      <c r="V3" s="11"/>
      <c r="W3" s="53"/>
      <c r="X3" s="294" t="str">
        <f>B2</f>
        <v>PRONÓSTICO DE OCUPACIÓN</v>
      </c>
      <c r="Y3" s="294"/>
      <c r="Z3" s="294"/>
      <c r="AA3" s="294"/>
      <c r="AB3" s="294"/>
      <c r="AC3" s="294"/>
      <c r="AD3" s="294"/>
      <c r="AE3" s="294"/>
      <c r="AF3" s="62"/>
    </row>
    <row r="4" spans="1:32" ht="21">
      <c r="A4" s="5"/>
      <c r="B4" s="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X4" s="296" t="str">
        <f>B3</f>
        <v>DICIEMBRE 2023</v>
      </c>
      <c r="Y4" s="296"/>
      <c r="Z4" s="296"/>
      <c r="AA4" s="296"/>
      <c r="AB4" s="296"/>
      <c r="AC4" s="296"/>
      <c r="AD4" s="296"/>
      <c r="AE4" s="296"/>
    </row>
    <row r="5" spans="1:32">
      <c r="A5" s="5"/>
      <c r="B5" s="6"/>
      <c r="C5" s="7"/>
      <c r="D5" s="7"/>
      <c r="E5" s="7"/>
      <c r="F5" s="7"/>
      <c r="G5" s="7"/>
      <c r="H5" s="297">
        <f>Datos!$C$1</f>
        <v>2022</v>
      </c>
      <c r="I5" s="298"/>
      <c r="J5" s="298"/>
      <c r="K5" s="299"/>
      <c r="L5" s="301" t="str">
        <f>CONCATENATE("% de Occ ",H5)</f>
        <v>% de Occ 2022</v>
      </c>
      <c r="M5" s="297">
        <f>Datos!$L$1</f>
        <v>2023</v>
      </c>
      <c r="N5" s="298"/>
      <c r="O5" s="298"/>
      <c r="P5" s="299"/>
      <c r="Q5" s="301" t="str">
        <f>CONCATENATE("% de Occ ",M5)</f>
        <v>% de Occ 2023</v>
      </c>
      <c r="R5" s="297" t="s">
        <v>462</v>
      </c>
      <c r="S5" s="298"/>
      <c r="T5" s="298"/>
      <c r="U5" s="299"/>
      <c r="V5" s="54"/>
    </row>
    <row r="6" spans="1:32" s="3" customFormat="1">
      <c r="A6" s="12"/>
      <c r="B6" s="13"/>
      <c r="C6" s="14"/>
      <c r="D6" s="14"/>
      <c r="E6" s="14"/>
      <c r="F6" s="14"/>
      <c r="G6" s="14"/>
      <c r="H6" s="307" t="s">
        <v>368</v>
      </c>
      <c r="I6" s="308" t="str">
        <f>Datos!$E5</f>
        <v>Referidos</v>
      </c>
      <c r="J6" s="308" t="s">
        <v>463</v>
      </c>
      <c r="K6" s="309" t="s">
        <v>391</v>
      </c>
      <c r="L6" s="302"/>
      <c r="M6" s="303" t="str">
        <f>H6</f>
        <v>Pagadores</v>
      </c>
      <c r="N6" s="304" t="str">
        <f>I6</f>
        <v>Referidos</v>
      </c>
      <c r="O6" s="305" t="s">
        <v>370</v>
      </c>
      <c r="P6" s="306" t="s">
        <v>464</v>
      </c>
      <c r="Q6" s="302"/>
      <c r="R6" s="307" t="str">
        <f t="shared" ref="R6:U6" si="1">H6</f>
        <v>Pagadores</v>
      </c>
      <c r="S6" s="308" t="str">
        <f t="shared" si="1"/>
        <v>Referidos</v>
      </c>
      <c r="T6" s="308" t="str">
        <f t="shared" si="1"/>
        <v>Agencias Grupos</v>
      </c>
      <c r="U6" s="309" t="str">
        <f t="shared" si="1"/>
        <v>Propietarios e invitados</v>
      </c>
      <c r="V6" s="55"/>
    </row>
    <row r="7" spans="1:32" s="3" customFormat="1">
      <c r="A7" s="316" t="s">
        <v>465</v>
      </c>
      <c r="B7" s="317"/>
      <c r="C7" s="15"/>
      <c r="D7" s="15" t="s">
        <v>466</v>
      </c>
      <c r="E7" s="320" t="s">
        <v>467</v>
      </c>
      <c r="F7" s="320"/>
      <c r="G7" s="321"/>
      <c r="H7" s="307"/>
      <c r="I7" s="308"/>
      <c r="J7" s="308"/>
      <c r="K7" s="309"/>
      <c r="L7" s="302"/>
      <c r="M7" s="303"/>
      <c r="N7" s="304"/>
      <c r="O7" s="305"/>
      <c r="P7" s="306"/>
      <c r="Q7" s="302"/>
      <c r="R7" s="307"/>
      <c r="S7" s="308"/>
      <c r="T7" s="308"/>
      <c r="U7" s="309"/>
      <c r="V7" s="55"/>
    </row>
    <row r="8" spans="1:32" s="3" customFormat="1">
      <c r="A8" s="318"/>
      <c r="B8" s="319"/>
      <c r="C8" s="324" t="s">
        <v>468</v>
      </c>
      <c r="D8" s="16" t="s">
        <v>374</v>
      </c>
      <c r="E8" s="322"/>
      <c r="F8" s="322"/>
      <c r="G8" s="323"/>
      <c r="H8" s="307"/>
      <c r="I8" s="308"/>
      <c r="J8" s="308"/>
      <c r="K8" s="309"/>
      <c r="L8" s="302"/>
      <c r="M8" s="303"/>
      <c r="N8" s="304"/>
      <c r="O8" s="305"/>
      <c r="P8" s="306"/>
      <c r="Q8" s="302"/>
      <c r="R8" s="307"/>
      <c r="S8" s="308"/>
      <c r="T8" s="308"/>
      <c r="U8" s="309"/>
      <c r="V8" s="55"/>
    </row>
    <row r="9" spans="1:32" s="3" customFormat="1" ht="25.5">
      <c r="A9" s="318"/>
      <c r="B9" s="319"/>
      <c r="C9" s="325"/>
      <c r="D9" s="17">
        <f>A43</f>
        <v>0.35</v>
      </c>
      <c r="E9" s="16" t="str">
        <f>CONCATENATE("Ejercicio 
",$H$5)</f>
        <v>Ejercicio 
2022</v>
      </c>
      <c r="F9" s="16" t="str">
        <f>CONCATENATE("Ejercicio 
",$M$5)</f>
        <v>Ejercicio 
2023</v>
      </c>
      <c r="G9" s="18" t="str">
        <f>CONCATENATE("Presup. 
",$M$5)</f>
        <v>Presup. 
2023</v>
      </c>
      <c r="H9" s="307"/>
      <c r="I9" s="308"/>
      <c r="J9" s="308"/>
      <c r="K9" s="309"/>
      <c r="L9" s="302"/>
      <c r="M9" s="303"/>
      <c r="N9" s="304"/>
      <c r="O9" s="305"/>
      <c r="P9" s="306"/>
      <c r="Q9" s="302"/>
      <c r="R9" s="307"/>
      <c r="S9" s="308"/>
      <c r="T9" s="308"/>
      <c r="U9" s="309"/>
      <c r="V9" s="55"/>
    </row>
    <row r="10" spans="1:32">
      <c r="A10" s="19" t="str">
        <f>VLOOKUP(WEEKDAY(B10,2),'2023'!$L$5:$M$11,2,FALSE)</f>
        <v>Vie</v>
      </c>
      <c r="B10" s="20">
        <v>45261</v>
      </c>
      <c r="C10" s="21">
        <f>Datos!$L6</f>
        <v>442</v>
      </c>
      <c r="D10" s="21">
        <f t="shared" ref="D10:D40" si="2">C10*$A$43</f>
        <v>154.69999999999999</v>
      </c>
      <c r="E10" s="21">
        <f t="shared" ref="E10:E40" si="3">H10+I10+J10+K10</f>
        <v>255</v>
      </c>
      <c r="F10" s="21">
        <f t="shared" ref="F10:F40" si="4">M10+N10+O10+P10</f>
        <v>62</v>
      </c>
      <c r="G10" s="22">
        <f t="shared" ref="G10:G40" si="5">R10+S10+T10+U10</f>
        <v>42.021291975635599</v>
      </c>
      <c r="H10" s="23">
        <f>Datos!$D6</f>
        <v>73</v>
      </c>
      <c r="I10" s="36">
        <f>Datos!$E6</f>
        <v>98</v>
      </c>
      <c r="J10" s="37">
        <f>Datos!$F6</f>
        <v>24</v>
      </c>
      <c r="K10" s="38">
        <f>Datos!$H6</f>
        <v>60</v>
      </c>
      <c r="L10" s="39">
        <f t="shared" ref="L10:L40" si="6">SUM(H10:K10)/C10</f>
        <v>0.57692307692307687</v>
      </c>
      <c r="M10" s="23">
        <f>VLOOKUP($B10,Datos!$K$6:$Q$371,3,FALSE)</f>
        <v>13</v>
      </c>
      <c r="N10" s="36">
        <f>VLOOKUP($B10,Datos!$K$6:$Q$371,4,FALSE)</f>
        <v>21</v>
      </c>
      <c r="O10" s="37">
        <f>VLOOKUP($B10,Datos!$K$6:$Q$371,5,FALSE)</f>
        <v>0</v>
      </c>
      <c r="P10" s="38">
        <f>VLOOKUP($B10,Datos!$K$6:$Q$371,7,FALSE)</f>
        <v>28</v>
      </c>
      <c r="Q10" s="56">
        <f t="shared" ref="Q10:Q40" si="7">SUM(M10:O10)/C10</f>
        <v>7.6923076923076927E-2</v>
      </c>
      <c r="R10" s="23">
        <f>VLOOKUP($B10,Datos!$T$6:$Z$371,3,FALSE)</f>
        <v>19.0698046875</v>
      </c>
      <c r="S10" s="36">
        <f>VLOOKUP($B10,Datos!$T$6:$Z$371,4,FALSE)</f>
        <v>15.6867997881356</v>
      </c>
      <c r="T10" s="37">
        <f>VLOOKUP($B10,Datos!$T$6:$Z$371,5,FALSE)</f>
        <v>7.2646875</v>
      </c>
      <c r="U10" s="38">
        <f>VLOOKUP($B10,Datos!$T$6:$Z$371,6,FALSE)</f>
        <v>0</v>
      </c>
      <c r="V10" s="57"/>
    </row>
    <row r="11" spans="1:32">
      <c r="A11" s="24" t="str">
        <f>VLOOKUP(WEEKDAY(B11,2),'2023'!$L$5:$M$11,2,FALSE)</f>
        <v>Sáb</v>
      </c>
      <c r="B11" s="25">
        <f t="shared" ref="B11:B40" si="8">B10+1</f>
        <v>45262</v>
      </c>
      <c r="C11" s="26">
        <f>Datos!$L7</f>
        <v>442</v>
      </c>
      <c r="D11" s="26">
        <f t="shared" si="2"/>
        <v>154.69999999999999</v>
      </c>
      <c r="E11" s="26">
        <f t="shared" si="3"/>
        <v>117</v>
      </c>
      <c r="F11" s="26">
        <f t="shared" si="4"/>
        <v>65</v>
      </c>
      <c r="G11" s="27">
        <f t="shared" si="5"/>
        <v>57.655761387711905</v>
      </c>
      <c r="H11" s="28">
        <f>Datos!$D7</f>
        <v>24</v>
      </c>
      <c r="I11" s="40">
        <f>Datos!$E7</f>
        <v>34</v>
      </c>
      <c r="J11" s="41">
        <f>Datos!$F7</f>
        <v>7</v>
      </c>
      <c r="K11" s="42">
        <f>Datos!$H7</f>
        <v>52</v>
      </c>
      <c r="L11" s="43">
        <f t="shared" si="6"/>
        <v>0.26470588235294118</v>
      </c>
      <c r="M11" s="28">
        <f>VLOOKUP($B11,Datos!$K$6:$Q$371,3,FALSE)</f>
        <v>19</v>
      </c>
      <c r="N11" s="40">
        <f>VLOOKUP($B11,Datos!$K$6:$Q$371,4,FALSE)</f>
        <v>21</v>
      </c>
      <c r="O11" s="41">
        <f>VLOOKUP($B11,Datos!$K$6:$Q$371,5,FALSE)</f>
        <v>0</v>
      </c>
      <c r="P11" s="42">
        <f>VLOOKUP($B11,Datos!$K$6:$Q$371,7,FALSE)</f>
        <v>25</v>
      </c>
      <c r="Q11" s="58">
        <f t="shared" si="7"/>
        <v>9.0497737556561084E-2</v>
      </c>
      <c r="R11" s="28">
        <f>VLOOKUP($B11,Datos!$T$6:$Z$371,3,FALSE)</f>
        <v>22.883765624999999</v>
      </c>
      <c r="S11" s="40">
        <f>VLOOKUP($B11,Datos!$T$6:$Z$371,4,FALSE)</f>
        <v>28.960245762711899</v>
      </c>
      <c r="T11" s="41">
        <f>VLOOKUP($B11,Datos!$T$6:$Z$371,5,FALSE)</f>
        <v>5.81175</v>
      </c>
      <c r="U11" s="42">
        <f>VLOOKUP($B11,Datos!$T$6:$Z$371,6,FALSE)</f>
        <v>0</v>
      </c>
      <c r="V11" s="57"/>
    </row>
    <row r="12" spans="1:32">
      <c r="A12" s="29" t="str">
        <f>VLOOKUP(WEEKDAY(B12,2),'2023'!$L$5:$M$11,2,FALSE)</f>
        <v>Dom</v>
      </c>
      <c r="B12" s="20">
        <f t="shared" si="8"/>
        <v>45263</v>
      </c>
      <c r="C12" s="21">
        <f>Datos!$L8</f>
        <v>442</v>
      </c>
      <c r="D12" s="21">
        <f t="shared" si="2"/>
        <v>154.69999999999999</v>
      </c>
      <c r="E12" s="21">
        <f t="shared" si="3"/>
        <v>55</v>
      </c>
      <c r="F12" s="21">
        <f t="shared" si="4"/>
        <v>34</v>
      </c>
      <c r="G12" s="22">
        <f t="shared" si="5"/>
        <v>64.855805481991496</v>
      </c>
      <c r="H12" s="23">
        <f>Datos!$D8</f>
        <v>8</v>
      </c>
      <c r="I12" s="36">
        <f>Datos!$E8</f>
        <v>10</v>
      </c>
      <c r="J12" s="37">
        <f>Datos!$F8</f>
        <v>3</v>
      </c>
      <c r="K12" s="38">
        <f>Datos!$H8</f>
        <v>34</v>
      </c>
      <c r="L12" s="44">
        <f t="shared" si="6"/>
        <v>0.1244343891402715</v>
      </c>
      <c r="M12" s="23">
        <f>VLOOKUP($B12,Datos!$K$6:$Q$371,3,FALSE)</f>
        <v>7</v>
      </c>
      <c r="N12" s="36">
        <f>VLOOKUP($B12,Datos!$K$6:$Q$371,4,FALSE)</f>
        <v>8</v>
      </c>
      <c r="O12" s="37">
        <f>VLOOKUP($B12,Datos!$K$6:$Q$371,5,FALSE)</f>
        <v>0</v>
      </c>
      <c r="P12" s="38">
        <f>VLOOKUP($B12,Datos!$K$6:$Q$371,7,FALSE)</f>
        <v>19</v>
      </c>
      <c r="Q12" s="59">
        <f t="shared" si="7"/>
        <v>3.3936651583710405E-2</v>
      </c>
      <c r="R12" s="23">
        <f>VLOOKUP($B12,Datos!$T$6:$Z$371,3,FALSE)</f>
        <v>26.697726562500002</v>
      </c>
      <c r="S12" s="36">
        <f>VLOOKUP($B12,Datos!$T$6:$Z$371,4,FALSE)</f>
        <v>30.166922669491498</v>
      </c>
      <c r="T12" s="37">
        <f>VLOOKUP($B12,Datos!$T$6:$Z$371,5,FALSE)</f>
        <v>7.9911562500000004</v>
      </c>
      <c r="U12" s="38">
        <f>VLOOKUP($B12,Datos!$T$6:$Z$371,6,FALSE)</f>
        <v>0</v>
      </c>
      <c r="V12" s="57"/>
    </row>
    <row r="13" spans="1:32">
      <c r="A13" s="24" t="str">
        <f>VLOOKUP(WEEKDAY(B13,2),'2023'!$L$5:$M$11,2,FALSE)</f>
        <v>Lun</v>
      </c>
      <c r="B13" s="25">
        <f t="shared" si="8"/>
        <v>45264</v>
      </c>
      <c r="C13" s="26">
        <f>Datos!$L9</f>
        <v>442</v>
      </c>
      <c r="D13" s="26">
        <f t="shared" si="2"/>
        <v>154.69999999999999</v>
      </c>
      <c r="E13" s="26">
        <f t="shared" si="3"/>
        <v>45</v>
      </c>
      <c r="F13" s="26">
        <f t="shared" si="4"/>
        <v>18</v>
      </c>
      <c r="G13" s="27">
        <f t="shared" si="5"/>
        <v>29.566662473516999</v>
      </c>
      <c r="H13" s="28">
        <f>Datos!$D9</f>
        <v>7</v>
      </c>
      <c r="I13" s="40">
        <f>Datos!$E9</f>
        <v>8</v>
      </c>
      <c r="J13" s="41">
        <f>Datos!$F9</f>
        <v>2</v>
      </c>
      <c r="K13" s="42">
        <f>Datos!$H9</f>
        <v>28</v>
      </c>
      <c r="L13" s="43">
        <f t="shared" si="6"/>
        <v>0.10180995475113122</v>
      </c>
      <c r="M13" s="28">
        <f>VLOOKUP($B13,Datos!$K$6:$Q$371,3,FALSE)</f>
        <v>4</v>
      </c>
      <c r="N13" s="40">
        <f>VLOOKUP($B13,Datos!$K$6:$Q$371,4,FALSE)</f>
        <v>2</v>
      </c>
      <c r="O13" s="41">
        <f>VLOOKUP($B13,Datos!$K$6:$Q$371,5,FALSE)</f>
        <v>0</v>
      </c>
      <c r="P13" s="42">
        <f>VLOOKUP($B13,Datos!$K$6:$Q$371,7,FALSE)</f>
        <v>12</v>
      </c>
      <c r="Q13" s="58">
        <f t="shared" si="7"/>
        <v>1.3574660633484163E-2</v>
      </c>
      <c r="R13" s="28">
        <f>VLOOKUP($B13,Datos!$T$6:$Z$371,3,FALSE)</f>
        <v>11.441882812499999</v>
      </c>
      <c r="S13" s="40">
        <f>VLOOKUP($B13,Datos!$T$6:$Z$371,4,FALSE)</f>
        <v>10.860092161017</v>
      </c>
      <c r="T13" s="41">
        <f>VLOOKUP($B13,Datos!$T$6:$Z$371,5,FALSE)</f>
        <v>7.2646875</v>
      </c>
      <c r="U13" s="42">
        <f>VLOOKUP($B13,Datos!$T$6:$Z$371,6,FALSE)</f>
        <v>0</v>
      </c>
      <c r="V13" s="57"/>
    </row>
    <row r="14" spans="1:32">
      <c r="A14" s="29" t="str">
        <f>VLOOKUP(WEEKDAY(B14,2),'2023'!$L$5:$M$11,2,FALSE)</f>
        <v>Mar</v>
      </c>
      <c r="B14" s="20">
        <f t="shared" si="8"/>
        <v>45265</v>
      </c>
      <c r="C14" s="21">
        <f>Datos!$L10</f>
        <v>442</v>
      </c>
      <c r="D14" s="21">
        <f t="shared" si="2"/>
        <v>154.69999999999999</v>
      </c>
      <c r="E14" s="21">
        <f t="shared" si="3"/>
        <v>45</v>
      </c>
      <c r="F14" s="21">
        <f t="shared" si="4"/>
        <v>16</v>
      </c>
      <c r="G14" s="22">
        <f t="shared" si="5"/>
        <v>21.769436440677971</v>
      </c>
      <c r="H14" s="23">
        <f>Datos!$D10</f>
        <v>7</v>
      </c>
      <c r="I14" s="36">
        <f>Datos!$E10</f>
        <v>10</v>
      </c>
      <c r="J14" s="37">
        <f>Datos!$F10</f>
        <v>2</v>
      </c>
      <c r="K14" s="38">
        <f>Datos!$H10</f>
        <v>26</v>
      </c>
      <c r="L14" s="44">
        <f t="shared" si="6"/>
        <v>0.10180995475113122</v>
      </c>
      <c r="M14" s="23">
        <f>VLOOKUP($B14,Datos!$K$6:$Q$371,3,FALSE)</f>
        <v>4</v>
      </c>
      <c r="N14" s="36">
        <f>VLOOKUP($B14,Datos!$K$6:$Q$371,4,FALSE)</f>
        <v>2</v>
      </c>
      <c r="O14" s="37">
        <f>VLOOKUP($B14,Datos!$K$6:$Q$371,5,FALSE)</f>
        <v>0</v>
      </c>
      <c r="P14" s="38">
        <f>VLOOKUP($B14,Datos!$K$6:$Q$371,7,FALSE)</f>
        <v>10</v>
      </c>
      <c r="Q14" s="59">
        <f t="shared" si="7"/>
        <v>1.3574660633484163E-2</v>
      </c>
      <c r="R14" s="23">
        <f>VLOOKUP($B14,Datos!$T$6:$Z$371,3,FALSE)</f>
        <v>10.170562500000001</v>
      </c>
      <c r="S14" s="36">
        <f>VLOOKUP($B14,Datos!$T$6:$Z$371,4,FALSE)</f>
        <v>7.2400614406779704</v>
      </c>
      <c r="T14" s="37">
        <f>VLOOKUP($B14,Datos!$T$6:$Z$371,5,FALSE)</f>
        <v>4.3588125</v>
      </c>
      <c r="U14" s="38">
        <f>VLOOKUP($B14,Datos!$T$6:$Z$371,6,FALSE)</f>
        <v>0</v>
      </c>
      <c r="V14" s="57"/>
    </row>
    <row r="15" spans="1:32">
      <c r="A15" s="24" t="str">
        <f>VLOOKUP(WEEKDAY(B15,2),'2023'!$L$5:$M$11,2,FALSE)</f>
        <v>Mié</v>
      </c>
      <c r="B15" s="25">
        <f t="shared" si="8"/>
        <v>45266</v>
      </c>
      <c r="C15" s="26">
        <f>Datos!$L11</f>
        <v>442</v>
      </c>
      <c r="D15" s="26">
        <f t="shared" si="2"/>
        <v>154.69999999999999</v>
      </c>
      <c r="E15" s="26">
        <f t="shared" si="3"/>
        <v>50</v>
      </c>
      <c r="F15" s="26">
        <f t="shared" si="4"/>
        <v>21</v>
      </c>
      <c r="G15" s="27">
        <f t="shared" si="5"/>
        <v>24.299764036016999</v>
      </c>
      <c r="H15" s="28">
        <f>Datos!$D11</f>
        <v>6</v>
      </c>
      <c r="I15" s="40">
        <f>Datos!$E11</f>
        <v>9</v>
      </c>
      <c r="J15" s="41">
        <f>Datos!$F11</f>
        <v>2</v>
      </c>
      <c r="K15" s="42">
        <f>Datos!$H11</f>
        <v>33</v>
      </c>
      <c r="L15" s="43">
        <f t="shared" si="6"/>
        <v>0.11312217194570136</v>
      </c>
      <c r="M15" s="28">
        <f>VLOOKUP($B15,Datos!$K$6:$Q$371,3,FALSE)</f>
        <v>7</v>
      </c>
      <c r="N15" s="40">
        <f>VLOOKUP($B15,Datos!$K$6:$Q$371,4,FALSE)</f>
        <v>2</v>
      </c>
      <c r="O15" s="41">
        <f>VLOOKUP($B15,Datos!$K$6:$Q$371,5,FALSE)</f>
        <v>0</v>
      </c>
      <c r="P15" s="42">
        <f>VLOOKUP($B15,Datos!$K$6:$Q$371,7,FALSE)</f>
        <v>12</v>
      </c>
      <c r="Q15" s="58">
        <f t="shared" si="7"/>
        <v>2.0361990950226245E-2</v>
      </c>
      <c r="R15" s="28">
        <f>VLOOKUP($B15,Datos!$T$6:$Z$371,3,FALSE)</f>
        <v>7.6279218750000002</v>
      </c>
      <c r="S15" s="40">
        <f>VLOOKUP($B15,Datos!$T$6:$Z$371,4,FALSE)</f>
        <v>10.860092161017</v>
      </c>
      <c r="T15" s="41">
        <f>VLOOKUP($B15,Datos!$T$6:$Z$371,5,FALSE)</f>
        <v>5.81175</v>
      </c>
      <c r="U15" s="42">
        <f>VLOOKUP($B15,Datos!$T$6:$Z$371,6,FALSE)</f>
        <v>0</v>
      </c>
      <c r="V15" s="57"/>
    </row>
    <row r="16" spans="1:32">
      <c r="A16" s="29" t="str">
        <f>VLOOKUP(WEEKDAY(B16,2),'2023'!$L$5:$M$11,2,FALSE)</f>
        <v>Jue</v>
      </c>
      <c r="B16" s="20">
        <f t="shared" si="8"/>
        <v>45267</v>
      </c>
      <c r="C16" s="21">
        <f>Datos!$L12</f>
        <v>442</v>
      </c>
      <c r="D16" s="21">
        <f t="shared" si="2"/>
        <v>154.69999999999999</v>
      </c>
      <c r="E16" s="21">
        <f t="shared" si="3"/>
        <v>57</v>
      </c>
      <c r="F16" s="21">
        <f t="shared" si="4"/>
        <v>20</v>
      </c>
      <c r="G16" s="22">
        <f t="shared" si="5"/>
        <v>24.779972192796599</v>
      </c>
      <c r="H16" s="23">
        <f>Datos!$D12</f>
        <v>7</v>
      </c>
      <c r="I16" s="36">
        <f>Datos!$E12</f>
        <v>14</v>
      </c>
      <c r="J16" s="37">
        <f>Datos!$F12</f>
        <v>2</v>
      </c>
      <c r="K16" s="38">
        <f>Datos!$H12</f>
        <v>34</v>
      </c>
      <c r="L16" s="44">
        <f t="shared" si="6"/>
        <v>0.12895927601809956</v>
      </c>
      <c r="M16" s="23">
        <f>VLOOKUP($B16,Datos!$K$6:$Q$371,3,FALSE)</f>
        <v>8</v>
      </c>
      <c r="N16" s="36">
        <f>VLOOKUP($B16,Datos!$K$6:$Q$371,4,FALSE)</f>
        <v>1</v>
      </c>
      <c r="O16" s="37">
        <f>VLOOKUP($B16,Datos!$K$6:$Q$371,5,FALSE)</f>
        <v>0</v>
      </c>
      <c r="P16" s="38">
        <f>VLOOKUP($B16,Datos!$K$6:$Q$371,7,FALSE)</f>
        <v>11</v>
      </c>
      <c r="Q16" s="59">
        <f t="shared" si="7"/>
        <v>2.0361990950226245E-2</v>
      </c>
      <c r="R16" s="23">
        <f>VLOOKUP($B16,Datos!$T$6:$Z$371,3,FALSE)</f>
        <v>7.6279218750000002</v>
      </c>
      <c r="S16" s="36">
        <f>VLOOKUP($B16,Datos!$T$6:$Z$371,4,FALSE)</f>
        <v>12.066769067796599</v>
      </c>
      <c r="T16" s="37">
        <f>VLOOKUP($B16,Datos!$T$6:$Z$371,5,FALSE)</f>
        <v>5.0852812500000004</v>
      </c>
      <c r="U16" s="38">
        <f>VLOOKUP($B16,Datos!$T$6:$Z$371,6,FALSE)</f>
        <v>0</v>
      </c>
      <c r="V16" s="57"/>
    </row>
    <row r="17" spans="1:22">
      <c r="A17" s="24" t="str">
        <f>VLOOKUP(WEEKDAY(B17,2),'2023'!$L$5:$M$11,2,FALSE)</f>
        <v>Vie</v>
      </c>
      <c r="B17" s="25">
        <f t="shared" si="8"/>
        <v>45268</v>
      </c>
      <c r="C17" s="26">
        <f>Datos!$L13</f>
        <v>442</v>
      </c>
      <c r="D17" s="26">
        <f t="shared" si="2"/>
        <v>154.69999999999999</v>
      </c>
      <c r="E17" s="26">
        <f t="shared" si="3"/>
        <v>65</v>
      </c>
      <c r="F17" s="26">
        <f t="shared" si="4"/>
        <v>24</v>
      </c>
      <c r="G17" s="27">
        <f t="shared" si="5"/>
        <v>24.779972192796599</v>
      </c>
      <c r="H17" s="28">
        <f>Datos!$D13</f>
        <v>10</v>
      </c>
      <c r="I17" s="40">
        <f>Datos!$E13</f>
        <v>20</v>
      </c>
      <c r="J17" s="41">
        <f>Datos!$F13</f>
        <v>2</v>
      </c>
      <c r="K17" s="42">
        <f>Datos!$H13</f>
        <v>33</v>
      </c>
      <c r="L17" s="43">
        <f t="shared" si="6"/>
        <v>0.14705882352941177</v>
      </c>
      <c r="M17" s="28">
        <f>VLOOKUP($B17,Datos!$K$6:$Q$371,3,FALSE)</f>
        <v>9</v>
      </c>
      <c r="N17" s="40">
        <f>VLOOKUP($B17,Datos!$K$6:$Q$371,4,FALSE)</f>
        <v>3</v>
      </c>
      <c r="O17" s="41">
        <f>VLOOKUP($B17,Datos!$K$6:$Q$371,5,FALSE)</f>
        <v>0</v>
      </c>
      <c r="P17" s="42">
        <f>VLOOKUP($B17,Datos!$K$6:$Q$371,7,FALSE)</f>
        <v>12</v>
      </c>
      <c r="Q17" s="58">
        <f t="shared" si="7"/>
        <v>2.7149321266968326E-2</v>
      </c>
      <c r="R17" s="28">
        <f>VLOOKUP($B17,Datos!$T$6:$Z$371,3,FALSE)</f>
        <v>7.6279218750000002</v>
      </c>
      <c r="S17" s="40">
        <f>VLOOKUP($B17,Datos!$T$6:$Z$371,4,FALSE)</f>
        <v>12.066769067796599</v>
      </c>
      <c r="T17" s="41">
        <f>VLOOKUP($B17,Datos!$T$6:$Z$371,5,FALSE)</f>
        <v>5.0852812500000004</v>
      </c>
      <c r="U17" s="42">
        <f>VLOOKUP($B17,Datos!$T$6:$Z$371,6,FALSE)</f>
        <v>0</v>
      </c>
      <c r="V17" s="57"/>
    </row>
    <row r="18" spans="1:22">
      <c r="A18" s="29" t="str">
        <f>VLOOKUP(WEEKDAY(B18,2),'2023'!$L$5:$M$11,2,FALSE)</f>
        <v>Sáb</v>
      </c>
      <c r="B18" s="20">
        <f t="shared" si="8"/>
        <v>45269</v>
      </c>
      <c r="C18" s="21">
        <f>Datos!$L14</f>
        <v>442</v>
      </c>
      <c r="D18" s="21">
        <f t="shared" si="2"/>
        <v>154.69999999999999</v>
      </c>
      <c r="E18" s="21">
        <f t="shared" si="3"/>
        <v>45</v>
      </c>
      <c r="F18" s="21">
        <f t="shared" si="4"/>
        <v>33</v>
      </c>
      <c r="G18" s="22">
        <f t="shared" si="5"/>
        <v>48.417910884533903</v>
      </c>
      <c r="H18" s="23">
        <f>Datos!$D14</f>
        <v>9</v>
      </c>
      <c r="I18" s="36">
        <f>Datos!$E14</f>
        <v>9</v>
      </c>
      <c r="J18" s="37">
        <f>Datos!$F14</f>
        <v>1</v>
      </c>
      <c r="K18" s="38">
        <f>Datos!$H14</f>
        <v>26</v>
      </c>
      <c r="L18" s="44">
        <f t="shared" si="6"/>
        <v>0.10180995475113122</v>
      </c>
      <c r="M18" s="23">
        <f>VLOOKUP($B18,Datos!$K$6:$Q$371,3,FALSE)</f>
        <v>11</v>
      </c>
      <c r="N18" s="36">
        <f>VLOOKUP($B18,Datos!$K$6:$Q$371,4,FALSE)</f>
        <v>5</v>
      </c>
      <c r="O18" s="37">
        <f>VLOOKUP($B18,Datos!$K$6:$Q$371,5,FALSE)</f>
        <v>0</v>
      </c>
      <c r="P18" s="38">
        <f>VLOOKUP($B18,Datos!$K$6:$Q$371,7,FALSE)</f>
        <v>17</v>
      </c>
      <c r="Q18" s="59">
        <f t="shared" si="7"/>
        <v>3.6199095022624438E-2</v>
      </c>
      <c r="R18" s="23">
        <f>VLOOKUP($B18,Datos!$T$6:$Z$371,3,FALSE)</f>
        <v>16.527164062499999</v>
      </c>
      <c r="S18" s="36">
        <f>VLOOKUP($B18,Datos!$T$6:$Z$371,4,FALSE)</f>
        <v>21.720184322033901</v>
      </c>
      <c r="T18" s="37">
        <f>VLOOKUP($B18,Datos!$T$6:$Z$371,5,FALSE)</f>
        <v>10.170562500000001</v>
      </c>
      <c r="U18" s="38">
        <f>VLOOKUP($B18,Datos!$T$6:$Z$371,6,FALSE)</f>
        <v>0</v>
      </c>
      <c r="V18" s="57"/>
    </row>
    <row r="19" spans="1:22">
      <c r="A19" s="24" t="str">
        <f>VLOOKUP(WEEKDAY(B19,2),'2023'!$L$5:$M$11,2,FALSE)</f>
        <v>Dom</v>
      </c>
      <c r="B19" s="25">
        <f t="shared" si="8"/>
        <v>45270</v>
      </c>
      <c r="C19" s="26">
        <f>Datos!$L15</f>
        <v>442</v>
      </c>
      <c r="D19" s="26">
        <f t="shared" si="2"/>
        <v>154.69999999999999</v>
      </c>
      <c r="E19" s="26">
        <f t="shared" si="3"/>
        <v>42</v>
      </c>
      <c r="F19" s="26">
        <f t="shared" si="4"/>
        <v>30</v>
      </c>
      <c r="G19" s="27">
        <f t="shared" si="5"/>
        <v>52.841366790254199</v>
      </c>
      <c r="H19" s="28">
        <f>Datos!$D15</f>
        <v>9</v>
      </c>
      <c r="I19" s="40">
        <f>Datos!$E15</f>
        <v>6</v>
      </c>
      <c r="J19" s="41">
        <f>Datos!$F15</f>
        <v>1</v>
      </c>
      <c r="K19" s="42">
        <f>Datos!$H15</f>
        <v>26</v>
      </c>
      <c r="L19" s="43">
        <f t="shared" si="6"/>
        <v>9.5022624434389136E-2</v>
      </c>
      <c r="M19" s="28">
        <f>VLOOKUP($B19,Datos!$K$6:$Q$371,3,FALSE)</f>
        <v>11</v>
      </c>
      <c r="N19" s="40">
        <f>VLOOKUP($B19,Datos!$K$6:$Q$371,4,FALSE)</f>
        <v>4</v>
      </c>
      <c r="O19" s="41">
        <f>VLOOKUP($B19,Datos!$K$6:$Q$371,5,FALSE)</f>
        <v>0</v>
      </c>
      <c r="P19" s="42">
        <f>VLOOKUP($B19,Datos!$K$6:$Q$371,7,FALSE)</f>
        <v>15</v>
      </c>
      <c r="Q19" s="58">
        <f t="shared" si="7"/>
        <v>3.3936651583710405E-2</v>
      </c>
      <c r="R19" s="28">
        <f>VLOOKUP($B19,Datos!$T$6:$Z$371,3,FALSE)</f>
        <v>22.883765624999999</v>
      </c>
      <c r="S19" s="40">
        <f>VLOOKUP($B19,Datos!$T$6:$Z$371,4,FALSE)</f>
        <v>20.5135074152542</v>
      </c>
      <c r="T19" s="41">
        <f>VLOOKUP($B19,Datos!$T$6:$Z$371,5,FALSE)</f>
        <v>9.4440937500000004</v>
      </c>
      <c r="U19" s="42">
        <f>VLOOKUP($B19,Datos!$T$6:$Z$371,6,FALSE)</f>
        <v>0</v>
      </c>
      <c r="V19" s="57"/>
    </row>
    <row r="20" spans="1:22">
      <c r="A20" s="29" t="str">
        <f>VLOOKUP(WEEKDAY(B20,2),'2023'!$L$5:$M$11,2,FALSE)</f>
        <v>Lun</v>
      </c>
      <c r="B20" s="20">
        <f t="shared" si="8"/>
        <v>45271</v>
      </c>
      <c r="C20" s="21">
        <f>Datos!$L16</f>
        <v>442</v>
      </c>
      <c r="D20" s="21">
        <f t="shared" si="2"/>
        <v>154.69999999999999</v>
      </c>
      <c r="E20" s="21">
        <f t="shared" si="3"/>
        <v>49</v>
      </c>
      <c r="F20" s="21">
        <f t="shared" si="4"/>
        <v>22</v>
      </c>
      <c r="G20" s="22">
        <f t="shared" si="5"/>
        <v>27.76280362817797</v>
      </c>
      <c r="H20" s="23">
        <f>Datos!$D16</f>
        <v>15</v>
      </c>
      <c r="I20" s="36">
        <f>Datos!$E16</f>
        <v>9</v>
      </c>
      <c r="J20" s="37">
        <f>Datos!$F16</f>
        <v>1</v>
      </c>
      <c r="K20" s="38">
        <f>Datos!$H16</f>
        <v>24</v>
      </c>
      <c r="L20" s="44">
        <f t="shared" si="6"/>
        <v>0.11085972850678733</v>
      </c>
      <c r="M20" s="23">
        <f>VLOOKUP($B20,Datos!$K$6:$Q$371,3,FALSE)</f>
        <v>7</v>
      </c>
      <c r="N20" s="36">
        <f>VLOOKUP($B20,Datos!$K$6:$Q$371,4,FALSE)</f>
        <v>1</v>
      </c>
      <c r="O20" s="37">
        <f>VLOOKUP($B20,Datos!$K$6:$Q$371,5,FALSE)</f>
        <v>0</v>
      </c>
      <c r="P20" s="38">
        <f>VLOOKUP($B20,Datos!$K$6:$Q$371,7,FALSE)</f>
        <v>14</v>
      </c>
      <c r="Q20" s="59">
        <f t="shared" si="7"/>
        <v>1.8099547511312219E-2</v>
      </c>
      <c r="R20" s="23">
        <f>VLOOKUP($B20,Datos!$T$6:$Z$371,3,FALSE)</f>
        <v>13.9845234375</v>
      </c>
      <c r="S20" s="36">
        <f>VLOOKUP($B20,Datos!$T$6:$Z$371,4,FALSE)</f>
        <v>7.2400614406779704</v>
      </c>
      <c r="T20" s="37">
        <f>VLOOKUP($B20,Datos!$T$6:$Z$371,5,FALSE)</f>
        <v>6.5382187500000004</v>
      </c>
      <c r="U20" s="38">
        <f>VLOOKUP($B20,Datos!$T$6:$Z$371,6,FALSE)</f>
        <v>0</v>
      </c>
      <c r="V20" s="57"/>
    </row>
    <row r="21" spans="1:22">
      <c r="A21" s="24" t="str">
        <f>VLOOKUP(WEEKDAY(B21,2),'2023'!$L$5:$M$11,2,FALSE)</f>
        <v>Mar</v>
      </c>
      <c r="B21" s="25">
        <f t="shared" si="8"/>
        <v>45272</v>
      </c>
      <c r="C21" s="26">
        <f>Datos!$L17</f>
        <v>442</v>
      </c>
      <c r="D21" s="26">
        <f t="shared" si="2"/>
        <v>154.69999999999999</v>
      </c>
      <c r="E21" s="26">
        <f t="shared" si="3"/>
        <v>46</v>
      </c>
      <c r="F21" s="26">
        <f t="shared" si="4"/>
        <v>23</v>
      </c>
      <c r="G21" s="27">
        <f t="shared" si="5"/>
        <v>14.815652939618641</v>
      </c>
      <c r="H21" s="28">
        <f>Datos!$D17</f>
        <v>9</v>
      </c>
      <c r="I21" s="40">
        <f>Datos!$E17</f>
        <v>10</v>
      </c>
      <c r="J21" s="41">
        <f>Datos!$F17</f>
        <v>1</v>
      </c>
      <c r="K21" s="42">
        <f>Datos!$H17</f>
        <v>26</v>
      </c>
      <c r="L21" s="43">
        <f t="shared" si="6"/>
        <v>0.10407239819004525</v>
      </c>
      <c r="M21" s="28">
        <f>VLOOKUP($B21,Datos!$K$6:$Q$371,3,FALSE)</f>
        <v>8</v>
      </c>
      <c r="N21" s="40">
        <f>VLOOKUP($B21,Datos!$K$6:$Q$371,4,FALSE)</f>
        <v>0</v>
      </c>
      <c r="O21" s="41">
        <f>VLOOKUP($B21,Datos!$K$6:$Q$371,5,FALSE)</f>
        <v>0</v>
      </c>
      <c r="P21" s="42">
        <f>VLOOKUP($B21,Datos!$K$6:$Q$371,7,FALSE)</f>
        <v>15</v>
      </c>
      <c r="Q21" s="58">
        <f t="shared" si="7"/>
        <v>1.8099547511312219E-2</v>
      </c>
      <c r="R21" s="28">
        <f>VLOOKUP($B21,Datos!$T$6:$Z$371,3,FALSE)</f>
        <v>6.3566015624999999</v>
      </c>
      <c r="S21" s="40">
        <f>VLOOKUP($B21,Datos!$T$6:$Z$371,4,FALSE)</f>
        <v>4.8267076271186404</v>
      </c>
      <c r="T21" s="41">
        <f>VLOOKUP($B21,Datos!$T$6:$Z$371,5,FALSE)</f>
        <v>3.63234375</v>
      </c>
      <c r="U21" s="42">
        <f>VLOOKUP($B21,Datos!$T$6:$Z$371,6,FALSE)</f>
        <v>0</v>
      </c>
      <c r="V21" s="57"/>
    </row>
    <row r="22" spans="1:22">
      <c r="A22" s="29" t="str">
        <f>VLOOKUP(WEEKDAY(B22,2),'2023'!$L$5:$M$11,2,FALSE)</f>
        <v>Mié</v>
      </c>
      <c r="B22" s="20">
        <f t="shared" si="8"/>
        <v>45273</v>
      </c>
      <c r="C22" s="21">
        <f>Datos!$L18</f>
        <v>442</v>
      </c>
      <c r="D22" s="21">
        <f t="shared" si="2"/>
        <v>154.69999999999999</v>
      </c>
      <c r="E22" s="21">
        <f t="shared" si="3"/>
        <v>56</v>
      </c>
      <c r="F22" s="21">
        <f t="shared" si="4"/>
        <v>31</v>
      </c>
      <c r="G22" s="22">
        <f t="shared" si="5"/>
        <v>11.54654356461864</v>
      </c>
      <c r="H22" s="23">
        <f>Datos!$D18</f>
        <v>8</v>
      </c>
      <c r="I22" s="36">
        <f>Datos!$E18</f>
        <v>13</v>
      </c>
      <c r="J22" s="37">
        <f>Datos!$F18</f>
        <v>2</v>
      </c>
      <c r="K22" s="38">
        <f>Datos!$H18</f>
        <v>33</v>
      </c>
      <c r="L22" s="44">
        <f t="shared" si="6"/>
        <v>0.12669683257918551</v>
      </c>
      <c r="M22" s="23">
        <f>VLOOKUP($B22,Datos!$K$6:$Q$371,3,FALSE)</f>
        <v>7</v>
      </c>
      <c r="N22" s="36">
        <f>VLOOKUP($B22,Datos!$K$6:$Q$371,4,FALSE)</f>
        <v>1</v>
      </c>
      <c r="O22" s="37">
        <f>VLOOKUP($B22,Datos!$K$6:$Q$371,5,FALSE)</f>
        <v>0</v>
      </c>
      <c r="P22" s="38">
        <f>VLOOKUP($B22,Datos!$K$6:$Q$371,7,FALSE)</f>
        <v>23</v>
      </c>
      <c r="Q22" s="59">
        <f t="shared" si="7"/>
        <v>1.8099547511312219E-2</v>
      </c>
      <c r="R22" s="23">
        <f>VLOOKUP($B22,Datos!$T$6:$Z$371,3,FALSE)</f>
        <v>3.8139609375000001</v>
      </c>
      <c r="S22" s="36">
        <f>VLOOKUP($B22,Datos!$T$6:$Z$371,4,FALSE)</f>
        <v>4.8267076271186404</v>
      </c>
      <c r="T22" s="37">
        <f>VLOOKUP($B22,Datos!$T$6:$Z$371,5,FALSE)</f>
        <v>2.905875</v>
      </c>
      <c r="U22" s="38">
        <f>VLOOKUP($B22,Datos!$T$6:$Z$371,6,FALSE)</f>
        <v>0</v>
      </c>
      <c r="V22" s="57"/>
    </row>
    <row r="23" spans="1:22">
      <c r="A23" s="24" t="str">
        <f>VLOOKUP(WEEKDAY(B23,2),'2023'!$L$5:$M$11,2,FALSE)</f>
        <v>Jue</v>
      </c>
      <c r="B23" s="25">
        <f t="shared" si="8"/>
        <v>45274</v>
      </c>
      <c r="C23" s="26">
        <f>Datos!$L19</f>
        <v>442</v>
      </c>
      <c r="D23" s="26">
        <f t="shared" si="2"/>
        <v>154.69999999999999</v>
      </c>
      <c r="E23" s="26">
        <f t="shared" si="3"/>
        <v>129</v>
      </c>
      <c r="F23" s="26">
        <f t="shared" si="4"/>
        <v>33</v>
      </c>
      <c r="G23" s="27">
        <f t="shared" si="5"/>
        <v>18.500327065677972</v>
      </c>
      <c r="H23" s="28">
        <f>Datos!$D19</f>
        <v>21</v>
      </c>
      <c r="I23" s="40">
        <f>Datos!$E19</f>
        <v>48</v>
      </c>
      <c r="J23" s="41">
        <f>Datos!$F19</f>
        <v>5</v>
      </c>
      <c r="K23" s="42">
        <f>Datos!$H19</f>
        <v>55</v>
      </c>
      <c r="L23" s="43">
        <f t="shared" si="6"/>
        <v>0.29185520361990952</v>
      </c>
      <c r="M23" s="28">
        <f>VLOOKUP($B23,Datos!$K$6:$Q$371,3,FALSE)</f>
        <v>8</v>
      </c>
      <c r="N23" s="40">
        <f>VLOOKUP($B23,Datos!$K$6:$Q$371,4,FALSE)</f>
        <v>2</v>
      </c>
      <c r="O23" s="41">
        <f>VLOOKUP($B23,Datos!$K$6:$Q$371,5,FALSE)</f>
        <v>0</v>
      </c>
      <c r="P23" s="42">
        <f>VLOOKUP($B23,Datos!$K$6:$Q$371,7,FALSE)</f>
        <v>23</v>
      </c>
      <c r="Q23" s="58">
        <f t="shared" si="7"/>
        <v>2.2624434389140271E-2</v>
      </c>
      <c r="R23" s="28">
        <f>VLOOKUP($B23,Datos!$T$6:$Z$371,3,FALSE)</f>
        <v>7.6279218750000002</v>
      </c>
      <c r="S23" s="40">
        <f>VLOOKUP($B23,Datos!$T$6:$Z$371,4,FALSE)</f>
        <v>7.2400614406779704</v>
      </c>
      <c r="T23" s="41">
        <f>VLOOKUP($B23,Datos!$T$6:$Z$371,5,FALSE)</f>
        <v>3.63234375</v>
      </c>
      <c r="U23" s="42">
        <f>VLOOKUP($B23,Datos!$T$6:$Z$371,6,FALSE)</f>
        <v>0</v>
      </c>
      <c r="V23" s="57"/>
    </row>
    <row r="24" spans="1:22">
      <c r="A24" s="29" t="str">
        <f>VLOOKUP(WEEKDAY(B24,2),'2023'!$L$5:$M$11,2,FALSE)</f>
        <v>Vie</v>
      </c>
      <c r="B24" s="20">
        <f t="shared" si="8"/>
        <v>45275</v>
      </c>
      <c r="C24" s="21">
        <f>Datos!$L20</f>
        <v>442</v>
      </c>
      <c r="D24" s="21">
        <f t="shared" si="2"/>
        <v>154.69999999999999</v>
      </c>
      <c r="E24" s="21">
        <f t="shared" si="3"/>
        <v>148</v>
      </c>
      <c r="F24" s="21">
        <f t="shared" si="4"/>
        <v>38</v>
      </c>
      <c r="G24" s="22">
        <f t="shared" si="5"/>
        <v>24.5983550052966</v>
      </c>
      <c r="H24" s="23">
        <f>Datos!$D20</f>
        <v>23</v>
      </c>
      <c r="I24" s="36">
        <f>Datos!$E20</f>
        <v>62</v>
      </c>
      <c r="J24" s="37">
        <f>Datos!$F20</f>
        <v>5</v>
      </c>
      <c r="K24" s="38">
        <f>Datos!$H20</f>
        <v>58</v>
      </c>
      <c r="L24" s="44">
        <f t="shared" si="6"/>
        <v>0.33484162895927599</v>
      </c>
      <c r="M24" s="23">
        <f>VLOOKUP($B24,Datos!$K$6:$Q$371,3,FALSE)</f>
        <v>8</v>
      </c>
      <c r="N24" s="36">
        <f>VLOOKUP($B24,Datos!$K$6:$Q$371,4,FALSE)</f>
        <v>4</v>
      </c>
      <c r="O24" s="37">
        <f>VLOOKUP($B24,Datos!$K$6:$Q$371,5,FALSE)</f>
        <v>0</v>
      </c>
      <c r="P24" s="38">
        <f>VLOOKUP($B24,Datos!$K$6:$Q$371,7,FALSE)</f>
        <v>26</v>
      </c>
      <c r="Q24" s="59">
        <f t="shared" si="7"/>
        <v>2.7149321266968326E-2</v>
      </c>
      <c r="R24" s="23">
        <f>VLOOKUP($B24,Datos!$T$6:$Z$371,3,FALSE)</f>
        <v>8.8992421875000005</v>
      </c>
      <c r="S24" s="36">
        <f>VLOOKUP($B24,Datos!$T$6:$Z$371,4,FALSE)</f>
        <v>12.066769067796599</v>
      </c>
      <c r="T24" s="37">
        <f>VLOOKUP($B24,Datos!$T$6:$Z$371,5,FALSE)</f>
        <v>3.63234375</v>
      </c>
      <c r="U24" s="38">
        <f>VLOOKUP($B24,Datos!$T$6:$Z$371,6,FALSE)</f>
        <v>0</v>
      </c>
      <c r="V24" s="57"/>
    </row>
    <row r="25" spans="1:22">
      <c r="A25" s="24" t="str">
        <f>VLOOKUP(WEEKDAY(B25,2),'2023'!$L$5:$M$11,2,FALSE)</f>
        <v>Sáb</v>
      </c>
      <c r="B25" s="25">
        <f t="shared" si="8"/>
        <v>45276</v>
      </c>
      <c r="C25" s="26">
        <f>Datos!$L21</f>
        <v>442</v>
      </c>
      <c r="D25" s="26">
        <f t="shared" si="2"/>
        <v>154.69999999999999</v>
      </c>
      <c r="E25" s="26">
        <f t="shared" si="3"/>
        <v>133</v>
      </c>
      <c r="F25" s="26">
        <f t="shared" si="4"/>
        <v>42</v>
      </c>
      <c r="G25" s="27">
        <f t="shared" si="5"/>
        <v>41.270197166313601</v>
      </c>
      <c r="H25" s="28">
        <f>Datos!$D21</f>
        <v>20</v>
      </c>
      <c r="I25" s="40">
        <f>Datos!$E21</f>
        <v>52</v>
      </c>
      <c r="J25" s="41">
        <f>Datos!$F21</f>
        <v>6</v>
      </c>
      <c r="K25" s="42">
        <f>Datos!$H21</f>
        <v>55</v>
      </c>
      <c r="L25" s="43">
        <f t="shared" si="6"/>
        <v>0.3009049773755656</v>
      </c>
      <c r="M25" s="28">
        <f>VLOOKUP($B25,Datos!$K$6:$Q$371,3,FALSE)</f>
        <v>9</v>
      </c>
      <c r="N25" s="40">
        <f>VLOOKUP($B25,Datos!$K$6:$Q$371,4,FALSE)</f>
        <v>6</v>
      </c>
      <c r="O25" s="41">
        <f>VLOOKUP($B25,Datos!$K$6:$Q$371,5,FALSE)</f>
        <v>0</v>
      </c>
      <c r="P25" s="42">
        <f>VLOOKUP($B25,Datos!$K$6:$Q$371,7,FALSE)</f>
        <v>27</v>
      </c>
      <c r="Q25" s="58">
        <f t="shared" si="7"/>
        <v>3.3936651583710405E-2</v>
      </c>
      <c r="R25" s="28">
        <f>VLOOKUP($B25,Datos!$T$6:$Z$371,3,FALSE)</f>
        <v>8.8992421875000005</v>
      </c>
      <c r="S25" s="40">
        <f>VLOOKUP($B25,Datos!$T$6:$Z$371,4,FALSE)</f>
        <v>22.9268612288136</v>
      </c>
      <c r="T25" s="41">
        <f>VLOOKUP($B25,Datos!$T$6:$Z$371,5,FALSE)</f>
        <v>9.4440937500000004</v>
      </c>
      <c r="U25" s="42">
        <f>VLOOKUP($B25,Datos!$T$6:$Z$371,6,FALSE)</f>
        <v>0</v>
      </c>
      <c r="V25" s="57"/>
    </row>
    <row r="26" spans="1:22">
      <c r="A26" s="29" t="str">
        <f>VLOOKUP(WEEKDAY(B26,2),'2023'!$L$5:$M$11,2,FALSE)</f>
        <v>Dom</v>
      </c>
      <c r="B26" s="20">
        <f t="shared" si="8"/>
        <v>45277</v>
      </c>
      <c r="C26" s="21">
        <f>Datos!$L22</f>
        <v>442</v>
      </c>
      <c r="D26" s="21">
        <f t="shared" si="2"/>
        <v>154.69999999999999</v>
      </c>
      <c r="E26" s="21">
        <f t="shared" si="3"/>
        <v>66</v>
      </c>
      <c r="F26" s="21">
        <f t="shared" si="4"/>
        <v>35</v>
      </c>
      <c r="G26" s="22">
        <f t="shared" si="5"/>
        <v>61.509739671610198</v>
      </c>
      <c r="H26" s="23">
        <f>Datos!$D22</f>
        <v>9</v>
      </c>
      <c r="I26" s="36">
        <f>Datos!$E22</f>
        <v>15</v>
      </c>
      <c r="J26" s="37">
        <f>Datos!$F22</f>
        <v>3</v>
      </c>
      <c r="K26" s="38">
        <f>Datos!$H22</f>
        <v>39</v>
      </c>
      <c r="L26" s="44">
        <f t="shared" si="6"/>
        <v>0.14932126696832579</v>
      </c>
      <c r="M26" s="23">
        <f>VLOOKUP($B26,Datos!$K$6:$Q$371,3,FALSE)</f>
        <v>6</v>
      </c>
      <c r="N26" s="36">
        <f>VLOOKUP($B26,Datos!$K$6:$Q$371,4,FALSE)</f>
        <v>5</v>
      </c>
      <c r="O26" s="37">
        <f>VLOOKUP($B26,Datos!$K$6:$Q$371,5,FALSE)</f>
        <v>0</v>
      </c>
      <c r="P26" s="38">
        <f>VLOOKUP($B26,Datos!$K$6:$Q$371,7,FALSE)</f>
        <v>24</v>
      </c>
      <c r="Q26" s="59">
        <f t="shared" si="7"/>
        <v>2.4886877828054297E-2</v>
      </c>
      <c r="R26" s="23">
        <f>VLOOKUP($B26,Datos!$T$6:$Z$371,3,FALSE)</f>
        <v>12.713203125</v>
      </c>
      <c r="S26" s="36">
        <f>VLOOKUP($B26,Datos!$T$6:$Z$371,4,FALSE)</f>
        <v>34.993630296610199</v>
      </c>
      <c r="T26" s="37">
        <f>VLOOKUP($B26,Datos!$T$6:$Z$371,5,FALSE)</f>
        <v>13.802906249999999</v>
      </c>
      <c r="U26" s="38">
        <f>VLOOKUP($B26,Datos!$T$6:$Z$371,6,FALSE)</f>
        <v>0</v>
      </c>
      <c r="V26" s="57"/>
    </row>
    <row r="27" spans="1:22">
      <c r="A27" s="24" t="str">
        <f>VLOOKUP(WEEKDAY(B27,2),'2023'!$L$5:$M$11,2,FALSE)</f>
        <v>Lun</v>
      </c>
      <c r="B27" s="25">
        <f t="shared" si="8"/>
        <v>45278</v>
      </c>
      <c r="C27" s="26">
        <f>Datos!$L23</f>
        <v>442</v>
      </c>
      <c r="D27" s="26">
        <f t="shared" si="2"/>
        <v>154.69999999999999</v>
      </c>
      <c r="E27" s="26">
        <f t="shared" si="3"/>
        <v>55</v>
      </c>
      <c r="F27" s="26">
        <f t="shared" si="4"/>
        <v>37</v>
      </c>
      <c r="G27" s="27">
        <f t="shared" si="5"/>
        <v>58.006682733050908</v>
      </c>
      <c r="H27" s="28">
        <f>Datos!$D23</f>
        <v>10</v>
      </c>
      <c r="I27" s="40">
        <f>Datos!$E23</f>
        <v>8</v>
      </c>
      <c r="J27" s="41">
        <f>Datos!$F23</f>
        <v>3</v>
      </c>
      <c r="K27" s="42">
        <f>Datos!$H23</f>
        <v>34</v>
      </c>
      <c r="L27" s="43">
        <f t="shared" si="6"/>
        <v>0.1244343891402715</v>
      </c>
      <c r="M27" s="28">
        <f>VLOOKUP($B27,Datos!$K$6:$Q$371,3,FALSE)</f>
        <v>10</v>
      </c>
      <c r="N27" s="40">
        <f>VLOOKUP($B27,Datos!$K$6:$Q$371,4,FALSE)</f>
        <v>4</v>
      </c>
      <c r="O27" s="41">
        <f>VLOOKUP($B27,Datos!$K$6:$Q$371,5,FALSE)</f>
        <v>0</v>
      </c>
      <c r="P27" s="42">
        <f>VLOOKUP($B27,Datos!$K$6:$Q$371,7,FALSE)</f>
        <v>23</v>
      </c>
      <c r="Q27" s="58">
        <f t="shared" si="7"/>
        <v>3.1674208144796379E-2</v>
      </c>
      <c r="R27" s="28">
        <f>VLOOKUP($B27,Datos!$T$6:$Z$371,3,FALSE)</f>
        <v>15.25584375</v>
      </c>
      <c r="S27" s="40">
        <f>VLOOKUP($B27,Datos!$T$6:$Z$371,4,FALSE)</f>
        <v>32.580276483050902</v>
      </c>
      <c r="T27" s="41">
        <f>VLOOKUP($B27,Datos!$T$6:$Z$371,5,FALSE)</f>
        <v>10.170562500000001</v>
      </c>
      <c r="U27" s="42">
        <f>VLOOKUP($B27,Datos!$T$6:$Z$371,6,FALSE)</f>
        <v>0</v>
      </c>
      <c r="V27" s="57"/>
    </row>
    <row r="28" spans="1:22">
      <c r="A28" s="29" t="str">
        <f>VLOOKUP(WEEKDAY(B28,2),'2023'!$L$5:$M$11,2,FALSE)</f>
        <v>Mar</v>
      </c>
      <c r="B28" s="20">
        <f t="shared" si="8"/>
        <v>45279</v>
      </c>
      <c r="C28" s="21">
        <f>Datos!$L24</f>
        <v>442</v>
      </c>
      <c r="D28" s="21">
        <f t="shared" si="2"/>
        <v>154.69999999999999</v>
      </c>
      <c r="E28" s="21">
        <f t="shared" si="3"/>
        <v>58</v>
      </c>
      <c r="F28" s="21">
        <f t="shared" si="4"/>
        <v>39</v>
      </c>
      <c r="G28" s="22">
        <f t="shared" si="5"/>
        <v>55.100807733050907</v>
      </c>
      <c r="H28" s="23">
        <f>Datos!$D24</f>
        <v>10</v>
      </c>
      <c r="I28" s="36">
        <f>Datos!$E24</f>
        <v>7</v>
      </c>
      <c r="J28" s="37">
        <f>Datos!$F24</f>
        <v>4</v>
      </c>
      <c r="K28" s="38">
        <f>Datos!$H24</f>
        <v>37</v>
      </c>
      <c r="L28" s="44">
        <f t="shared" si="6"/>
        <v>0.13122171945701358</v>
      </c>
      <c r="M28" s="23">
        <f>VLOOKUP($B28,Datos!$K$6:$Q$371,3,FALSE)</f>
        <v>11</v>
      </c>
      <c r="N28" s="36">
        <f>VLOOKUP($B28,Datos!$K$6:$Q$371,4,FALSE)</f>
        <v>4</v>
      </c>
      <c r="O28" s="37">
        <f>VLOOKUP($B28,Datos!$K$6:$Q$371,5,FALSE)</f>
        <v>0</v>
      </c>
      <c r="P28" s="38">
        <f>VLOOKUP($B28,Datos!$K$6:$Q$371,7,FALSE)</f>
        <v>24</v>
      </c>
      <c r="Q28" s="59">
        <f t="shared" si="7"/>
        <v>3.3936651583710405E-2</v>
      </c>
      <c r="R28" s="23">
        <f>VLOOKUP($B28,Datos!$T$6:$Z$371,3,FALSE)</f>
        <v>10.170562500000001</v>
      </c>
      <c r="S28" s="36">
        <f>VLOOKUP($B28,Datos!$T$6:$Z$371,4,FALSE)</f>
        <v>32.580276483050902</v>
      </c>
      <c r="T28" s="37">
        <f>VLOOKUP($B28,Datos!$T$6:$Z$371,5,FALSE)</f>
        <v>12.34996875</v>
      </c>
      <c r="U28" s="38">
        <f>VLOOKUP($B28,Datos!$T$6:$Z$371,6,FALSE)</f>
        <v>0</v>
      </c>
      <c r="V28" s="57"/>
    </row>
    <row r="29" spans="1:22">
      <c r="A29" s="24" t="str">
        <f>VLOOKUP(WEEKDAY(B29,2),'2023'!$L$5:$M$11,2,FALSE)</f>
        <v>Mié</v>
      </c>
      <c r="B29" s="25">
        <f t="shared" si="8"/>
        <v>45280</v>
      </c>
      <c r="C29" s="26">
        <f>Datos!$L25</f>
        <v>442</v>
      </c>
      <c r="D29" s="26">
        <f t="shared" si="2"/>
        <v>154.69999999999999</v>
      </c>
      <c r="E29" s="26">
        <f t="shared" si="3"/>
        <v>91</v>
      </c>
      <c r="F29" s="26">
        <f t="shared" si="4"/>
        <v>45</v>
      </c>
      <c r="G29" s="27">
        <f t="shared" si="5"/>
        <v>64.895822828389797</v>
      </c>
      <c r="H29" s="28">
        <f>Datos!$D25</f>
        <v>12</v>
      </c>
      <c r="I29" s="40">
        <f>Datos!$E25</f>
        <v>12</v>
      </c>
      <c r="J29" s="41">
        <f>Datos!$F25</f>
        <v>4</v>
      </c>
      <c r="K29" s="42">
        <f>Datos!$H25</f>
        <v>63</v>
      </c>
      <c r="L29" s="43">
        <f t="shared" si="6"/>
        <v>0.20588235294117646</v>
      </c>
      <c r="M29" s="28">
        <f>VLOOKUP($B29,Datos!$K$6:$Q$371,3,FALSE)</f>
        <v>10</v>
      </c>
      <c r="N29" s="40">
        <f>VLOOKUP($B29,Datos!$K$6:$Q$371,4,FALSE)</f>
        <v>4</v>
      </c>
      <c r="O29" s="41">
        <f>VLOOKUP($B29,Datos!$K$6:$Q$371,5,FALSE)</f>
        <v>0</v>
      </c>
      <c r="P29" s="42">
        <f>VLOOKUP($B29,Datos!$K$6:$Q$371,7,FALSE)</f>
        <v>31</v>
      </c>
      <c r="Q29" s="58">
        <f t="shared" si="7"/>
        <v>3.1674208144796379E-2</v>
      </c>
      <c r="R29" s="28">
        <f>VLOOKUP($B29,Datos!$T$6:$Z$371,3,FALSE)</f>
        <v>17.798484375000001</v>
      </c>
      <c r="S29" s="40">
        <f>VLOOKUP($B29,Datos!$T$6:$Z$371,4,FALSE)</f>
        <v>36.200307203389798</v>
      </c>
      <c r="T29" s="41">
        <f>VLOOKUP($B29,Datos!$T$6:$Z$371,5,FALSE)</f>
        <v>10.89703125</v>
      </c>
      <c r="U29" s="42">
        <f>VLOOKUP($B29,Datos!$T$6:$Z$371,6,FALSE)</f>
        <v>0</v>
      </c>
      <c r="V29" s="57"/>
    </row>
    <row r="30" spans="1:22">
      <c r="A30" s="29" t="str">
        <f>VLOOKUP(WEEKDAY(B30,2),'2023'!$L$5:$M$11,2,FALSE)</f>
        <v>Jue</v>
      </c>
      <c r="B30" s="20">
        <f t="shared" si="8"/>
        <v>45281</v>
      </c>
      <c r="C30" s="21">
        <f>Datos!$L26</f>
        <v>442</v>
      </c>
      <c r="D30" s="21">
        <f t="shared" si="2"/>
        <v>154.69999999999999</v>
      </c>
      <c r="E30" s="21">
        <f t="shared" si="3"/>
        <v>124</v>
      </c>
      <c r="F30" s="21">
        <f t="shared" si="4"/>
        <v>62</v>
      </c>
      <c r="G30" s="22">
        <f t="shared" si="5"/>
        <v>56.436771451271206</v>
      </c>
      <c r="H30" s="23">
        <f>Datos!$D26</f>
        <v>16</v>
      </c>
      <c r="I30" s="36">
        <f>Datos!$E26</f>
        <v>28</v>
      </c>
      <c r="J30" s="37">
        <f>Datos!$F26</f>
        <v>3</v>
      </c>
      <c r="K30" s="38">
        <f>Datos!$H26</f>
        <v>77</v>
      </c>
      <c r="L30" s="44">
        <f t="shared" si="6"/>
        <v>0.28054298642533937</v>
      </c>
      <c r="M30" s="23">
        <f>VLOOKUP($B30,Datos!$K$6:$Q$371,3,FALSE)</f>
        <v>15</v>
      </c>
      <c r="N30" s="36">
        <f>VLOOKUP($B30,Datos!$K$6:$Q$371,4,FALSE)</f>
        <v>6</v>
      </c>
      <c r="O30" s="37">
        <f>VLOOKUP($B30,Datos!$K$6:$Q$371,5,FALSE)</f>
        <v>0</v>
      </c>
      <c r="P30" s="38">
        <f>VLOOKUP($B30,Datos!$K$6:$Q$371,7,FALSE)</f>
        <v>41</v>
      </c>
      <c r="Q30" s="59">
        <f t="shared" si="7"/>
        <v>4.7511312217194568E-2</v>
      </c>
      <c r="R30" s="23">
        <f>VLOOKUP($B30,Datos!$T$6:$Z$371,3,FALSE)</f>
        <v>17.798484375000001</v>
      </c>
      <c r="S30" s="36">
        <f>VLOOKUP($B30,Datos!$T$6:$Z$371,4,FALSE)</f>
        <v>31.3735995762712</v>
      </c>
      <c r="T30" s="37">
        <f>VLOOKUP($B30,Datos!$T$6:$Z$371,5,FALSE)</f>
        <v>7.2646875</v>
      </c>
      <c r="U30" s="38">
        <f>VLOOKUP($B30,Datos!$T$6:$Z$371,6,FALSE)</f>
        <v>0</v>
      </c>
      <c r="V30" s="57"/>
    </row>
    <row r="31" spans="1:22">
      <c r="A31" s="24" t="str">
        <f>VLOOKUP(WEEKDAY(B31,2),'2023'!$L$5:$M$11,2,FALSE)</f>
        <v>Vie</v>
      </c>
      <c r="B31" s="25">
        <f t="shared" si="8"/>
        <v>45282</v>
      </c>
      <c r="C31" s="26">
        <f>Datos!$L27</f>
        <v>442</v>
      </c>
      <c r="D31" s="26">
        <f t="shared" si="2"/>
        <v>154.69999999999999</v>
      </c>
      <c r="E31" s="26">
        <f t="shared" si="3"/>
        <v>133</v>
      </c>
      <c r="F31" s="26">
        <f t="shared" si="4"/>
        <v>83</v>
      </c>
      <c r="G31" s="27">
        <f t="shared" si="5"/>
        <v>68.346549390889805</v>
      </c>
      <c r="H31" s="28">
        <f>Datos!$D27</f>
        <v>16</v>
      </c>
      <c r="I31" s="40">
        <f>Datos!$E27</f>
        <v>38</v>
      </c>
      <c r="J31" s="41">
        <f>Datos!$F27</f>
        <v>3</v>
      </c>
      <c r="K31" s="42">
        <f>Datos!$H27</f>
        <v>76</v>
      </c>
      <c r="L31" s="43">
        <f t="shared" si="6"/>
        <v>0.3009049773755656</v>
      </c>
      <c r="M31" s="28">
        <f>VLOOKUP($B31,Datos!$K$6:$Q$371,3,FALSE)</f>
        <v>20</v>
      </c>
      <c r="N31" s="40">
        <f>VLOOKUP($B31,Datos!$K$6:$Q$371,4,FALSE)</f>
        <v>12</v>
      </c>
      <c r="O31" s="41">
        <f>VLOOKUP($B31,Datos!$K$6:$Q$371,5,FALSE)</f>
        <v>0</v>
      </c>
      <c r="P31" s="42">
        <f>VLOOKUP($B31,Datos!$K$6:$Q$371,7,FALSE)</f>
        <v>51</v>
      </c>
      <c r="Q31" s="58">
        <f t="shared" si="7"/>
        <v>7.2398190045248875E-2</v>
      </c>
      <c r="R31" s="28">
        <f>VLOOKUP($B31,Datos!$T$6:$Z$371,3,FALSE)</f>
        <v>24.155085937500001</v>
      </c>
      <c r="S31" s="40">
        <f>VLOOKUP($B31,Datos!$T$6:$Z$371,4,FALSE)</f>
        <v>36.200307203389798</v>
      </c>
      <c r="T31" s="41">
        <f>VLOOKUP($B31,Datos!$T$6:$Z$371,5,FALSE)</f>
        <v>7.9911562500000004</v>
      </c>
      <c r="U31" s="42">
        <f>VLOOKUP($B31,Datos!$T$6:$Z$371,6,FALSE)</f>
        <v>0</v>
      </c>
      <c r="V31" s="57"/>
    </row>
    <row r="32" spans="1:22">
      <c r="A32" s="29" t="str">
        <f>VLOOKUP(WEEKDAY(B32,2),'2023'!$L$5:$M$11,2,FALSE)</f>
        <v>Sáb</v>
      </c>
      <c r="B32" s="20">
        <f t="shared" si="8"/>
        <v>45283</v>
      </c>
      <c r="C32" s="21">
        <f>Datos!$L28</f>
        <v>442</v>
      </c>
      <c r="D32" s="21">
        <f t="shared" si="2"/>
        <v>154.69999999999999</v>
      </c>
      <c r="E32" s="21">
        <f t="shared" si="3"/>
        <v>87</v>
      </c>
      <c r="F32" s="21">
        <f t="shared" si="4"/>
        <v>108</v>
      </c>
      <c r="G32" s="22">
        <f t="shared" si="5"/>
        <v>126.3132147775424</v>
      </c>
      <c r="H32" s="23">
        <f>Datos!$D28</f>
        <v>12</v>
      </c>
      <c r="I32" s="36">
        <f>Datos!$E28</f>
        <v>16</v>
      </c>
      <c r="J32" s="37">
        <f>Datos!$F28</f>
        <v>3</v>
      </c>
      <c r="K32" s="38">
        <f>Datos!$H28</f>
        <v>56</v>
      </c>
      <c r="L32" s="44">
        <f t="shared" si="6"/>
        <v>0.19683257918552036</v>
      </c>
      <c r="M32" s="23">
        <f>VLOOKUP($B32,Datos!$K$6:$Q$371,3,FALSE)</f>
        <v>34</v>
      </c>
      <c r="N32" s="36">
        <f>VLOOKUP($B32,Datos!$K$6:$Q$371,4,FALSE)</f>
        <v>17</v>
      </c>
      <c r="O32" s="37">
        <f>VLOOKUP($B32,Datos!$K$6:$Q$371,5,FALSE)</f>
        <v>1</v>
      </c>
      <c r="P32" s="38">
        <f>VLOOKUP($B32,Datos!$K$6:$Q$371,7,FALSE)</f>
        <v>56</v>
      </c>
      <c r="Q32" s="59">
        <f t="shared" si="7"/>
        <v>0.11764705882352941</v>
      </c>
      <c r="R32" s="23">
        <f>VLOOKUP($B32,Datos!$T$6:$Z$371,3,FALSE)</f>
        <v>48.310171875000002</v>
      </c>
      <c r="S32" s="36">
        <f>VLOOKUP($B32,Datos!$T$6:$Z$371,4,FALSE)</f>
        <v>62.7471991525424</v>
      </c>
      <c r="T32" s="37">
        <f>VLOOKUP($B32,Datos!$T$6:$Z$371,5,FALSE)</f>
        <v>15.25584375</v>
      </c>
      <c r="U32" s="38">
        <f>VLOOKUP($B32,Datos!$T$6:$Z$371,6,FALSE)</f>
        <v>0</v>
      </c>
      <c r="V32" s="57"/>
    </row>
    <row r="33" spans="1:22">
      <c r="A33" s="24" t="str">
        <f>VLOOKUP(WEEKDAY(B33,2),'2023'!$L$5:$M$11,2,FALSE)</f>
        <v>Dom</v>
      </c>
      <c r="B33" s="25">
        <f t="shared" si="8"/>
        <v>45284</v>
      </c>
      <c r="C33" s="26">
        <f>Datos!$L29</f>
        <v>442</v>
      </c>
      <c r="D33" s="26">
        <f t="shared" si="2"/>
        <v>154.69999999999999</v>
      </c>
      <c r="E33" s="26">
        <f t="shared" si="3"/>
        <v>62</v>
      </c>
      <c r="F33" s="26">
        <f t="shared" si="4"/>
        <v>123</v>
      </c>
      <c r="G33" s="27">
        <f t="shared" si="5"/>
        <v>158.6441524099576</v>
      </c>
      <c r="H33" s="28">
        <f>Datos!$D29</f>
        <v>10</v>
      </c>
      <c r="I33" s="40">
        <f>Datos!$E29</f>
        <v>10</v>
      </c>
      <c r="J33" s="41">
        <f>Datos!$F29</f>
        <v>3</v>
      </c>
      <c r="K33" s="42">
        <f>Datos!$H29</f>
        <v>39</v>
      </c>
      <c r="L33" s="43">
        <f t="shared" si="6"/>
        <v>0.14027149321266968</v>
      </c>
      <c r="M33" s="28">
        <f>VLOOKUP($B33,Datos!$K$6:$Q$371,3,FALSE)</f>
        <v>43</v>
      </c>
      <c r="N33" s="40">
        <f>VLOOKUP($B33,Datos!$K$6:$Q$371,4,FALSE)</f>
        <v>17</v>
      </c>
      <c r="O33" s="41">
        <f>VLOOKUP($B33,Datos!$K$6:$Q$371,5,FALSE)</f>
        <v>3</v>
      </c>
      <c r="P33" s="42">
        <f>VLOOKUP($B33,Datos!$K$6:$Q$371,7,FALSE)</f>
        <v>60</v>
      </c>
      <c r="Q33" s="58">
        <f t="shared" si="7"/>
        <v>0.1425339366515837</v>
      </c>
      <c r="R33" s="28">
        <f>VLOOKUP($B33,Datos!$T$6:$Z$371,3,FALSE)</f>
        <v>62.294695312499996</v>
      </c>
      <c r="S33" s="40">
        <f>VLOOKUP($B33,Datos!$T$6:$Z$371,4,FALSE)</f>
        <v>79.640675847457601</v>
      </c>
      <c r="T33" s="41">
        <f>VLOOKUP($B33,Datos!$T$6:$Z$371,5,FALSE)</f>
        <v>16.708781250000001</v>
      </c>
      <c r="U33" s="42">
        <f>VLOOKUP($B33,Datos!$T$6:$Z$371,6,FALSE)</f>
        <v>0</v>
      </c>
      <c r="V33" s="57"/>
    </row>
    <row r="34" spans="1:22">
      <c r="A34" s="29" t="str">
        <f>VLOOKUP(WEEKDAY(B34,2),'2023'!$L$5:$M$11,2,FALSE)</f>
        <v>Lun</v>
      </c>
      <c r="B34" s="20">
        <f t="shared" si="8"/>
        <v>45285</v>
      </c>
      <c r="C34" s="21">
        <f>Datos!$L30</f>
        <v>442</v>
      </c>
      <c r="D34" s="21">
        <f t="shared" si="2"/>
        <v>154.69999999999999</v>
      </c>
      <c r="E34" s="21">
        <f t="shared" si="3"/>
        <v>59</v>
      </c>
      <c r="F34" s="21">
        <f t="shared" si="4"/>
        <v>113</v>
      </c>
      <c r="G34" s="22">
        <f t="shared" si="5"/>
        <v>170.4523478548729</v>
      </c>
      <c r="H34" s="23">
        <f>Datos!$D30</f>
        <v>9</v>
      </c>
      <c r="I34" s="36">
        <f>Datos!$E30</f>
        <v>8</v>
      </c>
      <c r="J34" s="37">
        <f>Datos!$F30</f>
        <v>3</v>
      </c>
      <c r="K34" s="38">
        <f>Datos!$H30</f>
        <v>39</v>
      </c>
      <c r="L34" s="44">
        <f t="shared" si="6"/>
        <v>0.1334841628959276</v>
      </c>
      <c r="M34" s="23">
        <f>VLOOKUP($B34,Datos!$K$6:$Q$371,3,FALSE)</f>
        <v>30</v>
      </c>
      <c r="N34" s="36">
        <f>VLOOKUP($B34,Datos!$K$6:$Q$371,4,FALSE)</f>
        <v>17</v>
      </c>
      <c r="O34" s="37">
        <f>VLOOKUP($B34,Datos!$K$6:$Q$371,5,FALSE)</f>
        <v>3</v>
      </c>
      <c r="P34" s="38">
        <f>VLOOKUP($B34,Datos!$K$6:$Q$371,7,FALSE)</f>
        <v>63</v>
      </c>
      <c r="Q34" s="59">
        <f t="shared" si="7"/>
        <v>0.11312217194570136</v>
      </c>
      <c r="R34" s="23">
        <f>VLOOKUP($B34,Datos!$T$6:$Z$371,3,FALSE)</f>
        <v>52.124132812500001</v>
      </c>
      <c r="S34" s="36">
        <f>VLOOKUP($B34,Datos!$T$6:$Z$371,4,FALSE)</f>
        <v>96.534152542372894</v>
      </c>
      <c r="T34" s="37">
        <f>VLOOKUP($B34,Datos!$T$6:$Z$371,5,FALSE)</f>
        <v>21.794062499999999</v>
      </c>
      <c r="U34" s="38">
        <f>VLOOKUP($B34,Datos!$T$6:$Z$371,6,FALSE)</f>
        <v>0</v>
      </c>
      <c r="V34" s="57"/>
    </row>
    <row r="35" spans="1:22">
      <c r="A35" s="24" t="str">
        <f>VLOOKUP(WEEKDAY(B35,2),'2023'!$L$5:$M$11,2,FALSE)</f>
        <v>Mar</v>
      </c>
      <c r="B35" s="25">
        <f t="shared" si="8"/>
        <v>45286</v>
      </c>
      <c r="C35" s="26">
        <f>Datos!$L31</f>
        <v>442</v>
      </c>
      <c r="D35" s="26">
        <f t="shared" si="2"/>
        <v>154.69999999999999</v>
      </c>
      <c r="E35" s="26">
        <f t="shared" si="3"/>
        <v>63</v>
      </c>
      <c r="F35" s="26">
        <f t="shared" si="4"/>
        <v>128</v>
      </c>
      <c r="G35" s="27">
        <f t="shared" si="5"/>
        <v>197.11313532839</v>
      </c>
      <c r="H35" s="28">
        <f>Datos!$D31</f>
        <v>13</v>
      </c>
      <c r="I35" s="40">
        <f>Datos!$E31</f>
        <v>8</v>
      </c>
      <c r="J35" s="41">
        <f>Datos!$F31</f>
        <v>3</v>
      </c>
      <c r="K35" s="42">
        <f>Datos!$H31</f>
        <v>39</v>
      </c>
      <c r="L35" s="43">
        <f t="shared" si="6"/>
        <v>0.1425339366515837</v>
      </c>
      <c r="M35" s="28">
        <f>VLOOKUP($B35,Datos!$K$6:$Q$371,3,FALSE)</f>
        <v>39</v>
      </c>
      <c r="N35" s="40">
        <f>VLOOKUP($B35,Datos!$K$6:$Q$371,4,FALSE)</f>
        <v>18</v>
      </c>
      <c r="O35" s="41">
        <f>VLOOKUP($B35,Datos!$K$6:$Q$371,5,FALSE)</f>
        <v>2</v>
      </c>
      <c r="P35" s="42">
        <f>VLOOKUP($B35,Datos!$K$6:$Q$371,7,FALSE)</f>
        <v>69</v>
      </c>
      <c r="Q35" s="58">
        <f t="shared" si="7"/>
        <v>0.1334841628959276</v>
      </c>
      <c r="R35" s="28">
        <f>VLOOKUP($B35,Datos!$T$6:$Z$371,3,FALSE)</f>
        <v>63.566015624999999</v>
      </c>
      <c r="S35" s="40">
        <f>VLOOKUP($B35,Datos!$T$6:$Z$371,4,FALSE)</f>
        <v>107.39424470339</v>
      </c>
      <c r="T35" s="41">
        <f>VLOOKUP($B35,Datos!$T$6:$Z$371,5,FALSE)</f>
        <v>26.152875000000002</v>
      </c>
      <c r="U35" s="42">
        <f>VLOOKUP($B35,Datos!$T$6:$Z$371,6,FALSE)</f>
        <v>0</v>
      </c>
      <c r="V35" s="57"/>
    </row>
    <row r="36" spans="1:22">
      <c r="A36" s="29" t="str">
        <f>VLOOKUP(WEEKDAY(B36,2),'2023'!$L$5:$M$11,2,FALSE)</f>
        <v>Mié</v>
      </c>
      <c r="B36" s="20">
        <f t="shared" si="8"/>
        <v>45287</v>
      </c>
      <c r="C36" s="21">
        <f>Datos!$L32</f>
        <v>442</v>
      </c>
      <c r="D36" s="21">
        <f t="shared" si="2"/>
        <v>154.69999999999999</v>
      </c>
      <c r="E36" s="21">
        <f t="shared" si="3"/>
        <v>74</v>
      </c>
      <c r="F36" s="21">
        <f t="shared" si="4"/>
        <v>131</v>
      </c>
      <c r="G36" s="22">
        <f t="shared" si="5"/>
        <v>225.49774695444901</v>
      </c>
      <c r="H36" s="23">
        <f>Datos!$D32</f>
        <v>15</v>
      </c>
      <c r="I36" s="36">
        <f>Datos!$E32</f>
        <v>15</v>
      </c>
      <c r="J36" s="37">
        <f>Datos!$F32</f>
        <v>3</v>
      </c>
      <c r="K36" s="38">
        <f>Datos!$H32</f>
        <v>41</v>
      </c>
      <c r="L36" s="44">
        <f t="shared" si="6"/>
        <v>0.167420814479638</v>
      </c>
      <c r="M36" s="23">
        <f>VLOOKUP($B36,Datos!$K$6:$Q$371,3,FALSE)</f>
        <v>33</v>
      </c>
      <c r="N36" s="36">
        <f>VLOOKUP($B36,Datos!$K$6:$Q$371,4,FALSE)</f>
        <v>19</v>
      </c>
      <c r="O36" s="37">
        <f>VLOOKUP($B36,Datos!$K$6:$Q$371,5,FALSE)</f>
        <v>2</v>
      </c>
      <c r="P36" s="38">
        <f>VLOOKUP($B36,Datos!$K$6:$Q$371,7,FALSE)</f>
        <v>77</v>
      </c>
      <c r="Q36" s="59">
        <f t="shared" si="7"/>
        <v>0.12217194570135746</v>
      </c>
      <c r="R36" s="23">
        <f>VLOOKUP($B36,Datos!$T$6:$Z$371,3,FALSE)</f>
        <v>75.007898437500003</v>
      </c>
      <c r="S36" s="36">
        <f>VLOOKUP($B36,Datos!$T$6:$Z$371,4,FALSE)</f>
        <v>109.807598516949</v>
      </c>
      <c r="T36" s="37">
        <f>VLOOKUP($B36,Datos!$T$6:$Z$371,5,FALSE)</f>
        <v>40.682250000000003</v>
      </c>
      <c r="U36" s="38">
        <f>VLOOKUP($B36,Datos!$T$6:$Z$371,6,FALSE)</f>
        <v>0</v>
      </c>
      <c r="V36" s="57"/>
    </row>
    <row r="37" spans="1:22">
      <c r="A37" s="24" t="str">
        <f>VLOOKUP(WEEKDAY(B37,2),'2023'!$L$5:$M$11,2,FALSE)</f>
        <v>Jue</v>
      </c>
      <c r="B37" s="25">
        <f t="shared" si="8"/>
        <v>45288</v>
      </c>
      <c r="C37" s="26">
        <f>Datos!$L33</f>
        <v>442</v>
      </c>
      <c r="D37" s="26">
        <f t="shared" si="2"/>
        <v>154.69999999999999</v>
      </c>
      <c r="E37" s="26">
        <f t="shared" si="3"/>
        <v>101</v>
      </c>
      <c r="F37" s="26">
        <f t="shared" si="4"/>
        <v>135</v>
      </c>
      <c r="G37" s="27">
        <f t="shared" si="5"/>
        <v>228.326665519068</v>
      </c>
      <c r="H37" s="28">
        <f>Datos!$D33</f>
        <v>22</v>
      </c>
      <c r="I37" s="40">
        <f>Datos!$E33</f>
        <v>33</v>
      </c>
      <c r="J37" s="41">
        <f>Datos!$F33</f>
        <v>3</v>
      </c>
      <c r="K37" s="42">
        <f>Datos!$H33</f>
        <v>43</v>
      </c>
      <c r="L37" s="43">
        <f t="shared" si="6"/>
        <v>0.22850678733031674</v>
      </c>
      <c r="M37" s="28">
        <f>VLOOKUP($B37,Datos!$K$6:$Q$371,3,FALSE)</f>
        <v>35</v>
      </c>
      <c r="N37" s="40">
        <f>VLOOKUP($B37,Datos!$K$6:$Q$371,4,FALSE)</f>
        <v>16</v>
      </c>
      <c r="O37" s="41">
        <f>VLOOKUP($B37,Datos!$K$6:$Q$371,5,FALSE)</f>
        <v>2</v>
      </c>
      <c r="P37" s="42">
        <f>VLOOKUP($B37,Datos!$K$6:$Q$371,7,FALSE)</f>
        <v>82</v>
      </c>
      <c r="Q37" s="58">
        <f t="shared" si="7"/>
        <v>0.11990950226244344</v>
      </c>
      <c r="R37" s="28">
        <f>VLOOKUP($B37,Datos!$T$6:$Z$371,3,FALSE)</f>
        <v>73.736578124999994</v>
      </c>
      <c r="S37" s="40">
        <f>VLOOKUP($B37,Datos!$T$6:$Z$371,4,FALSE)</f>
        <v>114.63430614406801</v>
      </c>
      <c r="T37" s="41">
        <f>VLOOKUP($B37,Datos!$T$6:$Z$371,5,FALSE)</f>
        <v>39.955781250000001</v>
      </c>
      <c r="U37" s="42">
        <f>VLOOKUP($B37,Datos!$T$6:$Z$371,6,FALSE)</f>
        <v>0</v>
      </c>
      <c r="V37" s="57"/>
    </row>
    <row r="38" spans="1:22">
      <c r="A38" s="29" t="str">
        <f>VLOOKUP(WEEKDAY(B38,2),'2023'!$L$5:$M$11,2,FALSE)</f>
        <v>Vie</v>
      </c>
      <c r="B38" s="20">
        <f t="shared" si="8"/>
        <v>45289</v>
      </c>
      <c r="C38" s="21">
        <f>Datos!$L34</f>
        <v>442</v>
      </c>
      <c r="D38" s="21">
        <f t="shared" si="2"/>
        <v>154.69999999999999</v>
      </c>
      <c r="E38" s="21">
        <f t="shared" si="3"/>
        <v>110</v>
      </c>
      <c r="F38" s="21">
        <f t="shared" si="4"/>
        <v>151</v>
      </c>
      <c r="G38" s="22">
        <f t="shared" si="5"/>
        <v>250.74561427436399</v>
      </c>
      <c r="H38" s="23">
        <f>Datos!$D34</f>
        <v>26</v>
      </c>
      <c r="I38" s="36">
        <f>Datos!$E34</f>
        <v>38</v>
      </c>
      <c r="J38" s="37">
        <f>Datos!$F34</f>
        <v>3</v>
      </c>
      <c r="K38" s="38">
        <f>Datos!$H34</f>
        <v>43</v>
      </c>
      <c r="L38" s="44">
        <f t="shared" si="6"/>
        <v>0.24886877828054299</v>
      </c>
      <c r="M38" s="23">
        <f>VLOOKUP($B38,Datos!$K$6:$Q$371,3,FALSE)</f>
        <v>34</v>
      </c>
      <c r="N38" s="36">
        <f>VLOOKUP($B38,Datos!$K$6:$Q$371,4,FALSE)</f>
        <v>21</v>
      </c>
      <c r="O38" s="37">
        <f>VLOOKUP($B38,Datos!$K$6:$Q$371,5,FALSE)</f>
        <v>1</v>
      </c>
      <c r="P38" s="38">
        <f>VLOOKUP($B38,Datos!$K$6:$Q$371,7,FALSE)</f>
        <v>95</v>
      </c>
      <c r="Q38" s="59">
        <f t="shared" si="7"/>
        <v>0.12669683257918551</v>
      </c>
      <c r="R38" s="23">
        <f>VLOOKUP($B38,Datos!$T$6:$Z$371,3,FALSE)</f>
        <v>82.635820312500002</v>
      </c>
      <c r="S38" s="36">
        <f>VLOOKUP($B38,Datos!$T$6:$Z$371,4,FALSE)</f>
        <v>126.70107521186399</v>
      </c>
      <c r="T38" s="37">
        <f>VLOOKUP($B38,Datos!$T$6:$Z$371,5,FALSE)</f>
        <v>41.408718749999998</v>
      </c>
      <c r="U38" s="38">
        <f>VLOOKUP($B38,Datos!$T$6:$Z$371,6,FALSE)</f>
        <v>0</v>
      </c>
      <c r="V38" s="57"/>
    </row>
    <row r="39" spans="1:22">
      <c r="A39" s="24" t="str">
        <f>VLOOKUP(WEEKDAY(B39,2),'2023'!$L$5:$M$11,2,FALSE)</f>
        <v>Sáb</v>
      </c>
      <c r="B39" s="25">
        <f t="shared" si="8"/>
        <v>45290</v>
      </c>
      <c r="C39" s="26">
        <f>Datos!$L35</f>
        <v>442</v>
      </c>
      <c r="D39" s="26">
        <f t="shared" si="2"/>
        <v>154.69999999999999</v>
      </c>
      <c r="E39" s="26">
        <f t="shared" si="3"/>
        <v>69</v>
      </c>
      <c r="F39" s="26">
        <f t="shared" si="4"/>
        <v>161</v>
      </c>
      <c r="G39" s="27">
        <f t="shared" si="5"/>
        <v>289.01758871822</v>
      </c>
      <c r="H39" s="28">
        <f>Datos!$D35</f>
        <v>15</v>
      </c>
      <c r="I39" s="40">
        <f>Datos!$E35</f>
        <v>16</v>
      </c>
      <c r="J39" s="41">
        <f>Datos!$F35</f>
        <v>3</v>
      </c>
      <c r="K39" s="42">
        <f>Datos!$H35</f>
        <v>35</v>
      </c>
      <c r="L39" s="43">
        <f t="shared" si="6"/>
        <v>0.15610859728506787</v>
      </c>
      <c r="M39" s="28">
        <f>VLOOKUP($B39,Datos!$K$6:$Q$371,3,FALSE)</f>
        <v>40</v>
      </c>
      <c r="N39" s="40">
        <f>VLOOKUP($B39,Datos!$K$6:$Q$371,4,FALSE)</f>
        <v>25</v>
      </c>
      <c r="O39" s="41">
        <f>VLOOKUP($B39,Datos!$K$6:$Q$371,5,FALSE)</f>
        <v>0</v>
      </c>
      <c r="P39" s="42">
        <f>VLOOKUP($B39,Datos!$K$6:$Q$371,7,FALSE)</f>
        <v>96</v>
      </c>
      <c r="Q39" s="58">
        <f t="shared" si="7"/>
        <v>0.14705882352941177</v>
      </c>
      <c r="R39" s="28">
        <f>VLOOKUP($B39,Datos!$T$6:$Z$371,3,FALSE)</f>
        <v>109.333546875</v>
      </c>
      <c r="S39" s="40">
        <f>VLOOKUP($B39,Datos!$T$6:$Z$371,4,FALSE)</f>
        <v>141.18119809321999</v>
      </c>
      <c r="T39" s="41">
        <f>VLOOKUP($B39,Datos!$T$6:$Z$371,5,FALSE)</f>
        <v>38.502843749999997</v>
      </c>
      <c r="U39" s="42">
        <f>VLOOKUP($B39,Datos!$T$6:$Z$371,6,FALSE)</f>
        <v>0</v>
      </c>
      <c r="V39" s="57"/>
    </row>
    <row r="40" spans="1:22">
      <c r="A40" s="30" t="str">
        <f>VLOOKUP(WEEKDAY(B40,2),'2023'!$L$5:$M$11,2,FALSE)</f>
        <v>Dom</v>
      </c>
      <c r="B40" s="31">
        <f t="shared" si="8"/>
        <v>45291</v>
      </c>
      <c r="C40" s="32">
        <f>Datos!$L36</f>
        <v>442</v>
      </c>
      <c r="D40" s="32">
        <f t="shared" si="2"/>
        <v>154.69999999999999</v>
      </c>
      <c r="E40" s="32">
        <f t="shared" si="3"/>
        <v>45</v>
      </c>
      <c r="F40" s="32">
        <f t="shared" si="4"/>
        <v>157</v>
      </c>
      <c r="G40" s="33">
        <f t="shared" si="5"/>
        <v>307.86883712923702</v>
      </c>
      <c r="H40" s="34">
        <f>Datos!$D36</f>
        <v>9</v>
      </c>
      <c r="I40" s="45">
        <f>Datos!$E36</f>
        <v>9</v>
      </c>
      <c r="J40" s="46">
        <f>Datos!$F36</f>
        <v>2</v>
      </c>
      <c r="K40" s="47">
        <f>Datos!$H36</f>
        <v>25</v>
      </c>
      <c r="L40" s="48">
        <f t="shared" si="6"/>
        <v>0.10180995475113122</v>
      </c>
      <c r="M40" s="34">
        <f>VLOOKUP($B40,Datos!$K$6:$Q$371,3,FALSE)</f>
        <v>39</v>
      </c>
      <c r="N40" s="45">
        <f>VLOOKUP($B40,Datos!$K$6:$Q$371,4,FALSE)</f>
        <v>25</v>
      </c>
      <c r="O40" s="46">
        <f>VLOOKUP($B40,Datos!$K$6:$Q$371,5,FALSE)</f>
        <v>0</v>
      </c>
      <c r="P40" s="47">
        <f>VLOOKUP($B40,Datos!$K$6:$Q$371,7,FALSE)</f>
        <v>93</v>
      </c>
      <c r="Q40" s="60">
        <f t="shared" si="7"/>
        <v>0.14479638009049775</v>
      </c>
      <c r="R40" s="34">
        <f>VLOOKUP($B40,Datos!$T$6:$Z$371,3,FALSE)</f>
        <v>129.674671875</v>
      </c>
      <c r="S40" s="45">
        <f>VLOOKUP($B40,Datos!$T$6:$Z$371,4,FALSE)</f>
        <v>152.041290254237</v>
      </c>
      <c r="T40" s="46">
        <f>VLOOKUP($B40,Datos!$T$6:$Z$371,5,FALSE)</f>
        <v>26.152875000000002</v>
      </c>
      <c r="U40" s="47">
        <f>VLOOKUP($B40,Datos!$T$6:$Z$371,6,FALSE)</f>
        <v>0</v>
      </c>
      <c r="V40" s="57"/>
    </row>
    <row r="41" spans="1:22">
      <c r="A41" s="5"/>
      <c r="B41" s="6"/>
      <c r="D41" s="7"/>
      <c r="E41" s="7"/>
      <c r="F41" s="7"/>
      <c r="G41" s="7"/>
      <c r="H41" s="300"/>
      <c r="I41" s="300"/>
      <c r="J41" s="300"/>
      <c r="K41" s="300"/>
      <c r="L41" s="35"/>
      <c r="M41" s="300"/>
      <c r="N41" s="300"/>
      <c r="O41" s="300"/>
      <c r="P41" s="300"/>
      <c r="Q41" s="35"/>
      <c r="R41" s="300"/>
      <c r="S41" s="300"/>
      <c r="T41" s="300"/>
      <c r="U41" s="300"/>
      <c r="V41" s="35"/>
    </row>
    <row r="42" spans="1:22">
      <c r="A42" s="313" t="s">
        <v>469</v>
      </c>
      <c r="B42" s="313"/>
      <c r="C42" s="313"/>
      <c r="D42" s="313"/>
      <c r="E42" s="313"/>
      <c r="H42" s="7"/>
      <c r="I42" s="49"/>
      <c r="J42" s="50"/>
      <c r="K42" s="49"/>
      <c r="L42" s="49"/>
      <c r="M42" s="312" t="s">
        <v>470</v>
      </c>
      <c r="N42" s="312"/>
      <c r="O42" s="312"/>
      <c r="P42" s="312"/>
      <c r="Q42" s="61">
        <v>0.6</v>
      </c>
      <c r="R42" s="49"/>
      <c r="S42" s="49"/>
      <c r="T42" s="49"/>
      <c r="U42" s="49"/>
      <c r="V42" s="49"/>
    </row>
    <row r="43" spans="1:22">
      <c r="A43" s="314">
        <v>0.35</v>
      </c>
      <c r="B43" s="314"/>
      <c r="C43" s="311">
        <f t="shared" ref="C43:C45" si="9">AVERAGE($C$10:$C$40)*$A43</f>
        <v>154.69999999999999</v>
      </c>
      <c r="D43" s="311"/>
      <c r="E43" s="311"/>
      <c r="F43" s="7"/>
      <c r="G43" s="7"/>
      <c r="H43" s="7"/>
      <c r="I43" s="7"/>
      <c r="J43" s="7"/>
      <c r="K43" s="7"/>
      <c r="L43" s="7"/>
      <c r="M43" s="312" t="s">
        <v>470</v>
      </c>
      <c r="N43" s="312"/>
      <c r="O43" s="312"/>
      <c r="P43" s="312"/>
      <c r="Q43" s="61">
        <v>0.4</v>
      </c>
      <c r="R43" s="7"/>
      <c r="S43" s="7"/>
      <c r="T43" s="7"/>
      <c r="U43" s="7"/>
      <c r="V43" s="7"/>
    </row>
    <row r="44" spans="1:22">
      <c r="A44" s="315">
        <v>0.5</v>
      </c>
      <c r="B44" s="315"/>
      <c r="C44" s="311">
        <f t="shared" si="9"/>
        <v>221</v>
      </c>
      <c r="D44" s="311"/>
      <c r="E44" s="311"/>
      <c r="F44" s="7"/>
      <c r="G44" s="7"/>
      <c r="H44" s="7"/>
      <c r="I44" s="7"/>
      <c r="J44" s="51"/>
      <c r="K44" s="7"/>
      <c r="L44" s="7"/>
      <c r="M44" s="312" t="s">
        <v>471</v>
      </c>
      <c r="N44" s="312"/>
      <c r="O44" s="312"/>
      <c r="P44" s="312"/>
      <c r="Q44" s="61">
        <v>0.2</v>
      </c>
      <c r="R44" s="7"/>
      <c r="S44" s="7"/>
      <c r="T44" s="7"/>
      <c r="U44" s="7"/>
      <c r="V44" s="7"/>
    </row>
    <row r="45" spans="1:22">
      <c r="A45" s="310">
        <v>0.7</v>
      </c>
      <c r="B45" s="310"/>
      <c r="C45" s="311">
        <f t="shared" si="9"/>
        <v>309.39999999999998</v>
      </c>
      <c r="D45" s="311"/>
      <c r="E45" s="311"/>
      <c r="F45" s="7"/>
      <c r="G45" s="7"/>
      <c r="H45" s="7"/>
      <c r="I45" s="7"/>
      <c r="J45" s="51"/>
      <c r="K45" s="7"/>
      <c r="L45" s="7"/>
      <c r="M45" s="312" t="s">
        <v>472</v>
      </c>
      <c r="N45" s="312"/>
      <c r="O45" s="312"/>
      <c r="P45" s="312"/>
      <c r="Q45" s="61">
        <v>0.1</v>
      </c>
      <c r="R45" s="7"/>
      <c r="S45" s="7"/>
      <c r="T45" s="7"/>
      <c r="U45" s="7"/>
      <c r="V45" s="7"/>
    </row>
  </sheetData>
  <mergeCells count="39">
    <mergeCell ref="J6:J9"/>
    <mergeCell ref="K6:K9"/>
    <mergeCell ref="A44:B44"/>
    <mergeCell ref="C44:E44"/>
    <mergeCell ref="M44:P44"/>
    <mergeCell ref="A7:B9"/>
    <mergeCell ref="E7:G8"/>
    <mergeCell ref="C8:C9"/>
    <mergeCell ref="H6:H9"/>
    <mergeCell ref="I6:I9"/>
    <mergeCell ref="A45:B45"/>
    <mergeCell ref="C45:E45"/>
    <mergeCell ref="M45:P45"/>
    <mergeCell ref="A42:E42"/>
    <mergeCell ref="M42:P42"/>
    <mergeCell ref="A43:B43"/>
    <mergeCell ref="C43:E43"/>
    <mergeCell ref="M43:P43"/>
    <mergeCell ref="H5:K5"/>
    <mergeCell ref="M5:P5"/>
    <mergeCell ref="R5:U5"/>
    <mergeCell ref="H41:K41"/>
    <mergeCell ref="M41:P41"/>
    <mergeCell ref="R41:U41"/>
    <mergeCell ref="L5:L9"/>
    <mergeCell ref="M6:M9"/>
    <mergeCell ref="N6:N9"/>
    <mergeCell ref="O6:O9"/>
    <mergeCell ref="P6:P9"/>
    <mergeCell ref="Q5:Q9"/>
    <mergeCell ref="R6:R9"/>
    <mergeCell ref="S6:S9"/>
    <mergeCell ref="T6:T9"/>
    <mergeCell ref="U6:U9"/>
    <mergeCell ref="B2:U2"/>
    <mergeCell ref="X2:AE2"/>
    <mergeCell ref="B3:U3"/>
    <mergeCell ref="X3:AE3"/>
    <mergeCell ref="X4:AE4"/>
  </mergeCells>
  <conditionalFormatting sqref="L10:L40 Q10:Q40 Q42:Q45">
    <cfRule type="cellIs" dxfId="5" priority="1" operator="greaterThanOrEqual">
      <formula>$Q$42</formula>
    </cfRule>
    <cfRule type="cellIs" dxfId="4" priority="2" operator="lessThanOrEqual">
      <formula>$Q$45</formula>
    </cfRule>
    <cfRule type="cellIs" dxfId="3" priority="6" operator="between">
      <formula>$Q$43</formula>
      <formula>$Q$42</formula>
    </cfRule>
  </conditionalFormatting>
  <conditionalFormatting sqref="Q42:Q45 L10:L40 Q10:Q40">
    <cfRule type="cellIs" dxfId="2" priority="5" operator="between">
      <formula>$Q$45</formula>
      <formula>$Q$44</formula>
    </cfRule>
  </conditionalFormatting>
  <conditionalFormatting sqref="Q45">
    <cfRule type="cellIs" dxfId="1" priority="3" operator="greaterThanOrEqual">
      <formula>$Q$42</formula>
    </cfRule>
    <cfRule type="cellIs" dxfId="0" priority="4" operator="between">
      <formula>$Q$43</formula>
      <formula>$Q$42</formula>
    </cfRule>
  </conditionalFormatting>
  <pageMargins left="0.389583333333333" right="0.389583333333333" top="0.389583333333333" bottom="0.389583333333333" header="0.30972222222222201" footer="0.30972222222222201"/>
  <pageSetup scale="92" fitToWidth="2" orientation="landscape"/>
  <colBreaks count="1" manualBreakCount="1">
    <brk id="22" max="44" man="1"/>
  </colBreaks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93D33B9708E9940A6CE0AA8C6F6666C" ma:contentTypeVersion="7" ma:contentTypeDescription="Create a new document." ma:contentTypeScope="" ma:versionID="76bfa1823eb7ef6e8f2dfe056ff75e28">
  <xsd:schema xmlns:xsd="http://www.w3.org/2001/XMLSchema" xmlns:xs="http://www.w3.org/2001/XMLSchema" xmlns:p="http://schemas.microsoft.com/office/2006/metadata/properties" xmlns:ns3="168f72cf-da5c-4571-b94a-6badc529f7d1" targetNamespace="http://schemas.microsoft.com/office/2006/metadata/properties" ma:root="true" ma:fieldsID="0c9cdcbd192d08deacafb6fe9aecbc9a" ns3:_="">
    <xsd:import namespace="168f72cf-da5c-4571-b94a-6badc529f7d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8f72cf-da5c-4571-b94a-6badc529f7d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FDC9982-2F7B-49D5-9EDA-282338F82A3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68f72cf-da5c-4571-b94a-6badc529f7d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D85D1DB-5514-4374-8E42-8CB76E018EBB}">
  <ds:schemaRefs>
    <ds:schemaRef ds:uri="http://schemas.openxmlformats.org/package/2006/metadata/core-properties"/>
    <ds:schemaRef ds:uri="http://www.w3.org/XML/1998/namespace"/>
    <ds:schemaRef ds:uri="http://schemas.microsoft.com/office/2006/documentManagement/types"/>
    <ds:schemaRef ds:uri="168f72cf-da5c-4571-b94a-6badc529f7d1"/>
    <ds:schemaRef ds:uri="http://purl.org/dc/dcmitype/"/>
    <ds:schemaRef ds:uri="http://purl.org/dc/terms/"/>
    <ds:schemaRef ds:uri="http://purl.org/dc/elements/1.1/"/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1AB5F174-F82E-4888-9F2B-94ED0AF3052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16</vt:i4>
      </vt:variant>
      <vt:variant>
        <vt:lpstr>Rangos con nombre</vt:lpstr>
      </vt:variant>
      <vt:variant>
        <vt:i4>16</vt:i4>
      </vt:variant>
    </vt:vector>
  </HeadingPairs>
  <TitlesOfParts>
    <vt:vector size="32" baseType="lpstr">
      <vt:lpstr>FORECAST</vt:lpstr>
      <vt:lpstr>ANALISIS</vt:lpstr>
      <vt:lpstr>Datos</vt:lpstr>
      <vt:lpstr>2023</vt:lpstr>
      <vt:lpstr>ENE</vt:lpstr>
      <vt:lpstr>FEB</vt:lpstr>
      <vt:lpstr>MAR</vt:lpstr>
      <vt:lpstr>ABR</vt:lpstr>
      <vt:lpstr>MAY</vt:lpstr>
      <vt:lpstr>JUN</vt:lpstr>
      <vt:lpstr>JUL</vt:lpstr>
      <vt:lpstr>AGO</vt:lpstr>
      <vt:lpstr>SEP</vt:lpstr>
      <vt:lpstr>OCT</vt:lpstr>
      <vt:lpstr>NOV</vt:lpstr>
      <vt:lpstr>DIC</vt:lpstr>
      <vt:lpstr>'2023'!Área_de_impresión</vt:lpstr>
      <vt:lpstr>ABR!Área_de_impresión</vt:lpstr>
      <vt:lpstr>AGO!Área_de_impresión</vt:lpstr>
      <vt:lpstr>DIC!Área_de_impresión</vt:lpstr>
      <vt:lpstr>ENE!Área_de_impresión</vt:lpstr>
      <vt:lpstr>FEB!Área_de_impresión</vt:lpstr>
      <vt:lpstr>JUL!Área_de_impresión</vt:lpstr>
      <vt:lpstr>JUN!Área_de_impresión</vt:lpstr>
      <vt:lpstr>MAR!Área_de_impresión</vt:lpstr>
      <vt:lpstr>MAY!Área_de_impresión</vt:lpstr>
      <vt:lpstr>NOV!Área_de_impresión</vt:lpstr>
      <vt:lpstr>OCT!Área_de_impresión</vt:lpstr>
      <vt:lpstr>SEP!Área_de_impresión</vt:lpstr>
      <vt:lpstr>DIAS</vt:lpstr>
      <vt:lpstr>Fecha</vt:lpstr>
      <vt:lpstr>Fecha2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Isabel Beltran</cp:lastModifiedBy>
  <cp:lastPrinted>2023-11-11T14:20:25Z</cp:lastPrinted>
  <dcterms:created xsi:type="dcterms:W3CDTF">2020-02-21T22:48:00Z</dcterms:created>
  <dcterms:modified xsi:type="dcterms:W3CDTF">2023-12-09T18:06:04Z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2058-11.2.0.11440</vt:lpwstr>
  </property>
  <property fmtid="{D5CDD505-2E9C-101B-9397-08002B2CF9AE}" pid="3" name="ICV">
    <vt:lpwstr>E99EFB53BFFE4521BA14FE47E9C53276</vt:lpwstr>
  </property>
  <property fmtid="{D5CDD505-2E9C-101B-9397-08002B2CF9AE}" pid="4" name="ContentTypeId">
    <vt:lpwstr>0x010100493D33B9708E9940A6CE0AA8C6F6666C</vt:lpwstr>
  </property>
</Properties>
</file>